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765" windowWidth="9570" windowHeight="8340" tabRatio="937"/>
  </bookViews>
  <sheets>
    <sheet name="O-GG Blended ROE" sheetId="78" r:id="rId1"/>
    <sheet name="SIGE" sheetId="65" r:id="rId2"/>
    <sheet name="Workpapers (Pages 1 to 4)" sheetId="66" r:id="rId3"/>
    <sheet name="Workpaper (Page 5)" sheetId="76" state="hidden" r:id="rId4"/>
    <sheet name="Workpapers (Pages 6 and 7)" sheetId="67" r:id="rId5"/>
    <sheet name="Workpapers (Page 8)" sheetId="68" r:id="rId6"/>
    <sheet name="Workpapers (Page 9)" sheetId="69" r:id="rId7"/>
    <sheet name="Workpapers (Page 10)" sheetId="70" r:id="rId8"/>
    <sheet name="Workpapers (Page 11)" sheetId="71" r:id="rId9"/>
    <sheet name="Variance Explanations" sheetId="79" r:id="rId10"/>
  </sheets>
  <externalReferences>
    <externalReference r:id="rId11"/>
    <externalReference r:id="rId12"/>
  </externalReferences>
  <definedNames>
    <definedName name="CUSTAR" localSheetId="0">#REF!</definedName>
    <definedName name="CUSTAR" localSheetId="9">#REF!</definedName>
    <definedName name="CUSTAR">#REF!</definedName>
    <definedName name="CUYAHOGA_FALLS" localSheetId="0">#REF!</definedName>
    <definedName name="CUYAHOGA_FALLS">#REF!</definedName>
    <definedName name="EDGERTON" localSheetId="0">#REF!</definedName>
    <definedName name="EDGERTON">#REF!</definedName>
    <definedName name="Ellwood_City">#REF!</definedName>
    <definedName name="ELMORE">#REF!</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UBBARD">#REF!</definedName>
    <definedName name="LODI">#REF!</definedName>
    <definedName name="LUCAS">#REF!</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MBERVILLE">#REF!</definedName>
    <definedName name="PIONEER">#REF!</definedName>
    <definedName name="_xlnm.Print_Area" localSheetId="1">SIGE!$A$1:$L$396</definedName>
    <definedName name="_xlnm.Print_Area" localSheetId="7">'Workpapers (Page 10)'!$A$1:$G$23</definedName>
    <definedName name="_xlnm.Print_Area" localSheetId="8">'Workpapers (Page 11)'!$A$1:$D$28</definedName>
    <definedName name="_xlnm.Print_Area" localSheetId="5">'Workpapers (Page 8)'!$A$1:$F$17</definedName>
    <definedName name="_xlnm.Print_Area" localSheetId="4">'Workpapers (Pages 6 and 7)'!$A$1:$F$72</definedName>
    <definedName name="_xlnm.Print_Area">#REF!</definedName>
    <definedName name="PROSPECT">#REF!</definedName>
    <definedName name="revreq">#REF!</definedName>
    <definedName name="SEVILLE">#REF!</definedName>
    <definedName name="SOUTH_VIENNA">#REF!</definedName>
    <definedName name="TOTAL_COLUMBIANA">#REF!</definedName>
    <definedName name="Total_Grove_City">#REF!</definedName>
    <definedName name="TOTAL_HUDSON">#REF!</definedName>
    <definedName name="TOTAL_MONTPELIER">#REF!</definedName>
    <definedName name="TOTAL_WOODVILLE">#REF!</definedName>
    <definedName name="WADSWORTH">#REF!</definedName>
  </definedNames>
  <calcPr calcId="145621"/>
</workbook>
</file>

<file path=xl/calcChain.xml><?xml version="1.0" encoding="utf-8"?>
<calcChain xmlns="http://schemas.openxmlformats.org/spreadsheetml/2006/main">
  <c r="E22" i="67" l="1"/>
  <c r="D8" i="78" l="1"/>
  <c r="C8" i="78"/>
  <c r="B8" i="78"/>
  <c r="D7" i="78"/>
  <c r="C7" i="78"/>
  <c r="B7" i="78"/>
  <c r="E9" i="67"/>
  <c r="R292" i="65" l="1"/>
  <c r="C12" i="78" l="1"/>
  <c r="C11" i="78"/>
  <c r="B12" i="78"/>
  <c r="B11" i="78"/>
  <c r="F90" i="66" l="1"/>
  <c r="E90" i="66"/>
  <c r="D90" i="66"/>
  <c r="E27" i="78" l="1"/>
  <c r="G23" i="69" l="1"/>
  <c r="G31" i="69" l="1"/>
  <c r="G30" i="69"/>
  <c r="E29" i="69"/>
  <c r="G29" i="69" s="1"/>
  <c r="E30" i="69"/>
  <c r="E59" i="67"/>
  <c r="F111" i="66" l="1"/>
  <c r="F99" i="66"/>
  <c r="C19" i="66" l="1"/>
  <c r="C39" i="66" l="1"/>
  <c r="F36" i="66"/>
  <c r="C36" i="66"/>
  <c r="F33" i="66"/>
  <c r="C33" i="66"/>
  <c r="F30" i="66"/>
  <c r="C30" i="66"/>
  <c r="F19" i="66"/>
  <c r="E19" i="66"/>
  <c r="D19" i="66"/>
  <c r="F16" i="66"/>
  <c r="E16" i="66"/>
  <c r="C16" i="66"/>
  <c r="F13" i="66"/>
  <c r="E13" i="66"/>
  <c r="C13" i="66"/>
  <c r="F10" i="66"/>
  <c r="E10" i="66"/>
  <c r="C10" i="66"/>
  <c r="E8" i="69" l="1"/>
  <c r="E16" i="67" l="1"/>
  <c r="E26" i="67"/>
  <c r="D44" i="78" l="1"/>
  <c r="E41" i="78" s="1"/>
  <c r="F41" i="78" s="1"/>
  <c r="E13" i="78"/>
  <c r="E39" i="78" l="1"/>
  <c r="F39" i="78" s="1"/>
  <c r="E40" i="78"/>
  <c r="F40" i="78" s="1"/>
  <c r="E42" i="78"/>
  <c r="F42" i="78" s="1"/>
  <c r="E43" i="78"/>
  <c r="F43" i="78" s="1"/>
  <c r="J68" i="76" l="1"/>
  <c r="J56" i="76"/>
  <c r="H90" i="76"/>
  <c r="I90" i="76" s="1"/>
  <c r="F90" i="76"/>
  <c r="H89" i="76"/>
  <c r="I89" i="76" s="1"/>
  <c r="F89" i="76"/>
  <c r="H88" i="76"/>
  <c r="I88" i="76" s="1"/>
  <c r="F88" i="76"/>
  <c r="H87" i="76"/>
  <c r="I87" i="76" s="1"/>
  <c r="F87" i="76"/>
  <c r="H86" i="76"/>
  <c r="I86" i="76" s="1"/>
  <c r="F86" i="76"/>
  <c r="H85" i="76"/>
  <c r="I85" i="76" s="1"/>
  <c r="F85" i="76"/>
  <c r="H84" i="76"/>
  <c r="I84" i="76" s="1"/>
  <c r="F84" i="76"/>
  <c r="H83" i="76"/>
  <c r="I83" i="76" s="1"/>
  <c r="F83" i="76"/>
  <c r="H82" i="76"/>
  <c r="I82" i="76" s="1"/>
  <c r="F82" i="76"/>
  <c r="H81" i="76"/>
  <c r="I81" i="76" s="1"/>
  <c r="F81" i="76"/>
  <c r="H80" i="76"/>
  <c r="I80" i="76" s="1"/>
  <c r="F80" i="76"/>
  <c r="H79" i="76"/>
  <c r="I79" i="76" s="1"/>
  <c r="J79" i="76" s="1"/>
  <c r="F79" i="76"/>
  <c r="J80" i="76" l="1"/>
  <c r="J81" i="76" s="1"/>
  <c r="J82" i="76" s="1"/>
  <c r="J83" i="76" s="1"/>
  <c r="J84" i="76" s="1"/>
  <c r="J85" i="76" s="1"/>
  <c r="J86" i="76" s="1"/>
  <c r="J87" i="76" s="1"/>
  <c r="J88" i="76" s="1"/>
  <c r="J89" i="76" s="1"/>
  <c r="J90" i="76" s="1"/>
  <c r="E54" i="67" l="1"/>
  <c r="E28" i="67" l="1"/>
  <c r="F68" i="67" l="1"/>
  <c r="E19" i="76"/>
  <c r="E20" i="76" s="1"/>
  <c r="E21" i="76" s="1"/>
  <c r="E22" i="76" s="1"/>
  <c r="E23" i="76" s="1"/>
  <c r="E24" i="76" s="1"/>
  <c r="E25" i="76" s="1"/>
  <c r="E26" i="76" s="1"/>
  <c r="E27" i="76" s="1"/>
  <c r="E28" i="76" s="1"/>
  <c r="E29" i="76" s="1"/>
  <c r="E38" i="76"/>
  <c r="E39" i="76" s="1"/>
  <c r="E40" i="76" s="1"/>
  <c r="E41" i="76" s="1"/>
  <c r="E42" i="76" s="1"/>
  <c r="E43" i="76" s="1"/>
  <c r="E44" i="76" s="1"/>
  <c r="E45" i="76" s="1"/>
  <c r="E46" i="76" s="1"/>
  <c r="E47" i="76" s="1"/>
  <c r="E48" i="76" s="1"/>
  <c r="E57" i="76"/>
  <c r="E58" i="76" l="1"/>
  <c r="J57" i="76"/>
  <c r="G21" i="66"/>
  <c r="E21" i="66"/>
  <c r="C21" i="66"/>
  <c r="D21" i="66"/>
  <c r="F21" i="66"/>
  <c r="E59" i="76" l="1"/>
  <c r="J58" i="76"/>
  <c r="D41" i="66"/>
  <c r="C41" i="66"/>
  <c r="E60" i="76" l="1"/>
  <c r="J59" i="76"/>
  <c r="G41" i="66"/>
  <c r="F41" i="66"/>
  <c r="E41" i="66"/>
  <c r="E61" i="76" l="1"/>
  <c r="J60" i="76"/>
  <c r="E62" i="76" l="1"/>
  <c r="J61" i="76"/>
  <c r="E79" i="76"/>
  <c r="E80" i="76" s="1"/>
  <c r="E81" i="76" s="1"/>
  <c r="E82" i="76" s="1"/>
  <c r="E83" i="76" s="1"/>
  <c r="E84" i="76" s="1"/>
  <c r="E85" i="76" s="1"/>
  <c r="E86" i="76" s="1"/>
  <c r="E87" i="76" s="1"/>
  <c r="E88" i="76" s="1"/>
  <c r="E89" i="76" s="1"/>
  <c r="E63" i="76" l="1"/>
  <c r="J62" i="76"/>
  <c r="L90" i="76"/>
  <c r="J78" i="76"/>
  <c r="L78" i="76" s="1"/>
  <c r="L91" i="76" s="1"/>
  <c r="L92" i="76" s="1"/>
  <c r="L56" i="76"/>
  <c r="J49" i="76"/>
  <c r="L49" i="76" s="1"/>
  <c r="J48" i="76"/>
  <c r="J47" i="76"/>
  <c r="J46" i="76"/>
  <c r="J45" i="76"/>
  <c r="J44" i="76"/>
  <c r="J43" i="76"/>
  <c r="J42" i="76"/>
  <c r="J41" i="76"/>
  <c r="J40" i="76"/>
  <c r="J39" i="76"/>
  <c r="J38" i="76"/>
  <c r="J37" i="76"/>
  <c r="L37" i="76" s="1"/>
  <c r="H30" i="76"/>
  <c r="F30" i="76"/>
  <c r="H29" i="76"/>
  <c r="F29" i="76"/>
  <c r="H28" i="76"/>
  <c r="F28" i="76"/>
  <c r="H27" i="76"/>
  <c r="F27" i="76"/>
  <c r="H26" i="76"/>
  <c r="F26" i="76"/>
  <c r="H25" i="76"/>
  <c r="F25" i="76"/>
  <c r="H24" i="76"/>
  <c r="F24" i="76"/>
  <c r="H23" i="76"/>
  <c r="F23" i="76"/>
  <c r="H22" i="76"/>
  <c r="F22" i="76"/>
  <c r="H21" i="76"/>
  <c r="F21" i="76"/>
  <c r="H20" i="76"/>
  <c r="F20" i="76"/>
  <c r="H19" i="76"/>
  <c r="F19" i="76"/>
  <c r="J18" i="76"/>
  <c r="L51" i="76" l="1"/>
  <c r="E11" i="76" s="1"/>
  <c r="E64" i="76"/>
  <c r="J63" i="76"/>
  <c r="I21" i="76"/>
  <c r="I23" i="76"/>
  <c r="I25" i="76"/>
  <c r="I27" i="76"/>
  <c r="I29" i="76"/>
  <c r="I22" i="76"/>
  <c r="I24" i="76"/>
  <c r="I26" i="76"/>
  <c r="I28" i="76"/>
  <c r="I30" i="76"/>
  <c r="I19" i="76"/>
  <c r="J19" i="76" s="1"/>
  <c r="I20" i="76"/>
  <c r="L68" i="76"/>
  <c r="L18" i="76"/>
  <c r="E65" i="76" l="1"/>
  <c r="J64" i="76"/>
  <c r="L70" i="76"/>
  <c r="E7" i="76" s="1"/>
  <c r="J20" i="76"/>
  <c r="J21" i="76" s="1"/>
  <c r="J22" i="76" s="1"/>
  <c r="J23" i="76" s="1"/>
  <c r="J24" i="76" s="1"/>
  <c r="J25" i="76" s="1"/>
  <c r="J26" i="76" s="1"/>
  <c r="J27" i="76" s="1"/>
  <c r="J28" i="76" s="1"/>
  <c r="J29" i="76" s="1"/>
  <c r="J30" i="76" s="1"/>
  <c r="L30" i="76" s="1"/>
  <c r="L32" i="76" s="1"/>
  <c r="E68" i="67"/>
  <c r="E66" i="76" l="1"/>
  <c r="J65" i="76"/>
  <c r="E10" i="76"/>
  <c r="E12" i="76" s="1"/>
  <c r="E67" i="76" l="1"/>
  <c r="J67" i="76" s="1"/>
  <c r="J66" i="76"/>
  <c r="E113" i="66"/>
  <c r="G111" i="66"/>
  <c r="G99" i="66"/>
  <c r="G113" i="66" l="1"/>
  <c r="F113" i="66"/>
  <c r="C23" i="71" l="1"/>
  <c r="C22" i="71"/>
  <c r="C21" i="71"/>
  <c r="C20" i="71"/>
  <c r="D21" i="70"/>
  <c r="D22" i="70" s="1"/>
  <c r="D23" i="70" s="1"/>
  <c r="H22" i="69"/>
  <c r="E21" i="69"/>
  <c r="E16" i="69"/>
  <c r="E23" i="69" s="1"/>
  <c r="G21" i="69"/>
  <c r="E17" i="68"/>
  <c r="E70" i="67"/>
  <c r="F70" i="67"/>
  <c r="C166" i="66"/>
  <c r="D140" i="66"/>
  <c r="C140" i="66"/>
  <c r="C111" i="66"/>
  <c r="C113" i="66" s="1"/>
  <c r="E127" i="65" s="1"/>
  <c r="G90" i="66"/>
  <c r="E122" i="65"/>
  <c r="E121" i="65"/>
  <c r="E120" i="65"/>
  <c r="C90" i="66"/>
  <c r="D66" i="66"/>
  <c r="C53" i="66"/>
  <c r="C54" i="66" s="1"/>
  <c r="C55" i="66" s="1"/>
  <c r="C56" i="66" s="1"/>
  <c r="C57" i="66" s="1"/>
  <c r="C58" i="66" s="1"/>
  <c r="C59" i="66" s="1"/>
  <c r="C60" i="66" s="1"/>
  <c r="C61" i="66" s="1"/>
  <c r="E100" i="65"/>
  <c r="G386" i="65"/>
  <c r="G388" i="65" s="1"/>
  <c r="E318" i="65"/>
  <c r="J315" i="65"/>
  <c r="J307" i="65"/>
  <c r="J301" i="65"/>
  <c r="H291" i="65"/>
  <c r="E290" i="65"/>
  <c r="J285" i="65"/>
  <c r="J284" i="65"/>
  <c r="J279" i="65"/>
  <c r="E274" i="65"/>
  <c r="E273" i="65"/>
  <c r="J272" i="65"/>
  <c r="E268" i="65"/>
  <c r="H268" i="65" s="1"/>
  <c r="E267" i="65"/>
  <c r="H267" i="65" s="1"/>
  <c r="E266" i="65"/>
  <c r="E265" i="65"/>
  <c r="J256" i="65"/>
  <c r="E241" i="65"/>
  <c r="J238" i="65"/>
  <c r="J222" i="65"/>
  <c r="E205" i="65"/>
  <c r="E200" i="65"/>
  <c r="E204" i="65" s="1"/>
  <c r="G194" i="65"/>
  <c r="D194" i="65"/>
  <c r="E193" i="65"/>
  <c r="E192" i="65"/>
  <c r="G190" i="65"/>
  <c r="D190" i="65"/>
  <c r="E184" i="65"/>
  <c r="C184" i="65"/>
  <c r="E183" i="65"/>
  <c r="J182" i="65"/>
  <c r="E181" i="65"/>
  <c r="C181" i="65"/>
  <c r="J177" i="65"/>
  <c r="D176" i="65"/>
  <c r="G175" i="65"/>
  <c r="E174" i="65"/>
  <c r="G173" i="65"/>
  <c r="G174" i="65" s="1"/>
  <c r="E170" i="65"/>
  <c r="J170" i="65" s="1"/>
  <c r="E162" i="65"/>
  <c r="J159" i="65"/>
  <c r="E132" i="65"/>
  <c r="J124" i="65"/>
  <c r="G122" i="65"/>
  <c r="G103" i="65"/>
  <c r="E103" i="65"/>
  <c r="C103" i="65"/>
  <c r="C111" i="65" s="1"/>
  <c r="G102" i="65"/>
  <c r="E102" i="65"/>
  <c r="C102" i="65"/>
  <c r="C110" i="65" s="1"/>
  <c r="H101" i="65"/>
  <c r="G101" i="65"/>
  <c r="E101" i="65"/>
  <c r="C101" i="65"/>
  <c r="C109" i="65" s="1"/>
  <c r="G100" i="65"/>
  <c r="G127" i="65" s="1"/>
  <c r="C100" i="65"/>
  <c r="C108" i="65" s="1"/>
  <c r="H99" i="65"/>
  <c r="G99" i="65"/>
  <c r="G119" i="65" s="1"/>
  <c r="G193" i="65" s="1"/>
  <c r="E99" i="65"/>
  <c r="C99" i="65"/>
  <c r="C107" i="65" s="1"/>
  <c r="E95" i="65"/>
  <c r="E94" i="65"/>
  <c r="E93" i="65"/>
  <c r="E92" i="65"/>
  <c r="J246" i="65" s="1"/>
  <c r="E84" i="65"/>
  <c r="J81" i="65"/>
  <c r="J50" i="65"/>
  <c r="J49" i="65"/>
  <c r="G15" i="65"/>
  <c r="G16" i="65" s="1"/>
  <c r="G17" i="65" s="1"/>
  <c r="E14" i="65"/>
  <c r="E17" i="78" l="1"/>
  <c r="E19" i="78" s="1"/>
  <c r="E21" i="78" s="1"/>
  <c r="C66" i="66"/>
  <c r="E114" i="65" s="1"/>
  <c r="E111" i="65"/>
  <c r="E109" i="65"/>
  <c r="E104" i="65"/>
  <c r="E110" i="65"/>
  <c r="J249" i="65"/>
  <c r="J251" i="65" s="1"/>
  <c r="E108" i="65"/>
  <c r="E208" i="65"/>
  <c r="J287" i="65"/>
  <c r="E292" i="65" s="1"/>
  <c r="E293" i="65" s="1"/>
  <c r="F291" i="65" s="1"/>
  <c r="J291" i="65" s="1"/>
  <c r="J30" i="65"/>
  <c r="J37" i="65" s="1"/>
  <c r="H290" i="65"/>
  <c r="E24" i="69"/>
  <c r="F21" i="69" s="1"/>
  <c r="E276" i="65"/>
  <c r="H274" i="65" s="1"/>
  <c r="E269" i="65"/>
  <c r="H265" i="65"/>
  <c r="E196" i="65"/>
  <c r="E185" i="65"/>
  <c r="E172" i="65"/>
  <c r="E140" i="66"/>
  <c r="E131" i="65" s="1"/>
  <c r="E125" i="65"/>
  <c r="H92" i="65" l="1"/>
  <c r="F266" i="65"/>
  <c r="H266" i="65" s="1"/>
  <c r="H269" i="65" s="1"/>
  <c r="J269" i="65" s="1"/>
  <c r="J260" i="65"/>
  <c r="H14" i="65"/>
  <c r="F292" i="65"/>
  <c r="J292" i="65" s="1"/>
  <c r="F290" i="65"/>
  <c r="J290" i="65" s="1"/>
  <c r="F23" i="69"/>
  <c r="H21" i="69"/>
  <c r="E169" i="65"/>
  <c r="J255" i="65" s="1"/>
  <c r="J257" i="65" s="1"/>
  <c r="F24" i="69" l="1"/>
  <c r="J293" i="65"/>
  <c r="H94" i="65"/>
  <c r="H102" i="65" s="1"/>
  <c r="J274" i="65"/>
  <c r="L274" i="65" s="1"/>
  <c r="H95" i="65" s="1"/>
  <c r="J95" i="65" s="1"/>
  <c r="H15" i="65"/>
  <c r="H16" i="65" s="1"/>
  <c r="J14" i="65"/>
  <c r="H100" i="65"/>
  <c r="J92" i="65"/>
  <c r="H23" i="69"/>
  <c r="H24" i="69" s="1"/>
  <c r="J259" i="65"/>
  <c r="J261" i="65" s="1"/>
  <c r="H131" i="65" s="1"/>
  <c r="J131" i="65" s="1"/>
  <c r="E178" i="65"/>
  <c r="E130" i="65" s="1"/>
  <c r="E133" i="65" s="1"/>
  <c r="E201" i="65" l="1"/>
  <c r="J94" i="65"/>
  <c r="J96" i="65" s="1"/>
  <c r="H103" i="65"/>
  <c r="H176" i="65" s="1"/>
  <c r="H127" i="65"/>
  <c r="J100" i="65"/>
  <c r="J108" i="65" s="1"/>
  <c r="H169" i="65"/>
  <c r="H175" i="65" s="1"/>
  <c r="J175" i="65" s="1"/>
  <c r="J16" i="65"/>
  <c r="H17" i="65"/>
  <c r="J17" i="65" s="1"/>
  <c r="H172" i="65"/>
  <c r="J102" i="65"/>
  <c r="J103" i="65" l="1"/>
  <c r="J111" i="65" s="1"/>
  <c r="H171" i="65"/>
  <c r="J171" i="65" s="1"/>
  <c r="J169" i="65"/>
  <c r="H114" i="65"/>
  <c r="J114" i="65" s="1"/>
  <c r="H181" i="65"/>
  <c r="J181" i="65" s="1"/>
  <c r="J127" i="65"/>
  <c r="H173" i="65"/>
  <c r="H183" i="65"/>
  <c r="J172" i="65"/>
  <c r="J110" i="65"/>
  <c r="J176" i="65"/>
  <c r="H184" i="65"/>
  <c r="J184" i="65" s="1"/>
  <c r="J112" i="65" l="1"/>
  <c r="J104" i="65"/>
  <c r="H189" i="65"/>
  <c r="J183" i="65"/>
  <c r="H174" i="65"/>
  <c r="J174" i="65" s="1"/>
  <c r="J173" i="65"/>
  <c r="J178" i="65" l="1"/>
  <c r="J185" i="65"/>
  <c r="J189" i="65"/>
  <c r="H190" i="65"/>
  <c r="J190" i="65" s="1"/>
  <c r="J130" i="65" l="1"/>
  <c r="C25" i="71" l="1"/>
  <c r="J308" i="65" s="1"/>
  <c r="C11" i="71"/>
  <c r="J306" i="65" l="1"/>
  <c r="J310" i="65" s="1"/>
  <c r="E15" i="65" s="1"/>
  <c r="J15" i="65" s="1"/>
  <c r="C18" i="71"/>
  <c r="C27" i="71" s="1"/>
  <c r="J18" i="65" l="1"/>
  <c r="E91" i="65" l="1"/>
  <c r="E96" i="65" l="1"/>
  <c r="H96" i="65" s="1"/>
  <c r="E107" i="65"/>
  <c r="E112" i="65" s="1"/>
  <c r="H112" i="65" l="1"/>
  <c r="E135" i="65"/>
  <c r="E211" i="65" s="1"/>
  <c r="H132" i="65"/>
  <c r="J132" i="65" s="1"/>
  <c r="J133" i="65" s="1"/>
  <c r="J135" i="65" s="1"/>
  <c r="H192" i="65"/>
  <c r="H195" i="65" l="1"/>
  <c r="J195" i="65" s="1"/>
  <c r="H194" i="65"/>
  <c r="J194" i="65" s="1"/>
  <c r="J192" i="65"/>
  <c r="E207" i="65"/>
  <c r="E209" i="65" s="1"/>
  <c r="E214" i="65" s="1"/>
  <c r="H120" i="65"/>
  <c r="H208" i="65"/>
  <c r="J208" i="65" s="1"/>
  <c r="J196" i="65" l="1"/>
  <c r="J120" i="65"/>
  <c r="H121" i="65"/>
  <c r="H123" i="65" l="1"/>
  <c r="J123" i="65" s="1"/>
  <c r="H122" i="65"/>
  <c r="J122" i="65" s="1"/>
  <c r="J121" i="65"/>
  <c r="J125" i="65" l="1"/>
  <c r="J211" i="65" l="1"/>
  <c r="J207" i="65" l="1"/>
  <c r="J209" i="65" s="1"/>
  <c r="J214" i="65" l="1"/>
  <c r="H43" i="78" l="1"/>
  <c r="H42" i="78"/>
  <c r="H41" i="78"/>
  <c r="H40" i="78"/>
  <c r="E218" i="65" l="1"/>
  <c r="J218" i="65" l="1"/>
  <c r="E223" i="65"/>
  <c r="G44" i="78" l="1"/>
  <c r="H39" i="78"/>
  <c r="J223" i="65"/>
  <c r="J10" i="65" s="1"/>
  <c r="J26" i="65" s="1"/>
  <c r="E9" i="78" l="1"/>
  <c r="E15" i="78" s="1"/>
  <c r="E23" i="78" s="1"/>
  <c r="H44" i="78"/>
  <c r="H46" i="78" s="1"/>
  <c r="E39" i="65"/>
  <c r="H48" i="78" l="1"/>
  <c r="E28" i="78"/>
  <c r="E30" i="78" s="1"/>
  <c r="E40" i="65"/>
  <c r="E44" i="65"/>
  <c r="E45" i="65" s="1"/>
  <c r="E46" i="65" s="1"/>
  <c r="J44" i="65"/>
  <c r="J45" i="65" s="1"/>
  <c r="J46" i="65" s="1"/>
  <c r="I40" i="78" l="1"/>
  <c r="J40" i="78" s="1"/>
  <c r="I42" i="78"/>
  <c r="J42" i="78" s="1"/>
  <c r="I43" i="78"/>
  <c r="J43" i="78" s="1"/>
  <c r="I41" i="78"/>
  <c r="J41" i="78" s="1"/>
  <c r="G46" i="78"/>
  <c r="G48" i="78" s="1"/>
  <c r="I39" i="78"/>
  <c r="E32" i="78"/>
  <c r="I44" i="78" l="1"/>
  <c r="J39" i="78"/>
  <c r="J44" i="78" s="1"/>
</calcChain>
</file>

<file path=xl/comments1.xml><?xml version="1.0" encoding="utf-8"?>
<comments xmlns="http://schemas.openxmlformats.org/spreadsheetml/2006/main">
  <authors>
    <author>mmcdowell</author>
  </authors>
  <commentList>
    <comment ref="C10" authorId="0">
      <text>
        <r>
          <rPr>
            <b/>
            <sz val="9"/>
            <color indexed="81"/>
            <rFont val="Tahoma"/>
            <family val="2"/>
          </rPr>
          <t>mmcdowell:</t>
        </r>
        <r>
          <rPr>
            <sz val="9"/>
            <color indexed="81"/>
            <rFont val="Tahoma"/>
            <family val="2"/>
          </rPr>
          <t xml:space="preserve">
FERC Form 1 Pg 208 Line 2(b) plus Line 6(b)</t>
        </r>
      </text>
    </comment>
    <comment ref="D10" authorId="0">
      <text>
        <r>
          <rPr>
            <b/>
            <sz val="9"/>
            <color indexed="81"/>
            <rFont val="Tahoma"/>
            <family val="2"/>
          </rPr>
          <t>mmcdowell:</t>
        </r>
        <r>
          <rPr>
            <sz val="9"/>
            <color indexed="81"/>
            <rFont val="Tahoma"/>
            <family val="2"/>
          </rPr>
          <t xml:space="preserve">
FERC Form 1 Pg 208 Line 7(b)</t>
        </r>
      </text>
    </comment>
    <comment ref="E10" authorId="0">
      <text>
        <r>
          <rPr>
            <b/>
            <sz val="9"/>
            <color indexed="81"/>
            <rFont val="Tahoma"/>
            <family val="2"/>
          </rPr>
          <t>mmcdowell:</t>
        </r>
        <r>
          <rPr>
            <sz val="9"/>
            <color indexed="81"/>
            <rFont val="Tahoma"/>
            <family val="2"/>
          </rPr>
          <t xml:space="preserve">
FERC Form 1 Pg 208 Line 8(b)</t>
        </r>
      </text>
    </comment>
    <comment ref="F10" authorId="0">
      <text>
        <r>
          <rPr>
            <b/>
            <sz val="9"/>
            <color indexed="81"/>
            <rFont val="Tahoma"/>
            <family val="2"/>
          </rPr>
          <t>mmcdowell:</t>
        </r>
        <r>
          <rPr>
            <sz val="9"/>
            <color indexed="81"/>
            <rFont val="Tahoma"/>
            <family val="2"/>
          </rPr>
          <t xml:space="preserve">
FERC Form 1 Pg 208 Line 1(b) plus Line 10(b)</t>
        </r>
      </text>
    </comment>
    <comment ref="G10" authorId="0">
      <text>
        <r>
          <rPr>
            <b/>
            <sz val="9"/>
            <color indexed="81"/>
            <rFont val="Tahoma"/>
            <family val="2"/>
          </rPr>
          <t>mmcdowell:</t>
        </r>
        <r>
          <rPr>
            <sz val="9"/>
            <color indexed="81"/>
            <rFont val="Tahoma"/>
            <family val="2"/>
          </rPr>
          <t xml:space="preserve">
FERC Form 1 Pg 200-201 Line 8(h)</t>
        </r>
      </text>
    </comment>
    <comment ref="C19" authorId="0">
      <text>
        <r>
          <rPr>
            <b/>
            <sz val="9"/>
            <color indexed="81"/>
            <rFont val="Tahoma"/>
            <family val="2"/>
          </rPr>
          <t>mmcdowell:</t>
        </r>
        <r>
          <rPr>
            <sz val="9"/>
            <color indexed="81"/>
            <rFont val="Tahoma"/>
            <family val="2"/>
          </rPr>
          <t xml:space="preserve">
FERC Form 1 Pg 205 Line 46(g) less Line 15(g)</t>
        </r>
      </text>
    </comment>
    <comment ref="D19" authorId="0">
      <text>
        <r>
          <rPr>
            <b/>
            <sz val="9"/>
            <color indexed="81"/>
            <rFont val="Tahoma"/>
            <family val="2"/>
          </rPr>
          <t>mmcdowell:</t>
        </r>
        <r>
          <rPr>
            <sz val="9"/>
            <color indexed="81"/>
            <rFont val="Tahoma"/>
            <family val="2"/>
          </rPr>
          <t xml:space="preserve">
FERC Form 1 Pg 207 Line 58(g)</t>
        </r>
      </text>
    </comment>
    <comment ref="E19" authorId="0">
      <text>
        <r>
          <rPr>
            <b/>
            <sz val="9"/>
            <color indexed="81"/>
            <rFont val="Tahoma"/>
            <family val="2"/>
          </rPr>
          <t>mmcdowell:</t>
        </r>
        <r>
          <rPr>
            <sz val="9"/>
            <color indexed="81"/>
            <rFont val="Tahoma"/>
            <family val="2"/>
          </rPr>
          <t xml:space="preserve">
FERC Form 1 Pg 207 Line 75(g) less Line 74(g)</t>
        </r>
      </text>
    </comment>
    <comment ref="F19" authorId="0">
      <text>
        <r>
          <rPr>
            <b/>
            <sz val="9"/>
            <color indexed="81"/>
            <rFont val="Tahoma"/>
            <family val="2"/>
          </rPr>
          <t>mmcdowell:</t>
        </r>
        <r>
          <rPr>
            <sz val="9"/>
            <color indexed="81"/>
            <rFont val="Tahoma"/>
            <family val="2"/>
          </rPr>
          <t xml:space="preserve">
FERC Form 1 Pg 205 Line 5(g) plus Pg 207 Line 99(g)</t>
        </r>
      </text>
    </comment>
    <comment ref="G19" authorId="0">
      <text>
        <r>
          <rPr>
            <b/>
            <sz val="9"/>
            <color indexed="81"/>
            <rFont val="Tahoma"/>
            <family val="2"/>
          </rPr>
          <t>mmcdowell:</t>
        </r>
        <r>
          <rPr>
            <sz val="9"/>
            <color indexed="81"/>
            <rFont val="Tahoma"/>
            <family val="2"/>
          </rPr>
          <t xml:space="preserve">
FERC Form 1 Pg 201 Line 8(g)</t>
        </r>
      </text>
    </comment>
    <comment ref="C30" authorId="0">
      <text>
        <r>
          <rPr>
            <b/>
            <sz val="9"/>
            <color indexed="81"/>
            <rFont val="Tahoma"/>
            <family val="2"/>
          </rPr>
          <t>mmcdowell:</t>
        </r>
        <r>
          <rPr>
            <sz val="9"/>
            <color indexed="81"/>
            <rFont val="Tahoma"/>
            <family val="2"/>
          </rPr>
          <t xml:space="preserve">
FERC Form 1 Pg 208 Line 2(c) plus Line 6(c)</t>
        </r>
      </text>
    </comment>
    <comment ref="D30" authorId="0">
      <text>
        <r>
          <rPr>
            <b/>
            <sz val="9"/>
            <color indexed="81"/>
            <rFont val="Tahoma"/>
            <family val="2"/>
          </rPr>
          <t>mmcdowell:</t>
        </r>
        <r>
          <rPr>
            <sz val="9"/>
            <color indexed="81"/>
            <rFont val="Tahoma"/>
            <family val="2"/>
          </rPr>
          <t xml:space="preserve">
FERC Form 1 Pg 208 Line 7(c)</t>
        </r>
      </text>
    </comment>
    <comment ref="E30" authorId="0">
      <text>
        <r>
          <rPr>
            <b/>
            <sz val="9"/>
            <color indexed="81"/>
            <rFont val="Tahoma"/>
            <family val="2"/>
          </rPr>
          <t>mmcdowell:</t>
        </r>
        <r>
          <rPr>
            <sz val="9"/>
            <color indexed="81"/>
            <rFont val="Tahoma"/>
            <family val="2"/>
          </rPr>
          <t xml:space="preserve">
FERC Form 1 Pg 208 Line 8(c)</t>
        </r>
      </text>
    </comment>
    <comment ref="F30" authorId="0">
      <text>
        <r>
          <rPr>
            <b/>
            <sz val="9"/>
            <color indexed="81"/>
            <rFont val="Tahoma"/>
            <family val="2"/>
          </rPr>
          <t>mmcdowell:</t>
        </r>
        <r>
          <rPr>
            <sz val="9"/>
            <color indexed="81"/>
            <rFont val="Tahoma"/>
            <family val="2"/>
          </rPr>
          <t xml:space="preserve">
FERC Form 1 Pg 208 Line 1(c) plus Line 10(c)</t>
        </r>
      </text>
    </comment>
    <comment ref="G30" authorId="0">
      <text>
        <r>
          <rPr>
            <b/>
            <sz val="9"/>
            <color indexed="81"/>
            <rFont val="Tahoma"/>
            <family val="2"/>
          </rPr>
          <t>mmcdowell:</t>
        </r>
        <r>
          <rPr>
            <sz val="9"/>
            <color indexed="81"/>
            <rFont val="Tahoma"/>
            <family val="2"/>
          </rPr>
          <t xml:space="preserve">
FERC Form 1 Pg 200-201 Line 22(h)</t>
        </r>
      </text>
    </comment>
  </commentList>
</comments>
</file>

<file path=xl/comments2.xml><?xml version="1.0" encoding="utf-8"?>
<comments xmlns="http://schemas.openxmlformats.org/spreadsheetml/2006/main">
  <authors>
    <author>mmcdowell</author>
  </authors>
  <commentList>
    <comment ref="E13" authorId="0">
      <text>
        <r>
          <rPr>
            <b/>
            <sz val="9"/>
            <color indexed="81"/>
            <rFont val="Tahoma"/>
            <family val="2"/>
          </rPr>
          <t>mmcdowell:</t>
        </r>
        <r>
          <rPr>
            <sz val="9"/>
            <color indexed="81"/>
            <rFont val="Tahoma"/>
            <family val="2"/>
          </rPr>
          <t xml:space="preserve">
$858,445 from UPA forecast dated 11/30/16</t>
        </r>
      </text>
    </comment>
  </commentList>
</comments>
</file>

<file path=xl/sharedStrings.xml><?xml version="1.0" encoding="utf-8"?>
<sst xmlns="http://schemas.openxmlformats.org/spreadsheetml/2006/main" count="916" uniqueCount="639">
  <si>
    <t xml:space="preserve">  Revenues from service provided by the ISO at a discount</t>
  </si>
  <si>
    <t>216.b</t>
  </si>
  <si>
    <t xml:space="preserve">                           References to data from FERC Form 1 are indicated as:   #.y.x  (page, line, column)</t>
  </si>
  <si>
    <t>Long Term Interest (117, sum of 62.c through 67.c)</t>
  </si>
  <si>
    <t>Less Account 216.1 (112.12.c)  (enter negative)</t>
  </si>
  <si>
    <t>(3)</t>
  </si>
  <si>
    <t>(4)</t>
  </si>
  <si>
    <t>(5)</t>
  </si>
  <si>
    <t>Transmission</t>
  </si>
  <si>
    <t>Page, Line, Col.</t>
  </si>
  <si>
    <t>Company Total</t>
  </si>
  <si>
    <t xml:space="preserve">                  Allocator</t>
  </si>
  <si>
    <t>(Col 3 times Col 4)</t>
  </si>
  <si>
    <t xml:space="preserve">  Transmission</t>
  </si>
  <si>
    <t>TP</t>
  </si>
  <si>
    <t>TRANSMISSION PLANT INCLUDED IN ISO RATES</t>
  </si>
  <si>
    <t>TP=</t>
  </si>
  <si>
    <t xml:space="preserve">TRANSMISSION EXPENSES </t>
  </si>
  <si>
    <t>Note</t>
  </si>
  <si>
    <t>Letter</t>
  </si>
  <si>
    <t>A</t>
  </si>
  <si>
    <t>B</t>
  </si>
  <si>
    <t xml:space="preserve">  Plus Contract Demand of firm P-T-P over one year</t>
  </si>
  <si>
    <t>Identified in Form 1 as being only transmission related.</t>
  </si>
  <si>
    <t>U</t>
  </si>
  <si>
    <t>TOTAL ADJUSTMENTS  (sum lines 19- 23a)</t>
  </si>
  <si>
    <t>%</t>
  </si>
  <si>
    <t>263.i</t>
  </si>
  <si>
    <t>18a</t>
  </si>
  <si>
    <t xml:space="preserve">                                          Development of Common Stock:</t>
  </si>
  <si>
    <t xml:space="preserve">Less Preferred Stock (line 28) </t>
  </si>
  <si>
    <t>Common Stock</t>
  </si>
  <si>
    <t>(sum lines 23-25)</t>
  </si>
  <si>
    <t xml:space="preserve">  Common Stock  (line 26)</t>
  </si>
  <si>
    <t>Total  (sum lines 27-29)</t>
  </si>
  <si>
    <t>(310-311)</t>
  </si>
  <si>
    <t xml:space="preserve">  a. Bundled Non-RQ Sales for Resale (311.x.h)</t>
  </si>
  <si>
    <t>205.5.g &amp; 207.99.g</t>
  </si>
  <si>
    <t>321.112.b</t>
  </si>
  <si>
    <t>321.96.b</t>
  </si>
  <si>
    <t>323.197.b</t>
  </si>
  <si>
    <t>C</t>
  </si>
  <si>
    <t>D</t>
  </si>
  <si>
    <t>E</t>
  </si>
  <si>
    <t>Proprietary Capital (112.16.c)</t>
  </si>
  <si>
    <t xml:space="preserve">  Prepayments are the electric related prepayments booked to Account No. 165 and reported on Page 111 line 57 in the Form 1.</t>
  </si>
  <si>
    <t>Removes transmission plant determined by Commission order to be state-jurisdictional according to the seven-factor test (until Form 1</t>
  </si>
  <si>
    <t xml:space="preserve">                SUPPORTING CALCULATIONS AND NOTES</t>
  </si>
  <si>
    <t>Includes only FICA, unemployment, highway, property, gross receipts, and other assessments charged in the current year.</t>
  </si>
  <si>
    <t>I</t>
  </si>
  <si>
    <t>J</t>
  </si>
  <si>
    <t xml:space="preserve">  chose to utilize amortization of tax credits against taxable income as discussed in Note K.  Account 281 is not allocated.</t>
  </si>
  <si>
    <t>TOTAL REVENUE CREDITS  (sum lines 2-5)</t>
  </si>
  <si>
    <t xml:space="preserve">     Less EPRI &amp; Reg. Comm. Exp. &amp; Non-safety  Ad. (Note I)</t>
  </si>
  <si>
    <t xml:space="preserve">     Plus Transmission Related Reg. Comm.  Exp. (Note I)</t>
  </si>
  <si>
    <t>336.7.b</t>
  </si>
  <si>
    <t xml:space="preserve">  [ Rate Base (page 2, line 30) * Rate of Return (page 4, line 30)]</t>
  </si>
  <si>
    <t>REV. REQUIREMENT  (sum lines 8, 12, 20, 27, 28)</t>
  </si>
  <si>
    <t>page 4 of 5</t>
  </si>
  <si>
    <t>Included transmission expenses (line 6 less line 7)</t>
  </si>
  <si>
    <t>Form 1 Reference</t>
  </si>
  <si>
    <t>354.20.b</t>
  </si>
  <si>
    <t xml:space="preserve">  Total  (sum lines 12-15)</t>
  </si>
  <si>
    <t>WS</t>
  </si>
  <si>
    <t>200.3.c</t>
  </si>
  <si>
    <t>(line 16 / 12)</t>
  </si>
  <si>
    <t>TOTAL ACCUM. DEPRECIATION (sum lines 7-11)</t>
  </si>
  <si>
    <t xml:space="preserve"> (line 1- line 7)</t>
  </si>
  <si>
    <t xml:space="preserve"> (line 2- line 8)</t>
  </si>
  <si>
    <t xml:space="preserve"> (line 3 - line 9)</t>
  </si>
  <si>
    <t xml:space="preserve"> (line 4 - line 10)</t>
  </si>
  <si>
    <t xml:space="preserve"> (line 5 - line 11)</t>
  </si>
  <si>
    <t>TOTAL NET PLANT (sum lines 13-17)</t>
  </si>
  <si>
    <t>NP=</t>
  </si>
  <si>
    <t>NP</t>
  </si>
  <si>
    <t>TOTAL WORKING CAPITAL (sum lines 26 - 28)</t>
  </si>
  <si>
    <t>DEPRECIATION EXPENSE</t>
  </si>
  <si>
    <t>TOTAL DEPRECIATION (Sum lines 9 - 11)</t>
  </si>
  <si>
    <t xml:space="preserve">  balances are adjusted to reflect application of seven-factor test).</t>
  </si>
  <si>
    <t>K</t>
  </si>
  <si>
    <t>L</t>
  </si>
  <si>
    <t>M</t>
  </si>
  <si>
    <t>N</t>
  </si>
  <si>
    <t>Line 33 must equal zero since all short-term power sales must be unbundled and the transmission component reflected in Account</t>
  </si>
  <si>
    <t>O</t>
  </si>
  <si>
    <t>Cash Working Capital assigned to transmission is one-eighth of O&amp;M allocated to transmission at page 3, line 8, column 5.</t>
  </si>
  <si>
    <t>WAGES &amp; SALARY ALLOCATOR   (W&amp;S)</t>
  </si>
  <si>
    <t>COMMON PLANT ALLOCATOR  (CE)   (Note O)</t>
  </si>
  <si>
    <t>(line 17 / line 20)</t>
  </si>
  <si>
    <t>(line 16)</t>
  </si>
  <si>
    <t>RETURN (R)</t>
  </si>
  <si>
    <t>Cost</t>
  </si>
  <si>
    <t>(Note P)</t>
  </si>
  <si>
    <t>Weighted</t>
  </si>
  <si>
    <t>=WCLTD</t>
  </si>
  <si>
    <t>=R</t>
  </si>
  <si>
    <t>ACCOUNT 454 (RENT FROM ELECTRIC PROPERTY)    (Note R)</t>
  </si>
  <si>
    <t xml:space="preserve">  elected to utilize amortization of tax credits against taxable income, rather than book tax credits to Account No. 255 and reduce </t>
  </si>
  <si>
    <t xml:space="preserve">  multiplied by (1/1-T) (page 3, line 26).</t>
  </si>
  <si>
    <t xml:space="preserve">         Inputs Required:</t>
  </si>
  <si>
    <t>FIT =</t>
  </si>
  <si>
    <t>SIT=</t>
  </si>
  <si>
    <t>Percentage of transmission expenses after adjustment (line 8 divided by line 6)</t>
  </si>
  <si>
    <t>Percentage of transmission plant included in ISO Rates (line 5)</t>
  </si>
  <si>
    <t>Percentage of transmission expenses included in ISO Rates (line 9 times line 10)</t>
  </si>
  <si>
    <t>Total transmission expenses    (page 3, line 1, column 3)</t>
  </si>
  <si>
    <t>Less transmission expenses included in OATT Ancillary Services   (Note L)</t>
  </si>
  <si>
    <t>267.8.h</t>
  </si>
  <si>
    <t>23a</t>
  </si>
  <si>
    <t xml:space="preserve">       and FIT, SIT &amp; p are as given in footnote K.</t>
  </si>
  <si>
    <t xml:space="preserve">      1 / (1 - T)  = (from line 21)</t>
  </si>
  <si>
    <t>Amortized Investment Tax Credit (266.8f) (enter negative)</t>
  </si>
  <si>
    <t>Income Tax Calculation = line 22 * line 28</t>
  </si>
  <si>
    <t>ITC adjustment (line 23 * line 24)</t>
  </si>
  <si>
    <t xml:space="preserve">  step-up facilities, which are deemed to included in OATT ancillary services.  For these purposes, generation step-up</t>
  </si>
  <si>
    <t xml:space="preserve">  Other</t>
  </si>
  <si>
    <t>($ / Allocation)</t>
  </si>
  <si>
    <t>=</t>
  </si>
  <si>
    <t>% Electric</t>
  </si>
  <si>
    <t xml:space="preserve">  Electric</t>
  </si>
  <si>
    <t xml:space="preserve">  Gas</t>
  </si>
  <si>
    <t>*</t>
  </si>
  <si>
    <t xml:space="preserve">  Water</t>
  </si>
  <si>
    <t>REVENUE CREDITS</t>
  </si>
  <si>
    <t>Load</t>
  </si>
  <si>
    <t>ACCOUNT 447 (SALES FOR RESALE)</t>
  </si>
  <si>
    <t xml:space="preserve">  Total of (a)-(b)</t>
  </si>
  <si>
    <t xml:space="preserve">  a. Transmission charges for all transmission transactions </t>
  </si>
  <si>
    <t xml:space="preserve">     Less LSE Expenses included in Transmission O&amp;M Accounts (Note V)</t>
  </si>
  <si>
    <t xml:space="preserve">  Average of 12 coincident system peaks for requirements (RQ) service       </t>
  </si>
  <si>
    <t>(Note A)</t>
  </si>
  <si>
    <t>(Note B)</t>
  </si>
  <si>
    <t>(Note C)</t>
  </si>
  <si>
    <t xml:space="preserve">  Less 12 CP of firm P-T-P over one year (enter negative)</t>
  </si>
  <si>
    <t>(Note D)</t>
  </si>
  <si>
    <t>201.3.d</t>
  </si>
  <si>
    <t>201.3.e</t>
  </si>
  <si>
    <t>Annual Cost ($/kW/Yr)</t>
  </si>
  <si>
    <t xml:space="preserve">Network &amp; P-to-P Rate ($/kW/Mo) </t>
  </si>
  <si>
    <t>Peak Rate</t>
  </si>
  <si>
    <t>Off-Peak Rate</t>
  </si>
  <si>
    <t>Point-To-Point Rate ($/kW/Wk)</t>
  </si>
  <si>
    <t>Point-To-Point Rate ($/kW/Day)</t>
  </si>
  <si>
    <t>Capped at weekly rate</t>
  </si>
  <si>
    <t>Point-To-Point Rate ($/MWh)</t>
  </si>
  <si>
    <t>Capped at weekly</t>
  </si>
  <si>
    <t xml:space="preserve"> times 1,000)</t>
  </si>
  <si>
    <t>and daily rates</t>
  </si>
  <si>
    <t>(1)</t>
  </si>
  <si>
    <t>(2)</t>
  </si>
  <si>
    <t>TAXES OTHER THAN INCOME TAXES  (Note J)</t>
  </si>
  <si>
    <t xml:space="preserve">  </t>
  </si>
  <si>
    <t xml:space="preserve">  Preferred Stock  ( 112.3.c)</t>
  </si>
  <si>
    <t>Line 34 should be supported by notes in Form 1 or detailed Schedule</t>
  </si>
  <si>
    <t>Line 35 should be supported by notes in Form 1 or detailed Schedule</t>
  </si>
  <si>
    <t>Line 36 should be supported by notes in Form 1 or detailed Schedule</t>
  </si>
  <si>
    <t>If amts reflected on Line 4 they should be supported by schedules.</t>
  </si>
  <si>
    <t>If amts reflected on Line 5 they should be supported by schedules.</t>
  </si>
  <si>
    <t>Provide SIT work papers if required</t>
  </si>
  <si>
    <t>Total Income Taxes</t>
  </si>
  <si>
    <t>(line 25 plus line 26)</t>
  </si>
  <si>
    <t xml:space="preserve">RETURN </t>
  </si>
  <si>
    <t>Total transmission plant    (page 2, line 2, column 3)</t>
  </si>
  <si>
    <t>Less transmission plant excluded from ISO rates       (Note M)</t>
  </si>
  <si>
    <t>V</t>
  </si>
  <si>
    <t xml:space="preserve">  Plus 12 CP of Network Load not in line 8</t>
  </si>
  <si>
    <t>Divisor (sum lines 8-14)</t>
  </si>
  <si>
    <t>FERC Annual Charge($/MWh)</t>
  </si>
  <si>
    <t xml:space="preserve">          (Note E)</t>
  </si>
  <si>
    <t>Short Term</t>
  </si>
  <si>
    <t>Long Term</t>
  </si>
  <si>
    <t xml:space="preserve">  Transmission </t>
  </si>
  <si>
    <t>TE</t>
  </si>
  <si>
    <t xml:space="preserve">     Less Account 565</t>
  </si>
  <si>
    <t xml:space="preserve">  A&amp;G</t>
  </si>
  <si>
    <t>W/S</t>
  </si>
  <si>
    <t xml:space="preserve">     Less FERC Annual Fees</t>
  </si>
  <si>
    <t>5a</t>
  </si>
  <si>
    <t xml:space="preserve">  Common</t>
  </si>
  <si>
    <t>CE</t>
  </si>
  <si>
    <t xml:space="preserve">  Transmission Lease Payments</t>
  </si>
  <si>
    <t>GP</t>
  </si>
  <si>
    <t xml:space="preserve">  LABOR RELATED</t>
  </si>
  <si>
    <t xml:space="preserve">          Payroll</t>
  </si>
  <si>
    <t>General Note:  References to pages in this formulary rate are indicated as:  (page#, line#, col.#)</t>
  </si>
  <si>
    <t>214.x.d  (Note G)</t>
  </si>
  <si>
    <t>WORKING CAPITAL  (Note H)</t>
  </si>
  <si>
    <t xml:space="preserve">  CWC  </t>
  </si>
  <si>
    <t>calculated</t>
  </si>
  <si>
    <t>page 3 of 5</t>
  </si>
  <si>
    <t>207.58.g</t>
  </si>
  <si>
    <t>207.75.g</t>
  </si>
  <si>
    <t>Less transmission plant included in OATT Ancillary Services    (Note N )</t>
  </si>
  <si>
    <t>Transmission plant included in ISO rates  (line 1 less lines 2 &amp; 3)</t>
  </si>
  <si>
    <t>Percentage of transmission plant included in ISO Rates (line 4 divided by line 1)</t>
  </si>
  <si>
    <t xml:space="preserve">Formula Rate - Non-Levelized </t>
  </si>
  <si>
    <t>(Note T)</t>
  </si>
  <si>
    <t>RATE BASE:</t>
  </si>
  <si>
    <t>Debt cost rate = long-term interest (line 21) / long term debt (line 27).  Preferred cost rate = preferred dividends (line 22) /</t>
  </si>
  <si>
    <t xml:space="preserve">  preferred outstanding (line 28).   ROE will be supported in the original filing and no change in ROE may be made absent</t>
  </si>
  <si>
    <t>page 2 of 5</t>
  </si>
  <si>
    <t>Form No. 1</t>
  </si>
  <si>
    <t>356.1</t>
  </si>
  <si>
    <t>275.2.k</t>
  </si>
  <si>
    <t>277.9.k</t>
  </si>
  <si>
    <t>234.8.c</t>
  </si>
  <si>
    <t>Allocated</t>
  </si>
  <si>
    <t xml:space="preserve">REVENUE CREDITS </t>
  </si>
  <si>
    <t>(Note Q)</t>
  </si>
  <si>
    <t>Total</t>
  </si>
  <si>
    <t>Allocator</t>
  </si>
  <si>
    <t xml:space="preserve">  Account No. 454</t>
  </si>
  <si>
    <t xml:space="preserve">  Revenues from Grandfathered Interzonal Transactions</t>
  </si>
  <si>
    <t xml:space="preserve">  Plus 12 CP of firm bundled sales over one year not in line 8</t>
  </si>
  <si>
    <t>pancaking - the revenues are not included in line 4, page 1 nor are the loads included in line 13, page 1.</t>
  </si>
  <si>
    <t>T</t>
  </si>
  <si>
    <t>page 1 of 5</t>
  </si>
  <si>
    <t xml:space="preserve"> Utilizing FERC Form 1 Data</t>
  </si>
  <si>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</si>
  <si>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Account 456.1 entry shall be the annual total of the quarterly values reported at Form 1, 330.x.n.</t>
  </si>
  <si>
    <t>Includes income related only to transmission facilities, such as pole attachments, rentals and special use.</t>
  </si>
  <si>
    <t>P</t>
  </si>
  <si>
    <t>Grandfathered agreements whose rates have been changed to eliminate or mitigate pancaking - the revenues are included in line 4 page 1</t>
  </si>
  <si>
    <t>Q</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</si>
  <si>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</si>
  <si>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</si>
  <si>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219.20-24.c</t>
  </si>
  <si>
    <t xml:space="preserve">  No. 456.1 and all other uses are to be included in the divisor.</t>
  </si>
  <si>
    <t xml:space="preserve">  Less Contract Demands from service over one year provided by ISO at a discount (enter negative)</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</si>
  <si>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</si>
  <si>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</si>
  <si>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111.57.c</t>
  </si>
  <si>
    <t>Preferred Dividends (118.29c) (positive number)</t>
  </si>
  <si>
    <t>205.46.g</t>
  </si>
  <si>
    <t>227.8.c &amp; .16.c</t>
  </si>
  <si>
    <t>336.11.b</t>
  </si>
  <si>
    <t xml:space="preserve">  Taxes related to income are excluded.  Gross receipts taxes are not included in transmission revenue requirement in the Rate Formula Template, </t>
  </si>
  <si>
    <t xml:space="preserve">   since they are recovered elsewhere.</t>
  </si>
  <si>
    <t xml:space="preserve">The FERC's annual charges for the year assessed the Transmission Owner for service under this tariff. </t>
  </si>
  <si>
    <t>p =</t>
  </si>
  <si>
    <t>Enter dollar amounts</t>
  </si>
  <si>
    <t>R</t>
  </si>
  <si>
    <t>S</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</si>
  <si>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</si>
  <si>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</si>
  <si>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 xml:space="preserve">          Highway and vehicle</t>
  </si>
  <si>
    <t xml:space="preserve">  PLANT RELATED</t>
  </si>
  <si>
    <t xml:space="preserve">  Production</t>
  </si>
  <si>
    <t>NA</t>
  </si>
  <si>
    <t xml:space="preserve">  Distribution</t>
  </si>
  <si>
    <t xml:space="preserve">  General &amp; Intangible</t>
  </si>
  <si>
    <t>TOTAL GROSS PLANT (sum lines 1-5)</t>
  </si>
  <si>
    <t>GP=</t>
  </si>
  <si>
    <t>TE=</t>
  </si>
  <si>
    <t>$</t>
  </si>
  <si>
    <t>Allocation</t>
  </si>
  <si>
    <t>W&amp;S Allocator</t>
  </si>
  <si>
    <t>(line 7 / line 15)</t>
  </si>
  <si>
    <t xml:space="preserve">     Rate Formula Template</t>
  </si>
  <si>
    <t xml:space="preserve"> </t>
  </si>
  <si>
    <t>Line</t>
  </si>
  <si>
    <t>No.</t>
  </si>
  <si>
    <t>Amount</t>
  </si>
  <si>
    <t>NET REVENUE REQUIREMENT</t>
  </si>
  <si>
    <t xml:space="preserve">DIVISOR </t>
  </si>
  <si>
    <t>VECTREN</t>
  </si>
  <si>
    <t xml:space="preserve">  Account No. 456.1</t>
  </si>
  <si>
    <t>354.21.b</t>
  </si>
  <si>
    <t>354.23.b</t>
  </si>
  <si>
    <t>354.24,25,26.b</t>
  </si>
  <si>
    <t xml:space="preserve">  Long Term Debt (112, sum of  18.c through 21.c)</t>
  </si>
  <si>
    <t>ACCOUNT 456.1 (OTHER ELECTRIC REVENUES) (Note U)</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</si>
  <si>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</si>
  <si>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219.25.c</t>
  </si>
  <si>
    <t>219.26.c</t>
  </si>
  <si>
    <t xml:space="preserve">INCOME TAXES          </t>
  </si>
  <si>
    <t xml:space="preserve"> (Note K)</t>
  </si>
  <si>
    <t xml:space="preserve">     T=1 - {[(1 - SIT) * (1 - FIT)] / (1 - SIT * FIT * p)} =</t>
  </si>
  <si>
    <t xml:space="preserve">     CIT=(T/1-T) * (1-(WCLTD/R)) =</t>
  </si>
  <si>
    <t xml:space="preserve">         Property</t>
  </si>
  <si>
    <t xml:space="preserve">         Gross Receipts</t>
  </si>
  <si>
    <t>zero</t>
  </si>
  <si>
    <t xml:space="preserve">         Other</t>
  </si>
  <si>
    <t xml:space="preserve">         Payments in lieu of taxes</t>
  </si>
  <si>
    <t>TOTAL OTHER TAXES  (sum lines 13 - 19)</t>
  </si>
  <si>
    <t>F</t>
  </si>
  <si>
    <t>G</t>
  </si>
  <si>
    <t>Removes dollar amount of transmission plant included in the development of OATT ancillary services rates and generation</t>
  </si>
  <si>
    <t>revenue requirements.</t>
  </si>
  <si>
    <t>(page 4, line 34)</t>
  </si>
  <si>
    <t>(page 4, line 37)</t>
  </si>
  <si>
    <t xml:space="preserve">  Less Contract Demand from Grandfathered Interzonal Transactions over one year (enter negative) (Note S)</t>
  </si>
  <si>
    <t xml:space="preserve">  facilities are those facilities at a generator substation on which there is no through-flow when the generator is shut down.</t>
  </si>
  <si>
    <t>H</t>
  </si>
  <si>
    <t xml:space="preserve">  b. Bundled Sales for Resale  included in Divisor on page 1</t>
  </si>
  <si>
    <t>(330.x.n)</t>
  </si>
  <si>
    <t xml:space="preserve">  b. Transmission charges for all transmission transactions included in Divisor on Page 1</t>
  </si>
  <si>
    <t>page 5 of 5</t>
  </si>
  <si>
    <t>1a</t>
  </si>
  <si>
    <t xml:space="preserve">  Total  (sum lines 17 - 19)</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</si>
  <si>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</si>
  <si>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</si>
  <si>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</si>
  <si>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RATE BASE  (sum lines 18, 18a, 24, 25, &amp; 29)</t>
  </si>
  <si>
    <t>9a</t>
  </si>
  <si>
    <t>W</t>
  </si>
  <si>
    <t xml:space="preserve">   related advertising included in Account 930.1.  Line 5a - Regulatory Commission Expenses directly related to transmission service,  </t>
  </si>
  <si>
    <t xml:space="preserve">  rate base, must reduce its income tax expense by the amount of the Amortized Investment Tax Credit (Form 1, 266.8.f)</t>
  </si>
  <si>
    <t>100% CWIP Recovery for Commission accepted</t>
  </si>
  <si>
    <t>or Approved Order No. 679 Transmission</t>
  </si>
  <si>
    <t xml:space="preserve">  Unamortized Balance of Cancelled or Abandoned Plant (Note W)</t>
  </si>
  <si>
    <t xml:space="preserve">  Abandoned or Cancelled Plant Amortization (Note W)</t>
  </si>
  <si>
    <t>include in the formula rate placeholders for cancelled or abandoned plant for the Project.  Page 2 line 23a includes any unamortized balances related to the recovery of abandoned</t>
  </si>
  <si>
    <t>or cancelled plant costs accepted or approved by FERC. Page 3 line 9a includes the unamortization expense of abandoned or cancelled plant costs accepted or approved by FERC.</t>
  </si>
  <si>
    <t>Vectren would need to make a separate Section 205 filing and obtain Commission acceptance or approval for the specific amounts that Vectren would propose to</t>
  </si>
  <si>
    <t>6a</t>
  </si>
  <si>
    <t>Historic Year Actual ATRR</t>
  </si>
  <si>
    <t>6b</t>
  </si>
  <si>
    <t>6c</t>
  </si>
  <si>
    <t>6d</t>
  </si>
  <si>
    <t>6e</t>
  </si>
  <si>
    <t>Projected ATRR from Historic Year</t>
  </si>
  <si>
    <t>Historic Year ATRR True-Up</t>
  </si>
  <si>
    <t>Historic Year Divisor True-Up</t>
  </si>
  <si>
    <t>Interest on Historic Year True-Up</t>
  </si>
  <si>
    <t>Input from Historic Year</t>
  </si>
  <si>
    <t>(line 6a - line 6b)</t>
  </si>
  <si>
    <t>(Note Z)</t>
  </si>
  <si>
    <t>Incentive Project  (Note X)</t>
  </si>
  <si>
    <t>X</t>
  </si>
  <si>
    <t>Y</t>
  </si>
  <si>
    <t>Z</t>
  </si>
  <si>
    <t>Calculate using 13 month average balance, reconciling to FERC Form No. 1 by page, line and column as shown in Column 2.</t>
  </si>
  <si>
    <t>Calculate using average of beginning of year and end of year balance reconciling to FERC Form 1 by page, line and column as shown in Column 2.</t>
  </si>
  <si>
    <t>Calculation of Historic year Divisor True-Up:</t>
  </si>
  <si>
    <t xml:space="preserve">     Historic Year Actual Divisor</t>
  </si>
  <si>
    <t xml:space="preserve">     Projected Historic Year Divisor</t>
  </si>
  <si>
    <t xml:space="preserve">     Difference between Actual and Projected Historic Year Divisor</t>
  </si>
  <si>
    <t xml:space="preserve">     Historic Year Projected Annual Cost ($ per kw per yr.)</t>
  </si>
  <si>
    <t xml:space="preserve">     Historic Year Divisor True-up (Difference * Historic Year Projected Annual Cost)</t>
  </si>
  <si>
    <t>Pg 1, Line 15</t>
  </si>
  <si>
    <t>Pg 1, Line 16</t>
  </si>
  <si>
    <t>(line 1 minus line 6 + ln 6c through 6e)</t>
  </si>
  <si>
    <t>NET PLANT IN SERVICE (Note X)</t>
  </si>
  <si>
    <t>LAND HELD FOR FUTURE USE (Note Y)</t>
  </si>
  <si>
    <t xml:space="preserve">  Materials &amp; Supplies  (Note G, Note Y)</t>
  </si>
  <si>
    <t xml:space="preserve">  Prepayments (Account 165, Note Y)</t>
  </si>
  <si>
    <t>TOTAL O&amp;M   (sum lines 1, 3, 5a, 6, 7 less lines 1a, 2, 4, 5)</t>
  </si>
  <si>
    <t>(line 16 / 52; line 16 / 52)</t>
  </si>
  <si>
    <t>[Revenue Requirement for facilities included on page 2, line 2 and also</t>
  </si>
  <si>
    <t>included in Attachment GG]</t>
  </si>
  <si>
    <t>REV. REQUIREMENT TO BE COLLECTED UNDER ATTACHMENT O</t>
  </si>
  <si>
    <t>36a</t>
  </si>
  <si>
    <t>AA</t>
  </si>
  <si>
    <t>BB</t>
  </si>
  <si>
    <t>(line 16 / 260; line 16 / 365)</t>
  </si>
  <si>
    <t>(line 16 / 4,160; line 16 / 8,760)</t>
  </si>
  <si>
    <t>GROSS REVENUE REQUIREMENT    (page 3, line 31)</t>
  </si>
  <si>
    <t>LESS ATTACHMENT GG ADJUSTMENT [Attachment GG, page 2, line 3, column 10] (Note AA)</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</si>
  <si>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</si>
  <si>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</si>
  <si>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</si>
  <si>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</si>
  <si>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</si>
  <si>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</si>
  <si>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</si>
  <si>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</si>
  <si>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CC</t>
  </si>
  <si>
    <t>DD</t>
  </si>
  <si>
    <t>Vectren</t>
  </si>
  <si>
    <t>Plant in Service</t>
  </si>
  <si>
    <t>Gross Plant in Service</t>
  </si>
  <si>
    <t>Production</t>
  </si>
  <si>
    <t>Distribution</t>
  </si>
  <si>
    <t>General &amp;Intangible</t>
  </si>
  <si>
    <t>Common</t>
  </si>
  <si>
    <t>13 month Average</t>
  </si>
  <si>
    <t>Accumulated Depreciation &amp; Amortization</t>
  </si>
  <si>
    <t>CWIP</t>
  </si>
  <si>
    <t>Adjustments to Rate Base</t>
  </si>
  <si>
    <t>Average of Beginning and End of Year Balance</t>
  </si>
  <si>
    <t>Accumulated Deferred Income Taxes (Balance at beginning of year and end of year)</t>
  </si>
  <si>
    <t>BOY/EOY Average</t>
  </si>
  <si>
    <t>Land Held for Future Use  (Balances at beginning of year and end of year)</t>
  </si>
  <si>
    <t>Account 105*</t>
  </si>
  <si>
    <t>* Only Land Held for Future Use that is Transmission Related</t>
  </si>
  <si>
    <t>Working Capital</t>
  </si>
  <si>
    <t>Source: Footnote to FERC Form 1, 227.8.c &amp; .16.c</t>
  </si>
  <si>
    <t>FERC 154</t>
  </si>
  <si>
    <t>FERC 163</t>
  </si>
  <si>
    <t>Prepayments</t>
  </si>
  <si>
    <t>Working Capital  (Balances at beginning of year and end of year)</t>
  </si>
  <si>
    <t>Source: Footnote to FERC Form 1, 111.57.c</t>
  </si>
  <si>
    <t>Transmission Expenses (Dollars in 000's)</t>
  </si>
  <si>
    <t>Account Number</t>
  </si>
  <si>
    <t>OPERATION</t>
  </si>
  <si>
    <t>Supervision and Engineering</t>
  </si>
  <si>
    <t>Load Dispatching - Reliability</t>
  </si>
  <si>
    <t>Load Dispatching -Monitor &amp; Operate Transmission System</t>
  </si>
  <si>
    <t>Load Dispatching- Transmission Service &amp; Scheduling</t>
  </si>
  <si>
    <t>Scheduling, System Control &amp; Dispatch Service</t>
  </si>
  <si>
    <t>Station Expense</t>
  </si>
  <si>
    <t>Overhead Line Expense</t>
  </si>
  <si>
    <t>Miscellaneous Transmission Expenses</t>
  </si>
  <si>
    <t>Rents</t>
  </si>
  <si>
    <t>Total Operation</t>
  </si>
  <si>
    <t>MAINTENANCE</t>
  </si>
  <si>
    <t>Structures</t>
  </si>
  <si>
    <t>Computer Hardware</t>
  </si>
  <si>
    <t>Computer Software</t>
  </si>
  <si>
    <t>Communication Equipment</t>
  </si>
  <si>
    <t>Station Equipment</t>
  </si>
  <si>
    <t>Overhead Lines</t>
  </si>
  <si>
    <t>Total Maintenance</t>
  </si>
  <si>
    <t>Total Operations and Maintenance</t>
  </si>
  <si>
    <t>REGULATORY COMMISSION EXPENSES</t>
  </si>
  <si>
    <t>As listed in Form 1 on page 351 column h</t>
  </si>
  <si>
    <t>Administrative and General Expenses (dollars in 000's)</t>
  </si>
  <si>
    <t>Depreciation Expenses / Taxes Other than Income</t>
  </si>
  <si>
    <t xml:space="preserve">ADMINISTRATIVE AND GENERAL EXPENSES </t>
  </si>
  <si>
    <t>Administrative and General Salaries</t>
  </si>
  <si>
    <t>Office Supplies and Expenses</t>
  </si>
  <si>
    <t>Less</t>
  </si>
  <si>
    <t>Administrative Expenses Transferred- Credit</t>
  </si>
  <si>
    <t>Outside Services Employed</t>
  </si>
  <si>
    <t>Property Insurance</t>
  </si>
  <si>
    <t>Injuries and Damages</t>
  </si>
  <si>
    <t>Employees Pensions and Benefits</t>
  </si>
  <si>
    <t xml:space="preserve">Regulatory Commission Expenses </t>
  </si>
  <si>
    <t>Miscellaneous General Expenses</t>
  </si>
  <si>
    <t>Maintenances of General Plant</t>
  </si>
  <si>
    <t>Total Administrative and General</t>
  </si>
  <si>
    <t>TAXES OTHER THAN INCOME TAXES</t>
  </si>
  <si>
    <t>Property</t>
  </si>
  <si>
    <t>Gross Receipts</t>
  </si>
  <si>
    <t>January</t>
  </si>
  <si>
    <t>February</t>
  </si>
  <si>
    <t>March</t>
  </si>
  <si>
    <t>April</t>
  </si>
  <si>
    <t>May</t>
  </si>
  <si>
    <t>June</t>
  </si>
  <si>
    <t>July</t>
  </si>
  <si>
    <t>August</t>
  </si>
  <si>
    <t>September</t>
  </si>
  <si>
    <t>October</t>
  </si>
  <si>
    <t>November</t>
  </si>
  <si>
    <t>December</t>
  </si>
  <si>
    <t>Amortized Investment Tax Credit</t>
  </si>
  <si>
    <t>Wages and Salary / Common Plant Allocator</t>
  </si>
  <si>
    <t>$ in Thousands</t>
  </si>
  <si>
    <t xml:space="preserve">COMMON PLANT ALLOCATOR </t>
  </si>
  <si>
    <t>$ in Hundred Thousands</t>
  </si>
  <si>
    <t>Capital Structure</t>
  </si>
  <si>
    <t>Long-Term Debt</t>
  </si>
  <si>
    <t>Long-Term Debt Balance</t>
  </si>
  <si>
    <t>Annualized Long-Term Debt Interest</t>
  </si>
  <si>
    <t>Cost of Long Term Debt</t>
  </si>
  <si>
    <t>Common Equity</t>
  </si>
  <si>
    <t>Less: Preferred Stock</t>
  </si>
  <si>
    <t>Less: Account 216.1</t>
  </si>
  <si>
    <t>Balance</t>
  </si>
  <si>
    <t>Percentage</t>
  </si>
  <si>
    <t>Preferred Stock</t>
  </si>
  <si>
    <t>TOTAL</t>
  </si>
  <si>
    <t>Monthly Peaks and Output in (Mw)</t>
  </si>
  <si>
    <t>DIVISOR</t>
  </si>
  <si>
    <t>Average (Mw)</t>
  </si>
  <si>
    <t>Average (kWh)</t>
  </si>
  <si>
    <t>Account 456.1 (Other Electric Revenues)</t>
  </si>
  <si>
    <t>Transmission of Electricity for Others (Account 456.1)</t>
  </si>
  <si>
    <t>Transmission Charges for Transmission Transactions</t>
  </si>
  <si>
    <t xml:space="preserve">Midwest ISO (Schedule 7&amp;8) </t>
  </si>
  <si>
    <t xml:space="preserve">Midwest ISO (Schedule 9) </t>
  </si>
  <si>
    <t xml:space="preserve">Midwest ISO (Schedule 26) </t>
  </si>
  <si>
    <t>ALCOA</t>
  </si>
  <si>
    <t>Other Account 456.1 Charges</t>
  </si>
  <si>
    <t xml:space="preserve">Midwest ISO (Schedule 1) </t>
  </si>
  <si>
    <t xml:space="preserve">Midwest ISO (Schedule 2) </t>
  </si>
  <si>
    <t xml:space="preserve">Midwest ISO (Schedule 24) </t>
  </si>
  <si>
    <t>Total Account 456.1 Charges</t>
  </si>
  <si>
    <t>Less: Schedule 1</t>
  </si>
  <si>
    <t>Less: Schedule 2</t>
  </si>
  <si>
    <t>Less: Schedule 9</t>
  </si>
  <si>
    <t>Less: Schedule 24</t>
  </si>
  <si>
    <t>Less: Schedule 26</t>
  </si>
  <si>
    <t>Total Revenue Credit</t>
  </si>
  <si>
    <t>EE</t>
  </si>
  <si>
    <t>Plant in Service, Accumulated Depreciation, and Depreciation Expense amounts exclude Asset Retirement Obligation amounts unless authorized by FERC.</t>
  </si>
  <si>
    <t>FF</t>
  </si>
  <si>
    <t>Schedule 10-FERC charges should not be included in O&amp;M recovered under this Attachment O.</t>
  </si>
  <si>
    <t xml:space="preserve">       where WCLTD=(page 4, line 27) and R= (page 4, line 30)</t>
  </si>
  <si>
    <t>336.10.f &amp; 336.1.f</t>
  </si>
  <si>
    <t>O&amp;M  (Note FF)</t>
  </si>
  <si>
    <t>DEPRECIATION AND AMORTIZATION EXPENSE (Note EE)</t>
  </si>
  <si>
    <t>ACCUMULATED DEPRECIATION (Note X, Note EE)</t>
  </si>
  <si>
    <t>219.28.c &amp; 200.21.c</t>
  </si>
  <si>
    <t>GROSS PLANT IN SERVICE (Note X, Note EE)</t>
  </si>
  <si>
    <t>General / Intangible</t>
  </si>
  <si>
    <t>Non-transmission</t>
  </si>
  <si>
    <t>214.4.d</t>
  </si>
  <si>
    <t>IN Real Estate &amp; Personal Property Tax, Pg 263, Ln 9, Col (i)</t>
  </si>
  <si>
    <t>KY Real Estate &amp; Personal Property Tax, Pg 263, Ln 15, Col (i)</t>
  </si>
  <si>
    <t>Utility Receipts Tax, Pg 263, Ln 2, Col (i)</t>
  </si>
  <si>
    <t>Account Nos. 561.4 and 561.8 consist of RTO expenses billed to load-serving entities and are not included in Transmission Owner</t>
  </si>
  <si>
    <t>Pursuant to Attachment GG of the Midwest ISO Tariff, removes dollar amount of revenue requirement calculated pursuant to Attachment GG.</t>
  </si>
  <si>
    <t xml:space="preserve">Removes from revenue credits revenues that are distributed pursuant to Schedules associated with Attachment GG of the Midwest ISO Tariff, since the </t>
  </si>
  <si>
    <t>Transmission Owner's Attachment O revenue requirements have already been reduced by the Attachment GG revenue requirement.</t>
  </si>
  <si>
    <t>Pursuant to Attachment MM of the Midwest ISO Tariff, removes dollar amount of revenue requirement calculated pursuant to Attachment MM.</t>
  </si>
  <si>
    <t xml:space="preserve">Removes from revenue credits revenues that are distributed pursuant to Schedules associated with Attachment MM of the Midwest ISO Tariff, since the </t>
  </si>
  <si>
    <t>Transmission Owner's Attachment O revenue requirements have already been reduced by the Attachment MM revenue requirement.</t>
  </si>
  <si>
    <t xml:space="preserve">  c.  Transmission charges from Schedules associated with Attachment GG (Note BB)</t>
  </si>
  <si>
    <t xml:space="preserve">  d.  Transmission charges from Schedules associated with Attachment MM (Note DD)</t>
  </si>
  <si>
    <t>LESS ATTACHMENT MM ADJUSTMENT [Attachment MM, page 2, line 3, column 14] (Note CC)</t>
  </si>
  <si>
    <t xml:space="preserve">  a filing with FERC.  A 50 basis point adder for RTO participation may be added to the ROE up to the upper end of the zone </t>
  </si>
  <si>
    <t xml:space="preserve">of reasonableness established by FERC. </t>
  </si>
  <si>
    <t xml:space="preserve">ER15-358 - TEMPLATE LANGUAGE ACCEPTED EFFECTIVE JANUARY 6, 2015 SUBJECT TO REFUND AND OUTCOME OF COMPLAINT PROCEEDINGS </t>
  </si>
  <si>
    <t>Budgeted for the period ending December 31, 2016</t>
  </si>
  <si>
    <t>For the 12 months ended 12/31/16</t>
  </si>
  <si>
    <t>Year ended December 31, 2016</t>
  </si>
  <si>
    <t>ER16-197 - TEMPLATE LANGUAGE PENDING</t>
  </si>
  <si>
    <t xml:space="preserve">  Account No. 281 (enter negative) (Note F, Note Y)</t>
  </si>
  <si>
    <t xml:space="preserve">  Account No. 282 (enter negative) (Note F, Note Y)</t>
  </si>
  <si>
    <t xml:space="preserve">  Account No. 283 (enter negative) (Note F, Note Y)</t>
  </si>
  <si>
    <t xml:space="preserve">  Account No. 190 (Note F, Note Y)</t>
  </si>
  <si>
    <t xml:space="preserve">  Account No. 255 (enter negative) (Note F, Note Y)</t>
  </si>
  <si>
    <t>ADJUSTMENTS TO RATE BASE</t>
  </si>
  <si>
    <t>The calculations of ADIT in the annual true-up calculation will use the beginning-of-year and end-of-year balances. The calculation of ADIT in the annual projection</t>
  </si>
  <si>
    <t xml:space="preserve">will be performed in accordance with IRS regulation Section 1.167(l)-1(h)(6). Work papers supporting the ADIT calculations will be posted with each Annual True-Up </t>
  </si>
  <si>
    <t xml:space="preserve">and or projected net revenue requirement and included in the annual Informational Filing submitted to the Commission. The Annual True-Up or projected net revenue requirement </t>
  </si>
  <si>
    <t>ADIT worksheets set forth the calculation pursuant to IRS regulation Section 1.167(l)-1(h)(6).</t>
  </si>
  <si>
    <t>Pro Forma 12/31/16 ($ in 000s)</t>
  </si>
  <si>
    <t>Allocation based on projected December 31, 2016 balances</t>
  </si>
  <si>
    <t>Pro-rated ADIT</t>
  </si>
  <si>
    <t>ADIT</t>
  </si>
  <si>
    <t>Remaining</t>
  </si>
  <si>
    <t>Pro Rata</t>
  </si>
  <si>
    <t>Pro-rated</t>
  </si>
  <si>
    <t>Simple BOY-EOY</t>
  </si>
  <si>
    <t>Year</t>
  </si>
  <si>
    <t>Month</t>
  </si>
  <si>
    <t>Activity</t>
  </si>
  <si>
    <t>Days</t>
  </si>
  <si>
    <t>Ratio</t>
  </si>
  <si>
    <t>Average</t>
  </si>
  <si>
    <t>Dec</t>
  </si>
  <si>
    <t>Jan</t>
  </si>
  <si>
    <t>Feb</t>
  </si>
  <si>
    <t>Mar</t>
  </si>
  <si>
    <t>Apr</t>
  </si>
  <si>
    <t>Jun</t>
  </si>
  <si>
    <t>Jul</t>
  </si>
  <si>
    <t>Aug</t>
  </si>
  <si>
    <t>Sep</t>
  </si>
  <si>
    <t>Oct</t>
  </si>
  <si>
    <t>Nov</t>
  </si>
  <si>
    <t>Sum</t>
  </si>
  <si>
    <t>Property Related 190 Amounts (Including any NOL on Property)</t>
  </si>
  <si>
    <t>Non-Property Related 190 Amounts</t>
  </si>
  <si>
    <t>Vectren Corporation</t>
  </si>
  <si>
    <t>Estimated Network Revenue Requirement True-Up</t>
  </si>
  <si>
    <t>Attachment - O</t>
  </si>
  <si>
    <t>Actual Network Revenue Requirement per Attachment - O</t>
  </si>
  <si>
    <t>Less  Actual Attachment GG Revenue Requirement</t>
  </si>
  <si>
    <t>Projected Network Revenue Requirement per Attachment - O</t>
  </si>
  <si>
    <t>Less Projected Attachment GG Revenue Requirement</t>
  </si>
  <si>
    <t>Under Recovery of the Revenue Requirement</t>
  </si>
  <si>
    <t>Actual Load</t>
  </si>
  <si>
    <t>Projected Load</t>
  </si>
  <si>
    <t>Volume Variance</t>
  </si>
  <si>
    <t>Projected Zonal Rate</t>
  </si>
  <si>
    <t>Under Recovery due to Volume</t>
  </si>
  <si>
    <t>True up to be collected</t>
  </si>
  <si>
    <t>Interest =24 month (simple interest from January '13 - December '14)</t>
  </si>
  <si>
    <t>24 month average monthly rate</t>
  </si>
  <si>
    <t>Per Month</t>
  </si>
  <si>
    <t>x 24 months</t>
  </si>
  <si>
    <t>True up to be collected including interest</t>
  </si>
  <si>
    <t xml:space="preserve">Column 12 of </t>
  </si>
  <si>
    <t>Attachment GG</t>
  </si>
  <si>
    <t xml:space="preserve">Attachment GG </t>
  </si>
  <si>
    <t>MTEP</t>
  </si>
  <si>
    <t>Projected</t>
  </si>
  <si>
    <t>Proportion</t>
  </si>
  <si>
    <t>Actual</t>
  </si>
  <si>
    <t>Project</t>
  </si>
  <si>
    <t>Revenue</t>
  </si>
  <si>
    <t xml:space="preserve">of Revenues </t>
  </si>
  <si>
    <t xml:space="preserve">Interest allocated </t>
  </si>
  <si>
    <t>Number</t>
  </si>
  <si>
    <t>Requirement</t>
  </si>
  <si>
    <t>% of total</t>
  </si>
  <si>
    <t>Distributed</t>
  </si>
  <si>
    <t>True Up</t>
  </si>
  <si>
    <t>to projects</t>
  </si>
  <si>
    <t>Net of Interest</t>
  </si>
  <si>
    <t>345/138 kV Substation at Francisco</t>
  </si>
  <si>
    <t>Transmission line Dubois to Newtonville</t>
  </si>
  <si>
    <t>345kV Transformer at AB Brown</t>
  </si>
  <si>
    <t>Gibson to AB Brown to Reid 345kV</t>
  </si>
  <si>
    <t>Upgrade Breed-Wheatland-Petersburg 345kV</t>
  </si>
  <si>
    <t>Interest (24 months at FERC short term debt cost)</t>
  </si>
  <si>
    <t>Net Under Recovery,  including interest</t>
  </si>
  <si>
    <t>For the Year Ended December 31, 2016</t>
  </si>
  <si>
    <t>Jan 1 - Sep 27</t>
  </si>
  <si>
    <t>Sep 28 - Dec 31</t>
  </si>
  <si>
    <t>ROE Blended Rate</t>
  </si>
  <si>
    <t>(% of federal income tax deductible for state purposes)</t>
  </si>
  <si>
    <t>(State Income Tax Rate or Composite SIT)</t>
  </si>
  <si>
    <t>07/01-12/31 @ 6.25%</t>
  </si>
  <si>
    <t>01/01-06/30 @ 6.50% and</t>
  </si>
  <si>
    <t>State Income Tax Calc</t>
  </si>
  <si>
    <t>Blended ROE RR</t>
  </si>
  <si>
    <t>10.82% ROE RR</t>
  </si>
  <si>
    <t>12.38% ROE RR</t>
  </si>
  <si>
    <t>Line 5 - EPRI Annual Membership Dues listed in Form 1 at 353.f, all Regulatory Commission Expenses itemized at 351.h and 351.k, and non-safety</t>
  </si>
  <si>
    <t xml:space="preserve">   ISO filings, or transmission siting itemized at 351.h and 351.k. </t>
  </si>
  <si>
    <t>2016 Attachment O / GG Inputs</t>
  </si>
  <si>
    <t>Explanation of variances over 20%</t>
  </si>
  <si>
    <t>Page 1 of 5</t>
  </si>
  <si>
    <t>Line 3</t>
  </si>
  <si>
    <t>Revenue Credits  Account No. 456.1</t>
  </si>
  <si>
    <t>328-330.2.n</t>
  </si>
  <si>
    <t>Revenue credits are lower in 2016 due to a significant reduction of transmission revenues from a large transmission customer in 2016.</t>
  </si>
  <si>
    <t>Page 2 of 5</t>
  </si>
  <si>
    <t>Line 21</t>
  </si>
  <si>
    <t>Account No. 283</t>
  </si>
  <si>
    <t>Since December 2015 there were adjustments within the deferred tax accounts (FERC 190, 282, 283) to reclassify balances such as moving a negative asset to the liability account.  As such, the balance in one account may not be comparable between the years but in total the deferred tax balances, increasing as a result of bonus depreciation, are reasonable.</t>
  </si>
  <si>
    <t>Line 25</t>
  </si>
  <si>
    <t>LAND HELD FOR FUTURE USE</t>
  </si>
  <si>
    <t>214.x.d</t>
  </si>
  <si>
    <t>The transmission related land parcels were verified with managers during 2016 and were reclassed accordingly.</t>
  </si>
  <si>
    <t>Prepayments (Account 165)</t>
  </si>
  <si>
    <t>The prepaid account included a $61K invoice for 2017 software maintenance in December 2016 but was not included in the prior year.  Also, the prepaid balance in December 2015 was $279K but because the 2014 balance was zero, the 2015 average balance was only $140K.  This combined with the 2016 average balance of $321K, created a variance of $181K to the prior year.</t>
  </si>
  <si>
    <t>Page 3 of 5</t>
  </si>
  <si>
    <t>Line 10</t>
  </si>
  <si>
    <t xml:space="preserve">As a result of evaluating our average depreciation rates by functional class, we determined both the electric intangible and general rates were understated based on historical averages. The general rate increased by over half a percent, and the intangible rate was up about a tenth of a percent. </t>
  </si>
  <si>
    <t>Page 4 of 5</t>
  </si>
  <si>
    <t>Line 13</t>
  </si>
  <si>
    <t>This increase was due to the creation of an Operations Technology group to focus on modernization of SCADA for the Electric side, as well as increased compliance and regulatory requirements such as NERC CIP Standards. </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</si>
</sst>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409]mmmm\-yy;@"/>
    <numFmt numFmtId="176" formatCode="_(* #,##0_);_(* \(#,##0\);_(* &quot;-&quot;??_);_(@_)"/>
    <numFmt numFmtId="177" formatCode="_(* #,##0.0_);_(* \(#,##0.0\);_(* &quot;-&quot;??_);_(@_)"/>
    <numFmt numFmtId="178" formatCode="0.00000%"/>
    <numFmt numFmtId="179" formatCode="_(* #,##0.0000_);_(* \(#,##0.0000\);_(* &quot;-&quot;??_);_(@_)"/>
    <numFmt numFmtId="180" formatCode="0.000000"/>
    <numFmt numFmtId="181" formatCode="0.0000%"/>
    <numFmt numFmtId="182" formatCode="_(* #,##0.000_);_(* \(#,##0.000\);_(* &quot;-&quot;??_);_(@_)"/>
    <numFmt numFmtId="183" formatCode="0.0%"/>
    <numFmt numFmtId="184" formatCode="0.0"/>
  </numFmts>
  <fonts count="133">
    <font>
      <sz val="12"/>
      <name val="Arial MT"/>
    </font>
    <font>
      <sz val="11"/>
      <color theme="1"/>
      <name val="Calibri"/>
      <family val="2"/>
      <scheme val="minor"/>
    </font>
    <font>
      <sz val="11"/>
      <color theme="1"/>
      <name val="Calibri"/>
      <family val="2"/>
      <scheme val="minor"/>
    </font>
    <font>
      <sz val="10"/>
      <name val="Arial"/>
      <family val="2"/>
    </font>
    <font>
      <sz val="12"/>
      <name val="Arial MT"/>
    </font>
    <font>
      <sz val="12"/>
      <name val="Arial"/>
      <family val="2"/>
    </font>
    <font>
      <sz val="12"/>
      <color indexed="17"/>
      <name val="Arial"/>
      <family val="2"/>
    </font>
    <font>
      <sz val="12"/>
      <color indexed="17"/>
      <name val="Arial MT"/>
    </font>
    <font>
      <b/>
      <sz val="12"/>
      <name val="Arial"/>
      <family val="2"/>
    </font>
    <font>
      <sz val="11"/>
      <name val="Arial"/>
      <family val="2"/>
    </font>
    <font>
      <sz val="12"/>
      <name val="Times New Roman"/>
      <family val="1"/>
    </font>
    <font>
      <sz val="10"/>
      <name val="Arial"/>
      <family val="2"/>
    </font>
    <font>
      <b/>
      <sz val="10"/>
      <name val="Arial"/>
      <family val="2"/>
    </font>
    <font>
      <sz val="8"/>
      <name val="Arial"/>
      <family val="2"/>
    </font>
    <font>
      <b/>
      <sz val="18"/>
      <name val="Arial"/>
      <family val="2"/>
    </font>
    <font>
      <b/>
      <sz val="12"/>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b/>
      <sz val="12"/>
      <name val="Times New Roman"/>
      <family val="1"/>
    </font>
    <font>
      <b/>
      <u/>
      <sz val="12"/>
      <name val="Times New Roman"/>
      <family val="1"/>
    </font>
    <font>
      <strike/>
      <sz val="12"/>
      <name val="Times New Roman"/>
      <family val="1"/>
    </font>
    <font>
      <sz val="12"/>
      <color indexed="10"/>
      <name val="Times New Roman"/>
      <family val="1"/>
    </font>
    <font>
      <u/>
      <sz val="12"/>
      <name val="Times New Roman"/>
      <family val="1"/>
    </font>
    <font>
      <u/>
      <sz val="12"/>
      <color indexed="10"/>
      <name val="Times New Roman"/>
      <family val="1"/>
    </font>
    <font>
      <u val="double"/>
      <sz val="12"/>
      <color indexed="10"/>
      <name val="Times New Roman"/>
      <family val="1"/>
    </font>
    <font>
      <sz val="12"/>
      <color indexed="10"/>
      <name val="Arial"/>
      <family val="2"/>
    </font>
    <font>
      <b/>
      <sz val="14"/>
      <name val="Century Gothic"/>
      <family val="2"/>
    </font>
    <font>
      <sz val="12"/>
      <name val="Century Gothic"/>
      <family val="2"/>
    </font>
    <font>
      <b/>
      <sz val="12"/>
      <name val="Century Gothic"/>
      <family val="2"/>
    </font>
    <font>
      <b/>
      <i/>
      <sz val="12"/>
      <color indexed="10"/>
      <name val="Century Gothic"/>
      <family val="2"/>
    </font>
    <font>
      <i/>
      <sz val="12"/>
      <name val="Century Gothic"/>
      <family val="2"/>
    </font>
    <font>
      <sz val="8"/>
      <name val="Arial MT"/>
    </font>
    <font>
      <b/>
      <sz val="18"/>
      <color indexed="10"/>
      <name val="Century Gothic"/>
      <family val="2"/>
    </font>
    <font>
      <b/>
      <sz val="14"/>
      <color indexed="10"/>
      <name val="Century Gothic"/>
      <family val="2"/>
    </font>
    <font>
      <b/>
      <sz val="18"/>
      <name val="Century Gothic"/>
      <family val="2"/>
    </font>
    <font>
      <b/>
      <sz val="12"/>
      <color indexed="10"/>
      <name val="Century Gothic"/>
      <family val="2"/>
    </font>
    <font>
      <sz val="10"/>
      <name val="Century Gothic"/>
      <family val="2"/>
    </font>
    <font>
      <sz val="12"/>
      <color rgb="FFFF0000"/>
      <name val="Times New Roman"/>
      <family val="1"/>
    </font>
    <font>
      <sz val="12"/>
      <color rgb="FF0070C0"/>
      <name val="Times New Roman"/>
      <family val="1"/>
    </font>
    <font>
      <b/>
      <sz val="12"/>
      <color theme="1"/>
      <name val="Century Gothic"/>
      <family val="2"/>
    </font>
    <font>
      <b/>
      <sz val="10"/>
      <name val="Century Gothic"/>
      <family val="2"/>
    </font>
    <font>
      <sz val="9"/>
      <color indexed="81"/>
      <name val="Tahoma"/>
      <family val="2"/>
    </font>
    <font>
      <b/>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name val="Arial MT"/>
    </font>
    <font>
      <i/>
      <sz val="12"/>
      <name val="Arial MT"/>
    </font>
    <font>
      <sz val="12"/>
      <color theme="0"/>
      <name val="Arial MT"/>
    </font>
    <font>
      <b/>
      <sz val="12"/>
      <color theme="0"/>
      <name val="Arial MT"/>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52"/>
      <name val="Calibri"/>
      <family val="2"/>
    </font>
    <font>
      <b/>
      <sz val="11"/>
      <color indexed="9"/>
      <name val="Calibri"/>
      <family val="2"/>
    </font>
    <font>
      <sz val="10"/>
      <color theme="1"/>
      <name val="Arial"/>
      <family val="2"/>
    </font>
    <font>
      <b/>
      <sz val="7.9"/>
      <color indexed="8"/>
      <name val="Arial"/>
      <family val="2"/>
    </font>
    <font>
      <sz val="10"/>
      <name val="CG Omega"/>
      <family val="2"/>
    </font>
    <font>
      <i/>
      <sz val="11"/>
      <color indexed="23"/>
      <name val="Calibri"/>
      <family val="2"/>
    </font>
    <font>
      <u/>
      <sz val="8"/>
      <color rgb="FF800080"/>
      <name val="Calibri"/>
      <family val="2"/>
      <scheme val="minor"/>
    </font>
    <font>
      <sz val="11"/>
      <color indexed="17"/>
      <name val="Calibri"/>
      <family val="2"/>
    </font>
    <font>
      <b/>
      <sz val="15"/>
      <color theme="3"/>
      <name val="Calibri"/>
      <family val="2"/>
      <scheme val="minor"/>
    </font>
    <font>
      <b/>
      <sz val="15"/>
      <color indexed="62"/>
      <name val="Calibri"/>
      <family val="2"/>
    </font>
    <font>
      <b/>
      <sz val="15"/>
      <color indexed="56"/>
      <name val="Calibri"/>
      <family val="2"/>
    </font>
    <font>
      <b/>
      <sz val="13"/>
      <color theme="3"/>
      <name val="Calibri"/>
      <family val="2"/>
      <scheme val="minor"/>
    </font>
    <font>
      <b/>
      <sz val="13"/>
      <color indexed="62"/>
      <name val="Calibri"/>
      <family val="2"/>
    </font>
    <font>
      <b/>
      <sz val="13"/>
      <color indexed="56"/>
      <name val="Calibri"/>
      <family val="2"/>
    </font>
    <font>
      <b/>
      <sz val="11"/>
      <color indexed="62"/>
      <name val="Calibri"/>
      <family val="2"/>
    </font>
    <font>
      <b/>
      <sz val="11"/>
      <color indexed="56"/>
      <name val="Calibri"/>
      <family val="2"/>
    </font>
    <font>
      <u/>
      <sz val="8"/>
      <color rgb="FF0000FF"/>
      <name val="Calibri"/>
      <family val="2"/>
      <scheme val="minor"/>
    </font>
    <font>
      <u/>
      <sz val="7.5"/>
      <color indexed="12"/>
      <name val="Arial"/>
      <family val="2"/>
    </font>
    <font>
      <u/>
      <sz val="10"/>
      <color indexed="12"/>
      <name val="Arial"/>
      <family val="2"/>
    </font>
    <font>
      <u/>
      <sz val="10"/>
      <color theme="10"/>
      <name val="Arial"/>
      <family val="2"/>
    </font>
    <font>
      <sz val="11"/>
      <color indexed="62"/>
      <name val="Calibri"/>
      <family val="2"/>
    </font>
    <font>
      <b/>
      <sz val="12"/>
      <color indexed="12"/>
      <name val="Arial"/>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0"/>
      <color indexed="8"/>
      <name val="MS Sans Serif"/>
      <family val="2"/>
    </font>
    <font>
      <sz val="10"/>
      <color indexed="62"/>
      <name val="Arial"/>
      <family val="2"/>
    </font>
    <font>
      <b/>
      <sz val="11"/>
      <color indexed="63"/>
      <name val="Calibri"/>
      <family val="2"/>
    </font>
    <font>
      <sz val="11"/>
      <color indexed="8"/>
      <name val="Times New Roman"/>
      <family val="1"/>
    </font>
    <font>
      <sz val="10"/>
      <color indexed="8"/>
      <name val="Arial"/>
      <family val="2"/>
    </font>
    <font>
      <b/>
      <i/>
      <sz val="10"/>
      <color indexed="8"/>
      <name val="Arial"/>
      <family val="2"/>
    </font>
    <font>
      <b/>
      <i/>
      <sz val="11"/>
      <color indexed="8"/>
      <name val="Times New Roman"/>
      <family val="1"/>
    </font>
    <font>
      <b/>
      <sz val="11"/>
      <color indexed="16"/>
      <name val="Times New Roman"/>
      <family val="1"/>
    </font>
    <font>
      <b/>
      <sz val="10"/>
      <color indexed="8"/>
      <name val="Arial"/>
      <family val="2"/>
    </font>
    <font>
      <b/>
      <i/>
      <sz val="22"/>
      <color indexed="8"/>
      <name val="Times New Roman"/>
      <family val="1"/>
    </font>
    <font>
      <b/>
      <sz val="22"/>
      <color indexed="8"/>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18"/>
      <color indexed="62"/>
      <name val="Cambria"/>
      <family val="2"/>
    </font>
    <font>
      <b/>
      <sz val="18"/>
      <color indexed="56"/>
      <name val="Cambria"/>
      <family val="2"/>
    </font>
    <font>
      <b/>
      <sz val="11"/>
      <color theme="1"/>
      <name val="Calibri"/>
      <family val="2"/>
      <scheme val="minor"/>
    </font>
    <font>
      <b/>
      <sz val="11"/>
      <color indexed="8"/>
      <name val="Calibri"/>
      <family val="2"/>
    </font>
    <font>
      <b/>
      <sz val="12"/>
      <color theme="1"/>
      <name val="Times New Roman"/>
      <family val="1"/>
    </font>
    <font>
      <sz val="11"/>
      <color rgb="FFFF0000"/>
      <name val="Times New Roman"/>
      <family val="1"/>
    </font>
    <font>
      <sz val="11"/>
      <color theme="1"/>
      <name val="Times New Roman"/>
      <family val="1"/>
    </font>
  </fonts>
  <fills count="6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66FF3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s>
  <borders count="45">
    <border>
      <left/>
      <right/>
      <top/>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indexed="62"/>
      </bottom>
      <diagonal/>
    </border>
    <border>
      <left/>
      <right/>
      <top/>
      <bottom style="thick">
        <color theme="4" tint="0.4999847407452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49"/>
      </bottom>
      <diagonal/>
    </border>
    <border>
      <left/>
      <right/>
      <top/>
      <bottom style="medium">
        <color indexed="30"/>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style="thin">
        <color indexed="56"/>
      </top>
      <bottom style="double">
        <color indexed="56"/>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s>
  <cellStyleXfs count="64214">
    <xf numFmtId="173" fontId="0" fillId="0" borderId="0" applyProtection="0"/>
    <xf numFmtId="173" fontId="13" fillId="0" borderId="0" applyFill="0"/>
    <xf numFmtId="173" fontId="13" fillId="0" borderId="0">
      <alignment horizontal="center"/>
    </xf>
    <xf numFmtId="0" fontId="13" fillId="0" borderId="0" applyFill="0">
      <alignment horizontal="center"/>
    </xf>
    <xf numFmtId="173" fontId="16" fillId="0" borderId="1" applyFill="0"/>
    <xf numFmtId="0" fontId="3" fillId="0" borderId="0" applyFont="0" applyAlignment="0"/>
    <xf numFmtId="0" fontId="17" fillId="0" borderId="0" applyFill="0">
      <alignment vertical="top"/>
    </xf>
    <xf numFmtId="0" fontId="16" fillId="0" borderId="0" applyFill="0">
      <alignment horizontal="left" vertical="top"/>
    </xf>
    <xf numFmtId="173" fontId="8" fillId="0" borderId="2" applyFill="0"/>
    <xf numFmtId="0" fontId="3" fillId="0" borderId="0" applyNumberFormat="0" applyFont="0" applyAlignment="0"/>
    <xf numFmtId="0" fontId="17" fillId="0" borderId="0" applyFill="0">
      <alignment wrapText="1"/>
    </xf>
    <xf numFmtId="0" fontId="16" fillId="0" borderId="0" applyFill="0">
      <alignment horizontal="left" vertical="top" wrapText="1"/>
    </xf>
    <xf numFmtId="173" fontId="18" fillId="0" borderId="0" applyFill="0"/>
    <xf numFmtId="0" fontId="19" fillId="0" borderId="0" applyNumberFormat="0" applyFont="0" applyAlignment="0">
      <alignment horizontal="center"/>
    </xf>
    <xf numFmtId="0" fontId="20" fillId="0" borderId="0" applyFill="0">
      <alignment vertical="top" wrapText="1"/>
    </xf>
    <xf numFmtId="0" fontId="8" fillId="0" borderId="0" applyFill="0">
      <alignment horizontal="left" vertical="top" wrapText="1"/>
    </xf>
    <xf numFmtId="173" fontId="3" fillId="0" borderId="0" applyFill="0"/>
    <xf numFmtId="0" fontId="19" fillId="0" borderId="0" applyNumberFormat="0" applyFont="0" applyAlignment="0">
      <alignment horizontal="center"/>
    </xf>
    <xf numFmtId="0" fontId="21" fillId="0" borderId="0" applyFill="0">
      <alignment vertical="center" wrapText="1"/>
    </xf>
    <xf numFmtId="0" fontId="5" fillId="0" borderId="0">
      <alignment horizontal="left" vertical="center" wrapText="1"/>
    </xf>
    <xf numFmtId="173" fontId="22" fillId="0" borderId="0" applyFill="0"/>
    <xf numFmtId="0" fontId="19" fillId="0" borderId="0" applyNumberFormat="0" applyFont="0" applyAlignment="0">
      <alignment horizontal="center"/>
    </xf>
    <xf numFmtId="0" fontId="23" fillId="0" borderId="0" applyFill="0">
      <alignment horizontal="center" vertical="center" wrapText="1"/>
    </xf>
    <xf numFmtId="0" fontId="11" fillId="0" borderId="0" applyFill="0">
      <alignment horizontal="center" vertical="center" wrapText="1"/>
    </xf>
    <xf numFmtId="173" fontId="24" fillId="0" borderId="0" applyFill="0"/>
    <xf numFmtId="0" fontId="19"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173" fontId="27" fillId="0" borderId="0" applyFill="0"/>
    <xf numFmtId="0" fontId="19" fillId="0" borderId="0" applyNumberFormat="0" applyFont="0" applyAlignment="0">
      <alignment horizontal="center"/>
    </xf>
    <xf numFmtId="0" fontId="28" fillId="0" borderId="0">
      <alignment horizontal="center" wrapText="1"/>
    </xf>
    <xf numFmtId="0" fontId="24" fillId="0" borderId="0" applyFill="0">
      <alignment horizontal="center" wrapText="1"/>
    </xf>
    <xf numFmtId="43" fontId="4"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0" fontId="14" fillId="0" borderId="0" applyFont="0" applyFill="0" applyBorder="0" applyAlignment="0" applyProtection="0"/>
    <xf numFmtId="0" fontId="15" fillId="0" borderId="0" applyFont="0" applyFill="0" applyBorder="0" applyAlignment="0" applyProtection="0"/>
    <xf numFmtId="0" fontId="29" fillId="0" borderId="3"/>
    <xf numFmtId="0" fontId="30" fillId="0" borderId="0"/>
    <xf numFmtId="9" fontId="4"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3" fontId="3" fillId="0" borderId="0">
      <alignment horizontal="left" vertical="top"/>
    </xf>
    <xf numFmtId="0" fontId="32" fillId="0" borderId="3">
      <alignment horizontal="center"/>
    </xf>
    <xf numFmtId="3" fontId="31" fillId="0" borderId="0" applyFont="0" applyFill="0" applyBorder="0" applyAlignment="0" applyProtection="0"/>
    <xf numFmtId="0" fontId="31" fillId="2" borderId="0" applyNumberFormat="0" applyFont="0" applyBorder="0" applyAlignment="0" applyProtection="0"/>
    <xf numFmtId="3" fontId="3" fillId="0" borderId="0">
      <alignment horizontal="right" vertical="top"/>
    </xf>
    <xf numFmtId="41" fontId="5" fillId="3" borderId="4" applyFill="0"/>
    <xf numFmtId="0" fontId="33" fillId="0" borderId="0">
      <alignment horizontal="left" indent="7"/>
    </xf>
    <xf numFmtId="41" fontId="5" fillId="0" borderId="4" applyFill="0">
      <alignment horizontal="left" indent="2"/>
    </xf>
    <xf numFmtId="173" fontId="34" fillId="0" borderId="5" applyFill="0">
      <alignment horizontal="right"/>
    </xf>
    <xf numFmtId="0" fontId="12" fillId="0" borderId="6" applyNumberFormat="0" applyFont="0" applyBorder="0">
      <alignment horizontal="right"/>
    </xf>
    <xf numFmtId="0" fontId="35" fillId="0" borderId="0" applyFill="0"/>
    <xf numFmtId="0" fontId="8" fillId="0" borderId="0" applyFill="0"/>
    <xf numFmtId="4" fontId="34" fillId="0" borderId="5" applyFill="0"/>
    <xf numFmtId="0" fontId="3" fillId="0" borderId="0" applyNumberFormat="0" applyFont="0" applyBorder="0" applyAlignment="0"/>
    <xf numFmtId="0" fontId="20" fillId="0" borderId="0" applyFill="0">
      <alignment horizontal="left" indent="1"/>
    </xf>
    <xf numFmtId="0" fontId="36" fillId="0" borderId="0" applyFill="0">
      <alignment horizontal="left" indent="1"/>
    </xf>
    <xf numFmtId="4" fontId="22" fillId="0" borderId="0" applyFill="0"/>
    <xf numFmtId="0" fontId="3" fillId="0" borderId="0" applyNumberFormat="0" applyFont="0" applyFill="0" applyBorder="0" applyAlignment="0"/>
    <xf numFmtId="0" fontId="20" fillId="0" borderId="0" applyFill="0">
      <alignment horizontal="left" indent="2"/>
    </xf>
    <xf numFmtId="0" fontId="8" fillId="0" borderId="0" applyFill="0">
      <alignment horizontal="left" indent="2"/>
    </xf>
    <xf numFmtId="4" fontId="22" fillId="0" borderId="0" applyFill="0"/>
    <xf numFmtId="0" fontId="3" fillId="0" borderId="0" applyNumberFormat="0" applyFont="0" applyBorder="0" applyAlignment="0"/>
    <xf numFmtId="0" fontId="37" fillId="0" borderId="0">
      <alignment horizontal="left" indent="3"/>
    </xf>
    <xf numFmtId="0" fontId="9" fillId="0" borderId="0" applyFill="0">
      <alignment horizontal="left" indent="3"/>
    </xf>
    <xf numFmtId="4" fontId="22" fillId="0" borderId="0" applyFill="0"/>
    <xf numFmtId="0" fontId="3" fillId="0" borderId="0" applyNumberFormat="0" applyFont="0" applyBorder="0" applyAlignment="0"/>
    <xf numFmtId="0" fontId="23" fillId="0" borderId="0">
      <alignment horizontal="left" indent="4"/>
    </xf>
    <xf numFmtId="0" fontId="11" fillId="0" borderId="0" applyFill="0">
      <alignment horizontal="left" indent="4"/>
    </xf>
    <xf numFmtId="4" fontId="24" fillId="0" borderId="0" applyFill="0"/>
    <xf numFmtId="0" fontId="3" fillId="0" borderId="0" applyNumberFormat="0" applyFont="0" applyBorder="0" applyAlignment="0"/>
    <xf numFmtId="0" fontId="25" fillId="0" borderId="0">
      <alignment horizontal="left" indent="5"/>
    </xf>
    <xf numFmtId="0" fontId="26" fillId="0" borderId="0" applyFill="0">
      <alignment horizontal="left" indent="5"/>
    </xf>
    <xf numFmtId="4" fontId="27" fillId="0" borderId="0" applyFill="0"/>
    <xf numFmtId="0" fontId="3" fillId="0" borderId="0" applyNumberFormat="0" applyFont="0" applyFill="0" applyBorder="0" applyAlignment="0"/>
    <xf numFmtId="0" fontId="28" fillId="0" borderId="0" applyFill="0">
      <alignment horizontal="left" indent="6"/>
    </xf>
    <xf numFmtId="0" fontId="24" fillId="0" borderId="0" applyFill="0">
      <alignment horizontal="left" indent="6"/>
    </xf>
    <xf numFmtId="0" fontId="3" fillId="0" borderId="0" applyFont="0" applyFill="0" applyBorder="0" applyAlignment="0" applyProtection="0"/>
    <xf numFmtId="173" fontId="4" fillId="0" borderId="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9"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40"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80"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40" borderId="0" applyNumberFormat="0" applyBorder="0" applyAlignment="0" applyProtection="0"/>
    <xf numFmtId="0" fontId="80" fillId="39"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3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0"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2"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80"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80"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4"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80" fillId="4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80" fillId="4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45"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80"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80"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80"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80"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80"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80"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80"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3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39"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80" fillId="3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3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3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80"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7"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7"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7"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7"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3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7"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7"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38"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80" fillId="3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38" borderId="0" applyNumberFormat="0" applyBorder="0" applyAlignment="0" applyProtection="0"/>
    <xf numFmtId="0" fontId="80" fillId="47"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7"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3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0"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0"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0"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0"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0"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0"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9"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80" fillId="4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0" fillId="4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7"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5"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80"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5" borderId="0" applyNumberFormat="0" applyBorder="0" applyAlignment="0" applyProtection="0"/>
    <xf numFmtId="0" fontId="80" fillId="47"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0"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38"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3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3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3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80" fillId="3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3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8"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5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50"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80" fillId="5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50" borderId="0" applyNumberFormat="0" applyBorder="0" applyAlignment="0" applyProtection="0"/>
    <xf numFmtId="0" fontId="80" fillId="48"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80" fillId="5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5" fillId="17"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51"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51" borderId="0" applyNumberFormat="0" applyBorder="0" applyAlignment="0" applyProtection="0"/>
    <xf numFmtId="0" fontId="75" fillId="17" borderId="0" applyNumberFormat="0" applyBorder="0" applyAlignment="0" applyProtection="0"/>
    <xf numFmtId="0" fontId="81" fillId="51" borderId="0" applyNumberFormat="0" applyBorder="0" applyAlignment="0" applyProtection="0"/>
    <xf numFmtId="0" fontId="75" fillId="17" borderId="0" applyNumberFormat="0" applyBorder="0" applyAlignment="0" applyProtection="0"/>
    <xf numFmtId="0" fontId="81" fillId="46" borderId="0" applyNumberFormat="0" applyBorder="0" applyAlignment="0" applyProtection="0"/>
    <xf numFmtId="0" fontId="75" fillId="17" borderId="0" applyNumberFormat="0" applyBorder="0" applyAlignment="0" applyProtection="0"/>
    <xf numFmtId="0" fontId="81" fillId="52"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81" fillId="46" borderId="0" applyNumberFormat="0" applyBorder="0" applyAlignment="0" applyProtection="0"/>
    <xf numFmtId="0" fontId="81" fillId="52" borderId="0" applyNumberFormat="0" applyBorder="0" applyAlignment="0" applyProtection="0"/>
    <xf numFmtId="0" fontId="81" fillId="46" borderId="0" applyNumberFormat="0" applyBorder="0" applyAlignment="0" applyProtection="0"/>
    <xf numFmtId="0" fontId="75" fillId="17" borderId="0" applyNumberFormat="0" applyBorder="0" applyAlignment="0" applyProtection="0"/>
    <xf numFmtId="0" fontId="81" fillId="52" borderId="0" applyNumberFormat="0" applyBorder="0" applyAlignment="0" applyProtection="0"/>
    <xf numFmtId="0" fontId="81" fillId="51" borderId="0" applyNumberFormat="0" applyBorder="0" applyAlignment="0" applyProtection="0"/>
    <xf numFmtId="0" fontId="81" fillId="46" borderId="0" applyNumberFormat="0" applyBorder="0" applyAlignment="0" applyProtection="0"/>
    <xf numFmtId="0" fontId="75" fillId="17" borderId="0" applyNumberFormat="0" applyBorder="0" applyAlignment="0" applyProtection="0"/>
    <xf numFmtId="0" fontId="81" fillId="51"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75" fillId="17" borderId="0" applyNumberFormat="0" applyBorder="0" applyAlignment="0" applyProtection="0"/>
    <xf numFmtId="0" fontId="81" fillId="52"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81" fillId="41"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4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81" fillId="53" borderId="0" applyNumberFormat="0" applyBorder="0" applyAlignment="0" applyProtection="0"/>
    <xf numFmtId="0" fontId="75" fillId="21" borderId="0" applyNumberFormat="0" applyBorder="0" applyAlignment="0" applyProtection="0"/>
    <xf numFmtId="0" fontId="81" fillId="41"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41" borderId="0" applyNumberFormat="0" applyBorder="0" applyAlignment="0" applyProtection="0"/>
    <xf numFmtId="0" fontId="81" fillId="53" borderId="0" applyNumberFormat="0" applyBorder="0" applyAlignment="0" applyProtection="0"/>
    <xf numFmtId="0" fontId="75" fillId="2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53" borderId="0" applyNumberFormat="0" applyBorder="0" applyAlignment="0" applyProtection="0"/>
    <xf numFmtId="0" fontId="75" fillId="21" borderId="0" applyNumberFormat="0" applyBorder="0" applyAlignment="0" applyProtection="0"/>
    <xf numFmtId="0" fontId="81" fillId="41"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75" fillId="21"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75" fillId="25"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48"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48" borderId="0" applyNumberFormat="0" applyBorder="0" applyAlignment="0" applyProtection="0"/>
    <xf numFmtId="0" fontId="75" fillId="25" borderId="0" applyNumberFormat="0" applyBorder="0" applyAlignment="0" applyProtection="0"/>
    <xf numFmtId="0" fontId="81" fillId="48" borderId="0" applyNumberFormat="0" applyBorder="0" applyAlignment="0" applyProtection="0"/>
    <xf numFmtId="0" fontId="75" fillId="25" borderId="0" applyNumberFormat="0" applyBorder="0" applyAlignment="0" applyProtection="0"/>
    <xf numFmtId="0" fontId="81" fillId="50" borderId="0" applyNumberFormat="0" applyBorder="0" applyAlignment="0" applyProtection="0"/>
    <xf numFmtId="0" fontId="75" fillId="25" borderId="0" applyNumberFormat="0" applyBorder="0" applyAlignment="0" applyProtection="0"/>
    <xf numFmtId="0" fontId="81" fillId="49"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75" fillId="25" borderId="0" applyNumberFormat="0" applyBorder="0" applyAlignment="0" applyProtection="0"/>
    <xf numFmtId="0" fontId="81" fillId="49" borderId="0" applyNumberFormat="0" applyBorder="0" applyAlignment="0" applyProtection="0"/>
    <xf numFmtId="0" fontId="81" fillId="48" borderId="0" applyNumberFormat="0" applyBorder="0" applyAlignment="0" applyProtection="0"/>
    <xf numFmtId="0" fontId="81" fillId="50" borderId="0" applyNumberFormat="0" applyBorder="0" applyAlignment="0" applyProtection="0"/>
    <xf numFmtId="0" fontId="75" fillId="25" borderId="0" applyNumberFormat="0" applyBorder="0" applyAlignment="0" applyProtection="0"/>
    <xf numFmtId="0" fontId="81" fillId="48"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75" fillId="25" borderId="0" applyNumberFormat="0" applyBorder="0" applyAlignment="0" applyProtection="0"/>
    <xf numFmtId="0" fontId="81" fillId="49"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9"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7"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7" borderId="0" applyNumberFormat="0" applyBorder="0" applyAlignment="0" applyProtection="0"/>
    <xf numFmtId="0" fontId="75" fillId="29" borderId="0" applyNumberFormat="0" applyBorder="0" applyAlignment="0" applyProtection="0"/>
    <xf numFmtId="0" fontId="81" fillId="47" borderId="0" applyNumberFormat="0" applyBorder="0" applyAlignment="0" applyProtection="0"/>
    <xf numFmtId="0" fontId="75" fillId="29" borderId="0" applyNumberFormat="0" applyBorder="0" applyAlignment="0" applyProtection="0"/>
    <xf numFmtId="0" fontId="81" fillId="42" borderId="0" applyNumberFormat="0" applyBorder="0" applyAlignment="0" applyProtection="0"/>
    <xf numFmtId="0" fontId="75" fillId="29" borderId="0" applyNumberFormat="0" applyBorder="0" applyAlignment="0" applyProtection="0"/>
    <xf numFmtId="0" fontId="81" fillId="54"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54" borderId="0" applyNumberFormat="0" applyBorder="0" applyAlignment="0" applyProtection="0"/>
    <xf numFmtId="0" fontId="81" fillId="42" borderId="0" applyNumberFormat="0" applyBorder="0" applyAlignment="0" applyProtection="0"/>
    <xf numFmtId="0" fontId="81" fillId="54" borderId="0" applyNumberFormat="0" applyBorder="0" applyAlignment="0" applyProtection="0"/>
    <xf numFmtId="0" fontId="81" fillId="42" borderId="0" applyNumberFormat="0" applyBorder="0" applyAlignment="0" applyProtection="0"/>
    <xf numFmtId="0" fontId="75" fillId="29" borderId="0" applyNumberFormat="0" applyBorder="0" applyAlignment="0" applyProtection="0"/>
    <xf numFmtId="0" fontId="81" fillId="54" borderId="0" applyNumberFormat="0" applyBorder="0" applyAlignment="0" applyProtection="0"/>
    <xf numFmtId="0" fontId="81" fillId="47" borderId="0" applyNumberFormat="0" applyBorder="0" applyAlignment="0" applyProtection="0"/>
    <xf numFmtId="0" fontId="81" fillId="42" borderId="0" applyNumberFormat="0" applyBorder="0" applyAlignment="0" applyProtection="0"/>
    <xf numFmtId="0" fontId="75" fillId="29" borderId="0" applyNumberFormat="0" applyBorder="0" applyAlignment="0" applyProtection="0"/>
    <xf numFmtId="0" fontId="81" fillId="47"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75" fillId="29" borderId="0" applyNumberFormat="0" applyBorder="0" applyAlignment="0" applyProtection="0"/>
    <xf numFmtId="0" fontId="81" fillId="54"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81" fillId="51"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51"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81" fillId="46" borderId="0" applyNumberFormat="0" applyBorder="0" applyAlignment="0" applyProtection="0"/>
    <xf numFmtId="0" fontId="75" fillId="33" borderId="0" applyNumberFormat="0" applyBorder="0" applyAlignment="0" applyProtection="0"/>
    <xf numFmtId="0" fontId="81" fillId="51"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51" borderId="0" applyNumberFormat="0" applyBorder="0" applyAlignment="0" applyProtection="0"/>
    <xf numFmtId="0" fontId="81" fillId="46" borderId="0" applyNumberFormat="0" applyBorder="0" applyAlignment="0" applyProtection="0"/>
    <xf numFmtId="0" fontId="75" fillId="33"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46" borderId="0" applyNumberFormat="0" applyBorder="0" applyAlignment="0" applyProtection="0"/>
    <xf numFmtId="0" fontId="75" fillId="33" borderId="0" applyNumberFormat="0" applyBorder="0" applyAlignment="0" applyProtection="0"/>
    <xf numFmtId="0" fontId="81" fillId="51"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75" fillId="33"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75" fillId="37"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75" fillId="37" borderId="0" applyNumberFormat="0" applyBorder="0" applyAlignment="0" applyProtection="0"/>
    <xf numFmtId="0" fontId="81" fillId="41"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81" fillId="41" borderId="0" applyNumberFormat="0" applyBorder="0" applyAlignment="0" applyProtection="0"/>
    <xf numFmtId="0" fontId="81" fillId="55" borderId="0" applyNumberFormat="0" applyBorder="0" applyAlignment="0" applyProtection="0"/>
    <xf numFmtId="0" fontId="81" fillId="55" borderId="0" applyNumberFormat="0" applyBorder="0" applyAlignment="0" applyProtection="0"/>
    <xf numFmtId="0" fontId="81" fillId="41" borderId="0" applyNumberFormat="0" applyBorder="0" applyAlignment="0" applyProtection="0"/>
    <xf numFmtId="0" fontId="81" fillId="55" borderId="0" applyNumberFormat="0" applyBorder="0" applyAlignment="0" applyProtection="0"/>
    <xf numFmtId="0" fontId="81" fillId="41" borderId="0" applyNumberFormat="0" applyBorder="0" applyAlignment="0" applyProtection="0"/>
    <xf numFmtId="0" fontId="81" fillId="55" borderId="0" applyNumberFormat="0" applyBorder="0" applyAlignment="0" applyProtection="0"/>
    <xf numFmtId="0" fontId="75" fillId="37" borderId="0" applyNumberFormat="0" applyBorder="0" applyAlignment="0" applyProtection="0"/>
    <xf numFmtId="0" fontId="81" fillId="41" borderId="0" applyNumberFormat="0" applyBorder="0" applyAlignment="0" applyProtection="0"/>
    <xf numFmtId="0" fontId="75" fillId="37" borderId="0" applyNumberFormat="0" applyBorder="0" applyAlignment="0" applyProtection="0"/>
    <xf numFmtId="0" fontId="81" fillId="41" borderId="0" applyNumberFormat="0" applyBorder="0" applyAlignment="0" applyProtection="0"/>
    <xf numFmtId="0" fontId="75" fillId="37" borderId="0" applyNumberFormat="0" applyBorder="0" applyAlignment="0" applyProtection="0"/>
    <xf numFmtId="0" fontId="81" fillId="55" borderId="0" applyNumberFormat="0" applyBorder="0" applyAlignment="0" applyProtection="0"/>
    <xf numFmtId="0" fontId="81" fillId="41"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14"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81" fillId="51"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81" fillId="51" borderId="0" applyNumberFormat="0" applyBorder="0" applyAlignment="0" applyProtection="0"/>
    <xf numFmtId="0" fontId="75" fillId="14" borderId="0" applyNumberFormat="0" applyBorder="0" applyAlignment="0" applyProtection="0"/>
    <xf numFmtId="0" fontId="81" fillId="51" borderId="0" applyNumberFormat="0" applyBorder="0" applyAlignment="0" applyProtection="0"/>
    <xf numFmtId="0" fontId="75" fillId="14" borderId="0" applyNumberFormat="0" applyBorder="0" applyAlignment="0" applyProtection="0"/>
    <xf numFmtId="0" fontId="81" fillId="56" borderId="0" applyNumberFormat="0" applyBorder="0" applyAlignment="0" applyProtection="0"/>
    <xf numFmtId="0" fontId="75" fillId="14" borderId="0" applyNumberFormat="0" applyBorder="0" applyAlignment="0" applyProtection="0"/>
    <xf numFmtId="0" fontId="81" fillId="57"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7" borderId="0" applyNumberFormat="0" applyBorder="0" applyAlignment="0" applyProtection="0"/>
    <xf numFmtId="0" fontId="81" fillId="56" borderId="0" applyNumberFormat="0" applyBorder="0" applyAlignment="0" applyProtection="0"/>
    <xf numFmtId="0" fontId="81" fillId="57" borderId="0" applyNumberFormat="0" applyBorder="0" applyAlignment="0" applyProtection="0"/>
    <xf numFmtId="0" fontId="81" fillId="56" borderId="0" applyNumberFormat="0" applyBorder="0" applyAlignment="0" applyProtection="0"/>
    <xf numFmtId="0" fontId="75" fillId="14" borderId="0" applyNumberFormat="0" applyBorder="0" applyAlignment="0" applyProtection="0"/>
    <xf numFmtId="0" fontId="81" fillId="57" borderId="0" applyNumberFormat="0" applyBorder="0" applyAlignment="0" applyProtection="0"/>
    <xf numFmtId="0" fontId="81" fillId="51" borderId="0" applyNumberFormat="0" applyBorder="0" applyAlignment="0" applyProtection="0"/>
    <xf numFmtId="0" fontId="81" fillId="56" borderId="0" applyNumberFormat="0" applyBorder="0" applyAlignment="0" applyProtection="0"/>
    <xf numFmtId="0" fontId="75" fillId="14" borderId="0" applyNumberFormat="0" applyBorder="0" applyAlignment="0" applyProtection="0"/>
    <xf numFmtId="0" fontId="81" fillId="51"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75" fillId="14" borderId="0" applyNumberFormat="0" applyBorder="0" applyAlignment="0" applyProtection="0"/>
    <xf numFmtId="0" fontId="81" fillId="57"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81" fillId="58"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81" fillId="53" borderId="0" applyNumberFormat="0" applyBorder="0" applyAlignment="0" applyProtection="0"/>
    <xf numFmtId="0" fontId="75" fillId="18" borderId="0" applyNumberFormat="0" applyBorder="0" applyAlignment="0" applyProtection="0"/>
    <xf numFmtId="0" fontId="81" fillId="58"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8" borderId="0" applyNumberFormat="0" applyBorder="0" applyAlignment="0" applyProtection="0"/>
    <xf numFmtId="0" fontId="81" fillId="53" borderId="0" applyNumberFormat="0" applyBorder="0" applyAlignment="0" applyProtection="0"/>
    <xf numFmtId="0" fontId="75" fillId="18"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53" borderId="0" applyNumberFormat="0" applyBorder="0" applyAlignment="0" applyProtection="0"/>
    <xf numFmtId="0" fontId="75" fillId="18" borderId="0" applyNumberFormat="0" applyBorder="0" applyAlignment="0" applyProtection="0"/>
    <xf numFmtId="0" fontId="81" fillId="58"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75" fillId="18"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9"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81" fillId="50" borderId="0" applyNumberFormat="0" applyBorder="0" applyAlignment="0" applyProtection="0"/>
    <xf numFmtId="0" fontId="75" fillId="22" borderId="0" applyNumberFormat="0" applyBorder="0" applyAlignment="0" applyProtection="0"/>
    <xf numFmtId="0" fontId="81" fillId="5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9" borderId="0" applyNumberFormat="0" applyBorder="0" applyAlignment="0" applyProtection="0"/>
    <xf numFmtId="0" fontId="81" fillId="50" borderId="0" applyNumberFormat="0" applyBorder="0" applyAlignment="0" applyProtection="0"/>
    <xf numFmtId="0" fontId="75" fillId="22"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50" borderId="0" applyNumberFormat="0" applyBorder="0" applyAlignment="0" applyProtection="0"/>
    <xf numFmtId="0" fontId="75" fillId="22" borderId="0" applyNumberFormat="0" applyBorder="0" applyAlignment="0" applyProtection="0"/>
    <xf numFmtId="0" fontId="81" fillId="5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75" fillId="22"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75" fillId="26"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75" fillId="26" borderId="0" applyNumberFormat="0" applyBorder="0" applyAlignment="0" applyProtection="0"/>
    <xf numFmtId="0" fontId="81" fillId="6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81" fillId="60"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60" borderId="0" applyNumberFormat="0" applyBorder="0" applyAlignment="0" applyProtection="0"/>
    <xf numFmtId="0" fontId="81" fillId="54" borderId="0" applyNumberFormat="0" applyBorder="0" applyAlignment="0" applyProtection="0"/>
    <xf numFmtId="0" fontId="81" fillId="60" borderId="0" applyNumberFormat="0" applyBorder="0" applyAlignment="0" applyProtection="0"/>
    <xf numFmtId="0" fontId="81" fillId="54" borderId="0" applyNumberFormat="0" applyBorder="0" applyAlignment="0" applyProtection="0"/>
    <xf numFmtId="0" fontId="75" fillId="26" borderId="0" applyNumberFormat="0" applyBorder="0" applyAlignment="0" applyProtection="0"/>
    <xf numFmtId="0" fontId="81" fillId="60" borderId="0" applyNumberFormat="0" applyBorder="0" applyAlignment="0" applyProtection="0"/>
    <xf numFmtId="0" fontId="75" fillId="26" borderId="0" applyNumberFormat="0" applyBorder="0" applyAlignment="0" applyProtection="0"/>
    <xf numFmtId="0" fontId="81" fillId="60" borderId="0" applyNumberFormat="0" applyBorder="0" applyAlignment="0" applyProtection="0"/>
    <xf numFmtId="0" fontId="75" fillId="26" borderId="0" applyNumberFormat="0" applyBorder="0" applyAlignment="0" applyProtection="0"/>
    <xf numFmtId="0" fontId="81" fillId="54" borderId="0" applyNumberFormat="0" applyBorder="0" applyAlignment="0" applyProtection="0"/>
    <xf numFmtId="0" fontId="81" fillId="6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81" fillId="51" borderId="0" applyNumberFormat="0" applyBorder="0" applyAlignment="0" applyProtection="0"/>
    <xf numFmtId="0" fontId="75" fillId="3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75" fillId="3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3"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53"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81" fillId="58" borderId="0" applyNumberFormat="0" applyBorder="0" applyAlignment="0" applyProtection="0"/>
    <xf numFmtId="0" fontId="75" fillId="34" borderId="0" applyNumberFormat="0" applyBorder="0" applyAlignment="0" applyProtection="0"/>
    <xf numFmtId="0" fontId="81" fillId="53"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53" borderId="0" applyNumberFormat="0" applyBorder="0" applyAlignment="0" applyProtection="0"/>
    <xf numFmtId="0" fontId="81" fillId="58" borderId="0" applyNumberFormat="0" applyBorder="0" applyAlignment="0" applyProtection="0"/>
    <xf numFmtId="0" fontId="75" fillId="34"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8" borderId="0" applyNumberFormat="0" applyBorder="0" applyAlignment="0" applyProtection="0"/>
    <xf numFmtId="0" fontId="75" fillId="34" borderId="0" applyNumberFormat="0" applyBorder="0" applyAlignment="0" applyProtection="0"/>
    <xf numFmtId="0" fontId="81" fillId="53"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75" fillId="34"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2" fillId="42"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2"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82" fillId="45" borderId="0" applyNumberFormat="0" applyBorder="0" applyAlignment="0" applyProtection="0"/>
    <xf numFmtId="0" fontId="66" fillId="8" borderId="0" applyNumberFormat="0" applyBorder="0" applyAlignment="0" applyProtection="0"/>
    <xf numFmtId="0" fontId="82" fillId="42"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2" borderId="0" applyNumberFormat="0" applyBorder="0" applyAlignment="0" applyProtection="0"/>
    <xf numFmtId="0" fontId="82" fillId="45" borderId="0" applyNumberFormat="0" applyBorder="0" applyAlignment="0" applyProtection="0"/>
    <xf numFmtId="0" fontId="66" fillId="8"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5" borderId="0" applyNumberFormat="0" applyBorder="0" applyAlignment="0" applyProtection="0"/>
    <xf numFmtId="0" fontId="66" fillId="8" borderId="0" applyNumberFormat="0" applyBorder="0" applyAlignment="0" applyProtection="0"/>
    <xf numFmtId="0" fontId="82" fillId="42"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66" fillId="8"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70" fillId="11" borderId="23" applyNumberFormat="0" applyAlignment="0" applyProtection="0"/>
    <xf numFmtId="0" fontId="83" fillId="61" borderId="0" applyNumberFormat="0" applyAlignment="0" applyProtection="0"/>
    <xf numFmtId="0" fontId="83" fillId="61" borderId="0" applyNumberFormat="0" applyAlignment="0" applyProtection="0"/>
    <xf numFmtId="0" fontId="83" fillId="61" borderId="0" applyNumberFormat="0" applyAlignment="0" applyProtection="0"/>
    <xf numFmtId="0" fontId="84" fillId="61" borderId="0" applyNumberFormat="0" applyAlignment="0" applyProtection="0"/>
    <xf numFmtId="0" fontId="83" fillId="61" borderId="0" applyNumberFormat="0" applyAlignment="0" applyProtection="0"/>
    <xf numFmtId="0" fontId="83" fillId="61" borderId="0" applyNumberFormat="0" applyAlignment="0" applyProtection="0"/>
    <xf numFmtId="0" fontId="83" fillId="61" borderId="0" applyNumberFormat="0" applyAlignment="0" applyProtection="0"/>
    <xf numFmtId="0" fontId="84" fillId="61" borderId="0" applyNumberFormat="0" applyAlignment="0" applyProtection="0"/>
    <xf numFmtId="0" fontId="70" fillId="11" borderId="23" applyNumberFormat="0" applyAlignment="0" applyProtection="0"/>
    <xf numFmtId="0" fontId="84" fillId="61" borderId="0" applyNumberFormat="0" applyAlignment="0" applyProtection="0"/>
    <xf numFmtId="0" fontId="70" fillId="11" borderId="23" applyNumberFormat="0" applyAlignment="0" applyProtection="0"/>
    <xf numFmtId="0" fontId="83" fillId="61" borderId="0" applyNumberFormat="0" applyAlignment="0" applyProtection="0"/>
    <xf numFmtId="0" fontId="70" fillId="11" borderId="23" applyNumberFormat="0" applyAlignment="0" applyProtection="0"/>
    <xf numFmtId="0" fontId="84" fillId="47" borderId="0" applyNumberFormat="0" applyAlignment="0" applyProtection="0"/>
    <xf numFmtId="0" fontId="84" fillId="61" borderId="0" applyNumberFormat="0" applyAlignment="0" applyProtection="0"/>
    <xf numFmtId="0" fontId="84" fillId="61" borderId="0" applyNumberFormat="0" applyAlignment="0" applyProtection="0"/>
    <xf numFmtId="0" fontId="84" fillId="47" borderId="0" applyNumberFormat="0" applyAlignment="0" applyProtection="0"/>
    <xf numFmtId="0" fontId="83" fillId="61" borderId="0" applyNumberFormat="0" applyAlignment="0" applyProtection="0"/>
    <xf numFmtId="0" fontId="84" fillId="47" borderId="0" applyNumberFormat="0" applyAlignment="0" applyProtection="0"/>
    <xf numFmtId="0" fontId="83" fillId="61" borderId="0" applyNumberFormat="0" applyAlignment="0" applyProtection="0"/>
    <xf numFmtId="0" fontId="70" fillId="11" borderId="23" applyNumberFormat="0" applyAlignment="0" applyProtection="0"/>
    <xf numFmtId="0" fontId="84" fillId="47" borderId="0" applyNumberFormat="0" applyAlignment="0" applyProtection="0"/>
    <xf numFmtId="0" fontId="84" fillId="61" borderId="0" applyNumberFormat="0" applyAlignment="0" applyProtection="0"/>
    <xf numFmtId="0" fontId="83" fillId="61" borderId="0" applyNumberFormat="0" applyAlignment="0" applyProtection="0"/>
    <xf numFmtId="0" fontId="70" fillId="11" borderId="23" applyNumberFormat="0" applyAlignment="0" applyProtection="0"/>
    <xf numFmtId="0" fontId="84" fillId="61" borderId="0" applyNumberFormat="0" applyAlignment="0" applyProtection="0"/>
    <xf numFmtId="0" fontId="83" fillId="61" borderId="0" applyNumberFormat="0" applyAlignment="0" applyProtection="0"/>
    <xf numFmtId="0" fontId="83" fillId="61" borderId="0" applyNumberFormat="0" applyAlignment="0" applyProtection="0"/>
    <xf numFmtId="0" fontId="70" fillId="11" borderId="23" applyNumberFormat="0" applyAlignment="0" applyProtection="0"/>
    <xf numFmtId="0" fontId="84" fillId="47" borderId="0" applyNumberFormat="0" applyAlignment="0" applyProtection="0"/>
    <xf numFmtId="0" fontId="70" fillId="11" borderId="23" applyNumberFormat="0" applyAlignment="0" applyProtection="0"/>
    <xf numFmtId="0" fontId="70" fillId="11" borderId="23" applyNumberFormat="0" applyAlignment="0" applyProtection="0"/>
    <xf numFmtId="0" fontId="70" fillId="11" borderId="23" applyNumberFormat="0" applyAlignment="0" applyProtection="0"/>
    <xf numFmtId="0" fontId="85" fillId="62" borderId="0" applyNumberFormat="0" applyAlignment="0" applyProtection="0"/>
    <xf numFmtId="0" fontId="72" fillId="12" borderId="26" applyNumberFormat="0" applyAlignment="0" applyProtection="0"/>
    <xf numFmtId="0" fontId="85" fillId="62" borderId="0" applyNumberFormat="0" applyAlignment="0" applyProtection="0"/>
    <xf numFmtId="0" fontId="85" fillId="62" borderId="0" applyNumberFormat="0" applyAlignment="0" applyProtection="0"/>
    <xf numFmtId="0" fontId="72" fillId="12" borderId="26" applyNumberFormat="0" applyAlignment="0" applyProtection="0"/>
    <xf numFmtId="0" fontId="85" fillId="62" borderId="0" applyNumberFormat="0" applyAlignment="0" applyProtection="0"/>
    <xf numFmtId="0" fontId="85" fillId="62" borderId="0" applyNumberFormat="0" applyAlignment="0" applyProtection="0"/>
    <xf numFmtId="0" fontId="85" fillId="62" borderId="0" applyNumberFormat="0" applyAlignment="0" applyProtection="0"/>
    <xf numFmtId="0" fontId="85" fillId="62" borderId="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37" fontId="3" fillId="61"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8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8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8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0" fillId="0" borderId="0" applyFont="0" applyFill="0" applyBorder="0" applyAlignment="0" applyProtection="0"/>
    <xf numFmtId="44" fontId="8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8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2" fontId="3" fillId="61" borderId="0"/>
    <xf numFmtId="0" fontId="90" fillId="0" borderId="0" applyNumberFormat="0" applyFill="0" applyBorder="0" applyAlignment="0" applyProtection="0"/>
    <xf numFmtId="0" fontId="90" fillId="0" borderId="0" applyNumberFormat="0" applyFill="0" applyBorder="0" applyAlignment="0" applyProtection="0"/>
    <xf numFmtId="0" fontId="91" fillId="44"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4"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91" fillId="46" borderId="0" applyNumberFormat="0" applyBorder="0" applyAlignment="0" applyProtection="0"/>
    <xf numFmtId="0" fontId="65" fillId="7" borderId="0" applyNumberFormat="0" applyBorder="0" applyAlignment="0" applyProtection="0"/>
    <xf numFmtId="0" fontId="91" fillId="44"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4" borderId="0" applyNumberFormat="0" applyBorder="0" applyAlignment="0" applyProtection="0"/>
    <xf numFmtId="0" fontId="91" fillId="46" borderId="0" applyNumberFormat="0" applyBorder="0" applyAlignment="0" applyProtection="0"/>
    <xf numFmtId="0" fontId="65" fillId="7"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91" fillId="46" borderId="0" applyNumberFormat="0" applyBorder="0" applyAlignment="0" applyProtection="0"/>
    <xf numFmtId="0" fontId="65" fillId="7" borderId="0" applyNumberFormat="0" applyBorder="0" applyAlignment="0" applyProtection="0"/>
    <xf numFmtId="0" fontId="91" fillId="44"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65" fillId="7"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2" fillId="0" borderId="28" applyNumberFormat="0" applyFill="0" applyAlignment="0" applyProtection="0"/>
    <xf numFmtId="0" fontId="93" fillId="0" borderId="0" applyNumberFormat="0" applyFill="0" applyAlignment="0" applyProtection="0"/>
    <xf numFmtId="0" fontId="93" fillId="0" borderId="0" applyNumberFormat="0" applyFill="0" applyAlignment="0" applyProtection="0"/>
    <xf numFmtId="0" fontId="93" fillId="0" borderId="0" applyNumberFormat="0" applyFill="0" applyAlignment="0" applyProtection="0"/>
    <xf numFmtId="0" fontId="93" fillId="0" borderId="0" applyNumberFormat="0" applyFill="0" applyAlignment="0" applyProtection="0"/>
    <xf numFmtId="0" fontId="93" fillId="0" borderId="0" applyNumberFormat="0" applyFill="0" applyAlignment="0" applyProtection="0"/>
    <xf numFmtId="0" fontId="93" fillId="0" borderId="0" applyNumberFormat="0" applyFill="0" applyAlignment="0" applyProtection="0"/>
    <xf numFmtId="0" fontId="93" fillId="0" borderId="0" applyNumberFormat="0" applyFill="0" applyAlignment="0" applyProtection="0"/>
    <xf numFmtId="0" fontId="93" fillId="0" borderId="0" applyNumberFormat="0" applyFill="0" applyAlignment="0" applyProtection="0"/>
    <xf numFmtId="0" fontId="92" fillId="0" borderId="28" applyNumberFormat="0" applyFill="0" applyAlignment="0" applyProtection="0"/>
    <xf numFmtId="0" fontId="93" fillId="0" borderId="0" applyNumberFormat="0" applyFill="0" applyAlignment="0" applyProtection="0"/>
    <xf numFmtId="0" fontId="92" fillId="0" borderId="28" applyNumberFormat="0" applyFill="0" applyAlignment="0" applyProtection="0"/>
    <xf numFmtId="0" fontId="93" fillId="0" borderId="0" applyNumberFormat="0" applyFill="0" applyAlignment="0" applyProtection="0"/>
    <xf numFmtId="0" fontId="92" fillId="0" borderId="28" applyNumberFormat="0" applyFill="0" applyAlignment="0" applyProtection="0"/>
    <xf numFmtId="0" fontId="94" fillId="0" borderId="29" applyNumberFormat="0" applyFill="0" applyAlignment="0" applyProtection="0"/>
    <xf numFmtId="0" fontId="93" fillId="0" borderId="0" applyNumberFormat="0" applyFill="0" applyAlignment="0" applyProtection="0"/>
    <xf numFmtId="0" fontId="93" fillId="0" borderId="0" applyNumberFormat="0" applyFill="0" applyAlignment="0" applyProtection="0"/>
    <xf numFmtId="0" fontId="94" fillId="0" borderId="29" applyNumberFormat="0" applyFill="0" applyAlignment="0" applyProtection="0"/>
    <xf numFmtId="0" fontId="93" fillId="0" borderId="0" applyNumberFormat="0" applyFill="0" applyAlignment="0" applyProtection="0"/>
    <xf numFmtId="0" fontId="94" fillId="0" borderId="29" applyNumberFormat="0" applyFill="0" applyAlignment="0" applyProtection="0"/>
    <xf numFmtId="0" fontId="93" fillId="0" borderId="0" applyNumberFormat="0" applyFill="0" applyAlignment="0" applyProtection="0"/>
    <xf numFmtId="0" fontId="92" fillId="0" borderId="28" applyNumberFormat="0" applyFill="0" applyAlignment="0" applyProtection="0"/>
    <xf numFmtId="0" fontId="94" fillId="0" borderId="29" applyNumberFormat="0" applyFill="0" applyAlignment="0" applyProtection="0"/>
    <xf numFmtId="0" fontId="93" fillId="0" borderId="0" applyNumberFormat="0" applyFill="0" applyAlignment="0" applyProtection="0"/>
    <xf numFmtId="0" fontId="93" fillId="0" borderId="0" applyNumberFormat="0" applyFill="0" applyAlignment="0" applyProtection="0"/>
    <xf numFmtId="0" fontId="92" fillId="0" borderId="28" applyNumberFormat="0" applyFill="0" applyAlignment="0" applyProtection="0"/>
    <xf numFmtId="0" fontId="93" fillId="0" borderId="0" applyNumberFormat="0" applyFill="0" applyAlignment="0" applyProtection="0"/>
    <xf numFmtId="0" fontId="93" fillId="0" borderId="0" applyNumberFormat="0" applyFill="0" applyAlignment="0" applyProtection="0"/>
    <xf numFmtId="0" fontId="93" fillId="0" borderId="0" applyNumberFormat="0" applyFill="0" applyAlignment="0" applyProtection="0"/>
    <xf numFmtId="0" fontId="92" fillId="0" borderId="28" applyNumberFormat="0" applyFill="0" applyAlignment="0" applyProtection="0"/>
    <xf numFmtId="0" fontId="94" fillId="0" borderId="29"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5" fillId="0" borderId="30"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2"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2" applyNumberFormat="0" applyFill="0" applyAlignment="0" applyProtection="0"/>
    <xf numFmtId="0" fontId="95" fillId="0" borderId="30" applyNumberFormat="0" applyFill="0" applyAlignment="0" applyProtection="0"/>
    <xf numFmtId="0" fontId="96" fillId="0" borderId="32" applyNumberFormat="0" applyFill="0" applyAlignment="0" applyProtection="0"/>
    <xf numFmtId="0" fontId="95" fillId="0" borderId="30" applyNumberFormat="0" applyFill="0" applyAlignment="0" applyProtection="0"/>
    <xf numFmtId="0" fontId="96" fillId="0" borderId="31" applyNumberFormat="0" applyFill="0" applyAlignment="0" applyProtection="0"/>
    <xf numFmtId="0" fontId="95" fillId="0" borderId="30" applyNumberFormat="0" applyFill="0" applyAlignment="0" applyProtection="0"/>
    <xf numFmtId="0" fontId="97"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7" fillId="0" borderId="32" applyNumberFormat="0" applyFill="0" applyAlignment="0" applyProtection="0"/>
    <xf numFmtId="0" fontId="96" fillId="0" borderId="31" applyNumberFormat="0" applyFill="0" applyAlignment="0" applyProtection="0"/>
    <xf numFmtId="0" fontId="97" fillId="0" borderId="32" applyNumberFormat="0" applyFill="0" applyAlignment="0" applyProtection="0"/>
    <xf numFmtId="0" fontId="96" fillId="0" borderId="31" applyNumberFormat="0" applyFill="0" applyAlignment="0" applyProtection="0"/>
    <xf numFmtId="0" fontId="95" fillId="0" borderId="30" applyNumberFormat="0" applyFill="0" applyAlignment="0" applyProtection="0"/>
    <xf numFmtId="0" fontId="97" fillId="0" borderId="32" applyNumberFormat="0" applyFill="0" applyAlignment="0" applyProtection="0"/>
    <xf numFmtId="0" fontId="96" fillId="0" borderId="32" applyNumberFormat="0" applyFill="0" applyAlignment="0" applyProtection="0"/>
    <xf numFmtId="0" fontId="96" fillId="0" borderId="31" applyNumberFormat="0" applyFill="0" applyAlignment="0" applyProtection="0"/>
    <xf numFmtId="0" fontId="95" fillId="0" borderId="30" applyNumberFormat="0" applyFill="0" applyAlignment="0" applyProtection="0"/>
    <xf numFmtId="0" fontId="96" fillId="0" borderId="32"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5" fillId="0" borderId="30" applyNumberFormat="0" applyFill="0" applyAlignment="0" applyProtection="0"/>
    <xf numFmtId="0" fontId="97" fillId="0" borderId="32"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64" fillId="0" borderId="22"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4"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4" applyNumberFormat="0" applyFill="0" applyAlignment="0" applyProtection="0"/>
    <xf numFmtId="0" fontId="64" fillId="0" borderId="22" applyNumberFormat="0" applyFill="0" applyAlignment="0" applyProtection="0"/>
    <xf numFmtId="0" fontId="98" fillId="0" borderId="34" applyNumberFormat="0" applyFill="0" applyAlignment="0" applyProtection="0"/>
    <xf numFmtId="0" fontId="64" fillId="0" borderId="22" applyNumberFormat="0" applyFill="0" applyAlignment="0" applyProtection="0"/>
    <xf numFmtId="0" fontId="98" fillId="0" borderId="33" applyNumberFormat="0" applyFill="0" applyAlignment="0" applyProtection="0"/>
    <xf numFmtId="0" fontId="64" fillId="0" borderId="22" applyNumberFormat="0" applyFill="0" applyAlignment="0" applyProtection="0"/>
    <xf numFmtId="0" fontId="99" fillId="0" borderId="35"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64" fillId="0" borderId="22" applyNumberFormat="0" applyFill="0" applyAlignment="0" applyProtection="0"/>
    <xf numFmtId="0" fontId="99" fillId="0" borderId="35" applyNumberFormat="0" applyFill="0" applyAlignment="0" applyProtection="0"/>
    <xf numFmtId="0" fontId="98" fillId="0" borderId="34" applyNumberFormat="0" applyFill="0" applyAlignment="0" applyProtection="0"/>
    <xf numFmtId="0" fontId="98" fillId="0" borderId="33" applyNumberFormat="0" applyFill="0" applyAlignment="0" applyProtection="0"/>
    <xf numFmtId="0" fontId="64" fillId="0" borderId="22" applyNumberFormat="0" applyFill="0" applyAlignment="0" applyProtection="0"/>
    <xf numFmtId="0" fontId="98" fillId="0" borderId="34"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64" fillId="0" borderId="22" applyNumberFormat="0" applyFill="0" applyAlignment="0" applyProtection="0"/>
    <xf numFmtId="0" fontId="99" fillId="0" borderId="35"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64" fillId="0" borderId="0" applyNumberFormat="0" applyFill="0" applyBorder="0" applyAlignment="0" applyProtection="0"/>
    <xf numFmtId="0" fontId="9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64" fillId="0" borderId="0" applyNumberFormat="0" applyFill="0" applyBorder="0" applyAlignment="0" applyProtection="0"/>
    <xf numFmtId="0" fontId="98" fillId="0" borderId="0" applyNumberFormat="0" applyFill="0" applyBorder="0" applyAlignment="0" applyProtection="0"/>
    <xf numFmtId="0" fontId="64" fillId="0" borderId="0" applyNumberFormat="0" applyFill="0" applyBorder="0" applyAlignment="0" applyProtection="0"/>
    <xf numFmtId="0" fontId="98" fillId="0" borderId="0" applyNumberFormat="0" applyFill="0" applyBorder="0" applyAlignment="0" applyProtection="0"/>
    <xf numFmtId="0" fontId="64"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3" fillId="0" borderId="0" applyNumberFormat="0" applyFill="0" applyBorder="0" applyProtection="0">
      <alignment horizontal="justify" vertical="top" wrapText="1"/>
    </xf>
    <xf numFmtId="0" fontId="100" fillId="0" borderId="0" applyNumberFormat="0" applyFill="0" applyBorder="0" applyAlignment="0" applyProtection="0"/>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0" fillId="0" borderId="0" applyNumberFormat="0" applyFill="0" applyBorder="0" applyAlignment="0" applyProtection="0"/>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0" fillId="0" borderId="0" applyNumberFormat="0" applyFill="0" applyBorder="0" applyAlignment="0" applyProtection="0"/>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0" fillId="0" borderId="0" applyNumberFormat="0" applyFill="0" applyBorder="0" applyAlignment="0" applyProtection="0"/>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0" fillId="0" borderId="0" applyNumberFormat="0" applyFill="0" applyBorder="0" applyAlignment="0" applyProtection="0"/>
    <xf numFmtId="0" fontId="102" fillId="0" borderId="0" applyNumberFormat="0" applyFill="0" applyBorder="0" applyAlignment="0" applyProtection="0">
      <alignment vertical="top"/>
      <protection locked="0"/>
    </xf>
    <xf numFmtId="0" fontId="100" fillId="0" borderId="0" applyNumberFormat="0" applyFill="0" applyBorder="0" applyAlignment="0" applyProtection="0"/>
    <xf numFmtId="0" fontId="101" fillId="0" borderId="0" applyNumberFormat="0" applyFill="0" applyBorder="0" applyAlignment="0" applyProtection="0">
      <alignment vertical="top"/>
      <protection locked="0"/>
    </xf>
    <xf numFmtId="0" fontId="100" fillId="0" borderId="0" applyNumberFormat="0" applyFill="0" applyBorder="0" applyAlignment="0" applyProtection="0"/>
    <xf numFmtId="0" fontId="103" fillId="0" borderId="0" applyNumberFormat="0" applyFill="0" applyBorder="0" applyAlignment="0" applyProtection="0">
      <alignment vertical="top"/>
      <protection locked="0"/>
    </xf>
    <xf numFmtId="0" fontId="100" fillId="0" borderId="0" applyNumberFormat="0" applyFill="0" applyBorder="0" applyAlignment="0" applyProtection="0"/>
    <xf numFmtId="0" fontId="103" fillId="0" borderId="0" applyNumberFormat="0" applyFill="0" applyBorder="0" applyAlignment="0" applyProtection="0">
      <alignment vertical="top"/>
      <protection locked="0"/>
    </xf>
    <xf numFmtId="0" fontId="100" fillId="0" borderId="0" applyNumberFormat="0" applyFill="0" applyBorder="0" applyAlignment="0" applyProtection="0"/>
    <xf numFmtId="0" fontId="100" fillId="0" borderId="0" applyNumberFormat="0" applyFill="0" applyBorder="0" applyAlignment="0" applyProtection="0"/>
    <xf numFmtId="0" fontId="68" fillId="10" borderId="23" applyNumberFormat="0" applyAlignment="0" applyProtection="0"/>
    <xf numFmtId="0" fontId="104" fillId="48" borderId="0" applyNumberFormat="0" applyAlignment="0" applyProtection="0"/>
    <xf numFmtId="0" fontId="104" fillId="48" borderId="0" applyNumberFormat="0" applyAlignment="0" applyProtection="0"/>
    <xf numFmtId="0" fontId="104" fillId="48" borderId="0" applyNumberFormat="0" applyAlignment="0" applyProtection="0"/>
    <xf numFmtId="0" fontId="104" fillId="48" borderId="0" applyNumberFormat="0" applyAlignment="0" applyProtection="0"/>
    <xf numFmtId="0" fontId="68" fillId="10" borderId="23" applyNumberFormat="0" applyAlignment="0" applyProtection="0"/>
    <xf numFmtId="0" fontId="104" fillId="48" borderId="0" applyNumberFormat="0" applyAlignment="0" applyProtection="0"/>
    <xf numFmtId="0" fontId="68" fillId="10" borderId="23" applyNumberFormat="0" applyAlignment="0" applyProtection="0"/>
    <xf numFmtId="0" fontId="68" fillId="10" borderId="23" applyNumberFormat="0" applyAlignment="0" applyProtection="0"/>
    <xf numFmtId="0" fontId="104" fillId="48" borderId="0" applyNumberFormat="0" applyAlignment="0" applyProtection="0"/>
    <xf numFmtId="0" fontId="104" fillId="39" borderId="0" applyNumberFormat="0" applyAlignment="0" applyProtection="0"/>
    <xf numFmtId="0" fontId="104" fillId="39" borderId="0" applyNumberFormat="0" applyAlignment="0" applyProtection="0"/>
    <xf numFmtId="0" fontId="104" fillId="48" borderId="0" applyNumberFormat="0" applyAlignment="0" applyProtection="0"/>
    <xf numFmtId="0" fontId="104" fillId="39" borderId="0" applyNumberFormat="0" applyAlignment="0" applyProtection="0"/>
    <xf numFmtId="0" fontId="104" fillId="48" borderId="0" applyNumberFormat="0" applyAlignment="0" applyProtection="0"/>
    <xf numFmtId="0" fontId="104" fillId="39" borderId="0" applyNumberFormat="0" applyAlignment="0" applyProtection="0"/>
    <xf numFmtId="0" fontId="68" fillId="10" borderId="23" applyNumberFormat="0" applyAlignment="0" applyProtection="0"/>
    <xf numFmtId="0" fontId="104" fillId="48" borderId="0" applyNumberFormat="0" applyAlignment="0" applyProtection="0"/>
    <xf numFmtId="0" fontId="68" fillId="10" borderId="23" applyNumberFormat="0" applyAlignment="0" applyProtection="0"/>
    <xf numFmtId="0" fontId="104" fillId="48" borderId="0" applyNumberFormat="0" applyAlignment="0" applyProtection="0"/>
    <xf numFmtId="0" fontId="68" fillId="10" borderId="23" applyNumberFormat="0" applyAlignment="0" applyProtection="0"/>
    <xf numFmtId="0" fontId="104" fillId="39" borderId="0" applyNumberFormat="0" applyAlignment="0" applyProtection="0"/>
    <xf numFmtId="0" fontId="104" fillId="48" borderId="0" applyNumberFormat="0" applyAlignment="0" applyProtection="0"/>
    <xf numFmtId="0" fontId="68" fillId="10" borderId="23" applyNumberFormat="0" applyAlignment="0" applyProtection="0"/>
    <xf numFmtId="0" fontId="68" fillId="10" borderId="23" applyNumberFormat="0" applyAlignment="0" applyProtection="0"/>
    <xf numFmtId="0" fontId="68" fillId="10" borderId="23" applyNumberFormat="0" applyAlignment="0" applyProtection="0"/>
    <xf numFmtId="41" fontId="105" fillId="0" borderId="0">
      <alignment horizontal="left"/>
    </xf>
    <xf numFmtId="0" fontId="106" fillId="0" borderId="36"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6" fillId="0" borderId="36"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107" fillId="0" borderId="37" applyNumberFormat="0" applyFill="0" applyAlignment="0" applyProtection="0"/>
    <xf numFmtId="0" fontId="71" fillId="0" borderId="25"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71" fillId="0" borderId="25" applyNumberFormat="0" applyFill="0" applyAlignment="0" applyProtection="0"/>
    <xf numFmtId="0" fontId="106" fillId="0" borderId="36"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71" fillId="0" borderId="25"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71" fillId="0" borderId="25"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8" fillId="48" borderId="0" applyNumberFormat="0" applyBorder="0" applyAlignment="0" applyProtection="0"/>
    <xf numFmtId="0" fontId="109" fillId="48" borderId="0" applyNumberFormat="0" applyBorder="0" applyAlignment="0" applyProtection="0"/>
    <xf numFmtId="0" fontId="109" fillId="48" borderId="0" applyNumberFormat="0" applyBorder="0" applyAlignment="0" applyProtection="0"/>
    <xf numFmtId="0" fontId="109" fillId="48" borderId="0" applyNumberFormat="0" applyBorder="0" applyAlignment="0" applyProtection="0"/>
    <xf numFmtId="0" fontId="108" fillId="4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109" fillId="48" borderId="0" applyNumberFormat="0" applyBorder="0" applyAlignment="0" applyProtection="0"/>
    <xf numFmtId="0" fontId="67" fillId="9" borderId="0" applyNumberFormat="0" applyBorder="0" applyAlignment="0" applyProtection="0"/>
    <xf numFmtId="0" fontId="108" fillId="48" borderId="0" applyNumberFormat="0" applyBorder="0" applyAlignment="0" applyProtection="0"/>
    <xf numFmtId="0" fontId="109" fillId="48" borderId="0" applyNumberFormat="0" applyBorder="0" applyAlignment="0" applyProtection="0"/>
    <xf numFmtId="0" fontId="109" fillId="48" borderId="0" applyNumberFormat="0" applyBorder="0" applyAlignment="0" applyProtection="0"/>
    <xf numFmtId="0" fontId="108" fillId="48" borderId="0" applyNumberFormat="0" applyBorder="0" applyAlignment="0" applyProtection="0"/>
    <xf numFmtId="0" fontId="109" fillId="48" borderId="0" applyNumberFormat="0" applyBorder="0" applyAlignment="0" applyProtection="0"/>
    <xf numFmtId="0" fontId="67" fillId="9" borderId="0" applyNumberFormat="0" applyBorder="0" applyAlignment="0" applyProtection="0"/>
    <xf numFmtId="0" fontId="108" fillId="48" borderId="0" applyNumberFormat="0" applyBorder="0" applyAlignment="0" applyProtection="0"/>
    <xf numFmtId="0" fontId="108" fillId="48" borderId="0" applyNumberFormat="0" applyBorder="0" applyAlignment="0" applyProtection="0"/>
    <xf numFmtId="0" fontId="109" fillId="48" borderId="0" applyNumberFormat="0" applyBorder="0" applyAlignment="0" applyProtection="0"/>
    <xf numFmtId="0" fontId="67" fillId="9" borderId="0" applyNumberFormat="0" applyBorder="0" applyAlignment="0" applyProtection="0"/>
    <xf numFmtId="0" fontId="108" fillId="48" borderId="0" applyNumberFormat="0" applyBorder="0" applyAlignment="0" applyProtection="0"/>
    <xf numFmtId="0" fontId="109" fillId="48" borderId="0" applyNumberFormat="0" applyBorder="0" applyAlignment="0" applyProtection="0"/>
    <xf numFmtId="0" fontId="109" fillId="48" borderId="0" applyNumberFormat="0" applyBorder="0" applyAlignment="0" applyProtection="0"/>
    <xf numFmtId="0" fontId="67" fillId="9" borderId="0" applyNumberFormat="0" applyBorder="0" applyAlignment="0" applyProtection="0"/>
    <xf numFmtId="0" fontId="109" fillId="48" borderId="0" applyNumberFormat="0" applyBorder="0" applyAlignment="0" applyProtection="0"/>
    <xf numFmtId="0" fontId="109" fillId="48" borderId="0" applyNumberFormat="0" applyBorder="0" applyAlignment="0" applyProtection="0"/>
    <xf numFmtId="0" fontId="109" fillId="4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8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80"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4" fillId="43" borderId="38"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4" fillId="43" borderId="38" applyNumberFormat="0" applyFont="0" applyAlignment="0" applyProtection="0"/>
    <xf numFmtId="0" fontId="4"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3" fillId="43" borderId="38"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0" fontId="2" fillId="13" borderId="27" applyNumberFormat="0" applyFont="0" applyAlignment="0" applyProtection="0"/>
    <xf numFmtId="43" fontId="111" fillId="0" borderId="0"/>
    <xf numFmtId="0" fontId="69" fillId="11" borderId="24" applyNumberFormat="0" applyAlignment="0" applyProtection="0"/>
    <xf numFmtId="0" fontId="112" fillId="61" borderId="39" applyNumberFormat="0" applyAlignment="0" applyProtection="0"/>
    <xf numFmtId="0" fontId="112" fillId="61" borderId="39" applyNumberFormat="0" applyAlignment="0" applyProtection="0"/>
    <xf numFmtId="0" fontId="112" fillId="61" borderId="39" applyNumberFormat="0" applyAlignment="0" applyProtection="0"/>
    <xf numFmtId="0" fontId="112" fillId="61" borderId="39" applyNumberFormat="0" applyAlignment="0" applyProtection="0"/>
    <xf numFmtId="0" fontId="69" fillId="11" borderId="24" applyNumberFormat="0" applyAlignment="0" applyProtection="0"/>
    <xf numFmtId="0" fontId="112" fillId="61" borderId="39" applyNumberFormat="0" applyAlignment="0" applyProtection="0"/>
    <xf numFmtId="0" fontId="69" fillId="11" borderId="24" applyNumberFormat="0" applyAlignment="0" applyProtection="0"/>
    <xf numFmtId="0" fontId="69" fillId="11" borderId="24" applyNumberFormat="0" applyAlignment="0" applyProtection="0"/>
    <xf numFmtId="0" fontId="112" fillId="61" borderId="39" applyNumberFormat="0" applyAlignment="0" applyProtection="0"/>
    <xf numFmtId="0" fontId="112" fillId="47" borderId="39" applyNumberFormat="0" applyAlignment="0" applyProtection="0"/>
    <xf numFmtId="0" fontId="112" fillId="47" borderId="39" applyNumberFormat="0" applyAlignment="0" applyProtection="0"/>
    <xf numFmtId="0" fontId="112" fillId="61" borderId="39" applyNumberFormat="0" applyAlignment="0" applyProtection="0"/>
    <xf numFmtId="0" fontId="112" fillId="47" borderId="39" applyNumberFormat="0" applyAlignment="0" applyProtection="0"/>
    <xf numFmtId="0" fontId="112" fillId="61" borderId="39" applyNumberFormat="0" applyAlignment="0" applyProtection="0"/>
    <xf numFmtId="0" fontId="112" fillId="47" borderId="39" applyNumberFormat="0" applyAlignment="0" applyProtection="0"/>
    <xf numFmtId="0" fontId="69" fillId="11" borderId="24" applyNumberFormat="0" applyAlignment="0" applyProtection="0"/>
    <xf numFmtId="0" fontId="112" fillId="61" borderId="39" applyNumberFormat="0" applyAlignment="0" applyProtection="0"/>
    <xf numFmtId="0" fontId="69" fillId="11" borderId="24" applyNumberFormat="0" applyAlignment="0" applyProtection="0"/>
    <xf numFmtId="0" fontId="112" fillId="61" borderId="39" applyNumberFormat="0" applyAlignment="0" applyProtection="0"/>
    <xf numFmtId="0" fontId="69" fillId="11" borderId="24" applyNumberFormat="0" applyAlignment="0" applyProtection="0"/>
    <xf numFmtId="0" fontId="112" fillId="47" borderId="39" applyNumberFormat="0" applyAlignment="0" applyProtection="0"/>
    <xf numFmtId="0" fontId="112" fillId="61" borderId="39" applyNumberFormat="0" applyAlignment="0" applyProtection="0"/>
    <xf numFmtId="0" fontId="69" fillId="11" borderId="24" applyNumberFormat="0" applyAlignment="0" applyProtection="0"/>
    <xf numFmtId="0" fontId="69" fillId="11" borderId="24" applyNumberFormat="0" applyAlignment="0" applyProtection="0"/>
    <xf numFmtId="0" fontId="69" fillId="11" borderId="24" applyNumberFormat="0" applyAlignment="0" applyProtection="0"/>
    <xf numFmtId="40" fontId="113" fillId="63" borderId="0">
      <alignment horizontal="right"/>
    </xf>
    <xf numFmtId="4" fontId="114" fillId="63" borderId="0">
      <alignment horizontal="right"/>
    </xf>
    <xf numFmtId="0" fontId="115" fillId="63" borderId="0">
      <alignment horizontal="center" vertical="center"/>
    </xf>
    <xf numFmtId="0" fontId="116" fillId="63" borderId="0">
      <alignment horizontal="right"/>
    </xf>
    <xf numFmtId="0" fontId="116" fillId="63" borderId="0">
      <alignment horizontal="right"/>
    </xf>
    <xf numFmtId="0" fontId="116" fillId="63" borderId="0">
      <alignment horizontal="right"/>
    </xf>
    <xf numFmtId="0" fontId="115" fillId="63" borderId="0">
      <alignment horizontal="center" vertical="center"/>
    </xf>
    <xf numFmtId="0" fontId="115" fillId="63" borderId="0">
      <alignment horizontal="center" vertical="center"/>
    </xf>
    <xf numFmtId="0" fontId="116" fillId="63" borderId="0">
      <alignment horizontal="right"/>
    </xf>
    <xf numFmtId="0" fontId="115" fillId="63" borderId="0">
      <alignment horizontal="center" vertical="center"/>
    </xf>
    <xf numFmtId="0" fontId="116" fillId="63" borderId="0">
      <alignment horizontal="right"/>
    </xf>
    <xf numFmtId="0" fontId="117" fillId="63" borderId="8"/>
    <xf numFmtId="0" fontId="118" fillId="63" borderId="8"/>
    <xf numFmtId="0" fontId="117" fillId="63" borderId="8"/>
    <xf numFmtId="0" fontId="115" fillId="63" borderId="0" applyBorder="0">
      <alignment horizontal="centerContinuous"/>
    </xf>
    <xf numFmtId="0" fontId="117" fillId="0" borderId="0" applyBorder="0">
      <alignment horizontal="centerContinuous"/>
    </xf>
    <xf numFmtId="0" fontId="117" fillId="0" borderId="0" applyBorder="0">
      <alignment horizontal="centerContinuous"/>
    </xf>
    <xf numFmtId="0" fontId="117" fillId="0" borderId="0" applyBorder="0">
      <alignment horizontal="centerContinuous"/>
    </xf>
    <xf numFmtId="0" fontId="115" fillId="63" borderId="0" applyBorder="0">
      <alignment horizontal="centerContinuous"/>
    </xf>
    <xf numFmtId="0" fontId="115" fillId="63" borderId="0" applyBorder="0">
      <alignment horizontal="centerContinuous"/>
    </xf>
    <xf numFmtId="0" fontId="117" fillId="0" borderId="0" applyBorder="0">
      <alignment horizontal="centerContinuous"/>
    </xf>
    <xf numFmtId="0" fontId="115" fillId="63" borderId="0" applyBorder="0">
      <alignment horizontal="centerContinuous"/>
    </xf>
    <xf numFmtId="0" fontId="119" fillId="63" borderId="0" applyBorder="0">
      <alignment horizontal="centerContinuous"/>
    </xf>
    <xf numFmtId="0" fontId="120" fillId="0" borderId="0" applyBorder="0">
      <alignment horizontal="centerContinuous"/>
    </xf>
    <xf numFmtId="0" fontId="120" fillId="0" borderId="0" applyBorder="0">
      <alignment horizontal="centerContinuous"/>
    </xf>
    <xf numFmtId="0" fontId="120" fillId="0" borderId="0" applyBorder="0">
      <alignment horizontal="centerContinuous"/>
    </xf>
    <xf numFmtId="0" fontId="119" fillId="63" borderId="0" applyBorder="0">
      <alignment horizontal="centerContinuous"/>
    </xf>
    <xf numFmtId="0" fontId="119" fillId="63" borderId="0" applyBorder="0">
      <alignment horizontal="centerContinuous"/>
    </xf>
    <xf numFmtId="0" fontId="120" fillId="0" borderId="0" applyBorder="0">
      <alignment horizontal="centerContinuous"/>
    </xf>
    <xf numFmtId="0" fontId="119" fillId="63"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21" fillId="64" borderId="0" applyNumberFormat="0" applyBorder="0" applyAlignment="0" applyProtection="0"/>
    <xf numFmtId="0" fontId="121" fillId="64" borderId="0" applyNumberFormat="0" applyBorder="0" applyAlignment="0" applyProtection="0"/>
    <xf numFmtId="0" fontId="121" fillId="64" borderId="0" applyNumberFormat="0" applyBorder="0" applyAlignment="0" applyProtection="0"/>
    <xf numFmtId="0" fontId="121" fillId="64" borderId="0" applyNumberFormat="0" applyBorder="0" applyAlignment="0" applyProtection="0"/>
    <xf numFmtId="0" fontId="121" fillId="64" borderId="0" applyNumberFormat="0" applyBorder="0" applyAlignment="0" applyProtection="0"/>
    <xf numFmtId="0" fontId="121" fillId="64"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22" fillId="64" borderId="0" applyNumberFormat="0" applyBorder="0" applyAlignment="0" applyProtection="0"/>
    <xf numFmtId="0" fontId="122" fillId="64" borderId="0" applyNumberFormat="0" applyBorder="0" applyAlignment="0" applyProtection="0"/>
    <xf numFmtId="0" fontId="122" fillId="64" borderId="0" applyNumberFormat="0" applyBorder="0" applyAlignment="0" applyProtection="0"/>
    <xf numFmtId="0" fontId="122" fillId="64" borderId="0" applyNumberFormat="0" applyBorder="0" applyAlignment="0" applyProtection="0"/>
    <xf numFmtId="0" fontId="122" fillId="64" borderId="0" applyNumberFormat="0" applyBorder="0" applyAlignment="0" applyProtection="0"/>
    <xf numFmtId="0" fontId="122" fillId="64"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3" fillId="65" borderId="0" applyNumberFormat="0" applyBorder="0" applyAlignment="0" applyProtection="0"/>
    <xf numFmtId="0" fontId="123" fillId="65" borderId="0" applyNumberFormat="0" applyBorder="0" applyAlignment="0" applyProtection="0"/>
    <xf numFmtId="0" fontId="123" fillId="65" borderId="0" applyNumberFormat="0" applyBorder="0" applyAlignment="0" applyProtection="0"/>
    <xf numFmtId="0" fontId="123" fillId="65" borderId="0" applyNumberFormat="0" applyBorder="0" applyAlignment="0" applyProtection="0"/>
    <xf numFmtId="0" fontId="123" fillId="65" borderId="0" applyNumberFormat="0" applyBorder="0" applyAlignment="0" applyProtection="0"/>
    <xf numFmtId="0" fontId="123" fillId="65" borderId="0" applyNumberFormat="0" applyBorder="0" applyAlignment="0" applyProtection="0"/>
    <xf numFmtId="0" fontId="123" fillId="65" borderId="0" applyNumberFormat="0" applyBorder="0" applyProtection="0">
      <alignment horizontal="center"/>
    </xf>
    <xf numFmtId="0" fontId="123" fillId="65" borderId="0" applyNumberFormat="0" applyBorder="0" applyProtection="0">
      <alignment horizontal="center"/>
    </xf>
    <xf numFmtId="0" fontId="123" fillId="65" borderId="0" applyNumberFormat="0" applyBorder="0" applyProtection="0">
      <alignment horizontal="center"/>
    </xf>
    <xf numFmtId="0" fontId="123" fillId="65" borderId="0" applyNumberFormat="0" applyBorder="0" applyProtection="0">
      <alignment horizontal="center"/>
    </xf>
    <xf numFmtId="0" fontId="123" fillId="65" borderId="0" applyNumberFormat="0" applyBorder="0" applyProtection="0">
      <alignment horizontal="center"/>
    </xf>
    <xf numFmtId="0" fontId="123" fillId="65" borderId="0" applyNumberFormat="0" applyBorder="0" applyProtection="0">
      <alignment horizontal="center"/>
    </xf>
    <xf numFmtId="0" fontId="124" fillId="65" borderId="0" applyNumberFormat="0" applyBorder="0" applyAlignment="0" applyProtection="0"/>
    <xf numFmtId="0" fontId="124" fillId="65" borderId="0" applyNumberFormat="0" applyBorder="0" applyAlignment="0" applyProtection="0"/>
    <xf numFmtId="0" fontId="124" fillId="65" borderId="0" applyNumberFormat="0" applyBorder="0" applyAlignment="0" applyProtection="0"/>
    <xf numFmtId="0" fontId="124" fillId="65" borderId="0" applyNumberFormat="0" applyBorder="0" applyAlignment="0" applyProtection="0"/>
    <xf numFmtId="0" fontId="124" fillId="65" borderId="0" applyNumberFormat="0" applyBorder="0" applyAlignment="0" applyProtection="0"/>
    <xf numFmtId="0" fontId="124" fillId="65" borderId="0" applyNumberFormat="0" applyBorder="0" applyAlignment="0" applyProtection="0"/>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3" fillId="0" borderId="0" applyNumberFormat="0" applyFont="0" applyFill="0" applyBorder="0" applyProtection="0">
      <alignment horizontal="left"/>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0" fontId="3" fillId="66" borderId="0" applyNumberFormat="0" applyFont="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63" fillId="0" borderId="0" applyNumberFormat="0" applyFill="0" applyBorder="0" applyAlignment="0" applyProtection="0"/>
    <xf numFmtId="0" fontId="12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63" fillId="0" borderId="0" applyNumberFormat="0" applyFill="0" applyBorder="0" applyAlignment="0" applyProtection="0"/>
    <xf numFmtId="0" fontId="126" fillId="0" borderId="0" applyNumberFormat="0" applyFill="0" applyBorder="0" applyAlignment="0" applyProtection="0"/>
    <xf numFmtId="0" fontId="63" fillId="0" borderId="0" applyNumberFormat="0" applyFill="0" applyBorder="0" applyAlignment="0" applyProtection="0"/>
    <xf numFmtId="0" fontId="126" fillId="0" borderId="0" applyNumberFormat="0" applyFill="0" applyBorder="0" applyAlignment="0" applyProtection="0"/>
    <xf numFmtId="0" fontId="63"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8" fillId="0" borderId="40" applyNumberFormat="0" applyFill="0" applyAlignment="0" applyProtection="0"/>
    <xf numFmtId="0" fontId="129" fillId="0" borderId="41" applyNumberFormat="0" applyFill="0" applyAlignment="0" applyProtection="0"/>
    <xf numFmtId="0" fontId="129" fillId="0" borderId="41" applyNumberFormat="0" applyFill="0" applyAlignment="0" applyProtection="0"/>
    <xf numFmtId="0" fontId="129" fillId="0" borderId="41" applyNumberFormat="0" applyFill="0" applyAlignment="0" applyProtection="0"/>
    <xf numFmtId="0" fontId="129" fillId="0" borderId="42" applyNumberFormat="0" applyFill="0" applyAlignment="0" applyProtection="0"/>
    <xf numFmtId="0" fontId="129" fillId="0" borderId="41" applyNumberFormat="0" applyFill="0" applyAlignment="0" applyProtection="0"/>
    <xf numFmtId="0" fontId="129" fillId="0" borderId="41" applyNumberFormat="0" applyFill="0" applyAlignment="0" applyProtection="0"/>
    <xf numFmtId="0" fontId="129" fillId="0" borderId="41" applyNumberFormat="0" applyFill="0" applyAlignment="0" applyProtection="0"/>
    <xf numFmtId="0" fontId="129" fillId="0" borderId="42" applyNumberFormat="0" applyFill="0" applyAlignment="0" applyProtection="0"/>
    <xf numFmtId="0" fontId="128" fillId="0" borderId="40" applyNumberFormat="0" applyFill="0" applyAlignment="0" applyProtection="0"/>
    <xf numFmtId="0" fontId="129" fillId="0" borderId="42" applyNumberFormat="0" applyFill="0" applyAlignment="0" applyProtection="0"/>
    <xf numFmtId="0" fontId="128" fillId="0" borderId="40" applyNumberFormat="0" applyFill="0" applyAlignment="0" applyProtection="0"/>
    <xf numFmtId="0" fontId="129" fillId="0" borderId="41" applyNumberFormat="0" applyFill="0" applyAlignment="0" applyProtection="0"/>
    <xf numFmtId="0" fontId="128" fillId="0" borderId="40" applyNumberFormat="0" applyFill="0" applyAlignment="0" applyProtection="0"/>
    <xf numFmtId="0" fontId="129" fillId="0" borderId="43" applyNumberFormat="0" applyFill="0" applyAlignment="0" applyProtection="0"/>
    <xf numFmtId="0" fontId="129" fillId="0" borderId="42" applyNumberFormat="0" applyFill="0" applyAlignment="0" applyProtection="0"/>
    <xf numFmtId="0" fontId="129" fillId="0" borderId="42" applyNumberFormat="0" applyFill="0" applyAlignment="0" applyProtection="0"/>
    <xf numFmtId="0" fontId="129" fillId="0" borderId="43" applyNumberFormat="0" applyFill="0" applyAlignment="0" applyProtection="0"/>
    <xf numFmtId="0" fontId="129" fillId="0" borderId="41" applyNumberFormat="0" applyFill="0" applyAlignment="0" applyProtection="0"/>
    <xf numFmtId="0" fontId="129" fillId="0" borderId="43" applyNumberFormat="0" applyFill="0" applyAlignment="0" applyProtection="0"/>
    <xf numFmtId="0" fontId="129" fillId="0" borderId="41" applyNumberFormat="0" applyFill="0" applyAlignment="0" applyProtection="0"/>
    <xf numFmtId="0" fontId="128" fillId="0" borderId="40" applyNumberFormat="0" applyFill="0" applyAlignment="0" applyProtection="0"/>
    <xf numFmtId="0" fontId="129" fillId="0" borderId="43" applyNumberFormat="0" applyFill="0" applyAlignment="0" applyProtection="0"/>
    <xf numFmtId="0" fontId="129" fillId="0" borderId="42" applyNumberFormat="0" applyFill="0" applyAlignment="0" applyProtection="0"/>
    <xf numFmtId="0" fontId="129" fillId="0" borderId="41" applyNumberFormat="0" applyFill="0" applyAlignment="0" applyProtection="0"/>
    <xf numFmtId="0" fontId="128" fillId="0" borderId="40" applyNumberFormat="0" applyFill="0" applyAlignment="0" applyProtection="0"/>
    <xf numFmtId="0" fontId="129" fillId="0" borderId="42" applyNumberFormat="0" applyFill="0" applyAlignment="0" applyProtection="0"/>
    <xf numFmtId="0" fontId="129" fillId="0" borderId="41" applyNumberFormat="0" applyFill="0" applyAlignment="0" applyProtection="0"/>
    <xf numFmtId="0" fontId="129" fillId="0" borderId="41" applyNumberFormat="0" applyFill="0" applyAlignment="0" applyProtection="0"/>
    <xf numFmtId="0" fontId="128" fillId="0" borderId="40" applyNumberFormat="0" applyFill="0" applyAlignment="0" applyProtection="0"/>
    <xf numFmtId="0" fontId="129" fillId="0" borderId="43" applyNumberFormat="0" applyFill="0" applyAlignment="0" applyProtection="0"/>
    <xf numFmtId="0" fontId="128" fillId="0" borderId="40" applyNumberFormat="0" applyFill="0" applyAlignment="0" applyProtection="0"/>
    <xf numFmtId="0" fontId="128" fillId="0" borderId="40" applyNumberFormat="0" applyFill="0" applyAlignment="0" applyProtection="0"/>
    <xf numFmtId="0" fontId="128" fillId="0" borderId="40" applyNumberFormat="0" applyFill="0" applyAlignment="0" applyProtection="0"/>
    <xf numFmtId="0" fontId="107" fillId="0" borderId="0" applyNumberFormat="0" applyFill="0" applyBorder="0" applyAlignment="0" applyProtection="0"/>
    <xf numFmtId="0" fontId="73"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3"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 fillId="0" borderId="0"/>
  </cellStyleXfs>
  <cellXfs count="401">
    <xf numFmtId="173" fontId="0" fillId="0" borderId="0" xfId="0" applyAlignment="1"/>
    <xf numFmtId="0" fontId="4" fillId="0" borderId="0" xfId="0" applyNumberFormat="1" applyFont="1"/>
    <xf numFmtId="173" fontId="4" fillId="0" borderId="0" xfId="0" applyFont="1" applyAlignment="1"/>
    <xf numFmtId="173" fontId="7" fillId="0" borderId="0" xfId="0" applyFont="1" applyAlignment="1"/>
    <xf numFmtId="0" fontId="7" fillId="0" borderId="0" xfId="0" applyNumberFormat="1" applyFont="1"/>
    <xf numFmtId="3" fontId="4" fillId="0" borderId="0" xfId="0" applyNumberFormat="1" applyFont="1" applyAlignment="1"/>
    <xf numFmtId="0" fontId="4" fillId="0" borderId="0" xfId="0" applyNumberFormat="1" applyFont="1" applyAlignment="1"/>
    <xf numFmtId="0" fontId="10" fillId="0" borderId="0" xfId="0" applyNumberFormat="1" applyFont="1" applyAlignment="1" applyProtection="1">
      <alignment horizontal="center"/>
      <protection locked="0"/>
    </xf>
    <xf numFmtId="0" fontId="10" fillId="0" borderId="0" xfId="0" applyNumberFormat="1" applyFont="1" applyFill="1" applyAlignment="1" applyProtection="1">
      <alignment horizontal="center"/>
      <protection locked="0"/>
    </xf>
    <xf numFmtId="3" fontId="5" fillId="0" borderId="0" xfId="0" applyNumberFormat="1" applyFont="1" applyAlignment="1">
      <alignment horizontal="center"/>
    </xf>
    <xf numFmtId="3" fontId="6" fillId="0" borderId="0" xfId="0" applyNumberFormat="1" applyFont="1" applyAlignment="1">
      <alignment horizontal="left"/>
    </xf>
    <xf numFmtId="0" fontId="6" fillId="0" borderId="0" xfId="0" applyNumberFormat="1" applyFont="1" applyFill="1" applyAlignment="1" applyProtection="1">
      <alignment horizontal="left"/>
      <protection locked="0"/>
    </xf>
    <xf numFmtId="173" fontId="10" fillId="0" borderId="0" xfId="0" applyFont="1" applyAlignment="1"/>
    <xf numFmtId="173" fontId="10" fillId="0" borderId="0" xfId="0" applyFont="1" applyBorder="1" applyAlignment="1"/>
    <xf numFmtId="0" fontId="10" fillId="0" borderId="0" xfId="0" applyNumberFormat="1" applyFont="1" applyAlignment="1" applyProtection="1">
      <protection locked="0"/>
    </xf>
    <xf numFmtId="0" fontId="10" fillId="0" borderId="0" xfId="0" applyNumberFormat="1" applyFont="1" applyAlignment="1"/>
    <xf numFmtId="3" fontId="10" fillId="0" borderId="0" xfId="0" applyNumberFormat="1" applyFont="1" applyAlignment="1"/>
    <xf numFmtId="3" fontId="10" fillId="0" borderId="0" xfId="0" applyNumberFormat="1" applyFont="1" applyBorder="1" applyAlignment="1"/>
    <xf numFmtId="164" fontId="10" fillId="0" borderId="0" xfId="0" applyNumberFormat="1" applyFont="1" applyAlignment="1">
      <alignment horizontal="center"/>
    </xf>
    <xf numFmtId="3" fontId="10" fillId="0" borderId="0" xfId="0" applyNumberFormat="1" applyFont="1" applyFill="1" applyAlignment="1"/>
    <xf numFmtId="3" fontId="10" fillId="0" borderId="0" xfId="0" applyNumberFormat="1" applyFont="1" applyFill="1" applyAlignment="1">
      <alignment horizontal="right"/>
    </xf>
    <xf numFmtId="0" fontId="10" fillId="0" borderId="0" xfId="0" applyNumberFormat="1" applyFont="1" applyFill="1" applyAlignment="1"/>
    <xf numFmtId="173" fontId="10" fillId="0" borderId="0" xfId="0" applyFont="1" applyFill="1" applyAlignment="1"/>
    <xf numFmtId="0" fontId="10" fillId="0" borderId="0" xfId="0" applyNumberFormat="1" applyFont="1" applyAlignment="1" applyProtection="1">
      <alignment horizontal="left"/>
      <protection locked="0"/>
    </xf>
    <xf numFmtId="0" fontId="10" fillId="0" borderId="0" xfId="0" applyNumberFormat="1" applyFont="1" applyProtection="1">
      <protection locked="0"/>
    </xf>
    <xf numFmtId="0" fontId="10" fillId="0" borderId="0" xfId="0" applyNumberFormat="1" applyFont="1"/>
    <xf numFmtId="0" fontId="10" fillId="0" borderId="0" xfId="0" applyNumberFormat="1" applyFont="1" applyFill="1" applyAlignment="1">
      <alignment horizontal="right"/>
    </xf>
    <xf numFmtId="0" fontId="10" fillId="0" borderId="0" xfId="0" applyNumberFormat="1" applyFont="1" applyFill="1"/>
    <xf numFmtId="0" fontId="10" fillId="4" borderId="0" xfId="0" applyNumberFormat="1" applyFont="1" applyFill="1" applyProtection="1">
      <protection locked="0"/>
    </xf>
    <xf numFmtId="0" fontId="10" fillId="4" borderId="0" xfId="0" applyNumberFormat="1" applyFont="1" applyFill="1"/>
    <xf numFmtId="49" fontId="10" fillId="0" borderId="0" xfId="0" applyNumberFormat="1" applyFont="1"/>
    <xf numFmtId="0" fontId="10" fillId="0" borderId="3" xfId="0" applyNumberFormat="1" applyFont="1" applyBorder="1" applyAlignment="1" applyProtection="1">
      <alignment horizontal="center"/>
      <protection locked="0"/>
    </xf>
    <xf numFmtId="3" fontId="10" fillId="0" borderId="0" xfId="0" applyNumberFormat="1" applyFont="1"/>
    <xf numFmtId="42" fontId="10" fillId="0" borderId="0" xfId="0" applyNumberFormat="1" applyFont="1"/>
    <xf numFmtId="0" fontId="10" fillId="0" borderId="3" xfId="0" applyNumberFormat="1" applyFont="1" applyBorder="1" applyAlignment="1" applyProtection="1">
      <alignment horizontal="centerContinuous"/>
      <protection locked="0"/>
    </xf>
    <xf numFmtId="166" fontId="10" fillId="0" borderId="0" xfId="0" applyNumberFormat="1" applyFont="1" applyAlignment="1"/>
    <xf numFmtId="3" fontId="10" fillId="0" borderId="0" xfId="0" applyNumberFormat="1" applyFont="1" applyFill="1" applyBorder="1"/>
    <xf numFmtId="3" fontId="10" fillId="4" borderId="0" xfId="0" applyNumberFormat="1" applyFont="1" applyFill="1" applyAlignment="1"/>
    <xf numFmtId="3" fontId="10" fillId="0" borderId="3" xfId="0" applyNumberFormat="1" applyFont="1" applyBorder="1" applyAlignment="1"/>
    <xf numFmtId="3" fontId="10" fillId="0" borderId="0" xfId="0" applyNumberFormat="1" applyFont="1" applyAlignment="1">
      <alignment horizontal="fill"/>
    </xf>
    <xf numFmtId="42" fontId="10" fillId="0" borderId="11" xfId="0" applyNumberFormat="1" applyFont="1" applyBorder="1" applyAlignment="1" applyProtection="1">
      <alignment horizontal="right"/>
      <protection locked="0"/>
    </xf>
    <xf numFmtId="0" fontId="10" fillId="0" borderId="0" xfId="0" applyNumberFormat="1" applyFont="1" applyFill="1" applyProtection="1">
      <protection locked="0"/>
    </xf>
    <xf numFmtId="3" fontId="10" fillId="4" borderId="0" xfId="0" applyNumberFormat="1" applyFont="1" applyFill="1"/>
    <xf numFmtId="3" fontId="10" fillId="4" borderId="0" xfId="0" applyNumberFormat="1" applyFont="1" applyFill="1" applyBorder="1"/>
    <xf numFmtId="3" fontId="10" fillId="4" borderId="3" xfId="0" applyNumberFormat="1" applyFont="1" applyFill="1" applyBorder="1"/>
    <xf numFmtId="168" fontId="10" fillId="0" borderId="0" xfId="0" applyNumberFormat="1" applyFont="1"/>
    <xf numFmtId="168" fontId="10" fillId="0" borderId="0" xfId="0" applyNumberFormat="1" applyFont="1" applyAlignment="1">
      <alignment horizontal="center"/>
    </xf>
    <xf numFmtId="173" fontId="10" fillId="0" borderId="0" xfId="0" applyFont="1" applyAlignment="1">
      <alignment horizontal="center"/>
    </xf>
    <xf numFmtId="172" fontId="10" fillId="0" borderId="0" xfId="0" applyNumberFormat="1" applyFont="1" applyAlignment="1"/>
    <xf numFmtId="172" fontId="10" fillId="4" borderId="0" xfId="0" applyNumberFormat="1" applyFont="1" applyFill="1" applyProtection="1">
      <protection locked="0"/>
    </xf>
    <xf numFmtId="172" fontId="10" fillId="0" borderId="0" xfId="0" applyNumberFormat="1" applyFont="1" applyProtection="1">
      <protection locked="0"/>
    </xf>
    <xf numFmtId="172" fontId="10" fillId="0" borderId="0" xfId="0" applyNumberFormat="1" applyFont="1" applyFill="1" applyProtection="1">
      <protection locked="0"/>
    </xf>
    <xf numFmtId="0" fontId="10" fillId="0" borderId="0" xfId="0" applyNumberFormat="1" applyFont="1" applyAlignment="1">
      <alignment horizontal="center"/>
    </xf>
    <xf numFmtId="49" fontId="10" fillId="0" borderId="0" xfId="0" applyNumberFormat="1" applyFont="1" applyAlignment="1">
      <alignment horizontal="left"/>
    </xf>
    <xf numFmtId="49" fontId="10" fillId="0" borderId="0" xfId="0" applyNumberFormat="1" applyFont="1" applyAlignment="1">
      <alignment horizontal="center"/>
    </xf>
    <xf numFmtId="0" fontId="10" fillId="0" borderId="0" xfId="0" applyNumberFormat="1" applyFont="1" applyFill="1" applyAlignment="1">
      <alignment horizontal="center"/>
    </xf>
    <xf numFmtId="3" fontId="38" fillId="0" borderId="0" xfId="0" applyNumberFormat="1" applyFont="1" applyAlignment="1">
      <alignment horizontal="center"/>
    </xf>
    <xf numFmtId="0" fontId="38" fillId="0" borderId="0" xfId="0" applyNumberFormat="1" applyFont="1" applyAlignment="1" applyProtection="1">
      <alignment horizontal="center"/>
      <protection locked="0"/>
    </xf>
    <xf numFmtId="173" fontId="38" fillId="0" borderId="0" xfId="0" applyFont="1" applyAlignment="1">
      <alignment horizontal="center"/>
    </xf>
    <xf numFmtId="3" fontId="38" fillId="0" borderId="0" xfId="0" applyNumberFormat="1" applyFont="1" applyAlignment="1"/>
    <xf numFmtId="0" fontId="38" fillId="0" borderId="0" xfId="0" applyNumberFormat="1" applyFont="1" applyAlignment="1"/>
    <xf numFmtId="165" fontId="10" fillId="0" borderId="0" xfId="0" applyNumberFormat="1" applyFont="1" applyAlignment="1"/>
    <xf numFmtId="3" fontId="10" fillId="4" borderId="3" xfId="0" applyNumberFormat="1" applyFont="1" applyFill="1" applyBorder="1" applyAlignment="1"/>
    <xf numFmtId="164" fontId="10" fillId="0" borderId="0" xfId="0" applyNumberFormat="1" applyFont="1" applyFill="1" applyAlignment="1">
      <alignment horizontal="center"/>
    </xf>
    <xf numFmtId="165" fontId="10" fillId="0" borderId="0" xfId="0" applyNumberFormat="1" applyFont="1" applyFill="1" applyAlignment="1">
      <alignment horizontal="right"/>
    </xf>
    <xf numFmtId="173" fontId="10" fillId="0" borderId="3" xfId="0" applyFont="1" applyBorder="1" applyAlignment="1"/>
    <xf numFmtId="0" fontId="38" fillId="0" borderId="0" xfId="0" applyNumberFormat="1" applyFont="1" applyFill="1" applyAlignment="1" applyProtection="1">
      <alignment horizontal="center"/>
      <protection locked="0"/>
    </xf>
    <xf numFmtId="0" fontId="39" fillId="0" borderId="0" xfId="0" applyNumberFormat="1" applyFont="1" applyAlignment="1">
      <alignment horizontal="center"/>
    </xf>
    <xf numFmtId="3" fontId="39" fillId="0" borderId="0" xfId="0" applyNumberFormat="1" applyFont="1" applyAlignment="1"/>
    <xf numFmtId="0" fontId="38" fillId="0" borderId="0" xfId="0" applyNumberFormat="1" applyFont="1" applyAlignment="1">
      <alignment horizontal="center"/>
    </xf>
    <xf numFmtId="3" fontId="40" fillId="0" borderId="0" xfId="0" applyNumberFormat="1" applyFont="1" applyAlignment="1"/>
    <xf numFmtId="171" fontId="10" fillId="0" borderId="0" xfId="0" applyNumberFormat="1" applyFont="1" applyFill="1" applyAlignment="1">
      <alignment horizontal="left"/>
    </xf>
    <xf numFmtId="165" fontId="10" fillId="0" borderId="0" xfId="0" applyNumberFormat="1" applyFont="1" applyFill="1" applyAlignment="1"/>
    <xf numFmtId="166" fontId="10" fillId="0" borderId="0" xfId="0" applyNumberFormat="1" applyFont="1" applyFill="1" applyAlignment="1">
      <alignment horizontal="right"/>
    </xf>
    <xf numFmtId="166" fontId="10" fillId="0" borderId="0" xfId="0" applyNumberFormat="1" applyFont="1" applyAlignment="1">
      <alignment horizontal="center"/>
    </xf>
    <xf numFmtId="164" fontId="10" fillId="0" borderId="0" xfId="0" applyNumberFormat="1" applyFont="1" applyAlignment="1">
      <alignment horizontal="left"/>
    </xf>
    <xf numFmtId="10" fontId="10" fillId="0" borderId="0" xfId="0" applyNumberFormat="1" applyFont="1" applyFill="1" applyAlignment="1">
      <alignment horizontal="right"/>
    </xf>
    <xf numFmtId="169" fontId="10" fillId="0" borderId="0" xfId="0" applyNumberFormat="1" applyFont="1" applyFill="1" applyAlignment="1">
      <alignment horizontal="right"/>
    </xf>
    <xf numFmtId="10" fontId="10" fillId="0" borderId="0" xfId="0" applyNumberFormat="1" applyFont="1" applyAlignment="1">
      <alignment horizontal="left"/>
    </xf>
    <xf numFmtId="3" fontId="10" fillId="0" borderId="0" xfId="0" applyNumberFormat="1" applyFont="1" applyFill="1" applyAlignment="1">
      <alignment horizontal="left"/>
    </xf>
    <xf numFmtId="164" fontId="10" fillId="0" borderId="0" xfId="0" applyNumberFormat="1" applyFont="1" applyAlignment="1" applyProtection="1">
      <alignment horizontal="left"/>
      <protection locked="0"/>
    </xf>
    <xf numFmtId="167" fontId="10" fillId="0" borderId="0" xfId="0" applyNumberFormat="1" applyFont="1" applyAlignment="1"/>
    <xf numFmtId="0" fontId="10" fillId="0" borderId="0" xfId="0" applyNumberFormat="1" applyFont="1" applyFill="1" applyAlignment="1" applyProtection="1">
      <protection locked="0"/>
    </xf>
    <xf numFmtId="0" fontId="10" fillId="0" borderId="3" xfId="0" applyNumberFormat="1" applyFont="1" applyFill="1" applyBorder="1" applyProtection="1">
      <protection locked="0"/>
    </xf>
    <xf numFmtId="0" fontId="10" fillId="0" borderId="3" xfId="0" applyNumberFormat="1" applyFont="1" applyFill="1" applyBorder="1"/>
    <xf numFmtId="3" fontId="10" fillId="0" borderId="3" xfId="0" applyNumberFormat="1" applyFont="1" applyFill="1" applyBorder="1" applyAlignment="1"/>
    <xf numFmtId="3" fontId="10" fillId="0" borderId="0" xfId="0" applyNumberFormat="1" applyFont="1" applyFill="1" applyAlignment="1">
      <alignment horizontal="center"/>
    </xf>
    <xf numFmtId="49" fontId="10" fillId="0" borderId="0" xfId="0" applyNumberFormat="1" applyFont="1" applyFill="1"/>
    <xf numFmtId="49" fontId="10" fillId="0" borderId="0" xfId="0" applyNumberFormat="1" applyFont="1" applyFill="1" applyAlignment="1"/>
    <xf numFmtId="49" fontId="10" fillId="0" borderId="0" xfId="0" applyNumberFormat="1" applyFont="1" applyFill="1" applyAlignment="1">
      <alignment horizontal="center"/>
    </xf>
    <xf numFmtId="165" fontId="10" fillId="0" borderId="0" xfId="0" applyNumberFormat="1" applyFont="1" applyFill="1"/>
    <xf numFmtId="166" fontId="10" fillId="0" borderId="0" xfId="0" applyNumberFormat="1" applyFont="1" applyFill="1"/>
    <xf numFmtId="3" fontId="10" fillId="0" borderId="0" xfId="0" applyNumberFormat="1" applyFont="1" applyAlignment="1">
      <alignment horizontal="center"/>
    </xf>
    <xf numFmtId="3" fontId="10" fillId="0" borderId="3" xfId="0" applyNumberFormat="1" applyFont="1" applyBorder="1" applyAlignment="1">
      <alignment horizontal="center"/>
    </xf>
    <xf numFmtId="4" fontId="10" fillId="0" borderId="0" xfId="0" applyNumberFormat="1" applyFont="1" applyAlignment="1"/>
    <xf numFmtId="3" fontId="10" fillId="0" borderId="0" xfId="0" applyNumberFormat="1" applyFont="1" applyBorder="1" applyAlignment="1">
      <alignment horizontal="center"/>
    </xf>
    <xf numFmtId="166" fontId="10" fillId="0" borderId="0" xfId="0" applyNumberFormat="1" applyFont="1" applyAlignment="1" applyProtection="1">
      <alignment horizontal="center"/>
      <protection locked="0"/>
    </xf>
    <xf numFmtId="166" fontId="10" fillId="0" borderId="0" xfId="0" applyNumberFormat="1" applyFont="1" applyFill="1" applyAlignment="1"/>
    <xf numFmtId="0" fontId="10" fillId="0" borderId="3" xfId="0" applyNumberFormat="1" applyFont="1" applyBorder="1" applyAlignment="1"/>
    <xf numFmtId="170" fontId="10" fillId="4" borderId="0" xfId="0" applyNumberFormat="1" applyFont="1" applyFill="1" applyAlignment="1"/>
    <xf numFmtId="42" fontId="10" fillId="4" borderId="0" xfId="0" applyNumberFormat="1" applyFont="1" applyFill="1" applyAlignment="1"/>
    <xf numFmtId="3" fontId="10" fillId="0" borderId="0" xfId="0" applyNumberFormat="1" applyFont="1" applyFill="1" applyAlignment="1" applyProtection="1">
      <protection locked="0"/>
    </xf>
    <xf numFmtId="9" fontId="10" fillId="0" borderId="0" xfId="0" applyNumberFormat="1" applyFont="1" applyAlignment="1"/>
    <xf numFmtId="169" fontId="10" fillId="0" borderId="0" xfId="0" applyNumberFormat="1" applyFont="1" applyAlignment="1"/>
    <xf numFmtId="3" fontId="10" fillId="0" borderId="0" xfId="0" quotePrefix="1" applyNumberFormat="1" applyFont="1" applyAlignment="1"/>
    <xf numFmtId="169" fontId="10" fillId="4" borderId="0" xfId="0" applyNumberFormat="1" applyFont="1" applyFill="1" applyAlignment="1"/>
    <xf numFmtId="169" fontId="10" fillId="0" borderId="3" xfId="0" applyNumberFormat="1" applyFont="1" applyBorder="1" applyAlignment="1"/>
    <xf numFmtId="0" fontId="10" fillId="0" borderId="0" xfId="0" applyNumberFormat="1" applyFont="1" applyBorder="1" applyAlignment="1" applyProtection="1">
      <alignment horizontal="center"/>
      <protection locked="0"/>
    </xf>
    <xf numFmtId="0" fontId="41" fillId="0" borderId="0" xfId="0" applyNumberFormat="1" applyFont="1" applyProtection="1">
      <protection locked="0"/>
    </xf>
    <xf numFmtId="173" fontId="41" fillId="0" borderId="0" xfId="0" applyFont="1" applyAlignment="1"/>
    <xf numFmtId="173" fontId="10" fillId="0" borderId="0" xfId="0" applyFont="1" applyFill="1" applyAlignment="1" applyProtection="1"/>
    <xf numFmtId="38" fontId="10" fillId="4" borderId="0" xfId="0" applyNumberFormat="1" applyFont="1" applyFill="1" applyBorder="1" applyProtection="1">
      <protection locked="0"/>
    </xf>
    <xf numFmtId="38" fontId="10" fillId="0" borderId="0" xfId="0" applyNumberFormat="1" applyFont="1" applyAlignment="1" applyProtection="1"/>
    <xf numFmtId="0" fontId="10" fillId="0" borderId="3" xfId="0" applyNumberFormat="1" applyFont="1" applyBorder="1"/>
    <xf numFmtId="0" fontId="10" fillId="0" borderId="3" xfId="0" applyNumberFormat="1" applyFont="1" applyBorder="1" applyProtection="1">
      <protection locked="0"/>
    </xf>
    <xf numFmtId="38" fontId="10" fillId="4" borderId="3" xfId="0" applyNumberFormat="1" applyFont="1" applyFill="1" applyBorder="1" applyProtection="1">
      <protection locked="0"/>
    </xf>
    <xf numFmtId="38" fontId="10" fillId="0" borderId="0" xfId="0" applyNumberFormat="1" applyFont="1" applyAlignment="1"/>
    <xf numFmtId="38" fontId="10" fillId="0" borderId="0" xfId="0" applyNumberFormat="1" applyFont="1" applyFill="1" applyBorder="1" applyProtection="1"/>
    <xf numFmtId="170" fontId="10" fillId="0" borderId="0" xfId="0" applyNumberFormat="1" applyFont="1" applyFill="1" applyBorder="1" applyProtection="1"/>
    <xf numFmtId="1" fontId="10" fillId="0" borderId="0" xfId="0" applyNumberFormat="1" applyFont="1" applyFill="1" applyProtection="1"/>
    <xf numFmtId="168" fontId="10" fillId="0" borderId="0" xfId="0" applyNumberFormat="1" applyFont="1" applyProtection="1">
      <protection locked="0"/>
    </xf>
    <xf numFmtId="170" fontId="10" fillId="4" borderId="0" xfId="0" applyNumberFormat="1" applyFont="1" applyFill="1" applyBorder="1" applyProtection="1"/>
    <xf numFmtId="1" fontId="10" fillId="0" borderId="0" xfId="0" applyNumberFormat="1" applyFont="1" applyFill="1" applyAlignment="1" applyProtection="1"/>
    <xf numFmtId="170" fontId="10" fillId="4" borderId="0" xfId="0" applyNumberFormat="1" applyFont="1" applyFill="1" applyBorder="1" applyAlignment="1" applyProtection="1">
      <protection locked="0"/>
    </xf>
    <xf numFmtId="3" fontId="10" fillId="0" borderId="0" xfId="0" applyNumberFormat="1" applyFont="1" applyAlignment="1" applyProtection="1"/>
    <xf numFmtId="3" fontId="10" fillId="0" borderId="0" xfId="0" applyNumberFormat="1" applyFont="1" applyFill="1" applyAlignment="1" applyProtection="1">
      <alignment horizontal="right"/>
      <protection locked="0"/>
    </xf>
    <xf numFmtId="173" fontId="10" fillId="0" borderId="0" xfId="0" applyNumberFormat="1" applyFont="1" applyAlignment="1" applyProtection="1">
      <protection locked="0"/>
    </xf>
    <xf numFmtId="170" fontId="10" fillId="0" borderId="0" xfId="0" applyNumberFormat="1" applyFont="1" applyFill="1" applyBorder="1" applyAlignment="1" applyProtection="1"/>
    <xf numFmtId="3" fontId="10" fillId="0" borderId="0" xfId="0" applyNumberFormat="1" applyFont="1" applyFill="1" applyAlignment="1" applyProtection="1"/>
    <xf numFmtId="170" fontId="10" fillId="0" borderId="0" xfId="0" applyNumberFormat="1" applyFont="1" applyProtection="1">
      <protection locked="0"/>
    </xf>
    <xf numFmtId="10" fontId="10" fillId="4" borderId="0" xfId="0" applyNumberFormat="1" applyFont="1" applyFill="1" applyProtection="1">
      <protection locked="0"/>
    </xf>
    <xf numFmtId="0" fontId="42" fillId="0" borderId="0" xfId="0" applyNumberFormat="1" applyFont="1" applyFill="1" applyProtection="1">
      <protection locked="0"/>
    </xf>
    <xf numFmtId="10" fontId="10" fillId="0" borderId="0" xfId="0" applyNumberFormat="1" applyFont="1" applyFill="1"/>
    <xf numFmtId="173" fontId="10" fillId="0" borderId="0" xfId="0" applyFont="1" applyFill="1" applyAlignment="1">
      <alignment horizontal="center"/>
    </xf>
    <xf numFmtId="49" fontId="38" fillId="4" borderId="0" xfId="0" applyNumberFormat="1" applyFont="1" applyFill="1"/>
    <xf numFmtId="3" fontId="38" fillId="4" borderId="0" xfId="0" applyNumberFormat="1" applyFont="1" applyFill="1" applyAlignment="1"/>
    <xf numFmtId="173" fontId="38" fillId="4" borderId="0" xfId="0" applyFont="1" applyFill="1" applyAlignment="1"/>
    <xf numFmtId="37" fontId="10" fillId="0" borderId="3" xfId="0" applyNumberFormat="1" applyFont="1" applyBorder="1" applyAlignment="1"/>
    <xf numFmtId="37" fontId="10" fillId="0" borderId="0" xfId="0" applyNumberFormat="1" applyFont="1" applyFill="1" applyAlignment="1"/>
    <xf numFmtId="3" fontId="10" fillId="0" borderId="11" xfId="0" applyNumberFormat="1" applyFont="1" applyFill="1" applyBorder="1" applyAlignment="1"/>
    <xf numFmtId="0" fontId="10" fillId="0" borderId="0" xfId="0" applyNumberFormat="1" applyFont="1" applyFill="1" applyAlignment="1">
      <alignment horizontal="left"/>
    </xf>
    <xf numFmtId="173" fontId="44" fillId="0" borderId="0" xfId="0" applyFont="1" applyAlignment="1"/>
    <xf numFmtId="0" fontId="10" fillId="0" borderId="0" xfId="0" applyNumberFormat="1" applyFont="1" applyBorder="1" applyAlignment="1" applyProtection="1">
      <protection locked="0"/>
    </xf>
    <xf numFmtId="0" fontId="10" fillId="0" borderId="0" xfId="0" applyNumberFormat="1" applyFont="1" applyBorder="1" applyProtection="1">
      <protection locked="0"/>
    </xf>
    <xf numFmtId="3" fontId="41" fillId="0" borderId="0" xfId="0" applyNumberFormat="1" applyFont="1" applyFill="1" applyAlignment="1" applyProtection="1">
      <alignment horizontal="right"/>
      <protection locked="0"/>
    </xf>
    <xf numFmtId="3" fontId="45" fillId="0" borderId="0" xfId="0" applyNumberFormat="1" applyFont="1" applyAlignment="1">
      <alignment horizontal="left"/>
    </xf>
    <xf numFmtId="173" fontId="41" fillId="0" borderId="0" xfId="0" applyFont="1" applyBorder="1" applyAlignment="1"/>
    <xf numFmtId="0" fontId="44" fillId="0" borderId="0" xfId="0" applyNumberFormat="1" applyFont="1" applyFill="1"/>
    <xf numFmtId="0" fontId="43" fillId="0" borderId="0" xfId="0" applyNumberFormat="1" applyFont="1" applyFill="1"/>
    <xf numFmtId="0" fontId="10" fillId="0" borderId="5" xfId="0" applyNumberFormat="1" applyFont="1" applyFill="1" applyBorder="1"/>
    <xf numFmtId="0" fontId="10" fillId="0" borderId="0" xfId="0" applyNumberFormat="1" applyFont="1" applyFill="1" applyBorder="1"/>
    <xf numFmtId="173" fontId="41" fillId="0" borderId="0" xfId="0" applyFont="1" applyFill="1" applyAlignment="1"/>
    <xf numFmtId="3" fontId="43" fillId="0" borderId="0" xfId="0" applyNumberFormat="1" applyFont="1" applyFill="1" applyAlignment="1"/>
    <xf numFmtId="0" fontId="43" fillId="0" borderId="0" xfId="0" applyNumberFormat="1" applyFont="1" applyFill="1" applyAlignment="1" applyProtection="1">
      <alignment horizontal="center"/>
      <protection locked="0"/>
    </xf>
    <xf numFmtId="173" fontId="43" fillId="0" borderId="0" xfId="0" applyFont="1" applyFill="1" applyAlignment="1"/>
    <xf numFmtId="173" fontId="10" fillId="0" borderId="0" xfId="0" quotePrefix="1" applyFont="1" applyFill="1" applyAlignment="1"/>
    <xf numFmtId="164" fontId="43" fillId="0" borderId="0" xfId="0" applyNumberFormat="1" applyFont="1" applyFill="1" applyAlignment="1">
      <alignment horizontal="center"/>
    </xf>
    <xf numFmtId="37" fontId="10" fillId="0" borderId="0" xfId="0" applyNumberFormat="1" applyFont="1" applyFill="1" applyBorder="1" applyAlignment="1"/>
    <xf numFmtId="37" fontId="10" fillId="0" borderId="3" xfId="0" applyNumberFormat="1" applyFont="1" applyFill="1" applyBorder="1" applyAlignment="1"/>
    <xf numFmtId="173" fontId="10" fillId="0" borderId="3" xfId="0" applyFont="1" applyFill="1" applyBorder="1" applyAlignment="1"/>
    <xf numFmtId="0" fontId="10" fillId="0" borderId="5" xfId="0" applyNumberFormat="1" applyFont="1" applyBorder="1" applyAlignment="1" applyProtection="1">
      <protection locked="0"/>
    </xf>
    <xf numFmtId="0" fontId="10" fillId="0" borderId="5" xfId="0" applyNumberFormat="1" applyFont="1" applyBorder="1" applyProtection="1">
      <protection locked="0"/>
    </xf>
    <xf numFmtId="170" fontId="10" fillId="4" borderId="3" xfId="0" applyNumberFormat="1" applyFont="1" applyFill="1" applyBorder="1" applyAlignment="1" applyProtection="1">
      <protection locked="0"/>
    </xf>
    <xf numFmtId="37" fontId="10" fillId="4" borderId="0" xfId="0" applyNumberFormat="1" applyFont="1" applyFill="1" applyAlignment="1"/>
    <xf numFmtId="37" fontId="10" fillId="4" borderId="0" xfId="0" applyNumberFormat="1" applyFont="1" applyFill="1" applyBorder="1" applyAlignment="1"/>
    <xf numFmtId="37" fontId="10" fillId="4" borderId="3" xfId="0" applyNumberFormat="1" applyFont="1" applyFill="1" applyBorder="1" applyAlignment="1"/>
    <xf numFmtId="3" fontId="10" fillId="4" borderId="5" xfId="0" applyNumberFormat="1" applyFont="1" applyFill="1" applyBorder="1" applyAlignment="1"/>
    <xf numFmtId="3" fontId="10" fillId="0" borderId="12" xfId="0" applyNumberFormat="1" applyFont="1" applyBorder="1" applyAlignment="1"/>
    <xf numFmtId="3" fontId="10" fillId="4" borderId="0" xfId="0" applyNumberFormat="1" applyFont="1" applyFill="1" applyBorder="1" applyAlignment="1"/>
    <xf numFmtId="173" fontId="46" fillId="0" borderId="0" xfId="0" applyNumberFormat="1" applyFont="1" applyFill="1" applyAlignment="1"/>
    <xf numFmtId="173" fontId="47" fillId="0" borderId="0" xfId="0" applyNumberFormat="1" applyFont="1" applyFill="1" applyAlignment="1"/>
    <xf numFmtId="173" fontId="47" fillId="0" borderId="5" xfId="0" applyNumberFormat="1" applyFont="1" applyFill="1" applyBorder="1" applyAlignment="1"/>
    <xf numFmtId="173" fontId="47" fillId="0" borderId="5" xfId="0" applyNumberFormat="1" applyFont="1" applyFill="1" applyBorder="1" applyAlignment="1">
      <alignment wrapText="1"/>
    </xf>
    <xf numFmtId="173" fontId="47" fillId="0" borderId="0" xfId="0" applyNumberFormat="1" applyFont="1" applyFill="1" applyBorder="1" applyAlignment="1"/>
    <xf numFmtId="175" fontId="47" fillId="0" borderId="0" xfId="0" applyNumberFormat="1" applyFont="1" applyFill="1" applyAlignment="1"/>
    <xf numFmtId="174" fontId="47" fillId="0" borderId="2" xfId="34" applyNumberFormat="1" applyFont="1" applyFill="1" applyBorder="1" applyAlignment="1"/>
    <xf numFmtId="174" fontId="47" fillId="0" borderId="0" xfId="34" applyNumberFormat="1" applyFont="1" applyFill="1" applyAlignment="1"/>
    <xf numFmtId="173" fontId="47" fillId="0" borderId="0" xfId="0" applyNumberFormat="1" applyFont="1" applyFill="1" applyAlignment="1">
      <alignment horizontal="right"/>
    </xf>
    <xf numFmtId="170" fontId="47" fillId="0" borderId="0" xfId="32" applyNumberFormat="1" applyFont="1" applyFill="1" applyAlignment="1"/>
    <xf numFmtId="0" fontId="47" fillId="0" borderId="0" xfId="0" applyNumberFormat="1" applyFont="1" applyFill="1"/>
    <xf numFmtId="176" fontId="47" fillId="0" borderId="0" xfId="32" applyNumberFormat="1" applyFont="1" applyFill="1" applyBorder="1" applyAlignment="1"/>
    <xf numFmtId="176" fontId="47" fillId="0" borderId="0" xfId="32" applyNumberFormat="1" applyFont="1" applyFill="1" applyBorder="1"/>
    <xf numFmtId="176" fontId="47" fillId="0" borderId="0" xfId="32" applyNumberFormat="1" applyFont="1" applyFill="1" applyAlignment="1"/>
    <xf numFmtId="15" fontId="47" fillId="0" borderId="0" xfId="0" applyNumberFormat="1" applyFont="1" applyFill="1"/>
    <xf numFmtId="15" fontId="47" fillId="0" borderId="0" xfId="0" applyNumberFormat="1" applyFont="1" applyFill="1" applyBorder="1"/>
    <xf numFmtId="0" fontId="47" fillId="0" borderId="0" xfId="0" applyNumberFormat="1" applyFont="1" applyFill="1" applyBorder="1"/>
    <xf numFmtId="176" fontId="47" fillId="0" borderId="13" xfId="0" applyNumberFormat="1" applyFont="1" applyFill="1" applyBorder="1"/>
    <xf numFmtId="173" fontId="47" fillId="0" borderId="0" xfId="0" applyNumberFormat="1" applyFont="1" applyFill="1" applyBorder="1" applyAlignment="1">
      <alignment horizontal="right"/>
    </xf>
    <xf numFmtId="176" fontId="47" fillId="0" borderId="0" xfId="0" applyNumberFormat="1" applyFont="1" applyFill="1" applyBorder="1"/>
    <xf numFmtId="0" fontId="48" fillId="0" borderId="0" xfId="32" applyNumberFormat="1" applyFont="1" applyFill="1" applyAlignment="1"/>
    <xf numFmtId="42" fontId="47" fillId="0" borderId="0" xfId="0" applyNumberFormat="1" applyFont="1" applyFill="1" applyAlignment="1"/>
    <xf numFmtId="42" fontId="47" fillId="0" borderId="0" xfId="0" applyNumberFormat="1" applyFont="1" applyFill="1" applyBorder="1" applyAlignment="1"/>
    <xf numFmtId="173" fontId="47" fillId="0" borderId="2" xfId="0" applyNumberFormat="1" applyFont="1" applyFill="1" applyBorder="1" applyAlignment="1"/>
    <xf numFmtId="44" fontId="47" fillId="0" borderId="0" xfId="34" applyFont="1" applyFill="1" applyAlignment="1"/>
    <xf numFmtId="173" fontId="47" fillId="0" borderId="5" xfId="0" applyNumberFormat="1" applyFont="1" applyFill="1" applyBorder="1" applyAlignment="1">
      <alignment horizontal="right" wrapText="1"/>
    </xf>
    <xf numFmtId="170" fontId="47" fillId="0" borderId="0" xfId="0" applyNumberFormat="1" applyFont="1" applyFill="1" applyAlignment="1"/>
    <xf numFmtId="176" fontId="47" fillId="0" borderId="5" xfId="32" applyNumberFormat="1" applyFont="1" applyFill="1" applyBorder="1" applyAlignment="1"/>
    <xf numFmtId="173" fontId="47" fillId="0" borderId="0" xfId="0" quotePrefix="1" applyNumberFormat="1" applyFont="1" applyFill="1" applyAlignment="1"/>
    <xf numFmtId="173" fontId="50" fillId="0" borderId="0" xfId="0" applyNumberFormat="1" applyFont="1" applyFill="1" applyAlignment="1"/>
    <xf numFmtId="173" fontId="47" fillId="0" borderId="0" xfId="0" applyNumberFormat="1" applyFont="1" applyFill="1" applyBorder="1" applyAlignment="1">
      <alignment horizontal="center" wrapText="1"/>
    </xf>
    <xf numFmtId="173" fontId="47" fillId="0" borderId="0" xfId="32" applyNumberFormat="1" applyFont="1" applyFill="1" applyBorder="1" applyAlignment="1"/>
    <xf numFmtId="170" fontId="47" fillId="0" borderId="0" xfId="32" applyNumberFormat="1" applyFont="1" applyFill="1" applyBorder="1" applyAlignment="1"/>
    <xf numFmtId="10" fontId="47" fillId="0" borderId="0" xfId="32" applyNumberFormat="1" applyFont="1" applyFill="1" applyBorder="1" applyAlignment="1"/>
    <xf numFmtId="173" fontId="47" fillId="0" borderId="0" xfId="0" applyNumberFormat="1" applyFont="1" applyFill="1" applyBorder="1" applyAlignment="1">
      <alignment horizontal="right" wrapText="1"/>
    </xf>
    <xf numFmtId="170" fontId="47" fillId="0" borderId="0" xfId="0" applyNumberFormat="1" applyFont="1" applyFill="1" applyBorder="1" applyAlignment="1"/>
    <xf numFmtId="173" fontId="47" fillId="0" borderId="0" xfId="0" applyFont="1" applyAlignment="1"/>
    <xf numFmtId="173" fontId="47" fillId="0" borderId="0" xfId="0" applyFont="1" applyFill="1" applyAlignment="1"/>
    <xf numFmtId="173" fontId="50" fillId="0" borderId="0" xfId="0" applyFont="1" applyAlignment="1"/>
    <xf numFmtId="177" fontId="47" fillId="0" borderId="0" xfId="32" applyNumberFormat="1" applyFont="1" applyFill="1" applyAlignment="1"/>
    <xf numFmtId="173" fontId="47" fillId="0" borderId="5" xfId="0" applyFont="1" applyFill="1" applyBorder="1" applyAlignment="1"/>
    <xf numFmtId="173" fontId="47" fillId="0" borderId="0" xfId="0" applyFont="1" applyFill="1" applyAlignment="1">
      <alignment wrapText="1"/>
    </xf>
    <xf numFmtId="173" fontId="50" fillId="0" borderId="0" xfId="0" applyFont="1" applyFill="1" applyAlignment="1"/>
    <xf numFmtId="173" fontId="49" fillId="0" borderId="0" xfId="0" applyFont="1" applyAlignment="1"/>
    <xf numFmtId="176" fontId="47" fillId="0" borderId="0" xfId="32" applyNumberFormat="1" applyFont="1" applyAlignment="1"/>
    <xf numFmtId="0" fontId="50" fillId="0" borderId="0" xfId="0" applyNumberFormat="1" applyFont="1" applyFill="1" applyAlignment="1"/>
    <xf numFmtId="0" fontId="47" fillId="0" borderId="5" xfId="0" applyNumberFormat="1" applyFont="1" applyFill="1" applyBorder="1" applyAlignment="1">
      <alignment horizontal="left"/>
    </xf>
    <xf numFmtId="170" fontId="47" fillId="0" borderId="2" xfId="0" applyNumberFormat="1" applyFont="1" applyFill="1" applyBorder="1" applyAlignment="1"/>
    <xf numFmtId="0" fontId="47" fillId="0" borderId="0" xfId="0" applyNumberFormat="1" applyFont="1" applyAlignment="1"/>
    <xf numFmtId="0" fontId="50" fillId="0" borderId="0" xfId="0" applyNumberFormat="1" applyFont="1" applyAlignment="1"/>
    <xf numFmtId="3" fontId="47" fillId="0" borderId="0" xfId="0" applyNumberFormat="1" applyFont="1" applyAlignment="1">
      <alignment horizontal="right"/>
    </xf>
    <xf numFmtId="173" fontId="47" fillId="0" borderId="0" xfId="0" applyNumberFormat="1" applyFont="1" applyAlignment="1"/>
    <xf numFmtId="3" fontId="47" fillId="0" borderId="0" xfId="0" applyNumberFormat="1" applyFont="1" applyAlignment="1"/>
    <xf numFmtId="173" fontId="47" fillId="0" borderId="0" xfId="0" quotePrefix="1" applyNumberFormat="1" applyFont="1" applyAlignment="1"/>
    <xf numFmtId="3" fontId="47" fillId="0" borderId="0" xfId="0" applyNumberFormat="1" applyFont="1" applyBorder="1" applyAlignment="1"/>
    <xf numFmtId="0" fontId="47" fillId="0" borderId="5" xfId="0" applyNumberFormat="1" applyFont="1" applyBorder="1" applyAlignment="1"/>
    <xf numFmtId="0" fontId="47" fillId="0" borderId="0" xfId="0" applyNumberFormat="1" applyFont="1"/>
    <xf numFmtId="0" fontId="47" fillId="0" borderId="5" xfId="0" applyNumberFormat="1" applyFont="1" applyBorder="1"/>
    <xf numFmtId="0" fontId="47" fillId="0" borderId="0" xfId="0" applyNumberFormat="1" applyFont="1" applyBorder="1" applyAlignment="1">
      <alignment horizontal="right"/>
    </xf>
    <xf numFmtId="176" fontId="47" fillId="0" borderId="0" xfId="32" applyNumberFormat="1" applyFont="1" applyFill="1"/>
    <xf numFmtId="0" fontId="47" fillId="0" borderId="0" xfId="0" applyNumberFormat="1" applyFont="1" applyAlignment="1">
      <alignment horizontal="right"/>
    </xf>
    <xf numFmtId="10" fontId="47" fillId="0" borderId="0" xfId="42" applyNumberFormat="1" applyFont="1" applyFill="1"/>
    <xf numFmtId="43" fontId="47" fillId="0" borderId="0" xfId="0" applyNumberFormat="1" applyFont="1" applyFill="1"/>
    <xf numFmtId="176" fontId="47" fillId="0" borderId="5" xfId="32" applyNumberFormat="1" applyFont="1" applyFill="1" applyBorder="1"/>
    <xf numFmtId="174" fontId="47" fillId="0" borderId="12" xfId="0" applyNumberFormat="1" applyFont="1" applyFill="1" applyBorder="1"/>
    <xf numFmtId="174" fontId="47" fillId="0" borderId="0" xfId="0" applyNumberFormat="1" applyFont="1" applyFill="1"/>
    <xf numFmtId="10" fontId="47" fillId="0" borderId="0" xfId="0" applyNumberFormat="1" applyFont="1" applyFill="1"/>
    <xf numFmtId="10" fontId="47" fillId="0" borderId="0" xfId="42" applyNumberFormat="1" applyFont="1"/>
    <xf numFmtId="43" fontId="47" fillId="0" borderId="0" xfId="32" applyFont="1" applyFill="1"/>
    <xf numFmtId="9" fontId="47" fillId="0" borderId="0" xfId="42" applyFont="1" applyFill="1"/>
    <xf numFmtId="9" fontId="47" fillId="0" borderId="0" xfId="0" applyNumberFormat="1" applyFont="1"/>
    <xf numFmtId="174" fontId="47" fillId="0" borderId="5" xfId="0" applyNumberFormat="1" applyFont="1" applyFill="1" applyBorder="1"/>
    <xf numFmtId="10" fontId="47" fillId="0" borderId="5" xfId="42" applyNumberFormat="1" applyFont="1" applyFill="1" applyBorder="1"/>
    <xf numFmtId="10" fontId="47" fillId="0" borderId="5" xfId="42" applyNumberFormat="1" applyFont="1" applyBorder="1"/>
    <xf numFmtId="10" fontId="47" fillId="0" borderId="0" xfId="0" applyNumberFormat="1" applyFont="1"/>
    <xf numFmtId="178" fontId="47" fillId="0" borderId="0" xfId="42" applyNumberFormat="1" applyFont="1"/>
    <xf numFmtId="0" fontId="47" fillId="0" borderId="0" xfId="0" quotePrefix="1" applyNumberFormat="1" applyFont="1"/>
    <xf numFmtId="173" fontId="48" fillId="0" borderId="0" xfId="0" applyFont="1" applyAlignment="1"/>
    <xf numFmtId="173" fontId="52" fillId="0" borderId="0" xfId="0" quotePrefix="1" applyFont="1" applyAlignment="1"/>
    <xf numFmtId="176" fontId="47" fillId="0" borderId="11" xfId="0" applyNumberFormat="1" applyFont="1" applyFill="1" applyBorder="1"/>
    <xf numFmtId="173" fontId="53" fillId="0" borderId="0" xfId="0" applyFont="1" applyAlignment="1"/>
    <xf numFmtId="173" fontId="54" fillId="0" borderId="0" xfId="0" applyFont="1" applyAlignment="1"/>
    <xf numFmtId="173" fontId="0" fillId="0" borderId="0" xfId="0" applyFill="1" applyAlignment="1"/>
    <xf numFmtId="173" fontId="55" fillId="0" borderId="0" xfId="0" applyFont="1" applyFill="1" applyAlignment="1"/>
    <xf numFmtId="173" fontId="47" fillId="0" borderId="0" xfId="0" applyFont="1" applyFill="1" applyAlignment="1">
      <alignment horizontal="right"/>
    </xf>
    <xf numFmtId="176" fontId="47" fillId="0" borderId="11" xfId="32" applyNumberFormat="1" applyFont="1" applyFill="1" applyBorder="1" applyAlignment="1"/>
    <xf numFmtId="173" fontId="56" fillId="0" borderId="0" xfId="0" applyFont="1" applyFill="1" applyAlignment="1"/>
    <xf numFmtId="176" fontId="10" fillId="0" borderId="0" xfId="32" applyNumberFormat="1" applyFont="1" applyFill="1"/>
    <xf numFmtId="176" fontId="10" fillId="0" borderId="0" xfId="32" applyNumberFormat="1" applyFont="1" applyFill="1" applyBorder="1"/>
    <xf numFmtId="173" fontId="10" fillId="0" borderId="0" xfId="83" applyFont="1" applyAlignment="1">
      <alignment horizontal="center"/>
    </xf>
    <xf numFmtId="0" fontId="10" fillId="0" borderId="0" xfId="83" applyNumberFormat="1" applyFont="1" applyFill="1"/>
    <xf numFmtId="173" fontId="10" fillId="0" borderId="0" xfId="83" applyFont="1" applyAlignment="1"/>
    <xf numFmtId="0" fontId="10" fillId="0" borderId="0" xfId="83" applyNumberFormat="1" applyFont="1"/>
    <xf numFmtId="10" fontId="47" fillId="0" borderId="0" xfId="42" applyNumberFormat="1" applyFont="1" applyAlignment="1"/>
    <xf numFmtId="43" fontId="4" fillId="0" borderId="0" xfId="32" applyFont="1"/>
    <xf numFmtId="0" fontId="0" fillId="0" borderId="0" xfId="0" applyNumberFormat="1"/>
    <xf numFmtId="173" fontId="0" fillId="0" borderId="0" xfId="0" applyFill="1" applyBorder="1" applyAlignment="1"/>
    <xf numFmtId="176" fontId="0" fillId="0" borderId="0" xfId="0" applyNumberFormat="1"/>
    <xf numFmtId="43" fontId="47" fillId="0" borderId="0" xfId="32" applyFont="1" applyAlignment="1"/>
    <xf numFmtId="176" fontId="10" fillId="0" borderId="0" xfId="32" applyNumberFormat="1" applyFont="1" applyFill="1" applyAlignment="1"/>
    <xf numFmtId="43" fontId="47" fillId="0" borderId="0" xfId="32" applyFont="1" applyFill="1" applyAlignment="1"/>
    <xf numFmtId="10" fontId="47" fillId="0" borderId="0" xfId="42" applyNumberFormat="1" applyFont="1" applyFill="1" applyAlignment="1"/>
    <xf numFmtId="43" fontId="47" fillId="0" borderId="0" xfId="32" applyFont="1" applyFill="1" applyBorder="1" applyAlignment="1">
      <alignment horizontal="left"/>
    </xf>
    <xf numFmtId="43" fontId="47" fillId="0" borderId="0" xfId="32" applyFont="1" applyFill="1" applyBorder="1" applyAlignment="1"/>
    <xf numFmtId="43" fontId="47" fillId="0" borderId="0" xfId="32" applyFont="1" applyAlignment="1">
      <alignment horizontal="center" wrapText="1"/>
    </xf>
    <xf numFmtId="173" fontId="47" fillId="0" borderId="0" xfId="0" applyNumberFormat="1" applyFont="1" applyFill="1" applyAlignment="1">
      <alignment horizontal="center"/>
    </xf>
    <xf numFmtId="173" fontId="47" fillId="0" borderId="5" xfId="0" applyNumberFormat="1" applyFont="1" applyFill="1" applyBorder="1" applyAlignment="1">
      <alignment horizontal="center" wrapText="1"/>
    </xf>
    <xf numFmtId="174" fontId="47" fillId="0" borderId="0" xfId="34" applyNumberFormat="1" applyFont="1" applyFill="1"/>
    <xf numFmtId="164" fontId="10" fillId="4" borderId="0" xfId="0" applyNumberFormat="1" applyFont="1" applyFill="1" applyProtection="1">
      <protection locked="0"/>
    </xf>
    <xf numFmtId="0" fontId="47" fillId="0" borderId="0" xfId="0" applyNumberFormat="1" applyFont="1" applyFill="1" applyAlignment="1"/>
    <xf numFmtId="173" fontId="47" fillId="0" borderId="0" xfId="0" applyFont="1"/>
    <xf numFmtId="173" fontId="59" fillId="0" borderId="0" xfId="0" applyFont="1"/>
    <xf numFmtId="0" fontId="47" fillId="0" borderId="0" xfId="0" applyNumberFormat="1" applyFont="1" applyAlignment="1">
      <alignment horizontal="center"/>
    </xf>
    <xf numFmtId="174" fontId="47" fillId="0" borderId="0" xfId="0" applyNumberFormat="1" applyFont="1"/>
    <xf numFmtId="174" fontId="47" fillId="0" borderId="12" xfId="0" applyNumberFormat="1" applyFont="1" applyBorder="1"/>
    <xf numFmtId="0" fontId="59" fillId="0" borderId="0" xfId="0" applyNumberFormat="1" applyFont="1" applyBorder="1" applyAlignment="1">
      <alignment horizontal="center"/>
    </xf>
    <xf numFmtId="173" fontId="59" fillId="0" borderId="0" xfId="0" applyFont="1" applyBorder="1" applyAlignment="1">
      <alignment horizontal="center"/>
    </xf>
    <xf numFmtId="0" fontId="47" fillId="0" borderId="0" xfId="0" applyNumberFormat="1" applyFont="1" applyBorder="1" applyAlignment="1">
      <alignment horizontal="center"/>
    </xf>
    <xf numFmtId="173" fontId="47" fillId="0" borderId="0" xfId="0" applyFont="1" applyBorder="1" applyAlignment="1">
      <alignment horizontal="center"/>
    </xf>
    <xf numFmtId="0" fontId="47" fillId="0" borderId="3" xfId="0" applyNumberFormat="1" applyFont="1" applyBorder="1" applyAlignment="1">
      <alignment horizontal="center"/>
    </xf>
    <xf numFmtId="173" fontId="47" fillId="0" borderId="3" xfId="0" applyFont="1" applyBorder="1" applyAlignment="1">
      <alignment horizontal="center"/>
    </xf>
    <xf numFmtId="173" fontId="47" fillId="0" borderId="0" xfId="0" applyFont="1" applyAlignment="1">
      <alignment horizontal="center"/>
    </xf>
    <xf numFmtId="174" fontId="47" fillId="0" borderId="0" xfId="32" applyNumberFormat="1" applyFont="1" applyFill="1"/>
    <xf numFmtId="180" fontId="47" fillId="0" borderId="0" xfId="0" applyNumberFormat="1" applyFont="1"/>
    <xf numFmtId="173" fontId="47" fillId="0" borderId="0" xfId="0" applyFont="1" applyFill="1"/>
    <xf numFmtId="43" fontId="48" fillId="0" borderId="0" xfId="0" applyNumberFormat="1" applyFont="1" applyAlignment="1">
      <alignment horizontal="right"/>
    </xf>
    <xf numFmtId="174" fontId="48" fillId="0" borderId="0" xfId="0" applyNumberFormat="1" applyFont="1"/>
    <xf numFmtId="173" fontId="48" fillId="0" borderId="0" xfId="0" applyFont="1" applyAlignment="1">
      <alignment horizontal="right"/>
    </xf>
    <xf numFmtId="174" fontId="48" fillId="0" borderId="2" xfId="0" applyNumberFormat="1" applyFont="1" applyBorder="1"/>
    <xf numFmtId="0" fontId="59" fillId="0" borderId="0" xfId="0" applyNumberFormat="1" applyFont="1" applyFill="1" applyBorder="1" applyAlignment="1">
      <alignment horizontal="center"/>
    </xf>
    <xf numFmtId="173" fontId="47" fillId="0" borderId="3" xfId="0" applyFont="1" applyFill="1" applyBorder="1" applyAlignment="1">
      <alignment horizontal="center"/>
    </xf>
    <xf numFmtId="174" fontId="47" fillId="5" borderId="0" xfId="0" applyNumberFormat="1" applyFont="1" applyFill="1"/>
    <xf numFmtId="0" fontId="47" fillId="5" borderId="0" xfId="0" applyNumberFormat="1" applyFont="1" applyFill="1"/>
    <xf numFmtId="173" fontId="47" fillId="5" borderId="0" xfId="0" applyFont="1" applyFill="1"/>
    <xf numFmtId="180" fontId="47" fillId="5" borderId="0" xfId="0" applyNumberFormat="1" applyFont="1" applyFill="1"/>
    <xf numFmtId="0" fontId="60" fillId="0" borderId="0" xfId="0" applyNumberFormat="1" applyFont="1"/>
    <xf numFmtId="41" fontId="47" fillId="0" borderId="0" xfId="32" applyNumberFormat="1" applyFont="1" applyFill="1" applyAlignment="1"/>
    <xf numFmtId="174" fontId="47" fillId="0" borderId="0" xfId="34" applyNumberFormat="1" applyFont="1" applyFill="1" applyBorder="1" applyAlignment="1"/>
    <xf numFmtId="176" fontId="10" fillId="0" borderId="5" xfId="32" applyNumberFormat="1" applyFont="1" applyFill="1" applyBorder="1"/>
    <xf numFmtId="179" fontId="10" fillId="0" borderId="0" xfId="32" applyNumberFormat="1" applyFont="1" applyFill="1"/>
    <xf numFmtId="174" fontId="47" fillId="0" borderId="0" xfId="42" applyNumberFormat="1" applyFont="1" applyFill="1" applyAlignment="1"/>
    <xf numFmtId="9" fontId="47" fillId="0" borderId="0" xfId="42" applyFont="1" applyFill="1" applyAlignment="1"/>
    <xf numFmtId="181" fontId="47" fillId="0" borderId="0" xfId="42" applyNumberFormat="1" applyFont="1" applyFill="1" applyAlignment="1"/>
    <xf numFmtId="174" fontId="47" fillId="6" borderId="0" xfId="32" applyNumberFormat="1" applyFont="1" applyFill="1"/>
    <xf numFmtId="14" fontId="48" fillId="0" borderId="0" xfId="32" applyNumberFormat="1" applyFont="1" applyFill="1" applyAlignment="1"/>
    <xf numFmtId="173" fontId="76" fillId="0" borderId="0" xfId="0" applyFont="1" applyAlignment="1"/>
    <xf numFmtId="176" fontId="4" fillId="0" borderId="0" xfId="32" applyNumberFormat="1" applyFont="1" applyAlignment="1"/>
    <xf numFmtId="41" fontId="4" fillId="0" borderId="0" xfId="32" applyNumberFormat="1" applyFont="1" applyBorder="1" applyAlignment="1"/>
    <xf numFmtId="176" fontId="4" fillId="0" borderId="5" xfId="32" applyNumberFormat="1" applyFont="1" applyBorder="1" applyAlignment="1"/>
    <xf numFmtId="176" fontId="4" fillId="0" borderId="0" xfId="32" applyNumberFormat="1" applyFont="1" applyBorder="1" applyAlignment="1"/>
    <xf numFmtId="173" fontId="0" fillId="0" borderId="5" xfId="0" applyBorder="1" applyAlignment="1"/>
    <xf numFmtId="173" fontId="77" fillId="0" borderId="0" xfId="0" applyFont="1" applyFill="1" applyAlignment="1"/>
    <xf numFmtId="173" fontId="4" fillId="0" borderId="0" xfId="0" applyFont="1" applyFill="1" applyAlignment="1"/>
    <xf numFmtId="173" fontId="0" fillId="0" borderId="0" xfId="0" applyFont="1" applyFill="1" applyAlignment="1"/>
    <xf numFmtId="173" fontId="4" fillId="0" borderId="5" xfId="0" applyFont="1" applyFill="1" applyBorder="1" applyAlignment="1"/>
    <xf numFmtId="173" fontId="4" fillId="0" borderId="0" xfId="0" applyFont="1" applyFill="1" applyBorder="1" applyAlignment="1"/>
    <xf numFmtId="182" fontId="4" fillId="0" borderId="5" xfId="32" applyNumberFormat="1" applyFont="1" applyFill="1" applyBorder="1" applyAlignment="1"/>
    <xf numFmtId="174" fontId="4" fillId="0" borderId="0" xfId="34" applyNumberFormat="1" applyFont="1" applyAlignment="1"/>
    <xf numFmtId="181" fontId="4" fillId="0" borderId="0" xfId="42" applyNumberFormat="1" applyFont="1" applyAlignment="1"/>
    <xf numFmtId="173" fontId="0" fillId="0" borderId="0" xfId="0" applyAlignment="1">
      <alignment horizontal="right"/>
    </xf>
    <xf numFmtId="174" fontId="4" fillId="0" borderId="5" xfId="34" applyNumberFormat="1" applyFont="1" applyBorder="1" applyAlignment="1">
      <alignment horizontal="center"/>
    </xf>
    <xf numFmtId="174" fontId="4" fillId="0" borderId="0" xfId="34" applyNumberFormat="1" applyFont="1" applyBorder="1" applyAlignment="1">
      <alignment horizontal="center"/>
    </xf>
    <xf numFmtId="44" fontId="4" fillId="0" borderId="0" xfId="34" applyFont="1" applyAlignment="1"/>
    <xf numFmtId="173" fontId="78" fillId="0" borderId="0" xfId="0" applyFont="1" applyAlignment="1"/>
    <xf numFmtId="173" fontId="79" fillId="0" borderId="0" xfId="0" applyFont="1" applyFill="1" applyBorder="1" applyAlignment="1">
      <alignment horizontal="center"/>
    </xf>
    <xf numFmtId="173" fontId="78" fillId="0" borderId="0" xfId="0" applyFont="1" applyBorder="1" applyAlignment="1"/>
    <xf numFmtId="183" fontId="78" fillId="0" borderId="0" xfId="0" applyNumberFormat="1" applyFont="1" applyAlignment="1"/>
    <xf numFmtId="173" fontId="79" fillId="0" borderId="0" xfId="0" applyFont="1" applyBorder="1" applyAlignment="1">
      <alignment horizontal="center"/>
    </xf>
    <xf numFmtId="173" fontId="79" fillId="0" borderId="0" xfId="0" applyFont="1" applyFill="1" applyAlignment="1">
      <alignment horizontal="center"/>
    </xf>
    <xf numFmtId="173" fontId="76" fillId="0" borderId="0" xfId="0" applyNumberFormat="1" applyFont="1" applyFill="1" applyAlignment="1"/>
    <xf numFmtId="173" fontId="76" fillId="0" borderId="0" xfId="0" applyNumberFormat="1" applyFont="1" applyFill="1" applyAlignment="1">
      <alignment horizontal="center"/>
    </xf>
    <xf numFmtId="173" fontId="76" fillId="0" borderId="0" xfId="0" applyFont="1" applyFill="1" applyBorder="1" applyAlignment="1">
      <alignment horizontal="center"/>
    </xf>
    <xf numFmtId="173" fontId="0" fillId="0" borderId="0" xfId="0" applyFont="1" applyAlignment="1"/>
    <xf numFmtId="173" fontId="0" fillId="0" borderId="0" xfId="0" applyNumberFormat="1" applyFont="1" applyFill="1" applyAlignment="1"/>
    <xf numFmtId="173" fontId="76" fillId="0" borderId="0" xfId="0" applyNumberFormat="1" applyFont="1" applyFill="1" applyBorder="1" applyAlignment="1">
      <alignment horizontal="center"/>
    </xf>
    <xf numFmtId="173" fontId="76" fillId="0" borderId="5" xfId="0" applyNumberFormat="1" applyFont="1" applyFill="1" applyBorder="1" applyAlignment="1">
      <alignment horizontal="center"/>
    </xf>
    <xf numFmtId="173" fontId="76" fillId="0" borderId="5" xfId="0" applyFont="1" applyFill="1" applyBorder="1" applyAlignment="1">
      <alignment horizontal="center"/>
    </xf>
    <xf numFmtId="173" fontId="0" fillId="0" borderId="0" xfId="0" applyFont="1" applyFill="1" applyBorder="1" applyAlignment="1"/>
    <xf numFmtId="0" fontId="0" fillId="0" borderId="0" xfId="0" applyNumberFormat="1" applyFont="1" applyFill="1" applyBorder="1" applyAlignment="1">
      <alignment horizontal="center"/>
    </xf>
    <xf numFmtId="176" fontId="0" fillId="0" borderId="0" xfId="32" applyNumberFormat="1" applyFont="1" applyFill="1" applyBorder="1" applyAlignment="1">
      <alignment horizontal="center"/>
    </xf>
    <xf numFmtId="10" fontId="0" fillId="0" borderId="0" xfId="42" applyNumberFormat="1" applyFont="1" applyFill="1" applyAlignment="1">
      <alignment horizontal="center"/>
    </xf>
    <xf numFmtId="176" fontId="0" fillId="0" borderId="0" xfId="32" applyNumberFormat="1" applyFont="1" applyFill="1" applyBorder="1" applyAlignment="1"/>
    <xf numFmtId="176" fontId="0" fillId="0" borderId="0" xfId="32" applyNumberFormat="1" applyFont="1" applyFill="1" applyAlignment="1"/>
    <xf numFmtId="176" fontId="0" fillId="0" borderId="2" xfId="32" applyNumberFormat="1" applyFont="1" applyFill="1" applyBorder="1" applyAlignment="1"/>
    <xf numFmtId="176" fontId="0" fillId="0" borderId="0" xfId="32" applyNumberFormat="1" applyFont="1" applyAlignment="1"/>
    <xf numFmtId="173" fontId="0" fillId="0" borderId="0" xfId="0" applyFont="1" applyBorder="1" applyAlignment="1"/>
    <xf numFmtId="170" fontId="0" fillId="0" borderId="2" xfId="0" applyNumberFormat="1" applyFont="1" applyFill="1" applyBorder="1" applyAlignment="1"/>
    <xf numFmtId="174" fontId="0" fillId="0" borderId="2" xfId="34" applyNumberFormat="1" applyFont="1" applyFill="1" applyBorder="1" applyAlignment="1"/>
    <xf numFmtId="174" fontId="0" fillId="0" borderId="0" xfId="34" applyNumberFormat="1" applyFont="1" applyFill="1" applyAlignment="1"/>
    <xf numFmtId="177" fontId="47" fillId="0" borderId="0" xfId="32" applyNumberFormat="1" applyFont="1" applyFill="1"/>
    <xf numFmtId="177" fontId="47" fillId="0" borderId="5" xfId="32" applyNumberFormat="1" applyFont="1" applyFill="1" applyBorder="1"/>
    <xf numFmtId="10" fontId="47" fillId="0" borderId="0" xfId="42" applyNumberFormat="1" applyFont="1" applyFill="1" applyBorder="1"/>
    <xf numFmtId="10" fontId="47" fillId="0" borderId="44" xfId="0" applyNumberFormat="1" applyFont="1" applyBorder="1"/>
    <xf numFmtId="176" fontId="76" fillId="0" borderId="0" xfId="32" applyNumberFormat="1" applyFont="1" applyAlignment="1">
      <alignment horizontal="center"/>
    </xf>
    <xf numFmtId="0" fontId="10" fillId="0" borderId="16" xfId="0" applyNumberFormat="1" applyFont="1" applyFill="1" applyBorder="1" applyProtection="1">
      <protection locked="0"/>
    </xf>
    <xf numFmtId="0" fontId="10" fillId="0" borderId="17" xfId="0" applyNumberFormat="1" applyFont="1" applyFill="1" applyBorder="1" applyProtection="1">
      <protection locked="0"/>
    </xf>
    <xf numFmtId="0" fontId="10" fillId="0" borderId="18" xfId="0" applyNumberFormat="1" applyFont="1" applyFill="1" applyBorder="1" applyProtection="1">
      <protection locked="0"/>
    </xf>
    <xf numFmtId="0" fontId="10" fillId="0" borderId="19" xfId="0" applyNumberFormat="1" applyFont="1" applyFill="1" applyBorder="1" applyProtection="1">
      <protection locked="0"/>
    </xf>
    <xf numFmtId="0" fontId="10" fillId="0" borderId="20" xfId="0" applyNumberFormat="1" applyFont="1" applyFill="1" applyBorder="1" applyProtection="1">
      <protection locked="0"/>
    </xf>
    <xf numFmtId="0" fontId="10" fillId="0" borderId="21" xfId="0" applyNumberFormat="1" applyFont="1" applyFill="1" applyBorder="1" applyProtection="1">
      <protection locked="0"/>
    </xf>
    <xf numFmtId="0" fontId="130" fillId="0" borderId="0" xfId="64213" applyFont="1"/>
    <xf numFmtId="0" fontId="1" fillId="0" borderId="0" xfId="64213"/>
    <xf numFmtId="0" fontId="10" fillId="0" borderId="0" xfId="64213" applyNumberFormat="1" applyFont="1" applyFill="1" applyAlignment="1"/>
    <xf numFmtId="0" fontId="10" fillId="0" borderId="0" xfId="64213" applyNumberFormat="1" applyFont="1" applyFill="1" applyAlignment="1" applyProtection="1">
      <alignment horizontal="center"/>
      <protection locked="0"/>
    </xf>
    <xf numFmtId="0" fontId="10" fillId="0" borderId="0" xfId="64213" applyNumberFormat="1" applyFont="1" applyAlignment="1"/>
    <xf numFmtId="3" fontId="10" fillId="0" borderId="0" xfId="64213" applyNumberFormat="1" applyFont="1" applyFill="1" applyAlignment="1">
      <alignment horizontal="right"/>
    </xf>
    <xf numFmtId="0" fontId="131" fillId="0" borderId="0" xfId="64213" applyFont="1" applyAlignment="1">
      <alignment wrapText="1" shrinkToFit="1"/>
    </xf>
    <xf numFmtId="3" fontId="10" fillId="0" borderId="0" xfId="64213" applyNumberFormat="1" applyFont="1" applyFill="1" applyAlignment="1"/>
    <xf numFmtId="0" fontId="131" fillId="0" borderId="0" xfId="64213" applyFont="1" applyFill="1" applyAlignment="1">
      <alignment wrapText="1" shrinkToFit="1"/>
    </xf>
    <xf numFmtId="0" fontId="132" fillId="0" borderId="0" xfId="64213" applyFont="1" applyAlignment="1">
      <alignment wrapText="1"/>
    </xf>
    <xf numFmtId="0" fontId="10" fillId="0" borderId="0" xfId="64213" applyNumberFormat="1" applyFont="1" applyAlignment="1" applyProtection="1">
      <alignment horizontal="center"/>
      <protection locked="0"/>
    </xf>
    <xf numFmtId="0" fontId="10" fillId="0" borderId="0" xfId="64213" applyNumberFormat="1" applyFont="1" applyFill="1" applyAlignment="1" applyProtection="1">
      <protection locked="0"/>
    </xf>
    <xf numFmtId="3" fontId="10" fillId="0" borderId="0" xfId="64213" applyNumberFormat="1" applyFont="1" applyAlignment="1">
      <alignment horizontal="right"/>
    </xf>
    <xf numFmtId="3" fontId="10" fillId="0" borderId="0" xfId="64213" applyNumberFormat="1" applyFont="1" applyAlignment="1"/>
    <xf numFmtId="173" fontId="57" fillId="0" borderId="14" xfId="0" applyFont="1" applyBorder="1" applyAlignment="1">
      <alignment horizontal="center" vertical="center" wrapText="1"/>
    </xf>
    <xf numFmtId="173" fontId="57" fillId="0" borderId="2" xfId="0" applyFont="1" applyBorder="1" applyAlignment="1">
      <alignment horizontal="center" vertical="center" wrapText="1"/>
    </xf>
    <xf numFmtId="173" fontId="57" fillId="0" borderId="15" xfId="0" applyFont="1" applyBorder="1" applyAlignment="1">
      <alignment horizontal="center" vertical="center" wrapText="1"/>
    </xf>
    <xf numFmtId="173" fontId="57" fillId="0" borderId="7" xfId="0" applyFont="1" applyBorder="1" applyAlignment="1">
      <alignment horizontal="center" vertical="center" wrapText="1"/>
    </xf>
    <xf numFmtId="173" fontId="57" fillId="0" borderId="0" xfId="0" applyFont="1" applyBorder="1" applyAlignment="1">
      <alignment horizontal="center" vertical="center" wrapText="1"/>
    </xf>
    <xf numFmtId="173" fontId="57" fillId="0" borderId="8" xfId="0" applyFont="1" applyBorder="1" applyAlignment="1">
      <alignment horizontal="center" vertical="center" wrapText="1"/>
    </xf>
    <xf numFmtId="173" fontId="57" fillId="0" borderId="9" xfId="0" applyFont="1" applyBorder="1" applyAlignment="1">
      <alignment horizontal="center" vertical="center" wrapText="1"/>
    </xf>
    <xf numFmtId="173" fontId="57" fillId="0" borderId="5" xfId="0" applyFont="1" applyBorder="1" applyAlignment="1">
      <alignment horizontal="center" vertical="center" wrapText="1"/>
    </xf>
    <xf numFmtId="173" fontId="57" fillId="0" borderId="10" xfId="0" applyFont="1" applyBorder="1" applyAlignment="1">
      <alignment horizontal="center" vertical="center" wrapText="1"/>
    </xf>
    <xf numFmtId="173" fontId="58" fillId="0" borderId="14" xfId="0" applyFont="1" applyBorder="1" applyAlignment="1">
      <alignment horizontal="center" vertical="center" wrapText="1"/>
    </xf>
    <xf numFmtId="173" fontId="58" fillId="0" borderId="2" xfId="0" applyFont="1" applyBorder="1" applyAlignment="1">
      <alignment horizontal="center" vertical="center" wrapText="1"/>
    </xf>
    <xf numFmtId="173" fontId="58" fillId="0" borderId="15" xfId="0" applyFont="1" applyBorder="1" applyAlignment="1">
      <alignment horizontal="center" vertical="center" wrapText="1"/>
    </xf>
    <xf numFmtId="173" fontId="58" fillId="0" borderId="7" xfId="0" applyFont="1" applyBorder="1" applyAlignment="1">
      <alignment horizontal="center" vertical="center" wrapText="1"/>
    </xf>
    <xf numFmtId="173" fontId="58" fillId="0" borderId="0" xfId="0" applyFont="1" applyBorder="1" applyAlignment="1">
      <alignment horizontal="center" vertical="center" wrapText="1"/>
    </xf>
    <xf numFmtId="173" fontId="58" fillId="0" borderId="8" xfId="0" applyFont="1" applyBorder="1" applyAlignment="1">
      <alignment horizontal="center" vertical="center" wrapText="1"/>
    </xf>
    <xf numFmtId="173" fontId="58" fillId="0" borderId="9" xfId="0" applyFont="1" applyBorder="1" applyAlignment="1">
      <alignment horizontal="center" vertical="center" wrapText="1"/>
    </xf>
    <xf numFmtId="173" fontId="58" fillId="0" borderId="5" xfId="0" applyFont="1" applyBorder="1" applyAlignment="1">
      <alignment horizontal="center" vertical="center" wrapText="1"/>
    </xf>
    <xf numFmtId="173" fontId="58" fillId="0" borderId="10" xfId="0" applyFont="1" applyBorder="1" applyAlignment="1">
      <alignment horizontal="center" vertical="center" wrapText="1"/>
    </xf>
  </cellXfs>
  <cellStyles count="64214">
    <cellStyle name="20% - Accent1 10" xfId="88"/>
    <cellStyle name="20% - Accent1 10 10" xfId="89"/>
    <cellStyle name="20% - Accent1 10 10 2" xfId="90"/>
    <cellStyle name="20% - Accent1 10 11" xfId="91"/>
    <cellStyle name="20% - Accent1 10 12" xfId="92"/>
    <cellStyle name="20% - Accent1 10 13" xfId="93"/>
    <cellStyle name="20% - Accent1 10 14" xfId="94"/>
    <cellStyle name="20% - Accent1 10 15" xfId="95"/>
    <cellStyle name="20% - Accent1 10 2" xfId="96"/>
    <cellStyle name="20% - Accent1 10 2 10" xfId="97"/>
    <cellStyle name="20% - Accent1 10 2 11" xfId="98"/>
    <cellStyle name="20% - Accent1 10 2 2" xfId="99"/>
    <cellStyle name="20% - Accent1 10 2 2 2" xfId="100"/>
    <cellStyle name="20% - Accent1 10 2 2 2 2" xfId="101"/>
    <cellStyle name="20% - Accent1 10 2 2 2 2 2" xfId="102"/>
    <cellStyle name="20% - Accent1 10 2 2 2 2 2 2" xfId="103"/>
    <cellStyle name="20% - Accent1 10 2 2 2 2 3" xfId="104"/>
    <cellStyle name="20% - Accent1 10 2 2 2 3" xfId="105"/>
    <cellStyle name="20% - Accent1 10 2 2 2 3 2" xfId="106"/>
    <cellStyle name="20% - Accent1 10 2 2 2 4" xfId="107"/>
    <cellStyle name="20% - Accent1 10 2 2 3" xfId="108"/>
    <cellStyle name="20% - Accent1 10 2 2 3 2" xfId="109"/>
    <cellStyle name="20% - Accent1 10 2 2 3 2 2" xfId="110"/>
    <cellStyle name="20% - Accent1 10 2 2 3 2 2 2" xfId="111"/>
    <cellStyle name="20% - Accent1 10 2 2 3 2 3" xfId="112"/>
    <cellStyle name="20% - Accent1 10 2 2 3 3" xfId="113"/>
    <cellStyle name="20% - Accent1 10 2 2 3 3 2" xfId="114"/>
    <cellStyle name="20% - Accent1 10 2 2 3 4" xfId="115"/>
    <cellStyle name="20% - Accent1 10 2 2 4" xfId="116"/>
    <cellStyle name="20% - Accent1 10 2 2 4 2" xfId="117"/>
    <cellStyle name="20% - Accent1 10 2 2 4 2 2" xfId="118"/>
    <cellStyle name="20% - Accent1 10 2 2 4 3" xfId="119"/>
    <cellStyle name="20% - Accent1 10 2 2 5" xfId="120"/>
    <cellStyle name="20% - Accent1 10 2 2 5 2" xfId="121"/>
    <cellStyle name="20% - Accent1 10 2 2 6" xfId="122"/>
    <cellStyle name="20% - Accent1 10 2 2 7" xfId="123"/>
    <cellStyle name="20% - Accent1 10 2 3" xfId="124"/>
    <cellStyle name="20% - Accent1 10 2 3 2" xfId="125"/>
    <cellStyle name="20% - Accent1 10 2 3 2 2" xfId="126"/>
    <cellStyle name="20% - Accent1 10 2 3 2 2 2" xfId="127"/>
    <cellStyle name="20% - Accent1 10 2 3 2 3" xfId="128"/>
    <cellStyle name="20% - Accent1 10 2 3 3" xfId="129"/>
    <cellStyle name="20% - Accent1 10 2 3 3 2" xfId="130"/>
    <cellStyle name="20% - Accent1 10 2 3 4" xfId="131"/>
    <cellStyle name="20% - Accent1 10 2 3 5" xfId="132"/>
    <cellStyle name="20% - Accent1 10 2 4" xfId="133"/>
    <cellStyle name="20% - Accent1 10 2 4 2" xfId="134"/>
    <cellStyle name="20% - Accent1 10 2 4 2 2" xfId="135"/>
    <cellStyle name="20% - Accent1 10 2 4 2 2 2" xfId="136"/>
    <cellStyle name="20% - Accent1 10 2 4 2 3" xfId="137"/>
    <cellStyle name="20% - Accent1 10 2 4 3" xfId="138"/>
    <cellStyle name="20% - Accent1 10 2 4 3 2" xfId="139"/>
    <cellStyle name="20% - Accent1 10 2 4 4" xfId="140"/>
    <cellStyle name="20% - Accent1 10 2 5" xfId="141"/>
    <cellStyle name="20% - Accent1 10 2 5 2" xfId="142"/>
    <cellStyle name="20% - Accent1 10 2 5 2 2" xfId="143"/>
    <cellStyle name="20% - Accent1 10 2 5 2 2 2" xfId="144"/>
    <cellStyle name="20% - Accent1 10 2 5 2 3" xfId="145"/>
    <cellStyle name="20% - Accent1 10 2 5 3" xfId="146"/>
    <cellStyle name="20% - Accent1 10 2 5 3 2" xfId="147"/>
    <cellStyle name="20% - Accent1 10 2 5 4" xfId="148"/>
    <cellStyle name="20% - Accent1 10 2 6" xfId="149"/>
    <cellStyle name="20% - Accent1 10 2 6 2" xfId="150"/>
    <cellStyle name="20% - Accent1 10 2 6 2 2" xfId="151"/>
    <cellStyle name="20% - Accent1 10 2 6 2 2 2" xfId="152"/>
    <cellStyle name="20% - Accent1 10 2 6 2 3" xfId="153"/>
    <cellStyle name="20% - Accent1 10 2 6 3" xfId="154"/>
    <cellStyle name="20% - Accent1 10 2 6 3 2" xfId="155"/>
    <cellStyle name="20% - Accent1 10 2 6 4" xfId="156"/>
    <cellStyle name="20% - Accent1 10 2 7" xfId="157"/>
    <cellStyle name="20% - Accent1 10 2 7 2" xfId="158"/>
    <cellStyle name="20% - Accent1 10 2 7 2 2" xfId="159"/>
    <cellStyle name="20% - Accent1 10 2 7 3" xfId="160"/>
    <cellStyle name="20% - Accent1 10 2 8" xfId="161"/>
    <cellStyle name="20% - Accent1 10 2 8 2" xfId="162"/>
    <cellStyle name="20% - Accent1 10 2 9" xfId="163"/>
    <cellStyle name="20% - Accent1 10 3" xfId="164"/>
    <cellStyle name="20% - Accent1 10 3 10" xfId="165"/>
    <cellStyle name="20% - Accent1 10 3 11" xfId="166"/>
    <cellStyle name="20% - Accent1 10 3 2" xfId="167"/>
    <cellStyle name="20% - Accent1 10 3 2 2" xfId="168"/>
    <cellStyle name="20% - Accent1 10 3 2 2 2" xfId="169"/>
    <cellStyle name="20% - Accent1 10 3 2 2 2 2" xfId="170"/>
    <cellStyle name="20% - Accent1 10 3 2 2 2 2 2" xfId="171"/>
    <cellStyle name="20% - Accent1 10 3 2 2 2 3" xfId="172"/>
    <cellStyle name="20% - Accent1 10 3 2 2 3" xfId="173"/>
    <cellStyle name="20% - Accent1 10 3 2 2 3 2" xfId="174"/>
    <cellStyle name="20% - Accent1 10 3 2 2 4" xfId="175"/>
    <cellStyle name="20% - Accent1 10 3 2 3" xfId="176"/>
    <cellStyle name="20% - Accent1 10 3 2 3 2" xfId="177"/>
    <cellStyle name="20% - Accent1 10 3 2 3 2 2" xfId="178"/>
    <cellStyle name="20% - Accent1 10 3 2 3 2 2 2" xfId="179"/>
    <cellStyle name="20% - Accent1 10 3 2 3 2 3" xfId="180"/>
    <cellStyle name="20% - Accent1 10 3 2 3 3" xfId="181"/>
    <cellStyle name="20% - Accent1 10 3 2 3 3 2" xfId="182"/>
    <cellStyle name="20% - Accent1 10 3 2 3 4" xfId="183"/>
    <cellStyle name="20% - Accent1 10 3 2 4" xfId="184"/>
    <cellStyle name="20% - Accent1 10 3 2 4 2" xfId="185"/>
    <cellStyle name="20% - Accent1 10 3 2 4 2 2" xfId="186"/>
    <cellStyle name="20% - Accent1 10 3 2 4 3" xfId="187"/>
    <cellStyle name="20% - Accent1 10 3 2 5" xfId="188"/>
    <cellStyle name="20% - Accent1 10 3 2 5 2" xfId="189"/>
    <cellStyle name="20% - Accent1 10 3 2 6" xfId="190"/>
    <cellStyle name="20% - Accent1 10 3 2 7" xfId="191"/>
    <cellStyle name="20% - Accent1 10 3 3" xfId="192"/>
    <cellStyle name="20% - Accent1 10 3 3 2" xfId="193"/>
    <cellStyle name="20% - Accent1 10 3 3 2 2" xfId="194"/>
    <cellStyle name="20% - Accent1 10 3 3 2 2 2" xfId="195"/>
    <cellStyle name="20% - Accent1 10 3 3 2 3" xfId="196"/>
    <cellStyle name="20% - Accent1 10 3 3 3" xfId="197"/>
    <cellStyle name="20% - Accent1 10 3 3 3 2" xfId="198"/>
    <cellStyle name="20% - Accent1 10 3 3 4" xfId="199"/>
    <cellStyle name="20% - Accent1 10 3 3 5" xfId="200"/>
    <cellStyle name="20% - Accent1 10 3 4" xfId="201"/>
    <cellStyle name="20% - Accent1 10 3 4 2" xfId="202"/>
    <cellStyle name="20% - Accent1 10 3 4 2 2" xfId="203"/>
    <cellStyle name="20% - Accent1 10 3 4 2 2 2" xfId="204"/>
    <cellStyle name="20% - Accent1 10 3 4 2 3" xfId="205"/>
    <cellStyle name="20% - Accent1 10 3 4 3" xfId="206"/>
    <cellStyle name="20% - Accent1 10 3 4 3 2" xfId="207"/>
    <cellStyle name="20% - Accent1 10 3 4 4" xfId="208"/>
    <cellStyle name="20% - Accent1 10 3 5" xfId="209"/>
    <cellStyle name="20% - Accent1 10 3 5 2" xfId="210"/>
    <cellStyle name="20% - Accent1 10 3 5 2 2" xfId="211"/>
    <cellStyle name="20% - Accent1 10 3 5 2 2 2" xfId="212"/>
    <cellStyle name="20% - Accent1 10 3 5 2 3" xfId="213"/>
    <cellStyle name="20% - Accent1 10 3 5 3" xfId="214"/>
    <cellStyle name="20% - Accent1 10 3 5 3 2" xfId="215"/>
    <cellStyle name="20% - Accent1 10 3 5 4" xfId="216"/>
    <cellStyle name="20% - Accent1 10 3 6" xfId="217"/>
    <cellStyle name="20% - Accent1 10 3 6 2" xfId="218"/>
    <cellStyle name="20% - Accent1 10 3 6 2 2" xfId="219"/>
    <cellStyle name="20% - Accent1 10 3 6 2 2 2" xfId="220"/>
    <cellStyle name="20% - Accent1 10 3 6 2 3" xfId="221"/>
    <cellStyle name="20% - Accent1 10 3 6 3" xfId="222"/>
    <cellStyle name="20% - Accent1 10 3 6 3 2" xfId="223"/>
    <cellStyle name="20% - Accent1 10 3 6 4" xfId="224"/>
    <cellStyle name="20% - Accent1 10 3 7" xfId="225"/>
    <cellStyle name="20% - Accent1 10 3 7 2" xfId="226"/>
    <cellStyle name="20% - Accent1 10 3 7 2 2" xfId="227"/>
    <cellStyle name="20% - Accent1 10 3 7 3" xfId="228"/>
    <cellStyle name="20% - Accent1 10 3 8" xfId="229"/>
    <cellStyle name="20% - Accent1 10 3 8 2" xfId="230"/>
    <cellStyle name="20% - Accent1 10 3 9" xfId="231"/>
    <cellStyle name="20% - Accent1 10 4" xfId="232"/>
    <cellStyle name="20% - Accent1 10 4 2" xfId="233"/>
    <cellStyle name="20% - Accent1 10 4 2 2" xfId="234"/>
    <cellStyle name="20% - Accent1 10 4 2 2 2" xfId="235"/>
    <cellStyle name="20% - Accent1 10 4 2 2 2 2" xfId="236"/>
    <cellStyle name="20% - Accent1 10 4 2 2 3" xfId="237"/>
    <cellStyle name="20% - Accent1 10 4 2 3" xfId="238"/>
    <cellStyle name="20% - Accent1 10 4 2 3 2" xfId="239"/>
    <cellStyle name="20% - Accent1 10 4 2 4" xfId="240"/>
    <cellStyle name="20% - Accent1 10 4 3" xfId="241"/>
    <cellStyle name="20% - Accent1 10 4 3 2" xfId="242"/>
    <cellStyle name="20% - Accent1 10 4 3 2 2" xfId="243"/>
    <cellStyle name="20% - Accent1 10 4 3 2 2 2" xfId="244"/>
    <cellStyle name="20% - Accent1 10 4 3 2 3" xfId="245"/>
    <cellStyle name="20% - Accent1 10 4 3 3" xfId="246"/>
    <cellStyle name="20% - Accent1 10 4 3 3 2" xfId="247"/>
    <cellStyle name="20% - Accent1 10 4 3 4" xfId="248"/>
    <cellStyle name="20% - Accent1 10 4 4" xfId="249"/>
    <cellStyle name="20% - Accent1 10 4 4 2" xfId="250"/>
    <cellStyle name="20% - Accent1 10 4 4 2 2" xfId="251"/>
    <cellStyle name="20% - Accent1 10 4 4 3" xfId="252"/>
    <cellStyle name="20% - Accent1 10 4 5" xfId="253"/>
    <cellStyle name="20% - Accent1 10 4 5 2" xfId="254"/>
    <cellStyle name="20% - Accent1 10 4 6" xfId="255"/>
    <cellStyle name="20% - Accent1 10 4 7" xfId="256"/>
    <cellStyle name="20% - Accent1 10 5" xfId="257"/>
    <cellStyle name="20% - Accent1 10 5 2" xfId="258"/>
    <cellStyle name="20% - Accent1 10 5 2 2" xfId="259"/>
    <cellStyle name="20% - Accent1 10 5 2 2 2" xfId="260"/>
    <cellStyle name="20% - Accent1 10 5 2 2 2 2" xfId="261"/>
    <cellStyle name="20% - Accent1 10 5 2 2 3" xfId="262"/>
    <cellStyle name="20% - Accent1 10 5 2 3" xfId="263"/>
    <cellStyle name="20% - Accent1 10 5 2 3 2" xfId="264"/>
    <cellStyle name="20% - Accent1 10 5 2 4" xfId="265"/>
    <cellStyle name="20% - Accent1 10 5 3" xfId="266"/>
    <cellStyle name="20% - Accent1 10 5 3 2" xfId="267"/>
    <cellStyle name="20% - Accent1 10 5 3 2 2" xfId="268"/>
    <cellStyle name="20% - Accent1 10 5 3 2 2 2" xfId="269"/>
    <cellStyle name="20% - Accent1 10 5 3 2 3" xfId="270"/>
    <cellStyle name="20% - Accent1 10 5 3 3" xfId="271"/>
    <cellStyle name="20% - Accent1 10 5 3 3 2" xfId="272"/>
    <cellStyle name="20% - Accent1 10 5 3 4" xfId="273"/>
    <cellStyle name="20% - Accent1 10 5 4" xfId="274"/>
    <cellStyle name="20% - Accent1 10 5 4 2" xfId="275"/>
    <cellStyle name="20% - Accent1 10 5 4 2 2" xfId="276"/>
    <cellStyle name="20% - Accent1 10 5 4 3" xfId="277"/>
    <cellStyle name="20% - Accent1 10 5 5" xfId="278"/>
    <cellStyle name="20% - Accent1 10 5 5 2" xfId="279"/>
    <cellStyle name="20% - Accent1 10 5 6" xfId="280"/>
    <cellStyle name="20% - Accent1 10 5 7" xfId="281"/>
    <cellStyle name="20% - Accent1 10 6" xfId="282"/>
    <cellStyle name="20% - Accent1 10 6 2" xfId="283"/>
    <cellStyle name="20% - Accent1 10 6 2 2" xfId="284"/>
    <cellStyle name="20% - Accent1 10 6 2 2 2" xfId="285"/>
    <cellStyle name="20% - Accent1 10 6 2 3" xfId="286"/>
    <cellStyle name="20% - Accent1 10 6 3" xfId="287"/>
    <cellStyle name="20% - Accent1 10 6 3 2" xfId="288"/>
    <cellStyle name="20% - Accent1 10 6 4" xfId="289"/>
    <cellStyle name="20% - Accent1 10 7" xfId="290"/>
    <cellStyle name="20% - Accent1 10 7 2" xfId="291"/>
    <cellStyle name="20% - Accent1 10 7 2 2" xfId="292"/>
    <cellStyle name="20% - Accent1 10 7 2 2 2" xfId="293"/>
    <cellStyle name="20% - Accent1 10 7 2 3" xfId="294"/>
    <cellStyle name="20% - Accent1 10 7 3" xfId="295"/>
    <cellStyle name="20% - Accent1 10 7 3 2" xfId="296"/>
    <cellStyle name="20% - Accent1 10 7 4" xfId="297"/>
    <cellStyle name="20% - Accent1 10 8" xfId="298"/>
    <cellStyle name="20% - Accent1 10 8 2" xfId="299"/>
    <cellStyle name="20% - Accent1 10 8 2 2" xfId="300"/>
    <cellStyle name="20% - Accent1 10 8 2 2 2" xfId="301"/>
    <cellStyle name="20% - Accent1 10 8 2 3" xfId="302"/>
    <cellStyle name="20% - Accent1 10 8 3" xfId="303"/>
    <cellStyle name="20% - Accent1 10 8 3 2" xfId="304"/>
    <cellStyle name="20% - Accent1 10 8 4" xfId="305"/>
    <cellStyle name="20% - Accent1 10 9" xfId="306"/>
    <cellStyle name="20% - Accent1 10 9 2" xfId="307"/>
    <cellStyle name="20% - Accent1 10 9 2 2" xfId="308"/>
    <cellStyle name="20% - Accent1 10 9 3" xfId="309"/>
    <cellStyle name="20% - Accent1 11" xfId="310"/>
    <cellStyle name="20% - Accent1 11 2" xfId="311"/>
    <cellStyle name="20% - Accent1 11 2 2" xfId="312"/>
    <cellStyle name="20% - Accent1 11 2 3" xfId="313"/>
    <cellStyle name="20% - Accent1 11 3" xfId="314"/>
    <cellStyle name="20% - Accent1 11 3 2" xfId="315"/>
    <cellStyle name="20% - Accent1 11 3 2 2" xfId="316"/>
    <cellStyle name="20% - Accent1 11 3 2 2 2" xfId="317"/>
    <cellStyle name="20% - Accent1 11 3 2 3" xfId="318"/>
    <cellStyle name="20% - Accent1 11 3 3" xfId="319"/>
    <cellStyle name="20% - Accent1 11 3 3 2" xfId="320"/>
    <cellStyle name="20% - Accent1 11 3 4" xfId="321"/>
    <cellStyle name="20% - Accent1 11 3 5" xfId="322"/>
    <cellStyle name="20% - Accent1 11 3 6" xfId="323"/>
    <cellStyle name="20% - Accent1 11 4" xfId="324"/>
    <cellStyle name="20% - Accent1 11 4 2" xfId="325"/>
    <cellStyle name="20% - Accent1 11 5" xfId="326"/>
    <cellStyle name="20% - Accent1 11 6" xfId="327"/>
    <cellStyle name="20% - Accent1 12" xfId="328"/>
    <cellStyle name="20% - Accent1 12 10" xfId="329"/>
    <cellStyle name="20% - Accent1 12 2" xfId="330"/>
    <cellStyle name="20% - Accent1 12 2 2" xfId="331"/>
    <cellStyle name="20% - Accent1 12 2 2 2" xfId="332"/>
    <cellStyle name="20% - Accent1 12 2 2 2 2" xfId="333"/>
    <cellStyle name="20% - Accent1 12 2 2 2 2 2" xfId="334"/>
    <cellStyle name="20% - Accent1 12 2 2 2 3" xfId="335"/>
    <cellStyle name="20% - Accent1 12 2 2 3" xfId="336"/>
    <cellStyle name="20% - Accent1 12 2 2 3 2" xfId="337"/>
    <cellStyle name="20% - Accent1 12 2 2 4" xfId="338"/>
    <cellStyle name="20% - Accent1 12 2 3" xfId="339"/>
    <cellStyle name="20% - Accent1 12 2 3 2" xfId="340"/>
    <cellStyle name="20% - Accent1 12 2 3 2 2" xfId="341"/>
    <cellStyle name="20% - Accent1 12 2 3 2 2 2" xfId="342"/>
    <cellStyle name="20% - Accent1 12 2 3 2 3" xfId="343"/>
    <cellStyle name="20% - Accent1 12 2 3 3" xfId="344"/>
    <cellStyle name="20% - Accent1 12 2 3 3 2" xfId="345"/>
    <cellStyle name="20% - Accent1 12 2 3 4" xfId="346"/>
    <cellStyle name="20% - Accent1 12 2 4" xfId="347"/>
    <cellStyle name="20% - Accent1 12 2 4 2" xfId="348"/>
    <cellStyle name="20% - Accent1 12 2 4 2 2" xfId="349"/>
    <cellStyle name="20% - Accent1 12 2 4 3" xfId="350"/>
    <cellStyle name="20% - Accent1 12 2 5" xfId="351"/>
    <cellStyle name="20% - Accent1 12 2 5 2" xfId="352"/>
    <cellStyle name="20% - Accent1 12 2 6" xfId="353"/>
    <cellStyle name="20% - Accent1 12 2 7" xfId="354"/>
    <cellStyle name="20% - Accent1 12 3" xfId="355"/>
    <cellStyle name="20% - Accent1 12 3 2" xfId="356"/>
    <cellStyle name="20% - Accent1 12 3 2 2" xfId="357"/>
    <cellStyle name="20% - Accent1 12 3 2 2 2" xfId="358"/>
    <cellStyle name="20% - Accent1 12 3 2 3" xfId="359"/>
    <cellStyle name="20% - Accent1 12 3 3" xfId="360"/>
    <cellStyle name="20% - Accent1 12 3 3 2" xfId="361"/>
    <cellStyle name="20% - Accent1 12 3 4" xfId="362"/>
    <cellStyle name="20% - Accent1 12 3 5" xfId="363"/>
    <cellStyle name="20% - Accent1 12 4" xfId="364"/>
    <cellStyle name="20% - Accent1 12 4 2" xfId="365"/>
    <cellStyle name="20% - Accent1 12 4 2 2" xfId="366"/>
    <cellStyle name="20% - Accent1 12 4 2 2 2" xfId="367"/>
    <cellStyle name="20% - Accent1 12 4 2 3" xfId="368"/>
    <cellStyle name="20% - Accent1 12 4 3" xfId="369"/>
    <cellStyle name="20% - Accent1 12 4 3 2" xfId="370"/>
    <cellStyle name="20% - Accent1 12 4 4" xfId="371"/>
    <cellStyle name="20% - Accent1 12 5" xfId="372"/>
    <cellStyle name="20% - Accent1 12 5 2" xfId="373"/>
    <cellStyle name="20% - Accent1 12 5 2 2" xfId="374"/>
    <cellStyle name="20% - Accent1 12 5 2 2 2" xfId="375"/>
    <cellStyle name="20% - Accent1 12 5 2 3" xfId="376"/>
    <cellStyle name="20% - Accent1 12 5 3" xfId="377"/>
    <cellStyle name="20% - Accent1 12 5 3 2" xfId="378"/>
    <cellStyle name="20% - Accent1 12 5 4" xfId="379"/>
    <cellStyle name="20% - Accent1 12 6" xfId="380"/>
    <cellStyle name="20% - Accent1 12 6 2" xfId="381"/>
    <cellStyle name="20% - Accent1 12 6 2 2" xfId="382"/>
    <cellStyle name="20% - Accent1 12 6 2 2 2" xfId="383"/>
    <cellStyle name="20% - Accent1 12 6 2 3" xfId="384"/>
    <cellStyle name="20% - Accent1 12 6 3" xfId="385"/>
    <cellStyle name="20% - Accent1 12 6 3 2" xfId="386"/>
    <cellStyle name="20% - Accent1 12 6 4" xfId="387"/>
    <cellStyle name="20% - Accent1 12 7" xfId="388"/>
    <cellStyle name="20% - Accent1 12 7 2" xfId="389"/>
    <cellStyle name="20% - Accent1 12 7 2 2" xfId="390"/>
    <cellStyle name="20% - Accent1 12 7 3" xfId="391"/>
    <cellStyle name="20% - Accent1 12 8" xfId="392"/>
    <cellStyle name="20% - Accent1 12 8 2" xfId="393"/>
    <cellStyle name="20% - Accent1 12 9" xfId="394"/>
    <cellStyle name="20% - Accent1 13" xfId="395"/>
    <cellStyle name="20% - Accent1 13 10" xfId="396"/>
    <cellStyle name="20% - Accent1 13 2" xfId="397"/>
    <cellStyle name="20% - Accent1 13 2 2" xfId="398"/>
    <cellStyle name="20% - Accent1 13 2 2 2" xfId="399"/>
    <cellStyle name="20% - Accent1 13 2 2 2 2" xfId="400"/>
    <cellStyle name="20% - Accent1 13 2 2 2 2 2" xfId="401"/>
    <cellStyle name="20% - Accent1 13 2 2 2 3" xfId="402"/>
    <cellStyle name="20% - Accent1 13 2 2 3" xfId="403"/>
    <cellStyle name="20% - Accent1 13 2 2 3 2" xfId="404"/>
    <cellStyle name="20% - Accent1 13 2 2 4" xfId="405"/>
    <cellStyle name="20% - Accent1 13 2 3" xfId="406"/>
    <cellStyle name="20% - Accent1 13 2 3 2" xfId="407"/>
    <cellStyle name="20% - Accent1 13 2 3 2 2" xfId="408"/>
    <cellStyle name="20% - Accent1 13 2 3 2 2 2" xfId="409"/>
    <cellStyle name="20% - Accent1 13 2 3 2 3" xfId="410"/>
    <cellStyle name="20% - Accent1 13 2 3 3" xfId="411"/>
    <cellStyle name="20% - Accent1 13 2 3 3 2" xfId="412"/>
    <cellStyle name="20% - Accent1 13 2 3 4" xfId="413"/>
    <cellStyle name="20% - Accent1 13 2 4" xfId="414"/>
    <cellStyle name="20% - Accent1 13 2 4 2" xfId="415"/>
    <cellStyle name="20% - Accent1 13 2 4 2 2" xfId="416"/>
    <cellStyle name="20% - Accent1 13 2 4 3" xfId="417"/>
    <cellStyle name="20% - Accent1 13 2 5" xfId="418"/>
    <cellStyle name="20% - Accent1 13 2 5 2" xfId="419"/>
    <cellStyle name="20% - Accent1 13 2 6" xfId="420"/>
    <cellStyle name="20% - Accent1 13 2 7" xfId="421"/>
    <cellStyle name="20% - Accent1 13 3" xfId="422"/>
    <cellStyle name="20% - Accent1 13 3 2" xfId="423"/>
    <cellStyle name="20% - Accent1 13 3 2 2" xfId="424"/>
    <cellStyle name="20% - Accent1 13 3 2 2 2" xfId="425"/>
    <cellStyle name="20% - Accent1 13 3 2 3" xfId="426"/>
    <cellStyle name="20% - Accent1 13 3 3" xfId="427"/>
    <cellStyle name="20% - Accent1 13 3 3 2" xfId="428"/>
    <cellStyle name="20% - Accent1 13 3 4" xfId="429"/>
    <cellStyle name="20% - Accent1 13 3 5" xfId="430"/>
    <cellStyle name="20% - Accent1 13 4" xfId="431"/>
    <cellStyle name="20% - Accent1 13 4 2" xfId="432"/>
    <cellStyle name="20% - Accent1 13 4 2 2" xfId="433"/>
    <cellStyle name="20% - Accent1 13 4 2 2 2" xfId="434"/>
    <cellStyle name="20% - Accent1 13 4 2 3" xfId="435"/>
    <cellStyle name="20% - Accent1 13 4 3" xfId="436"/>
    <cellStyle name="20% - Accent1 13 4 3 2" xfId="437"/>
    <cellStyle name="20% - Accent1 13 4 4" xfId="438"/>
    <cellStyle name="20% - Accent1 13 5" xfId="439"/>
    <cellStyle name="20% - Accent1 13 5 2" xfId="440"/>
    <cellStyle name="20% - Accent1 13 5 2 2" xfId="441"/>
    <cellStyle name="20% - Accent1 13 5 2 2 2" xfId="442"/>
    <cellStyle name="20% - Accent1 13 5 2 3" xfId="443"/>
    <cellStyle name="20% - Accent1 13 5 3" xfId="444"/>
    <cellStyle name="20% - Accent1 13 5 3 2" xfId="445"/>
    <cellStyle name="20% - Accent1 13 5 4" xfId="446"/>
    <cellStyle name="20% - Accent1 13 6" xfId="447"/>
    <cellStyle name="20% - Accent1 13 6 2" xfId="448"/>
    <cellStyle name="20% - Accent1 13 6 2 2" xfId="449"/>
    <cellStyle name="20% - Accent1 13 6 2 2 2" xfId="450"/>
    <cellStyle name="20% - Accent1 13 6 2 3" xfId="451"/>
    <cellStyle name="20% - Accent1 13 6 3" xfId="452"/>
    <cellStyle name="20% - Accent1 13 6 3 2" xfId="453"/>
    <cellStyle name="20% - Accent1 13 6 4" xfId="454"/>
    <cellStyle name="20% - Accent1 13 7" xfId="455"/>
    <cellStyle name="20% - Accent1 13 7 2" xfId="456"/>
    <cellStyle name="20% - Accent1 13 7 2 2" xfId="457"/>
    <cellStyle name="20% - Accent1 13 7 3" xfId="458"/>
    <cellStyle name="20% - Accent1 13 8" xfId="459"/>
    <cellStyle name="20% - Accent1 13 8 2" xfId="460"/>
    <cellStyle name="20% - Accent1 13 9" xfId="461"/>
    <cellStyle name="20% - Accent1 14" xfId="462"/>
    <cellStyle name="20% - Accent1 15" xfId="463"/>
    <cellStyle name="20% - Accent1 16" xfId="464"/>
    <cellStyle name="20% - Accent1 17" xfId="465"/>
    <cellStyle name="20% - Accent1 18" xfId="466"/>
    <cellStyle name="20% - Accent1 2" xfId="467"/>
    <cellStyle name="20% - Accent1 2 2" xfId="468"/>
    <cellStyle name="20% - Accent1 2 2 10" xfId="469"/>
    <cellStyle name="20% - Accent1 2 2 11" xfId="470"/>
    <cellStyle name="20% - Accent1 2 2 12" xfId="471"/>
    <cellStyle name="20% - Accent1 2 2 13" xfId="472"/>
    <cellStyle name="20% - Accent1 2 2 2" xfId="473"/>
    <cellStyle name="20% - Accent1 2 2 2 2" xfId="474"/>
    <cellStyle name="20% - Accent1 2 2 2 2 2" xfId="475"/>
    <cellStyle name="20% - Accent1 2 2 2 2 2 2" xfId="476"/>
    <cellStyle name="20% - Accent1 2 2 2 2 2 2 2" xfId="477"/>
    <cellStyle name="20% - Accent1 2 2 2 2 2 2 2 2" xfId="478"/>
    <cellStyle name="20% - Accent1 2 2 2 2 2 2 3" xfId="479"/>
    <cellStyle name="20% - Accent1 2 2 2 2 2 3" xfId="480"/>
    <cellStyle name="20% - Accent1 2 2 2 2 2 3 2" xfId="481"/>
    <cellStyle name="20% - Accent1 2 2 2 2 2 4" xfId="482"/>
    <cellStyle name="20% - Accent1 2 2 2 2 3" xfId="483"/>
    <cellStyle name="20% - Accent1 2 2 2 2 3 2" xfId="484"/>
    <cellStyle name="20% - Accent1 2 2 2 2 3 2 2" xfId="485"/>
    <cellStyle name="20% - Accent1 2 2 2 2 3 2 2 2" xfId="486"/>
    <cellStyle name="20% - Accent1 2 2 2 2 3 2 3" xfId="487"/>
    <cellStyle name="20% - Accent1 2 2 2 2 3 3" xfId="488"/>
    <cellStyle name="20% - Accent1 2 2 2 2 3 3 2" xfId="489"/>
    <cellStyle name="20% - Accent1 2 2 2 2 3 4" xfId="490"/>
    <cellStyle name="20% - Accent1 2 2 2 2 4" xfId="491"/>
    <cellStyle name="20% - Accent1 2 2 2 2 4 2" xfId="492"/>
    <cellStyle name="20% - Accent1 2 2 2 2 4 2 2" xfId="493"/>
    <cellStyle name="20% - Accent1 2 2 2 2 4 3" xfId="494"/>
    <cellStyle name="20% - Accent1 2 2 2 2 5" xfId="495"/>
    <cellStyle name="20% - Accent1 2 2 2 2 5 2" xfId="496"/>
    <cellStyle name="20% - Accent1 2 2 2 2 6" xfId="497"/>
    <cellStyle name="20% - Accent1 2 2 2 2 6 2" xfId="498"/>
    <cellStyle name="20% - Accent1 2 2 2 2 7" xfId="499"/>
    <cellStyle name="20% - Accent1 2 2 2 2 8" xfId="500"/>
    <cellStyle name="20% - Accent1 2 2 2 3" xfId="501"/>
    <cellStyle name="20% - Accent1 2 2 2 3 2" xfId="502"/>
    <cellStyle name="20% - Accent1 2 2 2 3 2 2" xfId="503"/>
    <cellStyle name="20% - Accent1 2 2 2 3 2 2 2" xfId="504"/>
    <cellStyle name="20% - Accent1 2 2 2 3 2 3" xfId="505"/>
    <cellStyle name="20% - Accent1 2 2 2 3 2 4" xfId="506"/>
    <cellStyle name="20% - Accent1 2 2 2 3 3" xfId="507"/>
    <cellStyle name="20% - Accent1 2 2 2 3 3 2" xfId="508"/>
    <cellStyle name="20% - Accent1 2 2 2 3 4" xfId="509"/>
    <cellStyle name="20% - Accent1 2 2 2 3 4 2" xfId="510"/>
    <cellStyle name="20% - Accent1 2 2 2 3 5" xfId="511"/>
    <cellStyle name="20% - Accent1 2 2 2 3 6" xfId="512"/>
    <cellStyle name="20% - Accent1 2 2 2 4" xfId="513"/>
    <cellStyle name="20% - Accent1 2 2 2 5" xfId="514"/>
    <cellStyle name="20% - Accent1 2 2 2 6" xfId="515"/>
    <cellStyle name="20% - Accent1 2 2 2 7" xfId="516"/>
    <cellStyle name="20% - Accent1 2 2 2 8" xfId="517"/>
    <cellStyle name="20% - Accent1 2 2 3" xfId="518"/>
    <cellStyle name="20% - Accent1 2 2 3 2" xfId="519"/>
    <cellStyle name="20% - Accent1 2 2 3 2 2" xfId="520"/>
    <cellStyle name="20% - Accent1 2 2 3 2 2 2" xfId="521"/>
    <cellStyle name="20% - Accent1 2 2 3 2 2 3" xfId="522"/>
    <cellStyle name="20% - Accent1 2 2 3 2 3" xfId="523"/>
    <cellStyle name="20% - Accent1 2 2 3 2 4" xfId="524"/>
    <cellStyle name="20% - Accent1 2 2 3 3" xfId="525"/>
    <cellStyle name="20% - Accent1 2 2 3 3 2" xfId="526"/>
    <cellStyle name="20% - Accent1 2 2 3 3 3" xfId="527"/>
    <cellStyle name="20% - Accent1 2 2 3 4" xfId="528"/>
    <cellStyle name="20% - Accent1 2 2 3 5" xfId="529"/>
    <cellStyle name="20% - Accent1 2 2 4" xfId="530"/>
    <cellStyle name="20% - Accent1 2 2 4 2" xfId="531"/>
    <cellStyle name="20% - Accent1 2 2 4 2 2" xfId="532"/>
    <cellStyle name="20% - Accent1 2 2 4 2 2 2" xfId="533"/>
    <cellStyle name="20% - Accent1 2 2 4 2 2 2 2" xfId="534"/>
    <cellStyle name="20% - Accent1 2 2 4 2 2 3" xfId="535"/>
    <cellStyle name="20% - Accent1 2 2 4 2 3" xfId="536"/>
    <cellStyle name="20% - Accent1 2 2 4 2 3 2" xfId="537"/>
    <cellStyle name="20% - Accent1 2 2 4 2 4" xfId="538"/>
    <cellStyle name="20% - Accent1 2 2 4 3" xfId="539"/>
    <cellStyle name="20% - Accent1 2 2 4 3 2" xfId="540"/>
    <cellStyle name="20% - Accent1 2 2 4 3 2 2" xfId="541"/>
    <cellStyle name="20% - Accent1 2 2 4 3 2 2 2" xfId="542"/>
    <cellStyle name="20% - Accent1 2 2 4 3 2 3" xfId="543"/>
    <cellStyle name="20% - Accent1 2 2 4 3 3" xfId="544"/>
    <cellStyle name="20% - Accent1 2 2 4 3 3 2" xfId="545"/>
    <cellStyle name="20% - Accent1 2 2 4 3 4" xfId="546"/>
    <cellStyle name="20% - Accent1 2 2 4 4" xfId="547"/>
    <cellStyle name="20% - Accent1 2 2 4 4 2" xfId="548"/>
    <cellStyle name="20% - Accent1 2 2 4 4 2 2" xfId="549"/>
    <cellStyle name="20% - Accent1 2 2 4 4 3" xfId="550"/>
    <cellStyle name="20% - Accent1 2 2 4 5" xfId="551"/>
    <cellStyle name="20% - Accent1 2 2 4 5 2" xfId="552"/>
    <cellStyle name="20% - Accent1 2 2 4 6" xfId="553"/>
    <cellStyle name="20% - Accent1 2 2 4 7" xfId="554"/>
    <cellStyle name="20% - Accent1 2 2 4 8" xfId="555"/>
    <cellStyle name="20% - Accent1 2 2 5" xfId="556"/>
    <cellStyle name="20% - Accent1 2 2 5 2" xfId="557"/>
    <cellStyle name="20% - Accent1 2 2 5 2 2" xfId="558"/>
    <cellStyle name="20% - Accent1 2 2 5 2 2 2" xfId="559"/>
    <cellStyle name="20% - Accent1 2 2 5 2 3" xfId="560"/>
    <cellStyle name="20% - Accent1 2 2 5 3" xfId="561"/>
    <cellStyle name="20% - Accent1 2 2 5 3 2" xfId="562"/>
    <cellStyle name="20% - Accent1 2 2 5 4" xfId="563"/>
    <cellStyle name="20% - Accent1 2 2 6" xfId="564"/>
    <cellStyle name="20% - Accent1 2 2 7" xfId="565"/>
    <cellStyle name="20% - Accent1 2 2 8" xfId="566"/>
    <cellStyle name="20% - Accent1 2 2 9" xfId="567"/>
    <cellStyle name="20% - Accent1 2 3" xfId="568"/>
    <cellStyle name="20% - Accent1 2 3 2" xfId="569"/>
    <cellStyle name="20% - Accent1 2 3 2 2" xfId="570"/>
    <cellStyle name="20% - Accent1 2 3 2 2 2" xfId="571"/>
    <cellStyle name="20% - Accent1 2 3 2 2 2 2" xfId="572"/>
    <cellStyle name="20% - Accent1 2 3 2 2 2 2 2" xfId="573"/>
    <cellStyle name="20% - Accent1 2 3 2 2 2 3" xfId="574"/>
    <cellStyle name="20% - Accent1 2 3 2 2 3" xfId="575"/>
    <cellStyle name="20% - Accent1 2 3 2 2 3 2" xfId="576"/>
    <cellStyle name="20% - Accent1 2 3 2 2 4" xfId="577"/>
    <cellStyle name="20% - Accent1 2 3 2 3" xfId="578"/>
    <cellStyle name="20% - Accent1 2 3 2 3 2" xfId="579"/>
    <cellStyle name="20% - Accent1 2 3 2 3 2 2" xfId="580"/>
    <cellStyle name="20% - Accent1 2 3 2 3 2 2 2" xfId="581"/>
    <cellStyle name="20% - Accent1 2 3 2 3 2 3" xfId="582"/>
    <cellStyle name="20% - Accent1 2 3 2 3 3" xfId="583"/>
    <cellStyle name="20% - Accent1 2 3 2 3 3 2" xfId="584"/>
    <cellStyle name="20% - Accent1 2 3 2 3 4" xfId="585"/>
    <cellStyle name="20% - Accent1 2 3 2 4" xfId="586"/>
    <cellStyle name="20% - Accent1 2 3 2 4 2" xfId="587"/>
    <cellStyle name="20% - Accent1 2 3 2 4 2 2" xfId="588"/>
    <cellStyle name="20% - Accent1 2 3 2 4 3" xfId="589"/>
    <cellStyle name="20% - Accent1 2 3 2 5" xfId="590"/>
    <cellStyle name="20% - Accent1 2 3 2 5 2" xfId="591"/>
    <cellStyle name="20% - Accent1 2 3 2 6" xfId="592"/>
    <cellStyle name="20% - Accent1 2 3 2 7" xfId="593"/>
    <cellStyle name="20% - Accent1 2 3 2 8" xfId="594"/>
    <cellStyle name="20% - Accent1 2 3 2 9" xfId="595"/>
    <cellStyle name="20% - Accent1 2 3 3" xfId="596"/>
    <cellStyle name="20% - Accent1 2 3 3 2" xfId="597"/>
    <cellStyle name="20% - Accent1 2 3 3 2 2" xfId="598"/>
    <cellStyle name="20% - Accent1 2 3 3 2 2 2" xfId="599"/>
    <cellStyle name="20% - Accent1 2 3 3 2 3" xfId="600"/>
    <cellStyle name="20% - Accent1 2 3 3 2 4" xfId="601"/>
    <cellStyle name="20% - Accent1 2 3 3 3" xfId="602"/>
    <cellStyle name="20% - Accent1 2 3 3 3 2" xfId="603"/>
    <cellStyle name="20% - Accent1 2 3 3 4" xfId="604"/>
    <cellStyle name="20% - Accent1 2 3 3 5" xfId="605"/>
    <cellStyle name="20% - Accent1 2 3 3 6" xfId="606"/>
    <cellStyle name="20% - Accent1 2 3 4" xfId="607"/>
    <cellStyle name="20% - Accent1 2 3 5" xfId="608"/>
    <cellStyle name="20% - Accent1 2 3 6" xfId="609"/>
    <cellStyle name="20% - Accent1 2 3 7" xfId="610"/>
    <cellStyle name="20% - Accent1 2 3 8" xfId="611"/>
    <cellStyle name="20% - Accent1 2 4" xfId="612"/>
    <cellStyle name="20% - Accent1 2 4 10" xfId="613"/>
    <cellStyle name="20% - Accent1 2 4 2" xfId="614"/>
    <cellStyle name="20% - Accent1 2 4 2 2" xfId="615"/>
    <cellStyle name="20% - Accent1 2 4 2 2 2" xfId="616"/>
    <cellStyle name="20% - Accent1 2 4 2 2 2 2" xfId="617"/>
    <cellStyle name="20% - Accent1 2 4 2 2 2 2 2" xfId="618"/>
    <cellStyle name="20% - Accent1 2 4 2 2 2 3" xfId="619"/>
    <cellStyle name="20% - Accent1 2 4 2 2 3" xfId="620"/>
    <cellStyle name="20% - Accent1 2 4 2 2 3 2" xfId="621"/>
    <cellStyle name="20% - Accent1 2 4 2 2 4" xfId="622"/>
    <cellStyle name="20% - Accent1 2 4 2 3" xfId="623"/>
    <cellStyle name="20% - Accent1 2 4 2 3 2" xfId="624"/>
    <cellStyle name="20% - Accent1 2 4 2 3 2 2" xfId="625"/>
    <cellStyle name="20% - Accent1 2 4 2 3 2 2 2" xfId="626"/>
    <cellStyle name="20% - Accent1 2 4 2 3 2 3" xfId="627"/>
    <cellStyle name="20% - Accent1 2 4 2 3 3" xfId="628"/>
    <cellStyle name="20% - Accent1 2 4 2 3 3 2" xfId="629"/>
    <cellStyle name="20% - Accent1 2 4 2 3 4" xfId="630"/>
    <cellStyle name="20% - Accent1 2 4 2 4" xfId="631"/>
    <cellStyle name="20% - Accent1 2 4 2 4 2" xfId="632"/>
    <cellStyle name="20% - Accent1 2 4 2 4 2 2" xfId="633"/>
    <cellStyle name="20% - Accent1 2 4 2 4 3" xfId="634"/>
    <cellStyle name="20% - Accent1 2 4 2 5" xfId="635"/>
    <cellStyle name="20% - Accent1 2 4 2 5 2" xfId="636"/>
    <cellStyle name="20% - Accent1 2 4 2 6" xfId="637"/>
    <cellStyle name="20% - Accent1 2 4 2 7" xfId="638"/>
    <cellStyle name="20% - Accent1 2 4 2 8" xfId="639"/>
    <cellStyle name="20% - Accent1 2 4 3" xfId="640"/>
    <cellStyle name="20% - Accent1 2 4 3 2" xfId="641"/>
    <cellStyle name="20% - Accent1 2 4 3 2 2" xfId="642"/>
    <cellStyle name="20% - Accent1 2 4 3 2 2 2" xfId="643"/>
    <cellStyle name="20% - Accent1 2 4 3 2 3" xfId="644"/>
    <cellStyle name="20% - Accent1 2 4 3 3" xfId="645"/>
    <cellStyle name="20% - Accent1 2 4 3 3 2" xfId="646"/>
    <cellStyle name="20% - Accent1 2 4 3 4" xfId="647"/>
    <cellStyle name="20% - Accent1 2 4 3 5" xfId="648"/>
    <cellStyle name="20% - Accent1 2 4 3 6" xfId="649"/>
    <cellStyle name="20% - Accent1 2 4 4" xfId="650"/>
    <cellStyle name="20% - Accent1 2 4 5" xfId="651"/>
    <cellStyle name="20% - Accent1 2 4 6" xfId="652"/>
    <cellStyle name="20% - Accent1 2 4 7" xfId="653"/>
    <cellStyle name="20% - Accent1 2 4 8" xfId="654"/>
    <cellStyle name="20% - Accent1 2 4 9" xfId="655"/>
    <cellStyle name="20% - Accent1 2 5" xfId="656"/>
    <cellStyle name="20% - Accent1 2 5 2" xfId="657"/>
    <cellStyle name="20% - Accent1 2 5 2 2" xfId="658"/>
    <cellStyle name="20% - Accent1 2 5 2 2 2" xfId="659"/>
    <cellStyle name="20% - Accent1 2 5 2 2 3" xfId="660"/>
    <cellStyle name="20% - Accent1 2 5 2 3" xfId="661"/>
    <cellStyle name="20% - Accent1 2 5 2 4" xfId="662"/>
    <cellStyle name="20% - Accent1 2 5 3" xfId="663"/>
    <cellStyle name="20% - Accent1 2 5 3 2" xfId="664"/>
    <cellStyle name="20% - Accent1 2 5 3 3" xfId="665"/>
    <cellStyle name="20% - Accent1 2 5 4" xfId="666"/>
    <cellStyle name="20% - Accent1 2 5 5" xfId="667"/>
    <cellStyle name="20% - Accent1 2 6" xfId="668"/>
    <cellStyle name="20% - Accent1 2 6 2" xfId="669"/>
    <cellStyle name="20% - Accent1 2 6 2 2" xfId="670"/>
    <cellStyle name="20% - Accent1 2 6 2 2 2" xfId="671"/>
    <cellStyle name="20% - Accent1 2 6 2 2 3" xfId="672"/>
    <cellStyle name="20% - Accent1 2 6 2 3" xfId="673"/>
    <cellStyle name="20% - Accent1 2 6 2 4" xfId="674"/>
    <cellStyle name="20% - Accent1 2 6 3" xfId="675"/>
    <cellStyle name="20% - Accent1 2 6 3 2" xfId="676"/>
    <cellStyle name="20% - Accent1 2 6 3 3" xfId="677"/>
    <cellStyle name="20% - Accent1 2 6 4" xfId="678"/>
    <cellStyle name="20% - Accent1 2 6 5" xfId="679"/>
    <cellStyle name="20% - Accent1 2_2012 Cost of Removal" xfId="680"/>
    <cellStyle name="20% - Accent1 3" xfId="681"/>
    <cellStyle name="20% - Accent1 3 10" xfId="682"/>
    <cellStyle name="20% - Accent1 3 2" xfId="683"/>
    <cellStyle name="20% - Accent1 3 2 2" xfId="684"/>
    <cellStyle name="20% - Accent1 3 2 2 10" xfId="685"/>
    <cellStyle name="20% - Accent1 3 2 2 11" xfId="686"/>
    <cellStyle name="20% - Accent1 3 2 2 12" xfId="687"/>
    <cellStyle name="20% - Accent1 3 2 2 2" xfId="688"/>
    <cellStyle name="20% - Accent1 3 2 2 2 2" xfId="689"/>
    <cellStyle name="20% - Accent1 3 2 2 2 2 2" xfId="690"/>
    <cellStyle name="20% - Accent1 3 2 2 2 2 2 2" xfId="691"/>
    <cellStyle name="20% - Accent1 3 2 2 2 2 3" xfId="692"/>
    <cellStyle name="20% - Accent1 3 2 2 2 3" xfId="693"/>
    <cellStyle name="20% - Accent1 3 2 2 2 3 2" xfId="694"/>
    <cellStyle name="20% - Accent1 3 2 2 2 4" xfId="695"/>
    <cellStyle name="20% - Accent1 3 2 2 3" xfId="696"/>
    <cellStyle name="20% - Accent1 3 2 2 3 2" xfId="697"/>
    <cellStyle name="20% - Accent1 3 2 2 3 2 2" xfId="698"/>
    <cellStyle name="20% - Accent1 3 2 2 3 2 2 2" xfId="699"/>
    <cellStyle name="20% - Accent1 3 2 2 3 2 3" xfId="700"/>
    <cellStyle name="20% - Accent1 3 2 2 3 3" xfId="701"/>
    <cellStyle name="20% - Accent1 3 2 2 3 3 2" xfId="702"/>
    <cellStyle name="20% - Accent1 3 2 2 3 4" xfId="703"/>
    <cellStyle name="20% - Accent1 3 2 2 4" xfId="704"/>
    <cellStyle name="20% - Accent1 3 2 2 4 2" xfId="705"/>
    <cellStyle name="20% - Accent1 3 2 2 4 2 2" xfId="706"/>
    <cellStyle name="20% - Accent1 3 2 2 4 2 2 2" xfId="707"/>
    <cellStyle name="20% - Accent1 3 2 2 4 2 3" xfId="708"/>
    <cellStyle name="20% - Accent1 3 2 2 4 3" xfId="709"/>
    <cellStyle name="20% - Accent1 3 2 2 4 3 2" xfId="710"/>
    <cellStyle name="20% - Accent1 3 2 2 4 4" xfId="711"/>
    <cellStyle name="20% - Accent1 3 2 2 5" xfId="712"/>
    <cellStyle name="20% - Accent1 3 2 2 5 2" xfId="713"/>
    <cellStyle name="20% - Accent1 3 2 2 5 2 2" xfId="714"/>
    <cellStyle name="20% - Accent1 3 2 2 5 3" xfId="715"/>
    <cellStyle name="20% - Accent1 3 2 2 6" xfId="716"/>
    <cellStyle name="20% - Accent1 3 2 2 6 2" xfId="717"/>
    <cellStyle name="20% - Accent1 3 2 2 7" xfId="718"/>
    <cellStyle name="20% - Accent1 3 2 2 8" xfId="719"/>
    <cellStyle name="20% - Accent1 3 2 2 9" xfId="720"/>
    <cellStyle name="20% - Accent1 3 2 3" xfId="721"/>
    <cellStyle name="20% - Accent1 3 2 3 2" xfId="722"/>
    <cellStyle name="20% - Accent1 3 2 3 2 2" xfId="723"/>
    <cellStyle name="20% - Accent1 3 2 3 2 2 2" xfId="724"/>
    <cellStyle name="20% - Accent1 3 2 3 2 2 2 2" xfId="725"/>
    <cellStyle name="20% - Accent1 3 2 3 2 2 3" xfId="726"/>
    <cellStyle name="20% - Accent1 3 2 3 2 3" xfId="727"/>
    <cellStyle name="20% - Accent1 3 2 3 2 3 2" xfId="728"/>
    <cellStyle name="20% - Accent1 3 2 3 2 4" xfId="729"/>
    <cellStyle name="20% - Accent1 3 2 3 3" xfId="730"/>
    <cellStyle name="20% - Accent1 3 2 3 3 2" xfId="731"/>
    <cellStyle name="20% - Accent1 3 2 3 3 2 2" xfId="732"/>
    <cellStyle name="20% - Accent1 3 2 3 3 2 2 2" xfId="733"/>
    <cellStyle name="20% - Accent1 3 2 3 3 2 3" xfId="734"/>
    <cellStyle name="20% - Accent1 3 2 3 3 3" xfId="735"/>
    <cellStyle name="20% - Accent1 3 2 3 3 3 2" xfId="736"/>
    <cellStyle name="20% - Accent1 3 2 3 3 4" xfId="737"/>
    <cellStyle name="20% - Accent1 3 2 3 4" xfId="738"/>
    <cellStyle name="20% - Accent1 3 2 3 4 2" xfId="739"/>
    <cellStyle name="20% - Accent1 3 2 3 4 2 2" xfId="740"/>
    <cellStyle name="20% - Accent1 3 2 3 4 3" xfId="741"/>
    <cellStyle name="20% - Accent1 3 2 3 5" xfId="742"/>
    <cellStyle name="20% - Accent1 3 2 3 5 2" xfId="743"/>
    <cellStyle name="20% - Accent1 3 2 3 6" xfId="744"/>
    <cellStyle name="20% - Accent1 3 2 3 7" xfId="745"/>
    <cellStyle name="20% - Accent1 3 2 4" xfId="746"/>
    <cellStyle name="20% - Accent1 3 2 4 2" xfId="747"/>
    <cellStyle name="20% - Accent1 3 2 4 2 2" xfId="748"/>
    <cellStyle name="20% - Accent1 3 2 4 2 2 2" xfId="749"/>
    <cellStyle name="20% - Accent1 3 2 4 2 3" xfId="750"/>
    <cellStyle name="20% - Accent1 3 2 4 3" xfId="751"/>
    <cellStyle name="20% - Accent1 3 2 4 3 2" xfId="752"/>
    <cellStyle name="20% - Accent1 3 2 4 4" xfId="753"/>
    <cellStyle name="20% - Accent1 3 2 5" xfId="754"/>
    <cellStyle name="20% - Accent1 3 2 6" xfId="755"/>
    <cellStyle name="20% - Accent1 3 2 7" xfId="756"/>
    <cellStyle name="20% - Accent1 3 2 8" xfId="757"/>
    <cellStyle name="20% - Accent1 3 3" xfId="758"/>
    <cellStyle name="20% - Accent1 3 3 2" xfId="759"/>
    <cellStyle name="20% - Accent1 3 3 2 2" xfId="760"/>
    <cellStyle name="20% - Accent1 3 3 2 2 2" xfId="761"/>
    <cellStyle name="20% - Accent1 3 3 2 2 2 2" xfId="762"/>
    <cellStyle name="20% - Accent1 3 3 2 2 2 2 2" xfId="763"/>
    <cellStyle name="20% - Accent1 3 3 2 2 2 3" xfId="764"/>
    <cellStyle name="20% - Accent1 3 3 2 2 3" xfId="765"/>
    <cellStyle name="20% - Accent1 3 3 2 2 3 2" xfId="766"/>
    <cellStyle name="20% - Accent1 3 3 2 2 4" xfId="767"/>
    <cellStyle name="20% - Accent1 3 3 2 3" xfId="768"/>
    <cellStyle name="20% - Accent1 3 3 2 3 2" xfId="769"/>
    <cellStyle name="20% - Accent1 3 3 2 3 2 2" xfId="770"/>
    <cellStyle name="20% - Accent1 3 3 2 3 2 2 2" xfId="771"/>
    <cellStyle name="20% - Accent1 3 3 2 3 2 3" xfId="772"/>
    <cellStyle name="20% - Accent1 3 3 2 3 3" xfId="773"/>
    <cellStyle name="20% - Accent1 3 3 2 3 3 2" xfId="774"/>
    <cellStyle name="20% - Accent1 3 3 2 3 4" xfId="775"/>
    <cellStyle name="20% - Accent1 3 3 2 4" xfId="776"/>
    <cellStyle name="20% - Accent1 3 3 2 4 2" xfId="777"/>
    <cellStyle name="20% - Accent1 3 3 2 4 2 2" xfId="778"/>
    <cellStyle name="20% - Accent1 3 3 2 4 3" xfId="779"/>
    <cellStyle name="20% - Accent1 3 3 2 5" xfId="780"/>
    <cellStyle name="20% - Accent1 3 3 2 5 2" xfId="781"/>
    <cellStyle name="20% - Accent1 3 3 2 6" xfId="782"/>
    <cellStyle name="20% - Accent1 3 3 2 7" xfId="783"/>
    <cellStyle name="20% - Accent1 3 3 3" xfId="784"/>
    <cellStyle name="20% - Accent1 3 3 3 2" xfId="785"/>
    <cellStyle name="20% - Accent1 3 3 3 2 2" xfId="786"/>
    <cellStyle name="20% - Accent1 3 3 3 2 2 2" xfId="787"/>
    <cellStyle name="20% - Accent1 3 3 3 2 3" xfId="788"/>
    <cellStyle name="20% - Accent1 3 3 3 3" xfId="789"/>
    <cellStyle name="20% - Accent1 3 3 3 3 2" xfId="790"/>
    <cellStyle name="20% - Accent1 3 3 3 4" xfId="791"/>
    <cellStyle name="20% - Accent1 3 3 4" xfId="792"/>
    <cellStyle name="20% - Accent1 3 3 5" xfId="793"/>
    <cellStyle name="20% - Accent1 3 3 6" xfId="794"/>
    <cellStyle name="20% - Accent1 3 3 7" xfId="795"/>
    <cellStyle name="20% - Accent1 3 4" xfId="796"/>
    <cellStyle name="20% - Accent1 3 4 2" xfId="797"/>
    <cellStyle name="20% - Accent1 3 4 2 2" xfId="798"/>
    <cellStyle name="20% - Accent1 3 4 2 2 2" xfId="799"/>
    <cellStyle name="20% - Accent1 3 4 2 2 2 2" xfId="800"/>
    <cellStyle name="20% - Accent1 3 4 2 2 3" xfId="801"/>
    <cellStyle name="20% - Accent1 3 4 2 3" xfId="802"/>
    <cellStyle name="20% - Accent1 3 4 2 3 2" xfId="803"/>
    <cellStyle name="20% - Accent1 3 4 2 4" xfId="804"/>
    <cellStyle name="20% - Accent1 3 4 3" xfId="805"/>
    <cellStyle name="20% - Accent1 3 4 3 2" xfId="806"/>
    <cellStyle name="20% - Accent1 3 4 3 2 2" xfId="807"/>
    <cellStyle name="20% - Accent1 3 4 3 2 2 2" xfId="808"/>
    <cellStyle name="20% - Accent1 3 4 3 2 3" xfId="809"/>
    <cellStyle name="20% - Accent1 3 4 3 3" xfId="810"/>
    <cellStyle name="20% - Accent1 3 4 3 3 2" xfId="811"/>
    <cellStyle name="20% - Accent1 3 4 3 4" xfId="812"/>
    <cellStyle name="20% - Accent1 3 4 4" xfId="813"/>
    <cellStyle name="20% - Accent1 3 4 4 2" xfId="814"/>
    <cellStyle name="20% - Accent1 3 4 4 2 2" xfId="815"/>
    <cellStyle name="20% - Accent1 3 4 4 3" xfId="816"/>
    <cellStyle name="20% - Accent1 3 4 5" xfId="817"/>
    <cellStyle name="20% - Accent1 3 4 5 2" xfId="818"/>
    <cellStyle name="20% - Accent1 3 4 6" xfId="819"/>
    <cellStyle name="20% - Accent1 3 4 7" xfId="820"/>
    <cellStyle name="20% - Accent1 3 5" xfId="821"/>
    <cellStyle name="20% - Accent1 3 5 2" xfId="822"/>
    <cellStyle name="20% - Accent1 3 5 2 2" xfId="823"/>
    <cellStyle name="20% - Accent1 3 5 2 2 2" xfId="824"/>
    <cellStyle name="20% - Accent1 3 5 2 3" xfId="825"/>
    <cellStyle name="20% - Accent1 3 5 3" xfId="826"/>
    <cellStyle name="20% - Accent1 3 5 3 2" xfId="827"/>
    <cellStyle name="20% - Accent1 3 5 4" xfId="828"/>
    <cellStyle name="20% - Accent1 3 6" xfId="829"/>
    <cellStyle name="20% - Accent1 3 7" xfId="830"/>
    <cellStyle name="20% - Accent1 3 8" xfId="831"/>
    <cellStyle name="20% - Accent1 3 9" xfId="832"/>
    <cellStyle name="20% - Accent1 3_2012" xfId="833"/>
    <cellStyle name="20% - Accent1 4" xfId="834"/>
    <cellStyle name="20% - Accent1 4 2" xfId="835"/>
    <cellStyle name="20% - Accent1 4 2 2" xfId="836"/>
    <cellStyle name="20% - Accent1 4 2 2 2" xfId="837"/>
    <cellStyle name="20% - Accent1 4 2 2 2 2" xfId="838"/>
    <cellStyle name="20% - Accent1 4 2 2 2 2 2" xfId="839"/>
    <cellStyle name="20% - Accent1 4 2 2 2 2 2 2" xfId="840"/>
    <cellStyle name="20% - Accent1 4 2 2 2 2 3" xfId="841"/>
    <cellStyle name="20% - Accent1 4 2 2 2 3" xfId="842"/>
    <cellStyle name="20% - Accent1 4 2 2 2 3 2" xfId="843"/>
    <cellStyle name="20% - Accent1 4 2 2 2 4" xfId="844"/>
    <cellStyle name="20% - Accent1 4 2 2 3" xfId="845"/>
    <cellStyle name="20% - Accent1 4 2 2 3 2" xfId="846"/>
    <cellStyle name="20% - Accent1 4 2 2 3 2 2" xfId="847"/>
    <cellStyle name="20% - Accent1 4 2 2 3 2 2 2" xfId="848"/>
    <cellStyle name="20% - Accent1 4 2 2 3 2 3" xfId="849"/>
    <cellStyle name="20% - Accent1 4 2 2 3 3" xfId="850"/>
    <cellStyle name="20% - Accent1 4 2 2 3 3 2" xfId="851"/>
    <cellStyle name="20% - Accent1 4 2 2 3 4" xfId="852"/>
    <cellStyle name="20% - Accent1 4 2 2 4" xfId="853"/>
    <cellStyle name="20% - Accent1 4 2 2 4 2" xfId="854"/>
    <cellStyle name="20% - Accent1 4 2 2 4 2 2" xfId="855"/>
    <cellStyle name="20% - Accent1 4 2 2 4 3" xfId="856"/>
    <cellStyle name="20% - Accent1 4 2 2 5" xfId="857"/>
    <cellStyle name="20% - Accent1 4 2 2 5 2" xfId="858"/>
    <cellStyle name="20% - Accent1 4 2 2 6" xfId="859"/>
    <cellStyle name="20% - Accent1 4 2 2 7" xfId="860"/>
    <cellStyle name="20% - Accent1 4 2 2 8" xfId="861"/>
    <cellStyle name="20% - Accent1 4 2 3" xfId="862"/>
    <cellStyle name="20% - Accent1 4 2 3 2" xfId="863"/>
    <cellStyle name="20% - Accent1 4 2 3 2 2" xfId="864"/>
    <cellStyle name="20% - Accent1 4 2 3 2 2 2" xfId="865"/>
    <cellStyle name="20% - Accent1 4 2 3 2 3" xfId="866"/>
    <cellStyle name="20% - Accent1 4 2 3 3" xfId="867"/>
    <cellStyle name="20% - Accent1 4 2 3 3 2" xfId="868"/>
    <cellStyle name="20% - Accent1 4 2 3 4" xfId="869"/>
    <cellStyle name="20% - Accent1 4 2 3 5" xfId="870"/>
    <cellStyle name="20% - Accent1 4 2 3 6" xfId="871"/>
    <cellStyle name="20% - Accent1 4 2 4" xfId="872"/>
    <cellStyle name="20% - Accent1 4 2 5" xfId="873"/>
    <cellStyle name="20% - Accent1 4 2 6" xfId="874"/>
    <cellStyle name="20% - Accent1 4 2 7" xfId="875"/>
    <cellStyle name="20% - Accent1 4 3" xfId="876"/>
    <cellStyle name="20% - Accent1 4 3 2" xfId="877"/>
    <cellStyle name="20% - Accent1 4 3 2 2" xfId="878"/>
    <cellStyle name="20% - Accent1 4 3 2 2 2" xfId="879"/>
    <cellStyle name="20% - Accent1 4 3 2 2 2 2" xfId="880"/>
    <cellStyle name="20% - Accent1 4 3 2 2 3" xfId="881"/>
    <cellStyle name="20% - Accent1 4 3 2 3" xfId="882"/>
    <cellStyle name="20% - Accent1 4 3 2 3 2" xfId="883"/>
    <cellStyle name="20% - Accent1 4 3 2 4" xfId="884"/>
    <cellStyle name="20% - Accent1 4 3 2 5" xfId="885"/>
    <cellStyle name="20% - Accent1 4 3 2 6" xfId="886"/>
    <cellStyle name="20% - Accent1 4 3 3" xfId="887"/>
    <cellStyle name="20% - Accent1 4 3 3 2" xfId="888"/>
    <cellStyle name="20% - Accent1 4 3 3 2 2" xfId="889"/>
    <cellStyle name="20% - Accent1 4 3 3 2 2 2" xfId="890"/>
    <cellStyle name="20% - Accent1 4 3 3 2 3" xfId="891"/>
    <cellStyle name="20% - Accent1 4 3 3 3" xfId="892"/>
    <cellStyle name="20% - Accent1 4 3 3 3 2" xfId="893"/>
    <cellStyle name="20% - Accent1 4 3 3 4" xfId="894"/>
    <cellStyle name="20% - Accent1 4 3 4" xfId="895"/>
    <cellStyle name="20% - Accent1 4 3 4 2" xfId="896"/>
    <cellStyle name="20% - Accent1 4 3 4 2 2" xfId="897"/>
    <cellStyle name="20% - Accent1 4 3 4 2 2 2" xfId="898"/>
    <cellStyle name="20% - Accent1 4 3 4 2 3" xfId="899"/>
    <cellStyle name="20% - Accent1 4 3 4 3" xfId="900"/>
    <cellStyle name="20% - Accent1 4 3 4 3 2" xfId="901"/>
    <cellStyle name="20% - Accent1 4 3 4 4" xfId="902"/>
    <cellStyle name="20% - Accent1 4 3 5" xfId="903"/>
    <cellStyle name="20% - Accent1 4 3 5 2" xfId="904"/>
    <cellStyle name="20% - Accent1 4 3 5 2 2" xfId="905"/>
    <cellStyle name="20% - Accent1 4 3 5 3" xfId="906"/>
    <cellStyle name="20% - Accent1 4 3 6" xfId="907"/>
    <cellStyle name="20% - Accent1 4 3 6 2" xfId="908"/>
    <cellStyle name="20% - Accent1 4 3 7" xfId="909"/>
    <cellStyle name="20% - Accent1 4 3 7 2" xfId="910"/>
    <cellStyle name="20% - Accent1 4 3 8" xfId="911"/>
    <cellStyle name="20% - Accent1 4 4" xfId="912"/>
    <cellStyle name="20% - Accent1 4 4 2" xfId="913"/>
    <cellStyle name="20% - Accent1 4 4 2 2" xfId="914"/>
    <cellStyle name="20% - Accent1 4 4 2 2 2" xfId="915"/>
    <cellStyle name="20% - Accent1 4 4 2 3" xfId="916"/>
    <cellStyle name="20% - Accent1 4 4 3" xfId="917"/>
    <cellStyle name="20% - Accent1 4 4 3 2" xfId="918"/>
    <cellStyle name="20% - Accent1 4 4 4" xfId="919"/>
    <cellStyle name="20% - Accent1 4 4 5" xfId="920"/>
    <cellStyle name="20% - Accent1 4 5" xfId="921"/>
    <cellStyle name="20% - Accent1 4 6" xfId="922"/>
    <cellStyle name="20% - Accent1 4 7" xfId="923"/>
    <cellStyle name="20% - Accent1 4 8" xfId="924"/>
    <cellStyle name="20% - Accent1 4 9" xfId="925"/>
    <cellStyle name="20% - Accent1 5" xfId="926"/>
    <cellStyle name="20% - Accent1 5 10" xfId="927"/>
    <cellStyle name="20% - Accent1 5 2" xfId="928"/>
    <cellStyle name="20% - Accent1 5 2 2" xfId="929"/>
    <cellStyle name="20% - Accent1 5 2 2 2" xfId="930"/>
    <cellStyle name="20% - Accent1 5 2 2 2 2" xfId="931"/>
    <cellStyle name="20% - Accent1 5 2 2 2 2 2" xfId="932"/>
    <cellStyle name="20% - Accent1 5 2 2 2 3" xfId="933"/>
    <cellStyle name="20% - Accent1 5 2 2 3" xfId="934"/>
    <cellStyle name="20% - Accent1 5 2 2 3 2" xfId="935"/>
    <cellStyle name="20% - Accent1 5 2 2 4" xfId="936"/>
    <cellStyle name="20% - Accent1 5 2 2 5" xfId="937"/>
    <cellStyle name="20% - Accent1 5 2 3" xfId="938"/>
    <cellStyle name="20% - Accent1 5 2 3 2" xfId="939"/>
    <cellStyle name="20% - Accent1 5 2 3 2 2" xfId="940"/>
    <cellStyle name="20% - Accent1 5 2 3 2 2 2" xfId="941"/>
    <cellStyle name="20% - Accent1 5 2 3 2 3" xfId="942"/>
    <cellStyle name="20% - Accent1 5 2 3 3" xfId="943"/>
    <cellStyle name="20% - Accent1 5 2 3 3 2" xfId="944"/>
    <cellStyle name="20% - Accent1 5 2 3 4" xfId="945"/>
    <cellStyle name="20% - Accent1 5 2 4" xfId="946"/>
    <cellStyle name="20% - Accent1 5 2 4 2" xfId="947"/>
    <cellStyle name="20% - Accent1 5 2 4 2 2" xfId="948"/>
    <cellStyle name="20% - Accent1 5 2 4 2 2 2" xfId="949"/>
    <cellStyle name="20% - Accent1 5 2 4 2 3" xfId="950"/>
    <cellStyle name="20% - Accent1 5 2 4 3" xfId="951"/>
    <cellStyle name="20% - Accent1 5 2 4 3 2" xfId="952"/>
    <cellStyle name="20% - Accent1 5 2 4 4" xfId="953"/>
    <cellStyle name="20% - Accent1 5 2 5" xfId="954"/>
    <cellStyle name="20% - Accent1 5 2 5 2" xfId="955"/>
    <cellStyle name="20% - Accent1 5 2 5 2 2" xfId="956"/>
    <cellStyle name="20% - Accent1 5 2 5 3" xfId="957"/>
    <cellStyle name="20% - Accent1 5 2 6" xfId="958"/>
    <cellStyle name="20% - Accent1 5 2 6 2" xfId="959"/>
    <cellStyle name="20% - Accent1 5 2 7" xfId="960"/>
    <cellStyle name="20% - Accent1 5 2 8" xfId="961"/>
    <cellStyle name="20% - Accent1 5 3" xfId="962"/>
    <cellStyle name="20% - Accent1 5 3 2" xfId="963"/>
    <cellStyle name="20% - Accent1 5 3 2 2" xfId="964"/>
    <cellStyle name="20% - Accent1 5 3 2 2 2" xfId="965"/>
    <cellStyle name="20% - Accent1 5 3 2 3" xfId="966"/>
    <cellStyle name="20% - Accent1 5 3 3" xfId="967"/>
    <cellStyle name="20% - Accent1 5 3 3 2" xfId="968"/>
    <cellStyle name="20% - Accent1 5 3 4" xfId="969"/>
    <cellStyle name="20% - Accent1 5 4" xfId="970"/>
    <cellStyle name="20% - Accent1 5 5" xfId="971"/>
    <cellStyle name="20% - Accent1 5 6" xfId="972"/>
    <cellStyle name="20% - Accent1 5 7" xfId="973"/>
    <cellStyle name="20% - Accent1 5 8" xfId="974"/>
    <cellStyle name="20% - Accent1 5 9" xfId="975"/>
    <cellStyle name="20% - Accent1 6" xfId="976"/>
    <cellStyle name="20% - Accent1 6 10" xfId="977"/>
    <cellStyle name="20% - Accent1 6 10 2" xfId="978"/>
    <cellStyle name="20% - Accent1 6 11" xfId="979"/>
    <cellStyle name="20% - Accent1 6 12" xfId="980"/>
    <cellStyle name="20% - Accent1 6 13" xfId="981"/>
    <cellStyle name="20% - Accent1 6 14" xfId="982"/>
    <cellStyle name="20% - Accent1 6 15" xfId="983"/>
    <cellStyle name="20% - Accent1 6 2" xfId="984"/>
    <cellStyle name="20% - Accent1 6 2 10" xfId="985"/>
    <cellStyle name="20% - Accent1 6 2 11" xfId="986"/>
    <cellStyle name="20% - Accent1 6 2 2" xfId="987"/>
    <cellStyle name="20% - Accent1 6 2 2 2" xfId="988"/>
    <cellStyle name="20% - Accent1 6 2 2 2 2" xfId="989"/>
    <cellStyle name="20% - Accent1 6 2 2 2 2 2" xfId="990"/>
    <cellStyle name="20% - Accent1 6 2 2 2 2 2 2" xfId="991"/>
    <cellStyle name="20% - Accent1 6 2 2 2 2 3" xfId="992"/>
    <cellStyle name="20% - Accent1 6 2 2 2 3" xfId="993"/>
    <cellStyle name="20% - Accent1 6 2 2 2 3 2" xfId="994"/>
    <cellStyle name="20% - Accent1 6 2 2 2 4" xfId="995"/>
    <cellStyle name="20% - Accent1 6 2 2 3" xfId="996"/>
    <cellStyle name="20% - Accent1 6 2 2 3 2" xfId="997"/>
    <cellStyle name="20% - Accent1 6 2 2 3 2 2" xfId="998"/>
    <cellStyle name="20% - Accent1 6 2 2 3 2 2 2" xfId="999"/>
    <cellStyle name="20% - Accent1 6 2 2 3 2 3" xfId="1000"/>
    <cellStyle name="20% - Accent1 6 2 2 3 3" xfId="1001"/>
    <cellStyle name="20% - Accent1 6 2 2 3 3 2" xfId="1002"/>
    <cellStyle name="20% - Accent1 6 2 2 3 4" xfId="1003"/>
    <cellStyle name="20% - Accent1 6 2 2 4" xfId="1004"/>
    <cellStyle name="20% - Accent1 6 2 2 4 2" xfId="1005"/>
    <cellStyle name="20% - Accent1 6 2 2 4 2 2" xfId="1006"/>
    <cellStyle name="20% - Accent1 6 2 2 4 3" xfId="1007"/>
    <cellStyle name="20% - Accent1 6 2 2 5" xfId="1008"/>
    <cellStyle name="20% - Accent1 6 2 2 5 2" xfId="1009"/>
    <cellStyle name="20% - Accent1 6 2 2 6" xfId="1010"/>
    <cellStyle name="20% - Accent1 6 2 2 7" xfId="1011"/>
    <cellStyle name="20% - Accent1 6 2 3" xfId="1012"/>
    <cellStyle name="20% - Accent1 6 2 3 2" xfId="1013"/>
    <cellStyle name="20% - Accent1 6 2 3 2 2" xfId="1014"/>
    <cellStyle name="20% - Accent1 6 2 3 2 2 2" xfId="1015"/>
    <cellStyle name="20% - Accent1 6 2 3 2 3" xfId="1016"/>
    <cellStyle name="20% - Accent1 6 2 3 3" xfId="1017"/>
    <cellStyle name="20% - Accent1 6 2 3 3 2" xfId="1018"/>
    <cellStyle name="20% - Accent1 6 2 3 4" xfId="1019"/>
    <cellStyle name="20% - Accent1 6 2 3 5" xfId="1020"/>
    <cellStyle name="20% - Accent1 6 2 4" xfId="1021"/>
    <cellStyle name="20% - Accent1 6 2 4 2" xfId="1022"/>
    <cellStyle name="20% - Accent1 6 2 4 2 2" xfId="1023"/>
    <cellStyle name="20% - Accent1 6 2 4 2 2 2" xfId="1024"/>
    <cellStyle name="20% - Accent1 6 2 4 2 3" xfId="1025"/>
    <cellStyle name="20% - Accent1 6 2 4 3" xfId="1026"/>
    <cellStyle name="20% - Accent1 6 2 4 3 2" xfId="1027"/>
    <cellStyle name="20% - Accent1 6 2 4 4" xfId="1028"/>
    <cellStyle name="20% - Accent1 6 2 5" xfId="1029"/>
    <cellStyle name="20% - Accent1 6 2 5 2" xfId="1030"/>
    <cellStyle name="20% - Accent1 6 2 5 2 2" xfId="1031"/>
    <cellStyle name="20% - Accent1 6 2 5 2 2 2" xfId="1032"/>
    <cellStyle name="20% - Accent1 6 2 5 2 3" xfId="1033"/>
    <cellStyle name="20% - Accent1 6 2 5 3" xfId="1034"/>
    <cellStyle name="20% - Accent1 6 2 5 3 2" xfId="1035"/>
    <cellStyle name="20% - Accent1 6 2 5 4" xfId="1036"/>
    <cellStyle name="20% - Accent1 6 2 6" xfId="1037"/>
    <cellStyle name="20% - Accent1 6 2 6 2" xfId="1038"/>
    <cellStyle name="20% - Accent1 6 2 6 2 2" xfId="1039"/>
    <cellStyle name="20% - Accent1 6 2 6 2 2 2" xfId="1040"/>
    <cellStyle name="20% - Accent1 6 2 6 2 3" xfId="1041"/>
    <cellStyle name="20% - Accent1 6 2 6 3" xfId="1042"/>
    <cellStyle name="20% - Accent1 6 2 6 3 2" xfId="1043"/>
    <cellStyle name="20% - Accent1 6 2 6 4" xfId="1044"/>
    <cellStyle name="20% - Accent1 6 2 7" xfId="1045"/>
    <cellStyle name="20% - Accent1 6 2 7 2" xfId="1046"/>
    <cellStyle name="20% - Accent1 6 2 7 2 2" xfId="1047"/>
    <cellStyle name="20% - Accent1 6 2 7 3" xfId="1048"/>
    <cellStyle name="20% - Accent1 6 2 8" xfId="1049"/>
    <cellStyle name="20% - Accent1 6 2 8 2" xfId="1050"/>
    <cellStyle name="20% - Accent1 6 2 9" xfId="1051"/>
    <cellStyle name="20% - Accent1 6 3" xfId="1052"/>
    <cellStyle name="20% - Accent1 6 3 10" xfId="1053"/>
    <cellStyle name="20% - Accent1 6 3 11" xfId="1054"/>
    <cellStyle name="20% - Accent1 6 3 2" xfId="1055"/>
    <cellStyle name="20% - Accent1 6 3 2 2" xfId="1056"/>
    <cellStyle name="20% - Accent1 6 3 2 2 2" xfId="1057"/>
    <cellStyle name="20% - Accent1 6 3 2 2 2 2" xfId="1058"/>
    <cellStyle name="20% - Accent1 6 3 2 2 2 2 2" xfId="1059"/>
    <cellStyle name="20% - Accent1 6 3 2 2 2 3" xfId="1060"/>
    <cellStyle name="20% - Accent1 6 3 2 2 3" xfId="1061"/>
    <cellStyle name="20% - Accent1 6 3 2 2 3 2" xfId="1062"/>
    <cellStyle name="20% - Accent1 6 3 2 2 4" xfId="1063"/>
    <cellStyle name="20% - Accent1 6 3 2 3" xfId="1064"/>
    <cellStyle name="20% - Accent1 6 3 2 3 2" xfId="1065"/>
    <cellStyle name="20% - Accent1 6 3 2 3 2 2" xfId="1066"/>
    <cellStyle name="20% - Accent1 6 3 2 3 2 2 2" xfId="1067"/>
    <cellStyle name="20% - Accent1 6 3 2 3 2 3" xfId="1068"/>
    <cellStyle name="20% - Accent1 6 3 2 3 3" xfId="1069"/>
    <cellStyle name="20% - Accent1 6 3 2 3 3 2" xfId="1070"/>
    <cellStyle name="20% - Accent1 6 3 2 3 4" xfId="1071"/>
    <cellStyle name="20% - Accent1 6 3 2 4" xfId="1072"/>
    <cellStyle name="20% - Accent1 6 3 2 4 2" xfId="1073"/>
    <cellStyle name="20% - Accent1 6 3 2 4 2 2" xfId="1074"/>
    <cellStyle name="20% - Accent1 6 3 2 4 3" xfId="1075"/>
    <cellStyle name="20% - Accent1 6 3 2 5" xfId="1076"/>
    <cellStyle name="20% - Accent1 6 3 2 5 2" xfId="1077"/>
    <cellStyle name="20% - Accent1 6 3 2 6" xfId="1078"/>
    <cellStyle name="20% - Accent1 6 3 2 7" xfId="1079"/>
    <cellStyle name="20% - Accent1 6 3 3" xfId="1080"/>
    <cellStyle name="20% - Accent1 6 3 3 2" xfId="1081"/>
    <cellStyle name="20% - Accent1 6 3 3 2 2" xfId="1082"/>
    <cellStyle name="20% - Accent1 6 3 3 2 2 2" xfId="1083"/>
    <cellStyle name="20% - Accent1 6 3 3 2 3" xfId="1084"/>
    <cellStyle name="20% - Accent1 6 3 3 3" xfId="1085"/>
    <cellStyle name="20% - Accent1 6 3 3 3 2" xfId="1086"/>
    <cellStyle name="20% - Accent1 6 3 3 4" xfId="1087"/>
    <cellStyle name="20% - Accent1 6 3 3 5" xfId="1088"/>
    <cellStyle name="20% - Accent1 6 3 4" xfId="1089"/>
    <cellStyle name="20% - Accent1 6 3 4 2" xfId="1090"/>
    <cellStyle name="20% - Accent1 6 3 4 2 2" xfId="1091"/>
    <cellStyle name="20% - Accent1 6 3 4 2 2 2" xfId="1092"/>
    <cellStyle name="20% - Accent1 6 3 4 2 3" xfId="1093"/>
    <cellStyle name="20% - Accent1 6 3 4 3" xfId="1094"/>
    <cellStyle name="20% - Accent1 6 3 4 3 2" xfId="1095"/>
    <cellStyle name="20% - Accent1 6 3 4 4" xfId="1096"/>
    <cellStyle name="20% - Accent1 6 3 5" xfId="1097"/>
    <cellStyle name="20% - Accent1 6 3 5 2" xfId="1098"/>
    <cellStyle name="20% - Accent1 6 3 5 2 2" xfId="1099"/>
    <cellStyle name="20% - Accent1 6 3 5 2 2 2" xfId="1100"/>
    <cellStyle name="20% - Accent1 6 3 5 2 3" xfId="1101"/>
    <cellStyle name="20% - Accent1 6 3 5 3" xfId="1102"/>
    <cellStyle name="20% - Accent1 6 3 5 3 2" xfId="1103"/>
    <cellStyle name="20% - Accent1 6 3 5 4" xfId="1104"/>
    <cellStyle name="20% - Accent1 6 3 6" xfId="1105"/>
    <cellStyle name="20% - Accent1 6 3 6 2" xfId="1106"/>
    <cellStyle name="20% - Accent1 6 3 6 2 2" xfId="1107"/>
    <cellStyle name="20% - Accent1 6 3 6 2 2 2" xfId="1108"/>
    <cellStyle name="20% - Accent1 6 3 6 2 3" xfId="1109"/>
    <cellStyle name="20% - Accent1 6 3 6 3" xfId="1110"/>
    <cellStyle name="20% - Accent1 6 3 6 3 2" xfId="1111"/>
    <cellStyle name="20% - Accent1 6 3 6 4" xfId="1112"/>
    <cellStyle name="20% - Accent1 6 3 7" xfId="1113"/>
    <cellStyle name="20% - Accent1 6 3 7 2" xfId="1114"/>
    <cellStyle name="20% - Accent1 6 3 7 2 2" xfId="1115"/>
    <cellStyle name="20% - Accent1 6 3 7 3" xfId="1116"/>
    <cellStyle name="20% - Accent1 6 3 8" xfId="1117"/>
    <cellStyle name="20% - Accent1 6 3 8 2" xfId="1118"/>
    <cellStyle name="20% - Accent1 6 3 9" xfId="1119"/>
    <cellStyle name="20% - Accent1 6 4" xfId="1120"/>
    <cellStyle name="20% - Accent1 6 4 2" xfId="1121"/>
    <cellStyle name="20% - Accent1 6 4 2 2" xfId="1122"/>
    <cellStyle name="20% - Accent1 6 4 2 2 2" xfId="1123"/>
    <cellStyle name="20% - Accent1 6 4 2 2 2 2" xfId="1124"/>
    <cellStyle name="20% - Accent1 6 4 2 2 3" xfId="1125"/>
    <cellStyle name="20% - Accent1 6 4 2 3" xfId="1126"/>
    <cellStyle name="20% - Accent1 6 4 2 3 2" xfId="1127"/>
    <cellStyle name="20% - Accent1 6 4 2 4" xfId="1128"/>
    <cellStyle name="20% - Accent1 6 4 3" xfId="1129"/>
    <cellStyle name="20% - Accent1 6 4 3 2" xfId="1130"/>
    <cellStyle name="20% - Accent1 6 4 3 2 2" xfId="1131"/>
    <cellStyle name="20% - Accent1 6 4 3 2 2 2" xfId="1132"/>
    <cellStyle name="20% - Accent1 6 4 3 2 3" xfId="1133"/>
    <cellStyle name="20% - Accent1 6 4 3 3" xfId="1134"/>
    <cellStyle name="20% - Accent1 6 4 3 3 2" xfId="1135"/>
    <cellStyle name="20% - Accent1 6 4 3 4" xfId="1136"/>
    <cellStyle name="20% - Accent1 6 4 4" xfId="1137"/>
    <cellStyle name="20% - Accent1 6 4 4 2" xfId="1138"/>
    <cellStyle name="20% - Accent1 6 4 4 2 2" xfId="1139"/>
    <cellStyle name="20% - Accent1 6 4 4 3" xfId="1140"/>
    <cellStyle name="20% - Accent1 6 4 5" xfId="1141"/>
    <cellStyle name="20% - Accent1 6 4 5 2" xfId="1142"/>
    <cellStyle name="20% - Accent1 6 4 6" xfId="1143"/>
    <cellStyle name="20% - Accent1 6 4 7" xfId="1144"/>
    <cellStyle name="20% - Accent1 6 5" xfId="1145"/>
    <cellStyle name="20% - Accent1 6 5 2" xfId="1146"/>
    <cellStyle name="20% - Accent1 6 5 2 2" xfId="1147"/>
    <cellStyle name="20% - Accent1 6 5 2 2 2" xfId="1148"/>
    <cellStyle name="20% - Accent1 6 5 2 2 2 2" xfId="1149"/>
    <cellStyle name="20% - Accent1 6 5 2 2 3" xfId="1150"/>
    <cellStyle name="20% - Accent1 6 5 2 3" xfId="1151"/>
    <cellStyle name="20% - Accent1 6 5 2 3 2" xfId="1152"/>
    <cellStyle name="20% - Accent1 6 5 2 4" xfId="1153"/>
    <cellStyle name="20% - Accent1 6 5 3" xfId="1154"/>
    <cellStyle name="20% - Accent1 6 5 3 2" xfId="1155"/>
    <cellStyle name="20% - Accent1 6 5 3 2 2" xfId="1156"/>
    <cellStyle name="20% - Accent1 6 5 3 2 2 2" xfId="1157"/>
    <cellStyle name="20% - Accent1 6 5 3 2 3" xfId="1158"/>
    <cellStyle name="20% - Accent1 6 5 3 3" xfId="1159"/>
    <cellStyle name="20% - Accent1 6 5 3 3 2" xfId="1160"/>
    <cellStyle name="20% - Accent1 6 5 3 4" xfId="1161"/>
    <cellStyle name="20% - Accent1 6 5 4" xfId="1162"/>
    <cellStyle name="20% - Accent1 6 5 4 2" xfId="1163"/>
    <cellStyle name="20% - Accent1 6 5 4 2 2" xfId="1164"/>
    <cellStyle name="20% - Accent1 6 5 4 3" xfId="1165"/>
    <cellStyle name="20% - Accent1 6 5 5" xfId="1166"/>
    <cellStyle name="20% - Accent1 6 5 5 2" xfId="1167"/>
    <cellStyle name="20% - Accent1 6 5 6" xfId="1168"/>
    <cellStyle name="20% - Accent1 6 5 7" xfId="1169"/>
    <cellStyle name="20% - Accent1 6 6" xfId="1170"/>
    <cellStyle name="20% - Accent1 6 6 2" xfId="1171"/>
    <cellStyle name="20% - Accent1 6 6 2 2" xfId="1172"/>
    <cellStyle name="20% - Accent1 6 6 2 2 2" xfId="1173"/>
    <cellStyle name="20% - Accent1 6 6 2 3" xfId="1174"/>
    <cellStyle name="20% - Accent1 6 6 3" xfId="1175"/>
    <cellStyle name="20% - Accent1 6 6 3 2" xfId="1176"/>
    <cellStyle name="20% - Accent1 6 6 4" xfId="1177"/>
    <cellStyle name="20% - Accent1 6 7" xfId="1178"/>
    <cellStyle name="20% - Accent1 6 7 2" xfId="1179"/>
    <cellStyle name="20% - Accent1 6 7 2 2" xfId="1180"/>
    <cellStyle name="20% - Accent1 6 7 2 2 2" xfId="1181"/>
    <cellStyle name="20% - Accent1 6 7 2 3" xfId="1182"/>
    <cellStyle name="20% - Accent1 6 7 3" xfId="1183"/>
    <cellStyle name="20% - Accent1 6 7 3 2" xfId="1184"/>
    <cellStyle name="20% - Accent1 6 7 4" xfId="1185"/>
    <cellStyle name="20% - Accent1 6 8" xfId="1186"/>
    <cellStyle name="20% - Accent1 6 8 2" xfId="1187"/>
    <cellStyle name="20% - Accent1 6 8 2 2" xfId="1188"/>
    <cellStyle name="20% - Accent1 6 8 2 2 2" xfId="1189"/>
    <cellStyle name="20% - Accent1 6 8 2 3" xfId="1190"/>
    <cellStyle name="20% - Accent1 6 8 3" xfId="1191"/>
    <cellStyle name="20% - Accent1 6 8 3 2" xfId="1192"/>
    <cellStyle name="20% - Accent1 6 8 4" xfId="1193"/>
    <cellStyle name="20% - Accent1 6 9" xfId="1194"/>
    <cellStyle name="20% - Accent1 6 9 2" xfId="1195"/>
    <cellStyle name="20% - Accent1 6 9 2 2" xfId="1196"/>
    <cellStyle name="20% - Accent1 6 9 3" xfId="1197"/>
    <cellStyle name="20% - Accent1 7" xfId="1198"/>
    <cellStyle name="20% - Accent1 7 10" xfId="1199"/>
    <cellStyle name="20% - Accent1 7 10 2" xfId="1200"/>
    <cellStyle name="20% - Accent1 7 11" xfId="1201"/>
    <cellStyle name="20% - Accent1 7 12" xfId="1202"/>
    <cellStyle name="20% - Accent1 7 13" xfId="1203"/>
    <cellStyle name="20% - Accent1 7 14" xfId="1204"/>
    <cellStyle name="20% - Accent1 7 15" xfId="1205"/>
    <cellStyle name="20% - Accent1 7 2" xfId="1206"/>
    <cellStyle name="20% - Accent1 7 2 10" xfId="1207"/>
    <cellStyle name="20% - Accent1 7 2 11" xfId="1208"/>
    <cellStyle name="20% - Accent1 7 2 2" xfId="1209"/>
    <cellStyle name="20% - Accent1 7 2 2 2" xfId="1210"/>
    <cellStyle name="20% - Accent1 7 2 2 2 2" xfId="1211"/>
    <cellStyle name="20% - Accent1 7 2 2 2 2 2" xfId="1212"/>
    <cellStyle name="20% - Accent1 7 2 2 2 2 2 2" xfId="1213"/>
    <cellStyle name="20% - Accent1 7 2 2 2 2 3" xfId="1214"/>
    <cellStyle name="20% - Accent1 7 2 2 2 3" xfId="1215"/>
    <cellStyle name="20% - Accent1 7 2 2 2 3 2" xfId="1216"/>
    <cellStyle name="20% - Accent1 7 2 2 2 4" xfId="1217"/>
    <cellStyle name="20% - Accent1 7 2 2 3" xfId="1218"/>
    <cellStyle name="20% - Accent1 7 2 2 3 2" xfId="1219"/>
    <cellStyle name="20% - Accent1 7 2 2 3 2 2" xfId="1220"/>
    <cellStyle name="20% - Accent1 7 2 2 3 2 2 2" xfId="1221"/>
    <cellStyle name="20% - Accent1 7 2 2 3 2 3" xfId="1222"/>
    <cellStyle name="20% - Accent1 7 2 2 3 3" xfId="1223"/>
    <cellStyle name="20% - Accent1 7 2 2 3 3 2" xfId="1224"/>
    <cellStyle name="20% - Accent1 7 2 2 3 4" xfId="1225"/>
    <cellStyle name="20% - Accent1 7 2 2 4" xfId="1226"/>
    <cellStyle name="20% - Accent1 7 2 2 4 2" xfId="1227"/>
    <cellStyle name="20% - Accent1 7 2 2 4 2 2" xfId="1228"/>
    <cellStyle name="20% - Accent1 7 2 2 4 3" xfId="1229"/>
    <cellStyle name="20% - Accent1 7 2 2 5" xfId="1230"/>
    <cellStyle name="20% - Accent1 7 2 2 5 2" xfId="1231"/>
    <cellStyle name="20% - Accent1 7 2 2 6" xfId="1232"/>
    <cellStyle name="20% - Accent1 7 2 2 7" xfId="1233"/>
    <cellStyle name="20% - Accent1 7 2 3" xfId="1234"/>
    <cellStyle name="20% - Accent1 7 2 3 2" xfId="1235"/>
    <cellStyle name="20% - Accent1 7 2 3 2 2" xfId="1236"/>
    <cellStyle name="20% - Accent1 7 2 3 2 2 2" xfId="1237"/>
    <cellStyle name="20% - Accent1 7 2 3 2 3" xfId="1238"/>
    <cellStyle name="20% - Accent1 7 2 3 3" xfId="1239"/>
    <cellStyle name="20% - Accent1 7 2 3 3 2" xfId="1240"/>
    <cellStyle name="20% - Accent1 7 2 3 4" xfId="1241"/>
    <cellStyle name="20% - Accent1 7 2 3 5" xfId="1242"/>
    <cellStyle name="20% - Accent1 7 2 4" xfId="1243"/>
    <cellStyle name="20% - Accent1 7 2 4 2" xfId="1244"/>
    <cellStyle name="20% - Accent1 7 2 4 2 2" xfId="1245"/>
    <cellStyle name="20% - Accent1 7 2 4 2 2 2" xfId="1246"/>
    <cellStyle name="20% - Accent1 7 2 4 2 3" xfId="1247"/>
    <cellStyle name="20% - Accent1 7 2 4 3" xfId="1248"/>
    <cellStyle name="20% - Accent1 7 2 4 3 2" xfId="1249"/>
    <cellStyle name="20% - Accent1 7 2 4 4" xfId="1250"/>
    <cellStyle name="20% - Accent1 7 2 5" xfId="1251"/>
    <cellStyle name="20% - Accent1 7 2 5 2" xfId="1252"/>
    <cellStyle name="20% - Accent1 7 2 5 2 2" xfId="1253"/>
    <cellStyle name="20% - Accent1 7 2 5 2 2 2" xfId="1254"/>
    <cellStyle name="20% - Accent1 7 2 5 2 3" xfId="1255"/>
    <cellStyle name="20% - Accent1 7 2 5 3" xfId="1256"/>
    <cellStyle name="20% - Accent1 7 2 5 3 2" xfId="1257"/>
    <cellStyle name="20% - Accent1 7 2 5 4" xfId="1258"/>
    <cellStyle name="20% - Accent1 7 2 6" xfId="1259"/>
    <cellStyle name="20% - Accent1 7 2 6 2" xfId="1260"/>
    <cellStyle name="20% - Accent1 7 2 6 2 2" xfId="1261"/>
    <cellStyle name="20% - Accent1 7 2 6 2 2 2" xfId="1262"/>
    <cellStyle name="20% - Accent1 7 2 6 2 3" xfId="1263"/>
    <cellStyle name="20% - Accent1 7 2 6 3" xfId="1264"/>
    <cellStyle name="20% - Accent1 7 2 6 3 2" xfId="1265"/>
    <cellStyle name="20% - Accent1 7 2 6 4" xfId="1266"/>
    <cellStyle name="20% - Accent1 7 2 7" xfId="1267"/>
    <cellStyle name="20% - Accent1 7 2 7 2" xfId="1268"/>
    <cellStyle name="20% - Accent1 7 2 7 2 2" xfId="1269"/>
    <cellStyle name="20% - Accent1 7 2 7 3" xfId="1270"/>
    <cellStyle name="20% - Accent1 7 2 8" xfId="1271"/>
    <cellStyle name="20% - Accent1 7 2 8 2" xfId="1272"/>
    <cellStyle name="20% - Accent1 7 2 9" xfId="1273"/>
    <cellStyle name="20% - Accent1 7 3" xfId="1274"/>
    <cellStyle name="20% - Accent1 7 3 10" xfId="1275"/>
    <cellStyle name="20% - Accent1 7 3 11" xfId="1276"/>
    <cellStyle name="20% - Accent1 7 3 2" xfId="1277"/>
    <cellStyle name="20% - Accent1 7 3 2 2" xfId="1278"/>
    <cellStyle name="20% - Accent1 7 3 2 2 2" xfId="1279"/>
    <cellStyle name="20% - Accent1 7 3 2 2 2 2" xfId="1280"/>
    <cellStyle name="20% - Accent1 7 3 2 2 2 2 2" xfId="1281"/>
    <cellStyle name="20% - Accent1 7 3 2 2 2 3" xfId="1282"/>
    <cellStyle name="20% - Accent1 7 3 2 2 3" xfId="1283"/>
    <cellStyle name="20% - Accent1 7 3 2 2 3 2" xfId="1284"/>
    <cellStyle name="20% - Accent1 7 3 2 2 4" xfId="1285"/>
    <cellStyle name="20% - Accent1 7 3 2 3" xfId="1286"/>
    <cellStyle name="20% - Accent1 7 3 2 3 2" xfId="1287"/>
    <cellStyle name="20% - Accent1 7 3 2 3 2 2" xfId="1288"/>
    <cellStyle name="20% - Accent1 7 3 2 3 2 2 2" xfId="1289"/>
    <cellStyle name="20% - Accent1 7 3 2 3 2 3" xfId="1290"/>
    <cellStyle name="20% - Accent1 7 3 2 3 3" xfId="1291"/>
    <cellStyle name="20% - Accent1 7 3 2 3 3 2" xfId="1292"/>
    <cellStyle name="20% - Accent1 7 3 2 3 4" xfId="1293"/>
    <cellStyle name="20% - Accent1 7 3 2 4" xfId="1294"/>
    <cellStyle name="20% - Accent1 7 3 2 4 2" xfId="1295"/>
    <cellStyle name="20% - Accent1 7 3 2 4 2 2" xfId="1296"/>
    <cellStyle name="20% - Accent1 7 3 2 4 3" xfId="1297"/>
    <cellStyle name="20% - Accent1 7 3 2 5" xfId="1298"/>
    <cellStyle name="20% - Accent1 7 3 2 5 2" xfId="1299"/>
    <cellStyle name="20% - Accent1 7 3 2 6" xfId="1300"/>
    <cellStyle name="20% - Accent1 7 3 2 7" xfId="1301"/>
    <cellStyle name="20% - Accent1 7 3 3" xfId="1302"/>
    <cellStyle name="20% - Accent1 7 3 3 2" xfId="1303"/>
    <cellStyle name="20% - Accent1 7 3 3 2 2" xfId="1304"/>
    <cellStyle name="20% - Accent1 7 3 3 2 2 2" xfId="1305"/>
    <cellStyle name="20% - Accent1 7 3 3 2 3" xfId="1306"/>
    <cellStyle name="20% - Accent1 7 3 3 3" xfId="1307"/>
    <cellStyle name="20% - Accent1 7 3 3 3 2" xfId="1308"/>
    <cellStyle name="20% - Accent1 7 3 3 4" xfId="1309"/>
    <cellStyle name="20% - Accent1 7 3 3 5" xfId="1310"/>
    <cellStyle name="20% - Accent1 7 3 4" xfId="1311"/>
    <cellStyle name="20% - Accent1 7 3 4 2" xfId="1312"/>
    <cellStyle name="20% - Accent1 7 3 4 2 2" xfId="1313"/>
    <cellStyle name="20% - Accent1 7 3 4 2 2 2" xfId="1314"/>
    <cellStyle name="20% - Accent1 7 3 4 2 3" xfId="1315"/>
    <cellStyle name="20% - Accent1 7 3 4 3" xfId="1316"/>
    <cellStyle name="20% - Accent1 7 3 4 3 2" xfId="1317"/>
    <cellStyle name="20% - Accent1 7 3 4 4" xfId="1318"/>
    <cellStyle name="20% - Accent1 7 3 5" xfId="1319"/>
    <cellStyle name="20% - Accent1 7 3 5 2" xfId="1320"/>
    <cellStyle name="20% - Accent1 7 3 5 2 2" xfId="1321"/>
    <cellStyle name="20% - Accent1 7 3 5 2 2 2" xfId="1322"/>
    <cellStyle name="20% - Accent1 7 3 5 2 3" xfId="1323"/>
    <cellStyle name="20% - Accent1 7 3 5 3" xfId="1324"/>
    <cellStyle name="20% - Accent1 7 3 5 3 2" xfId="1325"/>
    <cellStyle name="20% - Accent1 7 3 5 4" xfId="1326"/>
    <cellStyle name="20% - Accent1 7 3 6" xfId="1327"/>
    <cellStyle name="20% - Accent1 7 3 6 2" xfId="1328"/>
    <cellStyle name="20% - Accent1 7 3 6 2 2" xfId="1329"/>
    <cellStyle name="20% - Accent1 7 3 6 2 2 2" xfId="1330"/>
    <cellStyle name="20% - Accent1 7 3 6 2 3" xfId="1331"/>
    <cellStyle name="20% - Accent1 7 3 6 3" xfId="1332"/>
    <cellStyle name="20% - Accent1 7 3 6 3 2" xfId="1333"/>
    <cellStyle name="20% - Accent1 7 3 6 4" xfId="1334"/>
    <cellStyle name="20% - Accent1 7 3 7" xfId="1335"/>
    <cellStyle name="20% - Accent1 7 3 7 2" xfId="1336"/>
    <cellStyle name="20% - Accent1 7 3 7 2 2" xfId="1337"/>
    <cellStyle name="20% - Accent1 7 3 7 3" xfId="1338"/>
    <cellStyle name="20% - Accent1 7 3 8" xfId="1339"/>
    <cellStyle name="20% - Accent1 7 3 8 2" xfId="1340"/>
    <cellStyle name="20% - Accent1 7 3 9" xfId="1341"/>
    <cellStyle name="20% - Accent1 7 4" xfId="1342"/>
    <cellStyle name="20% - Accent1 7 4 2" xfId="1343"/>
    <cellStyle name="20% - Accent1 7 4 2 2" xfId="1344"/>
    <cellStyle name="20% - Accent1 7 4 2 2 2" xfId="1345"/>
    <cellStyle name="20% - Accent1 7 4 2 2 2 2" xfId="1346"/>
    <cellStyle name="20% - Accent1 7 4 2 2 3" xfId="1347"/>
    <cellStyle name="20% - Accent1 7 4 2 3" xfId="1348"/>
    <cellStyle name="20% - Accent1 7 4 2 3 2" xfId="1349"/>
    <cellStyle name="20% - Accent1 7 4 2 4" xfId="1350"/>
    <cellStyle name="20% - Accent1 7 4 3" xfId="1351"/>
    <cellStyle name="20% - Accent1 7 4 3 2" xfId="1352"/>
    <cellStyle name="20% - Accent1 7 4 3 2 2" xfId="1353"/>
    <cellStyle name="20% - Accent1 7 4 3 2 2 2" xfId="1354"/>
    <cellStyle name="20% - Accent1 7 4 3 2 3" xfId="1355"/>
    <cellStyle name="20% - Accent1 7 4 3 3" xfId="1356"/>
    <cellStyle name="20% - Accent1 7 4 3 3 2" xfId="1357"/>
    <cellStyle name="20% - Accent1 7 4 3 4" xfId="1358"/>
    <cellStyle name="20% - Accent1 7 4 4" xfId="1359"/>
    <cellStyle name="20% - Accent1 7 4 4 2" xfId="1360"/>
    <cellStyle name="20% - Accent1 7 4 4 2 2" xfId="1361"/>
    <cellStyle name="20% - Accent1 7 4 4 3" xfId="1362"/>
    <cellStyle name="20% - Accent1 7 4 5" xfId="1363"/>
    <cellStyle name="20% - Accent1 7 4 5 2" xfId="1364"/>
    <cellStyle name="20% - Accent1 7 4 6" xfId="1365"/>
    <cellStyle name="20% - Accent1 7 4 7" xfId="1366"/>
    <cellStyle name="20% - Accent1 7 5" xfId="1367"/>
    <cellStyle name="20% - Accent1 7 5 2" xfId="1368"/>
    <cellStyle name="20% - Accent1 7 5 2 2" xfId="1369"/>
    <cellStyle name="20% - Accent1 7 5 2 2 2" xfId="1370"/>
    <cellStyle name="20% - Accent1 7 5 2 2 2 2" xfId="1371"/>
    <cellStyle name="20% - Accent1 7 5 2 2 3" xfId="1372"/>
    <cellStyle name="20% - Accent1 7 5 2 3" xfId="1373"/>
    <cellStyle name="20% - Accent1 7 5 2 3 2" xfId="1374"/>
    <cellStyle name="20% - Accent1 7 5 2 4" xfId="1375"/>
    <cellStyle name="20% - Accent1 7 5 3" xfId="1376"/>
    <cellStyle name="20% - Accent1 7 5 3 2" xfId="1377"/>
    <cellStyle name="20% - Accent1 7 5 3 2 2" xfId="1378"/>
    <cellStyle name="20% - Accent1 7 5 3 2 2 2" xfId="1379"/>
    <cellStyle name="20% - Accent1 7 5 3 2 3" xfId="1380"/>
    <cellStyle name="20% - Accent1 7 5 3 3" xfId="1381"/>
    <cellStyle name="20% - Accent1 7 5 3 3 2" xfId="1382"/>
    <cellStyle name="20% - Accent1 7 5 3 4" xfId="1383"/>
    <cellStyle name="20% - Accent1 7 5 4" xfId="1384"/>
    <cellStyle name="20% - Accent1 7 5 4 2" xfId="1385"/>
    <cellStyle name="20% - Accent1 7 5 4 2 2" xfId="1386"/>
    <cellStyle name="20% - Accent1 7 5 4 3" xfId="1387"/>
    <cellStyle name="20% - Accent1 7 5 5" xfId="1388"/>
    <cellStyle name="20% - Accent1 7 5 5 2" xfId="1389"/>
    <cellStyle name="20% - Accent1 7 5 6" xfId="1390"/>
    <cellStyle name="20% - Accent1 7 5 7" xfId="1391"/>
    <cellStyle name="20% - Accent1 7 6" xfId="1392"/>
    <cellStyle name="20% - Accent1 7 6 2" xfId="1393"/>
    <cellStyle name="20% - Accent1 7 6 2 2" xfId="1394"/>
    <cellStyle name="20% - Accent1 7 6 2 2 2" xfId="1395"/>
    <cellStyle name="20% - Accent1 7 6 2 3" xfId="1396"/>
    <cellStyle name="20% - Accent1 7 6 3" xfId="1397"/>
    <cellStyle name="20% - Accent1 7 6 3 2" xfId="1398"/>
    <cellStyle name="20% - Accent1 7 6 4" xfId="1399"/>
    <cellStyle name="20% - Accent1 7 7" xfId="1400"/>
    <cellStyle name="20% - Accent1 7 7 2" xfId="1401"/>
    <cellStyle name="20% - Accent1 7 7 2 2" xfId="1402"/>
    <cellStyle name="20% - Accent1 7 7 2 2 2" xfId="1403"/>
    <cellStyle name="20% - Accent1 7 7 2 3" xfId="1404"/>
    <cellStyle name="20% - Accent1 7 7 3" xfId="1405"/>
    <cellStyle name="20% - Accent1 7 7 3 2" xfId="1406"/>
    <cellStyle name="20% - Accent1 7 7 4" xfId="1407"/>
    <cellStyle name="20% - Accent1 7 8" xfId="1408"/>
    <cellStyle name="20% - Accent1 7 8 2" xfId="1409"/>
    <cellStyle name="20% - Accent1 7 8 2 2" xfId="1410"/>
    <cellStyle name="20% - Accent1 7 8 2 2 2" xfId="1411"/>
    <cellStyle name="20% - Accent1 7 8 2 3" xfId="1412"/>
    <cellStyle name="20% - Accent1 7 8 3" xfId="1413"/>
    <cellStyle name="20% - Accent1 7 8 3 2" xfId="1414"/>
    <cellStyle name="20% - Accent1 7 8 4" xfId="1415"/>
    <cellStyle name="20% - Accent1 7 9" xfId="1416"/>
    <cellStyle name="20% - Accent1 7 9 2" xfId="1417"/>
    <cellStyle name="20% - Accent1 7 9 2 2" xfId="1418"/>
    <cellStyle name="20% - Accent1 7 9 3" xfId="1419"/>
    <cellStyle name="20% - Accent1 8" xfId="1420"/>
    <cellStyle name="20% - Accent1 8 10" xfId="1421"/>
    <cellStyle name="20% - Accent1 8 10 2" xfId="1422"/>
    <cellStyle name="20% - Accent1 8 11" xfId="1423"/>
    <cellStyle name="20% - Accent1 8 12" xfId="1424"/>
    <cellStyle name="20% - Accent1 8 13" xfId="1425"/>
    <cellStyle name="20% - Accent1 8 14" xfId="1426"/>
    <cellStyle name="20% - Accent1 8 15" xfId="1427"/>
    <cellStyle name="20% - Accent1 8 2" xfId="1428"/>
    <cellStyle name="20% - Accent1 8 2 10" xfId="1429"/>
    <cellStyle name="20% - Accent1 8 2 11" xfId="1430"/>
    <cellStyle name="20% - Accent1 8 2 2" xfId="1431"/>
    <cellStyle name="20% - Accent1 8 2 2 2" xfId="1432"/>
    <cellStyle name="20% - Accent1 8 2 2 2 2" xfId="1433"/>
    <cellStyle name="20% - Accent1 8 2 2 2 2 2" xfId="1434"/>
    <cellStyle name="20% - Accent1 8 2 2 2 2 2 2" xfId="1435"/>
    <cellStyle name="20% - Accent1 8 2 2 2 2 3" xfId="1436"/>
    <cellStyle name="20% - Accent1 8 2 2 2 3" xfId="1437"/>
    <cellStyle name="20% - Accent1 8 2 2 2 3 2" xfId="1438"/>
    <cellStyle name="20% - Accent1 8 2 2 2 4" xfId="1439"/>
    <cellStyle name="20% - Accent1 8 2 2 3" xfId="1440"/>
    <cellStyle name="20% - Accent1 8 2 2 3 2" xfId="1441"/>
    <cellStyle name="20% - Accent1 8 2 2 3 2 2" xfId="1442"/>
    <cellStyle name="20% - Accent1 8 2 2 3 2 2 2" xfId="1443"/>
    <cellStyle name="20% - Accent1 8 2 2 3 2 3" xfId="1444"/>
    <cellStyle name="20% - Accent1 8 2 2 3 3" xfId="1445"/>
    <cellStyle name="20% - Accent1 8 2 2 3 3 2" xfId="1446"/>
    <cellStyle name="20% - Accent1 8 2 2 3 4" xfId="1447"/>
    <cellStyle name="20% - Accent1 8 2 2 4" xfId="1448"/>
    <cellStyle name="20% - Accent1 8 2 2 4 2" xfId="1449"/>
    <cellStyle name="20% - Accent1 8 2 2 4 2 2" xfId="1450"/>
    <cellStyle name="20% - Accent1 8 2 2 4 3" xfId="1451"/>
    <cellStyle name="20% - Accent1 8 2 2 5" xfId="1452"/>
    <cellStyle name="20% - Accent1 8 2 2 5 2" xfId="1453"/>
    <cellStyle name="20% - Accent1 8 2 2 6" xfId="1454"/>
    <cellStyle name="20% - Accent1 8 2 2 7" xfId="1455"/>
    <cellStyle name="20% - Accent1 8 2 3" xfId="1456"/>
    <cellStyle name="20% - Accent1 8 2 3 2" xfId="1457"/>
    <cellStyle name="20% - Accent1 8 2 3 2 2" xfId="1458"/>
    <cellStyle name="20% - Accent1 8 2 3 2 2 2" xfId="1459"/>
    <cellStyle name="20% - Accent1 8 2 3 2 3" xfId="1460"/>
    <cellStyle name="20% - Accent1 8 2 3 3" xfId="1461"/>
    <cellStyle name="20% - Accent1 8 2 3 3 2" xfId="1462"/>
    <cellStyle name="20% - Accent1 8 2 3 4" xfId="1463"/>
    <cellStyle name="20% - Accent1 8 2 3 5" xfId="1464"/>
    <cellStyle name="20% - Accent1 8 2 4" xfId="1465"/>
    <cellStyle name="20% - Accent1 8 2 4 2" xfId="1466"/>
    <cellStyle name="20% - Accent1 8 2 4 2 2" xfId="1467"/>
    <cellStyle name="20% - Accent1 8 2 4 2 2 2" xfId="1468"/>
    <cellStyle name="20% - Accent1 8 2 4 2 3" xfId="1469"/>
    <cellStyle name="20% - Accent1 8 2 4 3" xfId="1470"/>
    <cellStyle name="20% - Accent1 8 2 4 3 2" xfId="1471"/>
    <cellStyle name="20% - Accent1 8 2 4 4" xfId="1472"/>
    <cellStyle name="20% - Accent1 8 2 5" xfId="1473"/>
    <cellStyle name="20% - Accent1 8 2 5 2" xfId="1474"/>
    <cellStyle name="20% - Accent1 8 2 5 2 2" xfId="1475"/>
    <cellStyle name="20% - Accent1 8 2 5 2 2 2" xfId="1476"/>
    <cellStyle name="20% - Accent1 8 2 5 2 3" xfId="1477"/>
    <cellStyle name="20% - Accent1 8 2 5 3" xfId="1478"/>
    <cellStyle name="20% - Accent1 8 2 5 3 2" xfId="1479"/>
    <cellStyle name="20% - Accent1 8 2 5 4" xfId="1480"/>
    <cellStyle name="20% - Accent1 8 2 6" xfId="1481"/>
    <cellStyle name="20% - Accent1 8 2 6 2" xfId="1482"/>
    <cellStyle name="20% - Accent1 8 2 6 2 2" xfId="1483"/>
    <cellStyle name="20% - Accent1 8 2 6 2 2 2" xfId="1484"/>
    <cellStyle name="20% - Accent1 8 2 6 2 3" xfId="1485"/>
    <cellStyle name="20% - Accent1 8 2 6 3" xfId="1486"/>
    <cellStyle name="20% - Accent1 8 2 6 3 2" xfId="1487"/>
    <cellStyle name="20% - Accent1 8 2 6 4" xfId="1488"/>
    <cellStyle name="20% - Accent1 8 2 7" xfId="1489"/>
    <cellStyle name="20% - Accent1 8 2 7 2" xfId="1490"/>
    <cellStyle name="20% - Accent1 8 2 7 2 2" xfId="1491"/>
    <cellStyle name="20% - Accent1 8 2 7 3" xfId="1492"/>
    <cellStyle name="20% - Accent1 8 2 8" xfId="1493"/>
    <cellStyle name="20% - Accent1 8 2 8 2" xfId="1494"/>
    <cellStyle name="20% - Accent1 8 2 9" xfId="1495"/>
    <cellStyle name="20% - Accent1 8 3" xfId="1496"/>
    <cellStyle name="20% - Accent1 8 3 10" xfId="1497"/>
    <cellStyle name="20% - Accent1 8 3 11" xfId="1498"/>
    <cellStyle name="20% - Accent1 8 3 2" xfId="1499"/>
    <cellStyle name="20% - Accent1 8 3 2 2" xfId="1500"/>
    <cellStyle name="20% - Accent1 8 3 2 2 2" xfId="1501"/>
    <cellStyle name="20% - Accent1 8 3 2 2 2 2" xfId="1502"/>
    <cellStyle name="20% - Accent1 8 3 2 2 2 2 2" xfId="1503"/>
    <cellStyle name="20% - Accent1 8 3 2 2 2 3" xfId="1504"/>
    <cellStyle name="20% - Accent1 8 3 2 2 3" xfId="1505"/>
    <cellStyle name="20% - Accent1 8 3 2 2 3 2" xfId="1506"/>
    <cellStyle name="20% - Accent1 8 3 2 2 4" xfId="1507"/>
    <cellStyle name="20% - Accent1 8 3 2 3" xfId="1508"/>
    <cellStyle name="20% - Accent1 8 3 2 3 2" xfId="1509"/>
    <cellStyle name="20% - Accent1 8 3 2 3 2 2" xfId="1510"/>
    <cellStyle name="20% - Accent1 8 3 2 3 2 2 2" xfId="1511"/>
    <cellStyle name="20% - Accent1 8 3 2 3 2 3" xfId="1512"/>
    <cellStyle name="20% - Accent1 8 3 2 3 3" xfId="1513"/>
    <cellStyle name="20% - Accent1 8 3 2 3 3 2" xfId="1514"/>
    <cellStyle name="20% - Accent1 8 3 2 3 4" xfId="1515"/>
    <cellStyle name="20% - Accent1 8 3 2 4" xfId="1516"/>
    <cellStyle name="20% - Accent1 8 3 2 4 2" xfId="1517"/>
    <cellStyle name="20% - Accent1 8 3 2 4 2 2" xfId="1518"/>
    <cellStyle name="20% - Accent1 8 3 2 4 3" xfId="1519"/>
    <cellStyle name="20% - Accent1 8 3 2 5" xfId="1520"/>
    <cellStyle name="20% - Accent1 8 3 2 5 2" xfId="1521"/>
    <cellStyle name="20% - Accent1 8 3 2 6" xfId="1522"/>
    <cellStyle name="20% - Accent1 8 3 2 7" xfId="1523"/>
    <cellStyle name="20% - Accent1 8 3 3" xfId="1524"/>
    <cellStyle name="20% - Accent1 8 3 3 2" xfId="1525"/>
    <cellStyle name="20% - Accent1 8 3 3 2 2" xfId="1526"/>
    <cellStyle name="20% - Accent1 8 3 3 2 2 2" xfId="1527"/>
    <cellStyle name="20% - Accent1 8 3 3 2 3" xfId="1528"/>
    <cellStyle name="20% - Accent1 8 3 3 3" xfId="1529"/>
    <cellStyle name="20% - Accent1 8 3 3 3 2" xfId="1530"/>
    <cellStyle name="20% - Accent1 8 3 3 4" xfId="1531"/>
    <cellStyle name="20% - Accent1 8 3 3 5" xfId="1532"/>
    <cellStyle name="20% - Accent1 8 3 4" xfId="1533"/>
    <cellStyle name="20% - Accent1 8 3 4 2" xfId="1534"/>
    <cellStyle name="20% - Accent1 8 3 4 2 2" xfId="1535"/>
    <cellStyle name="20% - Accent1 8 3 4 2 2 2" xfId="1536"/>
    <cellStyle name="20% - Accent1 8 3 4 2 3" xfId="1537"/>
    <cellStyle name="20% - Accent1 8 3 4 3" xfId="1538"/>
    <cellStyle name="20% - Accent1 8 3 4 3 2" xfId="1539"/>
    <cellStyle name="20% - Accent1 8 3 4 4" xfId="1540"/>
    <cellStyle name="20% - Accent1 8 3 5" xfId="1541"/>
    <cellStyle name="20% - Accent1 8 3 5 2" xfId="1542"/>
    <cellStyle name="20% - Accent1 8 3 5 2 2" xfId="1543"/>
    <cellStyle name="20% - Accent1 8 3 5 2 2 2" xfId="1544"/>
    <cellStyle name="20% - Accent1 8 3 5 2 3" xfId="1545"/>
    <cellStyle name="20% - Accent1 8 3 5 3" xfId="1546"/>
    <cellStyle name="20% - Accent1 8 3 5 3 2" xfId="1547"/>
    <cellStyle name="20% - Accent1 8 3 5 4" xfId="1548"/>
    <cellStyle name="20% - Accent1 8 3 6" xfId="1549"/>
    <cellStyle name="20% - Accent1 8 3 6 2" xfId="1550"/>
    <cellStyle name="20% - Accent1 8 3 6 2 2" xfId="1551"/>
    <cellStyle name="20% - Accent1 8 3 6 2 2 2" xfId="1552"/>
    <cellStyle name="20% - Accent1 8 3 6 2 3" xfId="1553"/>
    <cellStyle name="20% - Accent1 8 3 6 3" xfId="1554"/>
    <cellStyle name="20% - Accent1 8 3 6 3 2" xfId="1555"/>
    <cellStyle name="20% - Accent1 8 3 6 4" xfId="1556"/>
    <cellStyle name="20% - Accent1 8 3 7" xfId="1557"/>
    <cellStyle name="20% - Accent1 8 3 7 2" xfId="1558"/>
    <cellStyle name="20% - Accent1 8 3 7 2 2" xfId="1559"/>
    <cellStyle name="20% - Accent1 8 3 7 3" xfId="1560"/>
    <cellStyle name="20% - Accent1 8 3 8" xfId="1561"/>
    <cellStyle name="20% - Accent1 8 3 8 2" xfId="1562"/>
    <cellStyle name="20% - Accent1 8 3 9" xfId="1563"/>
    <cellStyle name="20% - Accent1 8 4" xfId="1564"/>
    <cellStyle name="20% - Accent1 8 4 2" xfId="1565"/>
    <cellStyle name="20% - Accent1 8 4 2 2" xfId="1566"/>
    <cellStyle name="20% - Accent1 8 4 2 2 2" xfId="1567"/>
    <cellStyle name="20% - Accent1 8 4 2 2 2 2" xfId="1568"/>
    <cellStyle name="20% - Accent1 8 4 2 2 3" xfId="1569"/>
    <cellStyle name="20% - Accent1 8 4 2 3" xfId="1570"/>
    <cellStyle name="20% - Accent1 8 4 2 3 2" xfId="1571"/>
    <cellStyle name="20% - Accent1 8 4 2 4" xfId="1572"/>
    <cellStyle name="20% - Accent1 8 4 3" xfId="1573"/>
    <cellStyle name="20% - Accent1 8 4 3 2" xfId="1574"/>
    <cellStyle name="20% - Accent1 8 4 3 2 2" xfId="1575"/>
    <cellStyle name="20% - Accent1 8 4 3 2 2 2" xfId="1576"/>
    <cellStyle name="20% - Accent1 8 4 3 2 3" xfId="1577"/>
    <cellStyle name="20% - Accent1 8 4 3 3" xfId="1578"/>
    <cellStyle name="20% - Accent1 8 4 3 3 2" xfId="1579"/>
    <cellStyle name="20% - Accent1 8 4 3 4" xfId="1580"/>
    <cellStyle name="20% - Accent1 8 4 4" xfId="1581"/>
    <cellStyle name="20% - Accent1 8 4 4 2" xfId="1582"/>
    <cellStyle name="20% - Accent1 8 4 4 2 2" xfId="1583"/>
    <cellStyle name="20% - Accent1 8 4 4 3" xfId="1584"/>
    <cellStyle name="20% - Accent1 8 4 5" xfId="1585"/>
    <cellStyle name="20% - Accent1 8 4 5 2" xfId="1586"/>
    <cellStyle name="20% - Accent1 8 4 6" xfId="1587"/>
    <cellStyle name="20% - Accent1 8 4 7" xfId="1588"/>
    <cellStyle name="20% - Accent1 8 5" xfId="1589"/>
    <cellStyle name="20% - Accent1 8 5 2" xfId="1590"/>
    <cellStyle name="20% - Accent1 8 5 2 2" xfId="1591"/>
    <cellStyle name="20% - Accent1 8 5 2 2 2" xfId="1592"/>
    <cellStyle name="20% - Accent1 8 5 2 2 2 2" xfId="1593"/>
    <cellStyle name="20% - Accent1 8 5 2 2 3" xfId="1594"/>
    <cellStyle name="20% - Accent1 8 5 2 3" xfId="1595"/>
    <cellStyle name="20% - Accent1 8 5 2 3 2" xfId="1596"/>
    <cellStyle name="20% - Accent1 8 5 2 4" xfId="1597"/>
    <cellStyle name="20% - Accent1 8 5 3" xfId="1598"/>
    <cellStyle name="20% - Accent1 8 5 3 2" xfId="1599"/>
    <cellStyle name="20% - Accent1 8 5 3 2 2" xfId="1600"/>
    <cellStyle name="20% - Accent1 8 5 3 2 2 2" xfId="1601"/>
    <cellStyle name="20% - Accent1 8 5 3 2 3" xfId="1602"/>
    <cellStyle name="20% - Accent1 8 5 3 3" xfId="1603"/>
    <cellStyle name="20% - Accent1 8 5 3 3 2" xfId="1604"/>
    <cellStyle name="20% - Accent1 8 5 3 4" xfId="1605"/>
    <cellStyle name="20% - Accent1 8 5 4" xfId="1606"/>
    <cellStyle name="20% - Accent1 8 5 4 2" xfId="1607"/>
    <cellStyle name="20% - Accent1 8 5 4 2 2" xfId="1608"/>
    <cellStyle name="20% - Accent1 8 5 4 3" xfId="1609"/>
    <cellStyle name="20% - Accent1 8 5 5" xfId="1610"/>
    <cellStyle name="20% - Accent1 8 5 5 2" xfId="1611"/>
    <cellStyle name="20% - Accent1 8 5 6" xfId="1612"/>
    <cellStyle name="20% - Accent1 8 5 7" xfId="1613"/>
    <cellStyle name="20% - Accent1 8 6" xfId="1614"/>
    <cellStyle name="20% - Accent1 8 6 2" xfId="1615"/>
    <cellStyle name="20% - Accent1 8 6 2 2" xfId="1616"/>
    <cellStyle name="20% - Accent1 8 6 2 2 2" xfId="1617"/>
    <cellStyle name="20% - Accent1 8 6 2 3" xfId="1618"/>
    <cellStyle name="20% - Accent1 8 6 3" xfId="1619"/>
    <cellStyle name="20% - Accent1 8 6 3 2" xfId="1620"/>
    <cellStyle name="20% - Accent1 8 6 4" xfId="1621"/>
    <cellStyle name="20% - Accent1 8 7" xfId="1622"/>
    <cellStyle name="20% - Accent1 8 7 2" xfId="1623"/>
    <cellStyle name="20% - Accent1 8 7 2 2" xfId="1624"/>
    <cellStyle name="20% - Accent1 8 7 2 2 2" xfId="1625"/>
    <cellStyle name="20% - Accent1 8 7 2 3" xfId="1626"/>
    <cellStyle name="20% - Accent1 8 7 3" xfId="1627"/>
    <cellStyle name="20% - Accent1 8 7 3 2" xfId="1628"/>
    <cellStyle name="20% - Accent1 8 7 4" xfId="1629"/>
    <cellStyle name="20% - Accent1 8 8" xfId="1630"/>
    <cellStyle name="20% - Accent1 8 8 2" xfId="1631"/>
    <cellStyle name="20% - Accent1 8 8 2 2" xfId="1632"/>
    <cellStyle name="20% - Accent1 8 8 2 2 2" xfId="1633"/>
    <cellStyle name="20% - Accent1 8 8 2 3" xfId="1634"/>
    <cellStyle name="20% - Accent1 8 8 3" xfId="1635"/>
    <cellStyle name="20% - Accent1 8 8 3 2" xfId="1636"/>
    <cellStyle name="20% - Accent1 8 8 4" xfId="1637"/>
    <cellStyle name="20% - Accent1 8 9" xfId="1638"/>
    <cellStyle name="20% - Accent1 8 9 2" xfId="1639"/>
    <cellStyle name="20% - Accent1 8 9 2 2" xfId="1640"/>
    <cellStyle name="20% - Accent1 8 9 3" xfId="1641"/>
    <cellStyle name="20% - Accent1 9" xfId="1642"/>
    <cellStyle name="20% - Accent1 9 10" xfId="1643"/>
    <cellStyle name="20% - Accent1 9 10 2" xfId="1644"/>
    <cellStyle name="20% - Accent1 9 11" xfId="1645"/>
    <cellStyle name="20% - Accent1 9 12" xfId="1646"/>
    <cellStyle name="20% - Accent1 9 13" xfId="1647"/>
    <cellStyle name="20% - Accent1 9 14" xfId="1648"/>
    <cellStyle name="20% - Accent1 9 15" xfId="1649"/>
    <cellStyle name="20% - Accent1 9 2" xfId="1650"/>
    <cellStyle name="20% - Accent1 9 2 10" xfId="1651"/>
    <cellStyle name="20% - Accent1 9 2 11" xfId="1652"/>
    <cellStyle name="20% - Accent1 9 2 2" xfId="1653"/>
    <cellStyle name="20% - Accent1 9 2 2 2" xfId="1654"/>
    <cellStyle name="20% - Accent1 9 2 2 2 2" xfId="1655"/>
    <cellStyle name="20% - Accent1 9 2 2 2 2 2" xfId="1656"/>
    <cellStyle name="20% - Accent1 9 2 2 2 2 2 2" xfId="1657"/>
    <cellStyle name="20% - Accent1 9 2 2 2 2 3" xfId="1658"/>
    <cellStyle name="20% - Accent1 9 2 2 2 3" xfId="1659"/>
    <cellStyle name="20% - Accent1 9 2 2 2 3 2" xfId="1660"/>
    <cellStyle name="20% - Accent1 9 2 2 2 4" xfId="1661"/>
    <cellStyle name="20% - Accent1 9 2 2 3" xfId="1662"/>
    <cellStyle name="20% - Accent1 9 2 2 3 2" xfId="1663"/>
    <cellStyle name="20% - Accent1 9 2 2 3 2 2" xfId="1664"/>
    <cellStyle name="20% - Accent1 9 2 2 3 2 2 2" xfId="1665"/>
    <cellStyle name="20% - Accent1 9 2 2 3 2 3" xfId="1666"/>
    <cellStyle name="20% - Accent1 9 2 2 3 3" xfId="1667"/>
    <cellStyle name="20% - Accent1 9 2 2 3 3 2" xfId="1668"/>
    <cellStyle name="20% - Accent1 9 2 2 3 4" xfId="1669"/>
    <cellStyle name="20% - Accent1 9 2 2 4" xfId="1670"/>
    <cellStyle name="20% - Accent1 9 2 2 4 2" xfId="1671"/>
    <cellStyle name="20% - Accent1 9 2 2 4 2 2" xfId="1672"/>
    <cellStyle name="20% - Accent1 9 2 2 4 3" xfId="1673"/>
    <cellStyle name="20% - Accent1 9 2 2 5" xfId="1674"/>
    <cellStyle name="20% - Accent1 9 2 2 5 2" xfId="1675"/>
    <cellStyle name="20% - Accent1 9 2 2 6" xfId="1676"/>
    <cellStyle name="20% - Accent1 9 2 2 7" xfId="1677"/>
    <cellStyle name="20% - Accent1 9 2 3" xfId="1678"/>
    <cellStyle name="20% - Accent1 9 2 3 2" xfId="1679"/>
    <cellStyle name="20% - Accent1 9 2 3 2 2" xfId="1680"/>
    <cellStyle name="20% - Accent1 9 2 3 2 2 2" xfId="1681"/>
    <cellStyle name="20% - Accent1 9 2 3 2 3" xfId="1682"/>
    <cellStyle name="20% - Accent1 9 2 3 3" xfId="1683"/>
    <cellStyle name="20% - Accent1 9 2 3 3 2" xfId="1684"/>
    <cellStyle name="20% - Accent1 9 2 3 4" xfId="1685"/>
    <cellStyle name="20% - Accent1 9 2 3 5" xfId="1686"/>
    <cellStyle name="20% - Accent1 9 2 4" xfId="1687"/>
    <cellStyle name="20% - Accent1 9 2 4 2" xfId="1688"/>
    <cellStyle name="20% - Accent1 9 2 4 2 2" xfId="1689"/>
    <cellStyle name="20% - Accent1 9 2 4 2 2 2" xfId="1690"/>
    <cellStyle name="20% - Accent1 9 2 4 2 3" xfId="1691"/>
    <cellStyle name="20% - Accent1 9 2 4 3" xfId="1692"/>
    <cellStyle name="20% - Accent1 9 2 4 3 2" xfId="1693"/>
    <cellStyle name="20% - Accent1 9 2 4 4" xfId="1694"/>
    <cellStyle name="20% - Accent1 9 2 5" xfId="1695"/>
    <cellStyle name="20% - Accent1 9 2 5 2" xfId="1696"/>
    <cellStyle name="20% - Accent1 9 2 5 2 2" xfId="1697"/>
    <cellStyle name="20% - Accent1 9 2 5 2 2 2" xfId="1698"/>
    <cellStyle name="20% - Accent1 9 2 5 2 3" xfId="1699"/>
    <cellStyle name="20% - Accent1 9 2 5 3" xfId="1700"/>
    <cellStyle name="20% - Accent1 9 2 5 3 2" xfId="1701"/>
    <cellStyle name="20% - Accent1 9 2 5 4" xfId="1702"/>
    <cellStyle name="20% - Accent1 9 2 6" xfId="1703"/>
    <cellStyle name="20% - Accent1 9 2 6 2" xfId="1704"/>
    <cellStyle name="20% - Accent1 9 2 6 2 2" xfId="1705"/>
    <cellStyle name="20% - Accent1 9 2 6 2 2 2" xfId="1706"/>
    <cellStyle name="20% - Accent1 9 2 6 2 3" xfId="1707"/>
    <cellStyle name="20% - Accent1 9 2 6 3" xfId="1708"/>
    <cellStyle name="20% - Accent1 9 2 6 3 2" xfId="1709"/>
    <cellStyle name="20% - Accent1 9 2 6 4" xfId="1710"/>
    <cellStyle name="20% - Accent1 9 2 7" xfId="1711"/>
    <cellStyle name="20% - Accent1 9 2 7 2" xfId="1712"/>
    <cellStyle name="20% - Accent1 9 2 7 2 2" xfId="1713"/>
    <cellStyle name="20% - Accent1 9 2 7 3" xfId="1714"/>
    <cellStyle name="20% - Accent1 9 2 8" xfId="1715"/>
    <cellStyle name="20% - Accent1 9 2 8 2" xfId="1716"/>
    <cellStyle name="20% - Accent1 9 2 9" xfId="1717"/>
    <cellStyle name="20% - Accent1 9 3" xfId="1718"/>
    <cellStyle name="20% - Accent1 9 3 10" xfId="1719"/>
    <cellStyle name="20% - Accent1 9 3 11" xfId="1720"/>
    <cellStyle name="20% - Accent1 9 3 2" xfId="1721"/>
    <cellStyle name="20% - Accent1 9 3 2 2" xfId="1722"/>
    <cellStyle name="20% - Accent1 9 3 2 2 2" xfId="1723"/>
    <cellStyle name="20% - Accent1 9 3 2 2 2 2" xfId="1724"/>
    <cellStyle name="20% - Accent1 9 3 2 2 2 2 2" xfId="1725"/>
    <cellStyle name="20% - Accent1 9 3 2 2 2 3" xfId="1726"/>
    <cellStyle name="20% - Accent1 9 3 2 2 3" xfId="1727"/>
    <cellStyle name="20% - Accent1 9 3 2 2 3 2" xfId="1728"/>
    <cellStyle name="20% - Accent1 9 3 2 2 4" xfId="1729"/>
    <cellStyle name="20% - Accent1 9 3 2 3" xfId="1730"/>
    <cellStyle name="20% - Accent1 9 3 2 3 2" xfId="1731"/>
    <cellStyle name="20% - Accent1 9 3 2 3 2 2" xfId="1732"/>
    <cellStyle name="20% - Accent1 9 3 2 3 2 2 2" xfId="1733"/>
    <cellStyle name="20% - Accent1 9 3 2 3 2 3" xfId="1734"/>
    <cellStyle name="20% - Accent1 9 3 2 3 3" xfId="1735"/>
    <cellStyle name="20% - Accent1 9 3 2 3 3 2" xfId="1736"/>
    <cellStyle name="20% - Accent1 9 3 2 3 4" xfId="1737"/>
    <cellStyle name="20% - Accent1 9 3 2 4" xfId="1738"/>
    <cellStyle name="20% - Accent1 9 3 2 4 2" xfId="1739"/>
    <cellStyle name="20% - Accent1 9 3 2 4 2 2" xfId="1740"/>
    <cellStyle name="20% - Accent1 9 3 2 4 3" xfId="1741"/>
    <cellStyle name="20% - Accent1 9 3 2 5" xfId="1742"/>
    <cellStyle name="20% - Accent1 9 3 2 5 2" xfId="1743"/>
    <cellStyle name="20% - Accent1 9 3 2 6" xfId="1744"/>
    <cellStyle name="20% - Accent1 9 3 2 7" xfId="1745"/>
    <cellStyle name="20% - Accent1 9 3 3" xfId="1746"/>
    <cellStyle name="20% - Accent1 9 3 3 2" xfId="1747"/>
    <cellStyle name="20% - Accent1 9 3 3 2 2" xfId="1748"/>
    <cellStyle name="20% - Accent1 9 3 3 2 2 2" xfId="1749"/>
    <cellStyle name="20% - Accent1 9 3 3 2 3" xfId="1750"/>
    <cellStyle name="20% - Accent1 9 3 3 3" xfId="1751"/>
    <cellStyle name="20% - Accent1 9 3 3 3 2" xfId="1752"/>
    <cellStyle name="20% - Accent1 9 3 3 4" xfId="1753"/>
    <cellStyle name="20% - Accent1 9 3 3 5" xfId="1754"/>
    <cellStyle name="20% - Accent1 9 3 4" xfId="1755"/>
    <cellStyle name="20% - Accent1 9 3 4 2" xfId="1756"/>
    <cellStyle name="20% - Accent1 9 3 4 2 2" xfId="1757"/>
    <cellStyle name="20% - Accent1 9 3 4 2 2 2" xfId="1758"/>
    <cellStyle name="20% - Accent1 9 3 4 2 3" xfId="1759"/>
    <cellStyle name="20% - Accent1 9 3 4 3" xfId="1760"/>
    <cellStyle name="20% - Accent1 9 3 4 3 2" xfId="1761"/>
    <cellStyle name="20% - Accent1 9 3 4 4" xfId="1762"/>
    <cellStyle name="20% - Accent1 9 3 5" xfId="1763"/>
    <cellStyle name="20% - Accent1 9 3 5 2" xfId="1764"/>
    <cellStyle name="20% - Accent1 9 3 5 2 2" xfId="1765"/>
    <cellStyle name="20% - Accent1 9 3 5 2 2 2" xfId="1766"/>
    <cellStyle name="20% - Accent1 9 3 5 2 3" xfId="1767"/>
    <cellStyle name="20% - Accent1 9 3 5 3" xfId="1768"/>
    <cellStyle name="20% - Accent1 9 3 5 3 2" xfId="1769"/>
    <cellStyle name="20% - Accent1 9 3 5 4" xfId="1770"/>
    <cellStyle name="20% - Accent1 9 3 6" xfId="1771"/>
    <cellStyle name="20% - Accent1 9 3 6 2" xfId="1772"/>
    <cellStyle name="20% - Accent1 9 3 6 2 2" xfId="1773"/>
    <cellStyle name="20% - Accent1 9 3 6 2 2 2" xfId="1774"/>
    <cellStyle name="20% - Accent1 9 3 6 2 3" xfId="1775"/>
    <cellStyle name="20% - Accent1 9 3 6 3" xfId="1776"/>
    <cellStyle name="20% - Accent1 9 3 6 3 2" xfId="1777"/>
    <cellStyle name="20% - Accent1 9 3 6 4" xfId="1778"/>
    <cellStyle name="20% - Accent1 9 3 7" xfId="1779"/>
    <cellStyle name="20% - Accent1 9 3 7 2" xfId="1780"/>
    <cellStyle name="20% - Accent1 9 3 7 2 2" xfId="1781"/>
    <cellStyle name="20% - Accent1 9 3 7 3" xfId="1782"/>
    <cellStyle name="20% - Accent1 9 3 8" xfId="1783"/>
    <cellStyle name="20% - Accent1 9 3 8 2" xfId="1784"/>
    <cellStyle name="20% - Accent1 9 3 9" xfId="1785"/>
    <cellStyle name="20% - Accent1 9 4" xfId="1786"/>
    <cellStyle name="20% - Accent1 9 4 2" xfId="1787"/>
    <cellStyle name="20% - Accent1 9 4 2 2" xfId="1788"/>
    <cellStyle name="20% - Accent1 9 4 2 2 2" xfId="1789"/>
    <cellStyle name="20% - Accent1 9 4 2 2 2 2" xfId="1790"/>
    <cellStyle name="20% - Accent1 9 4 2 2 3" xfId="1791"/>
    <cellStyle name="20% - Accent1 9 4 2 3" xfId="1792"/>
    <cellStyle name="20% - Accent1 9 4 2 3 2" xfId="1793"/>
    <cellStyle name="20% - Accent1 9 4 2 4" xfId="1794"/>
    <cellStyle name="20% - Accent1 9 4 3" xfId="1795"/>
    <cellStyle name="20% - Accent1 9 4 3 2" xfId="1796"/>
    <cellStyle name="20% - Accent1 9 4 3 2 2" xfId="1797"/>
    <cellStyle name="20% - Accent1 9 4 3 2 2 2" xfId="1798"/>
    <cellStyle name="20% - Accent1 9 4 3 2 3" xfId="1799"/>
    <cellStyle name="20% - Accent1 9 4 3 3" xfId="1800"/>
    <cellStyle name="20% - Accent1 9 4 3 3 2" xfId="1801"/>
    <cellStyle name="20% - Accent1 9 4 3 4" xfId="1802"/>
    <cellStyle name="20% - Accent1 9 4 4" xfId="1803"/>
    <cellStyle name="20% - Accent1 9 4 4 2" xfId="1804"/>
    <cellStyle name="20% - Accent1 9 4 4 2 2" xfId="1805"/>
    <cellStyle name="20% - Accent1 9 4 4 3" xfId="1806"/>
    <cellStyle name="20% - Accent1 9 4 5" xfId="1807"/>
    <cellStyle name="20% - Accent1 9 4 5 2" xfId="1808"/>
    <cellStyle name="20% - Accent1 9 4 6" xfId="1809"/>
    <cellStyle name="20% - Accent1 9 4 7" xfId="1810"/>
    <cellStyle name="20% - Accent1 9 5" xfId="1811"/>
    <cellStyle name="20% - Accent1 9 5 2" xfId="1812"/>
    <cellStyle name="20% - Accent1 9 5 2 2" xfId="1813"/>
    <cellStyle name="20% - Accent1 9 5 2 2 2" xfId="1814"/>
    <cellStyle name="20% - Accent1 9 5 2 2 2 2" xfId="1815"/>
    <cellStyle name="20% - Accent1 9 5 2 2 3" xfId="1816"/>
    <cellStyle name="20% - Accent1 9 5 2 3" xfId="1817"/>
    <cellStyle name="20% - Accent1 9 5 2 3 2" xfId="1818"/>
    <cellStyle name="20% - Accent1 9 5 2 4" xfId="1819"/>
    <cellStyle name="20% - Accent1 9 5 3" xfId="1820"/>
    <cellStyle name="20% - Accent1 9 5 3 2" xfId="1821"/>
    <cellStyle name="20% - Accent1 9 5 3 2 2" xfId="1822"/>
    <cellStyle name="20% - Accent1 9 5 3 2 2 2" xfId="1823"/>
    <cellStyle name="20% - Accent1 9 5 3 2 3" xfId="1824"/>
    <cellStyle name="20% - Accent1 9 5 3 3" xfId="1825"/>
    <cellStyle name="20% - Accent1 9 5 3 3 2" xfId="1826"/>
    <cellStyle name="20% - Accent1 9 5 3 4" xfId="1827"/>
    <cellStyle name="20% - Accent1 9 5 4" xfId="1828"/>
    <cellStyle name="20% - Accent1 9 5 4 2" xfId="1829"/>
    <cellStyle name="20% - Accent1 9 5 4 2 2" xfId="1830"/>
    <cellStyle name="20% - Accent1 9 5 4 3" xfId="1831"/>
    <cellStyle name="20% - Accent1 9 5 5" xfId="1832"/>
    <cellStyle name="20% - Accent1 9 5 5 2" xfId="1833"/>
    <cellStyle name="20% - Accent1 9 5 6" xfId="1834"/>
    <cellStyle name="20% - Accent1 9 5 7" xfId="1835"/>
    <cellStyle name="20% - Accent1 9 6" xfId="1836"/>
    <cellStyle name="20% - Accent1 9 6 2" xfId="1837"/>
    <cellStyle name="20% - Accent1 9 6 2 2" xfId="1838"/>
    <cellStyle name="20% - Accent1 9 6 2 2 2" xfId="1839"/>
    <cellStyle name="20% - Accent1 9 6 2 3" xfId="1840"/>
    <cellStyle name="20% - Accent1 9 6 3" xfId="1841"/>
    <cellStyle name="20% - Accent1 9 6 3 2" xfId="1842"/>
    <cellStyle name="20% - Accent1 9 6 4" xfId="1843"/>
    <cellStyle name="20% - Accent1 9 7" xfId="1844"/>
    <cellStyle name="20% - Accent1 9 7 2" xfId="1845"/>
    <cellStyle name="20% - Accent1 9 7 2 2" xfId="1846"/>
    <cellStyle name="20% - Accent1 9 7 2 2 2" xfId="1847"/>
    <cellStyle name="20% - Accent1 9 7 2 3" xfId="1848"/>
    <cellStyle name="20% - Accent1 9 7 3" xfId="1849"/>
    <cellStyle name="20% - Accent1 9 7 3 2" xfId="1850"/>
    <cellStyle name="20% - Accent1 9 7 4" xfId="1851"/>
    <cellStyle name="20% - Accent1 9 8" xfId="1852"/>
    <cellStyle name="20% - Accent1 9 8 2" xfId="1853"/>
    <cellStyle name="20% - Accent1 9 8 2 2" xfId="1854"/>
    <cellStyle name="20% - Accent1 9 8 2 2 2" xfId="1855"/>
    <cellStyle name="20% - Accent1 9 8 2 3" xfId="1856"/>
    <cellStyle name="20% - Accent1 9 8 3" xfId="1857"/>
    <cellStyle name="20% - Accent1 9 8 3 2" xfId="1858"/>
    <cellStyle name="20% - Accent1 9 8 4" xfId="1859"/>
    <cellStyle name="20% - Accent1 9 9" xfId="1860"/>
    <cellStyle name="20% - Accent1 9 9 2" xfId="1861"/>
    <cellStyle name="20% - Accent1 9 9 2 2" xfId="1862"/>
    <cellStyle name="20% - Accent1 9 9 3" xfId="1863"/>
    <cellStyle name="20% - Accent2 10" xfId="1864"/>
    <cellStyle name="20% - Accent2 10 10" xfId="1865"/>
    <cellStyle name="20% - Accent2 10 10 2" xfId="1866"/>
    <cellStyle name="20% - Accent2 10 11" xfId="1867"/>
    <cellStyle name="20% - Accent2 10 12" xfId="1868"/>
    <cellStyle name="20% - Accent2 10 2" xfId="1869"/>
    <cellStyle name="20% - Accent2 10 2 10" xfId="1870"/>
    <cellStyle name="20% - Accent2 10 2 2" xfId="1871"/>
    <cellStyle name="20% - Accent2 10 2 2 2" xfId="1872"/>
    <cellStyle name="20% - Accent2 10 2 2 2 2" xfId="1873"/>
    <cellStyle name="20% - Accent2 10 2 2 2 2 2" xfId="1874"/>
    <cellStyle name="20% - Accent2 10 2 2 2 2 2 2" xfId="1875"/>
    <cellStyle name="20% - Accent2 10 2 2 2 2 3" xfId="1876"/>
    <cellStyle name="20% - Accent2 10 2 2 2 3" xfId="1877"/>
    <cellStyle name="20% - Accent2 10 2 2 2 3 2" xfId="1878"/>
    <cellStyle name="20% - Accent2 10 2 2 2 4" xfId="1879"/>
    <cellStyle name="20% - Accent2 10 2 2 3" xfId="1880"/>
    <cellStyle name="20% - Accent2 10 2 2 3 2" xfId="1881"/>
    <cellStyle name="20% - Accent2 10 2 2 3 2 2" xfId="1882"/>
    <cellStyle name="20% - Accent2 10 2 2 3 2 2 2" xfId="1883"/>
    <cellStyle name="20% - Accent2 10 2 2 3 2 3" xfId="1884"/>
    <cellStyle name="20% - Accent2 10 2 2 3 3" xfId="1885"/>
    <cellStyle name="20% - Accent2 10 2 2 3 3 2" xfId="1886"/>
    <cellStyle name="20% - Accent2 10 2 2 3 4" xfId="1887"/>
    <cellStyle name="20% - Accent2 10 2 2 4" xfId="1888"/>
    <cellStyle name="20% - Accent2 10 2 2 4 2" xfId="1889"/>
    <cellStyle name="20% - Accent2 10 2 2 4 2 2" xfId="1890"/>
    <cellStyle name="20% - Accent2 10 2 2 4 3" xfId="1891"/>
    <cellStyle name="20% - Accent2 10 2 2 5" xfId="1892"/>
    <cellStyle name="20% - Accent2 10 2 2 5 2" xfId="1893"/>
    <cellStyle name="20% - Accent2 10 2 2 6" xfId="1894"/>
    <cellStyle name="20% - Accent2 10 2 2 7" xfId="1895"/>
    <cellStyle name="20% - Accent2 10 2 3" xfId="1896"/>
    <cellStyle name="20% - Accent2 10 2 3 2" xfId="1897"/>
    <cellStyle name="20% - Accent2 10 2 3 2 2" xfId="1898"/>
    <cellStyle name="20% - Accent2 10 2 3 2 2 2" xfId="1899"/>
    <cellStyle name="20% - Accent2 10 2 3 2 3" xfId="1900"/>
    <cellStyle name="20% - Accent2 10 2 3 3" xfId="1901"/>
    <cellStyle name="20% - Accent2 10 2 3 3 2" xfId="1902"/>
    <cellStyle name="20% - Accent2 10 2 3 4" xfId="1903"/>
    <cellStyle name="20% - Accent2 10 2 3 5" xfId="1904"/>
    <cellStyle name="20% - Accent2 10 2 4" xfId="1905"/>
    <cellStyle name="20% - Accent2 10 2 4 2" xfId="1906"/>
    <cellStyle name="20% - Accent2 10 2 4 2 2" xfId="1907"/>
    <cellStyle name="20% - Accent2 10 2 4 2 2 2" xfId="1908"/>
    <cellStyle name="20% - Accent2 10 2 4 2 3" xfId="1909"/>
    <cellStyle name="20% - Accent2 10 2 4 3" xfId="1910"/>
    <cellStyle name="20% - Accent2 10 2 4 3 2" xfId="1911"/>
    <cellStyle name="20% - Accent2 10 2 4 4" xfId="1912"/>
    <cellStyle name="20% - Accent2 10 2 5" xfId="1913"/>
    <cellStyle name="20% - Accent2 10 2 5 2" xfId="1914"/>
    <cellStyle name="20% - Accent2 10 2 5 2 2" xfId="1915"/>
    <cellStyle name="20% - Accent2 10 2 5 2 2 2" xfId="1916"/>
    <cellStyle name="20% - Accent2 10 2 5 2 3" xfId="1917"/>
    <cellStyle name="20% - Accent2 10 2 5 3" xfId="1918"/>
    <cellStyle name="20% - Accent2 10 2 5 3 2" xfId="1919"/>
    <cellStyle name="20% - Accent2 10 2 5 4" xfId="1920"/>
    <cellStyle name="20% - Accent2 10 2 6" xfId="1921"/>
    <cellStyle name="20% - Accent2 10 2 6 2" xfId="1922"/>
    <cellStyle name="20% - Accent2 10 2 6 2 2" xfId="1923"/>
    <cellStyle name="20% - Accent2 10 2 6 2 2 2" xfId="1924"/>
    <cellStyle name="20% - Accent2 10 2 6 2 3" xfId="1925"/>
    <cellStyle name="20% - Accent2 10 2 6 3" xfId="1926"/>
    <cellStyle name="20% - Accent2 10 2 6 3 2" xfId="1927"/>
    <cellStyle name="20% - Accent2 10 2 6 4" xfId="1928"/>
    <cellStyle name="20% - Accent2 10 2 7" xfId="1929"/>
    <cellStyle name="20% - Accent2 10 2 7 2" xfId="1930"/>
    <cellStyle name="20% - Accent2 10 2 7 2 2" xfId="1931"/>
    <cellStyle name="20% - Accent2 10 2 7 3" xfId="1932"/>
    <cellStyle name="20% - Accent2 10 2 8" xfId="1933"/>
    <cellStyle name="20% - Accent2 10 2 8 2" xfId="1934"/>
    <cellStyle name="20% - Accent2 10 2 9" xfId="1935"/>
    <cellStyle name="20% - Accent2 10 3" xfId="1936"/>
    <cellStyle name="20% - Accent2 10 3 10" xfId="1937"/>
    <cellStyle name="20% - Accent2 10 3 2" xfId="1938"/>
    <cellStyle name="20% - Accent2 10 3 2 2" xfId="1939"/>
    <cellStyle name="20% - Accent2 10 3 2 2 2" xfId="1940"/>
    <cellStyle name="20% - Accent2 10 3 2 2 2 2" xfId="1941"/>
    <cellStyle name="20% - Accent2 10 3 2 2 2 2 2" xfId="1942"/>
    <cellStyle name="20% - Accent2 10 3 2 2 2 3" xfId="1943"/>
    <cellStyle name="20% - Accent2 10 3 2 2 3" xfId="1944"/>
    <cellStyle name="20% - Accent2 10 3 2 2 3 2" xfId="1945"/>
    <cellStyle name="20% - Accent2 10 3 2 2 4" xfId="1946"/>
    <cellStyle name="20% - Accent2 10 3 2 3" xfId="1947"/>
    <cellStyle name="20% - Accent2 10 3 2 3 2" xfId="1948"/>
    <cellStyle name="20% - Accent2 10 3 2 3 2 2" xfId="1949"/>
    <cellStyle name="20% - Accent2 10 3 2 3 2 2 2" xfId="1950"/>
    <cellStyle name="20% - Accent2 10 3 2 3 2 3" xfId="1951"/>
    <cellStyle name="20% - Accent2 10 3 2 3 3" xfId="1952"/>
    <cellStyle name="20% - Accent2 10 3 2 3 3 2" xfId="1953"/>
    <cellStyle name="20% - Accent2 10 3 2 3 4" xfId="1954"/>
    <cellStyle name="20% - Accent2 10 3 2 4" xfId="1955"/>
    <cellStyle name="20% - Accent2 10 3 2 4 2" xfId="1956"/>
    <cellStyle name="20% - Accent2 10 3 2 4 2 2" xfId="1957"/>
    <cellStyle name="20% - Accent2 10 3 2 4 3" xfId="1958"/>
    <cellStyle name="20% - Accent2 10 3 2 5" xfId="1959"/>
    <cellStyle name="20% - Accent2 10 3 2 5 2" xfId="1960"/>
    <cellStyle name="20% - Accent2 10 3 2 6" xfId="1961"/>
    <cellStyle name="20% - Accent2 10 3 2 7" xfId="1962"/>
    <cellStyle name="20% - Accent2 10 3 3" xfId="1963"/>
    <cellStyle name="20% - Accent2 10 3 3 2" xfId="1964"/>
    <cellStyle name="20% - Accent2 10 3 3 2 2" xfId="1965"/>
    <cellStyle name="20% - Accent2 10 3 3 2 2 2" xfId="1966"/>
    <cellStyle name="20% - Accent2 10 3 3 2 3" xfId="1967"/>
    <cellStyle name="20% - Accent2 10 3 3 3" xfId="1968"/>
    <cellStyle name="20% - Accent2 10 3 3 3 2" xfId="1969"/>
    <cellStyle name="20% - Accent2 10 3 3 4" xfId="1970"/>
    <cellStyle name="20% - Accent2 10 3 3 5" xfId="1971"/>
    <cellStyle name="20% - Accent2 10 3 4" xfId="1972"/>
    <cellStyle name="20% - Accent2 10 3 4 2" xfId="1973"/>
    <cellStyle name="20% - Accent2 10 3 4 2 2" xfId="1974"/>
    <cellStyle name="20% - Accent2 10 3 4 2 2 2" xfId="1975"/>
    <cellStyle name="20% - Accent2 10 3 4 2 3" xfId="1976"/>
    <cellStyle name="20% - Accent2 10 3 4 3" xfId="1977"/>
    <cellStyle name="20% - Accent2 10 3 4 3 2" xfId="1978"/>
    <cellStyle name="20% - Accent2 10 3 4 4" xfId="1979"/>
    <cellStyle name="20% - Accent2 10 3 5" xfId="1980"/>
    <cellStyle name="20% - Accent2 10 3 5 2" xfId="1981"/>
    <cellStyle name="20% - Accent2 10 3 5 2 2" xfId="1982"/>
    <cellStyle name="20% - Accent2 10 3 5 2 2 2" xfId="1983"/>
    <cellStyle name="20% - Accent2 10 3 5 2 3" xfId="1984"/>
    <cellStyle name="20% - Accent2 10 3 5 3" xfId="1985"/>
    <cellStyle name="20% - Accent2 10 3 5 3 2" xfId="1986"/>
    <cellStyle name="20% - Accent2 10 3 5 4" xfId="1987"/>
    <cellStyle name="20% - Accent2 10 3 6" xfId="1988"/>
    <cellStyle name="20% - Accent2 10 3 6 2" xfId="1989"/>
    <cellStyle name="20% - Accent2 10 3 6 2 2" xfId="1990"/>
    <cellStyle name="20% - Accent2 10 3 6 2 2 2" xfId="1991"/>
    <cellStyle name="20% - Accent2 10 3 6 2 3" xfId="1992"/>
    <cellStyle name="20% - Accent2 10 3 6 3" xfId="1993"/>
    <cellStyle name="20% - Accent2 10 3 6 3 2" xfId="1994"/>
    <cellStyle name="20% - Accent2 10 3 6 4" xfId="1995"/>
    <cellStyle name="20% - Accent2 10 3 7" xfId="1996"/>
    <cellStyle name="20% - Accent2 10 3 7 2" xfId="1997"/>
    <cellStyle name="20% - Accent2 10 3 7 2 2" xfId="1998"/>
    <cellStyle name="20% - Accent2 10 3 7 3" xfId="1999"/>
    <cellStyle name="20% - Accent2 10 3 8" xfId="2000"/>
    <cellStyle name="20% - Accent2 10 3 8 2" xfId="2001"/>
    <cellStyle name="20% - Accent2 10 3 9" xfId="2002"/>
    <cellStyle name="20% - Accent2 10 4" xfId="2003"/>
    <cellStyle name="20% - Accent2 10 4 2" xfId="2004"/>
    <cellStyle name="20% - Accent2 10 4 2 2" xfId="2005"/>
    <cellStyle name="20% - Accent2 10 4 2 2 2" xfId="2006"/>
    <cellStyle name="20% - Accent2 10 4 2 2 2 2" xfId="2007"/>
    <cellStyle name="20% - Accent2 10 4 2 2 3" xfId="2008"/>
    <cellStyle name="20% - Accent2 10 4 2 3" xfId="2009"/>
    <cellStyle name="20% - Accent2 10 4 2 3 2" xfId="2010"/>
    <cellStyle name="20% - Accent2 10 4 2 4" xfId="2011"/>
    <cellStyle name="20% - Accent2 10 4 3" xfId="2012"/>
    <cellStyle name="20% - Accent2 10 4 3 2" xfId="2013"/>
    <cellStyle name="20% - Accent2 10 4 3 2 2" xfId="2014"/>
    <cellStyle name="20% - Accent2 10 4 3 2 2 2" xfId="2015"/>
    <cellStyle name="20% - Accent2 10 4 3 2 3" xfId="2016"/>
    <cellStyle name="20% - Accent2 10 4 3 3" xfId="2017"/>
    <cellStyle name="20% - Accent2 10 4 3 3 2" xfId="2018"/>
    <cellStyle name="20% - Accent2 10 4 3 4" xfId="2019"/>
    <cellStyle name="20% - Accent2 10 4 4" xfId="2020"/>
    <cellStyle name="20% - Accent2 10 4 4 2" xfId="2021"/>
    <cellStyle name="20% - Accent2 10 4 4 2 2" xfId="2022"/>
    <cellStyle name="20% - Accent2 10 4 4 3" xfId="2023"/>
    <cellStyle name="20% - Accent2 10 4 5" xfId="2024"/>
    <cellStyle name="20% - Accent2 10 4 5 2" xfId="2025"/>
    <cellStyle name="20% - Accent2 10 4 6" xfId="2026"/>
    <cellStyle name="20% - Accent2 10 4 7" xfId="2027"/>
    <cellStyle name="20% - Accent2 10 5" xfId="2028"/>
    <cellStyle name="20% - Accent2 10 5 2" xfId="2029"/>
    <cellStyle name="20% - Accent2 10 5 2 2" xfId="2030"/>
    <cellStyle name="20% - Accent2 10 5 2 2 2" xfId="2031"/>
    <cellStyle name="20% - Accent2 10 5 2 3" xfId="2032"/>
    <cellStyle name="20% - Accent2 10 5 3" xfId="2033"/>
    <cellStyle name="20% - Accent2 10 5 3 2" xfId="2034"/>
    <cellStyle name="20% - Accent2 10 5 4" xfId="2035"/>
    <cellStyle name="20% - Accent2 10 5 5" xfId="2036"/>
    <cellStyle name="20% - Accent2 10 6" xfId="2037"/>
    <cellStyle name="20% - Accent2 10 6 2" xfId="2038"/>
    <cellStyle name="20% - Accent2 10 6 2 2" xfId="2039"/>
    <cellStyle name="20% - Accent2 10 6 2 2 2" xfId="2040"/>
    <cellStyle name="20% - Accent2 10 6 2 3" xfId="2041"/>
    <cellStyle name="20% - Accent2 10 6 3" xfId="2042"/>
    <cellStyle name="20% - Accent2 10 6 3 2" xfId="2043"/>
    <cellStyle name="20% - Accent2 10 6 4" xfId="2044"/>
    <cellStyle name="20% - Accent2 10 7" xfId="2045"/>
    <cellStyle name="20% - Accent2 10 7 2" xfId="2046"/>
    <cellStyle name="20% - Accent2 10 7 2 2" xfId="2047"/>
    <cellStyle name="20% - Accent2 10 7 2 2 2" xfId="2048"/>
    <cellStyle name="20% - Accent2 10 7 2 3" xfId="2049"/>
    <cellStyle name="20% - Accent2 10 7 3" xfId="2050"/>
    <cellStyle name="20% - Accent2 10 7 3 2" xfId="2051"/>
    <cellStyle name="20% - Accent2 10 7 4" xfId="2052"/>
    <cellStyle name="20% - Accent2 10 8" xfId="2053"/>
    <cellStyle name="20% - Accent2 10 8 2" xfId="2054"/>
    <cellStyle name="20% - Accent2 10 8 2 2" xfId="2055"/>
    <cellStyle name="20% - Accent2 10 8 2 2 2" xfId="2056"/>
    <cellStyle name="20% - Accent2 10 8 2 3" xfId="2057"/>
    <cellStyle name="20% - Accent2 10 8 3" xfId="2058"/>
    <cellStyle name="20% - Accent2 10 8 3 2" xfId="2059"/>
    <cellStyle name="20% - Accent2 10 8 4" xfId="2060"/>
    <cellStyle name="20% - Accent2 10 9" xfId="2061"/>
    <cellStyle name="20% - Accent2 10 9 2" xfId="2062"/>
    <cellStyle name="20% - Accent2 10 9 2 2" xfId="2063"/>
    <cellStyle name="20% - Accent2 10 9 3" xfId="2064"/>
    <cellStyle name="20% - Accent2 11" xfId="2065"/>
    <cellStyle name="20% - Accent2 12" xfId="2066"/>
    <cellStyle name="20% - Accent2 12 10" xfId="2067"/>
    <cellStyle name="20% - Accent2 12 2" xfId="2068"/>
    <cellStyle name="20% - Accent2 12 2 2" xfId="2069"/>
    <cellStyle name="20% - Accent2 12 2 2 2" xfId="2070"/>
    <cellStyle name="20% - Accent2 12 2 2 2 2" xfId="2071"/>
    <cellStyle name="20% - Accent2 12 2 2 2 2 2" xfId="2072"/>
    <cellStyle name="20% - Accent2 12 2 2 2 3" xfId="2073"/>
    <cellStyle name="20% - Accent2 12 2 2 3" xfId="2074"/>
    <cellStyle name="20% - Accent2 12 2 2 3 2" xfId="2075"/>
    <cellStyle name="20% - Accent2 12 2 2 4" xfId="2076"/>
    <cellStyle name="20% - Accent2 12 2 3" xfId="2077"/>
    <cellStyle name="20% - Accent2 12 2 3 2" xfId="2078"/>
    <cellStyle name="20% - Accent2 12 2 3 2 2" xfId="2079"/>
    <cellStyle name="20% - Accent2 12 2 3 2 2 2" xfId="2080"/>
    <cellStyle name="20% - Accent2 12 2 3 2 3" xfId="2081"/>
    <cellStyle name="20% - Accent2 12 2 3 3" xfId="2082"/>
    <cellStyle name="20% - Accent2 12 2 3 3 2" xfId="2083"/>
    <cellStyle name="20% - Accent2 12 2 3 4" xfId="2084"/>
    <cellStyle name="20% - Accent2 12 2 4" xfId="2085"/>
    <cellStyle name="20% - Accent2 12 2 4 2" xfId="2086"/>
    <cellStyle name="20% - Accent2 12 2 4 2 2" xfId="2087"/>
    <cellStyle name="20% - Accent2 12 2 4 3" xfId="2088"/>
    <cellStyle name="20% - Accent2 12 2 5" xfId="2089"/>
    <cellStyle name="20% - Accent2 12 2 5 2" xfId="2090"/>
    <cellStyle name="20% - Accent2 12 2 6" xfId="2091"/>
    <cellStyle name="20% - Accent2 12 2 7" xfId="2092"/>
    <cellStyle name="20% - Accent2 12 3" xfId="2093"/>
    <cellStyle name="20% - Accent2 12 3 2" xfId="2094"/>
    <cellStyle name="20% - Accent2 12 3 2 2" xfId="2095"/>
    <cellStyle name="20% - Accent2 12 3 2 2 2" xfId="2096"/>
    <cellStyle name="20% - Accent2 12 3 2 3" xfId="2097"/>
    <cellStyle name="20% - Accent2 12 3 3" xfId="2098"/>
    <cellStyle name="20% - Accent2 12 3 3 2" xfId="2099"/>
    <cellStyle name="20% - Accent2 12 3 4" xfId="2100"/>
    <cellStyle name="20% - Accent2 12 3 5" xfId="2101"/>
    <cellStyle name="20% - Accent2 12 4" xfId="2102"/>
    <cellStyle name="20% - Accent2 12 4 2" xfId="2103"/>
    <cellStyle name="20% - Accent2 12 4 2 2" xfId="2104"/>
    <cellStyle name="20% - Accent2 12 4 2 2 2" xfId="2105"/>
    <cellStyle name="20% - Accent2 12 4 2 3" xfId="2106"/>
    <cellStyle name="20% - Accent2 12 4 3" xfId="2107"/>
    <cellStyle name="20% - Accent2 12 4 3 2" xfId="2108"/>
    <cellStyle name="20% - Accent2 12 4 4" xfId="2109"/>
    <cellStyle name="20% - Accent2 12 5" xfId="2110"/>
    <cellStyle name="20% - Accent2 12 5 2" xfId="2111"/>
    <cellStyle name="20% - Accent2 12 5 2 2" xfId="2112"/>
    <cellStyle name="20% - Accent2 12 5 2 2 2" xfId="2113"/>
    <cellStyle name="20% - Accent2 12 5 2 3" xfId="2114"/>
    <cellStyle name="20% - Accent2 12 5 3" xfId="2115"/>
    <cellStyle name="20% - Accent2 12 5 3 2" xfId="2116"/>
    <cellStyle name="20% - Accent2 12 5 4" xfId="2117"/>
    <cellStyle name="20% - Accent2 12 6" xfId="2118"/>
    <cellStyle name="20% - Accent2 12 6 2" xfId="2119"/>
    <cellStyle name="20% - Accent2 12 6 2 2" xfId="2120"/>
    <cellStyle name="20% - Accent2 12 6 2 2 2" xfId="2121"/>
    <cellStyle name="20% - Accent2 12 6 2 3" xfId="2122"/>
    <cellStyle name="20% - Accent2 12 6 3" xfId="2123"/>
    <cellStyle name="20% - Accent2 12 6 3 2" xfId="2124"/>
    <cellStyle name="20% - Accent2 12 6 4" xfId="2125"/>
    <cellStyle name="20% - Accent2 12 7" xfId="2126"/>
    <cellStyle name="20% - Accent2 12 7 2" xfId="2127"/>
    <cellStyle name="20% - Accent2 12 7 2 2" xfId="2128"/>
    <cellStyle name="20% - Accent2 12 7 3" xfId="2129"/>
    <cellStyle name="20% - Accent2 12 8" xfId="2130"/>
    <cellStyle name="20% - Accent2 12 8 2" xfId="2131"/>
    <cellStyle name="20% - Accent2 12 9" xfId="2132"/>
    <cellStyle name="20% - Accent2 13" xfId="2133"/>
    <cellStyle name="20% - Accent2 13 10" xfId="2134"/>
    <cellStyle name="20% - Accent2 13 2" xfId="2135"/>
    <cellStyle name="20% - Accent2 13 2 2" xfId="2136"/>
    <cellStyle name="20% - Accent2 13 2 2 2" xfId="2137"/>
    <cellStyle name="20% - Accent2 13 2 2 2 2" xfId="2138"/>
    <cellStyle name="20% - Accent2 13 2 2 2 2 2" xfId="2139"/>
    <cellStyle name="20% - Accent2 13 2 2 2 3" xfId="2140"/>
    <cellStyle name="20% - Accent2 13 2 2 3" xfId="2141"/>
    <cellStyle name="20% - Accent2 13 2 2 3 2" xfId="2142"/>
    <cellStyle name="20% - Accent2 13 2 2 4" xfId="2143"/>
    <cellStyle name="20% - Accent2 13 2 3" xfId="2144"/>
    <cellStyle name="20% - Accent2 13 2 3 2" xfId="2145"/>
    <cellStyle name="20% - Accent2 13 2 3 2 2" xfId="2146"/>
    <cellStyle name="20% - Accent2 13 2 3 2 2 2" xfId="2147"/>
    <cellStyle name="20% - Accent2 13 2 3 2 3" xfId="2148"/>
    <cellStyle name="20% - Accent2 13 2 3 3" xfId="2149"/>
    <cellStyle name="20% - Accent2 13 2 3 3 2" xfId="2150"/>
    <cellStyle name="20% - Accent2 13 2 3 4" xfId="2151"/>
    <cellStyle name="20% - Accent2 13 2 4" xfId="2152"/>
    <cellStyle name="20% - Accent2 13 2 4 2" xfId="2153"/>
    <cellStyle name="20% - Accent2 13 2 4 2 2" xfId="2154"/>
    <cellStyle name="20% - Accent2 13 2 4 3" xfId="2155"/>
    <cellStyle name="20% - Accent2 13 2 5" xfId="2156"/>
    <cellStyle name="20% - Accent2 13 2 5 2" xfId="2157"/>
    <cellStyle name="20% - Accent2 13 2 6" xfId="2158"/>
    <cellStyle name="20% - Accent2 13 2 7" xfId="2159"/>
    <cellStyle name="20% - Accent2 13 3" xfId="2160"/>
    <cellStyle name="20% - Accent2 13 3 2" xfId="2161"/>
    <cellStyle name="20% - Accent2 13 3 2 2" xfId="2162"/>
    <cellStyle name="20% - Accent2 13 3 2 2 2" xfId="2163"/>
    <cellStyle name="20% - Accent2 13 3 2 3" xfId="2164"/>
    <cellStyle name="20% - Accent2 13 3 3" xfId="2165"/>
    <cellStyle name="20% - Accent2 13 3 3 2" xfId="2166"/>
    <cellStyle name="20% - Accent2 13 3 4" xfId="2167"/>
    <cellStyle name="20% - Accent2 13 3 5" xfId="2168"/>
    <cellStyle name="20% - Accent2 13 4" xfId="2169"/>
    <cellStyle name="20% - Accent2 13 4 2" xfId="2170"/>
    <cellStyle name="20% - Accent2 13 4 2 2" xfId="2171"/>
    <cellStyle name="20% - Accent2 13 4 2 2 2" xfId="2172"/>
    <cellStyle name="20% - Accent2 13 4 2 3" xfId="2173"/>
    <cellStyle name="20% - Accent2 13 4 3" xfId="2174"/>
    <cellStyle name="20% - Accent2 13 4 3 2" xfId="2175"/>
    <cellStyle name="20% - Accent2 13 4 4" xfId="2176"/>
    <cellStyle name="20% - Accent2 13 5" xfId="2177"/>
    <cellStyle name="20% - Accent2 13 5 2" xfId="2178"/>
    <cellStyle name="20% - Accent2 13 5 2 2" xfId="2179"/>
    <cellStyle name="20% - Accent2 13 5 2 2 2" xfId="2180"/>
    <cellStyle name="20% - Accent2 13 5 2 3" xfId="2181"/>
    <cellStyle name="20% - Accent2 13 5 3" xfId="2182"/>
    <cellStyle name="20% - Accent2 13 5 3 2" xfId="2183"/>
    <cellStyle name="20% - Accent2 13 5 4" xfId="2184"/>
    <cellStyle name="20% - Accent2 13 6" xfId="2185"/>
    <cellStyle name="20% - Accent2 13 6 2" xfId="2186"/>
    <cellStyle name="20% - Accent2 13 6 2 2" xfId="2187"/>
    <cellStyle name="20% - Accent2 13 6 2 2 2" xfId="2188"/>
    <cellStyle name="20% - Accent2 13 6 2 3" xfId="2189"/>
    <cellStyle name="20% - Accent2 13 6 3" xfId="2190"/>
    <cellStyle name="20% - Accent2 13 6 3 2" xfId="2191"/>
    <cellStyle name="20% - Accent2 13 6 4" xfId="2192"/>
    <cellStyle name="20% - Accent2 13 7" xfId="2193"/>
    <cellStyle name="20% - Accent2 13 7 2" xfId="2194"/>
    <cellStyle name="20% - Accent2 13 7 2 2" xfId="2195"/>
    <cellStyle name="20% - Accent2 13 7 3" xfId="2196"/>
    <cellStyle name="20% - Accent2 13 8" xfId="2197"/>
    <cellStyle name="20% - Accent2 13 8 2" xfId="2198"/>
    <cellStyle name="20% - Accent2 13 9" xfId="2199"/>
    <cellStyle name="20% - Accent2 14" xfId="2200"/>
    <cellStyle name="20% - Accent2 15" xfId="2201"/>
    <cellStyle name="20% - Accent2 16" xfId="2202"/>
    <cellStyle name="20% - Accent2 17" xfId="2203"/>
    <cellStyle name="20% - Accent2 18" xfId="2204"/>
    <cellStyle name="20% - Accent2 2" xfId="2205"/>
    <cellStyle name="20% - Accent2 2 2" xfId="2206"/>
    <cellStyle name="20% - Accent2 2 2 10" xfId="2207"/>
    <cellStyle name="20% - Accent2 2 2 10 2" xfId="2208"/>
    <cellStyle name="20% - Accent2 2 2 10 2 2" xfId="2209"/>
    <cellStyle name="20% - Accent2 2 2 10 3" xfId="2210"/>
    <cellStyle name="20% - Accent2 2 2 10 4" xfId="2211"/>
    <cellStyle name="20% - Accent2 2 2 11" xfId="2212"/>
    <cellStyle name="20% - Accent2 2 2 11 2" xfId="2213"/>
    <cellStyle name="20% - Accent2 2 2 12" xfId="2214"/>
    <cellStyle name="20% - Accent2 2 2 13" xfId="2215"/>
    <cellStyle name="20% - Accent2 2 2 14" xfId="2216"/>
    <cellStyle name="20% - Accent2 2 2 15" xfId="2217"/>
    <cellStyle name="20% - Accent2 2 2 16" xfId="2218"/>
    <cellStyle name="20% - Accent2 2 2 17" xfId="2219"/>
    <cellStyle name="20% - Accent2 2 2 18" xfId="2220"/>
    <cellStyle name="20% - Accent2 2 2 19" xfId="2221"/>
    <cellStyle name="20% - Accent2 2 2 2" xfId="2222"/>
    <cellStyle name="20% - Accent2 2 2 2 10" xfId="2223"/>
    <cellStyle name="20% - Accent2 2 2 2 11" xfId="2224"/>
    <cellStyle name="20% - Accent2 2 2 2 12" xfId="2225"/>
    <cellStyle name="20% - Accent2 2 2 2 13" xfId="2226"/>
    <cellStyle name="20% - Accent2 2 2 2 14" xfId="2227"/>
    <cellStyle name="20% - Accent2 2 2 2 15" xfId="2228"/>
    <cellStyle name="20% - Accent2 2 2 2 16" xfId="2229"/>
    <cellStyle name="20% - Accent2 2 2 2 17" xfId="2230"/>
    <cellStyle name="20% - Accent2 2 2 2 2" xfId="2231"/>
    <cellStyle name="20% - Accent2 2 2 2 2 10" xfId="2232"/>
    <cellStyle name="20% - Accent2 2 2 2 2 11" xfId="2233"/>
    <cellStyle name="20% - Accent2 2 2 2 2 2" xfId="2234"/>
    <cellStyle name="20% - Accent2 2 2 2 2 2 2" xfId="2235"/>
    <cellStyle name="20% - Accent2 2 2 2 2 2 2 2" xfId="2236"/>
    <cellStyle name="20% - Accent2 2 2 2 2 2 2 2 2" xfId="2237"/>
    <cellStyle name="20% - Accent2 2 2 2 2 2 2 2 2 2" xfId="2238"/>
    <cellStyle name="20% - Accent2 2 2 2 2 2 2 2 3" xfId="2239"/>
    <cellStyle name="20% - Accent2 2 2 2 2 2 2 3" xfId="2240"/>
    <cellStyle name="20% - Accent2 2 2 2 2 2 2 3 2" xfId="2241"/>
    <cellStyle name="20% - Accent2 2 2 2 2 2 2 4" xfId="2242"/>
    <cellStyle name="20% - Accent2 2 2 2 2 2 3" xfId="2243"/>
    <cellStyle name="20% - Accent2 2 2 2 2 2 3 2" xfId="2244"/>
    <cellStyle name="20% - Accent2 2 2 2 2 2 3 2 2" xfId="2245"/>
    <cellStyle name="20% - Accent2 2 2 2 2 2 3 2 2 2" xfId="2246"/>
    <cellStyle name="20% - Accent2 2 2 2 2 2 3 2 3" xfId="2247"/>
    <cellStyle name="20% - Accent2 2 2 2 2 2 3 3" xfId="2248"/>
    <cellStyle name="20% - Accent2 2 2 2 2 2 3 3 2" xfId="2249"/>
    <cellStyle name="20% - Accent2 2 2 2 2 2 3 4" xfId="2250"/>
    <cellStyle name="20% - Accent2 2 2 2 2 2 4" xfId="2251"/>
    <cellStyle name="20% - Accent2 2 2 2 2 2 4 2" xfId="2252"/>
    <cellStyle name="20% - Accent2 2 2 2 2 2 4 2 2" xfId="2253"/>
    <cellStyle name="20% - Accent2 2 2 2 2 2 4 3" xfId="2254"/>
    <cellStyle name="20% - Accent2 2 2 2 2 2 5" xfId="2255"/>
    <cellStyle name="20% - Accent2 2 2 2 2 2 5 2" xfId="2256"/>
    <cellStyle name="20% - Accent2 2 2 2 2 2 6" xfId="2257"/>
    <cellStyle name="20% - Accent2 2 2 2 2 2 7" xfId="2258"/>
    <cellStyle name="20% - Accent2 2 2 2 2 3" xfId="2259"/>
    <cellStyle name="20% - Accent2 2 2 2 2 3 2" xfId="2260"/>
    <cellStyle name="20% - Accent2 2 2 2 2 3 2 2" xfId="2261"/>
    <cellStyle name="20% - Accent2 2 2 2 2 3 2 2 2" xfId="2262"/>
    <cellStyle name="20% - Accent2 2 2 2 2 3 2 3" xfId="2263"/>
    <cellStyle name="20% - Accent2 2 2 2 2 3 3" xfId="2264"/>
    <cellStyle name="20% - Accent2 2 2 2 2 3 3 2" xfId="2265"/>
    <cellStyle name="20% - Accent2 2 2 2 2 3 4" xfId="2266"/>
    <cellStyle name="20% - Accent2 2 2 2 2 3 5" xfId="2267"/>
    <cellStyle name="20% - Accent2 2 2 2 2 4" xfId="2268"/>
    <cellStyle name="20% - Accent2 2 2 2 2 4 2" xfId="2269"/>
    <cellStyle name="20% - Accent2 2 2 2 2 4 2 2" xfId="2270"/>
    <cellStyle name="20% - Accent2 2 2 2 2 4 2 2 2" xfId="2271"/>
    <cellStyle name="20% - Accent2 2 2 2 2 4 2 3" xfId="2272"/>
    <cellStyle name="20% - Accent2 2 2 2 2 4 3" xfId="2273"/>
    <cellStyle name="20% - Accent2 2 2 2 2 4 3 2" xfId="2274"/>
    <cellStyle name="20% - Accent2 2 2 2 2 4 4" xfId="2275"/>
    <cellStyle name="20% - Accent2 2 2 2 2 5" xfId="2276"/>
    <cellStyle name="20% - Accent2 2 2 2 2 5 2" xfId="2277"/>
    <cellStyle name="20% - Accent2 2 2 2 2 5 2 2" xfId="2278"/>
    <cellStyle name="20% - Accent2 2 2 2 2 5 2 2 2" xfId="2279"/>
    <cellStyle name="20% - Accent2 2 2 2 2 5 2 3" xfId="2280"/>
    <cellStyle name="20% - Accent2 2 2 2 2 5 3" xfId="2281"/>
    <cellStyle name="20% - Accent2 2 2 2 2 5 3 2" xfId="2282"/>
    <cellStyle name="20% - Accent2 2 2 2 2 5 4" xfId="2283"/>
    <cellStyle name="20% - Accent2 2 2 2 2 6" xfId="2284"/>
    <cellStyle name="20% - Accent2 2 2 2 2 6 2" xfId="2285"/>
    <cellStyle name="20% - Accent2 2 2 2 2 6 2 2" xfId="2286"/>
    <cellStyle name="20% - Accent2 2 2 2 2 6 2 2 2" xfId="2287"/>
    <cellStyle name="20% - Accent2 2 2 2 2 6 2 3" xfId="2288"/>
    <cellStyle name="20% - Accent2 2 2 2 2 6 3" xfId="2289"/>
    <cellStyle name="20% - Accent2 2 2 2 2 6 3 2" xfId="2290"/>
    <cellStyle name="20% - Accent2 2 2 2 2 6 4" xfId="2291"/>
    <cellStyle name="20% - Accent2 2 2 2 2 7" xfId="2292"/>
    <cellStyle name="20% - Accent2 2 2 2 2 7 2" xfId="2293"/>
    <cellStyle name="20% - Accent2 2 2 2 2 7 2 2" xfId="2294"/>
    <cellStyle name="20% - Accent2 2 2 2 2 7 3" xfId="2295"/>
    <cellStyle name="20% - Accent2 2 2 2 2 8" xfId="2296"/>
    <cellStyle name="20% - Accent2 2 2 2 2 8 2" xfId="2297"/>
    <cellStyle name="20% - Accent2 2 2 2 2 9" xfId="2298"/>
    <cellStyle name="20% - Accent2 2 2 2 3" xfId="2299"/>
    <cellStyle name="20% - Accent2 2 2 2 3 2" xfId="2300"/>
    <cellStyle name="20% - Accent2 2 2 2 3 2 2" xfId="2301"/>
    <cellStyle name="20% - Accent2 2 2 2 3 2 3" xfId="2302"/>
    <cellStyle name="20% - Accent2 2 2 2 3 3" xfId="2303"/>
    <cellStyle name="20% - Accent2 2 2 2 3 4" xfId="2304"/>
    <cellStyle name="20% - Accent2 2 2 2 4" xfId="2305"/>
    <cellStyle name="20% - Accent2 2 2 2 4 2" xfId="2306"/>
    <cellStyle name="20% - Accent2 2 2 2 4 2 2" xfId="2307"/>
    <cellStyle name="20% - Accent2 2 2 2 4 2 2 2" xfId="2308"/>
    <cellStyle name="20% - Accent2 2 2 2 4 2 2 2 2" xfId="2309"/>
    <cellStyle name="20% - Accent2 2 2 2 4 2 2 3" xfId="2310"/>
    <cellStyle name="20% - Accent2 2 2 2 4 2 3" xfId="2311"/>
    <cellStyle name="20% - Accent2 2 2 2 4 2 3 2" xfId="2312"/>
    <cellStyle name="20% - Accent2 2 2 2 4 2 4" xfId="2313"/>
    <cellStyle name="20% - Accent2 2 2 2 4 3" xfId="2314"/>
    <cellStyle name="20% - Accent2 2 2 2 4 3 2" xfId="2315"/>
    <cellStyle name="20% - Accent2 2 2 2 4 3 2 2" xfId="2316"/>
    <cellStyle name="20% - Accent2 2 2 2 4 3 2 2 2" xfId="2317"/>
    <cellStyle name="20% - Accent2 2 2 2 4 3 2 3" xfId="2318"/>
    <cellStyle name="20% - Accent2 2 2 2 4 3 3" xfId="2319"/>
    <cellStyle name="20% - Accent2 2 2 2 4 3 3 2" xfId="2320"/>
    <cellStyle name="20% - Accent2 2 2 2 4 3 4" xfId="2321"/>
    <cellStyle name="20% - Accent2 2 2 2 4 4" xfId="2322"/>
    <cellStyle name="20% - Accent2 2 2 2 4 4 2" xfId="2323"/>
    <cellStyle name="20% - Accent2 2 2 2 4 4 2 2" xfId="2324"/>
    <cellStyle name="20% - Accent2 2 2 2 4 4 3" xfId="2325"/>
    <cellStyle name="20% - Accent2 2 2 2 4 5" xfId="2326"/>
    <cellStyle name="20% - Accent2 2 2 2 4 5 2" xfId="2327"/>
    <cellStyle name="20% - Accent2 2 2 2 4 6" xfId="2328"/>
    <cellStyle name="20% - Accent2 2 2 2 4 7" xfId="2329"/>
    <cellStyle name="20% - Accent2 2 2 2 4 8" xfId="2330"/>
    <cellStyle name="20% - Accent2 2 2 2 5" xfId="2331"/>
    <cellStyle name="20% - Accent2 2 2 2 5 2" xfId="2332"/>
    <cellStyle name="20% - Accent2 2 2 2 5 2 2" xfId="2333"/>
    <cellStyle name="20% - Accent2 2 2 2 5 2 2 2" xfId="2334"/>
    <cellStyle name="20% - Accent2 2 2 2 5 2 3" xfId="2335"/>
    <cellStyle name="20% - Accent2 2 2 2 5 3" xfId="2336"/>
    <cellStyle name="20% - Accent2 2 2 2 5 3 2" xfId="2337"/>
    <cellStyle name="20% - Accent2 2 2 2 5 4" xfId="2338"/>
    <cellStyle name="20% - Accent2 2 2 2 5 5" xfId="2339"/>
    <cellStyle name="20% - Accent2 2 2 2 5 6" xfId="2340"/>
    <cellStyle name="20% - Accent2 2 2 2 6" xfId="2341"/>
    <cellStyle name="20% - Accent2 2 2 2 6 2" xfId="2342"/>
    <cellStyle name="20% - Accent2 2 2 2 6 2 2" xfId="2343"/>
    <cellStyle name="20% - Accent2 2 2 2 6 2 2 2" xfId="2344"/>
    <cellStyle name="20% - Accent2 2 2 2 6 2 3" xfId="2345"/>
    <cellStyle name="20% - Accent2 2 2 2 6 3" xfId="2346"/>
    <cellStyle name="20% - Accent2 2 2 2 6 3 2" xfId="2347"/>
    <cellStyle name="20% - Accent2 2 2 2 6 4" xfId="2348"/>
    <cellStyle name="20% - Accent2 2 2 2 6 5" xfId="2349"/>
    <cellStyle name="20% - Accent2 2 2 2 6 6" xfId="2350"/>
    <cellStyle name="20% - Accent2 2 2 2 7" xfId="2351"/>
    <cellStyle name="20% - Accent2 2 2 2 7 2" xfId="2352"/>
    <cellStyle name="20% - Accent2 2 2 2 7 2 2" xfId="2353"/>
    <cellStyle name="20% - Accent2 2 2 2 7 2 2 2" xfId="2354"/>
    <cellStyle name="20% - Accent2 2 2 2 7 2 3" xfId="2355"/>
    <cellStyle name="20% - Accent2 2 2 2 7 3" xfId="2356"/>
    <cellStyle name="20% - Accent2 2 2 2 7 3 2" xfId="2357"/>
    <cellStyle name="20% - Accent2 2 2 2 7 4" xfId="2358"/>
    <cellStyle name="20% - Accent2 2 2 2 8" xfId="2359"/>
    <cellStyle name="20% - Accent2 2 2 2 8 2" xfId="2360"/>
    <cellStyle name="20% - Accent2 2 2 2 8 2 2" xfId="2361"/>
    <cellStyle name="20% - Accent2 2 2 2 8 2 2 2" xfId="2362"/>
    <cellStyle name="20% - Accent2 2 2 2 8 2 3" xfId="2363"/>
    <cellStyle name="20% - Accent2 2 2 2 8 3" xfId="2364"/>
    <cellStyle name="20% - Accent2 2 2 2 8 3 2" xfId="2365"/>
    <cellStyle name="20% - Accent2 2 2 2 8 4" xfId="2366"/>
    <cellStyle name="20% - Accent2 2 2 2 9" xfId="2367"/>
    <cellStyle name="20% - Accent2 2 2 2 9 2" xfId="2368"/>
    <cellStyle name="20% - Accent2 2 2 2 9 2 2" xfId="2369"/>
    <cellStyle name="20% - Accent2 2 2 2 9 3" xfId="2370"/>
    <cellStyle name="20% - Accent2 2 2 20" xfId="2371"/>
    <cellStyle name="20% - Accent2 2 2 21" xfId="2372"/>
    <cellStyle name="20% - Accent2 2 2 3" xfId="2373"/>
    <cellStyle name="20% - Accent2 2 2 3 2" xfId="2374"/>
    <cellStyle name="20% - Accent2 2 2 3 2 2" xfId="2375"/>
    <cellStyle name="20% - Accent2 2 2 3 2 3" xfId="2376"/>
    <cellStyle name="20% - Accent2 2 2 3 3" xfId="2377"/>
    <cellStyle name="20% - Accent2 2 2 3 3 2" xfId="2378"/>
    <cellStyle name="20% - Accent2 2 2 3 4" xfId="2379"/>
    <cellStyle name="20% - Accent2 2 2 4" xfId="2380"/>
    <cellStyle name="20% - Accent2 2 2 4 2" xfId="2381"/>
    <cellStyle name="20% - Accent2 2 2 4 2 2" xfId="2382"/>
    <cellStyle name="20% - Accent2 2 2 4 2 2 2" xfId="2383"/>
    <cellStyle name="20% - Accent2 2 2 4 2 2 2 2" xfId="2384"/>
    <cellStyle name="20% - Accent2 2 2 4 2 2 3" xfId="2385"/>
    <cellStyle name="20% - Accent2 2 2 4 2 3" xfId="2386"/>
    <cellStyle name="20% - Accent2 2 2 4 2 3 2" xfId="2387"/>
    <cellStyle name="20% - Accent2 2 2 4 2 4" xfId="2388"/>
    <cellStyle name="20% - Accent2 2 2 4 3" xfId="2389"/>
    <cellStyle name="20% - Accent2 2 2 4 3 2" xfId="2390"/>
    <cellStyle name="20% - Accent2 2 2 4 3 2 2" xfId="2391"/>
    <cellStyle name="20% - Accent2 2 2 4 3 2 2 2" xfId="2392"/>
    <cellStyle name="20% - Accent2 2 2 4 3 2 3" xfId="2393"/>
    <cellStyle name="20% - Accent2 2 2 4 3 3" xfId="2394"/>
    <cellStyle name="20% - Accent2 2 2 4 3 3 2" xfId="2395"/>
    <cellStyle name="20% - Accent2 2 2 4 3 4" xfId="2396"/>
    <cellStyle name="20% - Accent2 2 2 4 4" xfId="2397"/>
    <cellStyle name="20% - Accent2 2 2 4 4 2" xfId="2398"/>
    <cellStyle name="20% - Accent2 2 2 4 4 2 2" xfId="2399"/>
    <cellStyle name="20% - Accent2 2 2 4 4 3" xfId="2400"/>
    <cellStyle name="20% - Accent2 2 2 4 5" xfId="2401"/>
    <cellStyle name="20% - Accent2 2 2 4 5 2" xfId="2402"/>
    <cellStyle name="20% - Accent2 2 2 4 6" xfId="2403"/>
    <cellStyle name="20% - Accent2 2 2 4 7" xfId="2404"/>
    <cellStyle name="20% - Accent2 2 2 4 8" xfId="2405"/>
    <cellStyle name="20% - Accent2 2 2 5" xfId="2406"/>
    <cellStyle name="20% - Accent2 2 2 5 2" xfId="2407"/>
    <cellStyle name="20% - Accent2 2 2 5 2 2" xfId="2408"/>
    <cellStyle name="20% - Accent2 2 2 5 2 2 2" xfId="2409"/>
    <cellStyle name="20% - Accent2 2 2 5 2 2 2 2" xfId="2410"/>
    <cellStyle name="20% - Accent2 2 2 5 2 2 3" xfId="2411"/>
    <cellStyle name="20% - Accent2 2 2 5 2 3" xfId="2412"/>
    <cellStyle name="20% - Accent2 2 2 5 2 3 2" xfId="2413"/>
    <cellStyle name="20% - Accent2 2 2 5 2 4" xfId="2414"/>
    <cellStyle name="20% - Accent2 2 2 5 3" xfId="2415"/>
    <cellStyle name="20% - Accent2 2 2 5 3 2" xfId="2416"/>
    <cellStyle name="20% - Accent2 2 2 5 3 2 2" xfId="2417"/>
    <cellStyle name="20% - Accent2 2 2 5 3 2 2 2" xfId="2418"/>
    <cellStyle name="20% - Accent2 2 2 5 3 2 3" xfId="2419"/>
    <cellStyle name="20% - Accent2 2 2 5 3 3" xfId="2420"/>
    <cellStyle name="20% - Accent2 2 2 5 3 3 2" xfId="2421"/>
    <cellStyle name="20% - Accent2 2 2 5 3 4" xfId="2422"/>
    <cellStyle name="20% - Accent2 2 2 5 4" xfId="2423"/>
    <cellStyle name="20% - Accent2 2 2 5 4 2" xfId="2424"/>
    <cellStyle name="20% - Accent2 2 2 5 4 2 2" xfId="2425"/>
    <cellStyle name="20% - Accent2 2 2 5 4 3" xfId="2426"/>
    <cellStyle name="20% - Accent2 2 2 5 5" xfId="2427"/>
    <cellStyle name="20% - Accent2 2 2 5 5 2" xfId="2428"/>
    <cellStyle name="20% - Accent2 2 2 5 6" xfId="2429"/>
    <cellStyle name="20% - Accent2 2 2 5 7" xfId="2430"/>
    <cellStyle name="20% - Accent2 2 2 5 8" xfId="2431"/>
    <cellStyle name="20% - Accent2 2 2 6" xfId="2432"/>
    <cellStyle name="20% - Accent2 2 2 6 2" xfId="2433"/>
    <cellStyle name="20% - Accent2 2 2 6 2 2" xfId="2434"/>
    <cellStyle name="20% - Accent2 2 2 6 2 2 2" xfId="2435"/>
    <cellStyle name="20% - Accent2 2 2 6 2 2 2 2" xfId="2436"/>
    <cellStyle name="20% - Accent2 2 2 6 2 2 3" xfId="2437"/>
    <cellStyle name="20% - Accent2 2 2 6 2 3" xfId="2438"/>
    <cellStyle name="20% - Accent2 2 2 6 2 3 2" xfId="2439"/>
    <cellStyle name="20% - Accent2 2 2 6 2 4" xfId="2440"/>
    <cellStyle name="20% - Accent2 2 2 6 3" xfId="2441"/>
    <cellStyle name="20% - Accent2 2 2 6 3 2" xfId="2442"/>
    <cellStyle name="20% - Accent2 2 2 6 3 2 2" xfId="2443"/>
    <cellStyle name="20% - Accent2 2 2 6 3 2 2 2" xfId="2444"/>
    <cellStyle name="20% - Accent2 2 2 6 3 2 3" xfId="2445"/>
    <cellStyle name="20% - Accent2 2 2 6 3 3" xfId="2446"/>
    <cellStyle name="20% - Accent2 2 2 6 3 3 2" xfId="2447"/>
    <cellStyle name="20% - Accent2 2 2 6 3 4" xfId="2448"/>
    <cellStyle name="20% - Accent2 2 2 6 4" xfId="2449"/>
    <cellStyle name="20% - Accent2 2 2 6 4 2" xfId="2450"/>
    <cellStyle name="20% - Accent2 2 2 6 4 2 2" xfId="2451"/>
    <cellStyle name="20% - Accent2 2 2 6 4 3" xfId="2452"/>
    <cellStyle name="20% - Accent2 2 2 6 5" xfId="2453"/>
    <cellStyle name="20% - Accent2 2 2 6 5 2" xfId="2454"/>
    <cellStyle name="20% - Accent2 2 2 6 6" xfId="2455"/>
    <cellStyle name="20% - Accent2 2 2 6 7" xfId="2456"/>
    <cellStyle name="20% - Accent2 2 2 6 8" xfId="2457"/>
    <cellStyle name="20% - Accent2 2 2 7" xfId="2458"/>
    <cellStyle name="20% - Accent2 2 2 7 2" xfId="2459"/>
    <cellStyle name="20% - Accent2 2 2 7 2 2" xfId="2460"/>
    <cellStyle name="20% - Accent2 2 2 7 2 2 2" xfId="2461"/>
    <cellStyle name="20% - Accent2 2 2 7 2 3" xfId="2462"/>
    <cellStyle name="20% - Accent2 2 2 7 3" xfId="2463"/>
    <cellStyle name="20% - Accent2 2 2 7 3 2" xfId="2464"/>
    <cellStyle name="20% - Accent2 2 2 7 4" xfId="2465"/>
    <cellStyle name="20% - Accent2 2 2 7 5" xfId="2466"/>
    <cellStyle name="20% - Accent2 2 2 7 6" xfId="2467"/>
    <cellStyle name="20% - Accent2 2 2 8" xfId="2468"/>
    <cellStyle name="20% - Accent2 2 2 8 2" xfId="2469"/>
    <cellStyle name="20% - Accent2 2 2 8 2 2" xfId="2470"/>
    <cellStyle name="20% - Accent2 2 2 8 2 2 2" xfId="2471"/>
    <cellStyle name="20% - Accent2 2 2 8 2 3" xfId="2472"/>
    <cellStyle name="20% - Accent2 2 2 8 3" xfId="2473"/>
    <cellStyle name="20% - Accent2 2 2 8 3 2" xfId="2474"/>
    <cellStyle name="20% - Accent2 2 2 8 4" xfId="2475"/>
    <cellStyle name="20% - Accent2 2 2 8 5" xfId="2476"/>
    <cellStyle name="20% - Accent2 2 2 9" xfId="2477"/>
    <cellStyle name="20% - Accent2 2 2 9 2" xfId="2478"/>
    <cellStyle name="20% - Accent2 2 2 9 2 2" xfId="2479"/>
    <cellStyle name="20% - Accent2 2 2 9 2 2 2" xfId="2480"/>
    <cellStyle name="20% - Accent2 2 2 9 2 3" xfId="2481"/>
    <cellStyle name="20% - Accent2 2 2 9 3" xfId="2482"/>
    <cellStyle name="20% - Accent2 2 2 9 3 2" xfId="2483"/>
    <cellStyle name="20% - Accent2 2 2 9 4" xfId="2484"/>
    <cellStyle name="20% - Accent2 2 3" xfId="2485"/>
    <cellStyle name="20% - Accent2 2 3 10" xfId="2486"/>
    <cellStyle name="20% - Accent2 2 3 2" xfId="2487"/>
    <cellStyle name="20% - Accent2 2 3 2 2" xfId="2488"/>
    <cellStyle name="20% - Accent2 2 3 2 2 2" xfId="2489"/>
    <cellStyle name="20% - Accent2 2 3 2 2 2 2" xfId="2490"/>
    <cellStyle name="20% - Accent2 2 3 2 2 2 2 2" xfId="2491"/>
    <cellStyle name="20% - Accent2 2 3 2 2 2 3" xfId="2492"/>
    <cellStyle name="20% - Accent2 2 3 2 2 3" xfId="2493"/>
    <cellStyle name="20% - Accent2 2 3 2 2 3 2" xfId="2494"/>
    <cellStyle name="20% - Accent2 2 3 2 2 4" xfId="2495"/>
    <cellStyle name="20% - Accent2 2 3 2 3" xfId="2496"/>
    <cellStyle name="20% - Accent2 2 3 2 3 2" xfId="2497"/>
    <cellStyle name="20% - Accent2 2 3 2 3 2 2" xfId="2498"/>
    <cellStyle name="20% - Accent2 2 3 2 3 2 2 2" xfId="2499"/>
    <cellStyle name="20% - Accent2 2 3 2 3 2 3" xfId="2500"/>
    <cellStyle name="20% - Accent2 2 3 2 3 3" xfId="2501"/>
    <cellStyle name="20% - Accent2 2 3 2 3 3 2" xfId="2502"/>
    <cellStyle name="20% - Accent2 2 3 2 3 4" xfId="2503"/>
    <cellStyle name="20% - Accent2 2 3 2 4" xfId="2504"/>
    <cellStyle name="20% - Accent2 2 3 2 4 2" xfId="2505"/>
    <cellStyle name="20% - Accent2 2 3 2 4 2 2" xfId="2506"/>
    <cellStyle name="20% - Accent2 2 3 2 4 3" xfId="2507"/>
    <cellStyle name="20% - Accent2 2 3 2 5" xfId="2508"/>
    <cellStyle name="20% - Accent2 2 3 2 5 2" xfId="2509"/>
    <cellStyle name="20% - Accent2 2 3 2 6" xfId="2510"/>
    <cellStyle name="20% - Accent2 2 3 2 7" xfId="2511"/>
    <cellStyle name="20% - Accent2 2 3 2 8" xfId="2512"/>
    <cellStyle name="20% - Accent2 2 3 3" xfId="2513"/>
    <cellStyle name="20% - Accent2 2 3 3 2" xfId="2514"/>
    <cellStyle name="20% - Accent2 2 3 3 2 2" xfId="2515"/>
    <cellStyle name="20% - Accent2 2 3 3 2 2 2" xfId="2516"/>
    <cellStyle name="20% - Accent2 2 3 3 2 3" xfId="2517"/>
    <cellStyle name="20% - Accent2 2 3 3 3" xfId="2518"/>
    <cellStyle name="20% - Accent2 2 3 3 3 2" xfId="2519"/>
    <cellStyle name="20% - Accent2 2 3 3 4" xfId="2520"/>
    <cellStyle name="20% - Accent2 2 3 3 5" xfId="2521"/>
    <cellStyle name="20% - Accent2 2 3 3 6" xfId="2522"/>
    <cellStyle name="20% - Accent2 2 3 4" xfId="2523"/>
    <cellStyle name="20% - Accent2 2 3 5" xfId="2524"/>
    <cellStyle name="20% - Accent2 2 3 6" xfId="2525"/>
    <cellStyle name="20% - Accent2 2 3 7" xfId="2526"/>
    <cellStyle name="20% - Accent2 2 3 8" xfId="2527"/>
    <cellStyle name="20% - Accent2 2 3 9" xfId="2528"/>
    <cellStyle name="20% - Accent2 2 4" xfId="2529"/>
    <cellStyle name="20% - Accent2 2 4 10" xfId="2530"/>
    <cellStyle name="20% - Accent2 2 4 11" xfId="2531"/>
    <cellStyle name="20% - Accent2 2 4 12" xfId="2532"/>
    <cellStyle name="20% - Accent2 2 4 13" xfId="2533"/>
    <cellStyle name="20% - Accent2 2 4 2" xfId="2534"/>
    <cellStyle name="20% - Accent2 2 4 2 2" xfId="2535"/>
    <cellStyle name="20% - Accent2 2 4 2 2 2" xfId="2536"/>
    <cellStyle name="20% - Accent2 2 4 2 2 2 2" xfId="2537"/>
    <cellStyle name="20% - Accent2 2 4 2 2 3" xfId="2538"/>
    <cellStyle name="20% - Accent2 2 4 2 2 4" xfId="2539"/>
    <cellStyle name="20% - Accent2 2 4 2 3" xfId="2540"/>
    <cellStyle name="20% - Accent2 2 4 2 3 2" xfId="2541"/>
    <cellStyle name="20% - Accent2 2 4 2 4" xfId="2542"/>
    <cellStyle name="20% - Accent2 2 4 2 5" xfId="2543"/>
    <cellStyle name="20% - Accent2 2 4 2 6" xfId="2544"/>
    <cellStyle name="20% - Accent2 2 4 3" xfId="2545"/>
    <cellStyle name="20% - Accent2 2 4 3 2" xfId="2546"/>
    <cellStyle name="20% - Accent2 2 4 3 2 2" xfId="2547"/>
    <cellStyle name="20% - Accent2 2 4 3 2 2 2" xfId="2548"/>
    <cellStyle name="20% - Accent2 2 4 3 2 3" xfId="2549"/>
    <cellStyle name="20% - Accent2 2 4 3 3" xfId="2550"/>
    <cellStyle name="20% - Accent2 2 4 3 3 2" xfId="2551"/>
    <cellStyle name="20% - Accent2 2 4 3 4" xfId="2552"/>
    <cellStyle name="20% - Accent2 2 4 4" xfId="2553"/>
    <cellStyle name="20% - Accent2 2 4 4 2" xfId="2554"/>
    <cellStyle name="20% - Accent2 2 4 4 2 2" xfId="2555"/>
    <cellStyle name="20% - Accent2 2 4 4 2 2 2" xfId="2556"/>
    <cellStyle name="20% - Accent2 2 4 4 2 3" xfId="2557"/>
    <cellStyle name="20% - Accent2 2 4 4 3" xfId="2558"/>
    <cellStyle name="20% - Accent2 2 4 4 3 2" xfId="2559"/>
    <cellStyle name="20% - Accent2 2 4 4 4" xfId="2560"/>
    <cellStyle name="20% - Accent2 2 4 5" xfId="2561"/>
    <cellStyle name="20% - Accent2 2 4 5 2" xfId="2562"/>
    <cellStyle name="20% - Accent2 2 4 5 2 2" xfId="2563"/>
    <cellStyle name="20% - Accent2 2 4 5 3" xfId="2564"/>
    <cellStyle name="20% - Accent2 2 4 6" xfId="2565"/>
    <cellStyle name="20% - Accent2 2 4 6 2" xfId="2566"/>
    <cellStyle name="20% - Accent2 2 4 7" xfId="2567"/>
    <cellStyle name="20% - Accent2 2 4 8" xfId="2568"/>
    <cellStyle name="20% - Accent2 2 4 9" xfId="2569"/>
    <cellStyle name="20% - Accent2 2 5" xfId="2570"/>
    <cellStyle name="20% - Accent2 2 5 2" xfId="2571"/>
    <cellStyle name="20% - Accent2 2 5 2 2" xfId="2572"/>
    <cellStyle name="20% - Accent2 2 5 2 2 2" xfId="2573"/>
    <cellStyle name="20% - Accent2 2 5 2 2 3" xfId="2574"/>
    <cellStyle name="20% - Accent2 2 5 2 3" xfId="2575"/>
    <cellStyle name="20% - Accent2 2 5 2 4" xfId="2576"/>
    <cellStyle name="20% - Accent2 2 5 3" xfId="2577"/>
    <cellStyle name="20% - Accent2 2 5 3 2" xfId="2578"/>
    <cellStyle name="20% - Accent2 2 5 3 3" xfId="2579"/>
    <cellStyle name="20% - Accent2 2 5 4" xfId="2580"/>
    <cellStyle name="20% - Accent2 2 5 5" xfId="2581"/>
    <cellStyle name="20% - Accent2 2 6" xfId="2582"/>
    <cellStyle name="20% - Accent2 2 6 2" xfId="2583"/>
    <cellStyle name="20% - Accent2 2 6 2 2" xfId="2584"/>
    <cellStyle name="20% - Accent2 2 6 2 2 2" xfId="2585"/>
    <cellStyle name="20% - Accent2 2 6 2 2 3" xfId="2586"/>
    <cellStyle name="20% - Accent2 2 6 2 3" xfId="2587"/>
    <cellStyle name="20% - Accent2 2 6 2 4" xfId="2588"/>
    <cellStyle name="20% - Accent2 2 6 3" xfId="2589"/>
    <cellStyle name="20% - Accent2 2 6 3 2" xfId="2590"/>
    <cellStyle name="20% - Accent2 2 6 3 3" xfId="2591"/>
    <cellStyle name="20% - Accent2 2 6 4" xfId="2592"/>
    <cellStyle name="20% - Accent2 2 6 5" xfId="2593"/>
    <cellStyle name="20% - Accent2 2_2012 Cost of Removal" xfId="2594"/>
    <cellStyle name="20% - Accent2 3" xfId="2595"/>
    <cellStyle name="20% - Accent2 3 10" xfId="2596"/>
    <cellStyle name="20% - Accent2 3 2" xfId="2597"/>
    <cellStyle name="20% - Accent2 3 2 2" xfId="2598"/>
    <cellStyle name="20% - Accent2 3 2 2 10" xfId="2599"/>
    <cellStyle name="20% - Accent2 3 2 2 11" xfId="2600"/>
    <cellStyle name="20% - Accent2 3 2 2 12" xfId="2601"/>
    <cellStyle name="20% - Accent2 3 2 2 2" xfId="2602"/>
    <cellStyle name="20% - Accent2 3 2 2 2 2" xfId="2603"/>
    <cellStyle name="20% - Accent2 3 2 2 2 2 2" xfId="2604"/>
    <cellStyle name="20% - Accent2 3 2 2 2 2 2 2" xfId="2605"/>
    <cellStyle name="20% - Accent2 3 2 2 2 2 3" xfId="2606"/>
    <cellStyle name="20% - Accent2 3 2 2 2 3" xfId="2607"/>
    <cellStyle name="20% - Accent2 3 2 2 2 3 2" xfId="2608"/>
    <cellStyle name="20% - Accent2 3 2 2 2 4" xfId="2609"/>
    <cellStyle name="20% - Accent2 3 2 2 3" xfId="2610"/>
    <cellStyle name="20% - Accent2 3 2 2 3 2" xfId="2611"/>
    <cellStyle name="20% - Accent2 3 2 2 3 2 2" xfId="2612"/>
    <cellStyle name="20% - Accent2 3 2 2 3 2 2 2" xfId="2613"/>
    <cellStyle name="20% - Accent2 3 2 2 3 2 3" xfId="2614"/>
    <cellStyle name="20% - Accent2 3 2 2 3 3" xfId="2615"/>
    <cellStyle name="20% - Accent2 3 2 2 3 3 2" xfId="2616"/>
    <cellStyle name="20% - Accent2 3 2 2 3 4" xfId="2617"/>
    <cellStyle name="20% - Accent2 3 2 2 4" xfId="2618"/>
    <cellStyle name="20% - Accent2 3 2 2 4 2" xfId="2619"/>
    <cellStyle name="20% - Accent2 3 2 2 4 2 2" xfId="2620"/>
    <cellStyle name="20% - Accent2 3 2 2 4 2 2 2" xfId="2621"/>
    <cellStyle name="20% - Accent2 3 2 2 4 2 3" xfId="2622"/>
    <cellStyle name="20% - Accent2 3 2 2 4 3" xfId="2623"/>
    <cellStyle name="20% - Accent2 3 2 2 4 3 2" xfId="2624"/>
    <cellStyle name="20% - Accent2 3 2 2 4 4" xfId="2625"/>
    <cellStyle name="20% - Accent2 3 2 2 5" xfId="2626"/>
    <cellStyle name="20% - Accent2 3 2 2 5 2" xfId="2627"/>
    <cellStyle name="20% - Accent2 3 2 2 5 2 2" xfId="2628"/>
    <cellStyle name="20% - Accent2 3 2 2 5 3" xfId="2629"/>
    <cellStyle name="20% - Accent2 3 2 2 6" xfId="2630"/>
    <cellStyle name="20% - Accent2 3 2 2 6 2" xfId="2631"/>
    <cellStyle name="20% - Accent2 3 2 2 7" xfId="2632"/>
    <cellStyle name="20% - Accent2 3 2 2 8" xfId="2633"/>
    <cellStyle name="20% - Accent2 3 2 2 9" xfId="2634"/>
    <cellStyle name="20% - Accent2 3 2 3" xfId="2635"/>
    <cellStyle name="20% - Accent2 3 2 3 2" xfId="2636"/>
    <cellStyle name="20% - Accent2 3 2 3 2 2" xfId="2637"/>
    <cellStyle name="20% - Accent2 3 2 3 2 2 2" xfId="2638"/>
    <cellStyle name="20% - Accent2 3 2 3 2 2 2 2" xfId="2639"/>
    <cellStyle name="20% - Accent2 3 2 3 2 2 3" xfId="2640"/>
    <cellStyle name="20% - Accent2 3 2 3 2 3" xfId="2641"/>
    <cellStyle name="20% - Accent2 3 2 3 2 3 2" xfId="2642"/>
    <cellStyle name="20% - Accent2 3 2 3 2 4" xfId="2643"/>
    <cellStyle name="20% - Accent2 3 2 3 3" xfId="2644"/>
    <cellStyle name="20% - Accent2 3 2 3 3 2" xfId="2645"/>
    <cellStyle name="20% - Accent2 3 2 3 3 2 2" xfId="2646"/>
    <cellStyle name="20% - Accent2 3 2 3 3 2 2 2" xfId="2647"/>
    <cellStyle name="20% - Accent2 3 2 3 3 2 3" xfId="2648"/>
    <cellStyle name="20% - Accent2 3 2 3 3 3" xfId="2649"/>
    <cellStyle name="20% - Accent2 3 2 3 3 3 2" xfId="2650"/>
    <cellStyle name="20% - Accent2 3 2 3 3 4" xfId="2651"/>
    <cellStyle name="20% - Accent2 3 2 3 4" xfId="2652"/>
    <cellStyle name="20% - Accent2 3 2 3 4 2" xfId="2653"/>
    <cellStyle name="20% - Accent2 3 2 3 4 2 2" xfId="2654"/>
    <cellStyle name="20% - Accent2 3 2 3 4 3" xfId="2655"/>
    <cellStyle name="20% - Accent2 3 2 3 5" xfId="2656"/>
    <cellStyle name="20% - Accent2 3 2 3 5 2" xfId="2657"/>
    <cellStyle name="20% - Accent2 3 2 3 6" xfId="2658"/>
    <cellStyle name="20% - Accent2 3 2 3 7" xfId="2659"/>
    <cellStyle name="20% - Accent2 3 2 4" xfId="2660"/>
    <cellStyle name="20% - Accent2 3 2 4 2" xfId="2661"/>
    <cellStyle name="20% - Accent2 3 2 4 2 2" xfId="2662"/>
    <cellStyle name="20% - Accent2 3 2 4 2 2 2" xfId="2663"/>
    <cellStyle name="20% - Accent2 3 2 4 2 3" xfId="2664"/>
    <cellStyle name="20% - Accent2 3 2 4 3" xfId="2665"/>
    <cellStyle name="20% - Accent2 3 2 4 3 2" xfId="2666"/>
    <cellStyle name="20% - Accent2 3 2 4 4" xfId="2667"/>
    <cellStyle name="20% - Accent2 3 2 5" xfId="2668"/>
    <cellStyle name="20% - Accent2 3 2 6" xfId="2669"/>
    <cellStyle name="20% - Accent2 3 2 7" xfId="2670"/>
    <cellStyle name="20% - Accent2 3 2 8" xfId="2671"/>
    <cellStyle name="20% - Accent2 3 3" xfId="2672"/>
    <cellStyle name="20% - Accent2 3 3 10" xfId="2673"/>
    <cellStyle name="20% - Accent2 3 3 11" xfId="2674"/>
    <cellStyle name="20% - Accent2 3 3 12" xfId="2675"/>
    <cellStyle name="20% - Accent2 3 3 13" xfId="2676"/>
    <cellStyle name="20% - Accent2 3 3 2" xfId="2677"/>
    <cellStyle name="20% - Accent2 3 3 2 2" xfId="2678"/>
    <cellStyle name="20% - Accent2 3 3 2 2 2" xfId="2679"/>
    <cellStyle name="20% - Accent2 3 3 2 2 2 2" xfId="2680"/>
    <cellStyle name="20% - Accent2 3 3 2 2 3" xfId="2681"/>
    <cellStyle name="20% - Accent2 3 3 2 3" xfId="2682"/>
    <cellStyle name="20% - Accent2 3 3 2 3 2" xfId="2683"/>
    <cellStyle name="20% - Accent2 3 3 2 4" xfId="2684"/>
    <cellStyle name="20% - Accent2 3 3 2 5" xfId="2685"/>
    <cellStyle name="20% - Accent2 3 3 3" xfId="2686"/>
    <cellStyle name="20% - Accent2 3 3 3 2" xfId="2687"/>
    <cellStyle name="20% - Accent2 3 3 3 2 2" xfId="2688"/>
    <cellStyle name="20% - Accent2 3 3 3 2 2 2" xfId="2689"/>
    <cellStyle name="20% - Accent2 3 3 3 2 3" xfId="2690"/>
    <cellStyle name="20% - Accent2 3 3 3 3" xfId="2691"/>
    <cellStyle name="20% - Accent2 3 3 3 3 2" xfId="2692"/>
    <cellStyle name="20% - Accent2 3 3 3 4" xfId="2693"/>
    <cellStyle name="20% - Accent2 3 3 4" xfId="2694"/>
    <cellStyle name="20% - Accent2 3 3 4 2" xfId="2695"/>
    <cellStyle name="20% - Accent2 3 3 4 2 2" xfId="2696"/>
    <cellStyle name="20% - Accent2 3 3 4 2 2 2" xfId="2697"/>
    <cellStyle name="20% - Accent2 3 3 4 2 3" xfId="2698"/>
    <cellStyle name="20% - Accent2 3 3 4 3" xfId="2699"/>
    <cellStyle name="20% - Accent2 3 3 4 3 2" xfId="2700"/>
    <cellStyle name="20% - Accent2 3 3 4 4" xfId="2701"/>
    <cellStyle name="20% - Accent2 3 3 5" xfId="2702"/>
    <cellStyle name="20% - Accent2 3 3 5 2" xfId="2703"/>
    <cellStyle name="20% - Accent2 3 3 5 2 2" xfId="2704"/>
    <cellStyle name="20% - Accent2 3 3 5 2 2 2" xfId="2705"/>
    <cellStyle name="20% - Accent2 3 3 5 2 3" xfId="2706"/>
    <cellStyle name="20% - Accent2 3 3 5 3" xfId="2707"/>
    <cellStyle name="20% - Accent2 3 3 5 3 2" xfId="2708"/>
    <cellStyle name="20% - Accent2 3 3 5 4" xfId="2709"/>
    <cellStyle name="20% - Accent2 3 3 6" xfId="2710"/>
    <cellStyle name="20% - Accent2 3 3 6 2" xfId="2711"/>
    <cellStyle name="20% - Accent2 3 3 6 2 2" xfId="2712"/>
    <cellStyle name="20% - Accent2 3 3 6 3" xfId="2713"/>
    <cellStyle name="20% - Accent2 3 3 7" xfId="2714"/>
    <cellStyle name="20% - Accent2 3 3 7 2" xfId="2715"/>
    <cellStyle name="20% - Accent2 3 3 8" xfId="2716"/>
    <cellStyle name="20% - Accent2 3 3 9" xfId="2717"/>
    <cellStyle name="20% - Accent2 3 4" xfId="2718"/>
    <cellStyle name="20% - Accent2 3 4 2" xfId="2719"/>
    <cellStyle name="20% - Accent2 3 4 2 2" xfId="2720"/>
    <cellStyle name="20% - Accent2 3 4 2 2 2" xfId="2721"/>
    <cellStyle name="20% - Accent2 3 4 2 2 2 2" xfId="2722"/>
    <cellStyle name="20% - Accent2 3 4 2 2 3" xfId="2723"/>
    <cellStyle name="20% - Accent2 3 4 2 3" xfId="2724"/>
    <cellStyle name="20% - Accent2 3 4 2 3 2" xfId="2725"/>
    <cellStyle name="20% - Accent2 3 4 2 4" xfId="2726"/>
    <cellStyle name="20% - Accent2 3 4 3" xfId="2727"/>
    <cellStyle name="20% - Accent2 3 4 3 2" xfId="2728"/>
    <cellStyle name="20% - Accent2 3 4 3 2 2" xfId="2729"/>
    <cellStyle name="20% - Accent2 3 4 3 2 2 2" xfId="2730"/>
    <cellStyle name="20% - Accent2 3 4 3 2 3" xfId="2731"/>
    <cellStyle name="20% - Accent2 3 4 3 3" xfId="2732"/>
    <cellStyle name="20% - Accent2 3 4 3 3 2" xfId="2733"/>
    <cellStyle name="20% - Accent2 3 4 3 4" xfId="2734"/>
    <cellStyle name="20% - Accent2 3 4 4" xfId="2735"/>
    <cellStyle name="20% - Accent2 3 4 4 2" xfId="2736"/>
    <cellStyle name="20% - Accent2 3 4 4 2 2" xfId="2737"/>
    <cellStyle name="20% - Accent2 3 4 4 3" xfId="2738"/>
    <cellStyle name="20% - Accent2 3 4 5" xfId="2739"/>
    <cellStyle name="20% - Accent2 3 4 5 2" xfId="2740"/>
    <cellStyle name="20% - Accent2 3 4 6" xfId="2741"/>
    <cellStyle name="20% - Accent2 3 4 7" xfId="2742"/>
    <cellStyle name="20% - Accent2 3 4 8" xfId="2743"/>
    <cellStyle name="20% - Accent2 3 5" xfId="2744"/>
    <cellStyle name="20% - Accent2 3 5 2" xfId="2745"/>
    <cellStyle name="20% - Accent2 3 5 2 2" xfId="2746"/>
    <cellStyle name="20% - Accent2 3 5 2 2 2" xfId="2747"/>
    <cellStyle name="20% - Accent2 3 5 2 3" xfId="2748"/>
    <cellStyle name="20% - Accent2 3 5 3" xfId="2749"/>
    <cellStyle name="20% - Accent2 3 5 3 2" xfId="2750"/>
    <cellStyle name="20% - Accent2 3 5 4" xfId="2751"/>
    <cellStyle name="20% - Accent2 3 6" xfId="2752"/>
    <cellStyle name="20% - Accent2 3 7" xfId="2753"/>
    <cellStyle name="20% - Accent2 3 8" xfId="2754"/>
    <cellStyle name="20% - Accent2 3 9" xfId="2755"/>
    <cellStyle name="20% - Accent2 4" xfId="2756"/>
    <cellStyle name="20% - Accent2 4 2" xfId="2757"/>
    <cellStyle name="20% - Accent2 4 2 10" xfId="2758"/>
    <cellStyle name="20% - Accent2 4 2 11" xfId="2759"/>
    <cellStyle name="20% - Accent2 4 2 12" xfId="2760"/>
    <cellStyle name="20% - Accent2 4 2 13" xfId="2761"/>
    <cellStyle name="20% - Accent2 4 2 14" xfId="2762"/>
    <cellStyle name="20% - Accent2 4 2 2" xfId="2763"/>
    <cellStyle name="20% - Accent2 4 2 2 2" xfId="2764"/>
    <cellStyle name="20% - Accent2 4 2 2 2 2" xfId="2765"/>
    <cellStyle name="20% - Accent2 4 2 2 2 2 2" xfId="2766"/>
    <cellStyle name="20% - Accent2 4 2 2 2 3" xfId="2767"/>
    <cellStyle name="20% - Accent2 4 2 2 3" xfId="2768"/>
    <cellStyle name="20% - Accent2 4 2 2 3 2" xfId="2769"/>
    <cellStyle name="20% - Accent2 4 2 2 4" xfId="2770"/>
    <cellStyle name="20% - Accent2 4 2 2 5" xfId="2771"/>
    <cellStyle name="20% - Accent2 4 2 2 6" xfId="2772"/>
    <cellStyle name="20% - Accent2 4 2 3" xfId="2773"/>
    <cellStyle name="20% - Accent2 4 2 3 2" xfId="2774"/>
    <cellStyle name="20% - Accent2 4 2 3 2 2" xfId="2775"/>
    <cellStyle name="20% - Accent2 4 2 3 2 2 2" xfId="2776"/>
    <cellStyle name="20% - Accent2 4 2 3 2 3" xfId="2777"/>
    <cellStyle name="20% - Accent2 4 2 3 3" xfId="2778"/>
    <cellStyle name="20% - Accent2 4 2 3 3 2" xfId="2779"/>
    <cellStyle name="20% - Accent2 4 2 3 4" xfId="2780"/>
    <cellStyle name="20% - Accent2 4 2 4" xfId="2781"/>
    <cellStyle name="20% - Accent2 4 2 4 2" xfId="2782"/>
    <cellStyle name="20% - Accent2 4 2 4 2 2" xfId="2783"/>
    <cellStyle name="20% - Accent2 4 2 4 2 2 2" xfId="2784"/>
    <cellStyle name="20% - Accent2 4 2 4 2 3" xfId="2785"/>
    <cellStyle name="20% - Accent2 4 2 4 3" xfId="2786"/>
    <cellStyle name="20% - Accent2 4 2 4 3 2" xfId="2787"/>
    <cellStyle name="20% - Accent2 4 2 4 4" xfId="2788"/>
    <cellStyle name="20% - Accent2 4 2 5" xfId="2789"/>
    <cellStyle name="20% - Accent2 4 2 5 2" xfId="2790"/>
    <cellStyle name="20% - Accent2 4 2 5 2 2" xfId="2791"/>
    <cellStyle name="20% - Accent2 4 2 5 3" xfId="2792"/>
    <cellStyle name="20% - Accent2 4 2 6" xfId="2793"/>
    <cellStyle name="20% - Accent2 4 2 6 2" xfId="2794"/>
    <cellStyle name="20% - Accent2 4 2 7" xfId="2795"/>
    <cellStyle name="20% - Accent2 4 2 8" xfId="2796"/>
    <cellStyle name="20% - Accent2 4 2 9" xfId="2797"/>
    <cellStyle name="20% - Accent2 4 3" xfId="2798"/>
    <cellStyle name="20% - Accent2 4 3 2" xfId="2799"/>
    <cellStyle name="20% - Accent2 4 3 2 2" xfId="2800"/>
    <cellStyle name="20% - Accent2 4 3 2 2 2" xfId="2801"/>
    <cellStyle name="20% - Accent2 4 3 2 2 2 2" xfId="2802"/>
    <cellStyle name="20% - Accent2 4 3 2 2 3" xfId="2803"/>
    <cellStyle name="20% - Accent2 4 3 2 3" xfId="2804"/>
    <cellStyle name="20% - Accent2 4 3 2 3 2" xfId="2805"/>
    <cellStyle name="20% - Accent2 4 3 2 4" xfId="2806"/>
    <cellStyle name="20% - Accent2 4 3 3" xfId="2807"/>
    <cellStyle name="20% - Accent2 4 3 3 2" xfId="2808"/>
    <cellStyle name="20% - Accent2 4 3 3 2 2" xfId="2809"/>
    <cellStyle name="20% - Accent2 4 3 3 2 2 2" xfId="2810"/>
    <cellStyle name="20% - Accent2 4 3 3 2 3" xfId="2811"/>
    <cellStyle name="20% - Accent2 4 3 3 3" xfId="2812"/>
    <cellStyle name="20% - Accent2 4 3 3 3 2" xfId="2813"/>
    <cellStyle name="20% - Accent2 4 3 3 4" xfId="2814"/>
    <cellStyle name="20% - Accent2 4 3 4" xfId="2815"/>
    <cellStyle name="20% - Accent2 4 3 4 2" xfId="2816"/>
    <cellStyle name="20% - Accent2 4 3 4 2 2" xfId="2817"/>
    <cellStyle name="20% - Accent2 4 3 4 3" xfId="2818"/>
    <cellStyle name="20% - Accent2 4 3 5" xfId="2819"/>
    <cellStyle name="20% - Accent2 4 3 5 2" xfId="2820"/>
    <cellStyle name="20% - Accent2 4 3 6" xfId="2821"/>
    <cellStyle name="20% - Accent2 4 3 7" xfId="2822"/>
    <cellStyle name="20% - Accent2 4 3 8" xfId="2823"/>
    <cellStyle name="20% - Accent2 4 4" xfId="2824"/>
    <cellStyle name="20% - Accent2 4 4 2" xfId="2825"/>
    <cellStyle name="20% - Accent2 4 4 2 2" xfId="2826"/>
    <cellStyle name="20% - Accent2 4 4 2 2 2" xfId="2827"/>
    <cellStyle name="20% - Accent2 4 4 2 3" xfId="2828"/>
    <cellStyle name="20% - Accent2 4 4 3" xfId="2829"/>
    <cellStyle name="20% - Accent2 4 4 3 2" xfId="2830"/>
    <cellStyle name="20% - Accent2 4 4 4" xfId="2831"/>
    <cellStyle name="20% - Accent2 4 5" xfId="2832"/>
    <cellStyle name="20% - Accent2 4 6" xfId="2833"/>
    <cellStyle name="20% - Accent2 4 7" xfId="2834"/>
    <cellStyle name="20% - Accent2 4 8" xfId="2835"/>
    <cellStyle name="20% - Accent2 4 9" xfId="2836"/>
    <cellStyle name="20% - Accent2 5" xfId="2837"/>
    <cellStyle name="20% - Accent2 5 10" xfId="2838"/>
    <cellStyle name="20% - Accent2 5 2" xfId="2839"/>
    <cellStyle name="20% - Accent2 5 2 2" xfId="2840"/>
    <cellStyle name="20% - Accent2 5 2 2 2" xfId="2841"/>
    <cellStyle name="20% - Accent2 5 2 2 2 2" xfId="2842"/>
    <cellStyle name="20% - Accent2 5 2 2 2 2 2" xfId="2843"/>
    <cellStyle name="20% - Accent2 5 2 2 2 3" xfId="2844"/>
    <cellStyle name="20% - Accent2 5 2 2 3" xfId="2845"/>
    <cellStyle name="20% - Accent2 5 2 2 3 2" xfId="2846"/>
    <cellStyle name="20% - Accent2 5 2 2 4" xfId="2847"/>
    <cellStyle name="20% - Accent2 5 2 2 5" xfId="2848"/>
    <cellStyle name="20% - Accent2 5 2 3" xfId="2849"/>
    <cellStyle name="20% - Accent2 5 2 3 2" xfId="2850"/>
    <cellStyle name="20% - Accent2 5 2 3 2 2" xfId="2851"/>
    <cellStyle name="20% - Accent2 5 2 3 2 2 2" xfId="2852"/>
    <cellStyle name="20% - Accent2 5 2 3 2 3" xfId="2853"/>
    <cellStyle name="20% - Accent2 5 2 3 3" xfId="2854"/>
    <cellStyle name="20% - Accent2 5 2 3 3 2" xfId="2855"/>
    <cellStyle name="20% - Accent2 5 2 3 4" xfId="2856"/>
    <cellStyle name="20% - Accent2 5 2 4" xfId="2857"/>
    <cellStyle name="20% - Accent2 5 2 4 2" xfId="2858"/>
    <cellStyle name="20% - Accent2 5 2 4 2 2" xfId="2859"/>
    <cellStyle name="20% - Accent2 5 2 4 2 2 2" xfId="2860"/>
    <cellStyle name="20% - Accent2 5 2 4 2 3" xfId="2861"/>
    <cellStyle name="20% - Accent2 5 2 4 3" xfId="2862"/>
    <cellStyle name="20% - Accent2 5 2 4 3 2" xfId="2863"/>
    <cellStyle name="20% - Accent2 5 2 4 4" xfId="2864"/>
    <cellStyle name="20% - Accent2 5 2 5" xfId="2865"/>
    <cellStyle name="20% - Accent2 5 2 5 2" xfId="2866"/>
    <cellStyle name="20% - Accent2 5 2 5 2 2" xfId="2867"/>
    <cellStyle name="20% - Accent2 5 2 5 3" xfId="2868"/>
    <cellStyle name="20% - Accent2 5 2 6" xfId="2869"/>
    <cellStyle name="20% - Accent2 5 2 6 2" xfId="2870"/>
    <cellStyle name="20% - Accent2 5 2 7" xfId="2871"/>
    <cellStyle name="20% - Accent2 5 2 8" xfId="2872"/>
    <cellStyle name="20% - Accent2 5 3" xfId="2873"/>
    <cellStyle name="20% - Accent2 5 3 2" xfId="2874"/>
    <cellStyle name="20% - Accent2 5 3 2 2" xfId="2875"/>
    <cellStyle name="20% - Accent2 5 3 2 2 2" xfId="2876"/>
    <cellStyle name="20% - Accent2 5 3 2 3" xfId="2877"/>
    <cellStyle name="20% - Accent2 5 3 3" xfId="2878"/>
    <cellStyle name="20% - Accent2 5 3 3 2" xfId="2879"/>
    <cellStyle name="20% - Accent2 5 3 4" xfId="2880"/>
    <cellStyle name="20% - Accent2 5 4" xfId="2881"/>
    <cellStyle name="20% - Accent2 5 5" xfId="2882"/>
    <cellStyle name="20% - Accent2 5 6" xfId="2883"/>
    <cellStyle name="20% - Accent2 5 7" xfId="2884"/>
    <cellStyle name="20% - Accent2 5 8" xfId="2885"/>
    <cellStyle name="20% - Accent2 5 9" xfId="2886"/>
    <cellStyle name="20% - Accent2 6" xfId="2887"/>
    <cellStyle name="20% - Accent2 6 10" xfId="2888"/>
    <cellStyle name="20% - Accent2 6 10 2" xfId="2889"/>
    <cellStyle name="20% - Accent2 6 11" xfId="2890"/>
    <cellStyle name="20% - Accent2 6 12" xfId="2891"/>
    <cellStyle name="20% - Accent2 6 13" xfId="2892"/>
    <cellStyle name="20% - Accent2 6 14" xfId="2893"/>
    <cellStyle name="20% - Accent2 6 15" xfId="2894"/>
    <cellStyle name="20% - Accent2 6 2" xfId="2895"/>
    <cellStyle name="20% - Accent2 6 2 10" xfId="2896"/>
    <cellStyle name="20% - Accent2 6 2 11" xfId="2897"/>
    <cellStyle name="20% - Accent2 6 2 2" xfId="2898"/>
    <cellStyle name="20% - Accent2 6 2 2 2" xfId="2899"/>
    <cellStyle name="20% - Accent2 6 2 2 2 2" xfId="2900"/>
    <cellStyle name="20% - Accent2 6 2 2 2 2 2" xfId="2901"/>
    <cellStyle name="20% - Accent2 6 2 2 2 2 2 2" xfId="2902"/>
    <cellStyle name="20% - Accent2 6 2 2 2 2 3" xfId="2903"/>
    <cellStyle name="20% - Accent2 6 2 2 2 3" xfId="2904"/>
    <cellStyle name="20% - Accent2 6 2 2 2 3 2" xfId="2905"/>
    <cellStyle name="20% - Accent2 6 2 2 2 4" xfId="2906"/>
    <cellStyle name="20% - Accent2 6 2 2 3" xfId="2907"/>
    <cellStyle name="20% - Accent2 6 2 2 3 2" xfId="2908"/>
    <cellStyle name="20% - Accent2 6 2 2 3 2 2" xfId="2909"/>
    <cellStyle name="20% - Accent2 6 2 2 3 2 2 2" xfId="2910"/>
    <cellStyle name="20% - Accent2 6 2 2 3 2 3" xfId="2911"/>
    <cellStyle name="20% - Accent2 6 2 2 3 3" xfId="2912"/>
    <cellStyle name="20% - Accent2 6 2 2 3 3 2" xfId="2913"/>
    <cellStyle name="20% - Accent2 6 2 2 3 4" xfId="2914"/>
    <cellStyle name="20% - Accent2 6 2 2 4" xfId="2915"/>
    <cellStyle name="20% - Accent2 6 2 2 4 2" xfId="2916"/>
    <cellStyle name="20% - Accent2 6 2 2 4 2 2" xfId="2917"/>
    <cellStyle name="20% - Accent2 6 2 2 4 3" xfId="2918"/>
    <cellStyle name="20% - Accent2 6 2 2 5" xfId="2919"/>
    <cellStyle name="20% - Accent2 6 2 2 5 2" xfId="2920"/>
    <cellStyle name="20% - Accent2 6 2 2 6" xfId="2921"/>
    <cellStyle name="20% - Accent2 6 2 2 7" xfId="2922"/>
    <cellStyle name="20% - Accent2 6 2 3" xfId="2923"/>
    <cellStyle name="20% - Accent2 6 2 3 2" xfId="2924"/>
    <cellStyle name="20% - Accent2 6 2 3 2 2" xfId="2925"/>
    <cellStyle name="20% - Accent2 6 2 3 2 2 2" xfId="2926"/>
    <cellStyle name="20% - Accent2 6 2 3 2 3" xfId="2927"/>
    <cellStyle name="20% - Accent2 6 2 3 3" xfId="2928"/>
    <cellStyle name="20% - Accent2 6 2 3 3 2" xfId="2929"/>
    <cellStyle name="20% - Accent2 6 2 3 4" xfId="2930"/>
    <cellStyle name="20% - Accent2 6 2 3 5" xfId="2931"/>
    <cellStyle name="20% - Accent2 6 2 4" xfId="2932"/>
    <cellStyle name="20% - Accent2 6 2 4 2" xfId="2933"/>
    <cellStyle name="20% - Accent2 6 2 4 2 2" xfId="2934"/>
    <cellStyle name="20% - Accent2 6 2 4 2 2 2" xfId="2935"/>
    <cellStyle name="20% - Accent2 6 2 4 2 3" xfId="2936"/>
    <cellStyle name="20% - Accent2 6 2 4 3" xfId="2937"/>
    <cellStyle name="20% - Accent2 6 2 4 3 2" xfId="2938"/>
    <cellStyle name="20% - Accent2 6 2 4 4" xfId="2939"/>
    <cellStyle name="20% - Accent2 6 2 5" xfId="2940"/>
    <cellStyle name="20% - Accent2 6 2 5 2" xfId="2941"/>
    <cellStyle name="20% - Accent2 6 2 5 2 2" xfId="2942"/>
    <cellStyle name="20% - Accent2 6 2 5 2 2 2" xfId="2943"/>
    <cellStyle name="20% - Accent2 6 2 5 2 3" xfId="2944"/>
    <cellStyle name="20% - Accent2 6 2 5 3" xfId="2945"/>
    <cellStyle name="20% - Accent2 6 2 5 3 2" xfId="2946"/>
    <cellStyle name="20% - Accent2 6 2 5 4" xfId="2947"/>
    <cellStyle name="20% - Accent2 6 2 6" xfId="2948"/>
    <cellStyle name="20% - Accent2 6 2 6 2" xfId="2949"/>
    <cellStyle name="20% - Accent2 6 2 6 2 2" xfId="2950"/>
    <cellStyle name="20% - Accent2 6 2 6 2 2 2" xfId="2951"/>
    <cellStyle name="20% - Accent2 6 2 6 2 3" xfId="2952"/>
    <cellStyle name="20% - Accent2 6 2 6 3" xfId="2953"/>
    <cellStyle name="20% - Accent2 6 2 6 3 2" xfId="2954"/>
    <cellStyle name="20% - Accent2 6 2 6 4" xfId="2955"/>
    <cellStyle name="20% - Accent2 6 2 7" xfId="2956"/>
    <cellStyle name="20% - Accent2 6 2 7 2" xfId="2957"/>
    <cellStyle name="20% - Accent2 6 2 7 2 2" xfId="2958"/>
    <cellStyle name="20% - Accent2 6 2 7 3" xfId="2959"/>
    <cellStyle name="20% - Accent2 6 2 8" xfId="2960"/>
    <cellStyle name="20% - Accent2 6 2 8 2" xfId="2961"/>
    <cellStyle name="20% - Accent2 6 2 9" xfId="2962"/>
    <cellStyle name="20% - Accent2 6 3" xfId="2963"/>
    <cellStyle name="20% - Accent2 6 3 10" xfId="2964"/>
    <cellStyle name="20% - Accent2 6 3 11" xfId="2965"/>
    <cellStyle name="20% - Accent2 6 3 2" xfId="2966"/>
    <cellStyle name="20% - Accent2 6 3 2 2" xfId="2967"/>
    <cellStyle name="20% - Accent2 6 3 2 2 2" xfId="2968"/>
    <cellStyle name="20% - Accent2 6 3 2 2 2 2" xfId="2969"/>
    <cellStyle name="20% - Accent2 6 3 2 2 2 2 2" xfId="2970"/>
    <cellStyle name="20% - Accent2 6 3 2 2 2 3" xfId="2971"/>
    <cellStyle name="20% - Accent2 6 3 2 2 3" xfId="2972"/>
    <cellStyle name="20% - Accent2 6 3 2 2 3 2" xfId="2973"/>
    <cellStyle name="20% - Accent2 6 3 2 2 4" xfId="2974"/>
    <cellStyle name="20% - Accent2 6 3 2 3" xfId="2975"/>
    <cellStyle name="20% - Accent2 6 3 2 3 2" xfId="2976"/>
    <cellStyle name="20% - Accent2 6 3 2 3 2 2" xfId="2977"/>
    <cellStyle name="20% - Accent2 6 3 2 3 2 2 2" xfId="2978"/>
    <cellStyle name="20% - Accent2 6 3 2 3 2 3" xfId="2979"/>
    <cellStyle name="20% - Accent2 6 3 2 3 3" xfId="2980"/>
    <cellStyle name="20% - Accent2 6 3 2 3 3 2" xfId="2981"/>
    <cellStyle name="20% - Accent2 6 3 2 3 4" xfId="2982"/>
    <cellStyle name="20% - Accent2 6 3 2 4" xfId="2983"/>
    <cellStyle name="20% - Accent2 6 3 2 4 2" xfId="2984"/>
    <cellStyle name="20% - Accent2 6 3 2 4 2 2" xfId="2985"/>
    <cellStyle name="20% - Accent2 6 3 2 4 3" xfId="2986"/>
    <cellStyle name="20% - Accent2 6 3 2 5" xfId="2987"/>
    <cellStyle name="20% - Accent2 6 3 2 5 2" xfId="2988"/>
    <cellStyle name="20% - Accent2 6 3 2 6" xfId="2989"/>
    <cellStyle name="20% - Accent2 6 3 2 7" xfId="2990"/>
    <cellStyle name="20% - Accent2 6 3 3" xfId="2991"/>
    <cellStyle name="20% - Accent2 6 3 3 2" xfId="2992"/>
    <cellStyle name="20% - Accent2 6 3 3 2 2" xfId="2993"/>
    <cellStyle name="20% - Accent2 6 3 3 2 2 2" xfId="2994"/>
    <cellStyle name="20% - Accent2 6 3 3 2 3" xfId="2995"/>
    <cellStyle name="20% - Accent2 6 3 3 3" xfId="2996"/>
    <cellStyle name="20% - Accent2 6 3 3 3 2" xfId="2997"/>
    <cellStyle name="20% - Accent2 6 3 3 4" xfId="2998"/>
    <cellStyle name="20% - Accent2 6 3 3 5" xfId="2999"/>
    <cellStyle name="20% - Accent2 6 3 4" xfId="3000"/>
    <cellStyle name="20% - Accent2 6 3 4 2" xfId="3001"/>
    <cellStyle name="20% - Accent2 6 3 4 2 2" xfId="3002"/>
    <cellStyle name="20% - Accent2 6 3 4 2 2 2" xfId="3003"/>
    <cellStyle name="20% - Accent2 6 3 4 2 3" xfId="3004"/>
    <cellStyle name="20% - Accent2 6 3 4 3" xfId="3005"/>
    <cellStyle name="20% - Accent2 6 3 4 3 2" xfId="3006"/>
    <cellStyle name="20% - Accent2 6 3 4 4" xfId="3007"/>
    <cellStyle name="20% - Accent2 6 3 5" xfId="3008"/>
    <cellStyle name="20% - Accent2 6 3 5 2" xfId="3009"/>
    <cellStyle name="20% - Accent2 6 3 5 2 2" xfId="3010"/>
    <cellStyle name="20% - Accent2 6 3 5 2 2 2" xfId="3011"/>
    <cellStyle name="20% - Accent2 6 3 5 2 3" xfId="3012"/>
    <cellStyle name="20% - Accent2 6 3 5 3" xfId="3013"/>
    <cellStyle name="20% - Accent2 6 3 5 3 2" xfId="3014"/>
    <cellStyle name="20% - Accent2 6 3 5 4" xfId="3015"/>
    <cellStyle name="20% - Accent2 6 3 6" xfId="3016"/>
    <cellStyle name="20% - Accent2 6 3 6 2" xfId="3017"/>
    <cellStyle name="20% - Accent2 6 3 6 2 2" xfId="3018"/>
    <cellStyle name="20% - Accent2 6 3 6 2 2 2" xfId="3019"/>
    <cellStyle name="20% - Accent2 6 3 6 2 3" xfId="3020"/>
    <cellStyle name="20% - Accent2 6 3 6 3" xfId="3021"/>
    <cellStyle name="20% - Accent2 6 3 6 3 2" xfId="3022"/>
    <cellStyle name="20% - Accent2 6 3 6 4" xfId="3023"/>
    <cellStyle name="20% - Accent2 6 3 7" xfId="3024"/>
    <cellStyle name="20% - Accent2 6 3 7 2" xfId="3025"/>
    <cellStyle name="20% - Accent2 6 3 7 2 2" xfId="3026"/>
    <cellStyle name="20% - Accent2 6 3 7 3" xfId="3027"/>
    <cellStyle name="20% - Accent2 6 3 8" xfId="3028"/>
    <cellStyle name="20% - Accent2 6 3 8 2" xfId="3029"/>
    <cellStyle name="20% - Accent2 6 3 9" xfId="3030"/>
    <cellStyle name="20% - Accent2 6 4" xfId="3031"/>
    <cellStyle name="20% - Accent2 6 4 2" xfId="3032"/>
    <cellStyle name="20% - Accent2 6 4 2 2" xfId="3033"/>
    <cellStyle name="20% - Accent2 6 4 2 2 2" xfId="3034"/>
    <cellStyle name="20% - Accent2 6 4 2 2 2 2" xfId="3035"/>
    <cellStyle name="20% - Accent2 6 4 2 2 3" xfId="3036"/>
    <cellStyle name="20% - Accent2 6 4 2 3" xfId="3037"/>
    <cellStyle name="20% - Accent2 6 4 2 3 2" xfId="3038"/>
    <cellStyle name="20% - Accent2 6 4 2 4" xfId="3039"/>
    <cellStyle name="20% - Accent2 6 4 3" xfId="3040"/>
    <cellStyle name="20% - Accent2 6 4 3 2" xfId="3041"/>
    <cellStyle name="20% - Accent2 6 4 3 2 2" xfId="3042"/>
    <cellStyle name="20% - Accent2 6 4 3 2 2 2" xfId="3043"/>
    <cellStyle name="20% - Accent2 6 4 3 2 3" xfId="3044"/>
    <cellStyle name="20% - Accent2 6 4 3 3" xfId="3045"/>
    <cellStyle name="20% - Accent2 6 4 3 3 2" xfId="3046"/>
    <cellStyle name="20% - Accent2 6 4 3 4" xfId="3047"/>
    <cellStyle name="20% - Accent2 6 4 4" xfId="3048"/>
    <cellStyle name="20% - Accent2 6 4 4 2" xfId="3049"/>
    <cellStyle name="20% - Accent2 6 4 4 2 2" xfId="3050"/>
    <cellStyle name="20% - Accent2 6 4 4 3" xfId="3051"/>
    <cellStyle name="20% - Accent2 6 4 5" xfId="3052"/>
    <cellStyle name="20% - Accent2 6 4 5 2" xfId="3053"/>
    <cellStyle name="20% - Accent2 6 4 6" xfId="3054"/>
    <cellStyle name="20% - Accent2 6 4 7" xfId="3055"/>
    <cellStyle name="20% - Accent2 6 5" xfId="3056"/>
    <cellStyle name="20% - Accent2 6 5 2" xfId="3057"/>
    <cellStyle name="20% - Accent2 6 5 2 2" xfId="3058"/>
    <cellStyle name="20% - Accent2 6 5 2 2 2" xfId="3059"/>
    <cellStyle name="20% - Accent2 6 5 2 2 2 2" xfId="3060"/>
    <cellStyle name="20% - Accent2 6 5 2 2 3" xfId="3061"/>
    <cellStyle name="20% - Accent2 6 5 2 3" xfId="3062"/>
    <cellStyle name="20% - Accent2 6 5 2 3 2" xfId="3063"/>
    <cellStyle name="20% - Accent2 6 5 2 4" xfId="3064"/>
    <cellStyle name="20% - Accent2 6 5 3" xfId="3065"/>
    <cellStyle name="20% - Accent2 6 5 3 2" xfId="3066"/>
    <cellStyle name="20% - Accent2 6 5 3 2 2" xfId="3067"/>
    <cellStyle name="20% - Accent2 6 5 3 2 2 2" xfId="3068"/>
    <cellStyle name="20% - Accent2 6 5 3 2 3" xfId="3069"/>
    <cellStyle name="20% - Accent2 6 5 3 3" xfId="3070"/>
    <cellStyle name="20% - Accent2 6 5 3 3 2" xfId="3071"/>
    <cellStyle name="20% - Accent2 6 5 3 4" xfId="3072"/>
    <cellStyle name="20% - Accent2 6 5 4" xfId="3073"/>
    <cellStyle name="20% - Accent2 6 5 4 2" xfId="3074"/>
    <cellStyle name="20% - Accent2 6 5 4 2 2" xfId="3075"/>
    <cellStyle name="20% - Accent2 6 5 4 3" xfId="3076"/>
    <cellStyle name="20% - Accent2 6 5 5" xfId="3077"/>
    <cellStyle name="20% - Accent2 6 5 5 2" xfId="3078"/>
    <cellStyle name="20% - Accent2 6 5 6" xfId="3079"/>
    <cellStyle name="20% - Accent2 6 5 7" xfId="3080"/>
    <cellStyle name="20% - Accent2 6 6" xfId="3081"/>
    <cellStyle name="20% - Accent2 6 6 2" xfId="3082"/>
    <cellStyle name="20% - Accent2 6 6 2 2" xfId="3083"/>
    <cellStyle name="20% - Accent2 6 6 2 2 2" xfId="3084"/>
    <cellStyle name="20% - Accent2 6 6 2 3" xfId="3085"/>
    <cellStyle name="20% - Accent2 6 6 3" xfId="3086"/>
    <cellStyle name="20% - Accent2 6 6 3 2" xfId="3087"/>
    <cellStyle name="20% - Accent2 6 6 4" xfId="3088"/>
    <cellStyle name="20% - Accent2 6 7" xfId="3089"/>
    <cellStyle name="20% - Accent2 6 7 2" xfId="3090"/>
    <cellStyle name="20% - Accent2 6 7 2 2" xfId="3091"/>
    <cellStyle name="20% - Accent2 6 7 2 2 2" xfId="3092"/>
    <cellStyle name="20% - Accent2 6 7 2 3" xfId="3093"/>
    <cellStyle name="20% - Accent2 6 7 3" xfId="3094"/>
    <cellStyle name="20% - Accent2 6 7 3 2" xfId="3095"/>
    <cellStyle name="20% - Accent2 6 7 4" xfId="3096"/>
    <cellStyle name="20% - Accent2 6 8" xfId="3097"/>
    <cellStyle name="20% - Accent2 6 8 2" xfId="3098"/>
    <cellStyle name="20% - Accent2 6 8 2 2" xfId="3099"/>
    <cellStyle name="20% - Accent2 6 8 2 2 2" xfId="3100"/>
    <cellStyle name="20% - Accent2 6 8 2 3" xfId="3101"/>
    <cellStyle name="20% - Accent2 6 8 3" xfId="3102"/>
    <cellStyle name="20% - Accent2 6 8 3 2" xfId="3103"/>
    <cellStyle name="20% - Accent2 6 8 4" xfId="3104"/>
    <cellStyle name="20% - Accent2 6 9" xfId="3105"/>
    <cellStyle name="20% - Accent2 6 9 2" xfId="3106"/>
    <cellStyle name="20% - Accent2 6 9 2 2" xfId="3107"/>
    <cellStyle name="20% - Accent2 6 9 3" xfId="3108"/>
    <cellStyle name="20% - Accent2 7" xfId="3109"/>
    <cellStyle name="20% - Accent2 7 10" xfId="3110"/>
    <cellStyle name="20% - Accent2 7 10 2" xfId="3111"/>
    <cellStyle name="20% - Accent2 7 11" xfId="3112"/>
    <cellStyle name="20% - Accent2 7 12" xfId="3113"/>
    <cellStyle name="20% - Accent2 7 13" xfId="3114"/>
    <cellStyle name="20% - Accent2 7 14" xfId="3115"/>
    <cellStyle name="20% - Accent2 7 2" xfId="3116"/>
    <cellStyle name="20% - Accent2 7 2 10" xfId="3117"/>
    <cellStyle name="20% - Accent2 7 2 11" xfId="3118"/>
    <cellStyle name="20% - Accent2 7 2 2" xfId="3119"/>
    <cellStyle name="20% - Accent2 7 2 2 2" xfId="3120"/>
    <cellStyle name="20% - Accent2 7 2 2 2 2" xfId="3121"/>
    <cellStyle name="20% - Accent2 7 2 2 2 2 2" xfId="3122"/>
    <cellStyle name="20% - Accent2 7 2 2 2 2 2 2" xfId="3123"/>
    <cellStyle name="20% - Accent2 7 2 2 2 2 3" xfId="3124"/>
    <cellStyle name="20% - Accent2 7 2 2 2 3" xfId="3125"/>
    <cellStyle name="20% - Accent2 7 2 2 2 3 2" xfId="3126"/>
    <cellStyle name="20% - Accent2 7 2 2 2 4" xfId="3127"/>
    <cellStyle name="20% - Accent2 7 2 2 3" xfId="3128"/>
    <cellStyle name="20% - Accent2 7 2 2 3 2" xfId="3129"/>
    <cellStyle name="20% - Accent2 7 2 2 3 2 2" xfId="3130"/>
    <cellStyle name="20% - Accent2 7 2 2 3 2 2 2" xfId="3131"/>
    <cellStyle name="20% - Accent2 7 2 2 3 2 3" xfId="3132"/>
    <cellStyle name="20% - Accent2 7 2 2 3 3" xfId="3133"/>
    <cellStyle name="20% - Accent2 7 2 2 3 3 2" xfId="3134"/>
    <cellStyle name="20% - Accent2 7 2 2 3 4" xfId="3135"/>
    <cellStyle name="20% - Accent2 7 2 2 4" xfId="3136"/>
    <cellStyle name="20% - Accent2 7 2 2 4 2" xfId="3137"/>
    <cellStyle name="20% - Accent2 7 2 2 4 2 2" xfId="3138"/>
    <cellStyle name="20% - Accent2 7 2 2 4 3" xfId="3139"/>
    <cellStyle name="20% - Accent2 7 2 2 5" xfId="3140"/>
    <cellStyle name="20% - Accent2 7 2 2 5 2" xfId="3141"/>
    <cellStyle name="20% - Accent2 7 2 2 6" xfId="3142"/>
    <cellStyle name="20% - Accent2 7 2 2 7" xfId="3143"/>
    <cellStyle name="20% - Accent2 7 2 3" xfId="3144"/>
    <cellStyle name="20% - Accent2 7 2 3 2" xfId="3145"/>
    <cellStyle name="20% - Accent2 7 2 3 2 2" xfId="3146"/>
    <cellStyle name="20% - Accent2 7 2 3 2 2 2" xfId="3147"/>
    <cellStyle name="20% - Accent2 7 2 3 2 3" xfId="3148"/>
    <cellStyle name="20% - Accent2 7 2 3 3" xfId="3149"/>
    <cellStyle name="20% - Accent2 7 2 3 3 2" xfId="3150"/>
    <cellStyle name="20% - Accent2 7 2 3 4" xfId="3151"/>
    <cellStyle name="20% - Accent2 7 2 3 5" xfId="3152"/>
    <cellStyle name="20% - Accent2 7 2 4" xfId="3153"/>
    <cellStyle name="20% - Accent2 7 2 4 2" xfId="3154"/>
    <cellStyle name="20% - Accent2 7 2 4 2 2" xfId="3155"/>
    <cellStyle name="20% - Accent2 7 2 4 2 2 2" xfId="3156"/>
    <cellStyle name="20% - Accent2 7 2 4 2 3" xfId="3157"/>
    <cellStyle name="20% - Accent2 7 2 4 3" xfId="3158"/>
    <cellStyle name="20% - Accent2 7 2 4 3 2" xfId="3159"/>
    <cellStyle name="20% - Accent2 7 2 4 4" xfId="3160"/>
    <cellStyle name="20% - Accent2 7 2 5" xfId="3161"/>
    <cellStyle name="20% - Accent2 7 2 5 2" xfId="3162"/>
    <cellStyle name="20% - Accent2 7 2 5 2 2" xfId="3163"/>
    <cellStyle name="20% - Accent2 7 2 5 2 2 2" xfId="3164"/>
    <cellStyle name="20% - Accent2 7 2 5 2 3" xfId="3165"/>
    <cellStyle name="20% - Accent2 7 2 5 3" xfId="3166"/>
    <cellStyle name="20% - Accent2 7 2 5 3 2" xfId="3167"/>
    <cellStyle name="20% - Accent2 7 2 5 4" xfId="3168"/>
    <cellStyle name="20% - Accent2 7 2 6" xfId="3169"/>
    <cellStyle name="20% - Accent2 7 2 6 2" xfId="3170"/>
    <cellStyle name="20% - Accent2 7 2 6 2 2" xfId="3171"/>
    <cellStyle name="20% - Accent2 7 2 6 2 2 2" xfId="3172"/>
    <cellStyle name="20% - Accent2 7 2 6 2 3" xfId="3173"/>
    <cellStyle name="20% - Accent2 7 2 6 3" xfId="3174"/>
    <cellStyle name="20% - Accent2 7 2 6 3 2" xfId="3175"/>
    <cellStyle name="20% - Accent2 7 2 6 4" xfId="3176"/>
    <cellStyle name="20% - Accent2 7 2 7" xfId="3177"/>
    <cellStyle name="20% - Accent2 7 2 7 2" xfId="3178"/>
    <cellStyle name="20% - Accent2 7 2 7 2 2" xfId="3179"/>
    <cellStyle name="20% - Accent2 7 2 7 3" xfId="3180"/>
    <cellStyle name="20% - Accent2 7 2 8" xfId="3181"/>
    <cellStyle name="20% - Accent2 7 2 8 2" xfId="3182"/>
    <cellStyle name="20% - Accent2 7 2 9" xfId="3183"/>
    <cellStyle name="20% - Accent2 7 3" xfId="3184"/>
    <cellStyle name="20% - Accent2 7 3 10" xfId="3185"/>
    <cellStyle name="20% - Accent2 7 3 2" xfId="3186"/>
    <cellStyle name="20% - Accent2 7 3 2 2" xfId="3187"/>
    <cellStyle name="20% - Accent2 7 3 2 2 2" xfId="3188"/>
    <cellStyle name="20% - Accent2 7 3 2 2 2 2" xfId="3189"/>
    <cellStyle name="20% - Accent2 7 3 2 2 2 2 2" xfId="3190"/>
    <cellStyle name="20% - Accent2 7 3 2 2 2 3" xfId="3191"/>
    <cellStyle name="20% - Accent2 7 3 2 2 3" xfId="3192"/>
    <cellStyle name="20% - Accent2 7 3 2 2 3 2" xfId="3193"/>
    <cellStyle name="20% - Accent2 7 3 2 2 4" xfId="3194"/>
    <cellStyle name="20% - Accent2 7 3 2 3" xfId="3195"/>
    <cellStyle name="20% - Accent2 7 3 2 3 2" xfId="3196"/>
    <cellStyle name="20% - Accent2 7 3 2 3 2 2" xfId="3197"/>
    <cellStyle name="20% - Accent2 7 3 2 3 2 2 2" xfId="3198"/>
    <cellStyle name="20% - Accent2 7 3 2 3 2 3" xfId="3199"/>
    <cellStyle name="20% - Accent2 7 3 2 3 3" xfId="3200"/>
    <cellStyle name="20% - Accent2 7 3 2 3 3 2" xfId="3201"/>
    <cellStyle name="20% - Accent2 7 3 2 3 4" xfId="3202"/>
    <cellStyle name="20% - Accent2 7 3 2 4" xfId="3203"/>
    <cellStyle name="20% - Accent2 7 3 2 4 2" xfId="3204"/>
    <cellStyle name="20% - Accent2 7 3 2 4 2 2" xfId="3205"/>
    <cellStyle name="20% - Accent2 7 3 2 4 3" xfId="3206"/>
    <cellStyle name="20% - Accent2 7 3 2 5" xfId="3207"/>
    <cellStyle name="20% - Accent2 7 3 2 5 2" xfId="3208"/>
    <cellStyle name="20% - Accent2 7 3 2 6" xfId="3209"/>
    <cellStyle name="20% - Accent2 7 3 2 7" xfId="3210"/>
    <cellStyle name="20% - Accent2 7 3 3" xfId="3211"/>
    <cellStyle name="20% - Accent2 7 3 3 2" xfId="3212"/>
    <cellStyle name="20% - Accent2 7 3 3 2 2" xfId="3213"/>
    <cellStyle name="20% - Accent2 7 3 3 2 2 2" xfId="3214"/>
    <cellStyle name="20% - Accent2 7 3 3 2 3" xfId="3215"/>
    <cellStyle name="20% - Accent2 7 3 3 3" xfId="3216"/>
    <cellStyle name="20% - Accent2 7 3 3 3 2" xfId="3217"/>
    <cellStyle name="20% - Accent2 7 3 3 4" xfId="3218"/>
    <cellStyle name="20% - Accent2 7 3 3 5" xfId="3219"/>
    <cellStyle name="20% - Accent2 7 3 4" xfId="3220"/>
    <cellStyle name="20% - Accent2 7 3 4 2" xfId="3221"/>
    <cellStyle name="20% - Accent2 7 3 4 2 2" xfId="3222"/>
    <cellStyle name="20% - Accent2 7 3 4 2 2 2" xfId="3223"/>
    <cellStyle name="20% - Accent2 7 3 4 2 3" xfId="3224"/>
    <cellStyle name="20% - Accent2 7 3 4 3" xfId="3225"/>
    <cellStyle name="20% - Accent2 7 3 4 3 2" xfId="3226"/>
    <cellStyle name="20% - Accent2 7 3 4 4" xfId="3227"/>
    <cellStyle name="20% - Accent2 7 3 5" xfId="3228"/>
    <cellStyle name="20% - Accent2 7 3 5 2" xfId="3229"/>
    <cellStyle name="20% - Accent2 7 3 5 2 2" xfId="3230"/>
    <cellStyle name="20% - Accent2 7 3 5 2 2 2" xfId="3231"/>
    <cellStyle name="20% - Accent2 7 3 5 2 3" xfId="3232"/>
    <cellStyle name="20% - Accent2 7 3 5 3" xfId="3233"/>
    <cellStyle name="20% - Accent2 7 3 5 3 2" xfId="3234"/>
    <cellStyle name="20% - Accent2 7 3 5 4" xfId="3235"/>
    <cellStyle name="20% - Accent2 7 3 6" xfId="3236"/>
    <cellStyle name="20% - Accent2 7 3 6 2" xfId="3237"/>
    <cellStyle name="20% - Accent2 7 3 6 2 2" xfId="3238"/>
    <cellStyle name="20% - Accent2 7 3 6 2 2 2" xfId="3239"/>
    <cellStyle name="20% - Accent2 7 3 6 2 3" xfId="3240"/>
    <cellStyle name="20% - Accent2 7 3 6 3" xfId="3241"/>
    <cellStyle name="20% - Accent2 7 3 6 3 2" xfId="3242"/>
    <cellStyle name="20% - Accent2 7 3 6 4" xfId="3243"/>
    <cellStyle name="20% - Accent2 7 3 7" xfId="3244"/>
    <cellStyle name="20% - Accent2 7 3 7 2" xfId="3245"/>
    <cellStyle name="20% - Accent2 7 3 7 2 2" xfId="3246"/>
    <cellStyle name="20% - Accent2 7 3 7 3" xfId="3247"/>
    <cellStyle name="20% - Accent2 7 3 8" xfId="3248"/>
    <cellStyle name="20% - Accent2 7 3 8 2" xfId="3249"/>
    <cellStyle name="20% - Accent2 7 3 9" xfId="3250"/>
    <cellStyle name="20% - Accent2 7 4" xfId="3251"/>
    <cellStyle name="20% - Accent2 7 4 2" xfId="3252"/>
    <cellStyle name="20% - Accent2 7 4 2 2" xfId="3253"/>
    <cellStyle name="20% - Accent2 7 4 2 2 2" xfId="3254"/>
    <cellStyle name="20% - Accent2 7 4 2 2 2 2" xfId="3255"/>
    <cellStyle name="20% - Accent2 7 4 2 2 3" xfId="3256"/>
    <cellStyle name="20% - Accent2 7 4 2 3" xfId="3257"/>
    <cellStyle name="20% - Accent2 7 4 2 3 2" xfId="3258"/>
    <cellStyle name="20% - Accent2 7 4 2 4" xfId="3259"/>
    <cellStyle name="20% - Accent2 7 4 3" xfId="3260"/>
    <cellStyle name="20% - Accent2 7 4 3 2" xfId="3261"/>
    <cellStyle name="20% - Accent2 7 4 3 2 2" xfId="3262"/>
    <cellStyle name="20% - Accent2 7 4 3 2 2 2" xfId="3263"/>
    <cellStyle name="20% - Accent2 7 4 3 2 3" xfId="3264"/>
    <cellStyle name="20% - Accent2 7 4 3 3" xfId="3265"/>
    <cellStyle name="20% - Accent2 7 4 3 3 2" xfId="3266"/>
    <cellStyle name="20% - Accent2 7 4 3 4" xfId="3267"/>
    <cellStyle name="20% - Accent2 7 4 4" xfId="3268"/>
    <cellStyle name="20% - Accent2 7 4 4 2" xfId="3269"/>
    <cellStyle name="20% - Accent2 7 4 4 2 2" xfId="3270"/>
    <cellStyle name="20% - Accent2 7 4 4 3" xfId="3271"/>
    <cellStyle name="20% - Accent2 7 4 5" xfId="3272"/>
    <cellStyle name="20% - Accent2 7 4 5 2" xfId="3273"/>
    <cellStyle name="20% - Accent2 7 4 6" xfId="3274"/>
    <cellStyle name="20% - Accent2 7 4 7" xfId="3275"/>
    <cellStyle name="20% - Accent2 7 5" xfId="3276"/>
    <cellStyle name="20% - Accent2 7 5 2" xfId="3277"/>
    <cellStyle name="20% - Accent2 7 5 2 2" xfId="3278"/>
    <cellStyle name="20% - Accent2 7 5 2 2 2" xfId="3279"/>
    <cellStyle name="20% - Accent2 7 5 2 3" xfId="3280"/>
    <cellStyle name="20% - Accent2 7 5 3" xfId="3281"/>
    <cellStyle name="20% - Accent2 7 5 3 2" xfId="3282"/>
    <cellStyle name="20% - Accent2 7 5 4" xfId="3283"/>
    <cellStyle name="20% - Accent2 7 5 5" xfId="3284"/>
    <cellStyle name="20% - Accent2 7 6" xfId="3285"/>
    <cellStyle name="20% - Accent2 7 6 2" xfId="3286"/>
    <cellStyle name="20% - Accent2 7 6 2 2" xfId="3287"/>
    <cellStyle name="20% - Accent2 7 6 2 2 2" xfId="3288"/>
    <cellStyle name="20% - Accent2 7 6 2 3" xfId="3289"/>
    <cellStyle name="20% - Accent2 7 6 3" xfId="3290"/>
    <cellStyle name="20% - Accent2 7 6 3 2" xfId="3291"/>
    <cellStyle name="20% - Accent2 7 6 4" xfId="3292"/>
    <cellStyle name="20% - Accent2 7 7" xfId="3293"/>
    <cellStyle name="20% - Accent2 7 7 2" xfId="3294"/>
    <cellStyle name="20% - Accent2 7 7 2 2" xfId="3295"/>
    <cellStyle name="20% - Accent2 7 7 2 2 2" xfId="3296"/>
    <cellStyle name="20% - Accent2 7 7 2 3" xfId="3297"/>
    <cellStyle name="20% - Accent2 7 7 3" xfId="3298"/>
    <cellStyle name="20% - Accent2 7 7 3 2" xfId="3299"/>
    <cellStyle name="20% - Accent2 7 7 4" xfId="3300"/>
    <cellStyle name="20% - Accent2 7 8" xfId="3301"/>
    <cellStyle name="20% - Accent2 7 8 2" xfId="3302"/>
    <cellStyle name="20% - Accent2 7 8 2 2" xfId="3303"/>
    <cellStyle name="20% - Accent2 7 8 2 2 2" xfId="3304"/>
    <cellStyle name="20% - Accent2 7 8 2 3" xfId="3305"/>
    <cellStyle name="20% - Accent2 7 8 3" xfId="3306"/>
    <cellStyle name="20% - Accent2 7 8 3 2" xfId="3307"/>
    <cellStyle name="20% - Accent2 7 8 4" xfId="3308"/>
    <cellStyle name="20% - Accent2 7 9" xfId="3309"/>
    <cellStyle name="20% - Accent2 7 9 2" xfId="3310"/>
    <cellStyle name="20% - Accent2 7 9 2 2" xfId="3311"/>
    <cellStyle name="20% - Accent2 7 9 3" xfId="3312"/>
    <cellStyle name="20% - Accent2 8" xfId="3313"/>
    <cellStyle name="20% - Accent2 8 10" xfId="3314"/>
    <cellStyle name="20% - Accent2 8 10 2" xfId="3315"/>
    <cellStyle name="20% - Accent2 8 11" xfId="3316"/>
    <cellStyle name="20% - Accent2 8 12" xfId="3317"/>
    <cellStyle name="20% - Accent2 8 2" xfId="3318"/>
    <cellStyle name="20% - Accent2 8 2 10" xfId="3319"/>
    <cellStyle name="20% - Accent2 8 2 2" xfId="3320"/>
    <cellStyle name="20% - Accent2 8 2 2 2" xfId="3321"/>
    <cellStyle name="20% - Accent2 8 2 2 2 2" xfId="3322"/>
    <cellStyle name="20% - Accent2 8 2 2 2 2 2" xfId="3323"/>
    <cellStyle name="20% - Accent2 8 2 2 2 2 2 2" xfId="3324"/>
    <cellStyle name="20% - Accent2 8 2 2 2 2 3" xfId="3325"/>
    <cellStyle name="20% - Accent2 8 2 2 2 3" xfId="3326"/>
    <cellStyle name="20% - Accent2 8 2 2 2 3 2" xfId="3327"/>
    <cellStyle name="20% - Accent2 8 2 2 2 4" xfId="3328"/>
    <cellStyle name="20% - Accent2 8 2 2 3" xfId="3329"/>
    <cellStyle name="20% - Accent2 8 2 2 3 2" xfId="3330"/>
    <cellStyle name="20% - Accent2 8 2 2 3 2 2" xfId="3331"/>
    <cellStyle name="20% - Accent2 8 2 2 3 2 2 2" xfId="3332"/>
    <cellStyle name="20% - Accent2 8 2 2 3 2 3" xfId="3333"/>
    <cellStyle name="20% - Accent2 8 2 2 3 3" xfId="3334"/>
    <cellStyle name="20% - Accent2 8 2 2 3 3 2" xfId="3335"/>
    <cellStyle name="20% - Accent2 8 2 2 3 4" xfId="3336"/>
    <cellStyle name="20% - Accent2 8 2 2 4" xfId="3337"/>
    <cellStyle name="20% - Accent2 8 2 2 4 2" xfId="3338"/>
    <cellStyle name="20% - Accent2 8 2 2 4 2 2" xfId="3339"/>
    <cellStyle name="20% - Accent2 8 2 2 4 3" xfId="3340"/>
    <cellStyle name="20% - Accent2 8 2 2 5" xfId="3341"/>
    <cellStyle name="20% - Accent2 8 2 2 5 2" xfId="3342"/>
    <cellStyle name="20% - Accent2 8 2 2 6" xfId="3343"/>
    <cellStyle name="20% - Accent2 8 2 2 7" xfId="3344"/>
    <cellStyle name="20% - Accent2 8 2 3" xfId="3345"/>
    <cellStyle name="20% - Accent2 8 2 3 2" xfId="3346"/>
    <cellStyle name="20% - Accent2 8 2 3 2 2" xfId="3347"/>
    <cellStyle name="20% - Accent2 8 2 3 2 2 2" xfId="3348"/>
    <cellStyle name="20% - Accent2 8 2 3 2 3" xfId="3349"/>
    <cellStyle name="20% - Accent2 8 2 3 3" xfId="3350"/>
    <cellStyle name="20% - Accent2 8 2 3 3 2" xfId="3351"/>
    <cellStyle name="20% - Accent2 8 2 3 4" xfId="3352"/>
    <cellStyle name="20% - Accent2 8 2 3 5" xfId="3353"/>
    <cellStyle name="20% - Accent2 8 2 4" xfId="3354"/>
    <cellStyle name="20% - Accent2 8 2 4 2" xfId="3355"/>
    <cellStyle name="20% - Accent2 8 2 4 2 2" xfId="3356"/>
    <cellStyle name="20% - Accent2 8 2 4 2 2 2" xfId="3357"/>
    <cellStyle name="20% - Accent2 8 2 4 2 3" xfId="3358"/>
    <cellStyle name="20% - Accent2 8 2 4 3" xfId="3359"/>
    <cellStyle name="20% - Accent2 8 2 4 3 2" xfId="3360"/>
    <cellStyle name="20% - Accent2 8 2 4 4" xfId="3361"/>
    <cellStyle name="20% - Accent2 8 2 5" xfId="3362"/>
    <cellStyle name="20% - Accent2 8 2 5 2" xfId="3363"/>
    <cellStyle name="20% - Accent2 8 2 5 2 2" xfId="3364"/>
    <cellStyle name="20% - Accent2 8 2 5 2 2 2" xfId="3365"/>
    <cellStyle name="20% - Accent2 8 2 5 2 3" xfId="3366"/>
    <cellStyle name="20% - Accent2 8 2 5 3" xfId="3367"/>
    <cellStyle name="20% - Accent2 8 2 5 3 2" xfId="3368"/>
    <cellStyle name="20% - Accent2 8 2 5 4" xfId="3369"/>
    <cellStyle name="20% - Accent2 8 2 6" xfId="3370"/>
    <cellStyle name="20% - Accent2 8 2 6 2" xfId="3371"/>
    <cellStyle name="20% - Accent2 8 2 6 2 2" xfId="3372"/>
    <cellStyle name="20% - Accent2 8 2 6 2 2 2" xfId="3373"/>
    <cellStyle name="20% - Accent2 8 2 6 2 3" xfId="3374"/>
    <cellStyle name="20% - Accent2 8 2 6 3" xfId="3375"/>
    <cellStyle name="20% - Accent2 8 2 6 3 2" xfId="3376"/>
    <cellStyle name="20% - Accent2 8 2 6 4" xfId="3377"/>
    <cellStyle name="20% - Accent2 8 2 7" xfId="3378"/>
    <cellStyle name="20% - Accent2 8 2 7 2" xfId="3379"/>
    <cellStyle name="20% - Accent2 8 2 7 2 2" xfId="3380"/>
    <cellStyle name="20% - Accent2 8 2 7 3" xfId="3381"/>
    <cellStyle name="20% - Accent2 8 2 8" xfId="3382"/>
    <cellStyle name="20% - Accent2 8 2 8 2" xfId="3383"/>
    <cellStyle name="20% - Accent2 8 2 9" xfId="3384"/>
    <cellStyle name="20% - Accent2 8 3" xfId="3385"/>
    <cellStyle name="20% - Accent2 8 3 10" xfId="3386"/>
    <cellStyle name="20% - Accent2 8 3 2" xfId="3387"/>
    <cellStyle name="20% - Accent2 8 3 2 2" xfId="3388"/>
    <cellStyle name="20% - Accent2 8 3 2 2 2" xfId="3389"/>
    <cellStyle name="20% - Accent2 8 3 2 2 2 2" xfId="3390"/>
    <cellStyle name="20% - Accent2 8 3 2 2 2 2 2" xfId="3391"/>
    <cellStyle name="20% - Accent2 8 3 2 2 2 3" xfId="3392"/>
    <cellStyle name="20% - Accent2 8 3 2 2 3" xfId="3393"/>
    <cellStyle name="20% - Accent2 8 3 2 2 3 2" xfId="3394"/>
    <cellStyle name="20% - Accent2 8 3 2 2 4" xfId="3395"/>
    <cellStyle name="20% - Accent2 8 3 2 3" xfId="3396"/>
    <cellStyle name="20% - Accent2 8 3 2 3 2" xfId="3397"/>
    <cellStyle name="20% - Accent2 8 3 2 3 2 2" xfId="3398"/>
    <cellStyle name="20% - Accent2 8 3 2 3 2 2 2" xfId="3399"/>
    <cellStyle name="20% - Accent2 8 3 2 3 2 3" xfId="3400"/>
    <cellStyle name="20% - Accent2 8 3 2 3 3" xfId="3401"/>
    <cellStyle name="20% - Accent2 8 3 2 3 3 2" xfId="3402"/>
    <cellStyle name="20% - Accent2 8 3 2 3 4" xfId="3403"/>
    <cellStyle name="20% - Accent2 8 3 2 4" xfId="3404"/>
    <cellStyle name="20% - Accent2 8 3 2 4 2" xfId="3405"/>
    <cellStyle name="20% - Accent2 8 3 2 4 2 2" xfId="3406"/>
    <cellStyle name="20% - Accent2 8 3 2 4 3" xfId="3407"/>
    <cellStyle name="20% - Accent2 8 3 2 5" xfId="3408"/>
    <cellStyle name="20% - Accent2 8 3 2 5 2" xfId="3409"/>
    <cellStyle name="20% - Accent2 8 3 2 6" xfId="3410"/>
    <cellStyle name="20% - Accent2 8 3 2 7" xfId="3411"/>
    <cellStyle name="20% - Accent2 8 3 3" xfId="3412"/>
    <cellStyle name="20% - Accent2 8 3 3 2" xfId="3413"/>
    <cellStyle name="20% - Accent2 8 3 3 2 2" xfId="3414"/>
    <cellStyle name="20% - Accent2 8 3 3 2 2 2" xfId="3415"/>
    <cellStyle name="20% - Accent2 8 3 3 2 3" xfId="3416"/>
    <cellStyle name="20% - Accent2 8 3 3 3" xfId="3417"/>
    <cellStyle name="20% - Accent2 8 3 3 3 2" xfId="3418"/>
    <cellStyle name="20% - Accent2 8 3 3 4" xfId="3419"/>
    <cellStyle name="20% - Accent2 8 3 3 5" xfId="3420"/>
    <cellStyle name="20% - Accent2 8 3 4" xfId="3421"/>
    <cellStyle name="20% - Accent2 8 3 4 2" xfId="3422"/>
    <cellStyle name="20% - Accent2 8 3 4 2 2" xfId="3423"/>
    <cellStyle name="20% - Accent2 8 3 4 2 2 2" xfId="3424"/>
    <cellStyle name="20% - Accent2 8 3 4 2 3" xfId="3425"/>
    <cellStyle name="20% - Accent2 8 3 4 3" xfId="3426"/>
    <cellStyle name="20% - Accent2 8 3 4 3 2" xfId="3427"/>
    <cellStyle name="20% - Accent2 8 3 4 4" xfId="3428"/>
    <cellStyle name="20% - Accent2 8 3 5" xfId="3429"/>
    <cellStyle name="20% - Accent2 8 3 5 2" xfId="3430"/>
    <cellStyle name="20% - Accent2 8 3 5 2 2" xfId="3431"/>
    <cellStyle name="20% - Accent2 8 3 5 2 2 2" xfId="3432"/>
    <cellStyle name="20% - Accent2 8 3 5 2 3" xfId="3433"/>
    <cellStyle name="20% - Accent2 8 3 5 3" xfId="3434"/>
    <cellStyle name="20% - Accent2 8 3 5 3 2" xfId="3435"/>
    <cellStyle name="20% - Accent2 8 3 5 4" xfId="3436"/>
    <cellStyle name="20% - Accent2 8 3 6" xfId="3437"/>
    <cellStyle name="20% - Accent2 8 3 6 2" xfId="3438"/>
    <cellStyle name="20% - Accent2 8 3 6 2 2" xfId="3439"/>
    <cellStyle name="20% - Accent2 8 3 6 2 2 2" xfId="3440"/>
    <cellStyle name="20% - Accent2 8 3 6 2 3" xfId="3441"/>
    <cellStyle name="20% - Accent2 8 3 6 3" xfId="3442"/>
    <cellStyle name="20% - Accent2 8 3 6 3 2" xfId="3443"/>
    <cellStyle name="20% - Accent2 8 3 6 4" xfId="3444"/>
    <cellStyle name="20% - Accent2 8 3 7" xfId="3445"/>
    <cellStyle name="20% - Accent2 8 3 7 2" xfId="3446"/>
    <cellStyle name="20% - Accent2 8 3 7 2 2" xfId="3447"/>
    <cellStyle name="20% - Accent2 8 3 7 3" xfId="3448"/>
    <cellStyle name="20% - Accent2 8 3 8" xfId="3449"/>
    <cellStyle name="20% - Accent2 8 3 8 2" xfId="3450"/>
    <cellStyle name="20% - Accent2 8 3 9" xfId="3451"/>
    <cellStyle name="20% - Accent2 8 4" xfId="3452"/>
    <cellStyle name="20% - Accent2 8 4 2" xfId="3453"/>
    <cellStyle name="20% - Accent2 8 4 2 2" xfId="3454"/>
    <cellStyle name="20% - Accent2 8 4 2 2 2" xfId="3455"/>
    <cellStyle name="20% - Accent2 8 4 2 2 2 2" xfId="3456"/>
    <cellStyle name="20% - Accent2 8 4 2 2 3" xfId="3457"/>
    <cellStyle name="20% - Accent2 8 4 2 3" xfId="3458"/>
    <cellStyle name="20% - Accent2 8 4 2 3 2" xfId="3459"/>
    <cellStyle name="20% - Accent2 8 4 2 4" xfId="3460"/>
    <cellStyle name="20% - Accent2 8 4 3" xfId="3461"/>
    <cellStyle name="20% - Accent2 8 4 3 2" xfId="3462"/>
    <cellStyle name="20% - Accent2 8 4 3 2 2" xfId="3463"/>
    <cellStyle name="20% - Accent2 8 4 3 2 2 2" xfId="3464"/>
    <cellStyle name="20% - Accent2 8 4 3 2 3" xfId="3465"/>
    <cellStyle name="20% - Accent2 8 4 3 3" xfId="3466"/>
    <cellStyle name="20% - Accent2 8 4 3 3 2" xfId="3467"/>
    <cellStyle name="20% - Accent2 8 4 3 4" xfId="3468"/>
    <cellStyle name="20% - Accent2 8 4 4" xfId="3469"/>
    <cellStyle name="20% - Accent2 8 4 4 2" xfId="3470"/>
    <cellStyle name="20% - Accent2 8 4 4 2 2" xfId="3471"/>
    <cellStyle name="20% - Accent2 8 4 4 3" xfId="3472"/>
    <cellStyle name="20% - Accent2 8 4 5" xfId="3473"/>
    <cellStyle name="20% - Accent2 8 4 5 2" xfId="3474"/>
    <cellStyle name="20% - Accent2 8 4 6" xfId="3475"/>
    <cellStyle name="20% - Accent2 8 4 7" xfId="3476"/>
    <cellStyle name="20% - Accent2 8 5" xfId="3477"/>
    <cellStyle name="20% - Accent2 8 5 2" xfId="3478"/>
    <cellStyle name="20% - Accent2 8 5 2 2" xfId="3479"/>
    <cellStyle name="20% - Accent2 8 5 2 2 2" xfId="3480"/>
    <cellStyle name="20% - Accent2 8 5 2 3" xfId="3481"/>
    <cellStyle name="20% - Accent2 8 5 3" xfId="3482"/>
    <cellStyle name="20% - Accent2 8 5 3 2" xfId="3483"/>
    <cellStyle name="20% - Accent2 8 5 4" xfId="3484"/>
    <cellStyle name="20% - Accent2 8 5 5" xfId="3485"/>
    <cellStyle name="20% - Accent2 8 6" xfId="3486"/>
    <cellStyle name="20% - Accent2 8 6 2" xfId="3487"/>
    <cellStyle name="20% - Accent2 8 6 2 2" xfId="3488"/>
    <cellStyle name="20% - Accent2 8 6 2 2 2" xfId="3489"/>
    <cellStyle name="20% - Accent2 8 6 2 3" xfId="3490"/>
    <cellStyle name="20% - Accent2 8 6 3" xfId="3491"/>
    <cellStyle name="20% - Accent2 8 6 3 2" xfId="3492"/>
    <cellStyle name="20% - Accent2 8 6 4" xfId="3493"/>
    <cellStyle name="20% - Accent2 8 7" xfId="3494"/>
    <cellStyle name="20% - Accent2 8 7 2" xfId="3495"/>
    <cellStyle name="20% - Accent2 8 7 2 2" xfId="3496"/>
    <cellStyle name="20% - Accent2 8 7 2 2 2" xfId="3497"/>
    <cellStyle name="20% - Accent2 8 7 2 3" xfId="3498"/>
    <cellStyle name="20% - Accent2 8 7 3" xfId="3499"/>
    <cellStyle name="20% - Accent2 8 7 3 2" xfId="3500"/>
    <cellStyle name="20% - Accent2 8 7 4" xfId="3501"/>
    <cellStyle name="20% - Accent2 8 8" xfId="3502"/>
    <cellStyle name="20% - Accent2 8 8 2" xfId="3503"/>
    <cellStyle name="20% - Accent2 8 8 2 2" xfId="3504"/>
    <cellStyle name="20% - Accent2 8 8 2 2 2" xfId="3505"/>
    <cellStyle name="20% - Accent2 8 8 2 3" xfId="3506"/>
    <cellStyle name="20% - Accent2 8 8 3" xfId="3507"/>
    <cellStyle name="20% - Accent2 8 8 3 2" xfId="3508"/>
    <cellStyle name="20% - Accent2 8 8 4" xfId="3509"/>
    <cellStyle name="20% - Accent2 8 9" xfId="3510"/>
    <cellStyle name="20% - Accent2 8 9 2" xfId="3511"/>
    <cellStyle name="20% - Accent2 8 9 2 2" xfId="3512"/>
    <cellStyle name="20% - Accent2 8 9 3" xfId="3513"/>
    <cellStyle name="20% - Accent2 9" xfId="3514"/>
    <cellStyle name="20% - Accent2 9 10" xfId="3515"/>
    <cellStyle name="20% - Accent2 9 10 2" xfId="3516"/>
    <cellStyle name="20% - Accent2 9 11" xfId="3517"/>
    <cellStyle name="20% - Accent2 9 12" xfId="3518"/>
    <cellStyle name="20% - Accent2 9 2" xfId="3519"/>
    <cellStyle name="20% - Accent2 9 2 10" xfId="3520"/>
    <cellStyle name="20% - Accent2 9 2 2" xfId="3521"/>
    <cellStyle name="20% - Accent2 9 2 2 2" xfId="3522"/>
    <cellStyle name="20% - Accent2 9 2 2 2 2" xfId="3523"/>
    <cellStyle name="20% - Accent2 9 2 2 2 2 2" xfId="3524"/>
    <cellStyle name="20% - Accent2 9 2 2 2 2 2 2" xfId="3525"/>
    <cellStyle name="20% - Accent2 9 2 2 2 2 3" xfId="3526"/>
    <cellStyle name="20% - Accent2 9 2 2 2 3" xfId="3527"/>
    <cellStyle name="20% - Accent2 9 2 2 2 3 2" xfId="3528"/>
    <cellStyle name="20% - Accent2 9 2 2 2 4" xfId="3529"/>
    <cellStyle name="20% - Accent2 9 2 2 3" xfId="3530"/>
    <cellStyle name="20% - Accent2 9 2 2 3 2" xfId="3531"/>
    <cellStyle name="20% - Accent2 9 2 2 3 2 2" xfId="3532"/>
    <cellStyle name="20% - Accent2 9 2 2 3 2 2 2" xfId="3533"/>
    <cellStyle name="20% - Accent2 9 2 2 3 2 3" xfId="3534"/>
    <cellStyle name="20% - Accent2 9 2 2 3 3" xfId="3535"/>
    <cellStyle name="20% - Accent2 9 2 2 3 3 2" xfId="3536"/>
    <cellStyle name="20% - Accent2 9 2 2 3 4" xfId="3537"/>
    <cellStyle name="20% - Accent2 9 2 2 4" xfId="3538"/>
    <cellStyle name="20% - Accent2 9 2 2 4 2" xfId="3539"/>
    <cellStyle name="20% - Accent2 9 2 2 4 2 2" xfId="3540"/>
    <cellStyle name="20% - Accent2 9 2 2 4 3" xfId="3541"/>
    <cellStyle name="20% - Accent2 9 2 2 5" xfId="3542"/>
    <cellStyle name="20% - Accent2 9 2 2 5 2" xfId="3543"/>
    <cellStyle name="20% - Accent2 9 2 2 6" xfId="3544"/>
    <cellStyle name="20% - Accent2 9 2 2 7" xfId="3545"/>
    <cellStyle name="20% - Accent2 9 2 3" xfId="3546"/>
    <cellStyle name="20% - Accent2 9 2 3 2" xfId="3547"/>
    <cellStyle name="20% - Accent2 9 2 3 2 2" xfId="3548"/>
    <cellStyle name="20% - Accent2 9 2 3 2 2 2" xfId="3549"/>
    <cellStyle name="20% - Accent2 9 2 3 2 3" xfId="3550"/>
    <cellStyle name="20% - Accent2 9 2 3 3" xfId="3551"/>
    <cellStyle name="20% - Accent2 9 2 3 3 2" xfId="3552"/>
    <cellStyle name="20% - Accent2 9 2 3 4" xfId="3553"/>
    <cellStyle name="20% - Accent2 9 2 3 5" xfId="3554"/>
    <cellStyle name="20% - Accent2 9 2 4" xfId="3555"/>
    <cellStyle name="20% - Accent2 9 2 4 2" xfId="3556"/>
    <cellStyle name="20% - Accent2 9 2 4 2 2" xfId="3557"/>
    <cellStyle name="20% - Accent2 9 2 4 2 2 2" xfId="3558"/>
    <cellStyle name="20% - Accent2 9 2 4 2 3" xfId="3559"/>
    <cellStyle name="20% - Accent2 9 2 4 3" xfId="3560"/>
    <cellStyle name="20% - Accent2 9 2 4 3 2" xfId="3561"/>
    <cellStyle name="20% - Accent2 9 2 4 4" xfId="3562"/>
    <cellStyle name="20% - Accent2 9 2 5" xfId="3563"/>
    <cellStyle name="20% - Accent2 9 2 5 2" xfId="3564"/>
    <cellStyle name="20% - Accent2 9 2 5 2 2" xfId="3565"/>
    <cellStyle name="20% - Accent2 9 2 5 2 2 2" xfId="3566"/>
    <cellStyle name="20% - Accent2 9 2 5 2 3" xfId="3567"/>
    <cellStyle name="20% - Accent2 9 2 5 3" xfId="3568"/>
    <cellStyle name="20% - Accent2 9 2 5 3 2" xfId="3569"/>
    <cellStyle name="20% - Accent2 9 2 5 4" xfId="3570"/>
    <cellStyle name="20% - Accent2 9 2 6" xfId="3571"/>
    <cellStyle name="20% - Accent2 9 2 6 2" xfId="3572"/>
    <cellStyle name="20% - Accent2 9 2 6 2 2" xfId="3573"/>
    <cellStyle name="20% - Accent2 9 2 6 2 2 2" xfId="3574"/>
    <cellStyle name="20% - Accent2 9 2 6 2 3" xfId="3575"/>
    <cellStyle name="20% - Accent2 9 2 6 3" xfId="3576"/>
    <cellStyle name="20% - Accent2 9 2 6 3 2" xfId="3577"/>
    <cellStyle name="20% - Accent2 9 2 6 4" xfId="3578"/>
    <cellStyle name="20% - Accent2 9 2 7" xfId="3579"/>
    <cellStyle name="20% - Accent2 9 2 7 2" xfId="3580"/>
    <cellStyle name="20% - Accent2 9 2 7 2 2" xfId="3581"/>
    <cellStyle name="20% - Accent2 9 2 7 3" xfId="3582"/>
    <cellStyle name="20% - Accent2 9 2 8" xfId="3583"/>
    <cellStyle name="20% - Accent2 9 2 8 2" xfId="3584"/>
    <cellStyle name="20% - Accent2 9 2 9" xfId="3585"/>
    <cellStyle name="20% - Accent2 9 3" xfId="3586"/>
    <cellStyle name="20% - Accent2 9 3 10" xfId="3587"/>
    <cellStyle name="20% - Accent2 9 3 2" xfId="3588"/>
    <cellStyle name="20% - Accent2 9 3 2 2" xfId="3589"/>
    <cellStyle name="20% - Accent2 9 3 2 2 2" xfId="3590"/>
    <cellStyle name="20% - Accent2 9 3 2 2 2 2" xfId="3591"/>
    <cellStyle name="20% - Accent2 9 3 2 2 2 2 2" xfId="3592"/>
    <cellStyle name="20% - Accent2 9 3 2 2 2 3" xfId="3593"/>
    <cellStyle name="20% - Accent2 9 3 2 2 3" xfId="3594"/>
    <cellStyle name="20% - Accent2 9 3 2 2 3 2" xfId="3595"/>
    <cellStyle name="20% - Accent2 9 3 2 2 4" xfId="3596"/>
    <cellStyle name="20% - Accent2 9 3 2 3" xfId="3597"/>
    <cellStyle name="20% - Accent2 9 3 2 3 2" xfId="3598"/>
    <cellStyle name="20% - Accent2 9 3 2 3 2 2" xfId="3599"/>
    <cellStyle name="20% - Accent2 9 3 2 3 2 2 2" xfId="3600"/>
    <cellStyle name="20% - Accent2 9 3 2 3 2 3" xfId="3601"/>
    <cellStyle name="20% - Accent2 9 3 2 3 3" xfId="3602"/>
    <cellStyle name="20% - Accent2 9 3 2 3 3 2" xfId="3603"/>
    <cellStyle name="20% - Accent2 9 3 2 3 4" xfId="3604"/>
    <cellStyle name="20% - Accent2 9 3 2 4" xfId="3605"/>
    <cellStyle name="20% - Accent2 9 3 2 4 2" xfId="3606"/>
    <cellStyle name="20% - Accent2 9 3 2 4 2 2" xfId="3607"/>
    <cellStyle name="20% - Accent2 9 3 2 4 3" xfId="3608"/>
    <cellStyle name="20% - Accent2 9 3 2 5" xfId="3609"/>
    <cellStyle name="20% - Accent2 9 3 2 5 2" xfId="3610"/>
    <cellStyle name="20% - Accent2 9 3 2 6" xfId="3611"/>
    <cellStyle name="20% - Accent2 9 3 2 7" xfId="3612"/>
    <cellStyle name="20% - Accent2 9 3 3" xfId="3613"/>
    <cellStyle name="20% - Accent2 9 3 3 2" xfId="3614"/>
    <cellStyle name="20% - Accent2 9 3 3 2 2" xfId="3615"/>
    <cellStyle name="20% - Accent2 9 3 3 2 2 2" xfId="3616"/>
    <cellStyle name="20% - Accent2 9 3 3 2 3" xfId="3617"/>
    <cellStyle name="20% - Accent2 9 3 3 3" xfId="3618"/>
    <cellStyle name="20% - Accent2 9 3 3 3 2" xfId="3619"/>
    <cellStyle name="20% - Accent2 9 3 3 4" xfId="3620"/>
    <cellStyle name="20% - Accent2 9 3 3 5" xfId="3621"/>
    <cellStyle name="20% - Accent2 9 3 4" xfId="3622"/>
    <cellStyle name="20% - Accent2 9 3 4 2" xfId="3623"/>
    <cellStyle name="20% - Accent2 9 3 4 2 2" xfId="3624"/>
    <cellStyle name="20% - Accent2 9 3 4 2 2 2" xfId="3625"/>
    <cellStyle name="20% - Accent2 9 3 4 2 3" xfId="3626"/>
    <cellStyle name="20% - Accent2 9 3 4 3" xfId="3627"/>
    <cellStyle name="20% - Accent2 9 3 4 3 2" xfId="3628"/>
    <cellStyle name="20% - Accent2 9 3 4 4" xfId="3629"/>
    <cellStyle name="20% - Accent2 9 3 5" xfId="3630"/>
    <cellStyle name="20% - Accent2 9 3 5 2" xfId="3631"/>
    <cellStyle name="20% - Accent2 9 3 5 2 2" xfId="3632"/>
    <cellStyle name="20% - Accent2 9 3 5 2 2 2" xfId="3633"/>
    <cellStyle name="20% - Accent2 9 3 5 2 3" xfId="3634"/>
    <cellStyle name="20% - Accent2 9 3 5 3" xfId="3635"/>
    <cellStyle name="20% - Accent2 9 3 5 3 2" xfId="3636"/>
    <cellStyle name="20% - Accent2 9 3 5 4" xfId="3637"/>
    <cellStyle name="20% - Accent2 9 3 6" xfId="3638"/>
    <cellStyle name="20% - Accent2 9 3 6 2" xfId="3639"/>
    <cellStyle name="20% - Accent2 9 3 6 2 2" xfId="3640"/>
    <cellStyle name="20% - Accent2 9 3 6 2 2 2" xfId="3641"/>
    <cellStyle name="20% - Accent2 9 3 6 2 3" xfId="3642"/>
    <cellStyle name="20% - Accent2 9 3 6 3" xfId="3643"/>
    <cellStyle name="20% - Accent2 9 3 6 3 2" xfId="3644"/>
    <cellStyle name="20% - Accent2 9 3 6 4" xfId="3645"/>
    <cellStyle name="20% - Accent2 9 3 7" xfId="3646"/>
    <cellStyle name="20% - Accent2 9 3 7 2" xfId="3647"/>
    <cellStyle name="20% - Accent2 9 3 7 2 2" xfId="3648"/>
    <cellStyle name="20% - Accent2 9 3 7 3" xfId="3649"/>
    <cellStyle name="20% - Accent2 9 3 8" xfId="3650"/>
    <cellStyle name="20% - Accent2 9 3 8 2" xfId="3651"/>
    <cellStyle name="20% - Accent2 9 3 9" xfId="3652"/>
    <cellStyle name="20% - Accent2 9 4" xfId="3653"/>
    <cellStyle name="20% - Accent2 9 4 2" xfId="3654"/>
    <cellStyle name="20% - Accent2 9 4 2 2" xfId="3655"/>
    <cellStyle name="20% - Accent2 9 4 2 2 2" xfId="3656"/>
    <cellStyle name="20% - Accent2 9 4 2 2 2 2" xfId="3657"/>
    <cellStyle name="20% - Accent2 9 4 2 2 3" xfId="3658"/>
    <cellStyle name="20% - Accent2 9 4 2 3" xfId="3659"/>
    <cellStyle name="20% - Accent2 9 4 2 3 2" xfId="3660"/>
    <cellStyle name="20% - Accent2 9 4 2 4" xfId="3661"/>
    <cellStyle name="20% - Accent2 9 4 3" xfId="3662"/>
    <cellStyle name="20% - Accent2 9 4 3 2" xfId="3663"/>
    <cellStyle name="20% - Accent2 9 4 3 2 2" xfId="3664"/>
    <cellStyle name="20% - Accent2 9 4 3 2 2 2" xfId="3665"/>
    <cellStyle name="20% - Accent2 9 4 3 2 3" xfId="3666"/>
    <cellStyle name="20% - Accent2 9 4 3 3" xfId="3667"/>
    <cellStyle name="20% - Accent2 9 4 3 3 2" xfId="3668"/>
    <cellStyle name="20% - Accent2 9 4 3 4" xfId="3669"/>
    <cellStyle name="20% - Accent2 9 4 4" xfId="3670"/>
    <cellStyle name="20% - Accent2 9 4 4 2" xfId="3671"/>
    <cellStyle name="20% - Accent2 9 4 4 2 2" xfId="3672"/>
    <cellStyle name="20% - Accent2 9 4 4 3" xfId="3673"/>
    <cellStyle name="20% - Accent2 9 4 5" xfId="3674"/>
    <cellStyle name="20% - Accent2 9 4 5 2" xfId="3675"/>
    <cellStyle name="20% - Accent2 9 4 6" xfId="3676"/>
    <cellStyle name="20% - Accent2 9 4 7" xfId="3677"/>
    <cellStyle name="20% - Accent2 9 5" xfId="3678"/>
    <cellStyle name="20% - Accent2 9 5 2" xfId="3679"/>
    <cellStyle name="20% - Accent2 9 5 2 2" xfId="3680"/>
    <cellStyle name="20% - Accent2 9 5 2 2 2" xfId="3681"/>
    <cellStyle name="20% - Accent2 9 5 2 3" xfId="3682"/>
    <cellStyle name="20% - Accent2 9 5 3" xfId="3683"/>
    <cellStyle name="20% - Accent2 9 5 3 2" xfId="3684"/>
    <cellStyle name="20% - Accent2 9 5 4" xfId="3685"/>
    <cellStyle name="20% - Accent2 9 5 5" xfId="3686"/>
    <cellStyle name="20% - Accent2 9 6" xfId="3687"/>
    <cellStyle name="20% - Accent2 9 6 2" xfId="3688"/>
    <cellStyle name="20% - Accent2 9 6 2 2" xfId="3689"/>
    <cellStyle name="20% - Accent2 9 6 2 2 2" xfId="3690"/>
    <cellStyle name="20% - Accent2 9 6 2 3" xfId="3691"/>
    <cellStyle name="20% - Accent2 9 6 3" xfId="3692"/>
    <cellStyle name="20% - Accent2 9 6 3 2" xfId="3693"/>
    <cellStyle name="20% - Accent2 9 6 4" xfId="3694"/>
    <cellStyle name="20% - Accent2 9 7" xfId="3695"/>
    <cellStyle name="20% - Accent2 9 7 2" xfId="3696"/>
    <cellStyle name="20% - Accent2 9 7 2 2" xfId="3697"/>
    <cellStyle name="20% - Accent2 9 7 2 2 2" xfId="3698"/>
    <cellStyle name="20% - Accent2 9 7 2 3" xfId="3699"/>
    <cellStyle name="20% - Accent2 9 7 3" xfId="3700"/>
    <cellStyle name="20% - Accent2 9 7 3 2" xfId="3701"/>
    <cellStyle name="20% - Accent2 9 7 4" xfId="3702"/>
    <cellStyle name="20% - Accent2 9 8" xfId="3703"/>
    <cellStyle name="20% - Accent2 9 8 2" xfId="3704"/>
    <cellStyle name="20% - Accent2 9 8 2 2" xfId="3705"/>
    <cellStyle name="20% - Accent2 9 8 2 2 2" xfId="3706"/>
    <cellStyle name="20% - Accent2 9 8 2 3" xfId="3707"/>
    <cellStyle name="20% - Accent2 9 8 3" xfId="3708"/>
    <cellStyle name="20% - Accent2 9 8 3 2" xfId="3709"/>
    <cellStyle name="20% - Accent2 9 8 4" xfId="3710"/>
    <cellStyle name="20% - Accent2 9 9" xfId="3711"/>
    <cellStyle name="20% - Accent2 9 9 2" xfId="3712"/>
    <cellStyle name="20% - Accent2 9 9 2 2" xfId="3713"/>
    <cellStyle name="20% - Accent2 9 9 3" xfId="3714"/>
    <cellStyle name="20% - Accent3 10" xfId="3715"/>
    <cellStyle name="20% - Accent3 10 10" xfId="3716"/>
    <cellStyle name="20% - Accent3 10 10 2" xfId="3717"/>
    <cellStyle name="20% - Accent3 10 11" xfId="3718"/>
    <cellStyle name="20% - Accent3 10 12" xfId="3719"/>
    <cellStyle name="20% - Accent3 10 2" xfId="3720"/>
    <cellStyle name="20% - Accent3 10 2 10" xfId="3721"/>
    <cellStyle name="20% - Accent3 10 2 2" xfId="3722"/>
    <cellStyle name="20% - Accent3 10 2 2 2" xfId="3723"/>
    <cellStyle name="20% - Accent3 10 2 2 2 2" xfId="3724"/>
    <cellStyle name="20% - Accent3 10 2 2 2 2 2" xfId="3725"/>
    <cellStyle name="20% - Accent3 10 2 2 2 2 2 2" xfId="3726"/>
    <cellStyle name="20% - Accent3 10 2 2 2 2 3" xfId="3727"/>
    <cellStyle name="20% - Accent3 10 2 2 2 3" xfId="3728"/>
    <cellStyle name="20% - Accent3 10 2 2 2 3 2" xfId="3729"/>
    <cellStyle name="20% - Accent3 10 2 2 2 4" xfId="3730"/>
    <cellStyle name="20% - Accent3 10 2 2 3" xfId="3731"/>
    <cellStyle name="20% - Accent3 10 2 2 3 2" xfId="3732"/>
    <cellStyle name="20% - Accent3 10 2 2 3 2 2" xfId="3733"/>
    <cellStyle name="20% - Accent3 10 2 2 3 2 2 2" xfId="3734"/>
    <cellStyle name="20% - Accent3 10 2 2 3 2 3" xfId="3735"/>
    <cellStyle name="20% - Accent3 10 2 2 3 3" xfId="3736"/>
    <cellStyle name="20% - Accent3 10 2 2 3 3 2" xfId="3737"/>
    <cellStyle name="20% - Accent3 10 2 2 3 4" xfId="3738"/>
    <cellStyle name="20% - Accent3 10 2 2 4" xfId="3739"/>
    <cellStyle name="20% - Accent3 10 2 2 4 2" xfId="3740"/>
    <cellStyle name="20% - Accent3 10 2 2 4 2 2" xfId="3741"/>
    <cellStyle name="20% - Accent3 10 2 2 4 3" xfId="3742"/>
    <cellStyle name="20% - Accent3 10 2 2 5" xfId="3743"/>
    <cellStyle name="20% - Accent3 10 2 2 5 2" xfId="3744"/>
    <cellStyle name="20% - Accent3 10 2 2 6" xfId="3745"/>
    <cellStyle name="20% - Accent3 10 2 2 7" xfId="3746"/>
    <cellStyle name="20% - Accent3 10 2 3" xfId="3747"/>
    <cellStyle name="20% - Accent3 10 2 3 2" xfId="3748"/>
    <cellStyle name="20% - Accent3 10 2 3 2 2" xfId="3749"/>
    <cellStyle name="20% - Accent3 10 2 3 2 2 2" xfId="3750"/>
    <cellStyle name="20% - Accent3 10 2 3 2 3" xfId="3751"/>
    <cellStyle name="20% - Accent3 10 2 3 3" xfId="3752"/>
    <cellStyle name="20% - Accent3 10 2 3 3 2" xfId="3753"/>
    <cellStyle name="20% - Accent3 10 2 3 4" xfId="3754"/>
    <cellStyle name="20% - Accent3 10 2 3 5" xfId="3755"/>
    <cellStyle name="20% - Accent3 10 2 4" xfId="3756"/>
    <cellStyle name="20% - Accent3 10 2 4 2" xfId="3757"/>
    <cellStyle name="20% - Accent3 10 2 4 2 2" xfId="3758"/>
    <cellStyle name="20% - Accent3 10 2 4 2 2 2" xfId="3759"/>
    <cellStyle name="20% - Accent3 10 2 4 2 3" xfId="3760"/>
    <cellStyle name="20% - Accent3 10 2 4 3" xfId="3761"/>
    <cellStyle name="20% - Accent3 10 2 4 3 2" xfId="3762"/>
    <cellStyle name="20% - Accent3 10 2 4 4" xfId="3763"/>
    <cellStyle name="20% - Accent3 10 2 5" xfId="3764"/>
    <cellStyle name="20% - Accent3 10 2 5 2" xfId="3765"/>
    <cellStyle name="20% - Accent3 10 2 5 2 2" xfId="3766"/>
    <cellStyle name="20% - Accent3 10 2 5 2 2 2" xfId="3767"/>
    <cellStyle name="20% - Accent3 10 2 5 2 3" xfId="3768"/>
    <cellStyle name="20% - Accent3 10 2 5 3" xfId="3769"/>
    <cellStyle name="20% - Accent3 10 2 5 3 2" xfId="3770"/>
    <cellStyle name="20% - Accent3 10 2 5 4" xfId="3771"/>
    <cellStyle name="20% - Accent3 10 2 6" xfId="3772"/>
    <cellStyle name="20% - Accent3 10 2 6 2" xfId="3773"/>
    <cellStyle name="20% - Accent3 10 2 6 2 2" xfId="3774"/>
    <cellStyle name="20% - Accent3 10 2 6 2 2 2" xfId="3775"/>
    <cellStyle name="20% - Accent3 10 2 6 2 3" xfId="3776"/>
    <cellStyle name="20% - Accent3 10 2 6 3" xfId="3777"/>
    <cellStyle name="20% - Accent3 10 2 6 3 2" xfId="3778"/>
    <cellStyle name="20% - Accent3 10 2 6 4" xfId="3779"/>
    <cellStyle name="20% - Accent3 10 2 7" xfId="3780"/>
    <cellStyle name="20% - Accent3 10 2 7 2" xfId="3781"/>
    <cellStyle name="20% - Accent3 10 2 7 2 2" xfId="3782"/>
    <cellStyle name="20% - Accent3 10 2 7 3" xfId="3783"/>
    <cellStyle name="20% - Accent3 10 2 8" xfId="3784"/>
    <cellStyle name="20% - Accent3 10 2 8 2" xfId="3785"/>
    <cellStyle name="20% - Accent3 10 2 9" xfId="3786"/>
    <cellStyle name="20% - Accent3 10 3" xfId="3787"/>
    <cellStyle name="20% - Accent3 10 3 10" xfId="3788"/>
    <cellStyle name="20% - Accent3 10 3 2" xfId="3789"/>
    <cellStyle name="20% - Accent3 10 3 2 2" xfId="3790"/>
    <cellStyle name="20% - Accent3 10 3 2 2 2" xfId="3791"/>
    <cellStyle name="20% - Accent3 10 3 2 2 2 2" xfId="3792"/>
    <cellStyle name="20% - Accent3 10 3 2 2 2 2 2" xfId="3793"/>
    <cellStyle name="20% - Accent3 10 3 2 2 2 3" xfId="3794"/>
    <cellStyle name="20% - Accent3 10 3 2 2 3" xfId="3795"/>
    <cellStyle name="20% - Accent3 10 3 2 2 3 2" xfId="3796"/>
    <cellStyle name="20% - Accent3 10 3 2 2 4" xfId="3797"/>
    <cellStyle name="20% - Accent3 10 3 2 3" xfId="3798"/>
    <cellStyle name="20% - Accent3 10 3 2 3 2" xfId="3799"/>
    <cellStyle name="20% - Accent3 10 3 2 3 2 2" xfId="3800"/>
    <cellStyle name="20% - Accent3 10 3 2 3 2 2 2" xfId="3801"/>
    <cellStyle name="20% - Accent3 10 3 2 3 2 3" xfId="3802"/>
    <cellStyle name="20% - Accent3 10 3 2 3 3" xfId="3803"/>
    <cellStyle name="20% - Accent3 10 3 2 3 3 2" xfId="3804"/>
    <cellStyle name="20% - Accent3 10 3 2 3 4" xfId="3805"/>
    <cellStyle name="20% - Accent3 10 3 2 4" xfId="3806"/>
    <cellStyle name="20% - Accent3 10 3 2 4 2" xfId="3807"/>
    <cellStyle name="20% - Accent3 10 3 2 4 2 2" xfId="3808"/>
    <cellStyle name="20% - Accent3 10 3 2 4 3" xfId="3809"/>
    <cellStyle name="20% - Accent3 10 3 2 5" xfId="3810"/>
    <cellStyle name="20% - Accent3 10 3 2 5 2" xfId="3811"/>
    <cellStyle name="20% - Accent3 10 3 2 6" xfId="3812"/>
    <cellStyle name="20% - Accent3 10 3 2 7" xfId="3813"/>
    <cellStyle name="20% - Accent3 10 3 3" xfId="3814"/>
    <cellStyle name="20% - Accent3 10 3 3 2" xfId="3815"/>
    <cellStyle name="20% - Accent3 10 3 3 2 2" xfId="3816"/>
    <cellStyle name="20% - Accent3 10 3 3 2 2 2" xfId="3817"/>
    <cellStyle name="20% - Accent3 10 3 3 2 3" xfId="3818"/>
    <cellStyle name="20% - Accent3 10 3 3 3" xfId="3819"/>
    <cellStyle name="20% - Accent3 10 3 3 3 2" xfId="3820"/>
    <cellStyle name="20% - Accent3 10 3 3 4" xfId="3821"/>
    <cellStyle name="20% - Accent3 10 3 3 5" xfId="3822"/>
    <cellStyle name="20% - Accent3 10 3 4" xfId="3823"/>
    <cellStyle name="20% - Accent3 10 3 4 2" xfId="3824"/>
    <cellStyle name="20% - Accent3 10 3 4 2 2" xfId="3825"/>
    <cellStyle name="20% - Accent3 10 3 4 2 2 2" xfId="3826"/>
    <cellStyle name="20% - Accent3 10 3 4 2 3" xfId="3827"/>
    <cellStyle name="20% - Accent3 10 3 4 3" xfId="3828"/>
    <cellStyle name="20% - Accent3 10 3 4 3 2" xfId="3829"/>
    <cellStyle name="20% - Accent3 10 3 4 4" xfId="3830"/>
    <cellStyle name="20% - Accent3 10 3 5" xfId="3831"/>
    <cellStyle name="20% - Accent3 10 3 5 2" xfId="3832"/>
    <cellStyle name="20% - Accent3 10 3 5 2 2" xfId="3833"/>
    <cellStyle name="20% - Accent3 10 3 5 2 2 2" xfId="3834"/>
    <cellStyle name="20% - Accent3 10 3 5 2 3" xfId="3835"/>
    <cellStyle name="20% - Accent3 10 3 5 3" xfId="3836"/>
    <cellStyle name="20% - Accent3 10 3 5 3 2" xfId="3837"/>
    <cellStyle name="20% - Accent3 10 3 5 4" xfId="3838"/>
    <cellStyle name="20% - Accent3 10 3 6" xfId="3839"/>
    <cellStyle name="20% - Accent3 10 3 6 2" xfId="3840"/>
    <cellStyle name="20% - Accent3 10 3 6 2 2" xfId="3841"/>
    <cellStyle name="20% - Accent3 10 3 6 2 2 2" xfId="3842"/>
    <cellStyle name="20% - Accent3 10 3 6 2 3" xfId="3843"/>
    <cellStyle name="20% - Accent3 10 3 6 3" xfId="3844"/>
    <cellStyle name="20% - Accent3 10 3 6 3 2" xfId="3845"/>
    <cellStyle name="20% - Accent3 10 3 6 4" xfId="3846"/>
    <cellStyle name="20% - Accent3 10 3 7" xfId="3847"/>
    <cellStyle name="20% - Accent3 10 3 7 2" xfId="3848"/>
    <cellStyle name="20% - Accent3 10 3 7 2 2" xfId="3849"/>
    <cellStyle name="20% - Accent3 10 3 7 3" xfId="3850"/>
    <cellStyle name="20% - Accent3 10 3 8" xfId="3851"/>
    <cellStyle name="20% - Accent3 10 3 8 2" xfId="3852"/>
    <cellStyle name="20% - Accent3 10 3 9" xfId="3853"/>
    <cellStyle name="20% - Accent3 10 4" xfId="3854"/>
    <cellStyle name="20% - Accent3 10 4 2" xfId="3855"/>
    <cellStyle name="20% - Accent3 10 4 2 2" xfId="3856"/>
    <cellStyle name="20% - Accent3 10 4 2 2 2" xfId="3857"/>
    <cellStyle name="20% - Accent3 10 4 2 2 2 2" xfId="3858"/>
    <cellStyle name="20% - Accent3 10 4 2 2 3" xfId="3859"/>
    <cellStyle name="20% - Accent3 10 4 2 3" xfId="3860"/>
    <cellStyle name="20% - Accent3 10 4 2 3 2" xfId="3861"/>
    <cellStyle name="20% - Accent3 10 4 2 4" xfId="3862"/>
    <cellStyle name="20% - Accent3 10 4 3" xfId="3863"/>
    <cellStyle name="20% - Accent3 10 4 3 2" xfId="3864"/>
    <cellStyle name="20% - Accent3 10 4 3 2 2" xfId="3865"/>
    <cellStyle name="20% - Accent3 10 4 3 2 2 2" xfId="3866"/>
    <cellStyle name="20% - Accent3 10 4 3 2 3" xfId="3867"/>
    <cellStyle name="20% - Accent3 10 4 3 3" xfId="3868"/>
    <cellStyle name="20% - Accent3 10 4 3 3 2" xfId="3869"/>
    <cellStyle name="20% - Accent3 10 4 3 4" xfId="3870"/>
    <cellStyle name="20% - Accent3 10 4 4" xfId="3871"/>
    <cellStyle name="20% - Accent3 10 4 4 2" xfId="3872"/>
    <cellStyle name="20% - Accent3 10 4 4 2 2" xfId="3873"/>
    <cellStyle name="20% - Accent3 10 4 4 3" xfId="3874"/>
    <cellStyle name="20% - Accent3 10 4 5" xfId="3875"/>
    <cellStyle name="20% - Accent3 10 4 5 2" xfId="3876"/>
    <cellStyle name="20% - Accent3 10 4 6" xfId="3877"/>
    <cellStyle name="20% - Accent3 10 4 7" xfId="3878"/>
    <cellStyle name="20% - Accent3 10 5" xfId="3879"/>
    <cellStyle name="20% - Accent3 10 5 2" xfId="3880"/>
    <cellStyle name="20% - Accent3 10 5 2 2" xfId="3881"/>
    <cellStyle name="20% - Accent3 10 5 2 2 2" xfId="3882"/>
    <cellStyle name="20% - Accent3 10 5 2 3" xfId="3883"/>
    <cellStyle name="20% - Accent3 10 5 3" xfId="3884"/>
    <cellStyle name="20% - Accent3 10 5 3 2" xfId="3885"/>
    <cellStyle name="20% - Accent3 10 5 4" xfId="3886"/>
    <cellStyle name="20% - Accent3 10 5 5" xfId="3887"/>
    <cellStyle name="20% - Accent3 10 6" xfId="3888"/>
    <cellStyle name="20% - Accent3 10 6 2" xfId="3889"/>
    <cellStyle name="20% - Accent3 10 6 2 2" xfId="3890"/>
    <cellStyle name="20% - Accent3 10 6 2 2 2" xfId="3891"/>
    <cellStyle name="20% - Accent3 10 6 2 3" xfId="3892"/>
    <cellStyle name="20% - Accent3 10 6 3" xfId="3893"/>
    <cellStyle name="20% - Accent3 10 6 3 2" xfId="3894"/>
    <cellStyle name="20% - Accent3 10 6 4" xfId="3895"/>
    <cellStyle name="20% - Accent3 10 7" xfId="3896"/>
    <cellStyle name="20% - Accent3 10 7 2" xfId="3897"/>
    <cellStyle name="20% - Accent3 10 7 2 2" xfId="3898"/>
    <cellStyle name="20% - Accent3 10 7 2 2 2" xfId="3899"/>
    <cellStyle name="20% - Accent3 10 7 2 3" xfId="3900"/>
    <cellStyle name="20% - Accent3 10 7 3" xfId="3901"/>
    <cellStyle name="20% - Accent3 10 7 3 2" xfId="3902"/>
    <cellStyle name="20% - Accent3 10 7 4" xfId="3903"/>
    <cellStyle name="20% - Accent3 10 8" xfId="3904"/>
    <cellStyle name="20% - Accent3 10 8 2" xfId="3905"/>
    <cellStyle name="20% - Accent3 10 8 2 2" xfId="3906"/>
    <cellStyle name="20% - Accent3 10 8 2 2 2" xfId="3907"/>
    <cellStyle name="20% - Accent3 10 8 2 3" xfId="3908"/>
    <cellStyle name="20% - Accent3 10 8 3" xfId="3909"/>
    <cellStyle name="20% - Accent3 10 8 3 2" xfId="3910"/>
    <cellStyle name="20% - Accent3 10 8 4" xfId="3911"/>
    <cellStyle name="20% - Accent3 10 9" xfId="3912"/>
    <cellStyle name="20% - Accent3 10 9 2" xfId="3913"/>
    <cellStyle name="20% - Accent3 10 9 2 2" xfId="3914"/>
    <cellStyle name="20% - Accent3 10 9 3" xfId="3915"/>
    <cellStyle name="20% - Accent3 11" xfId="3916"/>
    <cellStyle name="20% - Accent3 12" xfId="3917"/>
    <cellStyle name="20% - Accent3 12 10" xfId="3918"/>
    <cellStyle name="20% - Accent3 12 2" xfId="3919"/>
    <cellStyle name="20% - Accent3 12 2 2" xfId="3920"/>
    <cellStyle name="20% - Accent3 12 2 2 2" xfId="3921"/>
    <cellStyle name="20% - Accent3 12 2 2 2 2" xfId="3922"/>
    <cellStyle name="20% - Accent3 12 2 2 2 2 2" xfId="3923"/>
    <cellStyle name="20% - Accent3 12 2 2 2 3" xfId="3924"/>
    <cellStyle name="20% - Accent3 12 2 2 3" xfId="3925"/>
    <cellStyle name="20% - Accent3 12 2 2 3 2" xfId="3926"/>
    <cellStyle name="20% - Accent3 12 2 2 4" xfId="3927"/>
    <cellStyle name="20% - Accent3 12 2 3" xfId="3928"/>
    <cellStyle name="20% - Accent3 12 2 3 2" xfId="3929"/>
    <cellStyle name="20% - Accent3 12 2 3 2 2" xfId="3930"/>
    <cellStyle name="20% - Accent3 12 2 3 2 2 2" xfId="3931"/>
    <cellStyle name="20% - Accent3 12 2 3 2 3" xfId="3932"/>
    <cellStyle name="20% - Accent3 12 2 3 3" xfId="3933"/>
    <cellStyle name="20% - Accent3 12 2 3 3 2" xfId="3934"/>
    <cellStyle name="20% - Accent3 12 2 3 4" xfId="3935"/>
    <cellStyle name="20% - Accent3 12 2 4" xfId="3936"/>
    <cellStyle name="20% - Accent3 12 2 4 2" xfId="3937"/>
    <cellStyle name="20% - Accent3 12 2 4 2 2" xfId="3938"/>
    <cellStyle name="20% - Accent3 12 2 4 3" xfId="3939"/>
    <cellStyle name="20% - Accent3 12 2 5" xfId="3940"/>
    <cellStyle name="20% - Accent3 12 2 5 2" xfId="3941"/>
    <cellStyle name="20% - Accent3 12 2 6" xfId="3942"/>
    <cellStyle name="20% - Accent3 12 2 7" xfId="3943"/>
    <cellStyle name="20% - Accent3 12 3" xfId="3944"/>
    <cellStyle name="20% - Accent3 12 3 2" xfId="3945"/>
    <cellStyle name="20% - Accent3 12 3 2 2" xfId="3946"/>
    <cellStyle name="20% - Accent3 12 3 2 2 2" xfId="3947"/>
    <cellStyle name="20% - Accent3 12 3 2 3" xfId="3948"/>
    <cellStyle name="20% - Accent3 12 3 3" xfId="3949"/>
    <cellStyle name="20% - Accent3 12 3 3 2" xfId="3950"/>
    <cellStyle name="20% - Accent3 12 3 4" xfId="3951"/>
    <cellStyle name="20% - Accent3 12 3 5" xfId="3952"/>
    <cellStyle name="20% - Accent3 12 4" xfId="3953"/>
    <cellStyle name="20% - Accent3 12 4 2" xfId="3954"/>
    <cellStyle name="20% - Accent3 12 4 2 2" xfId="3955"/>
    <cellStyle name="20% - Accent3 12 4 2 2 2" xfId="3956"/>
    <cellStyle name="20% - Accent3 12 4 2 3" xfId="3957"/>
    <cellStyle name="20% - Accent3 12 4 3" xfId="3958"/>
    <cellStyle name="20% - Accent3 12 4 3 2" xfId="3959"/>
    <cellStyle name="20% - Accent3 12 4 4" xfId="3960"/>
    <cellStyle name="20% - Accent3 12 5" xfId="3961"/>
    <cellStyle name="20% - Accent3 12 5 2" xfId="3962"/>
    <cellStyle name="20% - Accent3 12 5 2 2" xfId="3963"/>
    <cellStyle name="20% - Accent3 12 5 2 2 2" xfId="3964"/>
    <cellStyle name="20% - Accent3 12 5 2 3" xfId="3965"/>
    <cellStyle name="20% - Accent3 12 5 3" xfId="3966"/>
    <cellStyle name="20% - Accent3 12 5 3 2" xfId="3967"/>
    <cellStyle name="20% - Accent3 12 5 4" xfId="3968"/>
    <cellStyle name="20% - Accent3 12 6" xfId="3969"/>
    <cellStyle name="20% - Accent3 12 6 2" xfId="3970"/>
    <cellStyle name="20% - Accent3 12 6 2 2" xfId="3971"/>
    <cellStyle name="20% - Accent3 12 6 2 2 2" xfId="3972"/>
    <cellStyle name="20% - Accent3 12 6 2 3" xfId="3973"/>
    <cellStyle name="20% - Accent3 12 6 3" xfId="3974"/>
    <cellStyle name="20% - Accent3 12 6 3 2" xfId="3975"/>
    <cellStyle name="20% - Accent3 12 6 4" xfId="3976"/>
    <cellStyle name="20% - Accent3 12 7" xfId="3977"/>
    <cellStyle name="20% - Accent3 12 7 2" xfId="3978"/>
    <cellStyle name="20% - Accent3 12 7 2 2" xfId="3979"/>
    <cellStyle name="20% - Accent3 12 7 3" xfId="3980"/>
    <cellStyle name="20% - Accent3 12 8" xfId="3981"/>
    <cellStyle name="20% - Accent3 12 8 2" xfId="3982"/>
    <cellStyle name="20% - Accent3 12 9" xfId="3983"/>
    <cellStyle name="20% - Accent3 13" xfId="3984"/>
    <cellStyle name="20% - Accent3 13 10" xfId="3985"/>
    <cellStyle name="20% - Accent3 13 2" xfId="3986"/>
    <cellStyle name="20% - Accent3 13 2 2" xfId="3987"/>
    <cellStyle name="20% - Accent3 13 2 2 2" xfId="3988"/>
    <cellStyle name="20% - Accent3 13 2 2 2 2" xfId="3989"/>
    <cellStyle name="20% - Accent3 13 2 2 2 2 2" xfId="3990"/>
    <cellStyle name="20% - Accent3 13 2 2 2 3" xfId="3991"/>
    <cellStyle name="20% - Accent3 13 2 2 3" xfId="3992"/>
    <cellStyle name="20% - Accent3 13 2 2 3 2" xfId="3993"/>
    <cellStyle name="20% - Accent3 13 2 2 4" xfId="3994"/>
    <cellStyle name="20% - Accent3 13 2 3" xfId="3995"/>
    <cellStyle name="20% - Accent3 13 2 3 2" xfId="3996"/>
    <cellStyle name="20% - Accent3 13 2 3 2 2" xfId="3997"/>
    <cellStyle name="20% - Accent3 13 2 3 2 2 2" xfId="3998"/>
    <cellStyle name="20% - Accent3 13 2 3 2 3" xfId="3999"/>
    <cellStyle name="20% - Accent3 13 2 3 3" xfId="4000"/>
    <cellStyle name="20% - Accent3 13 2 3 3 2" xfId="4001"/>
    <cellStyle name="20% - Accent3 13 2 3 4" xfId="4002"/>
    <cellStyle name="20% - Accent3 13 2 4" xfId="4003"/>
    <cellStyle name="20% - Accent3 13 2 4 2" xfId="4004"/>
    <cellStyle name="20% - Accent3 13 2 4 2 2" xfId="4005"/>
    <cellStyle name="20% - Accent3 13 2 4 3" xfId="4006"/>
    <cellStyle name="20% - Accent3 13 2 5" xfId="4007"/>
    <cellStyle name="20% - Accent3 13 2 5 2" xfId="4008"/>
    <cellStyle name="20% - Accent3 13 2 6" xfId="4009"/>
    <cellStyle name="20% - Accent3 13 2 7" xfId="4010"/>
    <cellStyle name="20% - Accent3 13 3" xfId="4011"/>
    <cellStyle name="20% - Accent3 13 3 2" xfId="4012"/>
    <cellStyle name="20% - Accent3 13 3 2 2" xfId="4013"/>
    <cellStyle name="20% - Accent3 13 3 2 2 2" xfId="4014"/>
    <cellStyle name="20% - Accent3 13 3 2 3" xfId="4015"/>
    <cellStyle name="20% - Accent3 13 3 3" xfId="4016"/>
    <cellStyle name="20% - Accent3 13 3 3 2" xfId="4017"/>
    <cellStyle name="20% - Accent3 13 3 4" xfId="4018"/>
    <cellStyle name="20% - Accent3 13 3 5" xfId="4019"/>
    <cellStyle name="20% - Accent3 13 4" xfId="4020"/>
    <cellStyle name="20% - Accent3 13 4 2" xfId="4021"/>
    <cellStyle name="20% - Accent3 13 4 2 2" xfId="4022"/>
    <cellStyle name="20% - Accent3 13 4 2 2 2" xfId="4023"/>
    <cellStyle name="20% - Accent3 13 4 2 3" xfId="4024"/>
    <cellStyle name="20% - Accent3 13 4 3" xfId="4025"/>
    <cellStyle name="20% - Accent3 13 4 3 2" xfId="4026"/>
    <cellStyle name="20% - Accent3 13 4 4" xfId="4027"/>
    <cellStyle name="20% - Accent3 13 5" xfId="4028"/>
    <cellStyle name="20% - Accent3 13 5 2" xfId="4029"/>
    <cellStyle name="20% - Accent3 13 5 2 2" xfId="4030"/>
    <cellStyle name="20% - Accent3 13 5 2 2 2" xfId="4031"/>
    <cellStyle name="20% - Accent3 13 5 2 3" xfId="4032"/>
    <cellStyle name="20% - Accent3 13 5 3" xfId="4033"/>
    <cellStyle name="20% - Accent3 13 5 3 2" xfId="4034"/>
    <cellStyle name="20% - Accent3 13 5 4" xfId="4035"/>
    <cellStyle name="20% - Accent3 13 6" xfId="4036"/>
    <cellStyle name="20% - Accent3 13 6 2" xfId="4037"/>
    <cellStyle name="20% - Accent3 13 6 2 2" xfId="4038"/>
    <cellStyle name="20% - Accent3 13 6 2 2 2" xfId="4039"/>
    <cellStyle name="20% - Accent3 13 6 2 3" xfId="4040"/>
    <cellStyle name="20% - Accent3 13 6 3" xfId="4041"/>
    <cellStyle name="20% - Accent3 13 6 3 2" xfId="4042"/>
    <cellStyle name="20% - Accent3 13 6 4" xfId="4043"/>
    <cellStyle name="20% - Accent3 13 7" xfId="4044"/>
    <cellStyle name="20% - Accent3 13 7 2" xfId="4045"/>
    <cellStyle name="20% - Accent3 13 7 2 2" xfId="4046"/>
    <cellStyle name="20% - Accent3 13 7 3" xfId="4047"/>
    <cellStyle name="20% - Accent3 13 8" xfId="4048"/>
    <cellStyle name="20% - Accent3 13 8 2" xfId="4049"/>
    <cellStyle name="20% - Accent3 13 9" xfId="4050"/>
    <cellStyle name="20% - Accent3 14" xfId="4051"/>
    <cellStyle name="20% - Accent3 15" xfId="4052"/>
    <cellStyle name="20% - Accent3 16" xfId="4053"/>
    <cellStyle name="20% - Accent3 17" xfId="4054"/>
    <cellStyle name="20% - Accent3 18" xfId="4055"/>
    <cellStyle name="20% - Accent3 2" xfId="4056"/>
    <cellStyle name="20% - Accent3 2 2" xfId="4057"/>
    <cellStyle name="20% - Accent3 2 2 10" xfId="4058"/>
    <cellStyle name="20% - Accent3 2 2 10 2" xfId="4059"/>
    <cellStyle name="20% - Accent3 2 2 10 2 2" xfId="4060"/>
    <cellStyle name="20% - Accent3 2 2 10 3" xfId="4061"/>
    <cellStyle name="20% - Accent3 2 2 10 4" xfId="4062"/>
    <cellStyle name="20% - Accent3 2 2 11" xfId="4063"/>
    <cellStyle name="20% - Accent3 2 2 11 2" xfId="4064"/>
    <cellStyle name="20% - Accent3 2 2 12" xfId="4065"/>
    <cellStyle name="20% - Accent3 2 2 13" xfId="4066"/>
    <cellStyle name="20% - Accent3 2 2 14" xfId="4067"/>
    <cellStyle name="20% - Accent3 2 2 15" xfId="4068"/>
    <cellStyle name="20% - Accent3 2 2 16" xfId="4069"/>
    <cellStyle name="20% - Accent3 2 2 17" xfId="4070"/>
    <cellStyle name="20% - Accent3 2 2 18" xfId="4071"/>
    <cellStyle name="20% - Accent3 2 2 19" xfId="4072"/>
    <cellStyle name="20% - Accent3 2 2 2" xfId="4073"/>
    <cellStyle name="20% - Accent3 2 2 2 10" xfId="4074"/>
    <cellStyle name="20% - Accent3 2 2 2 11" xfId="4075"/>
    <cellStyle name="20% - Accent3 2 2 2 12" xfId="4076"/>
    <cellStyle name="20% - Accent3 2 2 2 13" xfId="4077"/>
    <cellStyle name="20% - Accent3 2 2 2 14" xfId="4078"/>
    <cellStyle name="20% - Accent3 2 2 2 15" xfId="4079"/>
    <cellStyle name="20% - Accent3 2 2 2 16" xfId="4080"/>
    <cellStyle name="20% - Accent3 2 2 2 17" xfId="4081"/>
    <cellStyle name="20% - Accent3 2 2 2 2" xfId="4082"/>
    <cellStyle name="20% - Accent3 2 2 2 2 10" xfId="4083"/>
    <cellStyle name="20% - Accent3 2 2 2 2 11" xfId="4084"/>
    <cellStyle name="20% - Accent3 2 2 2 2 2" xfId="4085"/>
    <cellStyle name="20% - Accent3 2 2 2 2 2 2" xfId="4086"/>
    <cellStyle name="20% - Accent3 2 2 2 2 2 2 2" xfId="4087"/>
    <cellStyle name="20% - Accent3 2 2 2 2 2 2 2 2" xfId="4088"/>
    <cellStyle name="20% - Accent3 2 2 2 2 2 2 2 2 2" xfId="4089"/>
    <cellStyle name="20% - Accent3 2 2 2 2 2 2 2 3" xfId="4090"/>
    <cellStyle name="20% - Accent3 2 2 2 2 2 2 3" xfId="4091"/>
    <cellStyle name="20% - Accent3 2 2 2 2 2 2 3 2" xfId="4092"/>
    <cellStyle name="20% - Accent3 2 2 2 2 2 2 4" xfId="4093"/>
    <cellStyle name="20% - Accent3 2 2 2 2 2 3" xfId="4094"/>
    <cellStyle name="20% - Accent3 2 2 2 2 2 3 2" xfId="4095"/>
    <cellStyle name="20% - Accent3 2 2 2 2 2 3 2 2" xfId="4096"/>
    <cellStyle name="20% - Accent3 2 2 2 2 2 3 2 2 2" xfId="4097"/>
    <cellStyle name="20% - Accent3 2 2 2 2 2 3 2 3" xfId="4098"/>
    <cellStyle name="20% - Accent3 2 2 2 2 2 3 3" xfId="4099"/>
    <cellStyle name="20% - Accent3 2 2 2 2 2 3 3 2" xfId="4100"/>
    <cellStyle name="20% - Accent3 2 2 2 2 2 3 4" xfId="4101"/>
    <cellStyle name="20% - Accent3 2 2 2 2 2 4" xfId="4102"/>
    <cellStyle name="20% - Accent3 2 2 2 2 2 4 2" xfId="4103"/>
    <cellStyle name="20% - Accent3 2 2 2 2 2 4 2 2" xfId="4104"/>
    <cellStyle name="20% - Accent3 2 2 2 2 2 4 3" xfId="4105"/>
    <cellStyle name="20% - Accent3 2 2 2 2 2 5" xfId="4106"/>
    <cellStyle name="20% - Accent3 2 2 2 2 2 5 2" xfId="4107"/>
    <cellStyle name="20% - Accent3 2 2 2 2 2 6" xfId="4108"/>
    <cellStyle name="20% - Accent3 2 2 2 2 2 7" xfId="4109"/>
    <cellStyle name="20% - Accent3 2 2 2 2 3" xfId="4110"/>
    <cellStyle name="20% - Accent3 2 2 2 2 3 2" xfId="4111"/>
    <cellStyle name="20% - Accent3 2 2 2 2 3 2 2" xfId="4112"/>
    <cellStyle name="20% - Accent3 2 2 2 2 3 2 2 2" xfId="4113"/>
    <cellStyle name="20% - Accent3 2 2 2 2 3 2 3" xfId="4114"/>
    <cellStyle name="20% - Accent3 2 2 2 2 3 3" xfId="4115"/>
    <cellStyle name="20% - Accent3 2 2 2 2 3 3 2" xfId="4116"/>
    <cellStyle name="20% - Accent3 2 2 2 2 3 4" xfId="4117"/>
    <cellStyle name="20% - Accent3 2 2 2 2 3 5" xfId="4118"/>
    <cellStyle name="20% - Accent3 2 2 2 2 4" xfId="4119"/>
    <cellStyle name="20% - Accent3 2 2 2 2 4 2" xfId="4120"/>
    <cellStyle name="20% - Accent3 2 2 2 2 4 2 2" xfId="4121"/>
    <cellStyle name="20% - Accent3 2 2 2 2 4 2 2 2" xfId="4122"/>
    <cellStyle name="20% - Accent3 2 2 2 2 4 2 3" xfId="4123"/>
    <cellStyle name="20% - Accent3 2 2 2 2 4 3" xfId="4124"/>
    <cellStyle name="20% - Accent3 2 2 2 2 4 3 2" xfId="4125"/>
    <cellStyle name="20% - Accent3 2 2 2 2 4 4" xfId="4126"/>
    <cellStyle name="20% - Accent3 2 2 2 2 5" xfId="4127"/>
    <cellStyle name="20% - Accent3 2 2 2 2 5 2" xfId="4128"/>
    <cellStyle name="20% - Accent3 2 2 2 2 5 2 2" xfId="4129"/>
    <cellStyle name="20% - Accent3 2 2 2 2 5 2 2 2" xfId="4130"/>
    <cellStyle name="20% - Accent3 2 2 2 2 5 2 3" xfId="4131"/>
    <cellStyle name="20% - Accent3 2 2 2 2 5 3" xfId="4132"/>
    <cellStyle name="20% - Accent3 2 2 2 2 5 3 2" xfId="4133"/>
    <cellStyle name="20% - Accent3 2 2 2 2 5 4" xfId="4134"/>
    <cellStyle name="20% - Accent3 2 2 2 2 6" xfId="4135"/>
    <cellStyle name="20% - Accent3 2 2 2 2 6 2" xfId="4136"/>
    <cellStyle name="20% - Accent3 2 2 2 2 6 2 2" xfId="4137"/>
    <cellStyle name="20% - Accent3 2 2 2 2 6 2 2 2" xfId="4138"/>
    <cellStyle name="20% - Accent3 2 2 2 2 6 2 3" xfId="4139"/>
    <cellStyle name="20% - Accent3 2 2 2 2 6 3" xfId="4140"/>
    <cellStyle name="20% - Accent3 2 2 2 2 6 3 2" xfId="4141"/>
    <cellStyle name="20% - Accent3 2 2 2 2 6 4" xfId="4142"/>
    <cellStyle name="20% - Accent3 2 2 2 2 7" xfId="4143"/>
    <cellStyle name="20% - Accent3 2 2 2 2 7 2" xfId="4144"/>
    <cellStyle name="20% - Accent3 2 2 2 2 7 2 2" xfId="4145"/>
    <cellStyle name="20% - Accent3 2 2 2 2 7 3" xfId="4146"/>
    <cellStyle name="20% - Accent3 2 2 2 2 8" xfId="4147"/>
    <cellStyle name="20% - Accent3 2 2 2 2 8 2" xfId="4148"/>
    <cellStyle name="20% - Accent3 2 2 2 2 9" xfId="4149"/>
    <cellStyle name="20% - Accent3 2 2 2 3" xfId="4150"/>
    <cellStyle name="20% - Accent3 2 2 2 3 2" xfId="4151"/>
    <cellStyle name="20% - Accent3 2 2 2 3 2 2" xfId="4152"/>
    <cellStyle name="20% - Accent3 2 2 2 3 2 3" xfId="4153"/>
    <cellStyle name="20% - Accent3 2 2 2 3 3" xfId="4154"/>
    <cellStyle name="20% - Accent3 2 2 2 3 4" xfId="4155"/>
    <cellStyle name="20% - Accent3 2 2 2 4" xfId="4156"/>
    <cellStyle name="20% - Accent3 2 2 2 4 2" xfId="4157"/>
    <cellStyle name="20% - Accent3 2 2 2 4 2 2" xfId="4158"/>
    <cellStyle name="20% - Accent3 2 2 2 4 2 2 2" xfId="4159"/>
    <cellStyle name="20% - Accent3 2 2 2 4 2 2 2 2" xfId="4160"/>
    <cellStyle name="20% - Accent3 2 2 2 4 2 2 3" xfId="4161"/>
    <cellStyle name="20% - Accent3 2 2 2 4 2 3" xfId="4162"/>
    <cellStyle name="20% - Accent3 2 2 2 4 2 3 2" xfId="4163"/>
    <cellStyle name="20% - Accent3 2 2 2 4 2 4" xfId="4164"/>
    <cellStyle name="20% - Accent3 2 2 2 4 3" xfId="4165"/>
    <cellStyle name="20% - Accent3 2 2 2 4 3 2" xfId="4166"/>
    <cellStyle name="20% - Accent3 2 2 2 4 3 2 2" xfId="4167"/>
    <cellStyle name="20% - Accent3 2 2 2 4 3 2 2 2" xfId="4168"/>
    <cellStyle name="20% - Accent3 2 2 2 4 3 2 3" xfId="4169"/>
    <cellStyle name="20% - Accent3 2 2 2 4 3 3" xfId="4170"/>
    <cellStyle name="20% - Accent3 2 2 2 4 3 3 2" xfId="4171"/>
    <cellStyle name="20% - Accent3 2 2 2 4 3 4" xfId="4172"/>
    <cellStyle name="20% - Accent3 2 2 2 4 4" xfId="4173"/>
    <cellStyle name="20% - Accent3 2 2 2 4 4 2" xfId="4174"/>
    <cellStyle name="20% - Accent3 2 2 2 4 4 2 2" xfId="4175"/>
    <cellStyle name="20% - Accent3 2 2 2 4 4 3" xfId="4176"/>
    <cellStyle name="20% - Accent3 2 2 2 4 5" xfId="4177"/>
    <cellStyle name="20% - Accent3 2 2 2 4 5 2" xfId="4178"/>
    <cellStyle name="20% - Accent3 2 2 2 4 6" xfId="4179"/>
    <cellStyle name="20% - Accent3 2 2 2 4 7" xfId="4180"/>
    <cellStyle name="20% - Accent3 2 2 2 4 8" xfId="4181"/>
    <cellStyle name="20% - Accent3 2 2 2 5" xfId="4182"/>
    <cellStyle name="20% - Accent3 2 2 2 5 2" xfId="4183"/>
    <cellStyle name="20% - Accent3 2 2 2 5 2 2" xfId="4184"/>
    <cellStyle name="20% - Accent3 2 2 2 5 2 2 2" xfId="4185"/>
    <cellStyle name="20% - Accent3 2 2 2 5 2 3" xfId="4186"/>
    <cellStyle name="20% - Accent3 2 2 2 5 3" xfId="4187"/>
    <cellStyle name="20% - Accent3 2 2 2 5 3 2" xfId="4188"/>
    <cellStyle name="20% - Accent3 2 2 2 5 4" xfId="4189"/>
    <cellStyle name="20% - Accent3 2 2 2 5 5" xfId="4190"/>
    <cellStyle name="20% - Accent3 2 2 2 5 6" xfId="4191"/>
    <cellStyle name="20% - Accent3 2 2 2 6" xfId="4192"/>
    <cellStyle name="20% - Accent3 2 2 2 6 2" xfId="4193"/>
    <cellStyle name="20% - Accent3 2 2 2 6 2 2" xfId="4194"/>
    <cellStyle name="20% - Accent3 2 2 2 6 2 2 2" xfId="4195"/>
    <cellStyle name="20% - Accent3 2 2 2 6 2 3" xfId="4196"/>
    <cellStyle name="20% - Accent3 2 2 2 6 3" xfId="4197"/>
    <cellStyle name="20% - Accent3 2 2 2 6 3 2" xfId="4198"/>
    <cellStyle name="20% - Accent3 2 2 2 6 4" xfId="4199"/>
    <cellStyle name="20% - Accent3 2 2 2 6 5" xfId="4200"/>
    <cellStyle name="20% - Accent3 2 2 2 6 6" xfId="4201"/>
    <cellStyle name="20% - Accent3 2 2 2 7" xfId="4202"/>
    <cellStyle name="20% - Accent3 2 2 2 7 2" xfId="4203"/>
    <cellStyle name="20% - Accent3 2 2 2 7 2 2" xfId="4204"/>
    <cellStyle name="20% - Accent3 2 2 2 7 2 2 2" xfId="4205"/>
    <cellStyle name="20% - Accent3 2 2 2 7 2 3" xfId="4206"/>
    <cellStyle name="20% - Accent3 2 2 2 7 3" xfId="4207"/>
    <cellStyle name="20% - Accent3 2 2 2 7 3 2" xfId="4208"/>
    <cellStyle name="20% - Accent3 2 2 2 7 4" xfId="4209"/>
    <cellStyle name="20% - Accent3 2 2 2 8" xfId="4210"/>
    <cellStyle name="20% - Accent3 2 2 2 8 2" xfId="4211"/>
    <cellStyle name="20% - Accent3 2 2 2 8 2 2" xfId="4212"/>
    <cellStyle name="20% - Accent3 2 2 2 8 2 2 2" xfId="4213"/>
    <cellStyle name="20% - Accent3 2 2 2 8 2 3" xfId="4214"/>
    <cellStyle name="20% - Accent3 2 2 2 8 3" xfId="4215"/>
    <cellStyle name="20% - Accent3 2 2 2 8 3 2" xfId="4216"/>
    <cellStyle name="20% - Accent3 2 2 2 8 4" xfId="4217"/>
    <cellStyle name="20% - Accent3 2 2 2 9" xfId="4218"/>
    <cellStyle name="20% - Accent3 2 2 2 9 2" xfId="4219"/>
    <cellStyle name="20% - Accent3 2 2 2 9 2 2" xfId="4220"/>
    <cellStyle name="20% - Accent3 2 2 2 9 3" xfId="4221"/>
    <cellStyle name="20% - Accent3 2 2 20" xfId="4222"/>
    <cellStyle name="20% - Accent3 2 2 21" xfId="4223"/>
    <cellStyle name="20% - Accent3 2 2 3" xfId="4224"/>
    <cellStyle name="20% - Accent3 2 2 3 2" xfId="4225"/>
    <cellStyle name="20% - Accent3 2 2 3 2 2" xfId="4226"/>
    <cellStyle name="20% - Accent3 2 2 3 2 3" xfId="4227"/>
    <cellStyle name="20% - Accent3 2 2 3 3" xfId="4228"/>
    <cellStyle name="20% - Accent3 2 2 3 3 2" xfId="4229"/>
    <cellStyle name="20% - Accent3 2 2 3 4" xfId="4230"/>
    <cellStyle name="20% - Accent3 2 2 4" xfId="4231"/>
    <cellStyle name="20% - Accent3 2 2 4 2" xfId="4232"/>
    <cellStyle name="20% - Accent3 2 2 4 2 2" xfId="4233"/>
    <cellStyle name="20% - Accent3 2 2 4 2 2 2" xfId="4234"/>
    <cellStyle name="20% - Accent3 2 2 4 2 2 2 2" xfId="4235"/>
    <cellStyle name="20% - Accent3 2 2 4 2 2 3" xfId="4236"/>
    <cellStyle name="20% - Accent3 2 2 4 2 3" xfId="4237"/>
    <cellStyle name="20% - Accent3 2 2 4 2 3 2" xfId="4238"/>
    <cellStyle name="20% - Accent3 2 2 4 2 4" xfId="4239"/>
    <cellStyle name="20% - Accent3 2 2 4 3" xfId="4240"/>
    <cellStyle name="20% - Accent3 2 2 4 3 2" xfId="4241"/>
    <cellStyle name="20% - Accent3 2 2 4 3 2 2" xfId="4242"/>
    <cellStyle name="20% - Accent3 2 2 4 3 2 2 2" xfId="4243"/>
    <cellStyle name="20% - Accent3 2 2 4 3 2 3" xfId="4244"/>
    <cellStyle name="20% - Accent3 2 2 4 3 3" xfId="4245"/>
    <cellStyle name="20% - Accent3 2 2 4 3 3 2" xfId="4246"/>
    <cellStyle name="20% - Accent3 2 2 4 3 4" xfId="4247"/>
    <cellStyle name="20% - Accent3 2 2 4 4" xfId="4248"/>
    <cellStyle name="20% - Accent3 2 2 4 4 2" xfId="4249"/>
    <cellStyle name="20% - Accent3 2 2 4 4 2 2" xfId="4250"/>
    <cellStyle name="20% - Accent3 2 2 4 4 3" xfId="4251"/>
    <cellStyle name="20% - Accent3 2 2 4 5" xfId="4252"/>
    <cellStyle name="20% - Accent3 2 2 4 5 2" xfId="4253"/>
    <cellStyle name="20% - Accent3 2 2 4 6" xfId="4254"/>
    <cellStyle name="20% - Accent3 2 2 4 7" xfId="4255"/>
    <cellStyle name="20% - Accent3 2 2 4 8" xfId="4256"/>
    <cellStyle name="20% - Accent3 2 2 5" xfId="4257"/>
    <cellStyle name="20% - Accent3 2 2 5 2" xfId="4258"/>
    <cellStyle name="20% - Accent3 2 2 5 2 2" xfId="4259"/>
    <cellStyle name="20% - Accent3 2 2 5 2 2 2" xfId="4260"/>
    <cellStyle name="20% - Accent3 2 2 5 2 2 2 2" xfId="4261"/>
    <cellStyle name="20% - Accent3 2 2 5 2 2 3" xfId="4262"/>
    <cellStyle name="20% - Accent3 2 2 5 2 3" xfId="4263"/>
    <cellStyle name="20% - Accent3 2 2 5 2 3 2" xfId="4264"/>
    <cellStyle name="20% - Accent3 2 2 5 2 4" xfId="4265"/>
    <cellStyle name="20% - Accent3 2 2 5 3" xfId="4266"/>
    <cellStyle name="20% - Accent3 2 2 5 3 2" xfId="4267"/>
    <cellStyle name="20% - Accent3 2 2 5 3 2 2" xfId="4268"/>
    <cellStyle name="20% - Accent3 2 2 5 3 2 2 2" xfId="4269"/>
    <cellStyle name="20% - Accent3 2 2 5 3 2 3" xfId="4270"/>
    <cellStyle name="20% - Accent3 2 2 5 3 3" xfId="4271"/>
    <cellStyle name="20% - Accent3 2 2 5 3 3 2" xfId="4272"/>
    <cellStyle name="20% - Accent3 2 2 5 3 4" xfId="4273"/>
    <cellStyle name="20% - Accent3 2 2 5 4" xfId="4274"/>
    <cellStyle name="20% - Accent3 2 2 5 4 2" xfId="4275"/>
    <cellStyle name="20% - Accent3 2 2 5 4 2 2" xfId="4276"/>
    <cellStyle name="20% - Accent3 2 2 5 4 3" xfId="4277"/>
    <cellStyle name="20% - Accent3 2 2 5 5" xfId="4278"/>
    <cellStyle name="20% - Accent3 2 2 5 5 2" xfId="4279"/>
    <cellStyle name="20% - Accent3 2 2 5 6" xfId="4280"/>
    <cellStyle name="20% - Accent3 2 2 5 7" xfId="4281"/>
    <cellStyle name="20% - Accent3 2 2 5 8" xfId="4282"/>
    <cellStyle name="20% - Accent3 2 2 6" xfId="4283"/>
    <cellStyle name="20% - Accent3 2 2 6 2" xfId="4284"/>
    <cellStyle name="20% - Accent3 2 2 6 2 2" xfId="4285"/>
    <cellStyle name="20% - Accent3 2 2 6 2 2 2" xfId="4286"/>
    <cellStyle name="20% - Accent3 2 2 6 2 2 2 2" xfId="4287"/>
    <cellStyle name="20% - Accent3 2 2 6 2 2 3" xfId="4288"/>
    <cellStyle name="20% - Accent3 2 2 6 2 3" xfId="4289"/>
    <cellStyle name="20% - Accent3 2 2 6 2 3 2" xfId="4290"/>
    <cellStyle name="20% - Accent3 2 2 6 2 4" xfId="4291"/>
    <cellStyle name="20% - Accent3 2 2 6 3" xfId="4292"/>
    <cellStyle name="20% - Accent3 2 2 6 3 2" xfId="4293"/>
    <cellStyle name="20% - Accent3 2 2 6 3 2 2" xfId="4294"/>
    <cellStyle name="20% - Accent3 2 2 6 3 2 2 2" xfId="4295"/>
    <cellStyle name="20% - Accent3 2 2 6 3 2 3" xfId="4296"/>
    <cellStyle name="20% - Accent3 2 2 6 3 3" xfId="4297"/>
    <cellStyle name="20% - Accent3 2 2 6 3 3 2" xfId="4298"/>
    <cellStyle name="20% - Accent3 2 2 6 3 4" xfId="4299"/>
    <cellStyle name="20% - Accent3 2 2 6 4" xfId="4300"/>
    <cellStyle name="20% - Accent3 2 2 6 4 2" xfId="4301"/>
    <cellStyle name="20% - Accent3 2 2 6 4 2 2" xfId="4302"/>
    <cellStyle name="20% - Accent3 2 2 6 4 3" xfId="4303"/>
    <cellStyle name="20% - Accent3 2 2 6 5" xfId="4304"/>
    <cellStyle name="20% - Accent3 2 2 6 5 2" xfId="4305"/>
    <cellStyle name="20% - Accent3 2 2 6 6" xfId="4306"/>
    <cellStyle name="20% - Accent3 2 2 6 7" xfId="4307"/>
    <cellStyle name="20% - Accent3 2 2 6 8" xfId="4308"/>
    <cellStyle name="20% - Accent3 2 2 7" xfId="4309"/>
    <cellStyle name="20% - Accent3 2 2 7 2" xfId="4310"/>
    <cellStyle name="20% - Accent3 2 2 7 2 2" xfId="4311"/>
    <cellStyle name="20% - Accent3 2 2 7 2 2 2" xfId="4312"/>
    <cellStyle name="20% - Accent3 2 2 7 2 3" xfId="4313"/>
    <cellStyle name="20% - Accent3 2 2 7 3" xfId="4314"/>
    <cellStyle name="20% - Accent3 2 2 7 3 2" xfId="4315"/>
    <cellStyle name="20% - Accent3 2 2 7 4" xfId="4316"/>
    <cellStyle name="20% - Accent3 2 2 7 5" xfId="4317"/>
    <cellStyle name="20% - Accent3 2 2 7 6" xfId="4318"/>
    <cellStyle name="20% - Accent3 2 2 8" xfId="4319"/>
    <cellStyle name="20% - Accent3 2 2 8 2" xfId="4320"/>
    <cellStyle name="20% - Accent3 2 2 8 2 2" xfId="4321"/>
    <cellStyle name="20% - Accent3 2 2 8 2 2 2" xfId="4322"/>
    <cellStyle name="20% - Accent3 2 2 8 2 3" xfId="4323"/>
    <cellStyle name="20% - Accent3 2 2 8 3" xfId="4324"/>
    <cellStyle name="20% - Accent3 2 2 8 3 2" xfId="4325"/>
    <cellStyle name="20% - Accent3 2 2 8 4" xfId="4326"/>
    <cellStyle name="20% - Accent3 2 2 8 5" xfId="4327"/>
    <cellStyle name="20% - Accent3 2 2 9" xfId="4328"/>
    <cellStyle name="20% - Accent3 2 2 9 2" xfId="4329"/>
    <cellStyle name="20% - Accent3 2 2 9 2 2" xfId="4330"/>
    <cellStyle name="20% - Accent3 2 2 9 2 2 2" xfId="4331"/>
    <cellStyle name="20% - Accent3 2 2 9 2 3" xfId="4332"/>
    <cellStyle name="20% - Accent3 2 2 9 3" xfId="4333"/>
    <cellStyle name="20% - Accent3 2 2 9 3 2" xfId="4334"/>
    <cellStyle name="20% - Accent3 2 2 9 4" xfId="4335"/>
    <cellStyle name="20% - Accent3 2 3" xfId="4336"/>
    <cellStyle name="20% - Accent3 2 3 10" xfId="4337"/>
    <cellStyle name="20% - Accent3 2 3 2" xfId="4338"/>
    <cellStyle name="20% - Accent3 2 3 2 2" xfId="4339"/>
    <cellStyle name="20% - Accent3 2 3 2 2 2" xfId="4340"/>
    <cellStyle name="20% - Accent3 2 3 2 2 2 2" xfId="4341"/>
    <cellStyle name="20% - Accent3 2 3 2 2 2 2 2" xfId="4342"/>
    <cellStyle name="20% - Accent3 2 3 2 2 2 3" xfId="4343"/>
    <cellStyle name="20% - Accent3 2 3 2 2 3" xfId="4344"/>
    <cellStyle name="20% - Accent3 2 3 2 2 3 2" xfId="4345"/>
    <cellStyle name="20% - Accent3 2 3 2 2 4" xfId="4346"/>
    <cellStyle name="20% - Accent3 2 3 2 3" xfId="4347"/>
    <cellStyle name="20% - Accent3 2 3 2 3 2" xfId="4348"/>
    <cellStyle name="20% - Accent3 2 3 2 3 2 2" xfId="4349"/>
    <cellStyle name="20% - Accent3 2 3 2 3 2 2 2" xfId="4350"/>
    <cellStyle name="20% - Accent3 2 3 2 3 2 3" xfId="4351"/>
    <cellStyle name="20% - Accent3 2 3 2 3 3" xfId="4352"/>
    <cellStyle name="20% - Accent3 2 3 2 3 3 2" xfId="4353"/>
    <cellStyle name="20% - Accent3 2 3 2 3 4" xfId="4354"/>
    <cellStyle name="20% - Accent3 2 3 2 4" xfId="4355"/>
    <cellStyle name="20% - Accent3 2 3 2 4 2" xfId="4356"/>
    <cellStyle name="20% - Accent3 2 3 2 4 2 2" xfId="4357"/>
    <cellStyle name="20% - Accent3 2 3 2 4 3" xfId="4358"/>
    <cellStyle name="20% - Accent3 2 3 2 5" xfId="4359"/>
    <cellStyle name="20% - Accent3 2 3 2 5 2" xfId="4360"/>
    <cellStyle name="20% - Accent3 2 3 2 6" xfId="4361"/>
    <cellStyle name="20% - Accent3 2 3 2 7" xfId="4362"/>
    <cellStyle name="20% - Accent3 2 3 2 8" xfId="4363"/>
    <cellStyle name="20% - Accent3 2 3 3" xfId="4364"/>
    <cellStyle name="20% - Accent3 2 3 3 2" xfId="4365"/>
    <cellStyle name="20% - Accent3 2 3 3 2 2" xfId="4366"/>
    <cellStyle name="20% - Accent3 2 3 3 2 2 2" xfId="4367"/>
    <cellStyle name="20% - Accent3 2 3 3 2 3" xfId="4368"/>
    <cellStyle name="20% - Accent3 2 3 3 3" xfId="4369"/>
    <cellStyle name="20% - Accent3 2 3 3 3 2" xfId="4370"/>
    <cellStyle name="20% - Accent3 2 3 3 4" xfId="4371"/>
    <cellStyle name="20% - Accent3 2 3 3 5" xfId="4372"/>
    <cellStyle name="20% - Accent3 2 3 3 6" xfId="4373"/>
    <cellStyle name="20% - Accent3 2 3 4" xfId="4374"/>
    <cellStyle name="20% - Accent3 2 3 5" xfId="4375"/>
    <cellStyle name="20% - Accent3 2 3 6" xfId="4376"/>
    <cellStyle name="20% - Accent3 2 3 7" xfId="4377"/>
    <cellStyle name="20% - Accent3 2 3 8" xfId="4378"/>
    <cellStyle name="20% - Accent3 2 3 9" xfId="4379"/>
    <cellStyle name="20% - Accent3 2 4" xfId="4380"/>
    <cellStyle name="20% - Accent3 2 4 10" xfId="4381"/>
    <cellStyle name="20% - Accent3 2 4 11" xfId="4382"/>
    <cellStyle name="20% - Accent3 2 4 12" xfId="4383"/>
    <cellStyle name="20% - Accent3 2 4 13" xfId="4384"/>
    <cellStyle name="20% - Accent3 2 4 2" xfId="4385"/>
    <cellStyle name="20% - Accent3 2 4 2 2" xfId="4386"/>
    <cellStyle name="20% - Accent3 2 4 2 2 2" xfId="4387"/>
    <cellStyle name="20% - Accent3 2 4 2 2 2 2" xfId="4388"/>
    <cellStyle name="20% - Accent3 2 4 2 2 3" xfId="4389"/>
    <cellStyle name="20% - Accent3 2 4 2 2 4" xfId="4390"/>
    <cellStyle name="20% - Accent3 2 4 2 3" xfId="4391"/>
    <cellStyle name="20% - Accent3 2 4 2 3 2" xfId="4392"/>
    <cellStyle name="20% - Accent3 2 4 2 4" xfId="4393"/>
    <cellStyle name="20% - Accent3 2 4 2 5" xfId="4394"/>
    <cellStyle name="20% - Accent3 2 4 2 6" xfId="4395"/>
    <cellStyle name="20% - Accent3 2 4 3" xfId="4396"/>
    <cellStyle name="20% - Accent3 2 4 3 2" xfId="4397"/>
    <cellStyle name="20% - Accent3 2 4 3 2 2" xfId="4398"/>
    <cellStyle name="20% - Accent3 2 4 3 2 2 2" xfId="4399"/>
    <cellStyle name="20% - Accent3 2 4 3 2 3" xfId="4400"/>
    <cellStyle name="20% - Accent3 2 4 3 3" xfId="4401"/>
    <cellStyle name="20% - Accent3 2 4 3 3 2" xfId="4402"/>
    <cellStyle name="20% - Accent3 2 4 3 4" xfId="4403"/>
    <cellStyle name="20% - Accent3 2 4 4" xfId="4404"/>
    <cellStyle name="20% - Accent3 2 4 4 2" xfId="4405"/>
    <cellStyle name="20% - Accent3 2 4 4 2 2" xfId="4406"/>
    <cellStyle name="20% - Accent3 2 4 4 2 2 2" xfId="4407"/>
    <cellStyle name="20% - Accent3 2 4 4 2 3" xfId="4408"/>
    <cellStyle name="20% - Accent3 2 4 4 3" xfId="4409"/>
    <cellStyle name="20% - Accent3 2 4 4 3 2" xfId="4410"/>
    <cellStyle name="20% - Accent3 2 4 4 4" xfId="4411"/>
    <cellStyle name="20% - Accent3 2 4 5" xfId="4412"/>
    <cellStyle name="20% - Accent3 2 4 5 2" xfId="4413"/>
    <cellStyle name="20% - Accent3 2 4 5 2 2" xfId="4414"/>
    <cellStyle name="20% - Accent3 2 4 5 3" xfId="4415"/>
    <cellStyle name="20% - Accent3 2 4 6" xfId="4416"/>
    <cellStyle name="20% - Accent3 2 4 6 2" xfId="4417"/>
    <cellStyle name="20% - Accent3 2 4 7" xfId="4418"/>
    <cellStyle name="20% - Accent3 2 4 8" xfId="4419"/>
    <cellStyle name="20% - Accent3 2 4 9" xfId="4420"/>
    <cellStyle name="20% - Accent3 2 5" xfId="4421"/>
    <cellStyle name="20% - Accent3 2 5 2" xfId="4422"/>
    <cellStyle name="20% - Accent3 2 5 2 2" xfId="4423"/>
    <cellStyle name="20% - Accent3 2 5 2 2 2" xfId="4424"/>
    <cellStyle name="20% - Accent3 2 5 2 2 3" xfId="4425"/>
    <cellStyle name="20% - Accent3 2 5 2 3" xfId="4426"/>
    <cellStyle name="20% - Accent3 2 5 2 4" xfId="4427"/>
    <cellStyle name="20% - Accent3 2 5 3" xfId="4428"/>
    <cellStyle name="20% - Accent3 2 5 3 2" xfId="4429"/>
    <cellStyle name="20% - Accent3 2 5 3 3" xfId="4430"/>
    <cellStyle name="20% - Accent3 2 5 4" xfId="4431"/>
    <cellStyle name="20% - Accent3 2 5 5" xfId="4432"/>
    <cellStyle name="20% - Accent3 2 6" xfId="4433"/>
    <cellStyle name="20% - Accent3 2 6 2" xfId="4434"/>
    <cellStyle name="20% - Accent3 2 6 2 2" xfId="4435"/>
    <cellStyle name="20% - Accent3 2 6 2 2 2" xfId="4436"/>
    <cellStyle name="20% - Accent3 2 6 2 2 3" xfId="4437"/>
    <cellStyle name="20% - Accent3 2 6 2 3" xfId="4438"/>
    <cellStyle name="20% - Accent3 2 6 2 4" xfId="4439"/>
    <cellStyle name="20% - Accent3 2 6 3" xfId="4440"/>
    <cellStyle name="20% - Accent3 2 6 3 2" xfId="4441"/>
    <cellStyle name="20% - Accent3 2 6 3 3" xfId="4442"/>
    <cellStyle name="20% - Accent3 2 6 4" xfId="4443"/>
    <cellStyle name="20% - Accent3 2 6 5" xfId="4444"/>
    <cellStyle name="20% - Accent3 2_2012 Cost of Removal" xfId="4445"/>
    <cellStyle name="20% - Accent3 3" xfId="4446"/>
    <cellStyle name="20% - Accent3 3 10" xfId="4447"/>
    <cellStyle name="20% - Accent3 3 2" xfId="4448"/>
    <cellStyle name="20% - Accent3 3 2 2" xfId="4449"/>
    <cellStyle name="20% - Accent3 3 2 2 10" xfId="4450"/>
    <cellStyle name="20% - Accent3 3 2 2 11" xfId="4451"/>
    <cellStyle name="20% - Accent3 3 2 2 12" xfId="4452"/>
    <cellStyle name="20% - Accent3 3 2 2 2" xfId="4453"/>
    <cellStyle name="20% - Accent3 3 2 2 2 2" xfId="4454"/>
    <cellStyle name="20% - Accent3 3 2 2 2 2 2" xfId="4455"/>
    <cellStyle name="20% - Accent3 3 2 2 2 2 2 2" xfId="4456"/>
    <cellStyle name="20% - Accent3 3 2 2 2 2 3" xfId="4457"/>
    <cellStyle name="20% - Accent3 3 2 2 2 3" xfId="4458"/>
    <cellStyle name="20% - Accent3 3 2 2 2 3 2" xfId="4459"/>
    <cellStyle name="20% - Accent3 3 2 2 2 4" xfId="4460"/>
    <cellStyle name="20% - Accent3 3 2 2 3" xfId="4461"/>
    <cellStyle name="20% - Accent3 3 2 2 3 2" xfId="4462"/>
    <cellStyle name="20% - Accent3 3 2 2 3 2 2" xfId="4463"/>
    <cellStyle name="20% - Accent3 3 2 2 3 2 2 2" xfId="4464"/>
    <cellStyle name="20% - Accent3 3 2 2 3 2 3" xfId="4465"/>
    <cellStyle name="20% - Accent3 3 2 2 3 3" xfId="4466"/>
    <cellStyle name="20% - Accent3 3 2 2 3 3 2" xfId="4467"/>
    <cellStyle name="20% - Accent3 3 2 2 3 4" xfId="4468"/>
    <cellStyle name="20% - Accent3 3 2 2 4" xfId="4469"/>
    <cellStyle name="20% - Accent3 3 2 2 4 2" xfId="4470"/>
    <cellStyle name="20% - Accent3 3 2 2 4 2 2" xfId="4471"/>
    <cellStyle name="20% - Accent3 3 2 2 4 2 2 2" xfId="4472"/>
    <cellStyle name="20% - Accent3 3 2 2 4 2 3" xfId="4473"/>
    <cellStyle name="20% - Accent3 3 2 2 4 3" xfId="4474"/>
    <cellStyle name="20% - Accent3 3 2 2 4 3 2" xfId="4475"/>
    <cellStyle name="20% - Accent3 3 2 2 4 4" xfId="4476"/>
    <cellStyle name="20% - Accent3 3 2 2 5" xfId="4477"/>
    <cellStyle name="20% - Accent3 3 2 2 5 2" xfId="4478"/>
    <cellStyle name="20% - Accent3 3 2 2 5 2 2" xfId="4479"/>
    <cellStyle name="20% - Accent3 3 2 2 5 3" xfId="4480"/>
    <cellStyle name="20% - Accent3 3 2 2 6" xfId="4481"/>
    <cellStyle name="20% - Accent3 3 2 2 6 2" xfId="4482"/>
    <cellStyle name="20% - Accent3 3 2 2 7" xfId="4483"/>
    <cellStyle name="20% - Accent3 3 2 2 8" xfId="4484"/>
    <cellStyle name="20% - Accent3 3 2 2 9" xfId="4485"/>
    <cellStyle name="20% - Accent3 3 2 3" xfId="4486"/>
    <cellStyle name="20% - Accent3 3 2 3 2" xfId="4487"/>
    <cellStyle name="20% - Accent3 3 2 3 2 2" xfId="4488"/>
    <cellStyle name="20% - Accent3 3 2 3 2 2 2" xfId="4489"/>
    <cellStyle name="20% - Accent3 3 2 3 2 2 2 2" xfId="4490"/>
    <cellStyle name="20% - Accent3 3 2 3 2 2 3" xfId="4491"/>
    <cellStyle name="20% - Accent3 3 2 3 2 3" xfId="4492"/>
    <cellStyle name="20% - Accent3 3 2 3 2 3 2" xfId="4493"/>
    <cellStyle name="20% - Accent3 3 2 3 2 4" xfId="4494"/>
    <cellStyle name="20% - Accent3 3 2 3 3" xfId="4495"/>
    <cellStyle name="20% - Accent3 3 2 3 3 2" xfId="4496"/>
    <cellStyle name="20% - Accent3 3 2 3 3 2 2" xfId="4497"/>
    <cellStyle name="20% - Accent3 3 2 3 3 2 2 2" xfId="4498"/>
    <cellStyle name="20% - Accent3 3 2 3 3 2 3" xfId="4499"/>
    <cellStyle name="20% - Accent3 3 2 3 3 3" xfId="4500"/>
    <cellStyle name="20% - Accent3 3 2 3 3 3 2" xfId="4501"/>
    <cellStyle name="20% - Accent3 3 2 3 3 4" xfId="4502"/>
    <cellStyle name="20% - Accent3 3 2 3 4" xfId="4503"/>
    <cellStyle name="20% - Accent3 3 2 3 4 2" xfId="4504"/>
    <cellStyle name="20% - Accent3 3 2 3 4 2 2" xfId="4505"/>
    <cellStyle name="20% - Accent3 3 2 3 4 3" xfId="4506"/>
    <cellStyle name="20% - Accent3 3 2 3 5" xfId="4507"/>
    <cellStyle name="20% - Accent3 3 2 3 5 2" xfId="4508"/>
    <cellStyle name="20% - Accent3 3 2 3 6" xfId="4509"/>
    <cellStyle name="20% - Accent3 3 2 3 7" xfId="4510"/>
    <cellStyle name="20% - Accent3 3 2 4" xfId="4511"/>
    <cellStyle name="20% - Accent3 3 2 4 2" xfId="4512"/>
    <cellStyle name="20% - Accent3 3 2 4 2 2" xfId="4513"/>
    <cellStyle name="20% - Accent3 3 2 4 2 2 2" xfId="4514"/>
    <cellStyle name="20% - Accent3 3 2 4 2 3" xfId="4515"/>
    <cellStyle name="20% - Accent3 3 2 4 3" xfId="4516"/>
    <cellStyle name="20% - Accent3 3 2 4 3 2" xfId="4517"/>
    <cellStyle name="20% - Accent3 3 2 4 4" xfId="4518"/>
    <cellStyle name="20% - Accent3 3 2 5" xfId="4519"/>
    <cellStyle name="20% - Accent3 3 2 6" xfId="4520"/>
    <cellStyle name="20% - Accent3 3 2 7" xfId="4521"/>
    <cellStyle name="20% - Accent3 3 2 8" xfId="4522"/>
    <cellStyle name="20% - Accent3 3 3" xfId="4523"/>
    <cellStyle name="20% - Accent3 3 3 10" xfId="4524"/>
    <cellStyle name="20% - Accent3 3 3 11" xfId="4525"/>
    <cellStyle name="20% - Accent3 3 3 12" xfId="4526"/>
    <cellStyle name="20% - Accent3 3 3 13" xfId="4527"/>
    <cellStyle name="20% - Accent3 3 3 2" xfId="4528"/>
    <cellStyle name="20% - Accent3 3 3 2 2" xfId="4529"/>
    <cellStyle name="20% - Accent3 3 3 2 2 2" xfId="4530"/>
    <cellStyle name="20% - Accent3 3 3 2 2 2 2" xfId="4531"/>
    <cellStyle name="20% - Accent3 3 3 2 2 3" xfId="4532"/>
    <cellStyle name="20% - Accent3 3 3 2 3" xfId="4533"/>
    <cellStyle name="20% - Accent3 3 3 2 3 2" xfId="4534"/>
    <cellStyle name="20% - Accent3 3 3 2 4" xfId="4535"/>
    <cellStyle name="20% - Accent3 3 3 2 5" xfId="4536"/>
    <cellStyle name="20% - Accent3 3 3 3" xfId="4537"/>
    <cellStyle name="20% - Accent3 3 3 3 2" xfId="4538"/>
    <cellStyle name="20% - Accent3 3 3 3 2 2" xfId="4539"/>
    <cellStyle name="20% - Accent3 3 3 3 2 2 2" xfId="4540"/>
    <cellStyle name="20% - Accent3 3 3 3 2 3" xfId="4541"/>
    <cellStyle name="20% - Accent3 3 3 3 3" xfId="4542"/>
    <cellStyle name="20% - Accent3 3 3 3 3 2" xfId="4543"/>
    <cellStyle name="20% - Accent3 3 3 3 4" xfId="4544"/>
    <cellStyle name="20% - Accent3 3 3 4" xfId="4545"/>
    <cellStyle name="20% - Accent3 3 3 4 2" xfId="4546"/>
    <cellStyle name="20% - Accent3 3 3 4 2 2" xfId="4547"/>
    <cellStyle name="20% - Accent3 3 3 4 2 2 2" xfId="4548"/>
    <cellStyle name="20% - Accent3 3 3 4 2 3" xfId="4549"/>
    <cellStyle name="20% - Accent3 3 3 4 3" xfId="4550"/>
    <cellStyle name="20% - Accent3 3 3 4 3 2" xfId="4551"/>
    <cellStyle name="20% - Accent3 3 3 4 4" xfId="4552"/>
    <cellStyle name="20% - Accent3 3 3 5" xfId="4553"/>
    <cellStyle name="20% - Accent3 3 3 5 2" xfId="4554"/>
    <cellStyle name="20% - Accent3 3 3 5 2 2" xfId="4555"/>
    <cellStyle name="20% - Accent3 3 3 5 2 2 2" xfId="4556"/>
    <cellStyle name="20% - Accent3 3 3 5 2 3" xfId="4557"/>
    <cellStyle name="20% - Accent3 3 3 5 3" xfId="4558"/>
    <cellStyle name="20% - Accent3 3 3 5 3 2" xfId="4559"/>
    <cellStyle name="20% - Accent3 3 3 5 4" xfId="4560"/>
    <cellStyle name="20% - Accent3 3 3 6" xfId="4561"/>
    <cellStyle name="20% - Accent3 3 3 6 2" xfId="4562"/>
    <cellStyle name="20% - Accent3 3 3 6 2 2" xfId="4563"/>
    <cellStyle name="20% - Accent3 3 3 6 3" xfId="4564"/>
    <cellStyle name="20% - Accent3 3 3 7" xfId="4565"/>
    <cellStyle name="20% - Accent3 3 3 7 2" xfId="4566"/>
    <cellStyle name="20% - Accent3 3 3 8" xfId="4567"/>
    <cellStyle name="20% - Accent3 3 3 9" xfId="4568"/>
    <cellStyle name="20% - Accent3 3 4" xfId="4569"/>
    <cellStyle name="20% - Accent3 3 4 2" xfId="4570"/>
    <cellStyle name="20% - Accent3 3 4 2 2" xfId="4571"/>
    <cellStyle name="20% - Accent3 3 4 2 2 2" xfId="4572"/>
    <cellStyle name="20% - Accent3 3 4 2 2 2 2" xfId="4573"/>
    <cellStyle name="20% - Accent3 3 4 2 2 3" xfId="4574"/>
    <cellStyle name="20% - Accent3 3 4 2 3" xfId="4575"/>
    <cellStyle name="20% - Accent3 3 4 2 3 2" xfId="4576"/>
    <cellStyle name="20% - Accent3 3 4 2 4" xfId="4577"/>
    <cellStyle name="20% - Accent3 3 4 3" xfId="4578"/>
    <cellStyle name="20% - Accent3 3 4 3 2" xfId="4579"/>
    <cellStyle name="20% - Accent3 3 4 3 2 2" xfId="4580"/>
    <cellStyle name="20% - Accent3 3 4 3 2 2 2" xfId="4581"/>
    <cellStyle name="20% - Accent3 3 4 3 2 3" xfId="4582"/>
    <cellStyle name="20% - Accent3 3 4 3 3" xfId="4583"/>
    <cellStyle name="20% - Accent3 3 4 3 3 2" xfId="4584"/>
    <cellStyle name="20% - Accent3 3 4 3 4" xfId="4585"/>
    <cellStyle name="20% - Accent3 3 4 4" xfId="4586"/>
    <cellStyle name="20% - Accent3 3 4 4 2" xfId="4587"/>
    <cellStyle name="20% - Accent3 3 4 4 2 2" xfId="4588"/>
    <cellStyle name="20% - Accent3 3 4 4 3" xfId="4589"/>
    <cellStyle name="20% - Accent3 3 4 5" xfId="4590"/>
    <cellStyle name="20% - Accent3 3 4 5 2" xfId="4591"/>
    <cellStyle name="20% - Accent3 3 4 6" xfId="4592"/>
    <cellStyle name="20% - Accent3 3 4 7" xfId="4593"/>
    <cellStyle name="20% - Accent3 3 4 8" xfId="4594"/>
    <cellStyle name="20% - Accent3 3 5" xfId="4595"/>
    <cellStyle name="20% - Accent3 3 5 2" xfId="4596"/>
    <cellStyle name="20% - Accent3 3 5 2 2" xfId="4597"/>
    <cellStyle name="20% - Accent3 3 5 2 2 2" xfId="4598"/>
    <cellStyle name="20% - Accent3 3 5 2 3" xfId="4599"/>
    <cellStyle name="20% - Accent3 3 5 3" xfId="4600"/>
    <cellStyle name="20% - Accent3 3 5 3 2" xfId="4601"/>
    <cellStyle name="20% - Accent3 3 5 4" xfId="4602"/>
    <cellStyle name="20% - Accent3 3 6" xfId="4603"/>
    <cellStyle name="20% - Accent3 3 7" xfId="4604"/>
    <cellStyle name="20% - Accent3 3 8" xfId="4605"/>
    <cellStyle name="20% - Accent3 3 9" xfId="4606"/>
    <cellStyle name="20% - Accent3 4" xfId="4607"/>
    <cellStyle name="20% - Accent3 4 2" xfId="4608"/>
    <cellStyle name="20% - Accent3 4 2 10" xfId="4609"/>
    <cellStyle name="20% - Accent3 4 2 11" xfId="4610"/>
    <cellStyle name="20% - Accent3 4 2 12" xfId="4611"/>
    <cellStyle name="20% - Accent3 4 2 13" xfId="4612"/>
    <cellStyle name="20% - Accent3 4 2 14" xfId="4613"/>
    <cellStyle name="20% - Accent3 4 2 2" xfId="4614"/>
    <cellStyle name="20% - Accent3 4 2 2 2" xfId="4615"/>
    <cellStyle name="20% - Accent3 4 2 2 2 2" xfId="4616"/>
    <cellStyle name="20% - Accent3 4 2 2 2 2 2" xfId="4617"/>
    <cellStyle name="20% - Accent3 4 2 2 2 3" xfId="4618"/>
    <cellStyle name="20% - Accent3 4 2 2 3" xfId="4619"/>
    <cellStyle name="20% - Accent3 4 2 2 3 2" xfId="4620"/>
    <cellStyle name="20% - Accent3 4 2 2 4" xfId="4621"/>
    <cellStyle name="20% - Accent3 4 2 2 5" xfId="4622"/>
    <cellStyle name="20% - Accent3 4 2 2 6" xfId="4623"/>
    <cellStyle name="20% - Accent3 4 2 3" xfId="4624"/>
    <cellStyle name="20% - Accent3 4 2 3 2" xfId="4625"/>
    <cellStyle name="20% - Accent3 4 2 3 2 2" xfId="4626"/>
    <cellStyle name="20% - Accent3 4 2 3 2 2 2" xfId="4627"/>
    <cellStyle name="20% - Accent3 4 2 3 2 3" xfId="4628"/>
    <cellStyle name="20% - Accent3 4 2 3 3" xfId="4629"/>
    <cellStyle name="20% - Accent3 4 2 3 3 2" xfId="4630"/>
    <cellStyle name="20% - Accent3 4 2 3 4" xfId="4631"/>
    <cellStyle name="20% - Accent3 4 2 4" xfId="4632"/>
    <cellStyle name="20% - Accent3 4 2 4 2" xfId="4633"/>
    <cellStyle name="20% - Accent3 4 2 4 2 2" xfId="4634"/>
    <cellStyle name="20% - Accent3 4 2 4 2 2 2" xfId="4635"/>
    <cellStyle name="20% - Accent3 4 2 4 2 3" xfId="4636"/>
    <cellStyle name="20% - Accent3 4 2 4 3" xfId="4637"/>
    <cellStyle name="20% - Accent3 4 2 4 3 2" xfId="4638"/>
    <cellStyle name="20% - Accent3 4 2 4 4" xfId="4639"/>
    <cellStyle name="20% - Accent3 4 2 5" xfId="4640"/>
    <cellStyle name="20% - Accent3 4 2 5 2" xfId="4641"/>
    <cellStyle name="20% - Accent3 4 2 5 2 2" xfId="4642"/>
    <cellStyle name="20% - Accent3 4 2 5 3" xfId="4643"/>
    <cellStyle name="20% - Accent3 4 2 6" xfId="4644"/>
    <cellStyle name="20% - Accent3 4 2 6 2" xfId="4645"/>
    <cellStyle name="20% - Accent3 4 2 7" xfId="4646"/>
    <cellStyle name="20% - Accent3 4 2 8" xfId="4647"/>
    <cellStyle name="20% - Accent3 4 2 9" xfId="4648"/>
    <cellStyle name="20% - Accent3 4 3" xfId="4649"/>
    <cellStyle name="20% - Accent3 4 3 2" xfId="4650"/>
    <cellStyle name="20% - Accent3 4 3 2 2" xfId="4651"/>
    <cellStyle name="20% - Accent3 4 3 2 2 2" xfId="4652"/>
    <cellStyle name="20% - Accent3 4 3 2 2 2 2" xfId="4653"/>
    <cellStyle name="20% - Accent3 4 3 2 2 3" xfId="4654"/>
    <cellStyle name="20% - Accent3 4 3 2 3" xfId="4655"/>
    <cellStyle name="20% - Accent3 4 3 2 3 2" xfId="4656"/>
    <cellStyle name="20% - Accent3 4 3 2 4" xfId="4657"/>
    <cellStyle name="20% - Accent3 4 3 3" xfId="4658"/>
    <cellStyle name="20% - Accent3 4 3 3 2" xfId="4659"/>
    <cellStyle name="20% - Accent3 4 3 3 2 2" xfId="4660"/>
    <cellStyle name="20% - Accent3 4 3 3 2 2 2" xfId="4661"/>
    <cellStyle name="20% - Accent3 4 3 3 2 3" xfId="4662"/>
    <cellStyle name="20% - Accent3 4 3 3 3" xfId="4663"/>
    <cellStyle name="20% - Accent3 4 3 3 3 2" xfId="4664"/>
    <cellStyle name="20% - Accent3 4 3 3 4" xfId="4665"/>
    <cellStyle name="20% - Accent3 4 3 4" xfId="4666"/>
    <cellStyle name="20% - Accent3 4 3 4 2" xfId="4667"/>
    <cellStyle name="20% - Accent3 4 3 4 2 2" xfId="4668"/>
    <cellStyle name="20% - Accent3 4 3 4 3" xfId="4669"/>
    <cellStyle name="20% - Accent3 4 3 5" xfId="4670"/>
    <cellStyle name="20% - Accent3 4 3 5 2" xfId="4671"/>
    <cellStyle name="20% - Accent3 4 3 6" xfId="4672"/>
    <cellStyle name="20% - Accent3 4 3 7" xfId="4673"/>
    <cellStyle name="20% - Accent3 4 3 8" xfId="4674"/>
    <cellStyle name="20% - Accent3 4 4" xfId="4675"/>
    <cellStyle name="20% - Accent3 4 4 2" xfId="4676"/>
    <cellStyle name="20% - Accent3 4 4 2 2" xfId="4677"/>
    <cellStyle name="20% - Accent3 4 4 2 2 2" xfId="4678"/>
    <cellStyle name="20% - Accent3 4 4 2 3" xfId="4679"/>
    <cellStyle name="20% - Accent3 4 4 3" xfId="4680"/>
    <cellStyle name="20% - Accent3 4 4 3 2" xfId="4681"/>
    <cellStyle name="20% - Accent3 4 4 4" xfId="4682"/>
    <cellStyle name="20% - Accent3 4 5" xfId="4683"/>
    <cellStyle name="20% - Accent3 4 6" xfId="4684"/>
    <cellStyle name="20% - Accent3 4 7" xfId="4685"/>
    <cellStyle name="20% - Accent3 4 8" xfId="4686"/>
    <cellStyle name="20% - Accent3 4 9" xfId="4687"/>
    <cellStyle name="20% - Accent3 5" xfId="4688"/>
    <cellStyle name="20% - Accent3 5 10" xfId="4689"/>
    <cellStyle name="20% - Accent3 5 2" xfId="4690"/>
    <cellStyle name="20% - Accent3 5 2 2" xfId="4691"/>
    <cellStyle name="20% - Accent3 5 2 2 2" xfId="4692"/>
    <cellStyle name="20% - Accent3 5 2 2 2 2" xfId="4693"/>
    <cellStyle name="20% - Accent3 5 2 2 2 2 2" xfId="4694"/>
    <cellStyle name="20% - Accent3 5 2 2 2 3" xfId="4695"/>
    <cellStyle name="20% - Accent3 5 2 2 3" xfId="4696"/>
    <cellStyle name="20% - Accent3 5 2 2 3 2" xfId="4697"/>
    <cellStyle name="20% - Accent3 5 2 2 4" xfId="4698"/>
    <cellStyle name="20% - Accent3 5 2 2 5" xfId="4699"/>
    <cellStyle name="20% - Accent3 5 2 3" xfId="4700"/>
    <cellStyle name="20% - Accent3 5 2 3 2" xfId="4701"/>
    <cellStyle name="20% - Accent3 5 2 3 2 2" xfId="4702"/>
    <cellStyle name="20% - Accent3 5 2 3 2 2 2" xfId="4703"/>
    <cellStyle name="20% - Accent3 5 2 3 2 3" xfId="4704"/>
    <cellStyle name="20% - Accent3 5 2 3 3" xfId="4705"/>
    <cellStyle name="20% - Accent3 5 2 3 3 2" xfId="4706"/>
    <cellStyle name="20% - Accent3 5 2 3 4" xfId="4707"/>
    <cellStyle name="20% - Accent3 5 2 4" xfId="4708"/>
    <cellStyle name="20% - Accent3 5 2 4 2" xfId="4709"/>
    <cellStyle name="20% - Accent3 5 2 4 2 2" xfId="4710"/>
    <cellStyle name="20% - Accent3 5 2 4 2 2 2" xfId="4711"/>
    <cellStyle name="20% - Accent3 5 2 4 2 3" xfId="4712"/>
    <cellStyle name="20% - Accent3 5 2 4 3" xfId="4713"/>
    <cellStyle name="20% - Accent3 5 2 4 3 2" xfId="4714"/>
    <cellStyle name="20% - Accent3 5 2 4 4" xfId="4715"/>
    <cellStyle name="20% - Accent3 5 2 5" xfId="4716"/>
    <cellStyle name="20% - Accent3 5 2 5 2" xfId="4717"/>
    <cellStyle name="20% - Accent3 5 2 5 2 2" xfId="4718"/>
    <cellStyle name="20% - Accent3 5 2 5 3" xfId="4719"/>
    <cellStyle name="20% - Accent3 5 2 6" xfId="4720"/>
    <cellStyle name="20% - Accent3 5 2 6 2" xfId="4721"/>
    <cellStyle name="20% - Accent3 5 2 7" xfId="4722"/>
    <cellStyle name="20% - Accent3 5 2 8" xfId="4723"/>
    <cellStyle name="20% - Accent3 5 3" xfId="4724"/>
    <cellStyle name="20% - Accent3 5 3 2" xfId="4725"/>
    <cellStyle name="20% - Accent3 5 3 2 2" xfId="4726"/>
    <cellStyle name="20% - Accent3 5 3 2 2 2" xfId="4727"/>
    <cellStyle name="20% - Accent3 5 3 2 3" xfId="4728"/>
    <cellStyle name="20% - Accent3 5 3 3" xfId="4729"/>
    <cellStyle name="20% - Accent3 5 3 3 2" xfId="4730"/>
    <cellStyle name="20% - Accent3 5 3 4" xfId="4731"/>
    <cellStyle name="20% - Accent3 5 4" xfId="4732"/>
    <cellStyle name="20% - Accent3 5 5" xfId="4733"/>
    <cellStyle name="20% - Accent3 5 6" xfId="4734"/>
    <cellStyle name="20% - Accent3 5 7" xfId="4735"/>
    <cellStyle name="20% - Accent3 5 8" xfId="4736"/>
    <cellStyle name="20% - Accent3 5 9" xfId="4737"/>
    <cellStyle name="20% - Accent3 6" xfId="4738"/>
    <cellStyle name="20% - Accent3 6 10" xfId="4739"/>
    <cellStyle name="20% - Accent3 6 10 2" xfId="4740"/>
    <cellStyle name="20% - Accent3 6 11" xfId="4741"/>
    <cellStyle name="20% - Accent3 6 12" xfId="4742"/>
    <cellStyle name="20% - Accent3 6 13" xfId="4743"/>
    <cellStyle name="20% - Accent3 6 14" xfId="4744"/>
    <cellStyle name="20% - Accent3 6 15" xfId="4745"/>
    <cellStyle name="20% - Accent3 6 2" xfId="4746"/>
    <cellStyle name="20% - Accent3 6 2 10" xfId="4747"/>
    <cellStyle name="20% - Accent3 6 2 11" xfId="4748"/>
    <cellStyle name="20% - Accent3 6 2 2" xfId="4749"/>
    <cellStyle name="20% - Accent3 6 2 2 2" xfId="4750"/>
    <cellStyle name="20% - Accent3 6 2 2 2 2" xfId="4751"/>
    <cellStyle name="20% - Accent3 6 2 2 2 2 2" xfId="4752"/>
    <cellStyle name="20% - Accent3 6 2 2 2 2 2 2" xfId="4753"/>
    <cellStyle name="20% - Accent3 6 2 2 2 2 3" xfId="4754"/>
    <cellStyle name="20% - Accent3 6 2 2 2 3" xfId="4755"/>
    <cellStyle name="20% - Accent3 6 2 2 2 3 2" xfId="4756"/>
    <cellStyle name="20% - Accent3 6 2 2 2 4" xfId="4757"/>
    <cellStyle name="20% - Accent3 6 2 2 3" xfId="4758"/>
    <cellStyle name="20% - Accent3 6 2 2 3 2" xfId="4759"/>
    <cellStyle name="20% - Accent3 6 2 2 3 2 2" xfId="4760"/>
    <cellStyle name="20% - Accent3 6 2 2 3 2 2 2" xfId="4761"/>
    <cellStyle name="20% - Accent3 6 2 2 3 2 3" xfId="4762"/>
    <cellStyle name="20% - Accent3 6 2 2 3 3" xfId="4763"/>
    <cellStyle name="20% - Accent3 6 2 2 3 3 2" xfId="4764"/>
    <cellStyle name="20% - Accent3 6 2 2 3 4" xfId="4765"/>
    <cellStyle name="20% - Accent3 6 2 2 4" xfId="4766"/>
    <cellStyle name="20% - Accent3 6 2 2 4 2" xfId="4767"/>
    <cellStyle name="20% - Accent3 6 2 2 4 2 2" xfId="4768"/>
    <cellStyle name="20% - Accent3 6 2 2 4 3" xfId="4769"/>
    <cellStyle name="20% - Accent3 6 2 2 5" xfId="4770"/>
    <cellStyle name="20% - Accent3 6 2 2 5 2" xfId="4771"/>
    <cellStyle name="20% - Accent3 6 2 2 6" xfId="4772"/>
    <cellStyle name="20% - Accent3 6 2 2 7" xfId="4773"/>
    <cellStyle name="20% - Accent3 6 2 3" xfId="4774"/>
    <cellStyle name="20% - Accent3 6 2 3 2" xfId="4775"/>
    <cellStyle name="20% - Accent3 6 2 3 2 2" xfId="4776"/>
    <cellStyle name="20% - Accent3 6 2 3 2 2 2" xfId="4777"/>
    <cellStyle name="20% - Accent3 6 2 3 2 3" xfId="4778"/>
    <cellStyle name="20% - Accent3 6 2 3 3" xfId="4779"/>
    <cellStyle name="20% - Accent3 6 2 3 3 2" xfId="4780"/>
    <cellStyle name="20% - Accent3 6 2 3 4" xfId="4781"/>
    <cellStyle name="20% - Accent3 6 2 3 5" xfId="4782"/>
    <cellStyle name="20% - Accent3 6 2 4" xfId="4783"/>
    <cellStyle name="20% - Accent3 6 2 4 2" xfId="4784"/>
    <cellStyle name="20% - Accent3 6 2 4 2 2" xfId="4785"/>
    <cellStyle name="20% - Accent3 6 2 4 2 2 2" xfId="4786"/>
    <cellStyle name="20% - Accent3 6 2 4 2 3" xfId="4787"/>
    <cellStyle name="20% - Accent3 6 2 4 3" xfId="4788"/>
    <cellStyle name="20% - Accent3 6 2 4 3 2" xfId="4789"/>
    <cellStyle name="20% - Accent3 6 2 4 4" xfId="4790"/>
    <cellStyle name="20% - Accent3 6 2 5" xfId="4791"/>
    <cellStyle name="20% - Accent3 6 2 5 2" xfId="4792"/>
    <cellStyle name="20% - Accent3 6 2 5 2 2" xfId="4793"/>
    <cellStyle name="20% - Accent3 6 2 5 2 2 2" xfId="4794"/>
    <cellStyle name="20% - Accent3 6 2 5 2 3" xfId="4795"/>
    <cellStyle name="20% - Accent3 6 2 5 3" xfId="4796"/>
    <cellStyle name="20% - Accent3 6 2 5 3 2" xfId="4797"/>
    <cellStyle name="20% - Accent3 6 2 5 4" xfId="4798"/>
    <cellStyle name="20% - Accent3 6 2 6" xfId="4799"/>
    <cellStyle name="20% - Accent3 6 2 6 2" xfId="4800"/>
    <cellStyle name="20% - Accent3 6 2 6 2 2" xfId="4801"/>
    <cellStyle name="20% - Accent3 6 2 6 2 2 2" xfId="4802"/>
    <cellStyle name="20% - Accent3 6 2 6 2 3" xfId="4803"/>
    <cellStyle name="20% - Accent3 6 2 6 3" xfId="4804"/>
    <cellStyle name="20% - Accent3 6 2 6 3 2" xfId="4805"/>
    <cellStyle name="20% - Accent3 6 2 6 4" xfId="4806"/>
    <cellStyle name="20% - Accent3 6 2 7" xfId="4807"/>
    <cellStyle name="20% - Accent3 6 2 7 2" xfId="4808"/>
    <cellStyle name="20% - Accent3 6 2 7 2 2" xfId="4809"/>
    <cellStyle name="20% - Accent3 6 2 7 3" xfId="4810"/>
    <cellStyle name="20% - Accent3 6 2 8" xfId="4811"/>
    <cellStyle name="20% - Accent3 6 2 8 2" xfId="4812"/>
    <cellStyle name="20% - Accent3 6 2 9" xfId="4813"/>
    <cellStyle name="20% - Accent3 6 3" xfId="4814"/>
    <cellStyle name="20% - Accent3 6 3 10" xfId="4815"/>
    <cellStyle name="20% - Accent3 6 3 11" xfId="4816"/>
    <cellStyle name="20% - Accent3 6 3 2" xfId="4817"/>
    <cellStyle name="20% - Accent3 6 3 2 2" xfId="4818"/>
    <cellStyle name="20% - Accent3 6 3 2 2 2" xfId="4819"/>
    <cellStyle name="20% - Accent3 6 3 2 2 2 2" xfId="4820"/>
    <cellStyle name="20% - Accent3 6 3 2 2 2 2 2" xfId="4821"/>
    <cellStyle name="20% - Accent3 6 3 2 2 2 3" xfId="4822"/>
    <cellStyle name="20% - Accent3 6 3 2 2 3" xfId="4823"/>
    <cellStyle name="20% - Accent3 6 3 2 2 3 2" xfId="4824"/>
    <cellStyle name="20% - Accent3 6 3 2 2 4" xfId="4825"/>
    <cellStyle name="20% - Accent3 6 3 2 3" xfId="4826"/>
    <cellStyle name="20% - Accent3 6 3 2 3 2" xfId="4827"/>
    <cellStyle name="20% - Accent3 6 3 2 3 2 2" xfId="4828"/>
    <cellStyle name="20% - Accent3 6 3 2 3 2 2 2" xfId="4829"/>
    <cellStyle name="20% - Accent3 6 3 2 3 2 3" xfId="4830"/>
    <cellStyle name="20% - Accent3 6 3 2 3 3" xfId="4831"/>
    <cellStyle name="20% - Accent3 6 3 2 3 3 2" xfId="4832"/>
    <cellStyle name="20% - Accent3 6 3 2 3 4" xfId="4833"/>
    <cellStyle name="20% - Accent3 6 3 2 4" xfId="4834"/>
    <cellStyle name="20% - Accent3 6 3 2 4 2" xfId="4835"/>
    <cellStyle name="20% - Accent3 6 3 2 4 2 2" xfId="4836"/>
    <cellStyle name="20% - Accent3 6 3 2 4 3" xfId="4837"/>
    <cellStyle name="20% - Accent3 6 3 2 5" xfId="4838"/>
    <cellStyle name="20% - Accent3 6 3 2 5 2" xfId="4839"/>
    <cellStyle name="20% - Accent3 6 3 2 6" xfId="4840"/>
    <cellStyle name="20% - Accent3 6 3 2 7" xfId="4841"/>
    <cellStyle name="20% - Accent3 6 3 3" xfId="4842"/>
    <cellStyle name="20% - Accent3 6 3 3 2" xfId="4843"/>
    <cellStyle name="20% - Accent3 6 3 3 2 2" xfId="4844"/>
    <cellStyle name="20% - Accent3 6 3 3 2 2 2" xfId="4845"/>
    <cellStyle name="20% - Accent3 6 3 3 2 3" xfId="4846"/>
    <cellStyle name="20% - Accent3 6 3 3 3" xfId="4847"/>
    <cellStyle name="20% - Accent3 6 3 3 3 2" xfId="4848"/>
    <cellStyle name="20% - Accent3 6 3 3 4" xfId="4849"/>
    <cellStyle name="20% - Accent3 6 3 3 5" xfId="4850"/>
    <cellStyle name="20% - Accent3 6 3 4" xfId="4851"/>
    <cellStyle name="20% - Accent3 6 3 4 2" xfId="4852"/>
    <cellStyle name="20% - Accent3 6 3 4 2 2" xfId="4853"/>
    <cellStyle name="20% - Accent3 6 3 4 2 2 2" xfId="4854"/>
    <cellStyle name="20% - Accent3 6 3 4 2 3" xfId="4855"/>
    <cellStyle name="20% - Accent3 6 3 4 3" xfId="4856"/>
    <cellStyle name="20% - Accent3 6 3 4 3 2" xfId="4857"/>
    <cellStyle name="20% - Accent3 6 3 4 4" xfId="4858"/>
    <cellStyle name="20% - Accent3 6 3 5" xfId="4859"/>
    <cellStyle name="20% - Accent3 6 3 5 2" xfId="4860"/>
    <cellStyle name="20% - Accent3 6 3 5 2 2" xfId="4861"/>
    <cellStyle name="20% - Accent3 6 3 5 2 2 2" xfId="4862"/>
    <cellStyle name="20% - Accent3 6 3 5 2 3" xfId="4863"/>
    <cellStyle name="20% - Accent3 6 3 5 3" xfId="4864"/>
    <cellStyle name="20% - Accent3 6 3 5 3 2" xfId="4865"/>
    <cellStyle name="20% - Accent3 6 3 5 4" xfId="4866"/>
    <cellStyle name="20% - Accent3 6 3 6" xfId="4867"/>
    <cellStyle name="20% - Accent3 6 3 6 2" xfId="4868"/>
    <cellStyle name="20% - Accent3 6 3 6 2 2" xfId="4869"/>
    <cellStyle name="20% - Accent3 6 3 6 2 2 2" xfId="4870"/>
    <cellStyle name="20% - Accent3 6 3 6 2 3" xfId="4871"/>
    <cellStyle name="20% - Accent3 6 3 6 3" xfId="4872"/>
    <cellStyle name="20% - Accent3 6 3 6 3 2" xfId="4873"/>
    <cellStyle name="20% - Accent3 6 3 6 4" xfId="4874"/>
    <cellStyle name="20% - Accent3 6 3 7" xfId="4875"/>
    <cellStyle name="20% - Accent3 6 3 7 2" xfId="4876"/>
    <cellStyle name="20% - Accent3 6 3 7 2 2" xfId="4877"/>
    <cellStyle name="20% - Accent3 6 3 7 3" xfId="4878"/>
    <cellStyle name="20% - Accent3 6 3 8" xfId="4879"/>
    <cellStyle name="20% - Accent3 6 3 8 2" xfId="4880"/>
    <cellStyle name="20% - Accent3 6 3 9" xfId="4881"/>
    <cellStyle name="20% - Accent3 6 4" xfId="4882"/>
    <cellStyle name="20% - Accent3 6 4 2" xfId="4883"/>
    <cellStyle name="20% - Accent3 6 4 2 2" xfId="4884"/>
    <cellStyle name="20% - Accent3 6 4 2 2 2" xfId="4885"/>
    <cellStyle name="20% - Accent3 6 4 2 2 2 2" xfId="4886"/>
    <cellStyle name="20% - Accent3 6 4 2 2 3" xfId="4887"/>
    <cellStyle name="20% - Accent3 6 4 2 3" xfId="4888"/>
    <cellStyle name="20% - Accent3 6 4 2 3 2" xfId="4889"/>
    <cellStyle name="20% - Accent3 6 4 2 4" xfId="4890"/>
    <cellStyle name="20% - Accent3 6 4 3" xfId="4891"/>
    <cellStyle name="20% - Accent3 6 4 3 2" xfId="4892"/>
    <cellStyle name="20% - Accent3 6 4 3 2 2" xfId="4893"/>
    <cellStyle name="20% - Accent3 6 4 3 2 2 2" xfId="4894"/>
    <cellStyle name="20% - Accent3 6 4 3 2 3" xfId="4895"/>
    <cellStyle name="20% - Accent3 6 4 3 3" xfId="4896"/>
    <cellStyle name="20% - Accent3 6 4 3 3 2" xfId="4897"/>
    <cellStyle name="20% - Accent3 6 4 3 4" xfId="4898"/>
    <cellStyle name="20% - Accent3 6 4 4" xfId="4899"/>
    <cellStyle name="20% - Accent3 6 4 4 2" xfId="4900"/>
    <cellStyle name="20% - Accent3 6 4 4 2 2" xfId="4901"/>
    <cellStyle name="20% - Accent3 6 4 4 3" xfId="4902"/>
    <cellStyle name="20% - Accent3 6 4 5" xfId="4903"/>
    <cellStyle name="20% - Accent3 6 4 5 2" xfId="4904"/>
    <cellStyle name="20% - Accent3 6 4 6" xfId="4905"/>
    <cellStyle name="20% - Accent3 6 4 7" xfId="4906"/>
    <cellStyle name="20% - Accent3 6 5" xfId="4907"/>
    <cellStyle name="20% - Accent3 6 5 2" xfId="4908"/>
    <cellStyle name="20% - Accent3 6 5 2 2" xfId="4909"/>
    <cellStyle name="20% - Accent3 6 5 2 2 2" xfId="4910"/>
    <cellStyle name="20% - Accent3 6 5 2 2 2 2" xfId="4911"/>
    <cellStyle name="20% - Accent3 6 5 2 2 3" xfId="4912"/>
    <cellStyle name="20% - Accent3 6 5 2 3" xfId="4913"/>
    <cellStyle name="20% - Accent3 6 5 2 3 2" xfId="4914"/>
    <cellStyle name="20% - Accent3 6 5 2 4" xfId="4915"/>
    <cellStyle name="20% - Accent3 6 5 3" xfId="4916"/>
    <cellStyle name="20% - Accent3 6 5 3 2" xfId="4917"/>
    <cellStyle name="20% - Accent3 6 5 3 2 2" xfId="4918"/>
    <cellStyle name="20% - Accent3 6 5 3 2 2 2" xfId="4919"/>
    <cellStyle name="20% - Accent3 6 5 3 2 3" xfId="4920"/>
    <cellStyle name="20% - Accent3 6 5 3 3" xfId="4921"/>
    <cellStyle name="20% - Accent3 6 5 3 3 2" xfId="4922"/>
    <cellStyle name="20% - Accent3 6 5 3 4" xfId="4923"/>
    <cellStyle name="20% - Accent3 6 5 4" xfId="4924"/>
    <cellStyle name="20% - Accent3 6 5 4 2" xfId="4925"/>
    <cellStyle name="20% - Accent3 6 5 4 2 2" xfId="4926"/>
    <cellStyle name="20% - Accent3 6 5 4 3" xfId="4927"/>
    <cellStyle name="20% - Accent3 6 5 5" xfId="4928"/>
    <cellStyle name="20% - Accent3 6 5 5 2" xfId="4929"/>
    <cellStyle name="20% - Accent3 6 5 6" xfId="4930"/>
    <cellStyle name="20% - Accent3 6 5 7" xfId="4931"/>
    <cellStyle name="20% - Accent3 6 6" xfId="4932"/>
    <cellStyle name="20% - Accent3 6 6 2" xfId="4933"/>
    <cellStyle name="20% - Accent3 6 6 2 2" xfId="4934"/>
    <cellStyle name="20% - Accent3 6 6 2 2 2" xfId="4935"/>
    <cellStyle name="20% - Accent3 6 6 2 3" xfId="4936"/>
    <cellStyle name="20% - Accent3 6 6 3" xfId="4937"/>
    <cellStyle name="20% - Accent3 6 6 3 2" xfId="4938"/>
    <cellStyle name="20% - Accent3 6 6 4" xfId="4939"/>
    <cellStyle name="20% - Accent3 6 7" xfId="4940"/>
    <cellStyle name="20% - Accent3 6 7 2" xfId="4941"/>
    <cellStyle name="20% - Accent3 6 7 2 2" xfId="4942"/>
    <cellStyle name="20% - Accent3 6 7 2 2 2" xfId="4943"/>
    <cellStyle name="20% - Accent3 6 7 2 3" xfId="4944"/>
    <cellStyle name="20% - Accent3 6 7 3" xfId="4945"/>
    <cellStyle name="20% - Accent3 6 7 3 2" xfId="4946"/>
    <cellStyle name="20% - Accent3 6 7 4" xfId="4947"/>
    <cellStyle name="20% - Accent3 6 8" xfId="4948"/>
    <cellStyle name="20% - Accent3 6 8 2" xfId="4949"/>
    <cellStyle name="20% - Accent3 6 8 2 2" xfId="4950"/>
    <cellStyle name="20% - Accent3 6 8 2 2 2" xfId="4951"/>
    <cellStyle name="20% - Accent3 6 8 2 3" xfId="4952"/>
    <cellStyle name="20% - Accent3 6 8 3" xfId="4953"/>
    <cellStyle name="20% - Accent3 6 8 3 2" xfId="4954"/>
    <cellStyle name="20% - Accent3 6 8 4" xfId="4955"/>
    <cellStyle name="20% - Accent3 6 9" xfId="4956"/>
    <cellStyle name="20% - Accent3 6 9 2" xfId="4957"/>
    <cellStyle name="20% - Accent3 6 9 2 2" xfId="4958"/>
    <cellStyle name="20% - Accent3 6 9 3" xfId="4959"/>
    <cellStyle name="20% - Accent3 7" xfId="4960"/>
    <cellStyle name="20% - Accent3 7 10" xfId="4961"/>
    <cellStyle name="20% - Accent3 7 10 2" xfId="4962"/>
    <cellStyle name="20% - Accent3 7 11" xfId="4963"/>
    <cellStyle name="20% - Accent3 7 12" xfId="4964"/>
    <cellStyle name="20% - Accent3 7 13" xfId="4965"/>
    <cellStyle name="20% - Accent3 7 14" xfId="4966"/>
    <cellStyle name="20% - Accent3 7 2" xfId="4967"/>
    <cellStyle name="20% - Accent3 7 2 10" xfId="4968"/>
    <cellStyle name="20% - Accent3 7 2 11" xfId="4969"/>
    <cellStyle name="20% - Accent3 7 2 2" xfId="4970"/>
    <cellStyle name="20% - Accent3 7 2 2 2" xfId="4971"/>
    <cellStyle name="20% - Accent3 7 2 2 2 2" xfId="4972"/>
    <cellStyle name="20% - Accent3 7 2 2 2 2 2" xfId="4973"/>
    <cellStyle name="20% - Accent3 7 2 2 2 2 2 2" xfId="4974"/>
    <cellStyle name="20% - Accent3 7 2 2 2 2 3" xfId="4975"/>
    <cellStyle name="20% - Accent3 7 2 2 2 3" xfId="4976"/>
    <cellStyle name="20% - Accent3 7 2 2 2 3 2" xfId="4977"/>
    <cellStyle name="20% - Accent3 7 2 2 2 4" xfId="4978"/>
    <cellStyle name="20% - Accent3 7 2 2 3" xfId="4979"/>
    <cellStyle name="20% - Accent3 7 2 2 3 2" xfId="4980"/>
    <cellStyle name="20% - Accent3 7 2 2 3 2 2" xfId="4981"/>
    <cellStyle name="20% - Accent3 7 2 2 3 2 2 2" xfId="4982"/>
    <cellStyle name="20% - Accent3 7 2 2 3 2 3" xfId="4983"/>
    <cellStyle name="20% - Accent3 7 2 2 3 3" xfId="4984"/>
    <cellStyle name="20% - Accent3 7 2 2 3 3 2" xfId="4985"/>
    <cellStyle name="20% - Accent3 7 2 2 3 4" xfId="4986"/>
    <cellStyle name="20% - Accent3 7 2 2 4" xfId="4987"/>
    <cellStyle name="20% - Accent3 7 2 2 4 2" xfId="4988"/>
    <cellStyle name="20% - Accent3 7 2 2 4 2 2" xfId="4989"/>
    <cellStyle name="20% - Accent3 7 2 2 4 3" xfId="4990"/>
    <cellStyle name="20% - Accent3 7 2 2 5" xfId="4991"/>
    <cellStyle name="20% - Accent3 7 2 2 5 2" xfId="4992"/>
    <cellStyle name="20% - Accent3 7 2 2 6" xfId="4993"/>
    <cellStyle name="20% - Accent3 7 2 2 7" xfId="4994"/>
    <cellStyle name="20% - Accent3 7 2 3" xfId="4995"/>
    <cellStyle name="20% - Accent3 7 2 3 2" xfId="4996"/>
    <cellStyle name="20% - Accent3 7 2 3 2 2" xfId="4997"/>
    <cellStyle name="20% - Accent3 7 2 3 2 2 2" xfId="4998"/>
    <cellStyle name="20% - Accent3 7 2 3 2 3" xfId="4999"/>
    <cellStyle name="20% - Accent3 7 2 3 3" xfId="5000"/>
    <cellStyle name="20% - Accent3 7 2 3 3 2" xfId="5001"/>
    <cellStyle name="20% - Accent3 7 2 3 4" xfId="5002"/>
    <cellStyle name="20% - Accent3 7 2 3 5" xfId="5003"/>
    <cellStyle name="20% - Accent3 7 2 4" xfId="5004"/>
    <cellStyle name="20% - Accent3 7 2 4 2" xfId="5005"/>
    <cellStyle name="20% - Accent3 7 2 4 2 2" xfId="5006"/>
    <cellStyle name="20% - Accent3 7 2 4 2 2 2" xfId="5007"/>
    <cellStyle name="20% - Accent3 7 2 4 2 3" xfId="5008"/>
    <cellStyle name="20% - Accent3 7 2 4 3" xfId="5009"/>
    <cellStyle name="20% - Accent3 7 2 4 3 2" xfId="5010"/>
    <cellStyle name="20% - Accent3 7 2 4 4" xfId="5011"/>
    <cellStyle name="20% - Accent3 7 2 5" xfId="5012"/>
    <cellStyle name="20% - Accent3 7 2 5 2" xfId="5013"/>
    <cellStyle name="20% - Accent3 7 2 5 2 2" xfId="5014"/>
    <cellStyle name="20% - Accent3 7 2 5 2 2 2" xfId="5015"/>
    <cellStyle name="20% - Accent3 7 2 5 2 3" xfId="5016"/>
    <cellStyle name="20% - Accent3 7 2 5 3" xfId="5017"/>
    <cellStyle name="20% - Accent3 7 2 5 3 2" xfId="5018"/>
    <cellStyle name="20% - Accent3 7 2 5 4" xfId="5019"/>
    <cellStyle name="20% - Accent3 7 2 6" xfId="5020"/>
    <cellStyle name="20% - Accent3 7 2 6 2" xfId="5021"/>
    <cellStyle name="20% - Accent3 7 2 6 2 2" xfId="5022"/>
    <cellStyle name="20% - Accent3 7 2 6 2 2 2" xfId="5023"/>
    <cellStyle name="20% - Accent3 7 2 6 2 3" xfId="5024"/>
    <cellStyle name="20% - Accent3 7 2 6 3" xfId="5025"/>
    <cellStyle name="20% - Accent3 7 2 6 3 2" xfId="5026"/>
    <cellStyle name="20% - Accent3 7 2 6 4" xfId="5027"/>
    <cellStyle name="20% - Accent3 7 2 7" xfId="5028"/>
    <cellStyle name="20% - Accent3 7 2 7 2" xfId="5029"/>
    <cellStyle name="20% - Accent3 7 2 7 2 2" xfId="5030"/>
    <cellStyle name="20% - Accent3 7 2 7 3" xfId="5031"/>
    <cellStyle name="20% - Accent3 7 2 8" xfId="5032"/>
    <cellStyle name="20% - Accent3 7 2 8 2" xfId="5033"/>
    <cellStyle name="20% - Accent3 7 2 9" xfId="5034"/>
    <cellStyle name="20% - Accent3 7 3" xfId="5035"/>
    <cellStyle name="20% - Accent3 7 3 10" xfId="5036"/>
    <cellStyle name="20% - Accent3 7 3 2" xfId="5037"/>
    <cellStyle name="20% - Accent3 7 3 2 2" xfId="5038"/>
    <cellStyle name="20% - Accent3 7 3 2 2 2" xfId="5039"/>
    <cellStyle name="20% - Accent3 7 3 2 2 2 2" xfId="5040"/>
    <cellStyle name="20% - Accent3 7 3 2 2 2 2 2" xfId="5041"/>
    <cellStyle name="20% - Accent3 7 3 2 2 2 3" xfId="5042"/>
    <cellStyle name="20% - Accent3 7 3 2 2 3" xfId="5043"/>
    <cellStyle name="20% - Accent3 7 3 2 2 3 2" xfId="5044"/>
    <cellStyle name="20% - Accent3 7 3 2 2 4" xfId="5045"/>
    <cellStyle name="20% - Accent3 7 3 2 3" xfId="5046"/>
    <cellStyle name="20% - Accent3 7 3 2 3 2" xfId="5047"/>
    <cellStyle name="20% - Accent3 7 3 2 3 2 2" xfId="5048"/>
    <cellStyle name="20% - Accent3 7 3 2 3 2 2 2" xfId="5049"/>
    <cellStyle name="20% - Accent3 7 3 2 3 2 3" xfId="5050"/>
    <cellStyle name="20% - Accent3 7 3 2 3 3" xfId="5051"/>
    <cellStyle name="20% - Accent3 7 3 2 3 3 2" xfId="5052"/>
    <cellStyle name="20% - Accent3 7 3 2 3 4" xfId="5053"/>
    <cellStyle name="20% - Accent3 7 3 2 4" xfId="5054"/>
    <cellStyle name="20% - Accent3 7 3 2 4 2" xfId="5055"/>
    <cellStyle name="20% - Accent3 7 3 2 4 2 2" xfId="5056"/>
    <cellStyle name="20% - Accent3 7 3 2 4 3" xfId="5057"/>
    <cellStyle name="20% - Accent3 7 3 2 5" xfId="5058"/>
    <cellStyle name="20% - Accent3 7 3 2 5 2" xfId="5059"/>
    <cellStyle name="20% - Accent3 7 3 2 6" xfId="5060"/>
    <cellStyle name="20% - Accent3 7 3 2 7" xfId="5061"/>
    <cellStyle name="20% - Accent3 7 3 3" xfId="5062"/>
    <cellStyle name="20% - Accent3 7 3 3 2" xfId="5063"/>
    <cellStyle name="20% - Accent3 7 3 3 2 2" xfId="5064"/>
    <cellStyle name="20% - Accent3 7 3 3 2 2 2" xfId="5065"/>
    <cellStyle name="20% - Accent3 7 3 3 2 3" xfId="5066"/>
    <cellStyle name="20% - Accent3 7 3 3 3" xfId="5067"/>
    <cellStyle name="20% - Accent3 7 3 3 3 2" xfId="5068"/>
    <cellStyle name="20% - Accent3 7 3 3 4" xfId="5069"/>
    <cellStyle name="20% - Accent3 7 3 3 5" xfId="5070"/>
    <cellStyle name="20% - Accent3 7 3 4" xfId="5071"/>
    <cellStyle name="20% - Accent3 7 3 4 2" xfId="5072"/>
    <cellStyle name="20% - Accent3 7 3 4 2 2" xfId="5073"/>
    <cellStyle name="20% - Accent3 7 3 4 2 2 2" xfId="5074"/>
    <cellStyle name="20% - Accent3 7 3 4 2 3" xfId="5075"/>
    <cellStyle name="20% - Accent3 7 3 4 3" xfId="5076"/>
    <cellStyle name="20% - Accent3 7 3 4 3 2" xfId="5077"/>
    <cellStyle name="20% - Accent3 7 3 4 4" xfId="5078"/>
    <cellStyle name="20% - Accent3 7 3 5" xfId="5079"/>
    <cellStyle name="20% - Accent3 7 3 5 2" xfId="5080"/>
    <cellStyle name="20% - Accent3 7 3 5 2 2" xfId="5081"/>
    <cellStyle name="20% - Accent3 7 3 5 2 2 2" xfId="5082"/>
    <cellStyle name="20% - Accent3 7 3 5 2 3" xfId="5083"/>
    <cellStyle name="20% - Accent3 7 3 5 3" xfId="5084"/>
    <cellStyle name="20% - Accent3 7 3 5 3 2" xfId="5085"/>
    <cellStyle name="20% - Accent3 7 3 5 4" xfId="5086"/>
    <cellStyle name="20% - Accent3 7 3 6" xfId="5087"/>
    <cellStyle name="20% - Accent3 7 3 6 2" xfId="5088"/>
    <cellStyle name="20% - Accent3 7 3 6 2 2" xfId="5089"/>
    <cellStyle name="20% - Accent3 7 3 6 2 2 2" xfId="5090"/>
    <cellStyle name="20% - Accent3 7 3 6 2 3" xfId="5091"/>
    <cellStyle name="20% - Accent3 7 3 6 3" xfId="5092"/>
    <cellStyle name="20% - Accent3 7 3 6 3 2" xfId="5093"/>
    <cellStyle name="20% - Accent3 7 3 6 4" xfId="5094"/>
    <cellStyle name="20% - Accent3 7 3 7" xfId="5095"/>
    <cellStyle name="20% - Accent3 7 3 7 2" xfId="5096"/>
    <cellStyle name="20% - Accent3 7 3 7 2 2" xfId="5097"/>
    <cellStyle name="20% - Accent3 7 3 7 3" xfId="5098"/>
    <cellStyle name="20% - Accent3 7 3 8" xfId="5099"/>
    <cellStyle name="20% - Accent3 7 3 8 2" xfId="5100"/>
    <cellStyle name="20% - Accent3 7 3 9" xfId="5101"/>
    <cellStyle name="20% - Accent3 7 4" xfId="5102"/>
    <cellStyle name="20% - Accent3 7 4 2" xfId="5103"/>
    <cellStyle name="20% - Accent3 7 4 2 2" xfId="5104"/>
    <cellStyle name="20% - Accent3 7 4 2 2 2" xfId="5105"/>
    <cellStyle name="20% - Accent3 7 4 2 2 2 2" xfId="5106"/>
    <cellStyle name="20% - Accent3 7 4 2 2 3" xfId="5107"/>
    <cellStyle name="20% - Accent3 7 4 2 3" xfId="5108"/>
    <cellStyle name="20% - Accent3 7 4 2 3 2" xfId="5109"/>
    <cellStyle name="20% - Accent3 7 4 2 4" xfId="5110"/>
    <cellStyle name="20% - Accent3 7 4 3" xfId="5111"/>
    <cellStyle name="20% - Accent3 7 4 3 2" xfId="5112"/>
    <cellStyle name="20% - Accent3 7 4 3 2 2" xfId="5113"/>
    <cellStyle name="20% - Accent3 7 4 3 2 2 2" xfId="5114"/>
    <cellStyle name="20% - Accent3 7 4 3 2 3" xfId="5115"/>
    <cellStyle name="20% - Accent3 7 4 3 3" xfId="5116"/>
    <cellStyle name="20% - Accent3 7 4 3 3 2" xfId="5117"/>
    <cellStyle name="20% - Accent3 7 4 3 4" xfId="5118"/>
    <cellStyle name="20% - Accent3 7 4 4" xfId="5119"/>
    <cellStyle name="20% - Accent3 7 4 4 2" xfId="5120"/>
    <cellStyle name="20% - Accent3 7 4 4 2 2" xfId="5121"/>
    <cellStyle name="20% - Accent3 7 4 4 3" xfId="5122"/>
    <cellStyle name="20% - Accent3 7 4 5" xfId="5123"/>
    <cellStyle name="20% - Accent3 7 4 5 2" xfId="5124"/>
    <cellStyle name="20% - Accent3 7 4 6" xfId="5125"/>
    <cellStyle name="20% - Accent3 7 4 7" xfId="5126"/>
    <cellStyle name="20% - Accent3 7 5" xfId="5127"/>
    <cellStyle name="20% - Accent3 7 5 2" xfId="5128"/>
    <cellStyle name="20% - Accent3 7 5 2 2" xfId="5129"/>
    <cellStyle name="20% - Accent3 7 5 2 2 2" xfId="5130"/>
    <cellStyle name="20% - Accent3 7 5 2 3" xfId="5131"/>
    <cellStyle name="20% - Accent3 7 5 3" xfId="5132"/>
    <cellStyle name="20% - Accent3 7 5 3 2" xfId="5133"/>
    <cellStyle name="20% - Accent3 7 5 4" xfId="5134"/>
    <cellStyle name="20% - Accent3 7 5 5" xfId="5135"/>
    <cellStyle name="20% - Accent3 7 6" xfId="5136"/>
    <cellStyle name="20% - Accent3 7 6 2" xfId="5137"/>
    <cellStyle name="20% - Accent3 7 6 2 2" xfId="5138"/>
    <cellStyle name="20% - Accent3 7 6 2 2 2" xfId="5139"/>
    <cellStyle name="20% - Accent3 7 6 2 3" xfId="5140"/>
    <cellStyle name="20% - Accent3 7 6 3" xfId="5141"/>
    <cellStyle name="20% - Accent3 7 6 3 2" xfId="5142"/>
    <cellStyle name="20% - Accent3 7 6 4" xfId="5143"/>
    <cellStyle name="20% - Accent3 7 7" xfId="5144"/>
    <cellStyle name="20% - Accent3 7 7 2" xfId="5145"/>
    <cellStyle name="20% - Accent3 7 7 2 2" xfId="5146"/>
    <cellStyle name="20% - Accent3 7 7 2 2 2" xfId="5147"/>
    <cellStyle name="20% - Accent3 7 7 2 3" xfId="5148"/>
    <cellStyle name="20% - Accent3 7 7 3" xfId="5149"/>
    <cellStyle name="20% - Accent3 7 7 3 2" xfId="5150"/>
    <cellStyle name="20% - Accent3 7 7 4" xfId="5151"/>
    <cellStyle name="20% - Accent3 7 8" xfId="5152"/>
    <cellStyle name="20% - Accent3 7 8 2" xfId="5153"/>
    <cellStyle name="20% - Accent3 7 8 2 2" xfId="5154"/>
    <cellStyle name="20% - Accent3 7 8 2 2 2" xfId="5155"/>
    <cellStyle name="20% - Accent3 7 8 2 3" xfId="5156"/>
    <cellStyle name="20% - Accent3 7 8 3" xfId="5157"/>
    <cellStyle name="20% - Accent3 7 8 3 2" xfId="5158"/>
    <cellStyle name="20% - Accent3 7 8 4" xfId="5159"/>
    <cellStyle name="20% - Accent3 7 9" xfId="5160"/>
    <cellStyle name="20% - Accent3 7 9 2" xfId="5161"/>
    <cellStyle name="20% - Accent3 7 9 2 2" xfId="5162"/>
    <cellStyle name="20% - Accent3 7 9 3" xfId="5163"/>
    <cellStyle name="20% - Accent3 8" xfId="5164"/>
    <cellStyle name="20% - Accent3 8 10" xfId="5165"/>
    <cellStyle name="20% - Accent3 8 10 2" xfId="5166"/>
    <cellStyle name="20% - Accent3 8 11" xfId="5167"/>
    <cellStyle name="20% - Accent3 8 12" xfId="5168"/>
    <cellStyle name="20% - Accent3 8 2" xfId="5169"/>
    <cellStyle name="20% - Accent3 8 2 10" xfId="5170"/>
    <cellStyle name="20% - Accent3 8 2 2" xfId="5171"/>
    <cellStyle name="20% - Accent3 8 2 2 2" xfId="5172"/>
    <cellStyle name="20% - Accent3 8 2 2 2 2" xfId="5173"/>
    <cellStyle name="20% - Accent3 8 2 2 2 2 2" xfId="5174"/>
    <cellStyle name="20% - Accent3 8 2 2 2 2 2 2" xfId="5175"/>
    <cellStyle name="20% - Accent3 8 2 2 2 2 3" xfId="5176"/>
    <cellStyle name="20% - Accent3 8 2 2 2 3" xfId="5177"/>
    <cellStyle name="20% - Accent3 8 2 2 2 3 2" xfId="5178"/>
    <cellStyle name="20% - Accent3 8 2 2 2 4" xfId="5179"/>
    <cellStyle name="20% - Accent3 8 2 2 3" xfId="5180"/>
    <cellStyle name="20% - Accent3 8 2 2 3 2" xfId="5181"/>
    <cellStyle name="20% - Accent3 8 2 2 3 2 2" xfId="5182"/>
    <cellStyle name="20% - Accent3 8 2 2 3 2 2 2" xfId="5183"/>
    <cellStyle name="20% - Accent3 8 2 2 3 2 3" xfId="5184"/>
    <cellStyle name="20% - Accent3 8 2 2 3 3" xfId="5185"/>
    <cellStyle name="20% - Accent3 8 2 2 3 3 2" xfId="5186"/>
    <cellStyle name="20% - Accent3 8 2 2 3 4" xfId="5187"/>
    <cellStyle name="20% - Accent3 8 2 2 4" xfId="5188"/>
    <cellStyle name="20% - Accent3 8 2 2 4 2" xfId="5189"/>
    <cellStyle name="20% - Accent3 8 2 2 4 2 2" xfId="5190"/>
    <cellStyle name="20% - Accent3 8 2 2 4 3" xfId="5191"/>
    <cellStyle name="20% - Accent3 8 2 2 5" xfId="5192"/>
    <cellStyle name="20% - Accent3 8 2 2 5 2" xfId="5193"/>
    <cellStyle name="20% - Accent3 8 2 2 6" xfId="5194"/>
    <cellStyle name="20% - Accent3 8 2 2 7" xfId="5195"/>
    <cellStyle name="20% - Accent3 8 2 3" xfId="5196"/>
    <cellStyle name="20% - Accent3 8 2 3 2" xfId="5197"/>
    <cellStyle name="20% - Accent3 8 2 3 2 2" xfId="5198"/>
    <cellStyle name="20% - Accent3 8 2 3 2 2 2" xfId="5199"/>
    <cellStyle name="20% - Accent3 8 2 3 2 3" xfId="5200"/>
    <cellStyle name="20% - Accent3 8 2 3 3" xfId="5201"/>
    <cellStyle name="20% - Accent3 8 2 3 3 2" xfId="5202"/>
    <cellStyle name="20% - Accent3 8 2 3 4" xfId="5203"/>
    <cellStyle name="20% - Accent3 8 2 3 5" xfId="5204"/>
    <cellStyle name="20% - Accent3 8 2 4" xfId="5205"/>
    <cellStyle name="20% - Accent3 8 2 4 2" xfId="5206"/>
    <cellStyle name="20% - Accent3 8 2 4 2 2" xfId="5207"/>
    <cellStyle name="20% - Accent3 8 2 4 2 2 2" xfId="5208"/>
    <cellStyle name="20% - Accent3 8 2 4 2 3" xfId="5209"/>
    <cellStyle name="20% - Accent3 8 2 4 3" xfId="5210"/>
    <cellStyle name="20% - Accent3 8 2 4 3 2" xfId="5211"/>
    <cellStyle name="20% - Accent3 8 2 4 4" xfId="5212"/>
    <cellStyle name="20% - Accent3 8 2 5" xfId="5213"/>
    <cellStyle name="20% - Accent3 8 2 5 2" xfId="5214"/>
    <cellStyle name="20% - Accent3 8 2 5 2 2" xfId="5215"/>
    <cellStyle name="20% - Accent3 8 2 5 2 2 2" xfId="5216"/>
    <cellStyle name="20% - Accent3 8 2 5 2 3" xfId="5217"/>
    <cellStyle name="20% - Accent3 8 2 5 3" xfId="5218"/>
    <cellStyle name="20% - Accent3 8 2 5 3 2" xfId="5219"/>
    <cellStyle name="20% - Accent3 8 2 5 4" xfId="5220"/>
    <cellStyle name="20% - Accent3 8 2 6" xfId="5221"/>
    <cellStyle name="20% - Accent3 8 2 6 2" xfId="5222"/>
    <cellStyle name="20% - Accent3 8 2 6 2 2" xfId="5223"/>
    <cellStyle name="20% - Accent3 8 2 6 2 2 2" xfId="5224"/>
    <cellStyle name="20% - Accent3 8 2 6 2 3" xfId="5225"/>
    <cellStyle name="20% - Accent3 8 2 6 3" xfId="5226"/>
    <cellStyle name="20% - Accent3 8 2 6 3 2" xfId="5227"/>
    <cellStyle name="20% - Accent3 8 2 6 4" xfId="5228"/>
    <cellStyle name="20% - Accent3 8 2 7" xfId="5229"/>
    <cellStyle name="20% - Accent3 8 2 7 2" xfId="5230"/>
    <cellStyle name="20% - Accent3 8 2 7 2 2" xfId="5231"/>
    <cellStyle name="20% - Accent3 8 2 7 3" xfId="5232"/>
    <cellStyle name="20% - Accent3 8 2 8" xfId="5233"/>
    <cellStyle name="20% - Accent3 8 2 8 2" xfId="5234"/>
    <cellStyle name="20% - Accent3 8 2 9" xfId="5235"/>
    <cellStyle name="20% - Accent3 8 3" xfId="5236"/>
    <cellStyle name="20% - Accent3 8 3 10" xfId="5237"/>
    <cellStyle name="20% - Accent3 8 3 2" xfId="5238"/>
    <cellStyle name="20% - Accent3 8 3 2 2" xfId="5239"/>
    <cellStyle name="20% - Accent3 8 3 2 2 2" xfId="5240"/>
    <cellStyle name="20% - Accent3 8 3 2 2 2 2" xfId="5241"/>
    <cellStyle name="20% - Accent3 8 3 2 2 2 2 2" xfId="5242"/>
    <cellStyle name="20% - Accent3 8 3 2 2 2 3" xfId="5243"/>
    <cellStyle name="20% - Accent3 8 3 2 2 3" xfId="5244"/>
    <cellStyle name="20% - Accent3 8 3 2 2 3 2" xfId="5245"/>
    <cellStyle name="20% - Accent3 8 3 2 2 4" xfId="5246"/>
    <cellStyle name="20% - Accent3 8 3 2 3" xfId="5247"/>
    <cellStyle name="20% - Accent3 8 3 2 3 2" xfId="5248"/>
    <cellStyle name="20% - Accent3 8 3 2 3 2 2" xfId="5249"/>
    <cellStyle name="20% - Accent3 8 3 2 3 2 2 2" xfId="5250"/>
    <cellStyle name="20% - Accent3 8 3 2 3 2 3" xfId="5251"/>
    <cellStyle name="20% - Accent3 8 3 2 3 3" xfId="5252"/>
    <cellStyle name="20% - Accent3 8 3 2 3 3 2" xfId="5253"/>
    <cellStyle name="20% - Accent3 8 3 2 3 4" xfId="5254"/>
    <cellStyle name="20% - Accent3 8 3 2 4" xfId="5255"/>
    <cellStyle name="20% - Accent3 8 3 2 4 2" xfId="5256"/>
    <cellStyle name="20% - Accent3 8 3 2 4 2 2" xfId="5257"/>
    <cellStyle name="20% - Accent3 8 3 2 4 3" xfId="5258"/>
    <cellStyle name="20% - Accent3 8 3 2 5" xfId="5259"/>
    <cellStyle name="20% - Accent3 8 3 2 5 2" xfId="5260"/>
    <cellStyle name="20% - Accent3 8 3 2 6" xfId="5261"/>
    <cellStyle name="20% - Accent3 8 3 2 7" xfId="5262"/>
    <cellStyle name="20% - Accent3 8 3 3" xfId="5263"/>
    <cellStyle name="20% - Accent3 8 3 3 2" xfId="5264"/>
    <cellStyle name="20% - Accent3 8 3 3 2 2" xfId="5265"/>
    <cellStyle name="20% - Accent3 8 3 3 2 2 2" xfId="5266"/>
    <cellStyle name="20% - Accent3 8 3 3 2 3" xfId="5267"/>
    <cellStyle name="20% - Accent3 8 3 3 3" xfId="5268"/>
    <cellStyle name="20% - Accent3 8 3 3 3 2" xfId="5269"/>
    <cellStyle name="20% - Accent3 8 3 3 4" xfId="5270"/>
    <cellStyle name="20% - Accent3 8 3 3 5" xfId="5271"/>
    <cellStyle name="20% - Accent3 8 3 4" xfId="5272"/>
    <cellStyle name="20% - Accent3 8 3 4 2" xfId="5273"/>
    <cellStyle name="20% - Accent3 8 3 4 2 2" xfId="5274"/>
    <cellStyle name="20% - Accent3 8 3 4 2 2 2" xfId="5275"/>
    <cellStyle name="20% - Accent3 8 3 4 2 3" xfId="5276"/>
    <cellStyle name="20% - Accent3 8 3 4 3" xfId="5277"/>
    <cellStyle name="20% - Accent3 8 3 4 3 2" xfId="5278"/>
    <cellStyle name="20% - Accent3 8 3 4 4" xfId="5279"/>
    <cellStyle name="20% - Accent3 8 3 5" xfId="5280"/>
    <cellStyle name="20% - Accent3 8 3 5 2" xfId="5281"/>
    <cellStyle name="20% - Accent3 8 3 5 2 2" xfId="5282"/>
    <cellStyle name="20% - Accent3 8 3 5 2 2 2" xfId="5283"/>
    <cellStyle name="20% - Accent3 8 3 5 2 3" xfId="5284"/>
    <cellStyle name="20% - Accent3 8 3 5 3" xfId="5285"/>
    <cellStyle name="20% - Accent3 8 3 5 3 2" xfId="5286"/>
    <cellStyle name="20% - Accent3 8 3 5 4" xfId="5287"/>
    <cellStyle name="20% - Accent3 8 3 6" xfId="5288"/>
    <cellStyle name="20% - Accent3 8 3 6 2" xfId="5289"/>
    <cellStyle name="20% - Accent3 8 3 6 2 2" xfId="5290"/>
    <cellStyle name="20% - Accent3 8 3 6 2 2 2" xfId="5291"/>
    <cellStyle name="20% - Accent3 8 3 6 2 3" xfId="5292"/>
    <cellStyle name="20% - Accent3 8 3 6 3" xfId="5293"/>
    <cellStyle name="20% - Accent3 8 3 6 3 2" xfId="5294"/>
    <cellStyle name="20% - Accent3 8 3 6 4" xfId="5295"/>
    <cellStyle name="20% - Accent3 8 3 7" xfId="5296"/>
    <cellStyle name="20% - Accent3 8 3 7 2" xfId="5297"/>
    <cellStyle name="20% - Accent3 8 3 7 2 2" xfId="5298"/>
    <cellStyle name="20% - Accent3 8 3 7 3" xfId="5299"/>
    <cellStyle name="20% - Accent3 8 3 8" xfId="5300"/>
    <cellStyle name="20% - Accent3 8 3 8 2" xfId="5301"/>
    <cellStyle name="20% - Accent3 8 3 9" xfId="5302"/>
    <cellStyle name="20% - Accent3 8 4" xfId="5303"/>
    <cellStyle name="20% - Accent3 8 4 2" xfId="5304"/>
    <cellStyle name="20% - Accent3 8 4 2 2" xfId="5305"/>
    <cellStyle name="20% - Accent3 8 4 2 2 2" xfId="5306"/>
    <cellStyle name="20% - Accent3 8 4 2 2 2 2" xfId="5307"/>
    <cellStyle name="20% - Accent3 8 4 2 2 3" xfId="5308"/>
    <cellStyle name="20% - Accent3 8 4 2 3" xfId="5309"/>
    <cellStyle name="20% - Accent3 8 4 2 3 2" xfId="5310"/>
    <cellStyle name="20% - Accent3 8 4 2 4" xfId="5311"/>
    <cellStyle name="20% - Accent3 8 4 3" xfId="5312"/>
    <cellStyle name="20% - Accent3 8 4 3 2" xfId="5313"/>
    <cellStyle name="20% - Accent3 8 4 3 2 2" xfId="5314"/>
    <cellStyle name="20% - Accent3 8 4 3 2 2 2" xfId="5315"/>
    <cellStyle name="20% - Accent3 8 4 3 2 3" xfId="5316"/>
    <cellStyle name="20% - Accent3 8 4 3 3" xfId="5317"/>
    <cellStyle name="20% - Accent3 8 4 3 3 2" xfId="5318"/>
    <cellStyle name="20% - Accent3 8 4 3 4" xfId="5319"/>
    <cellStyle name="20% - Accent3 8 4 4" xfId="5320"/>
    <cellStyle name="20% - Accent3 8 4 4 2" xfId="5321"/>
    <cellStyle name="20% - Accent3 8 4 4 2 2" xfId="5322"/>
    <cellStyle name="20% - Accent3 8 4 4 3" xfId="5323"/>
    <cellStyle name="20% - Accent3 8 4 5" xfId="5324"/>
    <cellStyle name="20% - Accent3 8 4 5 2" xfId="5325"/>
    <cellStyle name="20% - Accent3 8 4 6" xfId="5326"/>
    <cellStyle name="20% - Accent3 8 4 7" xfId="5327"/>
    <cellStyle name="20% - Accent3 8 5" xfId="5328"/>
    <cellStyle name="20% - Accent3 8 5 2" xfId="5329"/>
    <cellStyle name="20% - Accent3 8 5 2 2" xfId="5330"/>
    <cellStyle name="20% - Accent3 8 5 2 2 2" xfId="5331"/>
    <cellStyle name="20% - Accent3 8 5 2 3" xfId="5332"/>
    <cellStyle name="20% - Accent3 8 5 3" xfId="5333"/>
    <cellStyle name="20% - Accent3 8 5 3 2" xfId="5334"/>
    <cellStyle name="20% - Accent3 8 5 4" xfId="5335"/>
    <cellStyle name="20% - Accent3 8 5 5" xfId="5336"/>
    <cellStyle name="20% - Accent3 8 6" xfId="5337"/>
    <cellStyle name="20% - Accent3 8 6 2" xfId="5338"/>
    <cellStyle name="20% - Accent3 8 6 2 2" xfId="5339"/>
    <cellStyle name="20% - Accent3 8 6 2 2 2" xfId="5340"/>
    <cellStyle name="20% - Accent3 8 6 2 3" xfId="5341"/>
    <cellStyle name="20% - Accent3 8 6 3" xfId="5342"/>
    <cellStyle name="20% - Accent3 8 6 3 2" xfId="5343"/>
    <cellStyle name="20% - Accent3 8 6 4" xfId="5344"/>
    <cellStyle name="20% - Accent3 8 7" xfId="5345"/>
    <cellStyle name="20% - Accent3 8 7 2" xfId="5346"/>
    <cellStyle name="20% - Accent3 8 7 2 2" xfId="5347"/>
    <cellStyle name="20% - Accent3 8 7 2 2 2" xfId="5348"/>
    <cellStyle name="20% - Accent3 8 7 2 3" xfId="5349"/>
    <cellStyle name="20% - Accent3 8 7 3" xfId="5350"/>
    <cellStyle name="20% - Accent3 8 7 3 2" xfId="5351"/>
    <cellStyle name="20% - Accent3 8 7 4" xfId="5352"/>
    <cellStyle name="20% - Accent3 8 8" xfId="5353"/>
    <cellStyle name="20% - Accent3 8 8 2" xfId="5354"/>
    <cellStyle name="20% - Accent3 8 8 2 2" xfId="5355"/>
    <cellStyle name="20% - Accent3 8 8 2 2 2" xfId="5356"/>
    <cellStyle name="20% - Accent3 8 8 2 3" xfId="5357"/>
    <cellStyle name="20% - Accent3 8 8 3" xfId="5358"/>
    <cellStyle name="20% - Accent3 8 8 3 2" xfId="5359"/>
    <cellStyle name="20% - Accent3 8 8 4" xfId="5360"/>
    <cellStyle name="20% - Accent3 8 9" xfId="5361"/>
    <cellStyle name="20% - Accent3 8 9 2" xfId="5362"/>
    <cellStyle name="20% - Accent3 8 9 2 2" xfId="5363"/>
    <cellStyle name="20% - Accent3 8 9 3" xfId="5364"/>
    <cellStyle name="20% - Accent3 9" xfId="5365"/>
    <cellStyle name="20% - Accent3 9 10" xfId="5366"/>
    <cellStyle name="20% - Accent3 9 10 2" xfId="5367"/>
    <cellStyle name="20% - Accent3 9 11" xfId="5368"/>
    <cellStyle name="20% - Accent3 9 12" xfId="5369"/>
    <cellStyle name="20% - Accent3 9 2" xfId="5370"/>
    <cellStyle name="20% - Accent3 9 2 10" xfId="5371"/>
    <cellStyle name="20% - Accent3 9 2 2" xfId="5372"/>
    <cellStyle name="20% - Accent3 9 2 2 2" xfId="5373"/>
    <cellStyle name="20% - Accent3 9 2 2 2 2" xfId="5374"/>
    <cellStyle name="20% - Accent3 9 2 2 2 2 2" xfId="5375"/>
    <cellStyle name="20% - Accent3 9 2 2 2 2 2 2" xfId="5376"/>
    <cellStyle name="20% - Accent3 9 2 2 2 2 3" xfId="5377"/>
    <cellStyle name="20% - Accent3 9 2 2 2 3" xfId="5378"/>
    <cellStyle name="20% - Accent3 9 2 2 2 3 2" xfId="5379"/>
    <cellStyle name="20% - Accent3 9 2 2 2 4" xfId="5380"/>
    <cellStyle name="20% - Accent3 9 2 2 3" xfId="5381"/>
    <cellStyle name="20% - Accent3 9 2 2 3 2" xfId="5382"/>
    <cellStyle name="20% - Accent3 9 2 2 3 2 2" xfId="5383"/>
    <cellStyle name="20% - Accent3 9 2 2 3 2 2 2" xfId="5384"/>
    <cellStyle name="20% - Accent3 9 2 2 3 2 3" xfId="5385"/>
    <cellStyle name="20% - Accent3 9 2 2 3 3" xfId="5386"/>
    <cellStyle name="20% - Accent3 9 2 2 3 3 2" xfId="5387"/>
    <cellStyle name="20% - Accent3 9 2 2 3 4" xfId="5388"/>
    <cellStyle name="20% - Accent3 9 2 2 4" xfId="5389"/>
    <cellStyle name="20% - Accent3 9 2 2 4 2" xfId="5390"/>
    <cellStyle name="20% - Accent3 9 2 2 4 2 2" xfId="5391"/>
    <cellStyle name="20% - Accent3 9 2 2 4 3" xfId="5392"/>
    <cellStyle name="20% - Accent3 9 2 2 5" xfId="5393"/>
    <cellStyle name="20% - Accent3 9 2 2 5 2" xfId="5394"/>
    <cellStyle name="20% - Accent3 9 2 2 6" xfId="5395"/>
    <cellStyle name="20% - Accent3 9 2 2 7" xfId="5396"/>
    <cellStyle name="20% - Accent3 9 2 3" xfId="5397"/>
    <cellStyle name="20% - Accent3 9 2 3 2" xfId="5398"/>
    <cellStyle name="20% - Accent3 9 2 3 2 2" xfId="5399"/>
    <cellStyle name="20% - Accent3 9 2 3 2 2 2" xfId="5400"/>
    <cellStyle name="20% - Accent3 9 2 3 2 3" xfId="5401"/>
    <cellStyle name="20% - Accent3 9 2 3 3" xfId="5402"/>
    <cellStyle name="20% - Accent3 9 2 3 3 2" xfId="5403"/>
    <cellStyle name="20% - Accent3 9 2 3 4" xfId="5404"/>
    <cellStyle name="20% - Accent3 9 2 3 5" xfId="5405"/>
    <cellStyle name="20% - Accent3 9 2 4" xfId="5406"/>
    <cellStyle name="20% - Accent3 9 2 4 2" xfId="5407"/>
    <cellStyle name="20% - Accent3 9 2 4 2 2" xfId="5408"/>
    <cellStyle name="20% - Accent3 9 2 4 2 2 2" xfId="5409"/>
    <cellStyle name="20% - Accent3 9 2 4 2 3" xfId="5410"/>
    <cellStyle name="20% - Accent3 9 2 4 3" xfId="5411"/>
    <cellStyle name="20% - Accent3 9 2 4 3 2" xfId="5412"/>
    <cellStyle name="20% - Accent3 9 2 4 4" xfId="5413"/>
    <cellStyle name="20% - Accent3 9 2 5" xfId="5414"/>
    <cellStyle name="20% - Accent3 9 2 5 2" xfId="5415"/>
    <cellStyle name="20% - Accent3 9 2 5 2 2" xfId="5416"/>
    <cellStyle name="20% - Accent3 9 2 5 2 2 2" xfId="5417"/>
    <cellStyle name="20% - Accent3 9 2 5 2 3" xfId="5418"/>
    <cellStyle name="20% - Accent3 9 2 5 3" xfId="5419"/>
    <cellStyle name="20% - Accent3 9 2 5 3 2" xfId="5420"/>
    <cellStyle name="20% - Accent3 9 2 5 4" xfId="5421"/>
    <cellStyle name="20% - Accent3 9 2 6" xfId="5422"/>
    <cellStyle name="20% - Accent3 9 2 6 2" xfId="5423"/>
    <cellStyle name="20% - Accent3 9 2 6 2 2" xfId="5424"/>
    <cellStyle name="20% - Accent3 9 2 6 2 2 2" xfId="5425"/>
    <cellStyle name="20% - Accent3 9 2 6 2 3" xfId="5426"/>
    <cellStyle name="20% - Accent3 9 2 6 3" xfId="5427"/>
    <cellStyle name="20% - Accent3 9 2 6 3 2" xfId="5428"/>
    <cellStyle name="20% - Accent3 9 2 6 4" xfId="5429"/>
    <cellStyle name="20% - Accent3 9 2 7" xfId="5430"/>
    <cellStyle name="20% - Accent3 9 2 7 2" xfId="5431"/>
    <cellStyle name="20% - Accent3 9 2 7 2 2" xfId="5432"/>
    <cellStyle name="20% - Accent3 9 2 7 3" xfId="5433"/>
    <cellStyle name="20% - Accent3 9 2 8" xfId="5434"/>
    <cellStyle name="20% - Accent3 9 2 8 2" xfId="5435"/>
    <cellStyle name="20% - Accent3 9 2 9" xfId="5436"/>
    <cellStyle name="20% - Accent3 9 3" xfId="5437"/>
    <cellStyle name="20% - Accent3 9 3 10" xfId="5438"/>
    <cellStyle name="20% - Accent3 9 3 2" xfId="5439"/>
    <cellStyle name="20% - Accent3 9 3 2 2" xfId="5440"/>
    <cellStyle name="20% - Accent3 9 3 2 2 2" xfId="5441"/>
    <cellStyle name="20% - Accent3 9 3 2 2 2 2" xfId="5442"/>
    <cellStyle name="20% - Accent3 9 3 2 2 2 2 2" xfId="5443"/>
    <cellStyle name="20% - Accent3 9 3 2 2 2 3" xfId="5444"/>
    <cellStyle name="20% - Accent3 9 3 2 2 3" xfId="5445"/>
    <cellStyle name="20% - Accent3 9 3 2 2 3 2" xfId="5446"/>
    <cellStyle name="20% - Accent3 9 3 2 2 4" xfId="5447"/>
    <cellStyle name="20% - Accent3 9 3 2 3" xfId="5448"/>
    <cellStyle name="20% - Accent3 9 3 2 3 2" xfId="5449"/>
    <cellStyle name="20% - Accent3 9 3 2 3 2 2" xfId="5450"/>
    <cellStyle name="20% - Accent3 9 3 2 3 2 2 2" xfId="5451"/>
    <cellStyle name="20% - Accent3 9 3 2 3 2 3" xfId="5452"/>
    <cellStyle name="20% - Accent3 9 3 2 3 3" xfId="5453"/>
    <cellStyle name="20% - Accent3 9 3 2 3 3 2" xfId="5454"/>
    <cellStyle name="20% - Accent3 9 3 2 3 4" xfId="5455"/>
    <cellStyle name="20% - Accent3 9 3 2 4" xfId="5456"/>
    <cellStyle name="20% - Accent3 9 3 2 4 2" xfId="5457"/>
    <cellStyle name="20% - Accent3 9 3 2 4 2 2" xfId="5458"/>
    <cellStyle name="20% - Accent3 9 3 2 4 3" xfId="5459"/>
    <cellStyle name="20% - Accent3 9 3 2 5" xfId="5460"/>
    <cellStyle name="20% - Accent3 9 3 2 5 2" xfId="5461"/>
    <cellStyle name="20% - Accent3 9 3 2 6" xfId="5462"/>
    <cellStyle name="20% - Accent3 9 3 2 7" xfId="5463"/>
    <cellStyle name="20% - Accent3 9 3 3" xfId="5464"/>
    <cellStyle name="20% - Accent3 9 3 3 2" xfId="5465"/>
    <cellStyle name="20% - Accent3 9 3 3 2 2" xfId="5466"/>
    <cellStyle name="20% - Accent3 9 3 3 2 2 2" xfId="5467"/>
    <cellStyle name="20% - Accent3 9 3 3 2 3" xfId="5468"/>
    <cellStyle name="20% - Accent3 9 3 3 3" xfId="5469"/>
    <cellStyle name="20% - Accent3 9 3 3 3 2" xfId="5470"/>
    <cellStyle name="20% - Accent3 9 3 3 4" xfId="5471"/>
    <cellStyle name="20% - Accent3 9 3 3 5" xfId="5472"/>
    <cellStyle name="20% - Accent3 9 3 4" xfId="5473"/>
    <cellStyle name="20% - Accent3 9 3 4 2" xfId="5474"/>
    <cellStyle name="20% - Accent3 9 3 4 2 2" xfId="5475"/>
    <cellStyle name="20% - Accent3 9 3 4 2 2 2" xfId="5476"/>
    <cellStyle name="20% - Accent3 9 3 4 2 3" xfId="5477"/>
    <cellStyle name="20% - Accent3 9 3 4 3" xfId="5478"/>
    <cellStyle name="20% - Accent3 9 3 4 3 2" xfId="5479"/>
    <cellStyle name="20% - Accent3 9 3 4 4" xfId="5480"/>
    <cellStyle name="20% - Accent3 9 3 5" xfId="5481"/>
    <cellStyle name="20% - Accent3 9 3 5 2" xfId="5482"/>
    <cellStyle name="20% - Accent3 9 3 5 2 2" xfId="5483"/>
    <cellStyle name="20% - Accent3 9 3 5 2 2 2" xfId="5484"/>
    <cellStyle name="20% - Accent3 9 3 5 2 3" xfId="5485"/>
    <cellStyle name="20% - Accent3 9 3 5 3" xfId="5486"/>
    <cellStyle name="20% - Accent3 9 3 5 3 2" xfId="5487"/>
    <cellStyle name="20% - Accent3 9 3 5 4" xfId="5488"/>
    <cellStyle name="20% - Accent3 9 3 6" xfId="5489"/>
    <cellStyle name="20% - Accent3 9 3 6 2" xfId="5490"/>
    <cellStyle name="20% - Accent3 9 3 6 2 2" xfId="5491"/>
    <cellStyle name="20% - Accent3 9 3 6 2 2 2" xfId="5492"/>
    <cellStyle name="20% - Accent3 9 3 6 2 3" xfId="5493"/>
    <cellStyle name="20% - Accent3 9 3 6 3" xfId="5494"/>
    <cellStyle name="20% - Accent3 9 3 6 3 2" xfId="5495"/>
    <cellStyle name="20% - Accent3 9 3 6 4" xfId="5496"/>
    <cellStyle name="20% - Accent3 9 3 7" xfId="5497"/>
    <cellStyle name="20% - Accent3 9 3 7 2" xfId="5498"/>
    <cellStyle name="20% - Accent3 9 3 7 2 2" xfId="5499"/>
    <cellStyle name="20% - Accent3 9 3 7 3" xfId="5500"/>
    <cellStyle name="20% - Accent3 9 3 8" xfId="5501"/>
    <cellStyle name="20% - Accent3 9 3 8 2" xfId="5502"/>
    <cellStyle name="20% - Accent3 9 3 9" xfId="5503"/>
    <cellStyle name="20% - Accent3 9 4" xfId="5504"/>
    <cellStyle name="20% - Accent3 9 4 2" xfId="5505"/>
    <cellStyle name="20% - Accent3 9 4 2 2" xfId="5506"/>
    <cellStyle name="20% - Accent3 9 4 2 2 2" xfId="5507"/>
    <cellStyle name="20% - Accent3 9 4 2 2 2 2" xfId="5508"/>
    <cellStyle name="20% - Accent3 9 4 2 2 3" xfId="5509"/>
    <cellStyle name="20% - Accent3 9 4 2 3" xfId="5510"/>
    <cellStyle name="20% - Accent3 9 4 2 3 2" xfId="5511"/>
    <cellStyle name="20% - Accent3 9 4 2 4" xfId="5512"/>
    <cellStyle name="20% - Accent3 9 4 3" xfId="5513"/>
    <cellStyle name="20% - Accent3 9 4 3 2" xfId="5514"/>
    <cellStyle name="20% - Accent3 9 4 3 2 2" xfId="5515"/>
    <cellStyle name="20% - Accent3 9 4 3 2 2 2" xfId="5516"/>
    <cellStyle name="20% - Accent3 9 4 3 2 3" xfId="5517"/>
    <cellStyle name="20% - Accent3 9 4 3 3" xfId="5518"/>
    <cellStyle name="20% - Accent3 9 4 3 3 2" xfId="5519"/>
    <cellStyle name="20% - Accent3 9 4 3 4" xfId="5520"/>
    <cellStyle name="20% - Accent3 9 4 4" xfId="5521"/>
    <cellStyle name="20% - Accent3 9 4 4 2" xfId="5522"/>
    <cellStyle name="20% - Accent3 9 4 4 2 2" xfId="5523"/>
    <cellStyle name="20% - Accent3 9 4 4 3" xfId="5524"/>
    <cellStyle name="20% - Accent3 9 4 5" xfId="5525"/>
    <cellStyle name="20% - Accent3 9 4 5 2" xfId="5526"/>
    <cellStyle name="20% - Accent3 9 4 6" xfId="5527"/>
    <cellStyle name="20% - Accent3 9 4 7" xfId="5528"/>
    <cellStyle name="20% - Accent3 9 5" xfId="5529"/>
    <cellStyle name="20% - Accent3 9 5 2" xfId="5530"/>
    <cellStyle name="20% - Accent3 9 5 2 2" xfId="5531"/>
    <cellStyle name="20% - Accent3 9 5 2 2 2" xfId="5532"/>
    <cellStyle name="20% - Accent3 9 5 2 3" xfId="5533"/>
    <cellStyle name="20% - Accent3 9 5 3" xfId="5534"/>
    <cellStyle name="20% - Accent3 9 5 3 2" xfId="5535"/>
    <cellStyle name="20% - Accent3 9 5 4" xfId="5536"/>
    <cellStyle name="20% - Accent3 9 5 5" xfId="5537"/>
    <cellStyle name="20% - Accent3 9 6" xfId="5538"/>
    <cellStyle name="20% - Accent3 9 6 2" xfId="5539"/>
    <cellStyle name="20% - Accent3 9 6 2 2" xfId="5540"/>
    <cellStyle name="20% - Accent3 9 6 2 2 2" xfId="5541"/>
    <cellStyle name="20% - Accent3 9 6 2 3" xfId="5542"/>
    <cellStyle name="20% - Accent3 9 6 3" xfId="5543"/>
    <cellStyle name="20% - Accent3 9 6 3 2" xfId="5544"/>
    <cellStyle name="20% - Accent3 9 6 4" xfId="5545"/>
    <cellStyle name="20% - Accent3 9 7" xfId="5546"/>
    <cellStyle name="20% - Accent3 9 7 2" xfId="5547"/>
    <cellStyle name="20% - Accent3 9 7 2 2" xfId="5548"/>
    <cellStyle name="20% - Accent3 9 7 2 2 2" xfId="5549"/>
    <cellStyle name="20% - Accent3 9 7 2 3" xfId="5550"/>
    <cellStyle name="20% - Accent3 9 7 3" xfId="5551"/>
    <cellStyle name="20% - Accent3 9 7 3 2" xfId="5552"/>
    <cellStyle name="20% - Accent3 9 7 4" xfId="5553"/>
    <cellStyle name="20% - Accent3 9 8" xfId="5554"/>
    <cellStyle name="20% - Accent3 9 8 2" xfId="5555"/>
    <cellStyle name="20% - Accent3 9 8 2 2" xfId="5556"/>
    <cellStyle name="20% - Accent3 9 8 2 2 2" xfId="5557"/>
    <cellStyle name="20% - Accent3 9 8 2 3" xfId="5558"/>
    <cellStyle name="20% - Accent3 9 8 3" xfId="5559"/>
    <cellStyle name="20% - Accent3 9 8 3 2" xfId="5560"/>
    <cellStyle name="20% - Accent3 9 8 4" xfId="5561"/>
    <cellStyle name="20% - Accent3 9 9" xfId="5562"/>
    <cellStyle name="20% - Accent3 9 9 2" xfId="5563"/>
    <cellStyle name="20% - Accent3 9 9 2 2" xfId="5564"/>
    <cellStyle name="20% - Accent3 9 9 3" xfId="5565"/>
    <cellStyle name="20% - Accent4 10" xfId="5566"/>
    <cellStyle name="20% - Accent4 10 10" xfId="5567"/>
    <cellStyle name="20% - Accent4 10 10 2" xfId="5568"/>
    <cellStyle name="20% - Accent4 10 11" xfId="5569"/>
    <cellStyle name="20% - Accent4 10 12" xfId="5570"/>
    <cellStyle name="20% - Accent4 10 2" xfId="5571"/>
    <cellStyle name="20% - Accent4 10 2 10" xfId="5572"/>
    <cellStyle name="20% - Accent4 10 2 2" xfId="5573"/>
    <cellStyle name="20% - Accent4 10 2 2 2" xfId="5574"/>
    <cellStyle name="20% - Accent4 10 2 2 2 2" xfId="5575"/>
    <cellStyle name="20% - Accent4 10 2 2 2 2 2" xfId="5576"/>
    <cellStyle name="20% - Accent4 10 2 2 2 2 2 2" xfId="5577"/>
    <cellStyle name="20% - Accent4 10 2 2 2 2 3" xfId="5578"/>
    <cellStyle name="20% - Accent4 10 2 2 2 3" xfId="5579"/>
    <cellStyle name="20% - Accent4 10 2 2 2 3 2" xfId="5580"/>
    <cellStyle name="20% - Accent4 10 2 2 2 4" xfId="5581"/>
    <cellStyle name="20% - Accent4 10 2 2 3" xfId="5582"/>
    <cellStyle name="20% - Accent4 10 2 2 3 2" xfId="5583"/>
    <cellStyle name="20% - Accent4 10 2 2 3 2 2" xfId="5584"/>
    <cellStyle name="20% - Accent4 10 2 2 3 2 2 2" xfId="5585"/>
    <cellStyle name="20% - Accent4 10 2 2 3 2 3" xfId="5586"/>
    <cellStyle name="20% - Accent4 10 2 2 3 3" xfId="5587"/>
    <cellStyle name="20% - Accent4 10 2 2 3 3 2" xfId="5588"/>
    <cellStyle name="20% - Accent4 10 2 2 3 4" xfId="5589"/>
    <cellStyle name="20% - Accent4 10 2 2 4" xfId="5590"/>
    <cellStyle name="20% - Accent4 10 2 2 4 2" xfId="5591"/>
    <cellStyle name="20% - Accent4 10 2 2 4 2 2" xfId="5592"/>
    <cellStyle name="20% - Accent4 10 2 2 4 3" xfId="5593"/>
    <cellStyle name="20% - Accent4 10 2 2 5" xfId="5594"/>
    <cellStyle name="20% - Accent4 10 2 2 5 2" xfId="5595"/>
    <cellStyle name="20% - Accent4 10 2 2 6" xfId="5596"/>
    <cellStyle name="20% - Accent4 10 2 2 7" xfId="5597"/>
    <cellStyle name="20% - Accent4 10 2 3" xfId="5598"/>
    <cellStyle name="20% - Accent4 10 2 3 2" xfId="5599"/>
    <cellStyle name="20% - Accent4 10 2 3 2 2" xfId="5600"/>
    <cellStyle name="20% - Accent4 10 2 3 2 2 2" xfId="5601"/>
    <cellStyle name="20% - Accent4 10 2 3 2 3" xfId="5602"/>
    <cellStyle name="20% - Accent4 10 2 3 3" xfId="5603"/>
    <cellStyle name="20% - Accent4 10 2 3 3 2" xfId="5604"/>
    <cellStyle name="20% - Accent4 10 2 3 4" xfId="5605"/>
    <cellStyle name="20% - Accent4 10 2 3 5" xfId="5606"/>
    <cellStyle name="20% - Accent4 10 2 4" xfId="5607"/>
    <cellStyle name="20% - Accent4 10 2 4 2" xfId="5608"/>
    <cellStyle name="20% - Accent4 10 2 4 2 2" xfId="5609"/>
    <cellStyle name="20% - Accent4 10 2 4 2 2 2" xfId="5610"/>
    <cellStyle name="20% - Accent4 10 2 4 2 3" xfId="5611"/>
    <cellStyle name="20% - Accent4 10 2 4 3" xfId="5612"/>
    <cellStyle name="20% - Accent4 10 2 4 3 2" xfId="5613"/>
    <cellStyle name="20% - Accent4 10 2 4 4" xfId="5614"/>
    <cellStyle name="20% - Accent4 10 2 5" xfId="5615"/>
    <cellStyle name="20% - Accent4 10 2 5 2" xfId="5616"/>
    <cellStyle name="20% - Accent4 10 2 5 2 2" xfId="5617"/>
    <cellStyle name="20% - Accent4 10 2 5 2 2 2" xfId="5618"/>
    <cellStyle name="20% - Accent4 10 2 5 2 3" xfId="5619"/>
    <cellStyle name="20% - Accent4 10 2 5 3" xfId="5620"/>
    <cellStyle name="20% - Accent4 10 2 5 3 2" xfId="5621"/>
    <cellStyle name="20% - Accent4 10 2 5 4" xfId="5622"/>
    <cellStyle name="20% - Accent4 10 2 6" xfId="5623"/>
    <cellStyle name="20% - Accent4 10 2 6 2" xfId="5624"/>
    <cellStyle name="20% - Accent4 10 2 6 2 2" xfId="5625"/>
    <cellStyle name="20% - Accent4 10 2 6 2 2 2" xfId="5626"/>
    <cellStyle name="20% - Accent4 10 2 6 2 3" xfId="5627"/>
    <cellStyle name="20% - Accent4 10 2 6 3" xfId="5628"/>
    <cellStyle name="20% - Accent4 10 2 6 3 2" xfId="5629"/>
    <cellStyle name="20% - Accent4 10 2 6 4" xfId="5630"/>
    <cellStyle name="20% - Accent4 10 2 7" xfId="5631"/>
    <cellStyle name="20% - Accent4 10 2 7 2" xfId="5632"/>
    <cellStyle name="20% - Accent4 10 2 7 2 2" xfId="5633"/>
    <cellStyle name="20% - Accent4 10 2 7 3" xfId="5634"/>
    <cellStyle name="20% - Accent4 10 2 8" xfId="5635"/>
    <cellStyle name="20% - Accent4 10 2 8 2" xfId="5636"/>
    <cellStyle name="20% - Accent4 10 2 9" xfId="5637"/>
    <cellStyle name="20% - Accent4 10 3" xfId="5638"/>
    <cellStyle name="20% - Accent4 10 3 10" xfId="5639"/>
    <cellStyle name="20% - Accent4 10 3 2" xfId="5640"/>
    <cellStyle name="20% - Accent4 10 3 2 2" xfId="5641"/>
    <cellStyle name="20% - Accent4 10 3 2 2 2" xfId="5642"/>
    <cellStyle name="20% - Accent4 10 3 2 2 2 2" xfId="5643"/>
    <cellStyle name="20% - Accent4 10 3 2 2 2 2 2" xfId="5644"/>
    <cellStyle name="20% - Accent4 10 3 2 2 2 3" xfId="5645"/>
    <cellStyle name="20% - Accent4 10 3 2 2 3" xfId="5646"/>
    <cellStyle name="20% - Accent4 10 3 2 2 3 2" xfId="5647"/>
    <cellStyle name="20% - Accent4 10 3 2 2 4" xfId="5648"/>
    <cellStyle name="20% - Accent4 10 3 2 3" xfId="5649"/>
    <cellStyle name="20% - Accent4 10 3 2 3 2" xfId="5650"/>
    <cellStyle name="20% - Accent4 10 3 2 3 2 2" xfId="5651"/>
    <cellStyle name="20% - Accent4 10 3 2 3 2 2 2" xfId="5652"/>
    <cellStyle name="20% - Accent4 10 3 2 3 2 3" xfId="5653"/>
    <cellStyle name="20% - Accent4 10 3 2 3 3" xfId="5654"/>
    <cellStyle name="20% - Accent4 10 3 2 3 3 2" xfId="5655"/>
    <cellStyle name="20% - Accent4 10 3 2 3 4" xfId="5656"/>
    <cellStyle name="20% - Accent4 10 3 2 4" xfId="5657"/>
    <cellStyle name="20% - Accent4 10 3 2 4 2" xfId="5658"/>
    <cellStyle name="20% - Accent4 10 3 2 4 2 2" xfId="5659"/>
    <cellStyle name="20% - Accent4 10 3 2 4 3" xfId="5660"/>
    <cellStyle name="20% - Accent4 10 3 2 5" xfId="5661"/>
    <cellStyle name="20% - Accent4 10 3 2 5 2" xfId="5662"/>
    <cellStyle name="20% - Accent4 10 3 2 6" xfId="5663"/>
    <cellStyle name="20% - Accent4 10 3 2 7" xfId="5664"/>
    <cellStyle name="20% - Accent4 10 3 3" xfId="5665"/>
    <cellStyle name="20% - Accent4 10 3 3 2" xfId="5666"/>
    <cellStyle name="20% - Accent4 10 3 3 2 2" xfId="5667"/>
    <cellStyle name="20% - Accent4 10 3 3 2 2 2" xfId="5668"/>
    <cellStyle name="20% - Accent4 10 3 3 2 3" xfId="5669"/>
    <cellStyle name="20% - Accent4 10 3 3 3" xfId="5670"/>
    <cellStyle name="20% - Accent4 10 3 3 3 2" xfId="5671"/>
    <cellStyle name="20% - Accent4 10 3 3 4" xfId="5672"/>
    <cellStyle name="20% - Accent4 10 3 3 5" xfId="5673"/>
    <cellStyle name="20% - Accent4 10 3 4" xfId="5674"/>
    <cellStyle name="20% - Accent4 10 3 4 2" xfId="5675"/>
    <cellStyle name="20% - Accent4 10 3 4 2 2" xfId="5676"/>
    <cellStyle name="20% - Accent4 10 3 4 2 2 2" xfId="5677"/>
    <cellStyle name="20% - Accent4 10 3 4 2 3" xfId="5678"/>
    <cellStyle name="20% - Accent4 10 3 4 3" xfId="5679"/>
    <cellStyle name="20% - Accent4 10 3 4 3 2" xfId="5680"/>
    <cellStyle name="20% - Accent4 10 3 4 4" xfId="5681"/>
    <cellStyle name="20% - Accent4 10 3 5" xfId="5682"/>
    <cellStyle name="20% - Accent4 10 3 5 2" xfId="5683"/>
    <cellStyle name="20% - Accent4 10 3 5 2 2" xfId="5684"/>
    <cellStyle name="20% - Accent4 10 3 5 2 2 2" xfId="5685"/>
    <cellStyle name="20% - Accent4 10 3 5 2 3" xfId="5686"/>
    <cellStyle name="20% - Accent4 10 3 5 3" xfId="5687"/>
    <cellStyle name="20% - Accent4 10 3 5 3 2" xfId="5688"/>
    <cellStyle name="20% - Accent4 10 3 5 4" xfId="5689"/>
    <cellStyle name="20% - Accent4 10 3 6" xfId="5690"/>
    <cellStyle name="20% - Accent4 10 3 6 2" xfId="5691"/>
    <cellStyle name="20% - Accent4 10 3 6 2 2" xfId="5692"/>
    <cellStyle name="20% - Accent4 10 3 6 2 2 2" xfId="5693"/>
    <cellStyle name="20% - Accent4 10 3 6 2 3" xfId="5694"/>
    <cellStyle name="20% - Accent4 10 3 6 3" xfId="5695"/>
    <cellStyle name="20% - Accent4 10 3 6 3 2" xfId="5696"/>
    <cellStyle name="20% - Accent4 10 3 6 4" xfId="5697"/>
    <cellStyle name="20% - Accent4 10 3 7" xfId="5698"/>
    <cellStyle name="20% - Accent4 10 3 7 2" xfId="5699"/>
    <cellStyle name="20% - Accent4 10 3 7 2 2" xfId="5700"/>
    <cellStyle name="20% - Accent4 10 3 7 3" xfId="5701"/>
    <cellStyle name="20% - Accent4 10 3 8" xfId="5702"/>
    <cellStyle name="20% - Accent4 10 3 8 2" xfId="5703"/>
    <cellStyle name="20% - Accent4 10 3 9" xfId="5704"/>
    <cellStyle name="20% - Accent4 10 4" xfId="5705"/>
    <cellStyle name="20% - Accent4 10 4 2" xfId="5706"/>
    <cellStyle name="20% - Accent4 10 4 2 2" xfId="5707"/>
    <cellStyle name="20% - Accent4 10 4 2 2 2" xfId="5708"/>
    <cellStyle name="20% - Accent4 10 4 2 2 2 2" xfId="5709"/>
    <cellStyle name="20% - Accent4 10 4 2 2 3" xfId="5710"/>
    <cellStyle name="20% - Accent4 10 4 2 3" xfId="5711"/>
    <cellStyle name="20% - Accent4 10 4 2 3 2" xfId="5712"/>
    <cellStyle name="20% - Accent4 10 4 2 4" xfId="5713"/>
    <cellStyle name="20% - Accent4 10 4 3" xfId="5714"/>
    <cellStyle name="20% - Accent4 10 4 3 2" xfId="5715"/>
    <cellStyle name="20% - Accent4 10 4 3 2 2" xfId="5716"/>
    <cellStyle name="20% - Accent4 10 4 3 2 2 2" xfId="5717"/>
    <cellStyle name="20% - Accent4 10 4 3 2 3" xfId="5718"/>
    <cellStyle name="20% - Accent4 10 4 3 3" xfId="5719"/>
    <cellStyle name="20% - Accent4 10 4 3 3 2" xfId="5720"/>
    <cellStyle name="20% - Accent4 10 4 3 4" xfId="5721"/>
    <cellStyle name="20% - Accent4 10 4 4" xfId="5722"/>
    <cellStyle name="20% - Accent4 10 4 4 2" xfId="5723"/>
    <cellStyle name="20% - Accent4 10 4 4 2 2" xfId="5724"/>
    <cellStyle name="20% - Accent4 10 4 4 3" xfId="5725"/>
    <cellStyle name="20% - Accent4 10 4 5" xfId="5726"/>
    <cellStyle name="20% - Accent4 10 4 5 2" xfId="5727"/>
    <cellStyle name="20% - Accent4 10 4 6" xfId="5728"/>
    <cellStyle name="20% - Accent4 10 4 7" xfId="5729"/>
    <cellStyle name="20% - Accent4 10 5" xfId="5730"/>
    <cellStyle name="20% - Accent4 10 5 2" xfId="5731"/>
    <cellStyle name="20% - Accent4 10 5 2 2" xfId="5732"/>
    <cellStyle name="20% - Accent4 10 5 2 2 2" xfId="5733"/>
    <cellStyle name="20% - Accent4 10 5 2 3" xfId="5734"/>
    <cellStyle name="20% - Accent4 10 5 3" xfId="5735"/>
    <cellStyle name="20% - Accent4 10 5 3 2" xfId="5736"/>
    <cellStyle name="20% - Accent4 10 5 4" xfId="5737"/>
    <cellStyle name="20% - Accent4 10 5 5" xfId="5738"/>
    <cellStyle name="20% - Accent4 10 6" xfId="5739"/>
    <cellStyle name="20% - Accent4 10 6 2" xfId="5740"/>
    <cellStyle name="20% - Accent4 10 6 2 2" xfId="5741"/>
    <cellStyle name="20% - Accent4 10 6 2 2 2" xfId="5742"/>
    <cellStyle name="20% - Accent4 10 6 2 3" xfId="5743"/>
    <cellStyle name="20% - Accent4 10 6 3" xfId="5744"/>
    <cellStyle name="20% - Accent4 10 6 3 2" xfId="5745"/>
    <cellStyle name="20% - Accent4 10 6 4" xfId="5746"/>
    <cellStyle name="20% - Accent4 10 7" xfId="5747"/>
    <cellStyle name="20% - Accent4 10 7 2" xfId="5748"/>
    <cellStyle name="20% - Accent4 10 7 2 2" xfId="5749"/>
    <cellStyle name="20% - Accent4 10 7 2 2 2" xfId="5750"/>
    <cellStyle name="20% - Accent4 10 7 2 3" xfId="5751"/>
    <cellStyle name="20% - Accent4 10 7 3" xfId="5752"/>
    <cellStyle name="20% - Accent4 10 7 3 2" xfId="5753"/>
    <cellStyle name="20% - Accent4 10 7 4" xfId="5754"/>
    <cellStyle name="20% - Accent4 10 8" xfId="5755"/>
    <cellStyle name="20% - Accent4 10 8 2" xfId="5756"/>
    <cellStyle name="20% - Accent4 10 8 2 2" xfId="5757"/>
    <cellStyle name="20% - Accent4 10 8 2 2 2" xfId="5758"/>
    <cellStyle name="20% - Accent4 10 8 2 3" xfId="5759"/>
    <cellStyle name="20% - Accent4 10 8 3" xfId="5760"/>
    <cellStyle name="20% - Accent4 10 8 3 2" xfId="5761"/>
    <cellStyle name="20% - Accent4 10 8 4" xfId="5762"/>
    <cellStyle name="20% - Accent4 10 9" xfId="5763"/>
    <cellStyle name="20% - Accent4 10 9 2" xfId="5764"/>
    <cellStyle name="20% - Accent4 10 9 2 2" xfId="5765"/>
    <cellStyle name="20% - Accent4 10 9 3" xfId="5766"/>
    <cellStyle name="20% - Accent4 11" xfId="5767"/>
    <cellStyle name="20% - Accent4 12" xfId="5768"/>
    <cellStyle name="20% - Accent4 12 10" xfId="5769"/>
    <cellStyle name="20% - Accent4 12 2" xfId="5770"/>
    <cellStyle name="20% - Accent4 12 2 2" xfId="5771"/>
    <cellStyle name="20% - Accent4 12 2 2 2" xfId="5772"/>
    <cellStyle name="20% - Accent4 12 2 2 2 2" xfId="5773"/>
    <cellStyle name="20% - Accent4 12 2 2 2 2 2" xfId="5774"/>
    <cellStyle name="20% - Accent4 12 2 2 2 3" xfId="5775"/>
    <cellStyle name="20% - Accent4 12 2 2 3" xfId="5776"/>
    <cellStyle name="20% - Accent4 12 2 2 3 2" xfId="5777"/>
    <cellStyle name="20% - Accent4 12 2 2 4" xfId="5778"/>
    <cellStyle name="20% - Accent4 12 2 3" xfId="5779"/>
    <cellStyle name="20% - Accent4 12 2 3 2" xfId="5780"/>
    <cellStyle name="20% - Accent4 12 2 3 2 2" xfId="5781"/>
    <cellStyle name="20% - Accent4 12 2 3 2 2 2" xfId="5782"/>
    <cellStyle name="20% - Accent4 12 2 3 2 3" xfId="5783"/>
    <cellStyle name="20% - Accent4 12 2 3 3" xfId="5784"/>
    <cellStyle name="20% - Accent4 12 2 3 3 2" xfId="5785"/>
    <cellStyle name="20% - Accent4 12 2 3 4" xfId="5786"/>
    <cellStyle name="20% - Accent4 12 2 4" xfId="5787"/>
    <cellStyle name="20% - Accent4 12 2 4 2" xfId="5788"/>
    <cellStyle name="20% - Accent4 12 2 4 2 2" xfId="5789"/>
    <cellStyle name="20% - Accent4 12 2 4 3" xfId="5790"/>
    <cellStyle name="20% - Accent4 12 2 5" xfId="5791"/>
    <cellStyle name="20% - Accent4 12 2 5 2" xfId="5792"/>
    <cellStyle name="20% - Accent4 12 2 6" xfId="5793"/>
    <cellStyle name="20% - Accent4 12 2 7" xfId="5794"/>
    <cellStyle name="20% - Accent4 12 3" xfId="5795"/>
    <cellStyle name="20% - Accent4 12 3 2" xfId="5796"/>
    <cellStyle name="20% - Accent4 12 3 2 2" xfId="5797"/>
    <cellStyle name="20% - Accent4 12 3 2 2 2" xfId="5798"/>
    <cellStyle name="20% - Accent4 12 3 2 3" xfId="5799"/>
    <cellStyle name="20% - Accent4 12 3 3" xfId="5800"/>
    <cellStyle name="20% - Accent4 12 3 3 2" xfId="5801"/>
    <cellStyle name="20% - Accent4 12 3 4" xfId="5802"/>
    <cellStyle name="20% - Accent4 12 3 5" xfId="5803"/>
    <cellStyle name="20% - Accent4 12 4" xfId="5804"/>
    <cellStyle name="20% - Accent4 12 4 2" xfId="5805"/>
    <cellStyle name="20% - Accent4 12 4 2 2" xfId="5806"/>
    <cellStyle name="20% - Accent4 12 4 2 2 2" xfId="5807"/>
    <cellStyle name="20% - Accent4 12 4 2 3" xfId="5808"/>
    <cellStyle name="20% - Accent4 12 4 3" xfId="5809"/>
    <cellStyle name="20% - Accent4 12 4 3 2" xfId="5810"/>
    <cellStyle name="20% - Accent4 12 4 4" xfId="5811"/>
    <cellStyle name="20% - Accent4 12 5" xfId="5812"/>
    <cellStyle name="20% - Accent4 12 5 2" xfId="5813"/>
    <cellStyle name="20% - Accent4 12 5 2 2" xfId="5814"/>
    <cellStyle name="20% - Accent4 12 5 2 2 2" xfId="5815"/>
    <cellStyle name="20% - Accent4 12 5 2 3" xfId="5816"/>
    <cellStyle name="20% - Accent4 12 5 3" xfId="5817"/>
    <cellStyle name="20% - Accent4 12 5 3 2" xfId="5818"/>
    <cellStyle name="20% - Accent4 12 5 4" xfId="5819"/>
    <cellStyle name="20% - Accent4 12 6" xfId="5820"/>
    <cellStyle name="20% - Accent4 12 6 2" xfId="5821"/>
    <cellStyle name="20% - Accent4 12 6 2 2" xfId="5822"/>
    <cellStyle name="20% - Accent4 12 6 2 2 2" xfId="5823"/>
    <cellStyle name="20% - Accent4 12 6 2 3" xfId="5824"/>
    <cellStyle name="20% - Accent4 12 6 3" xfId="5825"/>
    <cellStyle name="20% - Accent4 12 6 3 2" xfId="5826"/>
    <cellStyle name="20% - Accent4 12 6 4" xfId="5827"/>
    <cellStyle name="20% - Accent4 12 7" xfId="5828"/>
    <cellStyle name="20% - Accent4 12 7 2" xfId="5829"/>
    <cellStyle name="20% - Accent4 12 7 2 2" xfId="5830"/>
    <cellStyle name="20% - Accent4 12 7 3" xfId="5831"/>
    <cellStyle name="20% - Accent4 12 8" xfId="5832"/>
    <cellStyle name="20% - Accent4 12 8 2" xfId="5833"/>
    <cellStyle name="20% - Accent4 12 9" xfId="5834"/>
    <cellStyle name="20% - Accent4 13" xfId="5835"/>
    <cellStyle name="20% - Accent4 13 10" xfId="5836"/>
    <cellStyle name="20% - Accent4 13 2" xfId="5837"/>
    <cellStyle name="20% - Accent4 13 2 2" xfId="5838"/>
    <cellStyle name="20% - Accent4 13 2 2 2" xfId="5839"/>
    <cellStyle name="20% - Accent4 13 2 2 2 2" xfId="5840"/>
    <cellStyle name="20% - Accent4 13 2 2 2 2 2" xfId="5841"/>
    <cellStyle name="20% - Accent4 13 2 2 2 3" xfId="5842"/>
    <cellStyle name="20% - Accent4 13 2 2 3" xfId="5843"/>
    <cellStyle name="20% - Accent4 13 2 2 3 2" xfId="5844"/>
    <cellStyle name="20% - Accent4 13 2 2 4" xfId="5845"/>
    <cellStyle name="20% - Accent4 13 2 3" xfId="5846"/>
    <cellStyle name="20% - Accent4 13 2 3 2" xfId="5847"/>
    <cellStyle name="20% - Accent4 13 2 3 2 2" xfId="5848"/>
    <cellStyle name="20% - Accent4 13 2 3 2 2 2" xfId="5849"/>
    <cellStyle name="20% - Accent4 13 2 3 2 3" xfId="5850"/>
    <cellStyle name="20% - Accent4 13 2 3 3" xfId="5851"/>
    <cellStyle name="20% - Accent4 13 2 3 3 2" xfId="5852"/>
    <cellStyle name="20% - Accent4 13 2 3 4" xfId="5853"/>
    <cellStyle name="20% - Accent4 13 2 4" xfId="5854"/>
    <cellStyle name="20% - Accent4 13 2 4 2" xfId="5855"/>
    <cellStyle name="20% - Accent4 13 2 4 2 2" xfId="5856"/>
    <cellStyle name="20% - Accent4 13 2 4 3" xfId="5857"/>
    <cellStyle name="20% - Accent4 13 2 5" xfId="5858"/>
    <cellStyle name="20% - Accent4 13 2 5 2" xfId="5859"/>
    <cellStyle name="20% - Accent4 13 2 6" xfId="5860"/>
    <cellStyle name="20% - Accent4 13 2 7" xfId="5861"/>
    <cellStyle name="20% - Accent4 13 3" xfId="5862"/>
    <cellStyle name="20% - Accent4 13 3 2" xfId="5863"/>
    <cellStyle name="20% - Accent4 13 3 2 2" xfId="5864"/>
    <cellStyle name="20% - Accent4 13 3 2 2 2" xfId="5865"/>
    <cellStyle name="20% - Accent4 13 3 2 3" xfId="5866"/>
    <cellStyle name="20% - Accent4 13 3 3" xfId="5867"/>
    <cellStyle name="20% - Accent4 13 3 3 2" xfId="5868"/>
    <cellStyle name="20% - Accent4 13 3 4" xfId="5869"/>
    <cellStyle name="20% - Accent4 13 3 5" xfId="5870"/>
    <cellStyle name="20% - Accent4 13 4" xfId="5871"/>
    <cellStyle name="20% - Accent4 13 4 2" xfId="5872"/>
    <cellStyle name="20% - Accent4 13 4 2 2" xfId="5873"/>
    <cellStyle name="20% - Accent4 13 4 2 2 2" xfId="5874"/>
    <cellStyle name="20% - Accent4 13 4 2 3" xfId="5875"/>
    <cellStyle name="20% - Accent4 13 4 3" xfId="5876"/>
    <cellStyle name="20% - Accent4 13 4 3 2" xfId="5877"/>
    <cellStyle name="20% - Accent4 13 4 4" xfId="5878"/>
    <cellStyle name="20% - Accent4 13 5" xfId="5879"/>
    <cellStyle name="20% - Accent4 13 5 2" xfId="5880"/>
    <cellStyle name="20% - Accent4 13 5 2 2" xfId="5881"/>
    <cellStyle name="20% - Accent4 13 5 2 2 2" xfId="5882"/>
    <cellStyle name="20% - Accent4 13 5 2 3" xfId="5883"/>
    <cellStyle name="20% - Accent4 13 5 3" xfId="5884"/>
    <cellStyle name="20% - Accent4 13 5 3 2" xfId="5885"/>
    <cellStyle name="20% - Accent4 13 5 4" xfId="5886"/>
    <cellStyle name="20% - Accent4 13 6" xfId="5887"/>
    <cellStyle name="20% - Accent4 13 6 2" xfId="5888"/>
    <cellStyle name="20% - Accent4 13 6 2 2" xfId="5889"/>
    <cellStyle name="20% - Accent4 13 6 2 2 2" xfId="5890"/>
    <cellStyle name="20% - Accent4 13 6 2 3" xfId="5891"/>
    <cellStyle name="20% - Accent4 13 6 3" xfId="5892"/>
    <cellStyle name="20% - Accent4 13 6 3 2" xfId="5893"/>
    <cellStyle name="20% - Accent4 13 6 4" xfId="5894"/>
    <cellStyle name="20% - Accent4 13 7" xfId="5895"/>
    <cellStyle name="20% - Accent4 13 7 2" xfId="5896"/>
    <cellStyle name="20% - Accent4 13 7 2 2" xfId="5897"/>
    <cellStyle name="20% - Accent4 13 7 3" xfId="5898"/>
    <cellStyle name="20% - Accent4 13 8" xfId="5899"/>
    <cellStyle name="20% - Accent4 13 8 2" xfId="5900"/>
    <cellStyle name="20% - Accent4 13 9" xfId="5901"/>
    <cellStyle name="20% - Accent4 14" xfId="5902"/>
    <cellStyle name="20% - Accent4 15" xfId="5903"/>
    <cellStyle name="20% - Accent4 16" xfId="5904"/>
    <cellStyle name="20% - Accent4 17" xfId="5905"/>
    <cellStyle name="20% - Accent4 18" xfId="5906"/>
    <cellStyle name="20% - Accent4 2" xfId="5907"/>
    <cellStyle name="20% - Accent4 2 2" xfId="5908"/>
    <cellStyle name="20% - Accent4 2 2 10" xfId="5909"/>
    <cellStyle name="20% - Accent4 2 2 10 2" xfId="5910"/>
    <cellStyle name="20% - Accent4 2 2 10 2 2" xfId="5911"/>
    <cellStyle name="20% - Accent4 2 2 10 3" xfId="5912"/>
    <cellStyle name="20% - Accent4 2 2 10 4" xfId="5913"/>
    <cellStyle name="20% - Accent4 2 2 11" xfId="5914"/>
    <cellStyle name="20% - Accent4 2 2 11 2" xfId="5915"/>
    <cellStyle name="20% - Accent4 2 2 12" xfId="5916"/>
    <cellStyle name="20% - Accent4 2 2 13" xfId="5917"/>
    <cellStyle name="20% - Accent4 2 2 14" xfId="5918"/>
    <cellStyle name="20% - Accent4 2 2 15" xfId="5919"/>
    <cellStyle name="20% - Accent4 2 2 16" xfId="5920"/>
    <cellStyle name="20% - Accent4 2 2 17" xfId="5921"/>
    <cellStyle name="20% - Accent4 2 2 18" xfId="5922"/>
    <cellStyle name="20% - Accent4 2 2 19" xfId="5923"/>
    <cellStyle name="20% - Accent4 2 2 2" xfId="5924"/>
    <cellStyle name="20% - Accent4 2 2 2 10" xfId="5925"/>
    <cellStyle name="20% - Accent4 2 2 2 11" xfId="5926"/>
    <cellStyle name="20% - Accent4 2 2 2 12" xfId="5927"/>
    <cellStyle name="20% - Accent4 2 2 2 13" xfId="5928"/>
    <cellStyle name="20% - Accent4 2 2 2 14" xfId="5929"/>
    <cellStyle name="20% - Accent4 2 2 2 15" xfId="5930"/>
    <cellStyle name="20% - Accent4 2 2 2 16" xfId="5931"/>
    <cellStyle name="20% - Accent4 2 2 2 17" xfId="5932"/>
    <cellStyle name="20% - Accent4 2 2 2 2" xfId="5933"/>
    <cellStyle name="20% - Accent4 2 2 2 2 10" xfId="5934"/>
    <cellStyle name="20% - Accent4 2 2 2 2 11" xfId="5935"/>
    <cellStyle name="20% - Accent4 2 2 2 2 2" xfId="5936"/>
    <cellStyle name="20% - Accent4 2 2 2 2 2 2" xfId="5937"/>
    <cellStyle name="20% - Accent4 2 2 2 2 2 2 2" xfId="5938"/>
    <cellStyle name="20% - Accent4 2 2 2 2 2 2 2 2" xfId="5939"/>
    <cellStyle name="20% - Accent4 2 2 2 2 2 2 2 2 2" xfId="5940"/>
    <cellStyle name="20% - Accent4 2 2 2 2 2 2 2 3" xfId="5941"/>
    <cellStyle name="20% - Accent4 2 2 2 2 2 2 3" xfId="5942"/>
    <cellStyle name="20% - Accent4 2 2 2 2 2 2 3 2" xfId="5943"/>
    <cellStyle name="20% - Accent4 2 2 2 2 2 2 4" xfId="5944"/>
    <cellStyle name="20% - Accent4 2 2 2 2 2 3" xfId="5945"/>
    <cellStyle name="20% - Accent4 2 2 2 2 2 3 2" xfId="5946"/>
    <cellStyle name="20% - Accent4 2 2 2 2 2 3 2 2" xfId="5947"/>
    <cellStyle name="20% - Accent4 2 2 2 2 2 3 2 2 2" xfId="5948"/>
    <cellStyle name="20% - Accent4 2 2 2 2 2 3 2 3" xfId="5949"/>
    <cellStyle name="20% - Accent4 2 2 2 2 2 3 3" xfId="5950"/>
    <cellStyle name="20% - Accent4 2 2 2 2 2 3 3 2" xfId="5951"/>
    <cellStyle name="20% - Accent4 2 2 2 2 2 3 4" xfId="5952"/>
    <cellStyle name="20% - Accent4 2 2 2 2 2 4" xfId="5953"/>
    <cellStyle name="20% - Accent4 2 2 2 2 2 4 2" xfId="5954"/>
    <cellStyle name="20% - Accent4 2 2 2 2 2 4 2 2" xfId="5955"/>
    <cellStyle name="20% - Accent4 2 2 2 2 2 4 3" xfId="5956"/>
    <cellStyle name="20% - Accent4 2 2 2 2 2 5" xfId="5957"/>
    <cellStyle name="20% - Accent4 2 2 2 2 2 5 2" xfId="5958"/>
    <cellStyle name="20% - Accent4 2 2 2 2 2 6" xfId="5959"/>
    <cellStyle name="20% - Accent4 2 2 2 2 2 7" xfId="5960"/>
    <cellStyle name="20% - Accent4 2 2 2 2 3" xfId="5961"/>
    <cellStyle name="20% - Accent4 2 2 2 2 3 2" xfId="5962"/>
    <cellStyle name="20% - Accent4 2 2 2 2 3 2 2" xfId="5963"/>
    <cellStyle name="20% - Accent4 2 2 2 2 3 2 2 2" xfId="5964"/>
    <cellStyle name="20% - Accent4 2 2 2 2 3 2 3" xfId="5965"/>
    <cellStyle name="20% - Accent4 2 2 2 2 3 3" xfId="5966"/>
    <cellStyle name="20% - Accent4 2 2 2 2 3 3 2" xfId="5967"/>
    <cellStyle name="20% - Accent4 2 2 2 2 3 4" xfId="5968"/>
    <cellStyle name="20% - Accent4 2 2 2 2 3 5" xfId="5969"/>
    <cellStyle name="20% - Accent4 2 2 2 2 4" xfId="5970"/>
    <cellStyle name="20% - Accent4 2 2 2 2 4 2" xfId="5971"/>
    <cellStyle name="20% - Accent4 2 2 2 2 4 2 2" xfId="5972"/>
    <cellStyle name="20% - Accent4 2 2 2 2 4 2 2 2" xfId="5973"/>
    <cellStyle name="20% - Accent4 2 2 2 2 4 2 3" xfId="5974"/>
    <cellStyle name="20% - Accent4 2 2 2 2 4 3" xfId="5975"/>
    <cellStyle name="20% - Accent4 2 2 2 2 4 3 2" xfId="5976"/>
    <cellStyle name="20% - Accent4 2 2 2 2 4 4" xfId="5977"/>
    <cellStyle name="20% - Accent4 2 2 2 2 5" xfId="5978"/>
    <cellStyle name="20% - Accent4 2 2 2 2 5 2" xfId="5979"/>
    <cellStyle name="20% - Accent4 2 2 2 2 5 2 2" xfId="5980"/>
    <cellStyle name="20% - Accent4 2 2 2 2 5 2 2 2" xfId="5981"/>
    <cellStyle name="20% - Accent4 2 2 2 2 5 2 3" xfId="5982"/>
    <cellStyle name="20% - Accent4 2 2 2 2 5 3" xfId="5983"/>
    <cellStyle name="20% - Accent4 2 2 2 2 5 3 2" xfId="5984"/>
    <cellStyle name="20% - Accent4 2 2 2 2 5 4" xfId="5985"/>
    <cellStyle name="20% - Accent4 2 2 2 2 6" xfId="5986"/>
    <cellStyle name="20% - Accent4 2 2 2 2 6 2" xfId="5987"/>
    <cellStyle name="20% - Accent4 2 2 2 2 6 2 2" xfId="5988"/>
    <cellStyle name="20% - Accent4 2 2 2 2 6 2 2 2" xfId="5989"/>
    <cellStyle name="20% - Accent4 2 2 2 2 6 2 3" xfId="5990"/>
    <cellStyle name="20% - Accent4 2 2 2 2 6 3" xfId="5991"/>
    <cellStyle name="20% - Accent4 2 2 2 2 6 3 2" xfId="5992"/>
    <cellStyle name="20% - Accent4 2 2 2 2 6 4" xfId="5993"/>
    <cellStyle name="20% - Accent4 2 2 2 2 7" xfId="5994"/>
    <cellStyle name="20% - Accent4 2 2 2 2 7 2" xfId="5995"/>
    <cellStyle name="20% - Accent4 2 2 2 2 7 2 2" xfId="5996"/>
    <cellStyle name="20% - Accent4 2 2 2 2 7 3" xfId="5997"/>
    <cellStyle name="20% - Accent4 2 2 2 2 8" xfId="5998"/>
    <cellStyle name="20% - Accent4 2 2 2 2 8 2" xfId="5999"/>
    <cellStyle name="20% - Accent4 2 2 2 2 9" xfId="6000"/>
    <cellStyle name="20% - Accent4 2 2 2 3" xfId="6001"/>
    <cellStyle name="20% - Accent4 2 2 2 3 2" xfId="6002"/>
    <cellStyle name="20% - Accent4 2 2 2 3 2 2" xfId="6003"/>
    <cellStyle name="20% - Accent4 2 2 2 3 2 3" xfId="6004"/>
    <cellStyle name="20% - Accent4 2 2 2 3 3" xfId="6005"/>
    <cellStyle name="20% - Accent4 2 2 2 3 4" xfId="6006"/>
    <cellStyle name="20% - Accent4 2 2 2 4" xfId="6007"/>
    <cellStyle name="20% - Accent4 2 2 2 4 2" xfId="6008"/>
    <cellStyle name="20% - Accent4 2 2 2 4 2 2" xfId="6009"/>
    <cellStyle name="20% - Accent4 2 2 2 4 2 2 2" xfId="6010"/>
    <cellStyle name="20% - Accent4 2 2 2 4 2 2 2 2" xfId="6011"/>
    <cellStyle name="20% - Accent4 2 2 2 4 2 2 3" xfId="6012"/>
    <cellStyle name="20% - Accent4 2 2 2 4 2 3" xfId="6013"/>
    <cellStyle name="20% - Accent4 2 2 2 4 2 3 2" xfId="6014"/>
    <cellStyle name="20% - Accent4 2 2 2 4 2 4" xfId="6015"/>
    <cellStyle name="20% - Accent4 2 2 2 4 3" xfId="6016"/>
    <cellStyle name="20% - Accent4 2 2 2 4 3 2" xfId="6017"/>
    <cellStyle name="20% - Accent4 2 2 2 4 3 2 2" xfId="6018"/>
    <cellStyle name="20% - Accent4 2 2 2 4 3 2 2 2" xfId="6019"/>
    <cellStyle name="20% - Accent4 2 2 2 4 3 2 3" xfId="6020"/>
    <cellStyle name="20% - Accent4 2 2 2 4 3 3" xfId="6021"/>
    <cellStyle name="20% - Accent4 2 2 2 4 3 3 2" xfId="6022"/>
    <cellStyle name="20% - Accent4 2 2 2 4 3 4" xfId="6023"/>
    <cellStyle name="20% - Accent4 2 2 2 4 4" xfId="6024"/>
    <cellStyle name="20% - Accent4 2 2 2 4 4 2" xfId="6025"/>
    <cellStyle name="20% - Accent4 2 2 2 4 4 2 2" xfId="6026"/>
    <cellStyle name="20% - Accent4 2 2 2 4 4 3" xfId="6027"/>
    <cellStyle name="20% - Accent4 2 2 2 4 5" xfId="6028"/>
    <cellStyle name="20% - Accent4 2 2 2 4 5 2" xfId="6029"/>
    <cellStyle name="20% - Accent4 2 2 2 4 6" xfId="6030"/>
    <cellStyle name="20% - Accent4 2 2 2 4 7" xfId="6031"/>
    <cellStyle name="20% - Accent4 2 2 2 4 8" xfId="6032"/>
    <cellStyle name="20% - Accent4 2 2 2 5" xfId="6033"/>
    <cellStyle name="20% - Accent4 2 2 2 5 2" xfId="6034"/>
    <cellStyle name="20% - Accent4 2 2 2 5 2 2" xfId="6035"/>
    <cellStyle name="20% - Accent4 2 2 2 5 2 2 2" xfId="6036"/>
    <cellStyle name="20% - Accent4 2 2 2 5 2 3" xfId="6037"/>
    <cellStyle name="20% - Accent4 2 2 2 5 3" xfId="6038"/>
    <cellStyle name="20% - Accent4 2 2 2 5 3 2" xfId="6039"/>
    <cellStyle name="20% - Accent4 2 2 2 5 4" xfId="6040"/>
    <cellStyle name="20% - Accent4 2 2 2 5 5" xfId="6041"/>
    <cellStyle name="20% - Accent4 2 2 2 5 6" xfId="6042"/>
    <cellStyle name="20% - Accent4 2 2 2 6" xfId="6043"/>
    <cellStyle name="20% - Accent4 2 2 2 6 2" xfId="6044"/>
    <cellStyle name="20% - Accent4 2 2 2 6 2 2" xfId="6045"/>
    <cellStyle name="20% - Accent4 2 2 2 6 2 2 2" xfId="6046"/>
    <cellStyle name="20% - Accent4 2 2 2 6 2 3" xfId="6047"/>
    <cellStyle name="20% - Accent4 2 2 2 6 3" xfId="6048"/>
    <cellStyle name="20% - Accent4 2 2 2 6 3 2" xfId="6049"/>
    <cellStyle name="20% - Accent4 2 2 2 6 4" xfId="6050"/>
    <cellStyle name="20% - Accent4 2 2 2 6 5" xfId="6051"/>
    <cellStyle name="20% - Accent4 2 2 2 6 6" xfId="6052"/>
    <cellStyle name="20% - Accent4 2 2 2 7" xfId="6053"/>
    <cellStyle name="20% - Accent4 2 2 2 7 2" xfId="6054"/>
    <cellStyle name="20% - Accent4 2 2 2 7 2 2" xfId="6055"/>
    <cellStyle name="20% - Accent4 2 2 2 7 2 2 2" xfId="6056"/>
    <cellStyle name="20% - Accent4 2 2 2 7 2 3" xfId="6057"/>
    <cellStyle name="20% - Accent4 2 2 2 7 3" xfId="6058"/>
    <cellStyle name="20% - Accent4 2 2 2 7 3 2" xfId="6059"/>
    <cellStyle name="20% - Accent4 2 2 2 7 4" xfId="6060"/>
    <cellStyle name="20% - Accent4 2 2 2 8" xfId="6061"/>
    <cellStyle name="20% - Accent4 2 2 2 8 2" xfId="6062"/>
    <cellStyle name="20% - Accent4 2 2 2 8 2 2" xfId="6063"/>
    <cellStyle name="20% - Accent4 2 2 2 8 2 2 2" xfId="6064"/>
    <cellStyle name="20% - Accent4 2 2 2 8 2 3" xfId="6065"/>
    <cellStyle name="20% - Accent4 2 2 2 8 3" xfId="6066"/>
    <cellStyle name="20% - Accent4 2 2 2 8 3 2" xfId="6067"/>
    <cellStyle name="20% - Accent4 2 2 2 8 4" xfId="6068"/>
    <cellStyle name="20% - Accent4 2 2 2 9" xfId="6069"/>
    <cellStyle name="20% - Accent4 2 2 2 9 2" xfId="6070"/>
    <cellStyle name="20% - Accent4 2 2 2 9 2 2" xfId="6071"/>
    <cellStyle name="20% - Accent4 2 2 2 9 3" xfId="6072"/>
    <cellStyle name="20% - Accent4 2 2 20" xfId="6073"/>
    <cellStyle name="20% - Accent4 2 2 21" xfId="6074"/>
    <cellStyle name="20% - Accent4 2 2 3" xfId="6075"/>
    <cellStyle name="20% - Accent4 2 2 3 2" xfId="6076"/>
    <cellStyle name="20% - Accent4 2 2 3 2 2" xfId="6077"/>
    <cellStyle name="20% - Accent4 2 2 3 2 3" xfId="6078"/>
    <cellStyle name="20% - Accent4 2 2 3 3" xfId="6079"/>
    <cellStyle name="20% - Accent4 2 2 3 3 2" xfId="6080"/>
    <cellStyle name="20% - Accent4 2 2 3 4" xfId="6081"/>
    <cellStyle name="20% - Accent4 2 2 4" xfId="6082"/>
    <cellStyle name="20% - Accent4 2 2 4 2" xfId="6083"/>
    <cellStyle name="20% - Accent4 2 2 4 2 2" xfId="6084"/>
    <cellStyle name="20% - Accent4 2 2 4 2 2 2" xfId="6085"/>
    <cellStyle name="20% - Accent4 2 2 4 2 2 2 2" xfId="6086"/>
    <cellStyle name="20% - Accent4 2 2 4 2 2 3" xfId="6087"/>
    <cellStyle name="20% - Accent4 2 2 4 2 3" xfId="6088"/>
    <cellStyle name="20% - Accent4 2 2 4 2 3 2" xfId="6089"/>
    <cellStyle name="20% - Accent4 2 2 4 2 4" xfId="6090"/>
    <cellStyle name="20% - Accent4 2 2 4 3" xfId="6091"/>
    <cellStyle name="20% - Accent4 2 2 4 3 2" xfId="6092"/>
    <cellStyle name="20% - Accent4 2 2 4 3 2 2" xfId="6093"/>
    <cellStyle name="20% - Accent4 2 2 4 3 2 2 2" xfId="6094"/>
    <cellStyle name="20% - Accent4 2 2 4 3 2 3" xfId="6095"/>
    <cellStyle name="20% - Accent4 2 2 4 3 3" xfId="6096"/>
    <cellStyle name="20% - Accent4 2 2 4 3 3 2" xfId="6097"/>
    <cellStyle name="20% - Accent4 2 2 4 3 4" xfId="6098"/>
    <cellStyle name="20% - Accent4 2 2 4 4" xfId="6099"/>
    <cellStyle name="20% - Accent4 2 2 4 4 2" xfId="6100"/>
    <cellStyle name="20% - Accent4 2 2 4 4 2 2" xfId="6101"/>
    <cellStyle name="20% - Accent4 2 2 4 4 3" xfId="6102"/>
    <cellStyle name="20% - Accent4 2 2 4 5" xfId="6103"/>
    <cellStyle name="20% - Accent4 2 2 4 5 2" xfId="6104"/>
    <cellStyle name="20% - Accent4 2 2 4 6" xfId="6105"/>
    <cellStyle name="20% - Accent4 2 2 4 7" xfId="6106"/>
    <cellStyle name="20% - Accent4 2 2 4 8" xfId="6107"/>
    <cellStyle name="20% - Accent4 2 2 5" xfId="6108"/>
    <cellStyle name="20% - Accent4 2 2 5 2" xfId="6109"/>
    <cellStyle name="20% - Accent4 2 2 5 2 2" xfId="6110"/>
    <cellStyle name="20% - Accent4 2 2 5 2 2 2" xfId="6111"/>
    <cellStyle name="20% - Accent4 2 2 5 2 2 2 2" xfId="6112"/>
    <cellStyle name="20% - Accent4 2 2 5 2 2 3" xfId="6113"/>
    <cellStyle name="20% - Accent4 2 2 5 2 3" xfId="6114"/>
    <cellStyle name="20% - Accent4 2 2 5 2 3 2" xfId="6115"/>
    <cellStyle name="20% - Accent4 2 2 5 2 4" xfId="6116"/>
    <cellStyle name="20% - Accent4 2 2 5 3" xfId="6117"/>
    <cellStyle name="20% - Accent4 2 2 5 3 2" xfId="6118"/>
    <cellStyle name="20% - Accent4 2 2 5 3 2 2" xfId="6119"/>
    <cellStyle name="20% - Accent4 2 2 5 3 2 2 2" xfId="6120"/>
    <cellStyle name="20% - Accent4 2 2 5 3 2 3" xfId="6121"/>
    <cellStyle name="20% - Accent4 2 2 5 3 3" xfId="6122"/>
    <cellStyle name="20% - Accent4 2 2 5 3 3 2" xfId="6123"/>
    <cellStyle name="20% - Accent4 2 2 5 3 4" xfId="6124"/>
    <cellStyle name="20% - Accent4 2 2 5 4" xfId="6125"/>
    <cellStyle name="20% - Accent4 2 2 5 4 2" xfId="6126"/>
    <cellStyle name="20% - Accent4 2 2 5 4 2 2" xfId="6127"/>
    <cellStyle name="20% - Accent4 2 2 5 4 3" xfId="6128"/>
    <cellStyle name="20% - Accent4 2 2 5 5" xfId="6129"/>
    <cellStyle name="20% - Accent4 2 2 5 5 2" xfId="6130"/>
    <cellStyle name="20% - Accent4 2 2 5 6" xfId="6131"/>
    <cellStyle name="20% - Accent4 2 2 5 7" xfId="6132"/>
    <cellStyle name="20% - Accent4 2 2 5 8" xfId="6133"/>
    <cellStyle name="20% - Accent4 2 2 6" xfId="6134"/>
    <cellStyle name="20% - Accent4 2 2 6 2" xfId="6135"/>
    <cellStyle name="20% - Accent4 2 2 6 2 2" xfId="6136"/>
    <cellStyle name="20% - Accent4 2 2 6 2 2 2" xfId="6137"/>
    <cellStyle name="20% - Accent4 2 2 6 2 2 2 2" xfId="6138"/>
    <cellStyle name="20% - Accent4 2 2 6 2 2 3" xfId="6139"/>
    <cellStyle name="20% - Accent4 2 2 6 2 3" xfId="6140"/>
    <cellStyle name="20% - Accent4 2 2 6 2 3 2" xfId="6141"/>
    <cellStyle name="20% - Accent4 2 2 6 2 4" xfId="6142"/>
    <cellStyle name="20% - Accent4 2 2 6 3" xfId="6143"/>
    <cellStyle name="20% - Accent4 2 2 6 3 2" xfId="6144"/>
    <cellStyle name="20% - Accent4 2 2 6 3 2 2" xfId="6145"/>
    <cellStyle name="20% - Accent4 2 2 6 3 2 2 2" xfId="6146"/>
    <cellStyle name="20% - Accent4 2 2 6 3 2 3" xfId="6147"/>
    <cellStyle name="20% - Accent4 2 2 6 3 3" xfId="6148"/>
    <cellStyle name="20% - Accent4 2 2 6 3 3 2" xfId="6149"/>
    <cellStyle name="20% - Accent4 2 2 6 3 4" xfId="6150"/>
    <cellStyle name="20% - Accent4 2 2 6 4" xfId="6151"/>
    <cellStyle name="20% - Accent4 2 2 6 4 2" xfId="6152"/>
    <cellStyle name="20% - Accent4 2 2 6 4 2 2" xfId="6153"/>
    <cellStyle name="20% - Accent4 2 2 6 4 3" xfId="6154"/>
    <cellStyle name="20% - Accent4 2 2 6 5" xfId="6155"/>
    <cellStyle name="20% - Accent4 2 2 6 5 2" xfId="6156"/>
    <cellStyle name="20% - Accent4 2 2 6 6" xfId="6157"/>
    <cellStyle name="20% - Accent4 2 2 6 7" xfId="6158"/>
    <cellStyle name="20% - Accent4 2 2 6 8" xfId="6159"/>
    <cellStyle name="20% - Accent4 2 2 7" xfId="6160"/>
    <cellStyle name="20% - Accent4 2 2 7 2" xfId="6161"/>
    <cellStyle name="20% - Accent4 2 2 7 2 2" xfId="6162"/>
    <cellStyle name="20% - Accent4 2 2 7 2 2 2" xfId="6163"/>
    <cellStyle name="20% - Accent4 2 2 7 2 3" xfId="6164"/>
    <cellStyle name="20% - Accent4 2 2 7 3" xfId="6165"/>
    <cellStyle name="20% - Accent4 2 2 7 3 2" xfId="6166"/>
    <cellStyle name="20% - Accent4 2 2 7 4" xfId="6167"/>
    <cellStyle name="20% - Accent4 2 2 7 5" xfId="6168"/>
    <cellStyle name="20% - Accent4 2 2 7 6" xfId="6169"/>
    <cellStyle name="20% - Accent4 2 2 8" xfId="6170"/>
    <cellStyle name="20% - Accent4 2 2 8 2" xfId="6171"/>
    <cellStyle name="20% - Accent4 2 2 8 2 2" xfId="6172"/>
    <cellStyle name="20% - Accent4 2 2 8 2 2 2" xfId="6173"/>
    <cellStyle name="20% - Accent4 2 2 8 2 3" xfId="6174"/>
    <cellStyle name="20% - Accent4 2 2 8 3" xfId="6175"/>
    <cellStyle name="20% - Accent4 2 2 8 3 2" xfId="6176"/>
    <cellStyle name="20% - Accent4 2 2 8 4" xfId="6177"/>
    <cellStyle name="20% - Accent4 2 2 8 5" xfId="6178"/>
    <cellStyle name="20% - Accent4 2 2 9" xfId="6179"/>
    <cellStyle name="20% - Accent4 2 2 9 2" xfId="6180"/>
    <cellStyle name="20% - Accent4 2 2 9 2 2" xfId="6181"/>
    <cellStyle name="20% - Accent4 2 2 9 2 2 2" xfId="6182"/>
    <cellStyle name="20% - Accent4 2 2 9 2 3" xfId="6183"/>
    <cellStyle name="20% - Accent4 2 2 9 3" xfId="6184"/>
    <cellStyle name="20% - Accent4 2 2 9 3 2" xfId="6185"/>
    <cellStyle name="20% - Accent4 2 2 9 4" xfId="6186"/>
    <cellStyle name="20% - Accent4 2 3" xfId="6187"/>
    <cellStyle name="20% - Accent4 2 3 10" xfId="6188"/>
    <cellStyle name="20% - Accent4 2 3 2" xfId="6189"/>
    <cellStyle name="20% - Accent4 2 3 2 2" xfId="6190"/>
    <cellStyle name="20% - Accent4 2 3 2 2 2" xfId="6191"/>
    <cellStyle name="20% - Accent4 2 3 2 2 2 2" xfId="6192"/>
    <cellStyle name="20% - Accent4 2 3 2 2 2 2 2" xfId="6193"/>
    <cellStyle name="20% - Accent4 2 3 2 2 2 3" xfId="6194"/>
    <cellStyle name="20% - Accent4 2 3 2 2 3" xfId="6195"/>
    <cellStyle name="20% - Accent4 2 3 2 2 3 2" xfId="6196"/>
    <cellStyle name="20% - Accent4 2 3 2 2 4" xfId="6197"/>
    <cellStyle name="20% - Accent4 2 3 2 3" xfId="6198"/>
    <cellStyle name="20% - Accent4 2 3 2 3 2" xfId="6199"/>
    <cellStyle name="20% - Accent4 2 3 2 3 2 2" xfId="6200"/>
    <cellStyle name="20% - Accent4 2 3 2 3 2 2 2" xfId="6201"/>
    <cellStyle name="20% - Accent4 2 3 2 3 2 3" xfId="6202"/>
    <cellStyle name="20% - Accent4 2 3 2 3 3" xfId="6203"/>
    <cellStyle name="20% - Accent4 2 3 2 3 3 2" xfId="6204"/>
    <cellStyle name="20% - Accent4 2 3 2 3 4" xfId="6205"/>
    <cellStyle name="20% - Accent4 2 3 2 4" xfId="6206"/>
    <cellStyle name="20% - Accent4 2 3 2 4 2" xfId="6207"/>
    <cellStyle name="20% - Accent4 2 3 2 4 2 2" xfId="6208"/>
    <cellStyle name="20% - Accent4 2 3 2 4 3" xfId="6209"/>
    <cellStyle name="20% - Accent4 2 3 2 5" xfId="6210"/>
    <cellStyle name="20% - Accent4 2 3 2 5 2" xfId="6211"/>
    <cellStyle name="20% - Accent4 2 3 2 6" xfId="6212"/>
    <cellStyle name="20% - Accent4 2 3 2 7" xfId="6213"/>
    <cellStyle name="20% - Accent4 2 3 2 8" xfId="6214"/>
    <cellStyle name="20% - Accent4 2 3 3" xfId="6215"/>
    <cellStyle name="20% - Accent4 2 3 3 2" xfId="6216"/>
    <cellStyle name="20% - Accent4 2 3 3 2 2" xfId="6217"/>
    <cellStyle name="20% - Accent4 2 3 3 2 2 2" xfId="6218"/>
    <cellStyle name="20% - Accent4 2 3 3 2 3" xfId="6219"/>
    <cellStyle name="20% - Accent4 2 3 3 3" xfId="6220"/>
    <cellStyle name="20% - Accent4 2 3 3 3 2" xfId="6221"/>
    <cellStyle name="20% - Accent4 2 3 3 4" xfId="6222"/>
    <cellStyle name="20% - Accent4 2 3 3 5" xfId="6223"/>
    <cellStyle name="20% - Accent4 2 3 3 6" xfId="6224"/>
    <cellStyle name="20% - Accent4 2 3 4" xfId="6225"/>
    <cellStyle name="20% - Accent4 2 3 5" xfId="6226"/>
    <cellStyle name="20% - Accent4 2 3 6" xfId="6227"/>
    <cellStyle name="20% - Accent4 2 3 7" xfId="6228"/>
    <cellStyle name="20% - Accent4 2 3 8" xfId="6229"/>
    <cellStyle name="20% - Accent4 2 3 9" xfId="6230"/>
    <cellStyle name="20% - Accent4 2 4" xfId="6231"/>
    <cellStyle name="20% - Accent4 2 4 10" xfId="6232"/>
    <cellStyle name="20% - Accent4 2 4 11" xfId="6233"/>
    <cellStyle name="20% - Accent4 2 4 12" xfId="6234"/>
    <cellStyle name="20% - Accent4 2 4 13" xfId="6235"/>
    <cellStyle name="20% - Accent4 2 4 2" xfId="6236"/>
    <cellStyle name="20% - Accent4 2 4 2 2" xfId="6237"/>
    <cellStyle name="20% - Accent4 2 4 2 2 2" xfId="6238"/>
    <cellStyle name="20% - Accent4 2 4 2 2 2 2" xfId="6239"/>
    <cellStyle name="20% - Accent4 2 4 2 2 3" xfId="6240"/>
    <cellStyle name="20% - Accent4 2 4 2 2 4" xfId="6241"/>
    <cellStyle name="20% - Accent4 2 4 2 3" xfId="6242"/>
    <cellStyle name="20% - Accent4 2 4 2 3 2" xfId="6243"/>
    <cellStyle name="20% - Accent4 2 4 2 4" xfId="6244"/>
    <cellStyle name="20% - Accent4 2 4 2 5" xfId="6245"/>
    <cellStyle name="20% - Accent4 2 4 2 6" xfId="6246"/>
    <cellStyle name="20% - Accent4 2 4 3" xfId="6247"/>
    <cellStyle name="20% - Accent4 2 4 3 2" xfId="6248"/>
    <cellStyle name="20% - Accent4 2 4 3 2 2" xfId="6249"/>
    <cellStyle name="20% - Accent4 2 4 3 2 2 2" xfId="6250"/>
    <cellStyle name="20% - Accent4 2 4 3 2 3" xfId="6251"/>
    <cellStyle name="20% - Accent4 2 4 3 3" xfId="6252"/>
    <cellStyle name="20% - Accent4 2 4 3 3 2" xfId="6253"/>
    <cellStyle name="20% - Accent4 2 4 3 4" xfId="6254"/>
    <cellStyle name="20% - Accent4 2 4 4" xfId="6255"/>
    <cellStyle name="20% - Accent4 2 4 4 2" xfId="6256"/>
    <cellStyle name="20% - Accent4 2 4 4 2 2" xfId="6257"/>
    <cellStyle name="20% - Accent4 2 4 4 2 2 2" xfId="6258"/>
    <cellStyle name="20% - Accent4 2 4 4 2 3" xfId="6259"/>
    <cellStyle name="20% - Accent4 2 4 4 3" xfId="6260"/>
    <cellStyle name="20% - Accent4 2 4 4 3 2" xfId="6261"/>
    <cellStyle name="20% - Accent4 2 4 4 4" xfId="6262"/>
    <cellStyle name="20% - Accent4 2 4 5" xfId="6263"/>
    <cellStyle name="20% - Accent4 2 4 5 2" xfId="6264"/>
    <cellStyle name="20% - Accent4 2 4 5 2 2" xfId="6265"/>
    <cellStyle name="20% - Accent4 2 4 5 3" xfId="6266"/>
    <cellStyle name="20% - Accent4 2 4 6" xfId="6267"/>
    <cellStyle name="20% - Accent4 2 4 6 2" xfId="6268"/>
    <cellStyle name="20% - Accent4 2 4 7" xfId="6269"/>
    <cellStyle name="20% - Accent4 2 4 8" xfId="6270"/>
    <cellStyle name="20% - Accent4 2 4 9" xfId="6271"/>
    <cellStyle name="20% - Accent4 2 5" xfId="6272"/>
    <cellStyle name="20% - Accent4 2 5 2" xfId="6273"/>
    <cellStyle name="20% - Accent4 2 5 2 2" xfId="6274"/>
    <cellStyle name="20% - Accent4 2 5 2 2 2" xfId="6275"/>
    <cellStyle name="20% - Accent4 2 5 2 2 3" xfId="6276"/>
    <cellStyle name="20% - Accent4 2 5 2 3" xfId="6277"/>
    <cellStyle name="20% - Accent4 2 5 2 4" xfId="6278"/>
    <cellStyle name="20% - Accent4 2 5 3" xfId="6279"/>
    <cellStyle name="20% - Accent4 2 5 3 2" xfId="6280"/>
    <cellStyle name="20% - Accent4 2 5 3 3" xfId="6281"/>
    <cellStyle name="20% - Accent4 2 5 4" xfId="6282"/>
    <cellStyle name="20% - Accent4 2 5 5" xfId="6283"/>
    <cellStyle name="20% - Accent4 2 6" xfId="6284"/>
    <cellStyle name="20% - Accent4 2 6 2" xfId="6285"/>
    <cellStyle name="20% - Accent4 2 6 2 2" xfId="6286"/>
    <cellStyle name="20% - Accent4 2 6 2 2 2" xfId="6287"/>
    <cellStyle name="20% - Accent4 2 6 2 2 3" xfId="6288"/>
    <cellStyle name="20% - Accent4 2 6 2 3" xfId="6289"/>
    <cellStyle name="20% - Accent4 2 6 2 4" xfId="6290"/>
    <cellStyle name="20% - Accent4 2 6 3" xfId="6291"/>
    <cellStyle name="20% - Accent4 2 6 3 2" xfId="6292"/>
    <cellStyle name="20% - Accent4 2 6 3 3" xfId="6293"/>
    <cellStyle name="20% - Accent4 2 6 4" xfId="6294"/>
    <cellStyle name="20% - Accent4 2 6 5" xfId="6295"/>
    <cellStyle name="20% - Accent4 2_2012 Cost of Removal" xfId="6296"/>
    <cellStyle name="20% - Accent4 3" xfId="6297"/>
    <cellStyle name="20% - Accent4 3 10" xfId="6298"/>
    <cellStyle name="20% - Accent4 3 2" xfId="6299"/>
    <cellStyle name="20% - Accent4 3 2 2" xfId="6300"/>
    <cellStyle name="20% - Accent4 3 2 2 10" xfId="6301"/>
    <cellStyle name="20% - Accent4 3 2 2 11" xfId="6302"/>
    <cellStyle name="20% - Accent4 3 2 2 12" xfId="6303"/>
    <cellStyle name="20% - Accent4 3 2 2 2" xfId="6304"/>
    <cellStyle name="20% - Accent4 3 2 2 2 2" xfId="6305"/>
    <cellStyle name="20% - Accent4 3 2 2 2 2 2" xfId="6306"/>
    <cellStyle name="20% - Accent4 3 2 2 2 2 2 2" xfId="6307"/>
    <cellStyle name="20% - Accent4 3 2 2 2 2 3" xfId="6308"/>
    <cellStyle name="20% - Accent4 3 2 2 2 3" xfId="6309"/>
    <cellStyle name="20% - Accent4 3 2 2 2 3 2" xfId="6310"/>
    <cellStyle name="20% - Accent4 3 2 2 2 4" xfId="6311"/>
    <cellStyle name="20% - Accent4 3 2 2 3" xfId="6312"/>
    <cellStyle name="20% - Accent4 3 2 2 3 2" xfId="6313"/>
    <cellStyle name="20% - Accent4 3 2 2 3 2 2" xfId="6314"/>
    <cellStyle name="20% - Accent4 3 2 2 3 2 2 2" xfId="6315"/>
    <cellStyle name="20% - Accent4 3 2 2 3 2 3" xfId="6316"/>
    <cellStyle name="20% - Accent4 3 2 2 3 3" xfId="6317"/>
    <cellStyle name="20% - Accent4 3 2 2 3 3 2" xfId="6318"/>
    <cellStyle name="20% - Accent4 3 2 2 3 4" xfId="6319"/>
    <cellStyle name="20% - Accent4 3 2 2 4" xfId="6320"/>
    <cellStyle name="20% - Accent4 3 2 2 4 2" xfId="6321"/>
    <cellStyle name="20% - Accent4 3 2 2 4 2 2" xfId="6322"/>
    <cellStyle name="20% - Accent4 3 2 2 4 2 2 2" xfId="6323"/>
    <cellStyle name="20% - Accent4 3 2 2 4 2 3" xfId="6324"/>
    <cellStyle name="20% - Accent4 3 2 2 4 3" xfId="6325"/>
    <cellStyle name="20% - Accent4 3 2 2 4 3 2" xfId="6326"/>
    <cellStyle name="20% - Accent4 3 2 2 4 4" xfId="6327"/>
    <cellStyle name="20% - Accent4 3 2 2 5" xfId="6328"/>
    <cellStyle name="20% - Accent4 3 2 2 5 2" xfId="6329"/>
    <cellStyle name="20% - Accent4 3 2 2 5 2 2" xfId="6330"/>
    <cellStyle name="20% - Accent4 3 2 2 5 3" xfId="6331"/>
    <cellStyle name="20% - Accent4 3 2 2 6" xfId="6332"/>
    <cellStyle name="20% - Accent4 3 2 2 6 2" xfId="6333"/>
    <cellStyle name="20% - Accent4 3 2 2 7" xfId="6334"/>
    <cellStyle name="20% - Accent4 3 2 2 8" xfId="6335"/>
    <cellStyle name="20% - Accent4 3 2 2 9" xfId="6336"/>
    <cellStyle name="20% - Accent4 3 2 3" xfId="6337"/>
    <cellStyle name="20% - Accent4 3 2 3 2" xfId="6338"/>
    <cellStyle name="20% - Accent4 3 2 3 2 2" xfId="6339"/>
    <cellStyle name="20% - Accent4 3 2 3 2 2 2" xfId="6340"/>
    <cellStyle name="20% - Accent4 3 2 3 2 2 2 2" xfId="6341"/>
    <cellStyle name="20% - Accent4 3 2 3 2 2 3" xfId="6342"/>
    <cellStyle name="20% - Accent4 3 2 3 2 3" xfId="6343"/>
    <cellStyle name="20% - Accent4 3 2 3 2 3 2" xfId="6344"/>
    <cellStyle name="20% - Accent4 3 2 3 2 4" xfId="6345"/>
    <cellStyle name="20% - Accent4 3 2 3 3" xfId="6346"/>
    <cellStyle name="20% - Accent4 3 2 3 3 2" xfId="6347"/>
    <cellStyle name="20% - Accent4 3 2 3 3 2 2" xfId="6348"/>
    <cellStyle name="20% - Accent4 3 2 3 3 2 2 2" xfId="6349"/>
    <cellStyle name="20% - Accent4 3 2 3 3 2 3" xfId="6350"/>
    <cellStyle name="20% - Accent4 3 2 3 3 3" xfId="6351"/>
    <cellStyle name="20% - Accent4 3 2 3 3 3 2" xfId="6352"/>
    <cellStyle name="20% - Accent4 3 2 3 3 4" xfId="6353"/>
    <cellStyle name="20% - Accent4 3 2 3 4" xfId="6354"/>
    <cellStyle name="20% - Accent4 3 2 3 4 2" xfId="6355"/>
    <cellStyle name="20% - Accent4 3 2 3 4 2 2" xfId="6356"/>
    <cellStyle name="20% - Accent4 3 2 3 4 3" xfId="6357"/>
    <cellStyle name="20% - Accent4 3 2 3 5" xfId="6358"/>
    <cellStyle name="20% - Accent4 3 2 3 5 2" xfId="6359"/>
    <cellStyle name="20% - Accent4 3 2 3 6" xfId="6360"/>
    <cellStyle name="20% - Accent4 3 2 3 7" xfId="6361"/>
    <cellStyle name="20% - Accent4 3 2 4" xfId="6362"/>
    <cellStyle name="20% - Accent4 3 2 4 2" xfId="6363"/>
    <cellStyle name="20% - Accent4 3 2 4 2 2" xfId="6364"/>
    <cellStyle name="20% - Accent4 3 2 4 2 2 2" xfId="6365"/>
    <cellStyle name="20% - Accent4 3 2 4 2 3" xfId="6366"/>
    <cellStyle name="20% - Accent4 3 2 4 3" xfId="6367"/>
    <cellStyle name="20% - Accent4 3 2 4 3 2" xfId="6368"/>
    <cellStyle name="20% - Accent4 3 2 4 4" xfId="6369"/>
    <cellStyle name="20% - Accent4 3 2 5" xfId="6370"/>
    <cellStyle name="20% - Accent4 3 2 6" xfId="6371"/>
    <cellStyle name="20% - Accent4 3 2 7" xfId="6372"/>
    <cellStyle name="20% - Accent4 3 2 8" xfId="6373"/>
    <cellStyle name="20% - Accent4 3 3" xfId="6374"/>
    <cellStyle name="20% - Accent4 3 3 10" xfId="6375"/>
    <cellStyle name="20% - Accent4 3 3 11" xfId="6376"/>
    <cellStyle name="20% - Accent4 3 3 12" xfId="6377"/>
    <cellStyle name="20% - Accent4 3 3 13" xfId="6378"/>
    <cellStyle name="20% - Accent4 3 3 2" xfId="6379"/>
    <cellStyle name="20% - Accent4 3 3 2 2" xfId="6380"/>
    <cellStyle name="20% - Accent4 3 3 2 2 2" xfId="6381"/>
    <cellStyle name="20% - Accent4 3 3 2 2 2 2" xfId="6382"/>
    <cellStyle name="20% - Accent4 3 3 2 2 3" xfId="6383"/>
    <cellStyle name="20% - Accent4 3 3 2 3" xfId="6384"/>
    <cellStyle name="20% - Accent4 3 3 2 3 2" xfId="6385"/>
    <cellStyle name="20% - Accent4 3 3 2 4" xfId="6386"/>
    <cellStyle name="20% - Accent4 3 3 2 5" xfId="6387"/>
    <cellStyle name="20% - Accent4 3 3 3" xfId="6388"/>
    <cellStyle name="20% - Accent4 3 3 3 2" xfId="6389"/>
    <cellStyle name="20% - Accent4 3 3 3 2 2" xfId="6390"/>
    <cellStyle name="20% - Accent4 3 3 3 2 2 2" xfId="6391"/>
    <cellStyle name="20% - Accent4 3 3 3 2 3" xfId="6392"/>
    <cellStyle name="20% - Accent4 3 3 3 3" xfId="6393"/>
    <cellStyle name="20% - Accent4 3 3 3 3 2" xfId="6394"/>
    <cellStyle name="20% - Accent4 3 3 3 4" xfId="6395"/>
    <cellStyle name="20% - Accent4 3 3 4" xfId="6396"/>
    <cellStyle name="20% - Accent4 3 3 4 2" xfId="6397"/>
    <cellStyle name="20% - Accent4 3 3 4 2 2" xfId="6398"/>
    <cellStyle name="20% - Accent4 3 3 4 2 2 2" xfId="6399"/>
    <cellStyle name="20% - Accent4 3 3 4 2 3" xfId="6400"/>
    <cellStyle name="20% - Accent4 3 3 4 3" xfId="6401"/>
    <cellStyle name="20% - Accent4 3 3 4 3 2" xfId="6402"/>
    <cellStyle name="20% - Accent4 3 3 4 4" xfId="6403"/>
    <cellStyle name="20% - Accent4 3 3 5" xfId="6404"/>
    <cellStyle name="20% - Accent4 3 3 5 2" xfId="6405"/>
    <cellStyle name="20% - Accent4 3 3 5 2 2" xfId="6406"/>
    <cellStyle name="20% - Accent4 3 3 5 2 2 2" xfId="6407"/>
    <cellStyle name="20% - Accent4 3 3 5 2 3" xfId="6408"/>
    <cellStyle name="20% - Accent4 3 3 5 3" xfId="6409"/>
    <cellStyle name="20% - Accent4 3 3 5 3 2" xfId="6410"/>
    <cellStyle name="20% - Accent4 3 3 5 4" xfId="6411"/>
    <cellStyle name="20% - Accent4 3 3 6" xfId="6412"/>
    <cellStyle name="20% - Accent4 3 3 6 2" xfId="6413"/>
    <cellStyle name="20% - Accent4 3 3 6 2 2" xfId="6414"/>
    <cellStyle name="20% - Accent4 3 3 6 3" xfId="6415"/>
    <cellStyle name="20% - Accent4 3 3 7" xfId="6416"/>
    <cellStyle name="20% - Accent4 3 3 7 2" xfId="6417"/>
    <cellStyle name="20% - Accent4 3 3 8" xfId="6418"/>
    <cellStyle name="20% - Accent4 3 3 9" xfId="6419"/>
    <cellStyle name="20% - Accent4 3 4" xfId="6420"/>
    <cellStyle name="20% - Accent4 3 4 2" xfId="6421"/>
    <cellStyle name="20% - Accent4 3 4 2 2" xfId="6422"/>
    <cellStyle name="20% - Accent4 3 4 2 2 2" xfId="6423"/>
    <cellStyle name="20% - Accent4 3 4 2 2 2 2" xfId="6424"/>
    <cellStyle name="20% - Accent4 3 4 2 2 3" xfId="6425"/>
    <cellStyle name="20% - Accent4 3 4 2 3" xfId="6426"/>
    <cellStyle name="20% - Accent4 3 4 2 3 2" xfId="6427"/>
    <cellStyle name="20% - Accent4 3 4 2 4" xfId="6428"/>
    <cellStyle name="20% - Accent4 3 4 3" xfId="6429"/>
    <cellStyle name="20% - Accent4 3 4 3 2" xfId="6430"/>
    <cellStyle name="20% - Accent4 3 4 3 2 2" xfId="6431"/>
    <cellStyle name="20% - Accent4 3 4 3 2 2 2" xfId="6432"/>
    <cellStyle name="20% - Accent4 3 4 3 2 3" xfId="6433"/>
    <cellStyle name="20% - Accent4 3 4 3 3" xfId="6434"/>
    <cellStyle name="20% - Accent4 3 4 3 3 2" xfId="6435"/>
    <cellStyle name="20% - Accent4 3 4 3 4" xfId="6436"/>
    <cellStyle name="20% - Accent4 3 4 4" xfId="6437"/>
    <cellStyle name="20% - Accent4 3 4 4 2" xfId="6438"/>
    <cellStyle name="20% - Accent4 3 4 4 2 2" xfId="6439"/>
    <cellStyle name="20% - Accent4 3 4 4 3" xfId="6440"/>
    <cellStyle name="20% - Accent4 3 4 5" xfId="6441"/>
    <cellStyle name="20% - Accent4 3 4 5 2" xfId="6442"/>
    <cellStyle name="20% - Accent4 3 4 6" xfId="6443"/>
    <cellStyle name="20% - Accent4 3 4 7" xfId="6444"/>
    <cellStyle name="20% - Accent4 3 4 8" xfId="6445"/>
    <cellStyle name="20% - Accent4 3 5" xfId="6446"/>
    <cellStyle name="20% - Accent4 3 5 2" xfId="6447"/>
    <cellStyle name="20% - Accent4 3 5 2 2" xfId="6448"/>
    <cellStyle name="20% - Accent4 3 5 2 2 2" xfId="6449"/>
    <cellStyle name="20% - Accent4 3 5 2 3" xfId="6450"/>
    <cellStyle name="20% - Accent4 3 5 3" xfId="6451"/>
    <cellStyle name="20% - Accent4 3 5 3 2" xfId="6452"/>
    <cellStyle name="20% - Accent4 3 5 4" xfId="6453"/>
    <cellStyle name="20% - Accent4 3 6" xfId="6454"/>
    <cellStyle name="20% - Accent4 3 7" xfId="6455"/>
    <cellStyle name="20% - Accent4 3 8" xfId="6456"/>
    <cellStyle name="20% - Accent4 3 9" xfId="6457"/>
    <cellStyle name="20% - Accent4 4" xfId="6458"/>
    <cellStyle name="20% - Accent4 4 2" xfId="6459"/>
    <cellStyle name="20% - Accent4 4 2 10" xfId="6460"/>
    <cellStyle name="20% - Accent4 4 2 11" xfId="6461"/>
    <cellStyle name="20% - Accent4 4 2 12" xfId="6462"/>
    <cellStyle name="20% - Accent4 4 2 13" xfId="6463"/>
    <cellStyle name="20% - Accent4 4 2 14" xfId="6464"/>
    <cellStyle name="20% - Accent4 4 2 2" xfId="6465"/>
    <cellStyle name="20% - Accent4 4 2 2 2" xfId="6466"/>
    <cellStyle name="20% - Accent4 4 2 2 2 2" xfId="6467"/>
    <cellStyle name="20% - Accent4 4 2 2 2 2 2" xfId="6468"/>
    <cellStyle name="20% - Accent4 4 2 2 2 3" xfId="6469"/>
    <cellStyle name="20% - Accent4 4 2 2 3" xfId="6470"/>
    <cellStyle name="20% - Accent4 4 2 2 3 2" xfId="6471"/>
    <cellStyle name="20% - Accent4 4 2 2 4" xfId="6472"/>
    <cellStyle name="20% - Accent4 4 2 2 5" xfId="6473"/>
    <cellStyle name="20% - Accent4 4 2 2 6" xfId="6474"/>
    <cellStyle name="20% - Accent4 4 2 3" xfId="6475"/>
    <cellStyle name="20% - Accent4 4 2 3 2" xfId="6476"/>
    <cellStyle name="20% - Accent4 4 2 3 2 2" xfId="6477"/>
    <cellStyle name="20% - Accent4 4 2 3 2 2 2" xfId="6478"/>
    <cellStyle name="20% - Accent4 4 2 3 2 3" xfId="6479"/>
    <cellStyle name="20% - Accent4 4 2 3 3" xfId="6480"/>
    <cellStyle name="20% - Accent4 4 2 3 3 2" xfId="6481"/>
    <cellStyle name="20% - Accent4 4 2 3 4" xfId="6482"/>
    <cellStyle name="20% - Accent4 4 2 4" xfId="6483"/>
    <cellStyle name="20% - Accent4 4 2 4 2" xfId="6484"/>
    <cellStyle name="20% - Accent4 4 2 4 2 2" xfId="6485"/>
    <cellStyle name="20% - Accent4 4 2 4 2 2 2" xfId="6486"/>
    <cellStyle name="20% - Accent4 4 2 4 2 3" xfId="6487"/>
    <cellStyle name="20% - Accent4 4 2 4 3" xfId="6488"/>
    <cellStyle name="20% - Accent4 4 2 4 3 2" xfId="6489"/>
    <cellStyle name="20% - Accent4 4 2 4 4" xfId="6490"/>
    <cellStyle name="20% - Accent4 4 2 5" xfId="6491"/>
    <cellStyle name="20% - Accent4 4 2 5 2" xfId="6492"/>
    <cellStyle name="20% - Accent4 4 2 5 2 2" xfId="6493"/>
    <cellStyle name="20% - Accent4 4 2 5 3" xfId="6494"/>
    <cellStyle name="20% - Accent4 4 2 6" xfId="6495"/>
    <cellStyle name="20% - Accent4 4 2 6 2" xfId="6496"/>
    <cellStyle name="20% - Accent4 4 2 7" xfId="6497"/>
    <cellStyle name="20% - Accent4 4 2 8" xfId="6498"/>
    <cellStyle name="20% - Accent4 4 2 9" xfId="6499"/>
    <cellStyle name="20% - Accent4 4 3" xfId="6500"/>
    <cellStyle name="20% - Accent4 4 3 2" xfId="6501"/>
    <cellStyle name="20% - Accent4 4 3 2 2" xfId="6502"/>
    <cellStyle name="20% - Accent4 4 3 2 2 2" xfId="6503"/>
    <cellStyle name="20% - Accent4 4 3 2 2 2 2" xfId="6504"/>
    <cellStyle name="20% - Accent4 4 3 2 2 3" xfId="6505"/>
    <cellStyle name="20% - Accent4 4 3 2 3" xfId="6506"/>
    <cellStyle name="20% - Accent4 4 3 2 3 2" xfId="6507"/>
    <cellStyle name="20% - Accent4 4 3 2 4" xfId="6508"/>
    <cellStyle name="20% - Accent4 4 3 3" xfId="6509"/>
    <cellStyle name="20% - Accent4 4 3 3 2" xfId="6510"/>
    <cellStyle name="20% - Accent4 4 3 3 2 2" xfId="6511"/>
    <cellStyle name="20% - Accent4 4 3 3 2 2 2" xfId="6512"/>
    <cellStyle name="20% - Accent4 4 3 3 2 3" xfId="6513"/>
    <cellStyle name="20% - Accent4 4 3 3 3" xfId="6514"/>
    <cellStyle name="20% - Accent4 4 3 3 3 2" xfId="6515"/>
    <cellStyle name="20% - Accent4 4 3 3 4" xfId="6516"/>
    <cellStyle name="20% - Accent4 4 3 4" xfId="6517"/>
    <cellStyle name="20% - Accent4 4 3 4 2" xfId="6518"/>
    <cellStyle name="20% - Accent4 4 3 4 2 2" xfId="6519"/>
    <cellStyle name="20% - Accent4 4 3 4 3" xfId="6520"/>
    <cellStyle name="20% - Accent4 4 3 5" xfId="6521"/>
    <cellStyle name="20% - Accent4 4 3 5 2" xfId="6522"/>
    <cellStyle name="20% - Accent4 4 3 6" xfId="6523"/>
    <cellStyle name="20% - Accent4 4 3 7" xfId="6524"/>
    <cellStyle name="20% - Accent4 4 3 8" xfId="6525"/>
    <cellStyle name="20% - Accent4 4 4" xfId="6526"/>
    <cellStyle name="20% - Accent4 4 4 2" xfId="6527"/>
    <cellStyle name="20% - Accent4 4 4 2 2" xfId="6528"/>
    <cellStyle name="20% - Accent4 4 4 2 2 2" xfId="6529"/>
    <cellStyle name="20% - Accent4 4 4 2 3" xfId="6530"/>
    <cellStyle name="20% - Accent4 4 4 3" xfId="6531"/>
    <cellStyle name="20% - Accent4 4 4 3 2" xfId="6532"/>
    <cellStyle name="20% - Accent4 4 4 4" xfId="6533"/>
    <cellStyle name="20% - Accent4 4 5" xfId="6534"/>
    <cellStyle name="20% - Accent4 4 6" xfId="6535"/>
    <cellStyle name="20% - Accent4 4 7" xfId="6536"/>
    <cellStyle name="20% - Accent4 4 8" xfId="6537"/>
    <cellStyle name="20% - Accent4 4 9" xfId="6538"/>
    <cellStyle name="20% - Accent4 5" xfId="6539"/>
    <cellStyle name="20% - Accent4 5 10" xfId="6540"/>
    <cellStyle name="20% - Accent4 5 2" xfId="6541"/>
    <cellStyle name="20% - Accent4 5 2 2" xfId="6542"/>
    <cellStyle name="20% - Accent4 5 2 2 2" xfId="6543"/>
    <cellStyle name="20% - Accent4 5 2 2 2 2" xfId="6544"/>
    <cellStyle name="20% - Accent4 5 2 2 2 2 2" xfId="6545"/>
    <cellStyle name="20% - Accent4 5 2 2 2 3" xfId="6546"/>
    <cellStyle name="20% - Accent4 5 2 2 3" xfId="6547"/>
    <cellStyle name="20% - Accent4 5 2 2 3 2" xfId="6548"/>
    <cellStyle name="20% - Accent4 5 2 2 4" xfId="6549"/>
    <cellStyle name="20% - Accent4 5 2 2 5" xfId="6550"/>
    <cellStyle name="20% - Accent4 5 2 3" xfId="6551"/>
    <cellStyle name="20% - Accent4 5 2 3 2" xfId="6552"/>
    <cellStyle name="20% - Accent4 5 2 3 2 2" xfId="6553"/>
    <cellStyle name="20% - Accent4 5 2 3 2 2 2" xfId="6554"/>
    <cellStyle name="20% - Accent4 5 2 3 2 3" xfId="6555"/>
    <cellStyle name="20% - Accent4 5 2 3 3" xfId="6556"/>
    <cellStyle name="20% - Accent4 5 2 3 3 2" xfId="6557"/>
    <cellStyle name="20% - Accent4 5 2 3 4" xfId="6558"/>
    <cellStyle name="20% - Accent4 5 2 4" xfId="6559"/>
    <cellStyle name="20% - Accent4 5 2 4 2" xfId="6560"/>
    <cellStyle name="20% - Accent4 5 2 4 2 2" xfId="6561"/>
    <cellStyle name="20% - Accent4 5 2 4 2 2 2" xfId="6562"/>
    <cellStyle name="20% - Accent4 5 2 4 2 3" xfId="6563"/>
    <cellStyle name="20% - Accent4 5 2 4 3" xfId="6564"/>
    <cellStyle name="20% - Accent4 5 2 4 3 2" xfId="6565"/>
    <cellStyle name="20% - Accent4 5 2 4 4" xfId="6566"/>
    <cellStyle name="20% - Accent4 5 2 5" xfId="6567"/>
    <cellStyle name="20% - Accent4 5 2 5 2" xfId="6568"/>
    <cellStyle name="20% - Accent4 5 2 5 2 2" xfId="6569"/>
    <cellStyle name="20% - Accent4 5 2 5 3" xfId="6570"/>
    <cellStyle name="20% - Accent4 5 2 6" xfId="6571"/>
    <cellStyle name="20% - Accent4 5 2 6 2" xfId="6572"/>
    <cellStyle name="20% - Accent4 5 2 7" xfId="6573"/>
    <cellStyle name="20% - Accent4 5 2 8" xfId="6574"/>
    <cellStyle name="20% - Accent4 5 3" xfId="6575"/>
    <cellStyle name="20% - Accent4 5 3 2" xfId="6576"/>
    <cellStyle name="20% - Accent4 5 3 2 2" xfId="6577"/>
    <cellStyle name="20% - Accent4 5 3 2 2 2" xfId="6578"/>
    <cellStyle name="20% - Accent4 5 3 2 3" xfId="6579"/>
    <cellStyle name="20% - Accent4 5 3 3" xfId="6580"/>
    <cellStyle name="20% - Accent4 5 3 3 2" xfId="6581"/>
    <cellStyle name="20% - Accent4 5 3 4" xfId="6582"/>
    <cellStyle name="20% - Accent4 5 4" xfId="6583"/>
    <cellStyle name="20% - Accent4 5 5" xfId="6584"/>
    <cellStyle name="20% - Accent4 5 6" xfId="6585"/>
    <cellStyle name="20% - Accent4 5 7" xfId="6586"/>
    <cellStyle name="20% - Accent4 5 8" xfId="6587"/>
    <cellStyle name="20% - Accent4 5 9" xfId="6588"/>
    <cellStyle name="20% - Accent4 6" xfId="6589"/>
    <cellStyle name="20% - Accent4 6 10" xfId="6590"/>
    <cellStyle name="20% - Accent4 6 10 2" xfId="6591"/>
    <cellStyle name="20% - Accent4 6 11" xfId="6592"/>
    <cellStyle name="20% - Accent4 6 12" xfId="6593"/>
    <cellStyle name="20% - Accent4 6 13" xfId="6594"/>
    <cellStyle name="20% - Accent4 6 14" xfId="6595"/>
    <cellStyle name="20% - Accent4 6 15" xfId="6596"/>
    <cellStyle name="20% - Accent4 6 2" xfId="6597"/>
    <cellStyle name="20% - Accent4 6 2 10" xfId="6598"/>
    <cellStyle name="20% - Accent4 6 2 11" xfId="6599"/>
    <cellStyle name="20% - Accent4 6 2 2" xfId="6600"/>
    <cellStyle name="20% - Accent4 6 2 2 2" xfId="6601"/>
    <cellStyle name="20% - Accent4 6 2 2 2 2" xfId="6602"/>
    <cellStyle name="20% - Accent4 6 2 2 2 2 2" xfId="6603"/>
    <cellStyle name="20% - Accent4 6 2 2 2 2 2 2" xfId="6604"/>
    <cellStyle name="20% - Accent4 6 2 2 2 2 3" xfId="6605"/>
    <cellStyle name="20% - Accent4 6 2 2 2 3" xfId="6606"/>
    <cellStyle name="20% - Accent4 6 2 2 2 3 2" xfId="6607"/>
    <cellStyle name="20% - Accent4 6 2 2 2 4" xfId="6608"/>
    <cellStyle name="20% - Accent4 6 2 2 3" xfId="6609"/>
    <cellStyle name="20% - Accent4 6 2 2 3 2" xfId="6610"/>
    <cellStyle name="20% - Accent4 6 2 2 3 2 2" xfId="6611"/>
    <cellStyle name="20% - Accent4 6 2 2 3 2 2 2" xfId="6612"/>
    <cellStyle name="20% - Accent4 6 2 2 3 2 3" xfId="6613"/>
    <cellStyle name="20% - Accent4 6 2 2 3 3" xfId="6614"/>
    <cellStyle name="20% - Accent4 6 2 2 3 3 2" xfId="6615"/>
    <cellStyle name="20% - Accent4 6 2 2 3 4" xfId="6616"/>
    <cellStyle name="20% - Accent4 6 2 2 4" xfId="6617"/>
    <cellStyle name="20% - Accent4 6 2 2 4 2" xfId="6618"/>
    <cellStyle name="20% - Accent4 6 2 2 4 2 2" xfId="6619"/>
    <cellStyle name="20% - Accent4 6 2 2 4 3" xfId="6620"/>
    <cellStyle name="20% - Accent4 6 2 2 5" xfId="6621"/>
    <cellStyle name="20% - Accent4 6 2 2 5 2" xfId="6622"/>
    <cellStyle name="20% - Accent4 6 2 2 6" xfId="6623"/>
    <cellStyle name="20% - Accent4 6 2 2 7" xfId="6624"/>
    <cellStyle name="20% - Accent4 6 2 3" xfId="6625"/>
    <cellStyle name="20% - Accent4 6 2 3 2" xfId="6626"/>
    <cellStyle name="20% - Accent4 6 2 3 2 2" xfId="6627"/>
    <cellStyle name="20% - Accent4 6 2 3 2 2 2" xfId="6628"/>
    <cellStyle name="20% - Accent4 6 2 3 2 3" xfId="6629"/>
    <cellStyle name="20% - Accent4 6 2 3 3" xfId="6630"/>
    <cellStyle name="20% - Accent4 6 2 3 3 2" xfId="6631"/>
    <cellStyle name="20% - Accent4 6 2 3 4" xfId="6632"/>
    <cellStyle name="20% - Accent4 6 2 3 5" xfId="6633"/>
    <cellStyle name="20% - Accent4 6 2 4" xfId="6634"/>
    <cellStyle name="20% - Accent4 6 2 4 2" xfId="6635"/>
    <cellStyle name="20% - Accent4 6 2 4 2 2" xfId="6636"/>
    <cellStyle name="20% - Accent4 6 2 4 2 2 2" xfId="6637"/>
    <cellStyle name="20% - Accent4 6 2 4 2 3" xfId="6638"/>
    <cellStyle name="20% - Accent4 6 2 4 3" xfId="6639"/>
    <cellStyle name="20% - Accent4 6 2 4 3 2" xfId="6640"/>
    <cellStyle name="20% - Accent4 6 2 4 4" xfId="6641"/>
    <cellStyle name="20% - Accent4 6 2 5" xfId="6642"/>
    <cellStyle name="20% - Accent4 6 2 5 2" xfId="6643"/>
    <cellStyle name="20% - Accent4 6 2 5 2 2" xfId="6644"/>
    <cellStyle name="20% - Accent4 6 2 5 2 2 2" xfId="6645"/>
    <cellStyle name="20% - Accent4 6 2 5 2 3" xfId="6646"/>
    <cellStyle name="20% - Accent4 6 2 5 3" xfId="6647"/>
    <cellStyle name="20% - Accent4 6 2 5 3 2" xfId="6648"/>
    <cellStyle name="20% - Accent4 6 2 5 4" xfId="6649"/>
    <cellStyle name="20% - Accent4 6 2 6" xfId="6650"/>
    <cellStyle name="20% - Accent4 6 2 6 2" xfId="6651"/>
    <cellStyle name="20% - Accent4 6 2 6 2 2" xfId="6652"/>
    <cellStyle name="20% - Accent4 6 2 6 2 2 2" xfId="6653"/>
    <cellStyle name="20% - Accent4 6 2 6 2 3" xfId="6654"/>
    <cellStyle name="20% - Accent4 6 2 6 3" xfId="6655"/>
    <cellStyle name="20% - Accent4 6 2 6 3 2" xfId="6656"/>
    <cellStyle name="20% - Accent4 6 2 6 4" xfId="6657"/>
    <cellStyle name="20% - Accent4 6 2 7" xfId="6658"/>
    <cellStyle name="20% - Accent4 6 2 7 2" xfId="6659"/>
    <cellStyle name="20% - Accent4 6 2 7 2 2" xfId="6660"/>
    <cellStyle name="20% - Accent4 6 2 7 3" xfId="6661"/>
    <cellStyle name="20% - Accent4 6 2 8" xfId="6662"/>
    <cellStyle name="20% - Accent4 6 2 8 2" xfId="6663"/>
    <cellStyle name="20% - Accent4 6 2 9" xfId="6664"/>
    <cellStyle name="20% - Accent4 6 3" xfId="6665"/>
    <cellStyle name="20% - Accent4 6 3 10" xfId="6666"/>
    <cellStyle name="20% - Accent4 6 3 11" xfId="6667"/>
    <cellStyle name="20% - Accent4 6 3 2" xfId="6668"/>
    <cellStyle name="20% - Accent4 6 3 2 2" xfId="6669"/>
    <cellStyle name="20% - Accent4 6 3 2 2 2" xfId="6670"/>
    <cellStyle name="20% - Accent4 6 3 2 2 2 2" xfId="6671"/>
    <cellStyle name="20% - Accent4 6 3 2 2 2 2 2" xfId="6672"/>
    <cellStyle name="20% - Accent4 6 3 2 2 2 3" xfId="6673"/>
    <cellStyle name="20% - Accent4 6 3 2 2 3" xfId="6674"/>
    <cellStyle name="20% - Accent4 6 3 2 2 3 2" xfId="6675"/>
    <cellStyle name="20% - Accent4 6 3 2 2 4" xfId="6676"/>
    <cellStyle name="20% - Accent4 6 3 2 3" xfId="6677"/>
    <cellStyle name="20% - Accent4 6 3 2 3 2" xfId="6678"/>
    <cellStyle name="20% - Accent4 6 3 2 3 2 2" xfId="6679"/>
    <cellStyle name="20% - Accent4 6 3 2 3 2 2 2" xfId="6680"/>
    <cellStyle name="20% - Accent4 6 3 2 3 2 3" xfId="6681"/>
    <cellStyle name="20% - Accent4 6 3 2 3 3" xfId="6682"/>
    <cellStyle name="20% - Accent4 6 3 2 3 3 2" xfId="6683"/>
    <cellStyle name="20% - Accent4 6 3 2 3 4" xfId="6684"/>
    <cellStyle name="20% - Accent4 6 3 2 4" xfId="6685"/>
    <cellStyle name="20% - Accent4 6 3 2 4 2" xfId="6686"/>
    <cellStyle name="20% - Accent4 6 3 2 4 2 2" xfId="6687"/>
    <cellStyle name="20% - Accent4 6 3 2 4 3" xfId="6688"/>
    <cellStyle name="20% - Accent4 6 3 2 5" xfId="6689"/>
    <cellStyle name="20% - Accent4 6 3 2 5 2" xfId="6690"/>
    <cellStyle name="20% - Accent4 6 3 2 6" xfId="6691"/>
    <cellStyle name="20% - Accent4 6 3 2 7" xfId="6692"/>
    <cellStyle name="20% - Accent4 6 3 3" xfId="6693"/>
    <cellStyle name="20% - Accent4 6 3 3 2" xfId="6694"/>
    <cellStyle name="20% - Accent4 6 3 3 2 2" xfId="6695"/>
    <cellStyle name="20% - Accent4 6 3 3 2 2 2" xfId="6696"/>
    <cellStyle name="20% - Accent4 6 3 3 2 3" xfId="6697"/>
    <cellStyle name="20% - Accent4 6 3 3 3" xfId="6698"/>
    <cellStyle name="20% - Accent4 6 3 3 3 2" xfId="6699"/>
    <cellStyle name="20% - Accent4 6 3 3 4" xfId="6700"/>
    <cellStyle name="20% - Accent4 6 3 3 5" xfId="6701"/>
    <cellStyle name="20% - Accent4 6 3 4" xfId="6702"/>
    <cellStyle name="20% - Accent4 6 3 4 2" xfId="6703"/>
    <cellStyle name="20% - Accent4 6 3 4 2 2" xfId="6704"/>
    <cellStyle name="20% - Accent4 6 3 4 2 2 2" xfId="6705"/>
    <cellStyle name="20% - Accent4 6 3 4 2 3" xfId="6706"/>
    <cellStyle name="20% - Accent4 6 3 4 3" xfId="6707"/>
    <cellStyle name="20% - Accent4 6 3 4 3 2" xfId="6708"/>
    <cellStyle name="20% - Accent4 6 3 4 4" xfId="6709"/>
    <cellStyle name="20% - Accent4 6 3 5" xfId="6710"/>
    <cellStyle name="20% - Accent4 6 3 5 2" xfId="6711"/>
    <cellStyle name="20% - Accent4 6 3 5 2 2" xfId="6712"/>
    <cellStyle name="20% - Accent4 6 3 5 2 2 2" xfId="6713"/>
    <cellStyle name="20% - Accent4 6 3 5 2 3" xfId="6714"/>
    <cellStyle name="20% - Accent4 6 3 5 3" xfId="6715"/>
    <cellStyle name="20% - Accent4 6 3 5 3 2" xfId="6716"/>
    <cellStyle name="20% - Accent4 6 3 5 4" xfId="6717"/>
    <cellStyle name="20% - Accent4 6 3 6" xfId="6718"/>
    <cellStyle name="20% - Accent4 6 3 6 2" xfId="6719"/>
    <cellStyle name="20% - Accent4 6 3 6 2 2" xfId="6720"/>
    <cellStyle name="20% - Accent4 6 3 6 2 2 2" xfId="6721"/>
    <cellStyle name="20% - Accent4 6 3 6 2 3" xfId="6722"/>
    <cellStyle name="20% - Accent4 6 3 6 3" xfId="6723"/>
    <cellStyle name="20% - Accent4 6 3 6 3 2" xfId="6724"/>
    <cellStyle name="20% - Accent4 6 3 6 4" xfId="6725"/>
    <cellStyle name="20% - Accent4 6 3 7" xfId="6726"/>
    <cellStyle name="20% - Accent4 6 3 7 2" xfId="6727"/>
    <cellStyle name="20% - Accent4 6 3 7 2 2" xfId="6728"/>
    <cellStyle name="20% - Accent4 6 3 7 3" xfId="6729"/>
    <cellStyle name="20% - Accent4 6 3 8" xfId="6730"/>
    <cellStyle name="20% - Accent4 6 3 8 2" xfId="6731"/>
    <cellStyle name="20% - Accent4 6 3 9" xfId="6732"/>
    <cellStyle name="20% - Accent4 6 4" xfId="6733"/>
    <cellStyle name="20% - Accent4 6 4 2" xfId="6734"/>
    <cellStyle name="20% - Accent4 6 4 2 2" xfId="6735"/>
    <cellStyle name="20% - Accent4 6 4 2 2 2" xfId="6736"/>
    <cellStyle name="20% - Accent4 6 4 2 2 2 2" xfId="6737"/>
    <cellStyle name="20% - Accent4 6 4 2 2 3" xfId="6738"/>
    <cellStyle name="20% - Accent4 6 4 2 3" xfId="6739"/>
    <cellStyle name="20% - Accent4 6 4 2 3 2" xfId="6740"/>
    <cellStyle name="20% - Accent4 6 4 2 4" xfId="6741"/>
    <cellStyle name="20% - Accent4 6 4 3" xfId="6742"/>
    <cellStyle name="20% - Accent4 6 4 3 2" xfId="6743"/>
    <cellStyle name="20% - Accent4 6 4 3 2 2" xfId="6744"/>
    <cellStyle name="20% - Accent4 6 4 3 2 2 2" xfId="6745"/>
    <cellStyle name="20% - Accent4 6 4 3 2 3" xfId="6746"/>
    <cellStyle name="20% - Accent4 6 4 3 3" xfId="6747"/>
    <cellStyle name="20% - Accent4 6 4 3 3 2" xfId="6748"/>
    <cellStyle name="20% - Accent4 6 4 3 4" xfId="6749"/>
    <cellStyle name="20% - Accent4 6 4 4" xfId="6750"/>
    <cellStyle name="20% - Accent4 6 4 4 2" xfId="6751"/>
    <cellStyle name="20% - Accent4 6 4 4 2 2" xfId="6752"/>
    <cellStyle name="20% - Accent4 6 4 4 3" xfId="6753"/>
    <cellStyle name="20% - Accent4 6 4 5" xfId="6754"/>
    <cellStyle name="20% - Accent4 6 4 5 2" xfId="6755"/>
    <cellStyle name="20% - Accent4 6 4 6" xfId="6756"/>
    <cellStyle name="20% - Accent4 6 4 7" xfId="6757"/>
    <cellStyle name="20% - Accent4 6 5" xfId="6758"/>
    <cellStyle name="20% - Accent4 6 5 2" xfId="6759"/>
    <cellStyle name="20% - Accent4 6 5 2 2" xfId="6760"/>
    <cellStyle name="20% - Accent4 6 5 2 2 2" xfId="6761"/>
    <cellStyle name="20% - Accent4 6 5 2 2 2 2" xfId="6762"/>
    <cellStyle name="20% - Accent4 6 5 2 2 3" xfId="6763"/>
    <cellStyle name="20% - Accent4 6 5 2 3" xfId="6764"/>
    <cellStyle name="20% - Accent4 6 5 2 3 2" xfId="6765"/>
    <cellStyle name="20% - Accent4 6 5 2 4" xfId="6766"/>
    <cellStyle name="20% - Accent4 6 5 3" xfId="6767"/>
    <cellStyle name="20% - Accent4 6 5 3 2" xfId="6768"/>
    <cellStyle name="20% - Accent4 6 5 3 2 2" xfId="6769"/>
    <cellStyle name="20% - Accent4 6 5 3 2 2 2" xfId="6770"/>
    <cellStyle name="20% - Accent4 6 5 3 2 3" xfId="6771"/>
    <cellStyle name="20% - Accent4 6 5 3 3" xfId="6772"/>
    <cellStyle name="20% - Accent4 6 5 3 3 2" xfId="6773"/>
    <cellStyle name="20% - Accent4 6 5 3 4" xfId="6774"/>
    <cellStyle name="20% - Accent4 6 5 4" xfId="6775"/>
    <cellStyle name="20% - Accent4 6 5 4 2" xfId="6776"/>
    <cellStyle name="20% - Accent4 6 5 4 2 2" xfId="6777"/>
    <cellStyle name="20% - Accent4 6 5 4 3" xfId="6778"/>
    <cellStyle name="20% - Accent4 6 5 5" xfId="6779"/>
    <cellStyle name="20% - Accent4 6 5 5 2" xfId="6780"/>
    <cellStyle name="20% - Accent4 6 5 6" xfId="6781"/>
    <cellStyle name="20% - Accent4 6 5 7" xfId="6782"/>
    <cellStyle name="20% - Accent4 6 6" xfId="6783"/>
    <cellStyle name="20% - Accent4 6 6 2" xfId="6784"/>
    <cellStyle name="20% - Accent4 6 6 2 2" xfId="6785"/>
    <cellStyle name="20% - Accent4 6 6 2 2 2" xfId="6786"/>
    <cellStyle name="20% - Accent4 6 6 2 3" xfId="6787"/>
    <cellStyle name="20% - Accent4 6 6 3" xfId="6788"/>
    <cellStyle name="20% - Accent4 6 6 3 2" xfId="6789"/>
    <cellStyle name="20% - Accent4 6 6 4" xfId="6790"/>
    <cellStyle name="20% - Accent4 6 7" xfId="6791"/>
    <cellStyle name="20% - Accent4 6 7 2" xfId="6792"/>
    <cellStyle name="20% - Accent4 6 7 2 2" xfId="6793"/>
    <cellStyle name="20% - Accent4 6 7 2 2 2" xfId="6794"/>
    <cellStyle name="20% - Accent4 6 7 2 3" xfId="6795"/>
    <cellStyle name="20% - Accent4 6 7 3" xfId="6796"/>
    <cellStyle name="20% - Accent4 6 7 3 2" xfId="6797"/>
    <cellStyle name="20% - Accent4 6 7 4" xfId="6798"/>
    <cellStyle name="20% - Accent4 6 8" xfId="6799"/>
    <cellStyle name="20% - Accent4 6 8 2" xfId="6800"/>
    <cellStyle name="20% - Accent4 6 8 2 2" xfId="6801"/>
    <cellStyle name="20% - Accent4 6 8 2 2 2" xfId="6802"/>
    <cellStyle name="20% - Accent4 6 8 2 3" xfId="6803"/>
    <cellStyle name="20% - Accent4 6 8 3" xfId="6804"/>
    <cellStyle name="20% - Accent4 6 8 3 2" xfId="6805"/>
    <cellStyle name="20% - Accent4 6 8 4" xfId="6806"/>
    <cellStyle name="20% - Accent4 6 9" xfId="6807"/>
    <cellStyle name="20% - Accent4 6 9 2" xfId="6808"/>
    <cellStyle name="20% - Accent4 6 9 2 2" xfId="6809"/>
    <cellStyle name="20% - Accent4 6 9 3" xfId="6810"/>
    <cellStyle name="20% - Accent4 7" xfId="6811"/>
    <cellStyle name="20% - Accent4 7 10" xfId="6812"/>
    <cellStyle name="20% - Accent4 7 10 2" xfId="6813"/>
    <cellStyle name="20% - Accent4 7 11" xfId="6814"/>
    <cellStyle name="20% - Accent4 7 12" xfId="6815"/>
    <cellStyle name="20% - Accent4 7 13" xfId="6816"/>
    <cellStyle name="20% - Accent4 7 14" xfId="6817"/>
    <cellStyle name="20% - Accent4 7 2" xfId="6818"/>
    <cellStyle name="20% - Accent4 7 2 10" xfId="6819"/>
    <cellStyle name="20% - Accent4 7 2 11" xfId="6820"/>
    <cellStyle name="20% - Accent4 7 2 2" xfId="6821"/>
    <cellStyle name="20% - Accent4 7 2 2 2" xfId="6822"/>
    <cellStyle name="20% - Accent4 7 2 2 2 2" xfId="6823"/>
    <cellStyle name="20% - Accent4 7 2 2 2 2 2" xfId="6824"/>
    <cellStyle name="20% - Accent4 7 2 2 2 2 2 2" xfId="6825"/>
    <cellStyle name="20% - Accent4 7 2 2 2 2 3" xfId="6826"/>
    <cellStyle name="20% - Accent4 7 2 2 2 3" xfId="6827"/>
    <cellStyle name="20% - Accent4 7 2 2 2 3 2" xfId="6828"/>
    <cellStyle name="20% - Accent4 7 2 2 2 4" xfId="6829"/>
    <cellStyle name="20% - Accent4 7 2 2 3" xfId="6830"/>
    <cellStyle name="20% - Accent4 7 2 2 3 2" xfId="6831"/>
    <cellStyle name="20% - Accent4 7 2 2 3 2 2" xfId="6832"/>
    <cellStyle name="20% - Accent4 7 2 2 3 2 2 2" xfId="6833"/>
    <cellStyle name="20% - Accent4 7 2 2 3 2 3" xfId="6834"/>
    <cellStyle name="20% - Accent4 7 2 2 3 3" xfId="6835"/>
    <cellStyle name="20% - Accent4 7 2 2 3 3 2" xfId="6836"/>
    <cellStyle name="20% - Accent4 7 2 2 3 4" xfId="6837"/>
    <cellStyle name="20% - Accent4 7 2 2 4" xfId="6838"/>
    <cellStyle name="20% - Accent4 7 2 2 4 2" xfId="6839"/>
    <cellStyle name="20% - Accent4 7 2 2 4 2 2" xfId="6840"/>
    <cellStyle name="20% - Accent4 7 2 2 4 3" xfId="6841"/>
    <cellStyle name="20% - Accent4 7 2 2 5" xfId="6842"/>
    <cellStyle name="20% - Accent4 7 2 2 5 2" xfId="6843"/>
    <cellStyle name="20% - Accent4 7 2 2 6" xfId="6844"/>
    <cellStyle name="20% - Accent4 7 2 2 7" xfId="6845"/>
    <cellStyle name="20% - Accent4 7 2 3" xfId="6846"/>
    <cellStyle name="20% - Accent4 7 2 3 2" xfId="6847"/>
    <cellStyle name="20% - Accent4 7 2 3 2 2" xfId="6848"/>
    <cellStyle name="20% - Accent4 7 2 3 2 2 2" xfId="6849"/>
    <cellStyle name="20% - Accent4 7 2 3 2 3" xfId="6850"/>
    <cellStyle name="20% - Accent4 7 2 3 3" xfId="6851"/>
    <cellStyle name="20% - Accent4 7 2 3 3 2" xfId="6852"/>
    <cellStyle name="20% - Accent4 7 2 3 4" xfId="6853"/>
    <cellStyle name="20% - Accent4 7 2 3 5" xfId="6854"/>
    <cellStyle name="20% - Accent4 7 2 4" xfId="6855"/>
    <cellStyle name="20% - Accent4 7 2 4 2" xfId="6856"/>
    <cellStyle name="20% - Accent4 7 2 4 2 2" xfId="6857"/>
    <cellStyle name="20% - Accent4 7 2 4 2 2 2" xfId="6858"/>
    <cellStyle name="20% - Accent4 7 2 4 2 3" xfId="6859"/>
    <cellStyle name="20% - Accent4 7 2 4 3" xfId="6860"/>
    <cellStyle name="20% - Accent4 7 2 4 3 2" xfId="6861"/>
    <cellStyle name="20% - Accent4 7 2 4 4" xfId="6862"/>
    <cellStyle name="20% - Accent4 7 2 5" xfId="6863"/>
    <cellStyle name="20% - Accent4 7 2 5 2" xfId="6864"/>
    <cellStyle name="20% - Accent4 7 2 5 2 2" xfId="6865"/>
    <cellStyle name="20% - Accent4 7 2 5 2 2 2" xfId="6866"/>
    <cellStyle name="20% - Accent4 7 2 5 2 3" xfId="6867"/>
    <cellStyle name="20% - Accent4 7 2 5 3" xfId="6868"/>
    <cellStyle name="20% - Accent4 7 2 5 3 2" xfId="6869"/>
    <cellStyle name="20% - Accent4 7 2 5 4" xfId="6870"/>
    <cellStyle name="20% - Accent4 7 2 6" xfId="6871"/>
    <cellStyle name="20% - Accent4 7 2 6 2" xfId="6872"/>
    <cellStyle name="20% - Accent4 7 2 6 2 2" xfId="6873"/>
    <cellStyle name="20% - Accent4 7 2 6 2 2 2" xfId="6874"/>
    <cellStyle name="20% - Accent4 7 2 6 2 3" xfId="6875"/>
    <cellStyle name="20% - Accent4 7 2 6 3" xfId="6876"/>
    <cellStyle name="20% - Accent4 7 2 6 3 2" xfId="6877"/>
    <cellStyle name="20% - Accent4 7 2 6 4" xfId="6878"/>
    <cellStyle name="20% - Accent4 7 2 7" xfId="6879"/>
    <cellStyle name="20% - Accent4 7 2 7 2" xfId="6880"/>
    <cellStyle name="20% - Accent4 7 2 7 2 2" xfId="6881"/>
    <cellStyle name="20% - Accent4 7 2 7 3" xfId="6882"/>
    <cellStyle name="20% - Accent4 7 2 8" xfId="6883"/>
    <cellStyle name="20% - Accent4 7 2 8 2" xfId="6884"/>
    <cellStyle name="20% - Accent4 7 2 9" xfId="6885"/>
    <cellStyle name="20% - Accent4 7 3" xfId="6886"/>
    <cellStyle name="20% - Accent4 7 3 10" xfId="6887"/>
    <cellStyle name="20% - Accent4 7 3 2" xfId="6888"/>
    <cellStyle name="20% - Accent4 7 3 2 2" xfId="6889"/>
    <cellStyle name="20% - Accent4 7 3 2 2 2" xfId="6890"/>
    <cellStyle name="20% - Accent4 7 3 2 2 2 2" xfId="6891"/>
    <cellStyle name="20% - Accent4 7 3 2 2 2 2 2" xfId="6892"/>
    <cellStyle name="20% - Accent4 7 3 2 2 2 3" xfId="6893"/>
    <cellStyle name="20% - Accent4 7 3 2 2 3" xfId="6894"/>
    <cellStyle name="20% - Accent4 7 3 2 2 3 2" xfId="6895"/>
    <cellStyle name="20% - Accent4 7 3 2 2 4" xfId="6896"/>
    <cellStyle name="20% - Accent4 7 3 2 3" xfId="6897"/>
    <cellStyle name="20% - Accent4 7 3 2 3 2" xfId="6898"/>
    <cellStyle name="20% - Accent4 7 3 2 3 2 2" xfId="6899"/>
    <cellStyle name="20% - Accent4 7 3 2 3 2 2 2" xfId="6900"/>
    <cellStyle name="20% - Accent4 7 3 2 3 2 3" xfId="6901"/>
    <cellStyle name="20% - Accent4 7 3 2 3 3" xfId="6902"/>
    <cellStyle name="20% - Accent4 7 3 2 3 3 2" xfId="6903"/>
    <cellStyle name="20% - Accent4 7 3 2 3 4" xfId="6904"/>
    <cellStyle name="20% - Accent4 7 3 2 4" xfId="6905"/>
    <cellStyle name="20% - Accent4 7 3 2 4 2" xfId="6906"/>
    <cellStyle name="20% - Accent4 7 3 2 4 2 2" xfId="6907"/>
    <cellStyle name="20% - Accent4 7 3 2 4 3" xfId="6908"/>
    <cellStyle name="20% - Accent4 7 3 2 5" xfId="6909"/>
    <cellStyle name="20% - Accent4 7 3 2 5 2" xfId="6910"/>
    <cellStyle name="20% - Accent4 7 3 2 6" xfId="6911"/>
    <cellStyle name="20% - Accent4 7 3 2 7" xfId="6912"/>
    <cellStyle name="20% - Accent4 7 3 3" xfId="6913"/>
    <cellStyle name="20% - Accent4 7 3 3 2" xfId="6914"/>
    <cellStyle name="20% - Accent4 7 3 3 2 2" xfId="6915"/>
    <cellStyle name="20% - Accent4 7 3 3 2 2 2" xfId="6916"/>
    <cellStyle name="20% - Accent4 7 3 3 2 3" xfId="6917"/>
    <cellStyle name="20% - Accent4 7 3 3 3" xfId="6918"/>
    <cellStyle name="20% - Accent4 7 3 3 3 2" xfId="6919"/>
    <cellStyle name="20% - Accent4 7 3 3 4" xfId="6920"/>
    <cellStyle name="20% - Accent4 7 3 3 5" xfId="6921"/>
    <cellStyle name="20% - Accent4 7 3 4" xfId="6922"/>
    <cellStyle name="20% - Accent4 7 3 4 2" xfId="6923"/>
    <cellStyle name="20% - Accent4 7 3 4 2 2" xfId="6924"/>
    <cellStyle name="20% - Accent4 7 3 4 2 2 2" xfId="6925"/>
    <cellStyle name="20% - Accent4 7 3 4 2 3" xfId="6926"/>
    <cellStyle name="20% - Accent4 7 3 4 3" xfId="6927"/>
    <cellStyle name="20% - Accent4 7 3 4 3 2" xfId="6928"/>
    <cellStyle name="20% - Accent4 7 3 4 4" xfId="6929"/>
    <cellStyle name="20% - Accent4 7 3 5" xfId="6930"/>
    <cellStyle name="20% - Accent4 7 3 5 2" xfId="6931"/>
    <cellStyle name="20% - Accent4 7 3 5 2 2" xfId="6932"/>
    <cellStyle name="20% - Accent4 7 3 5 2 2 2" xfId="6933"/>
    <cellStyle name="20% - Accent4 7 3 5 2 3" xfId="6934"/>
    <cellStyle name="20% - Accent4 7 3 5 3" xfId="6935"/>
    <cellStyle name="20% - Accent4 7 3 5 3 2" xfId="6936"/>
    <cellStyle name="20% - Accent4 7 3 5 4" xfId="6937"/>
    <cellStyle name="20% - Accent4 7 3 6" xfId="6938"/>
    <cellStyle name="20% - Accent4 7 3 6 2" xfId="6939"/>
    <cellStyle name="20% - Accent4 7 3 6 2 2" xfId="6940"/>
    <cellStyle name="20% - Accent4 7 3 6 2 2 2" xfId="6941"/>
    <cellStyle name="20% - Accent4 7 3 6 2 3" xfId="6942"/>
    <cellStyle name="20% - Accent4 7 3 6 3" xfId="6943"/>
    <cellStyle name="20% - Accent4 7 3 6 3 2" xfId="6944"/>
    <cellStyle name="20% - Accent4 7 3 6 4" xfId="6945"/>
    <cellStyle name="20% - Accent4 7 3 7" xfId="6946"/>
    <cellStyle name="20% - Accent4 7 3 7 2" xfId="6947"/>
    <cellStyle name="20% - Accent4 7 3 7 2 2" xfId="6948"/>
    <cellStyle name="20% - Accent4 7 3 7 3" xfId="6949"/>
    <cellStyle name="20% - Accent4 7 3 8" xfId="6950"/>
    <cellStyle name="20% - Accent4 7 3 8 2" xfId="6951"/>
    <cellStyle name="20% - Accent4 7 3 9" xfId="6952"/>
    <cellStyle name="20% - Accent4 7 4" xfId="6953"/>
    <cellStyle name="20% - Accent4 7 4 2" xfId="6954"/>
    <cellStyle name="20% - Accent4 7 4 2 2" xfId="6955"/>
    <cellStyle name="20% - Accent4 7 4 2 2 2" xfId="6956"/>
    <cellStyle name="20% - Accent4 7 4 2 2 2 2" xfId="6957"/>
    <cellStyle name="20% - Accent4 7 4 2 2 3" xfId="6958"/>
    <cellStyle name="20% - Accent4 7 4 2 3" xfId="6959"/>
    <cellStyle name="20% - Accent4 7 4 2 3 2" xfId="6960"/>
    <cellStyle name="20% - Accent4 7 4 2 4" xfId="6961"/>
    <cellStyle name="20% - Accent4 7 4 3" xfId="6962"/>
    <cellStyle name="20% - Accent4 7 4 3 2" xfId="6963"/>
    <cellStyle name="20% - Accent4 7 4 3 2 2" xfId="6964"/>
    <cellStyle name="20% - Accent4 7 4 3 2 2 2" xfId="6965"/>
    <cellStyle name="20% - Accent4 7 4 3 2 3" xfId="6966"/>
    <cellStyle name="20% - Accent4 7 4 3 3" xfId="6967"/>
    <cellStyle name="20% - Accent4 7 4 3 3 2" xfId="6968"/>
    <cellStyle name="20% - Accent4 7 4 3 4" xfId="6969"/>
    <cellStyle name="20% - Accent4 7 4 4" xfId="6970"/>
    <cellStyle name="20% - Accent4 7 4 4 2" xfId="6971"/>
    <cellStyle name="20% - Accent4 7 4 4 2 2" xfId="6972"/>
    <cellStyle name="20% - Accent4 7 4 4 3" xfId="6973"/>
    <cellStyle name="20% - Accent4 7 4 5" xfId="6974"/>
    <cellStyle name="20% - Accent4 7 4 5 2" xfId="6975"/>
    <cellStyle name="20% - Accent4 7 4 6" xfId="6976"/>
    <cellStyle name="20% - Accent4 7 4 7" xfId="6977"/>
    <cellStyle name="20% - Accent4 7 5" xfId="6978"/>
    <cellStyle name="20% - Accent4 7 5 2" xfId="6979"/>
    <cellStyle name="20% - Accent4 7 5 2 2" xfId="6980"/>
    <cellStyle name="20% - Accent4 7 5 2 2 2" xfId="6981"/>
    <cellStyle name="20% - Accent4 7 5 2 3" xfId="6982"/>
    <cellStyle name="20% - Accent4 7 5 3" xfId="6983"/>
    <cellStyle name="20% - Accent4 7 5 3 2" xfId="6984"/>
    <cellStyle name="20% - Accent4 7 5 4" xfId="6985"/>
    <cellStyle name="20% - Accent4 7 5 5" xfId="6986"/>
    <cellStyle name="20% - Accent4 7 6" xfId="6987"/>
    <cellStyle name="20% - Accent4 7 6 2" xfId="6988"/>
    <cellStyle name="20% - Accent4 7 6 2 2" xfId="6989"/>
    <cellStyle name="20% - Accent4 7 6 2 2 2" xfId="6990"/>
    <cellStyle name="20% - Accent4 7 6 2 3" xfId="6991"/>
    <cellStyle name="20% - Accent4 7 6 3" xfId="6992"/>
    <cellStyle name="20% - Accent4 7 6 3 2" xfId="6993"/>
    <cellStyle name="20% - Accent4 7 6 4" xfId="6994"/>
    <cellStyle name="20% - Accent4 7 7" xfId="6995"/>
    <cellStyle name="20% - Accent4 7 7 2" xfId="6996"/>
    <cellStyle name="20% - Accent4 7 7 2 2" xfId="6997"/>
    <cellStyle name="20% - Accent4 7 7 2 2 2" xfId="6998"/>
    <cellStyle name="20% - Accent4 7 7 2 3" xfId="6999"/>
    <cellStyle name="20% - Accent4 7 7 3" xfId="7000"/>
    <cellStyle name="20% - Accent4 7 7 3 2" xfId="7001"/>
    <cellStyle name="20% - Accent4 7 7 4" xfId="7002"/>
    <cellStyle name="20% - Accent4 7 8" xfId="7003"/>
    <cellStyle name="20% - Accent4 7 8 2" xfId="7004"/>
    <cellStyle name="20% - Accent4 7 8 2 2" xfId="7005"/>
    <cellStyle name="20% - Accent4 7 8 2 2 2" xfId="7006"/>
    <cellStyle name="20% - Accent4 7 8 2 3" xfId="7007"/>
    <cellStyle name="20% - Accent4 7 8 3" xfId="7008"/>
    <cellStyle name="20% - Accent4 7 8 3 2" xfId="7009"/>
    <cellStyle name="20% - Accent4 7 8 4" xfId="7010"/>
    <cellStyle name="20% - Accent4 7 9" xfId="7011"/>
    <cellStyle name="20% - Accent4 7 9 2" xfId="7012"/>
    <cellStyle name="20% - Accent4 7 9 2 2" xfId="7013"/>
    <cellStyle name="20% - Accent4 7 9 3" xfId="7014"/>
    <cellStyle name="20% - Accent4 8" xfId="7015"/>
    <cellStyle name="20% - Accent4 8 10" xfId="7016"/>
    <cellStyle name="20% - Accent4 8 10 2" xfId="7017"/>
    <cellStyle name="20% - Accent4 8 11" xfId="7018"/>
    <cellStyle name="20% - Accent4 8 12" xfId="7019"/>
    <cellStyle name="20% - Accent4 8 2" xfId="7020"/>
    <cellStyle name="20% - Accent4 8 2 10" xfId="7021"/>
    <cellStyle name="20% - Accent4 8 2 2" xfId="7022"/>
    <cellStyle name="20% - Accent4 8 2 2 2" xfId="7023"/>
    <cellStyle name="20% - Accent4 8 2 2 2 2" xfId="7024"/>
    <cellStyle name="20% - Accent4 8 2 2 2 2 2" xfId="7025"/>
    <cellStyle name="20% - Accent4 8 2 2 2 2 2 2" xfId="7026"/>
    <cellStyle name="20% - Accent4 8 2 2 2 2 3" xfId="7027"/>
    <cellStyle name="20% - Accent4 8 2 2 2 3" xfId="7028"/>
    <cellStyle name="20% - Accent4 8 2 2 2 3 2" xfId="7029"/>
    <cellStyle name="20% - Accent4 8 2 2 2 4" xfId="7030"/>
    <cellStyle name="20% - Accent4 8 2 2 3" xfId="7031"/>
    <cellStyle name="20% - Accent4 8 2 2 3 2" xfId="7032"/>
    <cellStyle name="20% - Accent4 8 2 2 3 2 2" xfId="7033"/>
    <cellStyle name="20% - Accent4 8 2 2 3 2 2 2" xfId="7034"/>
    <cellStyle name="20% - Accent4 8 2 2 3 2 3" xfId="7035"/>
    <cellStyle name="20% - Accent4 8 2 2 3 3" xfId="7036"/>
    <cellStyle name="20% - Accent4 8 2 2 3 3 2" xfId="7037"/>
    <cellStyle name="20% - Accent4 8 2 2 3 4" xfId="7038"/>
    <cellStyle name="20% - Accent4 8 2 2 4" xfId="7039"/>
    <cellStyle name="20% - Accent4 8 2 2 4 2" xfId="7040"/>
    <cellStyle name="20% - Accent4 8 2 2 4 2 2" xfId="7041"/>
    <cellStyle name="20% - Accent4 8 2 2 4 3" xfId="7042"/>
    <cellStyle name="20% - Accent4 8 2 2 5" xfId="7043"/>
    <cellStyle name="20% - Accent4 8 2 2 5 2" xfId="7044"/>
    <cellStyle name="20% - Accent4 8 2 2 6" xfId="7045"/>
    <cellStyle name="20% - Accent4 8 2 2 7" xfId="7046"/>
    <cellStyle name="20% - Accent4 8 2 3" xfId="7047"/>
    <cellStyle name="20% - Accent4 8 2 3 2" xfId="7048"/>
    <cellStyle name="20% - Accent4 8 2 3 2 2" xfId="7049"/>
    <cellStyle name="20% - Accent4 8 2 3 2 2 2" xfId="7050"/>
    <cellStyle name="20% - Accent4 8 2 3 2 3" xfId="7051"/>
    <cellStyle name="20% - Accent4 8 2 3 3" xfId="7052"/>
    <cellStyle name="20% - Accent4 8 2 3 3 2" xfId="7053"/>
    <cellStyle name="20% - Accent4 8 2 3 4" xfId="7054"/>
    <cellStyle name="20% - Accent4 8 2 3 5" xfId="7055"/>
    <cellStyle name="20% - Accent4 8 2 4" xfId="7056"/>
    <cellStyle name="20% - Accent4 8 2 4 2" xfId="7057"/>
    <cellStyle name="20% - Accent4 8 2 4 2 2" xfId="7058"/>
    <cellStyle name="20% - Accent4 8 2 4 2 2 2" xfId="7059"/>
    <cellStyle name="20% - Accent4 8 2 4 2 3" xfId="7060"/>
    <cellStyle name="20% - Accent4 8 2 4 3" xfId="7061"/>
    <cellStyle name="20% - Accent4 8 2 4 3 2" xfId="7062"/>
    <cellStyle name="20% - Accent4 8 2 4 4" xfId="7063"/>
    <cellStyle name="20% - Accent4 8 2 5" xfId="7064"/>
    <cellStyle name="20% - Accent4 8 2 5 2" xfId="7065"/>
    <cellStyle name="20% - Accent4 8 2 5 2 2" xfId="7066"/>
    <cellStyle name="20% - Accent4 8 2 5 2 2 2" xfId="7067"/>
    <cellStyle name="20% - Accent4 8 2 5 2 3" xfId="7068"/>
    <cellStyle name="20% - Accent4 8 2 5 3" xfId="7069"/>
    <cellStyle name="20% - Accent4 8 2 5 3 2" xfId="7070"/>
    <cellStyle name="20% - Accent4 8 2 5 4" xfId="7071"/>
    <cellStyle name="20% - Accent4 8 2 6" xfId="7072"/>
    <cellStyle name="20% - Accent4 8 2 6 2" xfId="7073"/>
    <cellStyle name="20% - Accent4 8 2 6 2 2" xfId="7074"/>
    <cellStyle name="20% - Accent4 8 2 6 2 2 2" xfId="7075"/>
    <cellStyle name="20% - Accent4 8 2 6 2 3" xfId="7076"/>
    <cellStyle name="20% - Accent4 8 2 6 3" xfId="7077"/>
    <cellStyle name="20% - Accent4 8 2 6 3 2" xfId="7078"/>
    <cellStyle name="20% - Accent4 8 2 6 4" xfId="7079"/>
    <cellStyle name="20% - Accent4 8 2 7" xfId="7080"/>
    <cellStyle name="20% - Accent4 8 2 7 2" xfId="7081"/>
    <cellStyle name="20% - Accent4 8 2 7 2 2" xfId="7082"/>
    <cellStyle name="20% - Accent4 8 2 7 3" xfId="7083"/>
    <cellStyle name="20% - Accent4 8 2 8" xfId="7084"/>
    <cellStyle name="20% - Accent4 8 2 8 2" xfId="7085"/>
    <cellStyle name="20% - Accent4 8 2 9" xfId="7086"/>
    <cellStyle name="20% - Accent4 8 3" xfId="7087"/>
    <cellStyle name="20% - Accent4 8 3 10" xfId="7088"/>
    <cellStyle name="20% - Accent4 8 3 2" xfId="7089"/>
    <cellStyle name="20% - Accent4 8 3 2 2" xfId="7090"/>
    <cellStyle name="20% - Accent4 8 3 2 2 2" xfId="7091"/>
    <cellStyle name="20% - Accent4 8 3 2 2 2 2" xfId="7092"/>
    <cellStyle name="20% - Accent4 8 3 2 2 2 2 2" xfId="7093"/>
    <cellStyle name="20% - Accent4 8 3 2 2 2 3" xfId="7094"/>
    <cellStyle name="20% - Accent4 8 3 2 2 3" xfId="7095"/>
    <cellStyle name="20% - Accent4 8 3 2 2 3 2" xfId="7096"/>
    <cellStyle name="20% - Accent4 8 3 2 2 4" xfId="7097"/>
    <cellStyle name="20% - Accent4 8 3 2 3" xfId="7098"/>
    <cellStyle name="20% - Accent4 8 3 2 3 2" xfId="7099"/>
    <cellStyle name="20% - Accent4 8 3 2 3 2 2" xfId="7100"/>
    <cellStyle name="20% - Accent4 8 3 2 3 2 2 2" xfId="7101"/>
    <cellStyle name="20% - Accent4 8 3 2 3 2 3" xfId="7102"/>
    <cellStyle name="20% - Accent4 8 3 2 3 3" xfId="7103"/>
    <cellStyle name="20% - Accent4 8 3 2 3 3 2" xfId="7104"/>
    <cellStyle name="20% - Accent4 8 3 2 3 4" xfId="7105"/>
    <cellStyle name="20% - Accent4 8 3 2 4" xfId="7106"/>
    <cellStyle name="20% - Accent4 8 3 2 4 2" xfId="7107"/>
    <cellStyle name="20% - Accent4 8 3 2 4 2 2" xfId="7108"/>
    <cellStyle name="20% - Accent4 8 3 2 4 3" xfId="7109"/>
    <cellStyle name="20% - Accent4 8 3 2 5" xfId="7110"/>
    <cellStyle name="20% - Accent4 8 3 2 5 2" xfId="7111"/>
    <cellStyle name="20% - Accent4 8 3 2 6" xfId="7112"/>
    <cellStyle name="20% - Accent4 8 3 2 7" xfId="7113"/>
    <cellStyle name="20% - Accent4 8 3 3" xfId="7114"/>
    <cellStyle name="20% - Accent4 8 3 3 2" xfId="7115"/>
    <cellStyle name="20% - Accent4 8 3 3 2 2" xfId="7116"/>
    <cellStyle name="20% - Accent4 8 3 3 2 2 2" xfId="7117"/>
    <cellStyle name="20% - Accent4 8 3 3 2 3" xfId="7118"/>
    <cellStyle name="20% - Accent4 8 3 3 3" xfId="7119"/>
    <cellStyle name="20% - Accent4 8 3 3 3 2" xfId="7120"/>
    <cellStyle name="20% - Accent4 8 3 3 4" xfId="7121"/>
    <cellStyle name="20% - Accent4 8 3 3 5" xfId="7122"/>
    <cellStyle name="20% - Accent4 8 3 4" xfId="7123"/>
    <cellStyle name="20% - Accent4 8 3 4 2" xfId="7124"/>
    <cellStyle name="20% - Accent4 8 3 4 2 2" xfId="7125"/>
    <cellStyle name="20% - Accent4 8 3 4 2 2 2" xfId="7126"/>
    <cellStyle name="20% - Accent4 8 3 4 2 3" xfId="7127"/>
    <cellStyle name="20% - Accent4 8 3 4 3" xfId="7128"/>
    <cellStyle name="20% - Accent4 8 3 4 3 2" xfId="7129"/>
    <cellStyle name="20% - Accent4 8 3 4 4" xfId="7130"/>
    <cellStyle name="20% - Accent4 8 3 5" xfId="7131"/>
    <cellStyle name="20% - Accent4 8 3 5 2" xfId="7132"/>
    <cellStyle name="20% - Accent4 8 3 5 2 2" xfId="7133"/>
    <cellStyle name="20% - Accent4 8 3 5 2 2 2" xfId="7134"/>
    <cellStyle name="20% - Accent4 8 3 5 2 3" xfId="7135"/>
    <cellStyle name="20% - Accent4 8 3 5 3" xfId="7136"/>
    <cellStyle name="20% - Accent4 8 3 5 3 2" xfId="7137"/>
    <cellStyle name="20% - Accent4 8 3 5 4" xfId="7138"/>
    <cellStyle name="20% - Accent4 8 3 6" xfId="7139"/>
    <cellStyle name="20% - Accent4 8 3 6 2" xfId="7140"/>
    <cellStyle name="20% - Accent4 8 3 6 2 2" xfId="7141"/>
    <cellStyle name="20% - Accent4 8 3 6 2 2 2" xfId="7142"/>
    <cellStyle name="20% - Accent4 8 3 6 2 3" xfId="7143"/>
    <cellStyle name="20% - Accent4 8 3 6 3" xfId="7144"/>
    <cellStyle name="20% - Accent4 8 3 6 3 2" xfId="7145"/>
    <cellStyle name="20% - Accent4 8 3 6 4" xfId="7146"/>
    <cellStyle name="20% - Accent4 8 3 7" xfId="7147"/>
    <cellStyle name="20% - Accent4 8 3 7 2" xfId="7148"/>
    <cellStyle name="20% - Accent4 8 3 7 2 2" xfId="7149"/>
    <cellStyle name="20% - Accent4 8 3 7 3" xfId="7150"/>
    <cellStyle name="20% - Accent4 8 3 8" xfId="7151"/>
    <cellStyle name="20% - Accent4 8 3 8 2" xfId="7152"/>
    <cellStyle name="20% - Accent4 8 3 9" xfId="7153"/>
    <cellStyle name="20% - Accent4 8 4" xfId="7154"/>
    <cellStyle name="20% - Accent4 8 4 2" xfId="7155"/>
    <cellStyle name="20% - Accent4 8 4 2 2" xfId="7156"/>
    <cellStyle name="20% - Accent4 8 4 2 2 2" xfId="7157"/>
    <cellStyle name="20% - Accent4 8 4 2 2 2 2" xfId="7158"/>
    <cellStyle name="20% - Accent4 8 4 2 2 3" xfId="7159"/>
    <cellStyle name="20% - Accent4 8 4 2 3" xfId="7160"/>
    <cellStyle name="20% - Accent4 8 4 2 3 2" xfId="7161"/>
    <cellStyle name="20% - Accent4 8 4 2 4" xfId="7162"/>
    <cellStyle name="20% - Accent4 8 4 3" xfId="7163"/>
    <cellStyle name="20% - Accent4 8 4 3 2" xfId="7164"/>
    <cellStyle name="20% - Accent4 8 4 3 2 2" xfId="7165"/>
    <cellStyle name="20% - Accent4 8 4 3 2 2 2" xfId="7166"/>
    <cellStyle name="20% - Accent4 8 4 3 2 3" xfId="7167"/>
    <cellStyle name="20% - Accent4 8 4 3 3" xfId="7168"/>
    <cellStyle name="20% - Accent4 8 4 3 3 2" xfId="7169"/>
    <cellStyle name="20% - Accent4 8 4 3 4" xfId="7170"/>
    <cellStyle name="20% - Accent4 8 4 4" xfId="7171"/>
    <cellStyle name="20% - Accent4 8 4 4 2" xfId="7172"/>
    <cellStyle name="20% - Accent4 8 4 4 2 2" xfId="7173"/>
    <cellStyle name="20% - Accent4 8 4 4 3" xfId="7174"/>
    <cellStyle name="20% - Accent4 8 4 5" xfId="7175"/>
    <cellStyle name="20% - Accent4 8 4 5 2" xfId="7176"/>
    <cellStyle name="20% - Accent4 8 4 6" xfId="7177"/>
    <cellStyle name="20% - Accent4 8 4 7" xfId="7178"/>
    <cellStyle name="20% - Accent4 8 5" xfId="7179"/>
    <cellStyle name="20% - Accent4 8 5 2" xfId="7180"/>
    <cellStyle name="20% - Accent4 8 5 2 2" xfId="7181"/>
    <cellStyle name="20% - Accent4 8 5 2 2 2" xfId="7182"/>
    <cellStyle name="20% - Accent4 8 5 2 3" xfId="7183"/>
    <cellStyle name="20% - Accent4 8 5 3" xfId="7184"/>
    <cellStyle name="20% - Accent4 8 5 3 2" xfId="7185"/>
    <cellStyle name="20% - Accent4 8 5 4" xfId="7186"/>
    <cellStyle name="20% - Accent4 8 5 5" xfId="7187"/>
    <cellStyle name="20% - Accent4 8 6" xfId="7188"/>
    <cellStyle name="20% - Accent4 8 6 2" xfId="7189"/>
    <cellStyle name="20% - Accent4 8 6 2 2" xfId="7190"/>
    <cellStyle name="20% - Accent4 8 6 2 2 2" xfId="7191"/>
    <cellStyle name="20% - Accent4 8 6 2 3" xfId="7192"/>
    <cellStyle name="20% - Accent4 8 6 3" xfId="7193"/>
    <cellStyle name="20% - Accent4 8 6 3 2" xfId="7194"/>
    <cellStyle name="20% - Accent4 8 6 4" xfId="7195"/>
    <cellStyle name="20% - Accent4 8 7" xfId="7196"/>
    <cellStyle name="20% - Accent4 8 7 2" xfId="7197"/>
    <cellStyle name="20% - Accent4 8 7 2 2" xfId="7198"/>
    <cellStyle name="20% - Accent4 8 7 2 2 2" xfId="7199"/>
    <cellStyle name="20% - Accent4 8 7 2 3" xfId="7200"/>
    <cellStyle name="20% - Accent4 8 7 3" xfId="7201"/>
    <cellStyle name="20% - Accent4 8 7 3 2" xfId="7202"/>
    <cellStyle name="20% - Accent4 8 7 4" xfId="7203"/>
    <cellStyle name="20% - Accent4 8 8" xfId="7204"/>
    <cellStyle name="20% - Accent4 8 8 2" xfId="7205"/>
    <cellStyle name="20% - Accent4 8 8 2 2" xfId="7206"/>
    <cellStyle name="20% - Accent4 8 8 2 2 2" xfId="7207"/>
    <cellStyle name="20% - Accent4 8 8 2 3" xfId="7208"/>
    <cellStyle name="20% - Accent4 8 8 3" xfId="7209"/>
    <cellStyle name="20% - Accent4 8 8 3 2" xfId="7210"/>
    <cellStyle name="20% - Accent4 8 8 4" xfId="7211"/>
    <cellStyle name="20% - Accent4 8 9" xfId="7212"/>
    <cellStyle name="20% - Accent4 8 9 2" xfId="7213"/>
    <cellStyle name="20% - Accent4 8 9 2 2" xfId="7214"/>
    <cellStyle name="20% - Accent4 8 9 3" xfId="7215"/>
    <cellStyle name="20% - Accent4 9" xfId="7216"/>
    <cellStyle name="20% - Accent4 9 10" xfId="7217"/>
    <cellStyle name="20% - Accent4 9 10 2" xfId="7218"/>
    <cellStyle name="20% - Accent4 9 11" xfId="7219"/>
    <cellStyle name="20% - Accent4 9 12" xfId="7220"/>
    <cellStyle name="20% - Accent4 9 2" xfId="7221"/>
    <cellStyle name="20% - Accent4 9 2 10" xfId="7222"/>
    <cellStyle name="20% - Accent4 9 2 2" xfId="7223"/>
    <cellStyle name="20% - Accent4 9 2 2 2" xfId="7224"/>
    <cellStyle name="20% - Accent4 9 2 2 2 2" xfId="7225"/>
    <cellStyle name="20% - Accent4 9 2 2 2 2 2" xfId="7226"/>
    <cellStyle name="20% - Accent4 9 2 2 2 2 2 2" xfId="7227"/>
    <cellStyle name="20% - Accent4 9 2 2 2 2 3" xfId="7228"/>
    <cellStyle name="20% - Accent4 9 2 2 2 3" xfId="7229"/>
    <cellStyle name="20% - Accent4 9 2 2 2 3 2" xfId="7230"/>
    <cellStyle name="20% - Accent4 9 2 2 2 4" xfId="7231"/>
    <cellStyle name="20% - Accent4 9 2 2 3" xfId="7232"/>
    <cellStyle name="20% - Accent4 9 2 2 3 2" xfId="7233"/>
    <cellStyle name="20% - Accent4 9 2 2 3 2 2" xfId="7234"/>
    <cellStyle name="20% - Accent4 9 2 2 3 2 2 2" xfId="7235"/>
    <cellStyle name="20% - Accent4 9 2 2 3 2 3" xfId="7236"/>
    <cellStyle name="20% - Accent4 9 2 2 3 3" xfId="7237"/>
    <cellStyle name="20% - Accent4 9 2 2 3 3 2" xfId="7238"/>
    <cellStyle name="20% - Accent4 9 2 2 3 4" xfId="7239"/>
    <cellStyle name="20% - Accent4 9 2 2 4" xfId="7240"/>
    <cellStyle name="20% - Accent4 9 2 2 4 2" xfId="7241"/>
    <cellStyle name="20% - Accent4 9 2 2 4 2 2" xfId="7242"/>
    <cellStyle name="20% - Accent4 9 2 2 4 3" xfId="7243"/>
    <cellStyle name="20% - Accent4 9 2 2 5" xfId="7244"/>
    <cellStyle name="20% - Accent4 9 2 2 5 2" xfId="7245"/>
    <cellStyle name="20% - Accent4 9 2 2 6" xfId="7246"/>
    <cellStyle name="20% - Accent4 9 2 2 7" xfId="7247"/>
    <cellStyle name="20% - Accent4 9 2 3" xfId="7248"/>
    <cellStyle name="20% - Accent4 9 2 3 2" xfId="7249"/>
    <cellStyle name="20% - Accent4 9 2 3 2 2" xfId="7250"/>
    <cellStyle name="20% - Accent4 9 2 3 2 2 2" xfId="7251"/>
    <cellStyle name="20% - Accent4 9 2 3 2 3" xfId="7252"/>
    <cellStyle name="20% - Accent4 9 2 3 3" xfId="7253"/>
    <cellStyle name="20% - Accent4 9 2 3 3 2" xfId="7254"/>
    <cellStyle name="20% - Accent4 9 2 3 4" xfId="7255"/>
    <cellStyle name="20% - Accent4 9 2 3 5" xfId="7256"/>
    <cellStyle name="20% - Accent4 9 2 4" xfId="7257"/>
    <cellStyle name="20% - Accent4 9 2 4 2" xfId="7258"/>
    <cellStyle name="20% - Accent4 9 2 4 2 2" xfId="7259"/>
    <cellStyle name="20% - Accent4 9 2 4 2 2 2" xfId="7260"/>
    <cellStyle name="20% - Accent4 9 2 4 2 3" xfId="7261"/>
    <cellStyle name="20% - Accent4 9 2 4 3" xfId="7262"/>
    <cellStyle name="20% - Accent4 9 2 4 3 2" xfId="7263"/>
    <cellStyle name="20% - Accent4 9 2 4 4" xfId="7264"/>
    <cellStyle name="20% - Accent4 9 2 5" xfId="7265"/>
    <cellStyle name="20% - Accent4 9 2 5 2" xfId="7266"/>
    <cellStyle name="20% - Accent4 9 2 5 2 2" xfId="7267"/>
    <cellStyle name="20% - Accent4 9 2 5 2 2 2" xfId="7268"/>
    <cellStyle name="20% - Accent4 9 2 5 2 3" xfId="7269"/>
    <cellStyle name="20% - Accent4 9 2 5 3" xfId="7270"/>
    <cellStyle name="20% - Accent4 9 2 5 3 2" xfId="7271"/>
    <cellStyle name="20% - Accent4 9 2 5 4" xfId="7272"/>
    <cellStyle name="20% - Accent4 9 2 6" xfId="7273"/>
    <cellStyle name="20% - Accent4 9 2 6 2" xfId="7274"/>
    <cellStyle name="20% - Accent4 9 2 6 2 2" xfId="7275"/>
    <cellStyle name="20% - Accent4 9 2 6 2 2 2" xfId="7276"/>
    <cellStyle name="20% - Accent4 9 2 6 2 3" xfId="7277"/>
    <cellStyle name="20% - Accent4 9 2 6 3" xfId="7278"/>
    <cellStyle name="20% - Accent4 9 2 6 3 2" xfId="7279"/>
    <cellStyle name="20% - Accent4 9 2 6 4" xfId="7280"/>
    <cellStyle name="20% - Accent4 9 2 7" xfId="7281"/>
    <cellStyle name="20% - Accent4 9 2 7 2" xfId="7282"/>
    <cellStyle name="20% - Accent4 9 2 7 2 2" xfId="7283"/>
    <cellStyle name="20% - Accent4 9 2 7 3" xfId="7284"/>
    <cellStyle name="20% - Accent4 9 2 8" xfId="7285"/>
    <cellStyle name="20% - Accent4 9 2 8 2" xfId="7286"/>
    <cellStyle name="20% - Accent4 9 2 9" xfId="7287"/>
    <cellStyle name="20% - Accent4 9 3" xfId="7288"/>
    <cellStyle name="20% - Accent4 9 3 10" xfId="7289"/>
    <cellStyle name="20% - Accent4 9 3 2" xfId="7290"/>
    <cellStyle name="20% - Accent4 9 3 2 2" xfId="7291"/>
    <cellStyle name="20% - Accent4 9 3 2 2 2" xfId="7292"/>
    <cellStyle name="20% - Accent4 9 3 2 2 2 2" xfId="7293"/>
    <cellStyle name="20% - Accent4 9 3 2 2 2 2 2" xfId="7294"/>
    <cellStyle name="20% - Accent4 9 3 2 2 2 3" xfId="7295"/>
    <cellStyle name="20% - Accent4 9 3 2 2 3" xfId="7296"/>
    <cellStyle name="20% - Accent4 9 3 2 2 3 2" xfId="7297"/>
    <cellStyle name="20% - Accent4 9 3 2 2 4" xfId="7298"/>
    <cellStyle name="20% - Accent4 9 3 2 3" xfId="7299"/>
    <cellStyle name="20% - Accent4 9 3 2 3 2" xfId="7300"/>
    <cellStyle name="20% - Accent4 9 3 2 3 2 2" xfId="7301"/>
    <cellStyle name="20% - Accent4 9 3 2 3 2 2 2" xfId="7302"/>
    <cellStyle name="20% - Accent4 9 3 2 3 2 3" xfId="7303"/>
    <cellStyle name="20% - Accent4 9 3 2 3 3" xfId="7304"/>
    <cellStyle name="20% - Accent4 9 3 2 3 3 2" xfId="7305"/>
    <cellStyle name="20% - Accent4 9 3 2 3 4" xfId="7306"/>
    <cellStyle name="20% - Accent4 9 3 2 4" xfId="7307"/>
    <cellStyle name="20% - Accent4 9 3 2 4 2" xfId="7308"/>
    <cellStyle name="20% - Accent4 9 3 2 4 2 2" xfId="7309"/>
    <cellStyle name="20% - Accent4 9 3 2 4 3" xfId="7310"/>
    <cellStyle name="20% - Accent4 9 3 2 5" xfId="7311"/>
    <cellStyle name="20% - Accent4 9 3 2 5 2" xfId="7312"/>
    <cellStyle name="20% - Accent4 9 3 2 6" xfId="7313"/>
    <cellStyle name="20% - Accent4 9 3 2 7" xfId="7314"/>
    <cellStyle name="20% - Accent4 9 3 3" xfId="7315"/>
    <cellStyle name="20% - Accent4 9 3 3 2" xfId="7316"/>
    <cellStyle name="20% - Accent4 9 3 3 2 2" xfId="7317"/>
    <cellStyle name="20% - Accent4 9 3 3 2 2 2" xfId="7318"/>
    <cellStyle name="20% - Accent4 9 3 3 2 3" xfId="7319"/>
    <cellStyle name="20% - Accent4 9 3 3 3" xfId="7320"/>
    <cellStyle name="20% - Accent4 9 3 3 3 2" xfId="7321"/>
    <cellStyle name="20% - Accent4 9 3 3 4" xfId="7322"/>
    <cellStyle name="20% - Accent4 9 3 3 5" xfId="7323"/>
    <cellStyle name="20% - Accent4 9 3 4" xfId="7324"/>
    <cellStyle name="20% - Accent4 9 3 4 2" xfId="7325"/>
    <cellStyle name="20% - Accent4 9 3 4 2 2" xfId="7326"/>
    <cellStyle name="20% - Accent4 9 3 4 2 2 2" xfId="7327"/>
    <cellStyle name="20% - Accent4 9 3 4 2 3" xfId="7328"/>
    <cellStyle name="20% - Accent4 9 3 4 3" xfId="7329"/>
    <cellStyle name="20% - Accent4 9 3 4 3 2" xfId="7330"/>
    <cellStyle name="20% - Accent4 9 3 4 4" xfId="7331"/>
    <cellStyle name="20% - Accent4 9 3 5" xfId="7332"/>
    <cellStyle name="20% - Accent4 9 3 5 2" xfId="7333"/>
    <cellStyle name="20% - Accent4 9 3 5 2 2" xfId="7334"/>
    <cellStyle name="20% - Accent4 9 3 5 2 2 2" xfId="7335"/>
    <cellStyle name="20% - Accent4 9 3 5 2 3" xfId="7336"/>
    <cellStyle name="20% - Accent4 9 3 5 3" xfId="7337"/>
    <cellStyle name="20% - Accent4 9 3 5 3 2" xfId="7338"/>
    <cellStyle name="20% - Accent4 9 3 5 4" xfId="7339"/>
    <cellStyle name="20% - Accent4 9 3 6" xfId="7340"/>
    <cellStyle name="20% - Accent4 9 3 6 2" xfId="7341"/>
    <cellStyle name="20% - Accent4 9 3 6 2 2" xfId="7342"/>
    <cellStyle name="20% - Accent4 9 3 6 2 2 2" xfId="7343"/>
    <cellStyle name="20% - Accent4 9 3 6 2 3" xfId="7344"/>
    <cellStyle name="20% - Accent4 9 3 6 3" xfId="7345"/>
    <cellStyle name="20% - Accent4 9 3 6 3 2" xfId="7346"/>
    <cellStyle name="20% - Accent4 9 3 6 4" xfId="7347"/>
    <cellStyle name="20% - Accent4 9 3 7" xfId="7348"/>
    <cellStyle name="20% - Accent4 9 3 7 2" xfId="7349"/>
    <cellStyle name="20% - Accent4 9 3 7 2 2" xfId="7350"/>
    <cellStyle name="20% - Accent4 9 3 7 3" xfId="7351"/>
    <cellStyle name="20% - Accent4 9 3 8" xfId="7352"/>
    <cellStyle name="20% - Accent4 9 3 8 2" xfId="7353"/>
    <cellStyle name="20% - Accent4 9 3 9" xfId="7354"/>
    <cellStyle name="20% - Accent4 9 4" xfId="7355"/>
    <cellStyle name="20% - Accent4 9 4 2" xfId="7356"/>
    <cellStyle name="20% - Accent4 9 4 2 2" xfId="7357"/>
    <cellStyle name="20% - Accent4 9 4 2 2 2" xfId="7358"/>
    <cellStyle name="20% - Accent4 9 4 2 2 2 2" xfId="7359"/>
    <cellStyle name="20% - Accent4 9 4 2 2 3" xfId="7360"/>
    <cellStyle name="20% - Accent4 9 4 2 3" xfId="7361"/>
    <cellStyle name="20% - Accent4 9 4 2 3 2" xfId="7362"/>
    <cellStyle name="20% - Accent4 9 4 2 4" xfId="7363"/>
    <cellStyle name="20% - Accent4 9 4 3" xfId="7364"/>
    <cellStyle name="20% - Accent4 9 4 3 2" xfId="7365"/>
    <cellStyle name="20% - Accent4 9 4 3 2 2" xfId="7366"/>
    <cellStyle name="20% - Accent4 9 4 3 2 2 2" xfId="7367"/>
    <cellStyle name="20% - Accent4 9 4 3 2 3" xfId="7368"/>
    <cellStyle name="20% - Accent4 9 4 3 3" xfId="7369"/>
    <cellStyle name="20% - Accent4 9 4 3 3 2" xfId="7370"/>
    <cellStyle name="20% - Accent4 9 4 3 4" xfId="7371"/>
    <cellStyle name="20% - Accent4 9 4 4" xfId="7372"/>
    <cellStyle name="20% - Accent4 9 4 4 2" xfId="7373"/>
    <cellStyle name="20% - Accent4 9 4 4 2 2" xfId="7374"/>
    <cellStyle name="20% - Accent4 9 4 4 3" xfId="7375"/>
    <cellStyle name="20% - Accent4 9 4 5" xfId="7376"/>
    <cellStyle name="20% - Accent4 9 4 5 2" xfId="7377"/>
    <cellStyle name="20% - Accent4 9 4 6" xfId="7378"/>
    <cellStyle name="20% - Accent4 9 4 7" xfId="7379"/>
    <cellStyle name="20% - Accent4 9 5" xfId="7380"/>
    <cellStyle name="20% - Accent4 9 5 2" xfId="7381"/>
    <cellStyle name="20% - Accent4 9 5 2 2" xfId="7382"/>
    <cellStyle name="20% - Accent4 9 5 2 2 2" xfId="7383"/>
    <cellStyle name="20% - Accent4 9 5 2 3" xfId="7384"/>
    <cellStyle name="20% - Accent4 9 5 3" xfId="7385"/>
    <cellStyle name="20% - Accent4 9 5 3 2" xfId="7386"/>
    <cellStyle name="20% - Accent4 9 5 4" xfId="7387"/>
    <cellStyle name="20% - Accent4 9 5 5" xfId="7388"/>
    <cellStyle name="20% - Accent4 9 6" xfId="7389"/>
    <cellStyle name="20% - Accent4 9 6 2" xfId="7390"/>
    <cellStyle name="20% - Accent4 9 6 2 2" xfId="7391"/>
    <cellStyle name="20% - Accent4 9 6 2 2 2" xfId="7392"/>
    <cellStyle name="20% - Accent4 9 6 2 3" xfId="7393"/>
    <cellStyle name="20% - Accent4 9 6 3" xfId="7394"/>
    <cellStyle name="20% - Accent4 9 6 3 2" xfId="7395"/>
    <cellStyle name="20% - Accent4 9 6 4" xfId="7396"/>
    <cellStyle name="20% - Accent4 9 7" xfId="7397"/>
    <cellStyle name="20% - Accent4 9 7 2" xfId="7398"/>
    <cellStyle name="20% - Accent4 9 7 2 2" xfId="7399"/>
    <cellStyle name="20% - Accent4 9 7 2 2 2" xfId="7400"/>
    <cellStyle name="20% - Accent4 9 7 2 3" xfId="7401"/>
    <cellStyle name="20% - Accent4 9 7 3" xfId="7402"/>
    <cellStyle name="20% - Accent4 9 7 3 2" xfId="7403"/>
    <cellStyle name="20% - Accent4 9 7 4" xfId="7404"/>
    <cellStyle name="20% - Accent4 9 8" xfId="7405"/>
    <cellStyle name="20% - Accent4 9 8 2" xfId="7406"/>
    <cellStyle name="20% - Accent4 9 8 2 2" xfId="7407"/>
    <cellStyle name="20% - Accent4 9 8 2 2 2" xfId="7408"/>
    <cellStyle name="20% - Accent4 9 8 2 3" xfId="7409"/>
    <cellStyle name="20% - Accent4 9 8 3" xfId="7410"/>
    <cellStyle name="20% - Accent4 9 8 3 2" xfId="7411"/>
    <cellStyle name="20% - Accent4 9 8 4" xfId="7412"/>
    <cellStyle name="20% - Accent4 9 9" xfId="7413"/>
    <cellStyle name="20% - Accent4 9 9 2" xfId="7414"/>
    <cellStyle name="20% - Accent4 9 9 2 2" xfId="7415"/>
    <cellStyle name="20% - Accent4 9 9 3" xfId="7416"/>
    <cellStyle name="20% - Accent5 10" xfId="7417"/>
    <cellStyle name="20% - Accent5 11" xfId="7418"/>
    <cellStyle name="20% - Accent5 12" xfId="7419"/>
    <cellStyle name="20% - Accent5 13" xfId="7420"/>
    <cellStyle name="20% - Accent5 2" xfId="7421"/>
    <cellStyle name="20% - Accent5 2 2" xfId="7422"/>
    <cellStyle name="20% - Accent5 2 2 10" xfId="7423"/>
    <cellStyle name="20% - Accent5 2 2 10 2" xfId="7424"/>
    <cellStyle name="20% - Accent5 2 2 10 2 2" xfId="7425"/>
    <cellStyle name="20% - Accent5 2 2 10 2 2 2" xfId="7426"/>
    <cellStyle name="20% - Accent5 2 2 10 2 3" xfId="7427"/>
    <cellStyle name="20% - Accent5 2 2 10 3" xfId="7428"/>
    <cellStyle name="20% - Accent5 2 2 10 3 2" xfId="7429"/>
    <cellStyle name="20% - Accent5 2 2 10 4" xfId="7430"/>
    <cellStyle name="20% - Accent5 2 2 11" xfId="7431"/>
    <cellStyle name="20% - Accent5 2 2 11 2" xfId="7432"/>
    <cellStyle name="20% - Accent5 2 2 11 2 2" xfId="7433"/>
    <cellStyle name="20% - Accent5 2 2 11 2 2 2" xfId="7434"/>
    <cellStyle name="20% - Accent5 2 2 11 2 3" xfId="7435"/>
    <cellStyle name="20% - Accent5 2 2 11 3" xfId="7436"/>
    <cellStyle name="20% - Accent5 2 2 11 3 2" xfId="7437"/>
    <cellStyle name="20% - Accent5 2 2 11 4" xfId="7438"/>
    <cellStyle name="20% - Accent5 2 2 12" xfId="7439"/>
    <cellStyle name="20% - Accent5 2 2 12 2" xfId="7440"/>
    <cellStyle name="20% - Accent5 2 2 12 2 2" xfId="7441"/>
    <cellStyle name="20% - Accent5 2 2 12 3" xfId="7442"/>
    <cellStyle name="20% - Accent5 2 2 13" xfId="7443"/>
    <cellStyle name="20% - Accent5 2 2 13 2" xfId="7444"/>
    <cellStyle name="20% - Accent5 2 2 14" xfId="7445"/>
    <cellStyle name="20% - Accent5 2 2 15" xfId="7446"/>
    <cellStyle name="20% - Accent5 2 2 16" xfId="7447"/>
    <cellStyle name="20% - Accent5 2 2 17" xfId="7448"/>
    <cellStyle name="20% - Accent5 2 2 18" xfId="7449"/>
    <cellStyle name="20% - Accent5 2 2 19" xfId="7450"/>
    <cellStyle name="20% - Accent5 2 2 2" xfId="7451"/>
    <cellStyle name="20% - Accent5 2 2 2 10" xfId="7452"/>
    <cellStyle name="20% - Accent5 2 2 2 10 2" xfId="7453"/>
    <cellStyle name="20% - Accent5 2 2 2 10 2 2" xfId="7454"/>
    <cellStyle name="20% - Accent5 2 2 2 10 2 2 2" xfId="7455"/>
    <cellStyle name="20% - Accent5 2 2 2 10 2 3" xfId="7456"/>
    <cellStyle name="20% - Accent5 2 2 2 10 3" xfId="7457"/>
    <cellStyle name="20% - Accent5 2 2 2 10 3 2" xfId="7458"/>
    <cellStyle name="20% - Accent5 2 2 2 10 4" xfId="7459"/>
    <cellStyle name="20% - Accent5 2 2 2 11" xfId="7460"/>
    <cellStyle name="20% - Accent5 2 2 2 11 2" xfId="7461"/>
    <cellStyle name="20% - Accent5 2 2 2 11 2 2" xfId="7462"/>
    <cellStyle name="20% - Accent5 2 2 2 11 3" xfId="7463"/>
    <cellStyle name="20% - Accent5 2 2 2 12" xfId="7464"/>
    <cellStyle name="20% - Accent5 2 2 2 12 2" xfId="7465"/>
    <cellStyle name="20% - Accent5 2 2 2 13" xfId="7466"/>
    <cellStyle name="20% - Accent5 2 2 2 14" xfId="7467"/>
    <cellStyle name="20% - Accent5 2 2 2 15" xfId="7468"/>
    <cellStyle name="20% - Accent5 2 2 2 16" xfId="7469"/>
    <cellStyle name="20% - Accent5 2 2 2 17" xfId="7470"/>
    <cellStyle name="20% - Accent5 2 2 2 18" xfId="7471"/>
    <cellStyle name="20% - Accent5 2 2 2 19" xfId="7472"/>
    <cellStyle name="20% - Accent5 2 2 2 2" xfId="7473"/>
    <cellStyle name="20% - Accent5 2 2 2 2 10" xfId="7474"/>
    <cellStyle name="20% - Accent5 2 2 2 2 10 2" xfId="7475"/>
    <cellStyle name="20% - Accent5 2 2 2 2 11" xfId="7476"/>
    <cellStyle name="20% - Accent5 2 2 2 2 12" xfId="7477"/>
    <cellStyle name="20% - Accent5 2 2 2 2 13" xfId="7478"/>
    <cellStyle name="20% - Accent5 2 2 2 2 2" xfId="7479"/>
    <cellStyle name="20% - Accent5 2 2 2 2 2 10" xfId="7480"/>
    <cellStyle name="20% - Accent5 2 2 2 2 2 11" xfId="7481"/>
    <cellStyle name="20% - Accent5 2 2 2 2 2 2" xfId="7482"/>
    <cellStyle name="20% - Accent5 2 2 2 2 2 2 2" xfId="7483"/>
    <cellStyle name="20% - Accent5 2 2 2 2 2 2 2 2" xfId="7484"/>
    <cellStyle name="20% - Accent5 2 2 2 2 2 2 2 2 2" xfId="7485"/>
    <cellStyle name="20% - Accent5 2 2 2 2 2 2 2 2 2 2" xfId="7486"/>
    <cellStyle name="20% - Accent5 2 2 2 2 2 2 2 2 3" xfId="7487"/>
    <cellStyle name="20% - Accent5 2 2 2 2 2 2 2 3" xfId="7488"/>
    <cellStyle name="20% - Accent5 2 2 2 2 2 2 2 3 2" xfId="7489"/>
    <cellStyle name="20% - Accent5 2 2 2 2 2 2 2 4" xfId="7490"/>
    <cellStyle name="20% - Accent5 2 2 2 2 2 2 3" xfId="7491"/>
    <cellStyle name="20% - Accent5 2 2 2 2 2 2 3 2" xfId="7492"/>
    <cellStyle name="20% - Accent5 2 2 2 2 2 2 3 2 2" xfId="7493"/>
    <cellStyle name="20% - Accent5 2 2 2 2 2 2 3 2 2 2" xfId="7494"/>
    <cellStyle name="20% - Accent5 2 2 2 2 2 2 3 2 3" xfId="7495"/>
    <cellStyle name="20% - Accent5 2 2 2 2 2 2 3 3" xfId="7496"/>
    <cellStyle name="20% - Accent5 2 2 2 2 2 2 3 3 2" xfId="7497"/>
    <cellStyle name="20% - Accent5 2 2 2 2 2 2 3 4" xfId="7498"/>
    <cellStyle name="20% - Accent5 2 2 2 2 2 2 4" xfId="7499"/>
    <cellStyle name="20% - Accent5 2 2 2 2 2 2 4 2" xfId="7500"/>
    <cellStyle name="20% - Accent5 2 2 2 2 2 2 4 2 2" xfId="7501"/>
    <cellStyle name="20% - Accent5 2 2 2 2 2 2 4 3" xfId="7502"/>
    <cellStyle name="20% - Accent5 2 2 2 2 2 2 5" xfId="7503"/>
    <cellStyle name="20% - Accent5 2 2 2 2 2 2 5 2" xfId="7504"/>
    <cellStyle name="20% - Accent5 2 2 2 2 2 2 6" xfId="7505"/>
    <cellStyle name="20% - Accent5 2 2 2 2 2 2 7" xfId="7506"/>
    <cellStyle name="20% - Accent5 2 2 2 2 2 3" xfId="7507"/>
    <cellStyle name="20% - Accent5 2 2 2 2 2 3 2" xfId="7508"/>
    <cellStyle name="20% - Accent5 2 2 2 2 2 3 2 2" xfId="7509"/>
    <cellStyle name="20% - Accent5 2 2 2 2 2 3 2 2 2" xfId="7510"/>
    <cellStyle name="20% - Accent5 2 2 2 2 2 3 2 3" xfId="7511"/>
    <cellStyle name="20% - Accent5 2 2 2 2 2 3 3" xfId="7512"/>
    <cellStyle name="20% - Accent5 2 2 2 2 2 3 3 2" xfId="7513"/>
    <cellStyle name="20% - Accent5 2 2 2 2 2 3 4" xfId="7514"/>
    <cellStyle name="20% - Accent5 2 2 2 2 2 3 5" xfId="7515"/>
    <cellStyle name="20% - Accent5 2 2 2 2 2 4" xfId="7516"/>
    <cellStyle name="20% - Accent5 2 2 2 2 2 4 2" xfId="7517"/>
    <cellStyle name="20% - Accent5 2 2 2 2 2 4 2 2" xfId="7518"/>
    <cellStyle name="20% - Accent5 2 2 2 2 2 4 2 2 2" xfId="7519"/>
    <cellStyle name="20% - Accent5 2 2 2 2 2 4 2 3" xfId="7520"/>
    <cellStyle name="20% - Accent5 2 2 2 2 2 4 3" xfId="7521"/>
    <cellStyle name="20% - Accent5 2 2 2 2 2 4 3 2" xfId="7522"/>
    <cellStyle name="20% - Accent5 2 2 2 2 2 4 4" xfId="7523"/>
    <cellStyle name="20% - Accent5 2 2 2 2 2 5" xfId="7524"/>
    <cellStyle name="20% - Accent5 2 2 2 2 2 5 2" xfId="7525"/>
    <cellStyle name="20% - Accent5 2 2 2 2 2 5 2 2" xfId="7526"/>
    <cellStyle name="20% - Accent5 2 2 2 2 2 5 2 2 2" xfId="7527"/>
    <cellStyle name="20% - Accent5 2 2 2 2 2 5 2 3" xfId="7528"/>
    <cellStyle name="20% - Accent5 2 2 2 2 2 5 3" xfId="7529"/>
    <cellStyle name="20% - Accent5 2 2 2 2 2 5 3 2" xfId="7530"/>
    <cellStyle name="20% - Accent5 2 2 2 2 2 5 4" xfId="7531"/>
    <cellStyle name="20% - Accent5 2 2 2 2 2 6" xfId="7532"/>
    <cellStyle name="20% - Accent5 2 2 2 2 2 6 2" xfId="7533"/>
    <cellStyle name="20% - Accent5 2 2 2 2 2 6 2 2" xfId="7534"/>
    <cellStyle name="20% - Accent5 2 2 2 2 2 6 2 2 2" xfId="7535"/>
    <cellStyle name="20% - Accent5 2 2 2 2 2 6 2 3" xfId="7536"/>
    <cellStyle name="20% - Accent5 2 2 2 2 2 6 3" xfId="7537"/>
    <cellStyle name="20% - Accent5 2 2 2 2 2 6 3 2" xfId="7538"/>
    <cellStyle name="20% - Accent5 2 2 2 2 2 6 4" xfId="7539"/>
    <cellStyle name="20% - Accent5 2 2 2 2 2 7" xfId="7540"/>
    <cellStyle name="20% - Accent5 2 2 2 2 2 7 2" xfId="7541"/>
    <cellStyle name="20% - Accent5 2 2 2 2 2 7 2 2" xfId="7542"/>
    <cellStyle name="20% - Accent5 2 2 2 2 2 7 3" xfId="7543"/>
    <cellStyle name="20% - Accent5 2 2 2 2 2 8" xfId="7544"/>
    <cellStyle name="20% - Accent5 2 2 2 2 2 8 2" xfId="7545"/>
    <cellStyle name="20% - Accent5 2 2 2 2 2 9" xfId="7546"/>
    <cellStyle name="20% - Accent5 2 2 2 2 3" xfId="7547"/>
    <cellStyle name="20% - Accent5 2 2 2 2 3 10" xfId="7548"/>
    <cellStyle name="20% - Accent5 2 2 2 2 3 2" xfId="7549"/>
    <cellStyle name="20% - Accent5 2 2 2 2 3 2 2" xfId="7550"/>
    <cellStyle name="20% - Accent5 2 2 2 2 3 2 2 2" xfId="7551"/>
    <cellStyle name="20% - Accent5 2 2 2 2 3 2 2 2 2" xfId="7552"/>
    <cellStyle name="20% - Accent5 2 2 2 2 3 2 2 2 2 2" xfId="7553"/>
    <cellStyle name="20% - Accent5 2 2 2 2 3 2 2 2 3" xfId="7554"/>
    <cellStyle name="20% - Accent5 2 2 2 2 3 2 2 3" xfId="7555"/>
    <cellStyle name="20% - Accent5 2 2 2 2 3 2 2 3 2" xfId="7556"/>
    <cellStyle name="20% - Accent5 2 2 2 2 3 2 2 4" xfId="7557"/>
    <cellStyle name="20% - Accent5 2 2 2 2 3 2 3" xfId="7558"/>
    <cellStyle name="20% - Accent5 2 2 2 2 3 2 3 2" xfId="7559"/>
    <cellStyle name="20% - Accent5 2 2 2 2 3 2 3 2 2" xfId="7560"/>
    <cellStyle name="20% - Accent5 2 2 2 2 3 2 3 2 2 2" xfId="7561"/>
    <cellStyle name="20% - Accent5 2 2 2 2 3 2 3 2 3" xfId="7562"/>
    <cellStyle name="20% - Accent5 2 2 2 2 3 2 3 3" xfId="7563"/>
    <cellStyle name="20% - Accent5 2 2 2 2 3 2 3 3 2" xfId="7564"/>
    <cellStyle name="20% - Accent5 2 2 2 2 3 2 3 4" xfId="7565"/>
    <cellStyle name="20% - Accent5 2 2 2 2 3 2 4" xfId="7566"/>
    <cellStyle name="20% - Accent5 2 2 2 2 3 2 4 2" xfId="7567"/>
    <cellStyle name="20% - Accent5 2 2 2 2 3 2 4 2 2" xfId="7568"/>
    <cellStyle name="20% - Accent5 2 2 2 2 3 2 4 3" xfId="7569"/>
    <cellStyle name="20% - Accent5 2 2 2 2 3 2 5" xfId="7570"/>
    <cellStyle name="20% - Accent5 2 2 2 2 3 2 5 2" xfId="7571"/>
    <cellStyle name="20% - Accent5 2 2 2 2 3 2 6" xfId="7572"/>
    <cellStyle name="20% - Accent5 2 2 2 2 3 2 7" xfId="7573"/>
    <cellStyle name="20% - Accent5 2 2 2 2 3 3" xfId="7574"/>
    <cellStyle name="20% - Accent5 2 2 2 2 3 3 2" xfId="7575"/>
    <cellStyle name="20% - Accent5 2 2 2 2 3 3 2 2" xfId="7576"/>
    <cellStyle name="20% - Accent5 2 2 2 2 3 3 2 2 2" xfId="7577"/>
    <cellStyle name="20% - Accent5 2 2 2 2 3 3 2 3" xfId="7578"/>
    <cellStyle name="20% - Accent5 2 2 2 2 3 3 3" xfId="7579"/>
    <cellStyle name="20% - Accent5 2 2 2 2 3 3 3 2" xfId="7580"/>
    <cellStyle name="20% - Accent5 2 2 2 2 3 3 4" xfId="7581"/>
    <cellStyle name="20% - Accent5 2 2 2 2 3 3 5" xfId="7582"/>
    <cellStyle name="20% - Accent5 2 2 2 2 3 4" xfId="7583"/>
    <cellStyle name="20% - Accent5 2 2 2 2 3 4 2" xfId="7584"/>
    <cellStyle name="20% - Accent5 2 2 2 2 3 4 2 2" xfId="7585"/>
    <cellStyle name="20% - Accent5 2 2 2 2 3 4 2 2 2" xfId="7586"/>
    <cellStyle name="20% - Accent5 2 2 2 2 3 4 2 3" xfId="7587"/>
    <cellStyle name="20% - Accent5 2 2 2 2 3 4 3" xfId="7588"/>
    <cellStyle name="20% - Accent5 2 2 2 2 3 4 3 2" xfId="7589"/>
    <cellStyle name="20% - Accent5 2 2 2 2 3 4 4" xfId="7590"/>
    <cellStyle name="20% - Accent5 2 2 2 2 3 5" xfId="7591"/>
    <cellStyle name="20% - Accent5 2 2 2 2 3 5 2" xfId="7592"/>
    <cellStyle name="20% - Accent5 2 2 2 2 3 5 2 2" xfId="7593"/>
    <cellStyle name="20% - Accent5 2 2 2 2 3 5 2 2 2" xfId="7594"/>
    <cellStyle name="20% - Accent5 2 2 2 2 3 5 2 3" xfId="7595"/>
    <cellStyle name="20% - Accent5 2 2 2 2 3 5 3" xfId="7596"/>
    <cellStyle name="20% - Accent5 2 2 2 2 3 5 3 2" xfId="7597"/>
    <cellStyle name="20% - Accent5 2 2 2 2 3 5 4" xfId="7598"/>
    <cellStyle name="20% - Accent5 2 2 2 2 3 6" xfId="7599"/>
    <cellStyle name="20% - Accent5 2 2 2 2 3 6 2" xfId="7600"/>
    <cellStyle name="20% - Accent5 2 2 2 2 3 6 2 2" xfId="7601"/>
    <cellStyle name="20% - Accent5 2 2 2 2 3 6 2 2 2" xfId="7602"/>
    <cellStyle name="20% - Accent5 2 2 2 2 3 6 2 3" xfId="7603"/>
    <cellStyle name="20% - Accent5 2 2 2 2 3 6 3" xfId="7604"/>
    <cellStyle name="20% - Accent5 2 2 2 2 3 6 3 2" xfId="7605"/>
    <cellStyle name="20% - Accent5 2 2 2 2 3 6 4" xfId="7606"/>
    <cellStyle name="20% - Accent5 2 2 2 2 3 7" xfId="7607"/>
    <cellStyle name="20% - Accent5 2 2 2 2 3 7 2" xfId="7608"/>
    <cellStyle name="20% - Accent5 2 2 2 2 3 7 2 2" xfId="7609"/>
    <cellStyle name="20% - Accent5 2 2 2 2 3 7 3" xfId="7610"/>
    <cellStyle name="20% - Accent5 2 2 2 2 3 8" xfId="7611"/>
    <cellStyle name="20% - Accent5 2 2 2 2 3 8 2" xfId="7612"/>
    <cellStyle name="20% - Accent5 2 2 2 2 3 9" xfId="7613"/>
    <cellStyle name="20% - Accent5 2 2 2 2 4" xfId="7614"/>
    <cellStyle name="20% - Accent5 2 2 2 2 4 2" xfId="7615"/>
    <cellStyle name="20% - Accent5 2 2 2 2 4 2 2" xfId="7616"/>
    <cellStyle name="20% - Accent5 2 2 2 2 4 2 2 2" xfId="7617"/>
    <cellStyle name="20% - Accent5 2 2 2 2 4 2 2 2 2" xfId="7618"/>
    <cellStyle name="20% - Accent5 2 2 2 2 4 2 2 3" xfId="7619"/>
    <cellStyle name="20% - Accent5 2 2 2 2 4 2 3" xfId="7620"/>
    <cellStyle name="20% - Accent5 2 2 2 2 4 2 3 2" xfId="7621"/>
    <cellStyle name="20% - Accent5 2 2 2 2 4 2 4" xfId="7622"/>
    <cellStyle name="20% - Accent5 2 2 2 2 4 3" xfId="7623"/>
    <cellStyle name="20% - Accent5 2 2 2 2 4 3 2" xfId="7624"/>
    <cellStyle name="20% - Accent5 2 2 2 2 4 3 2 2" xfId="7625"/>
    <cellStyle name="20% - Accent5 2 2 2 2 4 3 2 2 2" xfId="7626"/>
    <cellStyle name="20% - Accent5 2 2 2 2 4 3 2 3" xfId="7627"/>
    <cellStyle name="20% - Accent5 2 2 2 2 4 3 3" xfId="7628"/>
    <cellStyle name="20% - Accent5 2 2 2 2 4 3 3 2" xfId="7629"/>
    <cellStyle name="20% - Accent5 2 2 2 2 4 3 4" xfId="7630"/>
    <cellStyle name="20% - Accent5 2 2 2 2 4 4" xfId="7631"/>
    <cellStyle name="20% - Accent5 2 2 2 2 4 4 2" xfId="7632"/>
    <cellStyle name="20% - Accent5 2 2 2 2 4 4 2 2" xfId="7633"/>
    <cellStyle name="20% - Accent5 2 2 2 2 4 4 3" xfId="7634"/>
    <cellStyle name="20% - Accent5 2 2 2 2 4 5" xfId="7635"/>
    <cellStyle name="20% - Accent5 2 2 2 2 4 5 2" xfId="7636"/>
    <cellStyle name="20% - Accent5 2 2 2 2 4 6" xfId="7637"/>
    <cellStyle name="20% - Accent5 2 2 2 2 4 7" xfId="7638"/>
    <cellStyle name="20% - Accent5 2 2 2 2 5" xfId="7639"/>
    <cellStyle name="20% - Accent5 2 2 2 2 5 2" xfId="7640"/>
    <cellStyle name="20% - Accent5 2 2 2 2 5 2 2" xfId="7641"/>
    <cellStyle name="20% - Accent5 2 2 2 2 5 2 2 2" xfId="7642"/>
    <cellStyle name="20% - Accent5 2 2 2 2 5 2 3" xfId="7643"/>
    <cellStyle name="20% - Accent5 2 2 2 2 5 3" xfId="7644"/>
    <cellStyle name="20% - Accent5 2 2 2 2 5 3 2" xfId="7645"/>
    <cellStyle name="20% - Accent5 2 2 2 2 5 4" xfId="7646"/>
    <cellStyle name="20% - Accent5 2 2 2 2 5 5" xfId="7647"/>
    <cellStyle name="20% - Accent5 2 2 2 2 6" xfId="7648"/>
    <cellStyle name="20% - Accent5 2 2 2 2 6 2" xfId="7649"/>
    <cellStyle name="20% - Accent5 2 2 2 2 6 2 2" xfId="7650"/>
    <cellStyle name="20% - Accent5 2 2 2 2 6 2 2 2" xfId="7651"/>
    <cellStyle name="20% - Accent5 2 2 2 2 6 2 3" xfId="7652"/>
    <cellStyle name="20% - Accent5 2 2 2 2 6 3" xfId="7653"/>
    <cellStyle name="20% - Accent5 2 2 2 2 6 3 2" xfId="7654"/>
    <cellStyle name="20% - Accent5 2 2 2 2 6 4" xfId="7655"/>
    <cellStyle name="20% - Accent5 2 2 2 2 7" xfId="7656"/>
    <cellStyle name="20% - Accent5 2 2 2 2 7 2" xfId="7657"/>
    <cellStyle name="20% - Accent5 2 2 2 2 7 2 2" xfId="7658"/>
    <cellStyle name="20% - Accent5 2 2 2 2 7 2 2 2" xfId="7659"/>
    <cellStyle name="20% - Accent5 2 2 2 2 7 2 3" xfId="7660"/>
    <cellStyle name="20% - Accent5 2 2 2 2 7 3" xfId="7661"/>
    <cellStyle name="20% - Accent5 2 2 2 2 7 3 2" xfId="7662"/>
    <cellStyle name="20% - Accent5 2 2 2 2 7 4" xfId="7663"/>
    <cellStyle name="20% - Accent5 2 2 2 2 8" xfId="7664"/>
    <cellStyle name="20% - Accent5 2 2 2 2 8 2" xfId="7665"/>
    <cellStyle name="20% - Accent5 2 2 2 2 8 2 2" xfId="7666"/>
    <cellStyle name="20% - Accent5 2 2 2 2 8 2 2 2" xfId="7667"/>
    <cellStyle name="20% - Accent5 2 2 2 2 8 2 3" xfId="7668"/>
    <cellStyle name="20% - Accent5 2 2 2 2 8 3" xfId="7669"/>
    <cellStyle name="20% - Accent5 2 2 2 2 8 3 2" xfId="7670"/>
    <cellStyle name="20% - Accent5 2 2 2 2 8 4" xfId="7671"/>
    <cellStyle name="20% - Accent5 2 2 2 2 9" xfId="7672"/>
    <cellStyle name="20% - Accent5 2 2 2 2 9 2" xfId="7673"/>
    <cellStyle name="20% - Accent5 2 2 2 2 9 2 2" xfId="7674"/>
    <cellStyle name="20% - Accent5 2 2 2 2 9 3" xfId="7675"/>
    <cellStyle name="20% - Accent5 2 2 2 20" xfId="7676"/>
    <cellStyle name="20% - Accent5 2 2 2 3" xfId="7677"/>
    <cellStyle name="20% - Accent5 2 2 2 3 10" xfId="7678"/>
    <cellStyle name="20% - Accent5 2 2 2 3 11" xfId="7679"/>
    <cellStyle name="20% - Accent5 2 2 2 3 2" xfId="7680"/>
    <cellStyle name="20% - Accent5 2 2 2 3 2 2" xfId="7681"/>
    <cellStyle name="20% - Accent5 2 2 2 3 2 2 2" xfId="7682"/>
    <cellStyle name="20% - Accent5 2 2 2 3 2 2 2 2" xfId="7683"/>
    <cellStyle name="20% - Accent5 2 2 2 3 2 2 2 2 2" xfId="7684"/>
    <cellStyle name="20% - Accent5 2 2 2 3 2 2 2 3" xfId="7685"/>
    <cellStyle name="20% - Accent5 2 2 2 3 2 2 3" xfId="7686"/>
    <cellStyle name="20% - Accent5 2 2 2 3 2 2 3 2" xfId="7687"/>
    <cellStyle name="20% - Accent5 2 2 2 3 2 2 4" xfId="7688"/>
    <cellStyle name="20% - Accent5 2 2 2 3 2 3" xfId="7689"/>
    <cellStyle name="20% - Accent5 2 2 2 3 2 3 2" xfId="7690"/>
    <cellStyle name="20% - Accent5 2 2 2 3 2 3 2 2" xfId="7691"/>
    <cellStyle name="20% - Accent5 2 2 2 3 2 3 2 2 2" xfId="7692"/>
    <cellStyle name="20% - Accent5 2 2 2 3 2 3 2 3" xfId="7693"/>
    <cellStyle name="20% - Accent5 2 2 2 3 2 3 3" xfId="7694"/>
    <cellStyle name="20% - Accent5 2 2 2 3 2 3 3 2" xfId="7695"/>
    <cellStyle name="20% - Accent5 2 2 2 3 2 3 4" xfId="7696"/>
    <cellStyle name="20% - Accent5 2 2 2 3 2 4" xfId="7697"/>
    <cellStyle name="20% - Accent5 2 2 2 3 2 4 2" xfId="7698"/>
    <cellStyle name="20% - Accent5 2 2 2 3 2 4 2 2" xfId="7699"/>
    <cellStyle name="20% - Accent5 2 2 2 3 2 4 3" xfId="7700"/>
    <cellStyle name="20% - Accent5 2 2 2 3 2 5" xfId="7701"/>
    <cellStyle name="20% - Accent5 2 2 2 3 2 5 2" xfId="7702"/>
    <cellStyle name="20% - Accent5 2 2 2 3 2 6" xfId="7703"/>
    <cellStyle name="20% - Accent5 2 2 2 3 2 7" xfId="7704"/>
    <cellStyle name="20% - Accent5 2 2 2 3 3" xfId="7705"/>
    <cellStyle name="20% - Accent5 2 2 2 3 3 2" xfId="7706"/>
    <cellStyle name="20% - Accent5 2 2 2 3 3 2 2" xfId="7707"/>
    <cellStyle name="20% - Accent5 2 2 2 3 3 2 2 2" xfId="7708"/>
    <cellStyle name="20% - Accent5 2 2 2 3 3 2 3" xfId="7709"/>
    <cellStyle name="20% - Accent5 2 2 2 3 3 3" xfId="7710"/>
    <cellStyle name="20% - Accent5 2 2 2 3 3 3 2" xfId="7711"/>
    <cellStyle name="20% - Accent5 2 2 2 3 3 4" xfId="7712"/>
    <cellStyle name="20% - Accent5 2 2 2 3 3 5" xfId="7713"/>
    <cellStyle name="20% - Accent5 2 2 2 3 4" xfId="7714"/>
    <cellStyle name="20% - Accent5 2 2 2 3 4 2" xfId="7715"/>
    <cellStyle name="20% - Accent5 2 2 2 3 4 2 2" xfId="7716"/>
    <cellStyle name="20% - Accent5 2 2 2 3 4 2 2 2" xfId="7717"/>
    <cellStyle name="20% - Accent5 2 2 2 3 4 2 3" xfId="7718"/>
    <cellStyle name="20% - Accent5 2 2 2 3 4 3" xfId="7719"/>
    <cellStyle name="20% - Accent5 2 2 2 3 4 3 2" xfId="7720"/>
    <cellStyle name="20% - Accent5 2 2 2 3 4 4" xfId="7721"/>
    <cellStyle name="20% - Accent5 2 2 2 3 5" xfId="7722"/>
    <cellStyle name="20% - Accent5 2 2 2 3 5 2" xfId="7723"/>
    <cellStyle name="20% - Accent5 2 2 2 3 5 2 2" xfId="7724"/>
    <cellStyle name="20% - Accent5 2 2 2 3 5 2 2 2" xfId="7725"/>
    <cellStyle name="20% - Accent5 2 2 2 3 5 2 3" xfId="7726"/>
    <cellStyle name="20% - Accent5 2 2 2 3 5 3" xfId="7727"/>
    <cellStyle name="20% - Accent5 2 2 2 3 5 3 2" xfId="7728"/>
    <cellStyle name="20% - Accent5 2 2 2 3 5 4" xfId="7729"/>
    <cellStyle name="20% - Accent5 2 2 2 3 6" xfId="7730"/>
    <cellStyle name="20% - Accent5 2 2 2 3 6 2" xfId="7731"/>
    <cellStyle name="20% - Accent5 2 2 2 3 6 2 2" xfId="7732"/>
    <cellStyle name="20% - Accent5 2 2 2 3 6 2 2 2" xfId="7733"/>
    <cellStyle name="20% - Accent5 2 2 2 3 6 2 3" xfId="7734"/>
    <cellStyle name="20% - Accent5 2 2 2 3 6 3" xfId="7735"/>
    <cellStyle name="20% - Accent5 2 2 2 3 6 3 2" xfId="7736"/>
    <cellStyle name="20% - Accent5 2 2 2 3 6 4" xfId="7737"/>
    <cellStyle name="20% - Accent5 2 2 2 3 7" xfId="7738"/>
    <cellStyle name="20% - Accent5 2 2 2 3 7 2" xfId="7739"/>
    <cellStyle name="20% - Accent5 2 2 2 3 7 2 2" xfId="7740"/>
    <cellStyle name="20% - Accent5 2 2 2 3 7 3" xfId="7741"/>
    <cellStyle name="20% - Accent5 2 2 2 3 8" xfId="7742"/>
    <cellStyle name="20% - Accent5 2 2 2 3 8 2" xfId="7743"/>
    <cellStyle name="20% - Accent5 2 2 2 3 9" xfId="7744"/>
    <cellStyle name="20% - Accent5 2 2 2 4" xfId="7745"/>
    <cellStyle name="20% - Accent5 2 2 2 4 10" xfId="7746"/>
    <cellStyle name="20% - Accent5 2 2 2 4 11" xfId="7747"/>
    <cellStyle name="20% - Accent5 2 2 2 4 2" xfId="7748"/>
    <cellStyle name="20% - Accent5 2 2 2 4 2 2" xfId="7749"/>
    <cellStyle name="20% - Accent5 2 2 2 4 2 2 2" xfId="7750"/>
    <cellStyle name="20% - Accent5 2 2 2 4 2 2 2 2" xfId="7751"/>
    <cellStyle name="20% - Accent5 2 2 2 4 2 2 2 2 2" xfId="7752"/>
    <cellStyle name="20% - Accent5 2 2 2 4 2 2 2 3" xfId="7753"/>
    <cellStyle name="20% - Accent5 2 2 2 4 2 2 3" xfId="7754"/>
    <cellStyle name="20% - Accent5 2 2 2 4 2 2 3 2" xfId="7755"/>
    <cellStyle name="20% - Accent5 2 2 2 4 2 2 4" xfId="7756"/>
    <cellStyle name="20% - Accent5 2 2 2 4 2 3" xfId="7757"/>
    <cellStyle name="20% - Accent5 2 2 2 4 2 3 2" xfId="7758"/>
    <cellStyle name="20% - Accent5 2 2 2 4 2 3 2 2" xfId="7759"/>
    <cellStyle name="20% - Accent5 2 2 2 4 2 3 2 2 2" xfId="7760"/>
    <cellStyle name="20% - Accent5 2 2 2 4 2 3 2 3" xfId="7761"/>
    <cellStyle name="20% - Accent5 2 2 2 4 2 3 3" xfId="7762"/>
    <cellStyle name="20% - Accent5 2 2 2 4 2 3 3 2" xfId="7763"/>
    <cellStyle name="20% - Accent5 2 2 2 4 2 3 4" xfId="7764"/>
    <cellStyle name="20% - Accent5 2 2 2 4 2 4" xfId="7765"/>
    <cellStyle name="20% - Accent5 2 2 2 4 2 4 2" xfId="7766"/>
    <cellStyle name="20% - Accent5 2 2 2 4 2 4 2 2" xfId="7767"/>
    <cellStyle name="20% - Accent5 2 2 2 4 2 4 3" xfId="7768"/>
    <cellStyle name="20% - Accent5 2 2 2 4 2 5" xfId="7769"/>
    <cellStyle name="20% - Accent5 2 2 2 4 2 5 2" xfId="7770"/>
    <cellStyle name="20% - Accent5 2 2 2 4 2 6" xfId="7771"/>
    <cellStyle name="20% - Accent5 2 2 2 4 2 7" xfId="7772"/>
    <cellStyle name="20% - Accent5 2 2 2 4 3" xfId="7773"/>
    <cellStyle name="20% - Accent5 2 2 2 4 3 2" xfId="7774"/>
    <cellStyle name="20% - Accent5 2 2 2 4 3 2 2" xfId="7775"/>
    <cellStyle name="20% - Accent5 2 2 2 4 3 2 2 2" xfId="7776"/>
    <cellStyle name="20% - Accent5 2 2 2 4 3 2 3" xfId="7777"/>
    <cellStyle name="20% - Accent5 2 2 2 4 3 3" xfId="7778"/>
    <cellStyle name="20% - Accent5 2 2 2 4 3 3 2" xfId="7779"/>
    <cellStyle name="20% - Accent5 2 2 2 4 3 4" xfId="7780"/>
    <cellStyle name="20% - Accent5 2 2 2 4 3 5" xfId="7781"/>
    <cellStyle name="20% - Accent5 2 2 2 4 4" xfId="7782"/>
    <cellStyle name="20% - Accent5 2 2 2 4 4 2" xfId="7783"/>
    <cellStyle name="20% - Accent5 2 2 2 4 4 2 2" xfId="7784"/>
    <cellStyle name="20% - Accent5 2 2 2 4 4 2 2 2" xfId="7785"/>
    <cellStyle name="20% - Accent5 2 2 2 4 4 2 3" xfId="7786"/>
    <cellStyle name="20% - Accent5 2 2 2 4 4 3" xfId="7787"/>
    <cellStyle name="20% - Accent5 2 2 2 4 4 3 2" xfId="7788"/>
    <cellStyle name="20% - Accent5 2 2 2 4 4 4" xfId="7789"/>
    <cellStyle name="20% - Accent5 2 2 2 4 5" xfId="7790"/>
    <cellStyle name="20% - Accent5 2 2 2 4 5 2" xfId="7791"/>
    <cellStyle name="20% - Accent5 2 2 2 4 5 2 2" xfId="7792"/>
    <cellStyle name="20% - Accent5 2 2 2 4 5 2 2 2" xfId="7793"/>
    <cellStyle name="20% - Accent5 2 2 2 4 5 2 3" xfId="7794"/>
    <cellStyle name="20% - Accent5 2 2 2 4 5 3" xfId="7795"/>
    <cellStyle name="20% - Accent5 2 2 2 4 5 3 2" xfId="7796"/>
    <cellStyle name="20% - Accent5 2 2 2 4 5 4" xfId="7797"/>
    <cellStyle name="20% - Accent5 2 2 2 4 6" xfId="7798"/>
    <cellStyle name="20% - Accent5 2 2 2 4 6 2" xfId="7799"/>
    <cellStyle name="20% - Accent5 2 2 2 4 6 2 2" xfId="7800"/>
    <cellStyle name="20% - Accent5 2 2 2 4 6 2 2 2" xfId="7801"/>
    <cellStyle name="20% - Accent5 2 2 2 4 6 2 3" xfId="7802"/>
    <cellStyle name="20% - Accent5 2 2 2 4 6 3" xfId="7803"/>
    <cellStyle name="20% - Accent5 2 2 2 4 6 3 2" xfId="7804"/>
    <cellStyle name="20% - Accent5 2 2 2 4 6 4" xfId="7805"/>
    <cellStyle name="20% - Accent5 2 2 2 4 7" xfId="7806"/>
    <cellStyle name="20% - Accent5 2 2 2 4 7 2" xfId="7807"/>
    <cellStyle name="20% - Accent5 2 2 2 4 7 2 2" xfId="7808"/>
    <cellStyle name="20% - Accent5 2 2 2 4 7 3" xfId="7809"/>
    <cellStyle name="20% - Accent5 2 2 2 4 8" xfId="7810"/>
    <cellStyle name="20% - Accent5 2 2 2 4 8 2" xfId="7811"/>
    <cellStyle name="20% - Accent5 2 2 2 4 9" xfId="7812"/>
    <cellStyle name="20% - Accent5 2 2 2 5" xfId="7813"/>
    <cellStyle name="20% - Accent5 2 2 2 5 2" xfId="7814"/>
    <cellStyle name="20% - Accent5 2 2 2 5 2 2" xfId="7815"/>
    <cellStyle name="20% - Accent5 2 2 2 5 2 2 2" xfId="7816"/>
    <cellStyle name="20% - Accent5 2 2 2 5 2 2 2 2" xfId="7817"/>
    <cellStyle name="20% - Accent5 2 2 2 5 2 2 3" xfId="7818"/>
    <cellStyle name="20% - Accent5 2 2 2 5 2 3" xfId="7819"/>
    <cellStyle name="20% - Accent5 2 2 2 5 2 3 2" xfId="7820"/>
    <cellStyle name="20% - Accent5 2 2 2 5 2 4" xfId="7821"/>
    <cellStyle name="20% - Accent5 2 2 2 5 3" xfId="7822"/>
    <cellStyle name="20% - Accent5 2 2 2 5 3 2" xfId="7823"/>
    <cellStyle name="20% - Accent5 2 2 2 5 3 2 2" xfId="7824"/>
    <cellStyle name="20% - Accent5 2 2 2 5 3 2 2 2" xfId="7825"/>
    <cellStyle name="20% - Accent5 2 2 2 5 3 2 3" xfId="7826"/>
    <cellStyle name="20% - Accent5 2 2 2 5 3 3" xfId="7827"/>
    <cellStyle name="20% - Accent5 2 2 2 5 3 3 2" xfId="7828"/>
    <cellStyle name="20% - Accent5 2 2 2 5 3 4" xfId="7829"/>
    <cellStyle name="20% - Accent5 2 2 2 5 4" xfId="7830"/>
    <cellStyle name="20% - Accent5 2 2 2 5 4 2" xfId="7831"/>
    <cellStyle name="20% - Accent5 2 2 2 5 4 2 2" xfId="7832"/>
    <cellStyle name="20% - Accent5 2 2 2 5 4 3" xfId="7833"/>
    <cellStyle name="20% - Accent5 2 2 2 5 5" xfId="7834"/>
    <cellStyle name="20% - Accent5 2 2 2 5 5 2" xfId="7835"/>
    <cellStyle name="20% - Accent5 2 2 2 5 6" xfId="7836"/>
    <cellStyle name="20% - Accent5 2 2 2 5 7" xfId="7837"/>
    <cellStyle name="20% - Accent5 2 2 2 6" xfId="7838"/>
    <cellStyle name="20% - Accent5 2 2 2 6 2" xfId="7839"/>
    <cellStyle name="20% - Accent5 2 2 2 6 2 2" xfId="7840"/>
    <cellStyle name="20% - Accent5 2 2 2 6 2 2 2" xfId="7841"/>
    <cellStyle name="20% - Accent5 2 2 2 6 2 2 2 2" xfId="7842"/>
    <cellStyle name="20% - Accent5 2 2 2 6 2 2 3" xfId="7843"/>
    <cellStyle name="20% - Accent5 2 2 2 6 2 3" xfId="7844"/>
    <cellStyle name="20% - Accent5 2 2 2 6 2 3 2" xfId="7845"/>
    <cellStyle name="20% - Accent5 2 2 2 6 2 4" xfId="7846"/>
    <cellStyle name="20% - Accent5 2 2 2 6 3" xfId="7847"/>
    <cellStyle name="20% - Accent5 2 2 2 6 3 2" xfId="7848"/>
    <cellStyle name="20% - Accent5 2 2 2 6 3 2 2" xfId="7849"/>
    <cellStyle name="20% - Accent5 2 2 2 6 3 2 2 2" xfId="7850"/>
    <cellStyle name="20% - Accent5 2 2 2 6 3 2 3" xfId="7851"/>
    <cellStyle name="20% - Accent5 2 2 2 6 3 3" xfId="7852"/>
    <cellStyle name="20% - Accent5 2 2 2 6 3 3 2" xfId="7853"/>
    <cellStyle name="20% - Accent5 2 2 2 6 3 4" xfId="7854"/>
    <cellStyle name="20% - Accent5 2 2 2 6 4" xfId="7855"/>
    <cellStyle name="20% - Accent5 2 2 2 6 4 2" xfId="7856"/>
    <cellStyle name="20% - Accent5 2 2 2 6 4 2 2" xfId="7857"/>
    <cellStyle name="20% - Accent5 2 2 2 6 4 3" xfId="7858"/>
    <cellStyle name="20% - Accent5 2 2 2 6 5" xfId="7859"/>
    <cellStyle name="20% - Accent5 2 2 2 6 5 2" xfId="7860"/>
    <cellStyle name="20% - Accent5 2 2 2 6 6" xfId="7861"/>
    <cellStyle name="20% - Accent5 2 2 2 6 7" xfId="7862"/>
    <cellStyle name="20% - Accent5 2 2 2 7" xfId="7863"/>
    <cellStyle name="20% - Accent5 2 2 2 7 2" xfId="7864"/>
    <cellStyle name="20% - Accent5 2 2 2 7 2 2" xfId="7865"/>
    <cellStyle name="20% - Accent5 2 2 2 7 2 2 2" xfId="7866"/>
    <cellStyle name="20% - Accent5 2 2 2 7 2 3" xfId="7867"/>
    <cellStyle name="20% - Accent5 2 2 2 7 3" xfId="7868"/>
    <cellStyle name="20% - Accent5 2 2 2 7 3 2" xfId="7869"/>
    <cellStyle name="20% - Accent5 2 2 2 7 4" xfId="7870"/>
    <cellStyle name="20% - Accent5 2 2 2 7 5" xfId="7871"/>
    <cellStyle name="20% - Accent5 2 2 2 8" xfId="7872"/>
    <cellStyle name="20% - Accent5 2 2 2 8 2" xfId="7873"/>
    <cellStyle name="20% - Accent5 2 2 2 8 2 2" xfId="7874"/>
    <cellStyle name="20% - Accent5 2 2 2 8 2 2 2" xfId="7875"/>
    <cellStyle name="20% - Accent5 2 2 2 8 2 3" xfId="7876"/>
    <cellStyle name="20% - Accent5 2 2 2 8 3" xfId="7877"/>
    <cellStyle name="20% - Accent5 2 2 2 8 3 2" xfId="7878"/>
    <cellStyle name="20% - Accent5 2 2 2 8 4" xfId="7879"/>
    <cellStyle name="20% - Accent5 2 2 2 9" xfId="7880"/>
    <cellStyle name="20% - Accent5 2 2 2 9 2" xfId="7881"/>
    <cellStyle name="20% - Accent5 2 2 2 9 2 2" xfId="7882"/>
    <cellStyle name="20% - Accent5 2 2 2 9 2 2 2" xfId="7883"/>
    <cellStyle name="20% - Accent5 2 2 2 9 2 3" xfId="7884"/>
    <cellStyle name="20% - Accent5 2 2 2 9 3" xfId="7885"/>
    <cellStyle name="20% - Accent5 2 2 2 9 3 2" xfId="7886"/>
    <cellStyle name="20% - Accent5 2 2 2 9 4" xfId="7887"/>
    <cellStyle name="20% - Accent5 2 2 20" xfId="7888"/>
    <cellStyle name="20% - Accent5 2 2 21" xfId="7889"/>
    <cellStyle name="20% - Accent5 2 2 22" xfId="7890"/>
    <cellStyle name="20% - Accent5 2 2 23" xfId="7891"/>
    <cellStyle name="20% - Accent5 2 2 24" xfId="7892"/>
    <cellStyle name="20% - Accent5 2 2 3" xfId="7893"/>
    <cellStyle name="20% - Accent5 2 2 3 10" xfId="7894"/>
    <cellStyle name="20% - Accent5 2 2 3 10 2" xfId="7895"/>
    <cellStyle name="20% - Accent5 2 2 3 11" xfId="7896"/>
    <cellStyle name="20% - Accent5 2 2 3 12" xfId="7897"/>
    <cellStyle name="20% - Accent5 2 2 3 13" xfId="7898"/>
    <cellStyle name="20% - Accent5 2 2 3 2" xfId="7899"/>
    <cellStyle name="20% - Accent5 2 2 3 2 10" xfId="7900"/>
    <cellStyle name="20% - Accent5 2 2 3 2 11" xfId="7901"/>
    <cellStyle name="20% - Accent5 2 2 3 2 2" xfId="7902"/>
    <cellStyle name="20% - Accent5 2 2 3 2 2 2" xfId="7903"/>
    <cellStyle name="20% - Accent5 2 2 3 2 2 2 2" xfId="7904"/>
    <cellStyle name="20% - Accent5 2 2 3 2 2 2 2 2" xfId="7905"/>
    <cellStyle name="20% - Accent5 2 2 3 2 2 2 2 2 2" xfId="7906"/>
    <cellStyle name="20% - Accent5 2 2 3 2 2 2 2 3" xfId="7907"/>
    <cellStyle name="20% - Accent5 2 2 3 2 2 2 3" xfId="7908"/>
    <cellStyle name="20% - Accent5 2 2 3 2 2 2 3 2" xfId="7909"/>
    <cellStyle name="20% - Accent5 2 2 3 2 2 2 4" xfId="7910"/>
    <cellStyle name="20% - Accent5 2 2 3 2 2 3" xfId="7911"/>
    <cellStyle name="20% - Accent5 2 2 3 2 2 3 2" xfId="7912"/>
    <cellStyle name="20% - Accent5 2 2 3 2 2 3 2 2" xfId="7913"/>
    <cellStyle name="20% - Accent5 2 2 3 2 2 3 2 2 2" xfId="7914"/>
    <cellStyle name="20% - Accent5 2 2 3 2 2 3 2 3" xfId="7915"/>
    <cellStyle name="20% - Accent5 2 2 3 2 2 3 3" xfId="7916"/>
    <cellStyle name="20% - Accent5 2 2 3 2 2 3 3 2" xfId="7917"/>
    <cellStyle name="20% - Accent5 2 2 3 2 2 3 4" xfId="7918"/>
    <cellStyle name="20% - Accent5 2 2 3 2 2 4" xfId="7919"/>
    <cellStyle name="20% - Accent5 2 2 3 2 2 4 2" xfId="7920"/>
    <cellStyle name="20% - Accent5 2 2 3 2 2 4 2 2" xfId="7921"/>
    <cellStyle name="20% - Accent5 2 2 3 2 2 4 3" xfId="7922"/>
    <cellStyle name="20% - Accent5 2 2 3 2 2 5" xfId="7923"/>
    <cellStyle name="20% - Accent5 2 2 3 2 2 5 2" xfId="7924"/>
    <cellStyle name="20% - Accent5 2 2 3 2 2 6" xfId="7925"/>
    <cellStyle name="20% - Accent5 2 2 3 2 2 7" xfId="7926"/>
    <cellStyle name="20% - Accent5 2 2 3 2 3" xfId="7927"/>
    <cellStyle name="20% - Accent5 2 2 3 2 3 2" xfId="7928"/>
    <cellStyle name="20% - Accent5 2 2 3 2 3 2 2" xfId="7929"/>
    <cellStyle name="20% - Accent5 2 2 3 2 3 2 2 2" xfId="7930"/>
    <cellStyle name="20% - Accent5 2 2 3 2 3 2 3" xfId="7931"/>
    <cellStyle name="20% - Accent5 2 2 3 2 3 3" xfId="7932"/>
    <cellStyle name="20% - Accent5 2 2 3 2 3 3 2" xfId="7933"/>
    <cellStyle name="20% - Accent5 2 2 3 2 3 4" xfId="7934"/>
    <cellStyle name="20% - Accent5 2 2 3 2 3 5" xfId="7935"/>
    <cellStyle name="20% - Accent5 2 2 3 2 4" xfId="7936"/>
    <cellStyle name="20% - Accent5 2 2 3 2 4 2" xfId="7937"/>
    <cellStyle name="20% - Accent5 2 2 3 2 4 2 2" xfId="7938"/>
    <cellStyle name="20% - Accent5 2 2 3 2 4 2 2 2" xfId="7939"/>
    <cellStyle name="20% - Accent5 2 2 3 2 4 2 3" xfId="7940"/>
    <cellStyle name="20% - Accent5 2 2 3 2 4 3" xfId="7941"/>
    <cellStyle name="20% - Accent5 2 2 3 2 4 3 2" xfId="7942"/>
    <cellStyle name="20% - Accent5 2 2 3 2 4 4" xfId="7943"/>
    <cellStyle name="20% - Accent5 2 2 3 2 5" xfId="7944"/>
    <cellStyle name="20% - Accent5 2 2 3 2 5 2" xfId="7945"/>
    <cellStyle name="20% - Accent5 2 2 3 2 5 2 2" xfId="7946"/>
    <cellStyle name="20% - Accent5 2 2 3 2 5 2 2 2" xfId="7947"/>
    <cellStyle name="20% - Accent5 2 2 3 2 5 2 3" xfId="7948"/>
    <cellStyle name="20% - Accent5 2 2 3 2 5 3" xfId="7949"/>
    <cellStyle name="20% - Accent5 2 2 3 2 5 3 2" xfId="7950"/>
    <cellStyle name="20% - Accent5 2 2 3 2 5 4" xfId="7951"/>
    <cellStyle name="20% - Accent5 2 2 3 2 6" xfId="7952"/>
    <cellStyle name="20% - Accent5 2 2 3 2 6 2" xfId="7953"/>
    <cellStyle name="20% - Accent5 2 2 3 2 6 2 2" xfId="7954"/>
    <cellStyle name="20% - Accent5 2 2 3 2 6 2 2 2" xfId="7955"/>
    <cellStyle name="20% - Accent5 2 2 3 2 6 2 3" xfId="7956"/>
    <cellStyle name="20% - Accent5 2 2 3 2 6 3" xfId="7957"/>
    <cellStyle name="20% - Accent5 2 2 3 2 6 3 2" xfId="7958"/>
    <cellStyle name="20% - Accent5 2 2 3 2 6 4" xfId="7959"/>
    <cellStyle name="20% - Accent5 2 2 3 2 7" xfId="7960"/>
    <cellStyle name="20% - Accent5 2 2 3 2 7 2" xfId="7961"/>
    <cellStyle name="20% - Accent5 2 2 3 2 7 2 2" xfId="7962"/>
    <cellStyle name="20% - Accent5 2 2 3 2 7 3" xfId="7963"/>
    <cellStyle name="20% - Accent5 2 2 3 2 8" xfId="7964"/>
    <cellStyle name="20% - Accent5 2 2 3 2 8 2" xfId="7965"/>
    <cellStyle name="20% - Accent5 2 2 3 2 9" xfId="7966"/>
    <cellStyle name="20% - Accent5 2 2 3 3" xfId="7967"/>
    <cellStyle name="20% - Accent5 2 2 3 3 10" xfId="7968"/>
    <cellStyle name="20% - Accent5 2 2 3 3 2" xfId="7969"/>
    <cellStyle name="20% - Accent5 2 2 3 3 2 2" xfId="7970"/>
    <cellStyle name="20% - Accent5 2 2 3 3 2 2 2" xfId="7971"/>
    <cellStyle name="20% - Accent5 2 2 3 3 2 2 2 2" xfId="7972"/>
    <cellStyle name="20% - Accent5 2 2 3 3 2 2 2 2 2" xfId="7973"/>
    <cellStyle name="20% - Accent5 2 2 3 3 2 2 2 3" xfId="7974"/>
    <cellStyle name="20% - Accent5 2 2 3 3 2 2 3" xfId="7975"/>
    <cellStyle name="20% - Accent5 2 2 3 3 2 2 3 2" xfId="7976"/>
    <cellStyle name="20% - Accent5 2 2 3 3 2 2 4" xfId="7977"/>
    <cellStyle name="20% - Accent5 2 2 3 3 2 3" xfId="7978"/>
    <cellStyle name="20% - Accent5 2 2 3 3 2 3 2" xfId="7979"/>
    <cellStyle name="20% - Accent5 2 2 3 3 2 3 2 2" xfId="7980"/>
    <cellStyle name="20% - Accent5 2 2 3 3 2 3 2 2 2" xfId="7981"/>
    <cellStyle name="20% - Accent5 2 2 3 3 2 3 2 3" xfId="7982"/>
    <cellStyle name="20% - Accent5 2 2 3 3 2 3 3" xfId="7983"/>
    <cellStyle name="20% - Accent5 2 2 3 3 2 3 3 2" xfId="7984"/>
    <cellStyle name="20% - Accent5 2 2 3 3 2 3 4" xfId="7985"/>
    <cellStyle name="20% - Accent5 2 2 3 3 2 4" xfId="7986"/>
    <cellStyle name="20% - Accent5 2 2 3 3 2 4 2" xfId="7987"/>
    <cellStyle name="20% - Accent5 2 2 3 3 2 4 2 2" xfId="7988"/>
    <cellStyle name="20% - Accent5 2 2 3 3 2 4 3" xfId="7989"/>
    <cellStyle name="20% - Accent5 2 2 3 3 2 5" xfId="7990"/>
    <cellStyle name="20% - Accent5 2 2 3 3 2 5 2" xfId="7991"/>
    <cellStyle name="20% - Accent5 2 2 3 3 2 6" xfId="7992"/>
    <cellStyle name="20% - Accent5 2 2 3 3 2 7" xfId="7993"/>
    <cellStyle name="20% - Accent5 2 2 3 3 3" xfId="7994"/>
    <cellStyle name="20% - Accent5 2 2 3 3 3 2" xfId="7995"/>
    <cellStyle name="20% - Accent5 2 2 3 3 3 2 2" xfId="7996"/>
    <cellStyle name="20% - Accent5 2 2 3 3 3 2 2 2" xfId="7997"/>
    <cellStyle name="20% - Accent5 2 2 3 3 3 2 3" xfId="7998"/>
    <cellStyle name="20% - Accent5 2 2 3 3 3 3" xfId="7999"/>
    <cellStyle name="20% - Accent5 2 2 3 3 3 3 2" xfId="8000"/>
    <cellStyle name="20% - Accent5 2 2 3 3 3 4" xfId="8001"/>
    <cellStyle name="20% - Accent5 2 2 3 3 3 5" xfId="8002"/>
    <cellStyle name="20% - Accent5 2 2 3 3 4" xfId="8003"/>
    <cellStyle name="20% - Accent5 2 2 3 3 4 2" xfId="8004"/>
    <cellStyle name="20% - Accent5 2 2 3 3 4 2 2" xfId="8005"/>
    <cellStyle name="20% - Accent5 2 2 3 3 4 2 2 2" xfId="8006"/>
    <cellStyle name="20% - Accent5 2 2 3 3 4 2 3" xfId="8007"/>
    <cellStyle name="20% - Accent5 2 2 3 3 4 3" xfId="8008"/>
    <cellStyle name="20% - Accent5 2 2 3 3 4 3 2" xfId="8009"/>
    <cellStyle name="20% - Accent5 2 2 3 3 4 4" xfId="8010"/>
    <cellStyle name="20% - Accent5 2 2 3 3 5" xfId="8011"/>
    <cellStyle name="20% - Accent5 2 2 3 3 5 2" xfId="8012"/>
    <cellStyle name="20% - Accent5 2 2 3 3 5 2 2" xfId="8013"/>
    <cellStyle name="20% - Accent5 2 2 3 3 5 2 2 2" xfId="8014"/>
    <cellStyle name="20% - Accent5 2 2 3 3 5 2 3" xfId="8015"/>
    <cellStyle name="20% - Accent5 2 2 3 3 5 3" xfId="8016"/>
    <cellStyle name="20% - Accent5 2 2 3 3 5 3 2" xfId="8017"/>
    <cellStyle name="20% - Accent5 2 2 3 3 5 4" xfId="8018"/>
    <cellStyle name="20% - Accent5 2 2 3 3 6" xfId="8019"/>
    <cellStyle name="20% - Accent5 2 2 3 3 6 2" xfId="8020"/>
    <cellStyle name="20% - Accent5 2 2 3 3 6 2 2" xfId="8021"/>
    <cellStyle name="20% - Accent5 2 2 3 3 6 2 2 2" xfId="8022"/>
    <cellStyle name="20% - Accent5 2 2 3 3 6 2 3" xfId="8023"/>
    <cellStyle name="20% - Accent5 2 2 3 3 6 3" xfId="8024"/>
    <cellStyle name="20% - Accent5 2 2 3 3 6 3 2" xfId="8025"/>
    <cellStyle name="20% - Accent5 2 2 3 3 6 4" xfId="8026"/>
    <cellStyle name="20% - Accent5 2 2 3 3 7" xfId="8027"/>
    <cellStyle name="20% - Accent5 2 2 3 3 7 2" xfId="8028"/>
    <cellStyle name="20% - Accent5 2 2 3 3 7 2 2" xfId="8029"/>
    <cellStyle name="20% - Accent5 2 2 3 3 7 3" xfId="8030"/>
    <cellStyle name="20% - Accent5 2 2 3 3 8" xfId="8031"/>
    <cellStyle name="20% - Accent5 2 2 3 3 8 2" xfId="8032"/>
    <cellStyle name="20% - Accent5 2 2 3 3 9" xfId="8033"/>
    <cellStyle name="20% - Accent5 2 2 3 4" xfId="8034"/>
    <cellStyle name="20% - Accent5 2 2 3 4 2" xfId="8035"/>
    <cellStyle name="20% - Accent5 2 2 3 4 2 2" xfId="8036"/>
    <cellStyle name="20% - Accent5 2 2 3 4 2 2 2" xfId="8037"/>
    <cellStyle name="20% - Accent5 2 2 3 4 2 2 2 2" xfId="8038"/>
    <cellStyle name="20% - Accent5 2 2 3 4 2 2 3" xfId="8039"/>
    <cellStyle name="20% - Accent5 2 2 3 4 2 3" xfId="8040"/>
    <cellStyle name="20% - Accent5 2 2 3 4 2 3 2" xfId="8041"/>
    <cellStyle name="20% - Accent5 2 2 3 4 2 4" xfId="8042"/>
    <cellStyle name="20% - Accent5 2 2 3 4 3" xfId="8043"/>
    <cellStyle name="20% - Accent5 2 2 3 4 3 2" xfId="8044"/>
    <cellStyle name="20% - Accent5 2 2 3 4 3 2 2" xfId="8045"/>
    <cellStyle name="20% - Accent5 2 2 3 4 3 2 2 2" xfId="8046"/>
    <cellStyle name="20% - Accent5 2 2 3 4 3 2 3" xfId="8047"/>
    <cellStyle name="20% - Accent5 2 2 3 4 3 3" xfId="8048"/>
    <cellStyle name="20% - Accent5 2 2 3 4 3 3 2" xfId="8049"/>
    <cellStyle name="20% - Accent5 2 2 3 4 3 4" xfId="8050"/>
    <cellStyle name="20% - Accent5 2 2 3 4 4" xfId="8051"/>
    <cellStyle name="20% - Accent5 2 2 3 4 4 2" xfId="8052"/>
    <cellStyle name="20% - Accent5 2 2 3 4 4 2 2" xfId="8053"/>
    <cellStyle name="20% - Accent5 2 2 3 4 4 3" xfId="8054"/>
    <cellStyle name="20% - Accent5 2 2 3 4 5" xfId="8055"/>
    <cellStyle name="20% - Accent5 2 2 3 4 5 2" xfId="8056"/>
    <cellStyle name="20% - Accent5 2 2 3 4 6" xfId="8057"/>
    <cellStyle name="20% - Accent5 2 2 3 4 7" xfId="8058"/>
    <cellStyle name="20% - Accent5 2 2 3 5" xfId="8059"/>
    <cellStyle name="20% - Accent5 2 2 3 5 2" xfId="8060"/>
    <cellStyle name="20% - Accent5 2 2 3 5 2 2" xfId="8061"/>
    <cellStyle name="20% - Accent5 2 2 3 5 2 2 2" xfId="8062"/>
    <cellStyle name="20% - Accent5 2 2 3 5 2 3" xfId="8063"/>
    <cellStyle name="20% - Accent5 2 2 3 5 3" xfId="8064"/>
    <cellStyle name="20% - Accent5 2 2 3 5 3 2" xfId="8065"/>
    <cellStyle name="20% - Accent5 2 2 3 5 4" xfId="8066"/>
    <cellStyle name="20% - Accent5 2 2 3 5 5" xfId="8067"/>
    <cellStyle name="20% - Accent5 2 2 3 6" xfId="8068"/>
    <cellStyle name="20% - Accent5 2 2 3 6 2" xfId="8069"/>
    <cellStyle name="20% - Accent5 2 2 3 6 2 2" xfId="8070"/>
    <cellStyle name="20% - Accent5 2 2 3 6 2 2 2" xfId="8071"/>
    <cellStyle name="20% - Accent5 2 2 3 6 2 3" xfId="8072"/>
    <cellStyle name="20% - Accent5 2 2 3 6 3" xfId="8073"/>
    <cellStyle name="20% - Accent5 2 2 3 6 3 2" xfId="8074"/>
    <cellStyle name="20% - Accent5 2 2 3 6 4" xfId="8075"/>
    <cellStyle name="20% - Accent5 2 2 3 7" xfId="8076"/>
    <cellStyle name="20% - Accent5 2 2 3 7 2" xfId="8077"/>
    <cellStyle name="20% - Accent5 2 2 3 7 2 2" xfId="8078"/>
    <cellStyle name="20% - Accent5 2 2 3 7 2 2 2" xfId="8079"/>
    <cellStyle name="20% - Accent5 2 2 3 7 2 3" xfId="8080"/>
    <cellStyle name="20% - Accent5 2 2 3 7 3" xfId="8081"/>
    <cellStyle name="20% - Accent5 2 2 3 7 3 2" xfId="8082"/>
    <cellStyle name="20% - Accent5 2 2 3 7 4" xfId="8083"/>
    <cellStyle name="20% - Accent5 2 2 3 8" xfId="8084"/>
    <cellStyle name="20% - Accent5 2 2 3 8 2" xfId="8085"/>
    <cellStyle name="20% - Accent5 2 2 3 8 2 2" xfId="8086"/>
    <cellStyle name="20% - Accent5 2 2 3 8 2 2 2" xfId="8087"/>
    <cellStyle name="20% - Accent5 2 2 3 8 2 3" xfId="8088"/>
    <cellStyle name="20% - Accent5 2 2 3 8 3" xfId="8089"/>
    <cellStyle name="20% - Accent5 2 2 3 8 3 2" xfId="8090"/>
    <cellStyle name="20% - Accent5 2 2 3 8 4" xfId="8091"/>
    <cellStyle name="20% - Accent5 2 2 3 9" xfId="8092"/>
    <cellStyle name="20% - Accent5 2 2 3 9 2" xfId="8093"/>
    <cellStyle name="20% - Accent5 2 2 3 9 2 2" xfId="8094"/>
    <cellStyle name="20% - Accent5 2 2 3 9 3" xfId="8095"/>
    <cellStyle name="20% - Accent5 2 2 4" xfId="8096"/>
    <cellStyle name="20% - Accent5 2 2 4 10" xfId="8097"/>
    <cellStyle name="20% - Accent5 2 2 4 11" xfId="8098"/>
    <cellStyle name="20% - Accent5 2 2 4 2" xfId="8099"/>
    <cellStyle name="20% - Accent5 2 2 4 2 2" xfId="8100"/>
    <cellStyle name="20% - Accent5 2 2 4 2 2 2" xfId="8101"/>
    <cellStyle name="20% - Accent5 2 2 4 2 2 2 2" xfId="8102"/>
    <cellStyle name="20% - Accent5 2 2 4 2 2 2 2 2" xfId="8103"/>
    <cellStyle name="20% - Accent5 2 2 4 2 2 2 3" xfId="8104"/>
    <cellStyle name="20% - Accent5 2 2 4 2 2 3" xfId="8105"/>
    <cellStyle name="20% - Accent5 2 2 4 2 2 3 2" xfId="8106"/>
    <cellStyle name="20% - Accent5 2 2 4 2 2 4" xfId="8107"/>
    <cellStyle name="20% - Accent5 2 2 4 2 3" xfId="8108"/>
    <cellStyle name="20% - Accent5 2 2 4 2 3 2" xfId="8109"/>
    <cellStyle name="20% - Accent5 2 2 4 2 3 2 2" xfId="8110"/>
    <cellStyle name="20% - Accent5 2 2 4 2 3 2 2 2" xfId="8111"/>
    <cellStyle name="20% - Accent5 2 2 4 2 3 2 3" xfId="8112"/>
    <cellStyle name="20% - Accent5 2 2 4 2 3 3" xfId="8113"/>
    <cellStyle name="20% - Accent5 2 2 4 2 3 3 2" xfId="8114"/>
    <cellStyle name="20% - Accent5 2 2 4 2 3 4" xfId="8115"/>
    <cellStyle name="20% - Accent5 2 2 4 2 4" xfId="8116"/>
    <cellStyle name="20% - Accent5 2 2 4 2 4 2" xfId="8117"/>
    <cellStyle name="20% - Accent5 2 2 4 2 4 2 2" xfId="8118"/>
    <cellStyle name="20% - Accent5 2 2 4 2 4 3" xfId="8119"/>
    <cellStyle name="20% - Accent5 2 2 4 2 5" xfId="8120"/>
    <cellStyle name="20% - Accent5 2 2 4 2 5 2" xfId="8121"/>
    <cellStyle name="20% - Accent5 2 2 4 2 6" xfId="8122"/>
    <cellStyle name="20% - Accent5 2 2 4 2 7" xfId="8123"/>
    <cellStyle name="20% - Accent5 2 2 4 3" xfId="8124"/>
    <cellStyle name="20% - Accent5 2 2 4 3 2" xfId="8125"/>
    <cellStyle name="20% - Accent5 2 2 4 3 2 2" xfId="8126"/>
    <cellStyle name="20% - Accent5 2 2 4 3 2 2 2" xfId="8127"/>
    <cellStyle name="20% - Accent5 2 2 4 3 2 3" xfId="8128"/>
    <cellStyle name="20% - Accent5 2 2 4 3 3" xfId="8129"/>
    <cellStyle name="20% - Accent5 2 2 4 3 3 2" xfId="8130"/>
    <cellStyle name="20% - Accent5 2 2 4 3 4" xfId="8131"/>
    <cellStyle name="20% - Accent5 2 2 4 3 5" xfId="8132"/>
    <cellStyle name="20% - Accent5 2 2 4 4" xfId="8133"/>
    <cellStyle name="20% - Accent5 2 2 4 4 2" xfId="8134"/>
    <cellStyle name="20% - Accent5 2 2 4 4 2 2" xfId="8135"/>
    <cellStyle name="20% - Accent5 2 2 4 4 2 2 2" xfId="8136"/>
    <cellStyle name="20% - Accent5 2 2 4 4 2 3" xfId="8137"/>
    <cellStyle name="20% - Accent5 2 2 4 4 3" xfId="8138"/>
    <cellStyle name="20% - Accent5 2 2 4 4 3 2" xfId="8139"/>
    <cellStyle name="20% - Accent5 2 2 4 4 4" xfId="8140"/>
    <cellStyle name="20% - Accent5 2 2 4 5" xfId="8141"/>
    <cellStyle name="20% - Accent5 2 2 4 5 2" xfId="8142"/>
    <cellStyle name="20% - Accent5 2 2 4 5 2 2" xfId="8143"/>
    <cellStyle name="20% - Accent5 2 2 4 5 2 2 2" xfId="8144"/>
    <cellStyle name="20% - Accent5 2 2 4 5 2 3" xfId="8145"/>
    <cellStyle name="20% - Accent5 2 2 4 5 3" xfId="8146"/>
    <cellStyle name="20% - Accent5 2 2 4 5 3 2" xfId="8147"/>
    <cellStyle name="20% - Accent5 2 2 4 5 4" xfId="8148"/>
    <cellStyle name="20% - Accent5 2 2 4 6" xfId="8149"/>
    <cellStyle name="20% - Accent5 2 2 4 6 2" xfId="8150"/>
    <cellStyle name="20% - Accent5 2 2 4 6 2 2" xfId="8151"/>
    <cellStyle name="20% - Accent5 2 2 4 6 2 2 2" xfId="8152"/>
    <cellStyle name="20% - Accent5 2 2 4 6 2 3" xfId="8153"/>
    <cellStyle name="20% - Accent5 2 2 4 6 3" xfId="8154"/>
    <cellStyle name="20% - Accent5 2 2 4 6 3 2" xfId="8155"/>
    <cellStyle name="20% - Accent5 2 2 4 6 4" xfId="8156"/>
    <cellStyle name="20% - Accent5 2 2 4 7" xfId="8157"/>
    <cellStyle name="20% - Accent5 2 2 4 7 2" xfId="8158"/>
    <cellStyle name="20% - Accent5 2 2 4 7 2 2" xfId="8159"/>
    <cellStyle name="20% - Accent5 2 2 4 7 3" xfId="8160"/>
    <cellStyle name="20% - Accent5 2 2 4 8" xfId="8161"/>
    <cellStyle name="20% - Accent5 2 2 4 8 2" xfId="8162"/>
    <cellStyle name="20% - Accent5 2 2 4 9" xfId="8163"/>
    <cellStyle name="20% - Accent5 2 2 5" xfId="8164"/>
    <cellStyle name="20% - Accent5 2 2 5 10" xfId="8165"/>
    <cellStyle name="20% - Accent5 2 2 5 11" xfId="8166"/>
    <cellStyle name="20% - Accent5 2 2 5 2" xfId="8167"/>
    <cellStyle name="20% - Accent5 2 2 5 2 2" xfId="8168"/>
    <cellStyle name="20% - Accent5 2 2 5 2 2 2" xfId="8169"/>
    <cellStyle name="20% - Accent5 2 2 5 2 2 2 2" xfId="8170"/>
    <cellStyle name="20% - Accent5 2 2 5 2 2 2 2 2" xfId="8171"/>
    <cellStyle name="20% - Accent5 2 2 5 2 2 2 3" xfId="8172"/>
    <cellStyle name="20% - Accent5 2 2 5 2 2 3" xfId="8173"/>
    <cellStyle name="20% - Accent5 2 2 5 2 2 3 2" xfId="8174"/>
    <cellStyle name="20% - Accent5 2 2 5 2 2 4" xfId="8175"/>
    <cellStyle name="20% - Accent5 2 2 5 2 3" xfId="8176"/>
    <cellStyle name="20% - Accent5 2 2 5 2 3 2" xfId="8177"/>
    <cellStyle name="20% - Accent5 2 2 5 2 3 2 2" xfId="8178"/>
    <cellStyle name="20% - Accent5 2 2 5 2 3 2 2 2" xfId="8179"/>
    <cellStyle name="20% - Accent5 2 2 5 2 3 2 3" xfId="8180"/>
    <cellStyle name="20% - Accent5 2 2 5 2 3 3" xfId="8181"/>
    <cellStyle name="20% - Accent5 2 2 5 2 3 3 2" xfId="8182"/>
    <cellStyle name="20% - Accent5 2 2 5 2 3 4" xfId="8183"/>
    <cellStyle name="20% - Accent5 2 2 5 2 4" xfId="8184"/>
    <cellStyle name="20% - Accent5 2 2 5 2 4 2" xfId="8185"/>
    <cellStyle name="20% - Accent5 2 2 5 2 4 2 2" xfId="8186"/>
    <cellStyle name="20% - Accent5 2 2 5 2 4 3" xfId="8187"/>
    <cellStyle name="20% - Accent5 2 2 5 2 5" xfId="8188"/>
    <cellStyle name="20% - Accent5 2 2 5 2 5 2" xfId="8189"/>
    <cellStyle name="20% - Accent5 2 2 5 2 6" xfId="8190"/>
    <cellStyle name="20% - Accent5 2 2 5 2 7" xfId="8191"/>
    <cellStyle name="20% - Accent5 2 2 5 3" xfId="8192"/>
    <cellStyle name="20% - Accent5 2 2 5 3 2" xfId="8193"/>
    <cellStyle name="20% - Accent5 2 2 5 3 2 2" xfId="8194"/>
    <cellStyle name="20% - Accent5 2 2 5 3 2 2 2" xfId="8195"/>
    <cellStyle name="20% - Accent5 2 2 5 3 2 3" xfId="8196"/>
    <cellStyle name="20% - Accent5 2 2 5 3 3" xfId="8197"/>
    <cellStyle name="20% - Accent5 2 2 5 3 3 2" xfId="8198"/>
    <cellStyle name="20% - Accent5 2 2 5 3 4" xfId="8199"/>
    <cellStyle name="20% - Accent5 2 2 5 3 5" xfId="8200"/>
    <cellStyle name="20% - Accent5 2 2 5 4" xfId="8201"/>
    <cellStyle name="20% - Accent5 2 2 5 4 2" xfId="8202"/>
    <cellStyle name="20% - Accent5 2 2 5 4 2 2" xfId="8203"/>
    <cellStyle name="20% - Accent5 2 2 5 4 2 2 2" xfId="8204"/>
    <cellStyle name="20% - Accent5 2 2 5 4 2 3" xfId="8205"/>
    <cellStyle name="20% - Accent5 2 2 5 4 3" xfId="8206"/>
    <cellStyle name="20% - Accent5 2 2 5 4 3 2" xfId="8207"/>
    <cellStyle name="20% - Accent5 2 2 5 4 4" xfId="8208"/>
    <cellStyle name="20% - Accent5 2 2 5 5" xfId="8209"/>
    <cellStyle name="20% - Accent5 2 2 5 5 2" xfId="8210"/>
    <cellStyle name="20% - Accent5 2 2 5 5 2 2" xfId="8211"/>
    <cellStyle name="20% - Accent5 2 2 5 5 2 2 2" xfId="8212"/>
    <cellStyle name="20% - Accent5 2 2 5 5 2 3" xfId="8213"/>
    <cellStyle name="20% - Accent5 2 2 5 5 3" xfId="8214"/>
    <cellStyle name="20% - Accent5 2 2 5 5 3 2" xfId="8215"/>
    <cellStyle name="20% - Accent5 2 2 5 5 4" xfId="8216"/>
    <cellStyle name="20% - Accent5 2 2 5 6" xfId="8217"/>
    <cellStyle name="20% - Accent5 2 2 5 6 2" xfId="8218"/>
    <cellStyle name="20% - Accent5 2 2 5 6 2 2" xfId="8219"/>
    <cellStyle name="20% - Accent5 2 2 5 6 2 2 2" xfId="8220"/>
    <cellStyle name="20% - Accent5 2 2 5 6 2 3" xfId="8221"/>
    <cellStyle name="20% - Accent5 2 2 5 6 3" xfId="8222"/>
    <cellStyle name="20% - Accent5 2 2 5 6 3 2" xfId="8223"/>
    <cellStyle name="20% - Accent5 2 2 5 6 4" xfId="8224"/>
    <cellStyle name="20% - Accent5 2 2 5 7" xfId="8225"/>
    <cellStyle name="20% - Accent5 2 2 5 7 2" xfId="8226"/>
    <cellStyle name="20% - Accent5 2 2 5 7 2 2" xfId="8227"/>
    <cellStyle name="20% - Accent5 2 2 5 7 3" xfId="8228"/>
    <cellStyle name="20% - Accent5 2 2 5 8" xfId="8229"/>
    <cellStyle name="20% - Accent5 2 2 5 8 2" xfId="8230"/>
    <cellStyle name="20% - Accent5 2 2 5 9" xfId="8231"/>
    <cellStyle name="20% - Accent5 2 2 6" xfId="8232"/>
    <cellStyle name="20% - Accent5 2 2 6 2" xfId="8233"/>
    <cellStyle name="20% - Accent5 2 2 6 2 2" xfId="8234"/>
    <cellStyle name="20% - Accent5 2 2 6 2 2 2" xfId="8235"/>
    <cellStyle name="20% - Accent5 2 2 6 2 2 2 2" xfId="8236"/>
    <cellStyle name="20% - Accent5 2 2 6 2 2 3" xfId="8237"/>
    <cellStyle name="20% - Accent5 2 2 6 2 3" xfId="8238"/>
    <cellStyle name="20% - Accent5 2 2 6 2 3 2" xfId="8239"/>
    <cellStyle name="20% - Accent5 2 2 6 2 4" xfId="8240"/>
    <cellStyle name="20% - Accent5 2 2 6 3" xfId="8241"/>
    <cellStyle name="20% - Accent5 2 2 6 3 2" xfId="8242"/>
    <cellStyle name="20% - Accent5 2 2 6 3 2 2" xfId="8243"/>
    <cellStyle name="20% - Accent5 2 2 6 3 2 2 2" xfId="8244"/>
    <cellStyle name="20% - Accent5 2 2 6 3 2 3" xfId="8245"/>
    <cellStyle name="20% - Accent5 2 2 6 3 3" xfId="8246"/>
    <cellStyle name="20% - Accent5 2 2 6 3 3 2" xfId="8247"/>
    <cellStyle name="20% - Accent5 2 2 6 3 4" xfId="8248"/>
    <cellStyle name="20% - Accent5 2 2 6 4" xfId="8249"/>
    <cellStyle name="20% - Accent5 2 2 6 4 2" xfId="8250"/>
    <cellStyle name="20% - Accent5 2 2 6 4 2 2" xfId="8251"/>
    <cellStyle name="20% - Accent5 2 2 6 4 3" xfId="8252"/>
    <cellStyle name="20% - Accent5 2 2 6 5" xfId="8253"/>
    <cellStyle name="20% - Accent5 2 2 6 5 2" xfId="8254"/>
    <cellStyle name="20% - Accent5 2 2 6 6" xfId="8255"/>
    <cellStyle name="20% - Accent5 2 2 6 7" xfId="8256"/>
    <cellStyle name="20% - Accent5 2 2 6 8" xfId="8257"/>
    <cellStyle name="20% - Accent5 2 2 7" xfId="8258"/>
    <cellStyle name="20% - Accent5 2 2 7 2" xfId="8259"/>
    <cellStyle name="20% - Accent5 2 2 7 2 2" xfId="8260"/>
    <cellStyle name="20% - Accent5 2 2 7 2 2 2" xfId="8261"/>
    <cellStyle name="20% - Accent5 2 2 7 2 2 2 2" xfId="8262"/>
    <cellStyle name="20% - Accent5 2 2 7 2 2 3" xfId="8263"/>
    <cellStyle name="20% - Accent5 2 2 7 2 3" xfId="8264"/>
    <cellStyle name="20% - Accent5 2 2 7 2 3 2" xfId="8265"/>
    <cellStyle name="20% - Accent5 2 2 7 2 4" xfId="8266"/>
    <cellStyle name="20% - Accent5 2 2 7 3" xfId="8267"/>
    <cellStyle name="20% - Accent5 2 2 7 3 2" xfId="8268"/>
    <cellStyle name="20% - Accent5 2 2 7 3 2 2" xfId="8269"/>
    <cellStyle name="20% - Accent5 2 2 7 3 2 2 2" xfId="8270"/>
    <cellStyle name="20% - Accent5 2 2 7 3 2 3" xfId="8271"/>
    <cellStyle name="20% - Accent5 2 2 7 3 3" xfId="8272"/>
    <cellStyle name="20% - Accent5 2 2 7 3 3 2" xfId="8273"/>
    <cellStyle name="20% - Accent5 2 2 7 3 4" xfId="8274"/>
    <cellStyle name="20% - Accent5 2 2 7 4" xfId="8275"/>
    <cellStyle name="20% - Accent5 2 2 7 4 2" xfId="8276"/>
    <cellStyle name="20% - Accent5 2 2 7 4 2 2" xfId="8277"/>
    <cellStyle name="20% - Accent5 2 2 7 4 3" xfId="8278"/>
    <cellStyle name="20% - Accent5 2 2 7 5" xfId="8279"/>
    <cellStyle name="20% - Accent5 2 2 7 5 2" xfId="8280"/>
    <cellStyle name="20% - Accent5 2 2 7 6" xfId="8281"/>
    <cellStyle name="20% - Accent5 2 2 7 7" xfId="8282"/>
    <cellStyle name="20% - Accent5 2 2 7 8" xfId="8283"/>
    <cellStyle name="20% - Accent5 2 2 8" xfId="8284"/>
    <cellStyle name="20% - Accent5 2 2 8 2" xfId="8285"/>
    <cellStyle name="20% - Accent5 2 2 8 2 2" xfId="8286"/>
    <cellStyle name="20% - Accent5 2 2 8 2 2 2" xfId="8287"/>
    <cellStyle name="20% - Accent5 2 2 8 2 2 2 2" xfId="8288"/>
    <cellStyle name="20% - Accent5 2 2 8 2 2 3" xfId="8289"/>
    <cellStyle name="20% - Accent5 2 2 8 2 3" xfId="8290"/>
    <cellStyle name="20% - Accent5 2 2 8 2 3 2" xfId="8291"/>
    <cellStyle name="20% - Accent5 2 2 8 2 4" xfId="8292"/>
    <cellStyle name="20% - Accent5 2 2 8 3" xfId="8293"/>
    <cellStyle name="20% - Accent5 2 2 8 3 2" xfId="8294"/>
    <cellStyle name="20% - Accent5 2 2 8 3 2 2" xfId="8295"/>
    <cellStyle name="20% - Accent5 2 2 8 3 2 2 2" xfId="8296"/>
    <cellStyle name="20% - Accent5 2 2 8 3 2 3" xfId="8297"/>
    <cellStyle name="20% - Accent5 2 2 8 3 3" xfId="8298"/>
    <cellStyle name="20% - Accent5 2 2 8 3 3 2" xfId="8299"/>
    <cellStyle name="20% - Accent5 2 2 8 3 4" xfId="8300"/>
    <cellStyle name="20% - Accent5 2 2 8 4" xfId="8301"/>
    <cellStyle name="20% - Accent5 2 2 8 4 2" xfId="8302"/>
    <cellStyle name="20% - Accent5 2 2 8 4 2 2" xfId="8303"/>
    <cellStyle name="20% - Accent5 2 2 8 4 3" xfId="8304"/>
    <cellStyle name="20% - Accent5 2 2 8 5" xfId="8305"/>
    <cellStyle name="20% - Accent5 2 2 8 5 2" xfId="8306"/>
    <cellStyle name="20% - Accent5 2 2 8 6" xfId="8307"/>
    <cellStyle name="20% - Accent5 2 2 8 7" xfId="8308"/>
    <cellStyle name="20% - Accent5 2 2 9" xfId="8309"/>
    <cellStyle name="20% - Accent5 2 2 9 2" xfId="8310"/>
    <cellStyle name="20% - Accent5 2 2 9 2 2" xfId="8311"/>
    <cellStyle name="20% - Accent5 2 2 9 2 2 2" xfId="8312"/>
    <cellStyle name="20% - Accent5 2 2 9 2 3" xfId="8313"/>
    <cellStyle name="20% - Accent5 2 2 9 3" xfId="8314"/>
    <cellStyle name="20% - Accent5 2 2 9 3 2" xfId="8315"/>
    <cellStyle name="20% - Accent5 2 2 9 4" xfId="8316"/>
    <cellStyle name="20% - Accent5 2 2 9 5" xfId="8317"/>
    <cellStyle name="20% - Accent5 2 2 9 6" xfId="8318"/>
    <cellStyle name="20% - Accent5 2 3" xfId="8319"/>
    <cellStyle name="20% - Accent5 2 3 10" xfId="8320"/>
    <cellStyle name="20% - Accent5 2 3 11" xfId="8321"/>
    <cellStyle name="20% - Accent5 2 3 12" xfId="8322"/>
    <cellStyle name="20% - Accent5 2 3 13" xfId="8323"/>
    <cellStyle name="20% - Accent5 2 3 14" xfId="8324"/>
    <cellStyle name="20% - Accent5 2 3 2" xfId="8325"/>
    <cellStyle name="20% - Accent5 2 3 2 2" xfId="8326"/>
    <cellStyle name="20% - Accent5 2 3 2 2 2" xfId="8327"/>
    <cellStyle name="20% - Accent5 2 3 2 2 2 2" xfId="8328"/>
    <cellStyle name="20% - Accent5 2 3 2 2 3" xfId="8329"/>
    <cellStyle name="20% - Accent5 2 3 2 2 4" xfId="8330"/>
    <cellStyle name="20% - Accent5 2 3 2 3" xfId="8331"/>
    <cellStyle name="20% - Accent5 2 3 2 3 2" xfId="8332"/>
    <cellStyle name="20% - Accent5 2 3 2 4" xfId="8333"/>
    <cellStyle name="20% - Accent5 2 3 2 5" xfId="8334"/>
    <cellStyle name="20% - Accent5 2 3 2 6" xfId="8335"/>
    <cellStyle name="20% - Accent5 2 3 3" xfId="8336"/>
    <cellStyle name="20% - Accent5 2 3 3 2" xfId="8337"/>
    <cellStyle name="20% - Accent5 2 3 3 2 2" xfId="8338"/>
    <cellStyle name="20% - Accent5 2 3 3 2 2 2" xfId="8339"/>
    <cellStyle name="20% - Accent5 2 3 3 2 3" xfId="8340"/>
    <cellStyle name="20% - Accent5 2 3 3 3" xfId="8341"/>
    <cellStyle name="20% - Accent5 2 3 3 3 2" xfId="8342"/>
    <cellStyle name="20% - Accent5 2 3 3 4" xfId="8343"/>
    <cellStyle name="20% - Accent5 2 3 4" xfId="8344"/>
    <cellStyle name="20% - Accent5 2 3 4 2" xfId="8345"/>
    <cellStyle name="20% - Accent5 2 3 4 2 2" xfId="8346"/>
    <cellStyle name="20% - Accent5 2 3 4 2 2 2" xfId="8347"/>
    <cellStyle name="20% - Accent5 2 3 4 2 3" xfId="8348"/>
    <cellStyle name="20% - Accent5 2 3 4 3" xfId="8349"/>
    <cellStyle name="20% - Accent5 2 3 4 3 2" xfId="8350"/>
    <cellStyle name="20% - Accent5 2 3 4 4" xfId="8351"/>
    <cellStyle name="20% - Accent5 2 3 5" xfId="8352"/>
    <cellStyle name="20% - Accent5 2 3 5 2" xfId="8353"/>
    <cellStyle name="20% - Accent5 2 3 5 2 2" xfId="8354"/>
    <cellStyle name="20% - Accent5 2 3 5 3" xfId="8355"/>
    <cellStyle name="20% - Accent5 2 3 6" xfId="8356"/>
    <cellStyle name="20% - Accent5 2 3 6 2" xfId="8357"/>
    <cellStyle name="20% - Accent5 2 3 7" xfId="8358"/>
    <cellStyle name="20% - Accent5 2 3 8" xfId="8359"/>
    <cellStyle name="20% - Accent5 2 3 9" xfId="8360"/>
    <cellStyle name="20% - Accent5 2 4" xfId="8361"/>
    <cellStyle name="20% - Accent5 2 4 10" xfId="8362"/>
    <cellStyle name="20% - Accent5 2 4 11" xfId="8363"/>
    <cellStyle name="20% - Accent5 2 4 12" xfId="8364"/>
    <cellStyle name="20% - Accent5 2 4 13" xfId="8365"/>
    <cellStyle name="20% - Accent5 2 4 2" xfId="8366"/>
    <cellStyle name="20% - Accent5 2 4 2 2" xfId="8367"/>
    <cellStyle name="20% - Accent5 2 4 2 2 2" xfId="8368"/>
    <cellStyle name="20% - Accent5 2 4 2 2 2 2" xfId="8369"/>
    <cellStyle name="20% - Accent5 2 4 2 2 3" xfId="8370"/>
    <cellStyle name="20% - Accent5 2 4 2 2 4" xfId="8371"/>
    <cellStyle name="20% - Accent5 2 4 2 3" xfId="8372"/>
    <cellStyle name="20% - Accent5 2 4 2 3 2" xfId="8373"/>
    <cellStyle name="20% - Accent5 2 4 2 4" xfId="8374"/>
    <cellStyle name="20% - Accent5 2 4 2 5" xfId="8375"/>
    <cellStyle name="20% - Accent5 2 4 2 6" xfId="8376"/>
    <cellStyle name="20% - Accent5 2 4 3" xfId="8377"/>
    <cellStyle name="20% - Accent5 2 4 3 2" xfId="8378"/>
    <cellStyle name="20% - Accent5 2 4 3 2 2" xfId="8379"/>
    <cellStyle name="20% - Accent5 2 4 3 2 2 2" xfId="8380"/>
    <cellStyle name="20% - Accent5 2 4 3 2 3" xfId="8381"/>
    <cellStyle name="20% - Accent5 2 4 3 3" xfId="8382"/>
    <cellStyle name="20% - Accent5 2 4 3 3 2" xfId="8383"/>
    <cellStyle name="20% - Accent5 2 4 3 4" xfId="8384"/>
    <cellStyle name="20% - Accent5 2 4 4" xfId="8385"/>
    <cellStyle name="20% - Accent5 2 4 4 2" xfId="8386"/>
    <cellStyle name="20% - Accent5 2 4 4 2 2" xfId="8387"/>
    <cellStyle name="20% - Accent5 2 4 4 2 2 2" xfId="8388"/>
    <cellStyle name="20% - Accent5 2 4 4 2 3" xfId="8389"/>
    <cellStyle name="20% - Accent5 2 4 4 3" xfId="8390"/>
    <cellStyle name="20% - Accent5 2 4 4 3 2" xfId="8391"/>
    <cellStyle name="20% - Accent5 2 4 4 4" xfId="8392"/>
    <cellStyle name="20% - Accent5 2 4 5" xfId="8393"/>
    <cellStyle name="20% - Accent5 2 4 5 2" xfId="8394"/>
    <cellStyle name="20% - Accent5 2 4 5 2 2" xfId="8395"/>
    <cellStyle name="20% - Accent5 2 4 5 3" xfId="8396"/>
    <cellStyle name="20% - Accent5 2 4 6" xfId="8397"/>
    <cellStyle name="20% - Accent5 2 4 6 2" xfId="8398"/>
    <cellStyle name="20% - Accent5 2 4 7" xfId="8399"/>
    <cellStyle name="20% - Accent5 2 4 8" xfId="8400"/>
    <cellStyle name="20% - Accent5 2 4 9" xfId="8401"/>
    <cellStyle name="20% - Accent5 2 5" xfId="8402"/>
    <cellStyle name="20% - Accent5 2 5 2" xfId="8403"/>
    <cellStyle name="20% - Accent5 2 5 2 2" xfId="8404"/>
    <cellStyle name="20% - Accent5 2 5 2 2 2" xfId="8405"/>
    <cellStyle name="20% - Accent5 2 5 2 2 3" xfId="8406"/>
    <cellStyle name="20% - Accent5 2 5 2 3" xfId="8407"/>
    <cellStyle name="20% - Accent5 2 5 2 4" xfId="8408"/>
    <cellStyle name="20% - Accent5 2 5 3" xfId="8409"/>
    <cellStyle name="20% - Accent5 2 5 3 2" xfId="8410"/>
    <cellStyle name="20% - Accent5 2 5 3 3" xfId="8411"/>
    <cellStyle name="20% - Accent5 2 5 4" xfId="8412"/>
    <cellStyle name="20% - Accent5 2 5 5" xfId="8413"/>
    <cellStyle name="20% - Accent5 2 6" xfId="8414"/>
    <cellStyle name="20% - Accent5 2 6 2" xfId="8415"/>
    <cellStyle name="20% - Accent5 2 6 2 2" xfId="8416"/>
    <cellStyle name="20% - Accent5 2 6 2 2 2" xfId="8417"/>
    <cellStyle name="20% - Accent5 2 6 2 2 3" xfId="8418"/>
    <cellStyle name="20% - Accent5 2 6 2 3" xfId="8419"/>
    <cellStyle name="20% - Accent5 2 6 2 4" xfId="8420"/>
    <cellStyle name="20% - Accent5 2 6 3" xfId="8421"/>
    <cellStyle name="20% - Accent5 2 6 3 2" xfId="8422"/>
    <cellStyle name="20% - Accent5 2 6 3 3" xfId="8423"/>
    <cellStyle name="20% - Accent5 2 6 4" xfId="8424"/>
    <cellStyle name="20% - Accent5 2 6 5" xfId="8425"/>
    <cellStyle name="20% - Accent5 3" xfId="8426"/>
    <cellStyle name="20% - Accent5 3 10" xfId="8427"/>
    <cellStyle name="20% - Accent5 3 2" xfId="8428"/>
    <cellStyle name="20% - Accent5 3 2 10" xfId="8429"/>
    <cellStyle name="20% - Accent5 3 2 11" xfId="8430"/>
    <cellStyle name="20% - Accent5 3 2 12" xfId="8431"/>
    <cellStyle name="20% - Accent5 3 2 13" xfId="8432"/>
    <cellStyle name="20% - Accent5 3 2 14" xfId="8433"/>
    <cellStyle name="20% - Accent5 3 2 2" xfId="8434"/>
    <cellStyle name="20% - Accent5 3 2 2 10" xfId="8435"/>
    <cellStyle name="20% - Accent5 3 2 2 11" xfId="8436"/>
    <cellStyle name="20% - Accent5 3 2 2 12" xfId="8437"/>
    <cellStyle name="20% - Accent5 3 2 2 2" xfId="8438"/>
    <cellStyle name="20% - Accent5 3 2 2 2 2" xfId="8439"/>
    <cellStyle name="20% - Accent5 3 2 2 2 2 2" xfId="8440"/>
    <cellStyle name="20% - Accent5 3 2 2 2 2 2 2" xfId="8441"/>
    <cellStyle name="20% - Accent5 3 2 2 2 2 3" xfId="8442"/>
    <cellStyle name="20% - Accent5 3 2 2 2 3" xfId="8443"/>
    <cellStyle name="20% - Accent5 3 2 2 2 3 2" xfId="8444"/>
    <cellStyle name="20% - Accent5 3 2 2 2 4" xfId="8445"/>
    <cellStyle name="20% - Accent5 3 2 2 3" xfId="8446"/>
    <cellStyle name="20% - Accent5 3 2 2 3 2" xfId="8447"/>
    <cellStyle name="20% - Accent5 3 2 2 3 2 2" xfId="8448"/>
    <cellStyle name="20% - Accent5 3 2 2 3 2 2 2" xfId="8449"/>
    <cellStyle name="20% - Accent5 3 2 2 3 2 3" xfId="8450"/>
    <cellStyle name="20% - Accent5 3 2 2 3 3" xfId="8451"/>
    <cellStyle name="20% - Accent5 3 2 2 3 3 2" xfId="8452"/>
    <cellStyle name="20% - Accent5 3 2 2 3 4" xfId="8453"/>
    <cellStyle name="20% - Accent5 3 2 2 4" xfId="8454"/>
    <cellStyle name="20% - Accent5 3 2 2 4 2" xfId="8455"/>
    <cellStyle name="20% - Accent5 3 2 2 4 2 2" xfId="8456"/>
    <cellStyle name="20% - Accent5 3 2 2 4 2 2 2" xfId="8457"/>
    <cellStyle name="20% - Accent5 3 2 2 4 2 3" xfId="8458"/>
    <cellStyle name="20% - Accent5 3 2 2 4 3" xfId="8459"/>
    <cellStyle name="20% - Accent5 3 2 2 4 3 2" xfId="8460"/>
    <cellStyle name="20% - Accent5 3 2 2 4 4" xfId="8461"/>
    <cellStyle name="20% - Accent5 3 2 2 5" xfId="8462"/>
    <cellStyle name="20% - Accent5 3 2 2 5 2" xfId="8463"/>
    <cellStyle name="20% - Accent5 3 2 2 5 2 2" xfId="8464"/>
    <cellStyle name="20% - Accent5 3 2 2 5 3" xfId="8465"/>
    <cellStyle name="20% - Accent5 3 2 2 6" xfId="8466"/>
    <cellStyle name="20% - Accent5 3 2 2 6 2" xfId="8467"/>
    <cellStyle name="20% - Accent5 3 2 2 7" xfId="8468"/>
    <cellStyle name="20% - Accent5 3 2 2 8" xfId="8469"/>
    <cellStyle name="20% - Accent5 3 2 2 9" xfId="8470"/>
    <cellStyle name="20% - Accent5 3 2 3" xfId="8471"/>
    <cellStyle name="20% - Accent5 3 2 3 2" xfId="8472"/>
    <cellStyle name="20% - Accent5 3 2 3 2 2" xfId="8473"/>
    <cellStyle name="20% - Accent5 3 2 3 2 2 2" xfId="8474"/>
    <cellStyle name="20% - Accent5 3 2 3 2 3" xfId="8475"/>
    <cellStyle name="20% - Accent5 3 2 3 3" xfId="8476"/>
    <cellStyle name="20% - Accent5 3 2 3 3 2" xfId="8477"/>
    <cellStyle name="20% - Accent5 3 2 3 4" xfId="8478"/>
    <cellStyle name="20% - Accent5 3 2 4" xfId="8479"/>
    <cellStyle name="20% - Accent5 3 2 4 2" xfId="8480"/>
    <cellStyle name="20% - Accent5 3 2 4 2 2" xfId="8481"/>
    <cellStyle name="20% - Accent5 3 2 4 2 2 2" xfId="8482"/>
    <cellStyle name="20% - Accent5 3 2 4 2 3" xfId="8483"/>
    <cellStyle name="20% - Accent5 3 2 4 3" xfId="8484"/>
    <cellStyle name="20% - Accent5 3 2 4 3 2" xfId="8485"/>
    <cellStyle name="20% - Accent5 3 2 4 4" xfId="8486"/>
    <cellStyle name="20% - Accent5 3 2 5" xfId="8487"/>
    <cellStyle name="20% - Accent5 3 2 5 2" xfId="8488"/>
    <cellStyle name="20% - Accent5 3 2 5 2 2" xfId="8489"/>
    <cellStyle name="20% - Accent5 3 2 5 2 2 2" xfId="8490"/>
    <cellStyle name="20% - Accent5 3 2 5 2 3" xfId="8491"/>
    <cellStyle name="20% - Accent5 3 2 5 3" xfId="8492"/>
    <cellStyle name="20% - Accent5 3 2 5 3 2" xfId="8493"/>
    <cellStyle name="20% - Accent5 3 2 5 4" xfId="8494"/>
    <cellStyle name="20% - Accent5 3 2 6" xfId="8495"/>
    <cellStyle name="20% - Accent5 3 2 6 2" xfId="8496"/>
    <cellStyle name="20% - Accent5 3 2 6 2 2" xfId="8497"/>
    <cellStyle name="20% - Accent5 3 2 6 3" xfId="8498"/>
    <cellStyle name="20% - Accent5 3 2 7" xfId="8499"/>
    <cellStyle name="20% - Accent5 3 2 7 2" xfId="8500"/>
    <cellStyle name="20% - Accent5 3 2 8" xfId="8501"/>
    <cellStyle name="20% - Accent5 3 2 9" xfId="8502"/>
    <cellStyle name="20% - Accent5 3 3" xfId="8503"/>
    <cellStyle name="20% - Accent5 3 3 10" xfId="8504"/>
    <cellStyle name="20% - Accent5 3 3 11" xfId="8505"/>
    <cellStyle name="20% - Accent5 3 3 12" xfId="8506"/>
    <cellStyle name="20% - Accent5 3 3 13" xfId="8507"/>
    <cellStyle name="20% - Accent5 3 3 2" xfId="8508"/>
    <cellStyle name="20% - Accent5 3 3 2 2" xfId="8509"/>
    <cellStyle name="20% - Accent5 3 3 2 2 2" xfId="8510"/>
    <cellStyle name="20% - Accent5 3 3 2 2 2 2" xfId="8511"/>
    <cellStyle name="20% - Accent5 3 3 2 2 3" xfId="8512"/>
    <cellStyle name="20% - Accent5 3 3 2 3" xfId="8513"/>
    <cellStyle name="20% - Accent5 3 3 2 3 2" xfId="8514"/>
    <cellStyle name="20% - Accent5 3 3 2 4" xfId="8515"/>
    <cellStyle name="20% - Accent5 3 3 2 5" xfId="8516"/>
    <cellStyle name="20% - Accent5 3 3 2 6" xfId="8517"/>
    <cellStyle name="20% - Accent5 3 3 3" xfId="8518"/>
    <cellStyle name="20% - Accent5 3 3 3 2" xfId="8519"/>
    <cellStyle name="20% - Accent5 3 3 3 2 2" xfId="8520"/>
    <cellStyle name="20% - Accent5 3 3 3 2 2 2" xfId="8521"/>
    <cellStyle name="20% - Accent5 3 3 3 2 3" xfId="8522"/>
    <cellStyle name="20% - Accent5 3 3 3 3" xfId="8523"/>
    <cellStyle name="20% - Accent5 3 3 3 3 2" xfId="8524"/>
    <cellStyle name="20% - Accent5 3 3 3 4" xfId="8525"/>
    <cellStyle name="20% - Accent5 3 3 4" xfId="8526"/>
    <cellStyle name="20% - Accent5 3 3 4 2" xfId="8527"/>
    <cellStyle name="20% - Accent5 3 3 4 2 2" xfId="8528"/>
    <cellStyle name="20% - Accent5 3 3 4 2 2 2" xfId="8529"/>
    <cellStyle name="20% - Accent5 3 3 4 2 3" xfId="8530"/>
    <cellStyle name="20% - Accent5 3 3 4 3" xfId="8531"/>
    <cellStyle name="20% - Accent5 3 3 4 3 2" xfId="8532"/>
    <cellStyle name="20% - Accent5 3 3 4 4" xfId="8533"/>
    <cellStyle name="20% - Accent5 3 3 5" xfId="8534"/>
    <cellStyle name="20% - Accent5 3 3 5 2" xfId="8535"/>
    <cellStyle name="20% - Accent5 3 3 5 2 2" xfId="8536"/>
    <cellStyle name="20% - Accent5 3 3 5 3" xfId="8537"/>
    <cellStyle name="20% - Accent5 3 3 6" xfId="8538"/>
    <cellStyle name="20% - Accent5 3 3 6 2" xfId="8539"/>
    <cellStyle name="20% - Accent5 3 3 7" xfId="8540"/>
    <cellStyle name="20% - Accent5 3 3 8" xfId="8541"/>
    <cellStyle name="20% - Accent5 3 3 9" xfId="8542"/>
    <cellStyle name="20% - Accent5 3 4" xfId="8543"/>
    <cellStyle name="20% - Accent5 3 4 2" xfId="8544"/>
    <cellStyle name="20% - Accent5 3 4 2 2" xfId="8545"/>
    <cellStyle name="20% - Accent5 3 4 2 2 2" xfId="8546"/>
    <cellStyle name="20% - Accent5 3 4 2 2 2 2" xfId="8547"/>
    <cellStyle name="20% - Accent5 3 4 2 2 3" xfId="8548"/>
    <cellStyle name="20% - Accent5 3 4 2 3" xfId="8549"/>
    <cellStyle name="20% - Accent5 3 4 2 3 2" xfId="8550"/>
    <cellStyle name="20% - Accent5 3 4 2 4" xfId="8551"/>
    <cellStyle name="20% - Accent5 3 4 3" xfId="8552"/>
    <cellStyle name="20% - Accent5 3 4 3 2" xfId="8553"/>
    <cellStyle name="20% - Accent5 3 4 3 2 2" xfId="8554"/>
    <cellStyle name="20% - Accent5 3 4 3 2 2 2" xfId="8555"/>
    <cellStyle name="20% - Accent5 3 4 3 2 3" xfId="8556"/>
    <cellStyle name="20% - Accent5 3 4 3 3" xfId="8557"/>
    <cellStyle name="20% - Accent5 3 4 3 3 2" xfId="8558"/>
    <cellStyle name="20% - Accent5 3 4 3 4" xfId="8559"/>
    <cellStyle name="20% - Accent5 3 4 4" xfId="8560"/>
    <cellStyle name="20% - Accent5 3 4 4 2" xfId="8561"/>
    <cellStyle name="20% - Accent5 3 4 4 2 2" xfId="8562"/>
    <cellStyle name="20% - Accent5 3 4 4 3" xfId="8563"/>
    <cellStyle name="20% - Accent5 3 4 5" xfId="8564"/>
    <cellStyle name="20% - Accent5 3 4 5 2" xfId="8565"/>
    <cellStyle name="20% - Accent5 3 4 6" xfId="8566"/>
    <cellStyle name="20% - Accent5 3 4 7" xfId="8567"/>
    <cellStyle name="20% - Accent5 3 4 8" xfId="8568"/>
    <cellStyle name="20% - Accent5 3 5" xfId="8569"/>
    <cellStyle name="20% - Accent5 3 5 2" xfId="8570"/>
    <cellStyle name="20% - Accent5 3 5 2 2" xfId="8571"/>
    <cellStyle name="20% - Accent5 3 5 2 2 2" xfId="8572"/>
    <cellStyle name="20% - Accent5 3 5 2 3" xfId="8573"/>
    <cellStyle name="20% - Accent5 3 5 3" xfId="8574"/>
    <cellStyle name="20% - Accent5 3 5 3 2" xfId="8575"/>
    <cellStyle name="20% - Accent5 3 5 4" xfId="8576"/>
    <cellStyle name="20% - Accent5 3 6" xfId="8577"/>
    <cellStyle name="20% - Accent5 3 7" xfId="8578"/>
    <cellStyle name="20% - Accent5 3 8" xfId="8579"/>
    <cellStyle name="20% - Accent5 3 9" xfId="8580"/>
    <cellStyle name="20% - Accent5 4" xfId="8581"/>
    <cellStyle name="20% - Accent5 4 10" xfId="8582"/>
    <cellStyle name="20% - Accent5 4 11" xfId="8583"/>
    <cellStyle name="20% - Accent5 4 12" xfId="8584"/>
    <cellStyle name="20% - Accent5 4 2" xfId="8585"/>
    <cellStyle name="20% - Accent5 4 2 10" xfId="8586"/>
    <cellStyle name="20% - Accent5 4 2 11" xfId="8587"/>
    <cellStyle name="20% - Accent5 4 2 12" xfId="8588"/>
    <cellStyle name="20% - Accent5 4 2 13" xfId="8589"/>
    <cellStyle name="20% - Accent5 4 2 2" xfId="8590"/>
    <cellStyle name="20% - Accent5 4 2 2 2" xfId="8591"/>
    <cellStyle name="20% - Accent5 4 2 2 2 2" xfId="8592"/>
    <cellStyle name="20% - Accent5 4 2 2 2 2 2" xfId="8593"/>
    <cellStyle name="20% - Accent5 4 2 2 2 3" xfId="8594"/>
    <cellStyle name="20% - Accent5 4 2 2 3" xfId="8595"/>
    <cellStyle name="20% - Accent5 4 2 2 3 2" xfId="8596"/>
    <cellStyle name="20% - Accent5 4 2 2 4" xfId="8597"/>
    <cellStyle name="20% - Accent5 4 2 2 5" xfId="8598"/>
    <cellStyle name="20% - Accent5 4 2 3" xfId="8599"/>
    <cellStyle name="20% - Accent5 4 2 3 2" xfId="8600"/>
    <cellStyle name="20% - Accent5 4 2 3 2 2" xfId="8601"/>
    <cellStyle name="20% - Accent5 4 2 3 2 2 2" xfId="8602"/>
    <cellStyle name="20% - Accent5 4 2 3 2 3" xfId="8603"/>
    <cellStyle name="20% - Accent5 4 2 3 3" xfId="8604"/>
    <cellStyle name="20% - Accent5 4 2 3 3 2" xfId="8605"/>
    <cellStyle name="20% - Accent5 4 2 3 4" xfId="8606"/>
    <cellStyle name="20% - Accent5 4 2 4" xfId="8607"/>
    <cellStyle name="20% - Accent5 4 2 4 2" xfId="8608"/>
    <cellStyle name="20% - Accent5 4 2 4 2 2" xfId="8609"/>
    <cellStyle name="20% - Accent5 4 2 4 2 2 2" xfId="8610"/>
    <cellStyle name="20% - Accent5 4 2 4 2 3" xfId="8611"/>
    <cellStyle name="20% - Accent5 4 2 4 3" xfId="8612"/>
    <cellStyle name="20% - Accent5 4 2 4 3 2" xfId="8613"/>
    <cellStyle name="20% - Accent5 4 2 4 4" xfId="8614"/>
    <cellStyle name="20% - Accent5 4 2 5" xfId="8615"/>
    <cellStyle name="20% - Accent5 4 2 5 2" xfId="8616"/>
    <cellStyle name="20% - Accent5 4 2 5 2 2" xfId="8617"/>
    <cellStyle name="20% - Accent5 4 2 5 2 2 2" xfId="8618"/>
    <cellStyle name="20% - Accent5 4 2 5 2 3" xfId="8619"/>
    <cellStyle name="20% - Accent5 4 2 5 3" xfId="8620"/>
    <cellStyle name="20% - Accent5 4 2 5 3 2" xfId="8621"/>
    <cellStyle name="20% - Accent5 4 2 5 4" xfId="8622"/>
    <cellStyle name="20% - Accent5 4 2 6" xfId="8623"/>
    <cellStyle name="20% - Accent5 4 2 6 2" xfId="8624"/>
    <cellStyle name="20% - Accent5 4 2 6 2 2" xfId="8625"/>
    <cellStyle name="20% - Accent5 4 2 6 3" xfId="8626"/>
    <cellStyle name="20% - Accent5 4 2 7" xfId="8627"/>
    <cellStyle name="20% - Accent5 4 2 7 2" xfId="8628"/>
    <cellStyle name="20% - Accent5 4 2 8" xfId="8629"/>
    <cellStyle name="20% - Accent5 4 2 9" xfId="8630"/>
    <cellStyle name="20% - Accent5 4 3" xfId="8631"/>
    <cellStyle name="20% - Accent5 4 3 2" xfId="8632"/>
    <cellStyle name="20% - Accent5 4 3 2 2" xfId="8633"/>
    <cellStyle name="20% - Accent5 4 3 2 2 2" xfId="8634"/>
    <cellStyle name="20% - Accent5 4 3 2 2 2 2" xfId="8635"/>
    <cellStyle name="20% - Accent5 4 3 2 2 3" xfId="8636"/>
    <cellStyle name="20% - Accent5 4 3 2 3" xfId="8637"/>
    <cellStyle name="20% - Accent5 4 3 2 3 2" xfId="8638"/>
    <cellStyle name="20% - Accent5 4 3 2 4" xfId="8639"/>
    <cellStyle name="20% - Accent5 4 3 3" xfId="8640"/>
    <cellStyle name="20% - Accent5 4 3 3 2" xfId="8641"/>
    <cellStyle name="20% - Accent5 4 3 3 2 2" xfId="8642"/>
    <cellStyle name="20% - Accent5 4 3 3 2 2 2" xfId="8643"/>
    <cellStyle name="20% - Accent5 4 3 3 2 3" xfId="8644"/>
    <cellStyle name="20% - Accent5 4 3 3 3" xfId="8645"/>
    <cellStyle name="20% - Accent5 4 3 3 3 2" xfId="8646"/>
    <cellStyle name="20% - Accent5 4 3 3 4" xfId="8647"/>
    <cellStyle name="20% - Accent5 4 3 4" xfId="8648"/>
    <cellStyle name="20% - Accent5 4 3 4 2" xfId="8649"/>
    <cellStyle name="20% - Accent5 4 3 4 2 2" xfId="8650"/>
    <cellStyle name="20% - Accent5 4 3 4 3" xfId="8651"/>
    <cellStyle name="20% - Accent5 4 3 5" xfId="8652"/>
    <cellStyle name="20% - Accent5 4 3 5 2" xfId="8653"/>
    <cellStyle name="20% - Accent5 4 3 6" xfId="8654"/>
    <cellStyle name="20% - Accent5 4 3 7" xfId="8655"/>
    <cellStyle name="20% - Accent5 4 4" xfId="8656"/>
    <cellStyle name="20% - Accent5 4 4 2" xfId="8657"/>
    <cellStyle name="20% - Accent5 4 4 2 2" xfId="8658"/>
    <cellStyle name="20% - Accent5 4 4 2 2 2" xfId="8659"/>
    <cellStyle name="20% - Accent5 4 4 2 3" xfId="8660"/>
    <cellStyle name="20% - Accent5 4 4 3" xfId="8661"/>
    <cellStyle name="20% - Accent5 4 4 3 2" xfId="8662"/>
    <cellStyle name="20% - Accent5 4 4 4" xfId="8663"/>
    <cellStyle name="20% - Accent5 4 5" xfId="8664"/>
    <cellStyle name="20% - Accent5 4 6" xfId="8665"/>
    <cellStyle name="20% - Accent5 4 7" xfId="8666"/>
    <cellStyle name="20% - Accent5 4 8" xfId="8667"/>
    <cellStyle name="20% - Accent5 4 9" xfId="8668"/>
    <cellStyle name="20% - Accent5 5" xfId="8669"/>
    <cellStyle name="20% - Accent5 5 10" xfId="8670"/>
    <cellStyle name="20% - Accent5 5 10 2" xfId="8671"/>
    <cellStyle name="20% - Accent5 5 10 2 2" xfId="8672"/>
    <cellStyle name="20% - Accent5 5 10 3" xfId="8673"/>
    <cellStyle name="20% - Accent5 5 11" xfId="8674"/>
    <cellStyle name="20% - Accent5 5 11 2" xfId="8675"/>
    <cellStyle name="20% - Accent5 5 12" xfId="8676"/>
    <cellStyle name="20% - Accent5 5 13" xfId="8677"/>
    <cellStyle name="20% - Accent5 5 14" xfId="8678"/>
    <cellStyle name="20% - Accent5 5 15" xfId="8679"/>
    <cellStyle name="20% - Accent5 5 16" xfId="8680"/>
    <cellStyle name="20% - Accent5 5 17" xfId="8681"/>
    <cellStyle name="20% - Accent5 5 18" xfId="8682"/>
    <cellStyle name="20% - Accent5 5 19" xfId="8683"/>
    <cellStyle name="20% - Accent5 5 2" xfId="8684"/>
    <cellStyle name="20% - Accent5 5 2 10" xfId="8685"/>
    <cellStyle name="20% - Accent5 5 2 11" xfId="8686"/>
    <cellStyle name="20% - Accent5 5 2 2" xfId="8687"/>
    <cellStyle name="20% - Accent5 5 2 2 2" xfId="8688"/>
    <cellStyle name="20% - Accent5 5 2 2 2 2" xfId="8689"/>
    <cellStyle name="20% - Accent5 5 2 2 2 2 2" xfId="8690"/>
    <cellStyle name="20% - Accent5 5 2 2 2 2 2 2" xfId="8691"/>
    <cellStyle name="20% - Accent5 5 2 2 2 2 3" xfId="8692"/>
    <cellStyle name="20% - Accent5 5 2 2 2 3" xfId="8693"/>
    <cellStyle name="20% - Accent5 5 2 2 2 3 2" xfId="8694"/>
    <cellStyle name="20% - Accent5 5 2 2 2 4" xfId="8695"/>
    <cellStyle name="20% - Accent5 5 2 2 3" xfId="8696"/>
    <cellStyle name="20% - Accent5 5 2 2 3 2" xfId="8697"/>
    <cellStyle name="20% - Accent5 5 2 2 3 2 2" xfId="8698"/>
    <cellStyle name="20% - Accent5 5 2 2 3 2 2 2" xfId="8699"/>
    <cellStyle name="20% - Accent5 5 2 2 3 2 3" xfId="8700"/>
    <cellStyle name="20% - Accent5 5 2 2 3 3" xfId="8701"/>
    <cellStyle name="20% - Accent5 5 2 2 3 3 2" xfId="8702"/>
    <cellStyle name="20% - Accent5 5 2 2 3 4" xfId="8703"/>
    <cellStyle name="20% - Accent5 5 2 2 4" xfId="8704"/>
    <cellStyle name="20% - Accent5 5 2 2 4 2" xfId="8705"/>
    <cellStyle name="20% - Accent5 5 2 2 4 2 2" xfId="8706"/>
    <cellStyle name="20% - Accent5 5 2 2 4 3" xfId="8707"/>
    <cellStyle name="20% - Accent5 5 2 2 5" xfId="8708"/>
    <cellStyle name="20% - Accent5 5 2 2 5 2" xfId="8709"/>
    <cellStyle name="20% - Accent5 5 2 2 6" xfId="8710"/>
    <cellStyle name="20% - Accent5 5 2 2 7" xfId="8711"/>
    <cellStyle name="20% - Accent5 5 2 3" xfId="8712"/>
    <cellStyle name="20% - Accent5 5 2 3 2" xfId="8713"/>
    <cellStyle name="20% - Accent5 5 2 3 2 2" xfId="8714"/>
    <cellStyle name="20% - Accent5 5 2 3 2 2 2" xfId="8715"/>
    <cellStyle name="20% - Accent5 5 2 3 2 3" xfId="8716"/>
    <cellStyle name="20% - Accent5 5 2 3 3" xfId="8717"/>
    <cellStyle name="20% - Accent5 5 2 3 3 2" xfId="8718"/>
    <cellStyle name="20% - Accent5 5 2 3 4" xfId="8719"/>
    <cellStyle name="20% - Accent5 5 2 3 5" xfId="8720"/>
    <cellStyle name="20% - Accent5 5 2 4" xfId="8721"/>
    <cellStyle name="20% - Accent5 5 2 4 2" xfId="8722"/>
    <cellStyle name="20% - Accent5 5 2 4 2 2" xfId="8723"/>
    <cellStyle name="20% - Accent5 5 2 4 2 2 2" xfId="8724"/>
    <cellStyle name="20% - Accent5 5 2 4 2 3" xfId="8725"/>
    <cellStyle name="20% - Accent5 5 2 4 3" xfId="8726"/>
    <cellStyle name="20% - Accent5 5 2 4 3 2" xfId="8727"/>
    <cellStyle name="20% - Accent5 5 2 4 4" xfId="8728"/>
    <cellStyle name="20% - Accent5 5 2 5" xfId="8729"/>
    <cellStyle name="20% - Accent5 5 2 5 2" xfId="8730"/>
    <cellStyle name="20% - Accent5 5 2 5 2 2" xfId="8731"/>
    <cellStyle name="20% - Accent5 5 2 5 2 2 2" xfId="8732"/>
    <cellStyle name="20% - Accent5 5 2 5 2 3" xfId="8733"/>
    <cellStyle name="20% - Accent5 5 2 5 3" xfId="8734"/>
    <cellStyle name="20% - Accent5 5 2 5 3 2" xfId="8735"/>
    <cellStyle name="20% - Accent5 5 2 5 4" xfId="8736"/>
    <cellStyle name="20% - Accent5 5 2 6" xfId="8737"/>
    <cellStyle name="20% - Accent5 5 2 6 2" xfId="8738"/>
    <cellStyle name="20% - Accent5 5 2 6 2 2" xfId="8739"/>
    <cellStyle name="20% - Accent5 5 2 6 2 2 2" xfId="8740"/>
    <cellStyle name="20% - Accent5 5 2 6 2 3" xfId="8741"/>
    <cellStyle name="20% - Accent5 5 2 6 3" xfId="8742"/>
    <cellStyle name="20% - Accent5 5 2 6 3 2" xfId="8743"/>
    <cellStyle name="20% - Accent5 5 2 6 4" xfId="8744"/>
    <cellStyle name="20% - Accent5 5 2 7" xfId="8745"/>
    <cellStyle name="20% - Accent5 5 2 7 2" xfId="8746"/>
    <cellStyle name="20% - Accent5 5 2 7 2 2" xfId="8747"/>
    <cellStyle name="20% - Accent5 5 2 7 3" xfId="8748"/>
    <cellStyle name="20% - Accent5 5 2 8" xfId="8749"/>
    <cellStyle name="20% - Accent5 5 2 8 2" xfId="8750"/>
    <cellStyle name="20% - Accent5 5 2 9" xfId="8751"/>
    <cellStyle name="20% - Accent5 5 20" xfId="8752"/>
    <cellStyle name="20% - Accent5 5 3" xfId="8753"/>
    <cellStyle name="20% - Accent5 5 3 10" xfId="8754"/>
    <cellStyle name="20% - Accent5 5 3 11" xfId="8755"/>
    <cellStyle name="20% - Accent5 5 3 2" xfId="8756"/>
    <cellStyle name="20% - Accent5 5 3 2 2" xfId="8757"/>
    <cellStyle name="20% - Accent5 5 3 2 2 2" xfId="8758"/>
    <cellStyle name="20% - Accent5 5 3 2 2 2 2" xfId="8759"/>
    <cellStyle name="20% - Accent5 5 3 2 2 2 2 2" xfId="8760"/>
    <cellStyle name="20% - Accent5 5 3 2 2 2 3" xfId="8761"/>
    <cellStyle name="20% - Accent5 5 3 2 2 3" xfId="8762"/>
    <cellStyle name="20% - Accent5 5 3 2 2 3 2" xfId="8763"/>
    <cellStyle name="20% - Accent5 5 3 2 2 4" xfId="8764"/>
    <cellStyle name="20% - Accent5 5 3 2 3" xfId="8765"/>
    <cellStyle name="20% - Accent5 5 3 2 3 2" xfId="8766"/>
    <cellStyle name="20% - Accent5 5 3 2 3 2 2" xfId="8767"/>
    <cellStyle name="20% - Accent5 5 3 2 3 2 2 2" xfId="8768"/>
    <cellStyle name="20% - Accent5 5 3 2 3 2 3" xfId="8769"/>
    <cellStyle name="20% - Accent5 5 3 2 3 3" xfId="8770"/>
    <cellStyle name="20% - Accent5 5 3 2 3 3 2" xfId="8771"/>
    <cellStyle name="20% - Accent5 5 3 2 3 4" xfId="8772"/>
    <cellStyle name="20% - Accent5 5 3 2 4" xfId="8773"/>
    <cellStyle name="20% - Accent5 5 3 2 4 2" xfId="8774"/>
    <cellStyle name="20% - Accent5 5 3 2 4 2 2" xfId="8775"/>
    <cellStyle name="20% - Accent5 5 3 2 4 3" xfId="8776"/>
    <cellStyle name="20% - Accent5 5 3 2 5" xfId="8777"/>
    <cellStyle name="20% - Accent5 5 3 2 5 2" xfId="8778"/>
    <cellStyle name="20% - Accent5 5 3 2 6" xfId="8779"/>
    <cellStyle name="20% - Accent5 5 3 2 7" xfId="8780"/>
    <cellStyle name="20% - Accent5 5 3 3" xfId="8781"/>
    <cellStyle name="20% - Accent5 5 3 3 2" xfId="8782"/>
    <cellStyle name="20% - Accent5 5 3 3 2 2" xfId="8783"/>
    <cellStyle name="20% - Accent5 5 3 3 2 2 2" xfId="8784"/>
    <cellStyle name="20% - Accent5 5 3 3 2 3" xfId="8785"/>
    <cellStyle name="20% - Accent5 5 3 3 3" xfId="8786"/>
    <cellStyle name="20% - Accent5 5 3 3 3 2" xfId="8787"/>
    <cellStyle name="20% - Accent5 5 3 3 4" xfId="8788"/>
    <cellStyle name="20% - Accent5 5 3 3 5" xfId="8789"/>
    <cellStyle name="20% - Accent5 5 3 4" xfId="8790"/>
    <cellStyle name="20% - Accent5 5 3 4 2" xfId="8791"/>
    <cellStyle name="20% - Accent5 5 3 4 2 2" xfId="8792"/>
    <cellStyle name="20% - Accent5 5 3 4 2 2 2" xfId="8793"/>
    <cellStyle name="20% - Accent5 5 3 4 2 3" xfId="8794"/>
    <cellStyle name="20% - Accent5 5 3 4 3" xfId="8795"/>
    <cellStyle name="20% - Accent5 5 3 4 3 2" xfId="8796"/>
    <cellStyle name="20% - Accent5 5 3 4 4" xfId="8797"/>
    <cellStyle name="20% - Accent5 5 3 5" xfId="8798"/>
    <cellStyle name="20% - Accent5 5 3 5 2" xfId="8799"/>
    <cellStyle name="20% - Accent5 5 3 5 2 2" xfId="8800"/>
    <cellStyle name="20% - Accent5 5 3 5 2 2 2" xfId="8801"/>
    <cellStyle name="20% - Accent5 5 3 5 2 3" xfId="8802"/>
    <cellStyle name="20% - Accent5 5 3 5 3" xfId="8803"/>
    <cellStyle name="20% - Accent5 5 3 5 3 2" xfId="8804"/>
    <cellStyle name="20% - Accent5 5 3 5 4" xfId="8805"/>
    <cellStyle name="20% - Accent5 5 3 6" xfId="8806"/>
    <cellStyle name="20% - Accent5 5 3 6 2" xfId="8807"/>
    <cellStyle name="20% - Accent5 5 3 6 2 2" xfId="8808"/>
    <cellStyle name="20% - Accent5 5 3 6 2 2 2" xfId="8809"/>
    <cellStyle name="20% - Accent5 5 3 6 2 3" xfId="8810"/>
    <cellStyle name="20% - Accent5 5 3 6 3" xfId="8811"/>
    <cellStyle name="20% - Accent5 5 3 6 3 2" xfId="8812"/>
    <cellStyle name="20% - Accent5 5 3 6 4" xfId="8813"/>
    <cellStyle name="20% - Accent5 5 3 7" xfId="8814"/>
    <cellStyle name="20% - Accent5 5 3 7 2" xfId="8815"/>
    <cellStyle name="20% - Accent5 5 3 7 2 2" xfId="8816"/>
    <cellStyle name="20% - Accent5 5 3 7 3" xfId="8817"/>
    <cellStyle name="20% - Accent5 5 3 8" xfId="8818"/>
    <cellStyle name="20% - Accent5 5 3 8 2" xfId="8819"/>
    <cellStyle name="20% - Accent5 5 3 9" xfId="8820"/>
    <cellStyle name="20% - Accent5 5 4" xfId="8821"/>
    <cellStyle name="20% - Accent5 5 4 2" xfId="8822"/>
    <cellStyle name="20% - Accent5 5 4 2 2" xfId="8823"/>
    <cellStyle name="20% - Accent5 5 4 2 2 2" xfId="8824"/>
    <cellStyle name="20% - Accent5 5 4 2 2 2 2" xfId="8825"/>
    <cellStyle name="20% - Accent5 5 4 2 2 3" xfId="8826"/>
    <cellStyle name="20% - Accent5 5 4 2 3" xfId="8827"/>
    <cellStyle name="20% - Accent5 5 4 2 3 2" xfId="8828"/>
    <cellStyle name="20% - Accent5 5 4 2 4" xfId="8829"/>
    <cellStyle name="20% - Accent5 5 4 3" xfId="8830"/>
    <cellStyle name="20% - Accent5 5 4 3 2" xfId="8831"/>
    <cellStyle name="20% - Accent5 5 4 3 2 2" xfId="8832"/>
    <cellStyle name="20% - Accent5 5 4 3 2 2 2" xfId="8833"/>
    <cellStyle name="20% - Accent5 5 4 3 2 3" xfId="8834"/>
    <cellStyle name="20% - Accent5 5 4 3 3" xfId="8835"/>
    <cellStyle name="20% - Accent5 5 4 3 3 2" xfId="8836"/>
    <cellStyle name="20% - Accent5 5 4 3 4" xfId="8837"/>
    <cellStyle name="20% - Accent5 5 4 4" xfId="8838"/>
    <cellStyle name="20% - Accent5 5 4 4 2" xfId="8839"/>
    <cellStyle name="20% - Accent5 5 4 4 2 2" xfId="8840"/>
    <cellStyle name="20% - Accent5 5 4 4 3" xfId="8841"/>
    <cellStyle name="20% - Accent5 5 4 5" xfId="8842"/>
    <cellStyle name="20% - Accent5 5 4 5 2" xfId="8843"/>
    <cellStyle name="20% - Accent5 5 4 6" xfId="8844"/>
    <cellStyle name="20% - Accent5 5 4 7" xfId="8845"/>
    <cellStyle name="20% - Accent5 5 5" xfId="8846"/>
    <cellStyle name="20% - Accent5 5 5 2" xfId="8847"/>
    <cellStyle name="20% - Accent5 5 5 2 2" xfId="8848"/>
    <cellStyle name="20% - Accent5 5 5 2 2 2" xfId="8849"/>
    <cellStyle name="20% - Accent5 5 5 2 2 2 2" xfId="8850"/>
    <cellStyle name="20% - Accent5 5 5 2 2 3" xfId="8851"/>
    <cellStyle name="20% - Accent5 5 5 2 3" xfId="8852"/>
    <cellStyle name="20% - Accent5 5 5 2 3 2" xfId="8853"/>
    <cellStyle name="20% - Accent5 5 5 2 4" xfId="8854"/>
    <cellStyle name="20% - Accent5 5 5 3" xfId="8855"/>
    <cellStyle name="20% - Accent5 5 5 3 2" xfId="8856"/>
    <cellStyle name="20% - Accent5 5 5 3 2 2" xfId="8857"/>
    <cellStyle name="20% - Accent5 5 5 3 2 2 2" xfId="8858"/>
    <cellStyle name="20% - Accent5 5 5 3 2 3" xfId="8859"/>
    <cellStyle name="20% - Accent5 5 5 3 3" xfId="8860"/>
    <cellStyle name="20% - Accent5 5 5 3 3 2" xfId="8861"/>
    <cellStyle name="20% - Accent5 5 5 3 4" xfId="8862"/>
    <cellStyle name="20% - Accent5 5 5 4" xfId="8863"/>
    <cellStyle name="20% - Accent5 5 5 4 2" xfId="8864"/>
    <cellStyle name="20% - Accent5 5 5 4 2 2" xfId="8865"/>
    <cellStyle name="20% - Accent5 5 5 4 3" xfId="8866"/>
    <cellStyle name="20% - Accent5 5 5 5" xfId="8867"/>
    <cellStyle name="20% - Accent5 5 5 5 2" xfId="8868"/>
    <cellStyle name="20% - Accent5 5 5 6" xfId="8869"/>
    <cellStyle name="20% - Accent5 5 5 7" xfId="8870"/>
    <cellStyle name="20% - Accent5 5 6" xfId="8871"/>
    <cellStyle name="20% - Accent5 5 6 2" xfId="8872"/>
    <cellStyle name="20% - Accent5 5 6 2 2" xfId="8873"/>
    <cellStyle name="20% - Accent5 5 6 2 2 2" xfId="8874"/>
    <cellStyle name="20% - Accent5 5 6 2 2 2 2" xfId="8875"/>
    <cellStyle name="20% - Accent5 5 6 2 2 3" xfId="8876"/>
    <cellStyle name="20% - Accent5 5 6 2 3" xfId="8877"/>
    <cellStyle name="20% - Accent5 5 6 2 3 2" xfId="8878"/>
    <cellStyle name="20% - Accent5 5 6 2 4" xfId="8879"/>
    <cellStyle name="20% - Accent5 5 6 3" xfId="8880"/>
    <cellStyle name="20% - Accent5 5 6 3 2" xfId="8881"/>
    <cellStyle name="20% - Accent5 5 6 3 2 2" xfId="8882"/>
    <cellStyle name="20% - Accent5 5 6 3 2 2 2" xfId="8883"/>
    <cellStyle name="20% - Accent5 5 6 3 2 3" xfId="8884"/>
    <cellStyle name="20% - Accent5 5 6 3 3" xfId="8885"/>
    <cellStyle name="20% - Accent5 5 6 3 3 2" xfId="8886"/>
    <cellStyle name="20% - Accent5 5 6 3 4" xfId="8887"/>
    <cellStyle name="20% - Accent5 5 6 4" xfId="8888"/>
    <cellStyle name="20% - Accent5 5 6 4 2" xfId="8889"/>
    <cellStyle name="20% - Accent5 5 6 4 2 2" xfId="8890"/>
    <cellStyle name="20% - Accent5 5 6 4 3" xfId="8891"/>
    <cellStyle name="20% - Accent5 5 6 5" xfId="8892"/>
    <cellStyle name="20% - Accent5 5 6 5 2" xfId="8893"/>
    <cellStyle name="20% - Accent5 5 6 6" xfId="8894"/>
    <cellStyle name="20% - Accent5 5 6 7" xfId="8895"/>
    <cellStyle name="20% - Accent5 5 7" xfId="8896"/>
    <cellStyle name="20% - Accent5 5 7 2" xfId="8897"/>
    <cellStyle name="20% - Accent5 5 7 2 2" xfId="8898"/>
    <cellStyle name="20% - Accent5 5 7 2 2 2" xfId="8899"/>
    <cellStyle name="20% - Accent5 5 7 2 3" xfId="8900"/>
    <cellStyle name="20% - Accent5 5 7 3" xfId="8901"/>
    <cellStyle name="20% - Accent5 5 7 3 2" xfId="8902"/>
    <cellStyle name="20% - Accent5 5 7 4" xfId="8903"/>
    <cellStyle name="20% - Accent5 5 8" xfId="8904"/>
    <cellStyle name="20% - Accent5 5 8 2" xfId="8905"/>
    <cellStyle name="20% - Accent5 5 8 2 2" xfId="8906"/>
    <cellStyle name="20% - Accent5 5 8 2 2 2" xfId="8907"/>
    <cellStyle name="20% - Accent5 5 8 2 3" xfId="8908"/>
    <cellStyle name="20% - Accent5 5 8 3" xfId="8909"/>
    <cellStyle name="20% - Accent5 5 8 3 2" xfId="8910"/>
    <cellStyle name="20% - Accent5 5 8 4" xfId="8911"/>
    <cellStyle name="20% - Accent5 5 9" xfId="8912"/>
    <cellStyle name="20% - Accent5 5 9 2" xfId="8913"/>
    <cellStyle name="20% - Accent5 5 9 2 2" xfId="8914"/>
    <cellStyle name="20% - Accent5 5 9 2 2 2" xfId="8915"/>
    <cellStyle name="20% - Accent5 5 9 2 3" xfId="8916"/>
    <cellStyle name="20% - Accent5 5 9 3" xfId="8917"/>
    <cellStyle name="20% - Accent5 5 9 3 2" xfId="8918"/>
    <cellStyle name="20% - Accent5 5 9 4" xfId="8919"/>
    <cellStyle name="20% - Accent5 6" xfId="8920"/>
    <cellStyle name="20% - Accent5 6 2" xfId="8921"/>
    <cellStyle name="20% - Accent5 6 2 2" xfId="8922"/>
    <cellStyle name="20% - Accent5 6 2 3" xfId="8923"/>
    <cellStyle name="20% - Accent5 6 3" xfId="8924"/>
    <cellStyle name="20% - Accent5 6 4" xfId="8925"/>
    <cellStyle name="20% - Accent5 7" xfId="8926"/>
    <cellStyle name="20% - Accent5 7 10" xfId="8927"/>
    <cellStyle name="20% - Accent5 7 2" xfId="8928"/>
    <cellStyle name="20% - Accent5 7 2 2" xfId="8929"/>
    <cellStyle name="20% - Accent5 7 2 2 2" xfId="8930"/>
    <cellStyle name="20% - Accent5 7 2 2 2 2" xfId="8931"/>
    <cellStyle name="20% - Accent5 7 2 2 2 2 2" xfId="8932"/>
    <cellStyle name="20% - Accent5 7 2 2 2 3" xfId="8933"/>
    <cellStyle name="20% - Accent5 7 2 2 3" xfId="8934"/>
    <cellStyle name="20% - Accent5 7 2 2 3 2" xfId="8935"/>
    <cellStyle name="20% - Accent5 7 2 2 4" xfId="8936"/>
    <cellStyle name="20% - Accent5 7 2 3" xfId="8937"/>
    <cellStyle name="20% - Accent5 7 2 3 2" xfId="8938"/>
    <cellStyle name="20% - Accent5 7 2 3 2 2" xfId="8939"/>
    <cellStyle name="20% - Accent5 7 2 3 2 2 2" xfId="8940"/>
    <cellStyle name="20% - Accent5 7 2 3 2 3" xfId="8941"/>
    <cellStyle name="20% - Accent5 7 2 3 3" xfId="8942"/>
    <cellStyle name="20% - Accent5 7 2 3 3 2" xfId="8943"/>
    <cellStyle name="20% - Accent5 7 2 3 4" xfId="8944"/>
    <cellStyle name="20% - Accent5 7 2 4" xfId="8945"/>
    <cellStyle name="20% - Accent5 7 2 4 2" xfId="8946"/>
    <cellStyle name="20% - Accent5 7 2 4 2 2" xfId="8947"/>
    <cellStyle name="20% - Accent5 7 2 4 3" xfId="8948"/>
    <cellStyle name="20% - Accent5 7 2 5" xfId="8949"/>
    <cellStyle name="20% - Accent5 7 2 5 2" xfId="8950"/>
    <cellStyle name="20% - Accent5 7 2 6" xfId="8951"/>
    <cellStyle name="20% - Accent5 7 2 7" xfId="8952"/>
    <cellStyle name="20% - Accent5 7 3" xfId="8953"/>
    <cellStyle name="20% - Accent5 7 3 2" xfId="8954"/>
    <cellStyle name="20% - Accent5 7 3 2 2" xfId="8955"/>
    <cellStyle name="20% - Accent5 7 3 2 2 2" xfId="8956"/>
    <cellStyle name="20% - Accent5 7 3 2 3" xfId="8957"/>
    <cellStyle name="20% - Accent5 7 3 3" xfId="8958"/>
    <cellStyle name="20% - Accent5 7 3 3 2" xfId="8959"/>
    <cellStyle name="20% - Accent5 7 3 4" xfId="8960"/>
    <cellStyle name="20% - Accent5 7 3 5" xfId="8961"/>
    <cellStyle name="20% - Accent5 7 4" xfId="8962"/>
    <cellStyle name="20% - Accent5 7 4 2" xfId="8963"/>
    <cellStyle name="20% - Accent5 7 4 2 2" xfId="8964"/>
    <cellStyle name="20% - Accent5 7 4 2 2 2" xfId="8965"/>
    <cellStyle name="20% - Accent5 7 4 2 3" xfId="8966"/>
    <cellStyle name="20% - Accent5 7 4 3" xfId="8967"/>
    <cellStyle name="20% - Accent5 7 4 3 2" xfId="8968"/>
    <cellStyle name="20% - Accent5 7 4 4" xfId="8969"/>
    <cellStyle name="20% - Accent5 7 5" xfId="8970"/>
    <cellStyle name="20% - Accent5 7 5 2" xfId="8971"/>
    <cellStyle name="20% - Accent5 7 5 2 2" xfId="8972"/>
    <cellStyle name="20% - Accent5 7 5 2 2 2" xfId="8973"/>
    <cellStyle name="20% - Accent5 7 5 2 3" xfId="8974"/>
    <cellStyle name="20% - Accent5 7 5 3" xfId="8975"/>
    <cellStyle name="20% - Accent5 7 5 3 2" xfId="8976"/>
    <cellStyle name="20% - Accent5 7 5 4" xfId="8977"/>
    <cellStyle name="20% - Accent5 7 6" xfId="8978"/>
    <cellStyle name="20% - Accent5 7 6 2" xfId="8979"/>
    <cellStyle name="20% - Accent5 7 6 2 2" xfId="8980"/>
    <cellStyle name="20% - Accent5 7 6 2 2 2" xfId="8981"/>
    <cellStyle name="20% - Accent5 7 6 2 3" xfId="8982"/>
    <cellStyle name="20% - Accent5 7 6 3" xfId="8983"/>
    <cellStyle name="20% - Accent5 7 6 3 2" xfId="8984"/>
    <cellStyle name="20% - Accent5 7 6 4" xfId="8985"/>
    <cellStyle name="20% - Accent5 7 7" xfId="8986"/>
    <cellStyle name="20% - Accent5 7 7 2" xfId="8987"/>
    <cellStyle name="20% - Accent5 7 7 2 2" xfId="8988"/>
    <cellStyle name="20% - Accent5 7 7 3" xfId="8989"/>
    <cellStyle name="20% - Accent5 7 8" xfId="8990"/>
    <cellStyle name="20% - Accent5 7 8 2" xfId="8991"/>
    <cellStyle name="20% - Accent5 7 9" xfId="8992"/>
    <cellStyle name="20% - Accent5 8" xfId="8993"/>
    <cellStyle name="20% - Accent5 8 10" xfId="8994"/>
    <cellStyle name="20% - Accent5 8 2" xfId="8995"/>
    <cellStyle name="20% - Accent5 8 2 2" xfId="8996"/>
    <cellStyle name="20% - Accent5 8 2 2 2" xfId="8997"/>
    <cellStyle name="20% - Accent5 8 2 2 2 2" xfId="8998"/>
    <cellStyle name="20% - Accent5 8 2 2 2 2 2" xfId="8999"/>
    <cellStyle name="20% - Accent5 8 2 2 2 3" xfId="9000"/>
    <cellStyle name="20% - Accent5 8 2 2 3" xfId="9001"/>
    <cellStyle name="20% - Accent5 8 2 2 3 2" xfId="9002"/>
    <cellStyle name="20% - Accent5 8 2 2 4" xfId="9003"/>
    <cellStyle name="20% - Accent5 8 2 3" xfId="9004"/>
    <cellStyle name="20% - Accent5 8 2 3 2" xfId="9005"/>
    <cellStyle name="20% - Accent5 8 2 3 2 2" xfId="9006"/>
    <cellStyle name="20% - Accent5 8 2 3 2 2 2" xfId="9007"/>
    <cellStyle name="20% - Accent5 8 2 3 2 3" xfId="9008"/>
    <cellStyle name="20% - Accent5 8 2 3 3" xfId="9009"/>
    <cellStyle name="20% - Accent5 8 2 3 3 2" xfId="9010"/>
    <cellStyle name="20% - Accent5 8 2 3 4" xfId="9011"/>
    <cellStyle name="20% - Accent5 8 2 4" xfId="9012"/>
    <cellStyle name="20% - Accent5 8 2 4 2" xfId="9013"/>
    <cellStyle name="20% - Accent5 8 2 4 2 2" xfId="9014"/>
    <cellStyle name="20% - Accent5 8 2 4 3" xfId="9015"/>
    <cellStyle name="20% - Accent5 8 2 5" xfId="9016"/>
    <cellStyle name="20% - Accent5 8 2 5 2" xfId="9017"/>
    <cellStyle name="20% - Accent5 8 2 6" xfId="9018"/>
    <cellStyle name="20% - Accent5 8 2 7" xfId="9019"/>
    <cellStyle name="20% - Accent5 8 3" xfId="9020"/>
    <cellStyle name="20% - Accent5 8 3 2" xfId="9021"/>
    <cellStyle name="20% - Accent5 8 3 2 2" xfId="9022"/>
    <cellStyle name="20% - Accent5 8 3 2 2 2" xfId="9023"/>
    <cellStyle name="20% - Accent5 8 3 2 3" xfId="9024"/>
    <cellStyle name="20% - Accent5 8 3 3" xfId="9025"/>
    <cellStyle name="20% - Accent5 8 3 3 2" xfId="9026"/>
    <cellStyle name="20% - Accent5 8 3 4" xfId="9027"/>
    <cellStyle name="20% - Accent5 8 3 5" xfId="9028"/>
    <cellStyle name="20% - Accent5 8 4" xfId="9029"/>
    <cellStyle name="20% - Accent5 8 4 2" xfId="9030"/>
    <cellStyle name="20% - Accent5 8 4 2 2" xfId="9031"/>
    <cellStyle name="20% - Accent5 8 4 2 2 2" xfId="9032"/>
    <cellStyle name="20% - Accent5 8 4 2 3" xfId="9033"/>
    <cellStyle name="20% - Accent5 8 4 3" xfId="9034"/>
    <cellStyle name="20% - Accent5 8 4 3 2" xfId="9035"/>
    <cellStyle name="20% - Accent5 8 4 4" xfId="9036"/>
    <cellStyle name="20% - Accent5 8 5" xfId="9037"/>
    <cellStyle name="20% - Accent5 8 5 2" xfId="9038"/>
    <cellStyle name="20% - Accent5 8 5 2 2" xfId="9039"/>
    <cellStyle name="20% - Accent5 8 5 2 2 2" xfId="9040"/>
    <cellStyle name="20% - Accent5 8 5 2 3" xfId="9041"/>
    <cellStyle name="20% - Accent5 8 5 3" xfId="9042"/>
    <cellStyle name="20% - Accent5 8 5 3 2" xfId="9043"/>
    <cellStyle name="20% - Accent5 8 5 4" xfId="9044"/>
    <cellStyle name="20% - Accent5 8 6" xfId="9045"/>
    <cellStyle name="20% - Accent5 8 6 2" xfId="9046"/>
    <cellStyle name="20% - Accent5 8 6 2 2" xfId="9047"/>
    <cellStyle name="20% - Accent5 8 6 2 2 2" xfId="9048"/>
    <cellStyle name="20% - Accent5 8 6 2 3" xfId="9049"/>
    <cellStyle name="20% - Accent5 8 6 3" xfId="9050"/>
    <cellStyle name="20% - Accent5 8 6 3 2" xfId="9051"/>
    <cellStyle name="20% - Accent5 8 6 4" xfId="9052"/>
    <cellStyle name="20% - Accent5 8 7" xfId="9053"/>
    <cellStyle name="20% - Accent5 8 7 2" xfId="9054"/>
    <cellStyle name="20% - Accent5 8 7 2 2" xfId="9055"/>
    <cellStyle name="20% - Accent5 8 7 3" xfId="9056"/>
    <cellStyle name="20% - Accent5 8 8" xfId="9057"/>
    <cellStyle name="20% - Accent5 8 8 2" xfId="9058"/>
    <cellStyle name="20% - Accent5 8 9" xfId="9059"/>
    <cellStyle name="20% - Accent5 9" xfId="9060"/>
    <cellStyle name="20% - Accent6 10" xfId="9061"/>
    <cellStyle name="20% - Accent6 10 10" xfId="9062"/>
    <cellStyle name="20% - Accent6 10 10 2" xfId="9063"/>
    <cellStyle name="20% - Accent6 10 11" xfId="9064"/>
    <cellStyle name="20% - Accent6 10 12" xfId="9065"/>
    <cellStyle name="20% - Accent6 10 2" xfId="9066"/>
    <cellStyle name="20% - Accent6 10 2 10" xfId="9067"/>
    <cellStyle name="20% - Accent6 10 2 2" xfId="9068"/>
    <cellStyle name="20% - Accent6 10 2 2 2" xfId="9069"/>
    <cellStyle name="20% - Accent6 10 2 2 2 2" xfId="9070"/>
    <cellStyle name="20% - Accent6 10 2 2 2 2 2" xfId="9071"/>
    <cellStyle name="20% - Accent6 10 2 2 2 2 2 2" xfId="9072"/>
    <cellStyle name="20% - Accent6 10 2 2 2 2 3" xfId="9073"/>
    <cellStyle name="20% - Accent6 10 2 2 2 3" xfId="9074"/>
    <cellStyle name="20% - Accent6 10 2 2 2 3 2" xfId="9075"/>
    <cellStyle name="20% - Accent6 10 2 2 2 4" xfId="9076"/>
    <cellStyle name="20% - Accent6 10 2 2 3" xfId="9077"/>
    <cellStyle name="20% - Accent6 10 2 2 3 2" xfId="9078"/>
    <cellStyle name="20% - Accent6 10 2 2 3 2 2" xfId="9079"/>
    <cellStyle name="20% - Accent6 10 2 2 3 2 2 2" xfId="9080"/>
    <cellStyle name="20% - Accent6 10 2 2 3 2 3" xfId="9081"/>
    <cellStyle name="20% - Accent6 10 2 2 3 3" xfId="9082"/>
    <cellStyle name="20% - Accent6 10 2 2 3 3 2" xfId="9083"/>
    <cellStyle name="20% - Accent6 10 2 2 3 4" xfId="9084"/>
    <cellStyle name="20% - Accent6 10 2 2 4" xfId="9085"/>
    <cellStyle name="20% - Accent6 10 2 2 4 2" xfId="9086"/>
    <cellStyle name="20% - Accent6 10 2 2 4 2 2" xfId="9087"/>
    <cellStyle name="20% - Accent6 10 2 2 4 3" xfId="9088"/>
    <cellStyle name="20% - Accent6 10 2 2 5" xfId="9089"/>
    <cellStyle name="20% - Accent6 10 2 2 5 2" xfId="9090"/>
    <cellStyle name="20% - Accent6 10 2 2 6" xfId="9091"/>
    <cellStyle name="20% - Accent6 10 2 2 7" xfId="9092"/>
    <cellStyle name="20% - Accent6 10 2 3" xfId="9093"/>
    <cellStyle name="20% - Accent6 10 2 3 2" xfId="9094"/>
    <cellStyle name="20% - Accent6 10 2 3 2 2" xfId="9095"/>
    <cellStyle name="20% - Accent6 10 2 3 2 2 2" xfId="9096"/>
    <cellStyle name="20% - Accent6 10 2 3 2 3" xfId="9097"/>
    <cellStyle name="20% - Accent6 10 2 3 3" xfId="9098"/>
    <cellStyle name="20% - Accent6 10 2 3 3 2" xfId="9099"/>
    <cellStyle name="20% - Accent6 10 2 3 4" xfId="9100"/>
    <cellStyle name="20% - Accent6 10 2 3 5" xfId="9101"/>
    <cellStyle name="20% - Accent6 10 2 4" xfId="9102"/>
    <cellStyle name="20% - Accent6 10 2 4 2" xfId="9103"/>
    <cellStyle name="20% - Accent6 10 2 4 2 2" xfId="9104"/>
    <cellStyle name="20% - Accent6 10 2 4 2 2 2" xfId="9105"/>
    <cellStyle name="20% - Accent6 10 2 4 2 3" xfId="9106"/>
    <cellStyle name="20% - Accent6 10 2 4 3" xfId="9107"/>
    <cellStyle name="20% - Accent6 10 2 4 3 2" xfId="9108"/>
    <cellStyle name="20% - Accent6 10 2 4 4" xfId="9109"/>
    <cellStyle name="20% - Accent6 10 2 5" xfId="9110"/>
    <cellStyle name="20% - Accent6 10 2 5 2" xfId="9111"/>
    <cellStyle name="20% - Accent6 10 2 5 2 2" xfId="9112"/>
    <cellStyle name="20% - Accent6 10 2 5 2 2 2" xfId="9113"/>
    <cellStyle name="20% - Accent6 10 2 5 2 3" xfId="9114"/>
    <cellStyle name="20% - Accent6 10 2 5 3" xfId="9115"/>
    <cellStyle name="20% - Accent6 10 2 5 3 2" xfId="9116"/>
    <cellStyle name="20% - Accent6 10 2 5 4" xfId="9117"/>
    <cellStyle name="20% - Accent6 10 2 6" xfId="9118"/>
    <cellStyle name="20% - Accent6 10 2 6 2" xfId="9119"/>
    <cellStyle name="20% - Accent6 10 2 6 2 2" xfId="9120"/>
    <cellStyle name="20% - Accent6 10 2 6 2 2 2" xfId="9121"/>
    <cellStyle name="20% - Accent6 10 2 6 2 3" xfId="9122"/>
    <cellStyle name="20% - Accent6 10 2 6 3" xfId="9123"/>
    <cellStyle name="20% - Accent6 10 2 6 3 2" xfId="9124"/>
    <cellStyle name="20% - Accent6 10 2 6 4" xfId="9125"/>
    <cellStyle name="20% - Accent6 10 2 7" xfId="9126"/>
    <cellStyle name="20% - Accent6 10 2 7 2" xfId="9127"/>
    <cellStyle name="20% - Accent6 10 2 7 2 2" xfId="9128"/>
    <cellStyle name="20% - Accent6 10 2 7 3" xfId="9129"/>
    <cellStyle name="20% - Accent6 10 2 8" xfId="9130"/>
    <cellStyle name="20% - Accent6 10 2 8 2" xfId="9131"/>
    <cellStyle name="20% - Accent6 10 2 9" xfId="9132"/>
    <cellStyle name="20% - Accent6 10 3" xfId="9133"/>
    <cellStyle name="20% - Accent6 10 3 10" xfId="9134"/>
    <cellStyle name="20% - Accent6 10 3 2" xfId="9135"/>
    <cellStyle name="20% - Accent6 10 3 2 2" xfId="9136"/>
    <cellStyle name="20% - Accent6 10 3 2 2 2" xfId="9137"/>
    <cellStyle name="20% - Accent6 10 3 2 2 2 2" xfId="9138"/>
    <cellStyle name="20% - Accent6 10 3 2 2 2 2 2" xfId="9139"/>
    <cellStyle name="20% - Accent6 10 3 2 2 2 3" xfId="9140"/>
    <cellStyle name="20% - Accent6 10 3 2 2 3" xfId="9141"/>
    <cellStyle name="20% - Accent6 10 3 2 2 3 2" xfId="9142"/>
    <cellStyle name="20% - Accent6 10 3 2 2 4" xfId="9143"/>
    <cellStyle name="20% - Accent6 10 3 2 3" xfId="9144"/>
    <cellStyle name="20% - Accent6 10 3 2 3 2" xfId="9145"/>
    <cellStyle name="20% - Accent6 10 3 2 3 2 2" xfId="9146"/>
    <cellStyle name="20% - Accent6 10 3 2 3 2 2 2" xfId="9147"/>
    <cellStyle name="20% - Accent6 10 3 2 3 2 3" xfId="9148"/>
    <cellStyle name="20% - Accent6 10 3 2 3 3" xfId="9149"/>
    <cellStyle name="20% - Accent6 10 3 2 3 3 2" xfId="9150"/>
    <cellStyle name="20% - Accent6 10 3 2 3 4" xfId="9151"/>
    <cellStyle name="20% - Accent6 10 3 2 4" xfId="9152"/>
    <cellStyle name="20% - Accent6 10 3 2 4 2" xfId="9153"/>
    <cellStyle name="20% - Accent6 10 3 2 4 2 2" xfId="9154"/>
    <cellStyle name="20% - Accent6 10 3 2 4 3" xfId="9155"/>
    <cellStyle name="20% - Accent6 10 3 2 5" xfId="9156"/>
    <cellStyle name="20% - Accent6 10 3 2 5 2" xfId="9157"/>
    <cellStyle name="20% - Accent6 10 3 2 6" xfId="9158"/>
    <cellStyle name="20% - Accent6 10 3 2 7" xfId="9159"/>
    <cellStyle name="20% - Accent6 10 3 3" xfId="9160"/>
    <cellStyle name="20% - Accent6 10 3 3 2" xfId="9161"/>
    <cellStyle name="20% - Accent6 10 3 3 2 2" xfId="9162"/>
    <cellStyle name="20% - Accent6 10 3 3 2 2 2" xfId="9163"/>
    <cellStyle name="20% - Accent6 10 3 3 2 3" xfId="9164"/>
    <cellStyle name="20% - Accent6 10 3 3 3" xfId="9165"/>
    <cellStyle name="20% - Accent6 10 3 3 3 2" xfId="9166"/>
    <cellStyle name="20% - Accent6 10 3 3 4" xfId="9167"/>
    <cellStyle name="20% - Accent6 10 3 3 5" xfId="9168"/>
    <cellStyle name="20% - Accent6 10 3 4" xfId="9169"/>
    <cellStyle name="20% - Accent6 10 3 4 2" xfId="9170"/>
    <cellStyle name="20% - Accent6 10 3 4 2 2" xfId="9171"/>
    <cellStyle name="20% - Accent6 10 3 4 2 2 2" xfId="9172"/>
    <cellStyle name="20% - Accent6 10 3 4 2 3" xfId="9173"/>
    <cellStyle name="20% - Accent6 10 3 4 3" xfId="9174"/>
    <cellStyle name="20% - Accent6 10 3 4 3 2" xfId="9175"/>
    <cellStyle name="20% - Accent6 10 3 4 4" xfId="9176"/>
    <cellStyle name="20% - Accent6 10 3 5" xfId="9177"/>
    <cellStyle name="20% - Accent6 10 3 5 2" xfId="9178"/>
    <cellStyle name="20% - Accent6 10 3 5 2 2" xfId="9179"/>
    <cellStyle name="20% - Accent6 10 3 5 2 2 2" xfId="9180"/>
    <cellStyle name="20% - Accent6 10 3 5 2 3" xfId="9181"/>
    <cellStyle name="20% - Accent6 10 3 5 3" xfId="9182"/>
    <cellStyle name="20% - Accent6 10 3 5 3 2" xfId="9183"/>
    <cellStyle name="20% - Accent6 10 3 5 4" xfId="9184"/>
    <cellStyle name="20% - Accent6 10 3 6" xfId="9185"/>
    <cellStyle name="20% - Accent6 10 3 6 2" xfId="9186"/>
    <cellStyle name="20% - Accent6 10 3 6 2 2" xfId="9187"/>
    <cellStyle name="20% - Accent6 10 3 6 2 2 2" xfId="9188"/>
    <cellStyle name="20% - Accent6 10 3 6 2 3" xfId="9189"/>
    <cellStyle name="20% - Accent6 10 3 6 3" xfId="9190"/>
    <cellStyle name="20% - Accent6 10 3 6 3 2" xfId="9191"/>
    <cellStyle name="20% - Accent6 10 3 6 4" xfId="9192"/>
    <cellStyle name="20% - Accent6 10 3 7" xfId="9193"/>
    <cellStyle name="20% - Accent6 10 3 7 2" xfId="9194"/>
    <cellStyle name="20% - Accent6 10 3 7 2 2" xfId="9195"/>
    <cellStyle name="20% - Accent6 10 3 7 3" xfId="9196"/>
    <cellStyle name="20% - Accent6 10 3 8" xfId="9197"/>
    <cellStyle name="20% - Accent6 10 3 8 2" xfId="9198"/>
    <cellStyle name="20% - Accent6 10 3 9" xfId="9199"/>
    <cellStyle name="20% - Accent6 10 4" xfId="9200"/>
    <cellStyle name="20% - Accent6 10 4 2" xfId="9201"/>
    <cellStyle name="20% - Accent6 10 4 2 2" xfId="9202"/>
    <cellStyle name="20% - Accent6 10 4 2 2 2" xfId="9203"/>
    <cellStyle name="20% - Accent6 10 4 2 2 2 2" xfId="9204"/>
    <cellStyle name="20% - Accent6 10 4 2 2 3" xfId="9205"/>
    <cellStyle name="20% - Accent6 10 4 2 3" xfId="9206"/>
    <cellStyle name="20% - Accent6 10 4 2 3 2" xfId="9207"/>
    <cellStyle name="20% - Accent6 10 4 2 4" xfId="9208"/>
    <cellStyle name="20% - Accent6 10 4 3" xfId="9209"/>
    <cellStyle name="20% - Accent6 10 4 3 2" xfId="9210"/>
    <cellStyle name="20% - Accent6 10 4 3 2 2" xfId="9211"/>
    <cellStyle name="20% - Accent6 10 4 3 2 2 2" xfId="9212"/>
    <cellStyle name="20% - Accent6 10 4 3 2 3" xfId="9213"/>
    <cellStyle name="20% - Accent6 10 4 3 3" xfId="9214"/>
    <cellStyle name="20% - Accent6 10 4 3 3 2" xfId="9215"/>
    <cellStyle name="20% - Accent6 10 4 3 4" xfId="9216"/>
    <cellStyle name="20% - Accent6 10 4 4" xfId="9217"/>
    <cellStyle name="20% - Accent6 10 4 4 2" xfId="9218"/>
    <cellStyle name="20% - Accent6 10 4 4 2 2" xfId="9219"/>
    <cellStyle name="20% - Accent6 10 4 4 3" xfId="9220"/>
    <cellStyle name="20% - Accent6 10 4 5" xfId="9221"/>
    <cellStyle name="20% - Accent6 10 4 5 2" xfId="9222"/>
    <cellStyle name="20% - Accent6 10 4 6" xfId="9223"/>
    <cellStyle name="20% - Accent6 10 4 7" xfId="9224"/>
    <cellStyle name="20% - Accent6 10 5" xfId="9225"/>
    <cellStyle name="20% - Accent6 10 5 2" xfId="9226"/>
    <cellStyle name="20% - Accent6 10 5 2 2" xfId="9227"/>
    <cellStyle name="20% - Accent6 10 5 2 2 2" xfId="9228"/>
    <cellStyle name="20% - Accent6 10 5 2 3" xfId="9229"/>
    <cellStyle name="20% - Accent6 10 5 3" xfId="9230"/>
    <cellStyle name="20% - Accent6 10 5 3 2" xfId="9231"/>
    <cellStyle name="20% - Accent6 10 5 4" xfId="9232"/>
    <cellStyle name="20% - Accent6 10 5 5" xfId="9233"/>
    <cellStyle name="20% - Accent6 10 6" xfId="9234"/>
    <cellStyle name="20% - Accent6 10 6 2" xfId="9235"/>
    <cellStyle name="20% - Accent6 10 6 2 2" xfId="9236"/>
    <cellStyle name="20% - Accent6 10 6 2 2 2" xfId="9237"/>
    <cellStyle name="20% - Accent6 10 6 2 3" xfId="9238"/>
    <cellStyle name="20% - Accent6 10 6 3" xfId="9239"/>
    <cellStyle name="20% - Accent6 10 6 3 2" xfId="9240"/>
    <cellStyle name="20% - Accent6 10 6 4" xfId="9241"/>
    <cellStyle name="20% - Accent6 10 7" xfId="9242"/>
    <cellStyle name="20% - Accent6 10 7 2" xfId="9243"/>
    <cellStyle name="20% - Accent6 10 7 2 2" xfId="9244"/>
    <cellStyle name="20% - Accent6 10 7 2 2 2" xfId="9245"/>
    <cellStyle name="20% - Accent6 10 7 2 3" xfId="9246"/>
    <cellStyle name="20% - Accent6 10 7 3" xfId="9247"/>
    <cellStyle name="20% - Accent6 10 7 3 2" xfId="9248"/>
    <cellStyle name="20% - Accent6 10 7 4" xfId="9249"/>
    <cellStyle name="20% - Accent6 10 8" xfId="9250"/>
    <cellStyle name="20% - Accent6 10 8 2" xfId="9251"/>
    <cellStyle name="20% - Accent6 10 8 2 2" xfId="9252"/>
    <cellStyle name="20% - Accent6 10 8 2 2 2" xfId="9253"/>
    <cellStyle name="20% - Accent6 10 8 2 3" xfId="9254"/>
    <cellStyle name="20% - Accent6 10 8 3" xfId="9255"/>
    <cellStyle name="20% - Accent6 10 8 3 2" xfId="9256"/>
    <cellStyle name="20% - Accent6 10 8 4" xfId="9257"/>
    <cellStyle name="20% - Accent6 10 9" xfId="9258"/>
    <cellStyle name="20% - Accent6 10 9 2" xfId="9259"/>
    <cellStyle name="20% - Accent6 10 9 2 2" xfId="9260"/>
    <cellStyle name="20% - Accent6 10 9 3" xfId="9261"/>
    <cellStyle name="20% - Accent6 11" xfId="9262"/>
    <cellStyle name="20% - Accent6 12" xfId="9263"/>
    <cellStyle name="20% - Accent6 12 10" xfId="9264"/>
    <cellStyle name="20% - Accent6 12 2" xfId="9265"/>
    <cellStyle name="20% - Accent6 12 2 2" xfId="9266"/>
    <cellStyle name="20% - Accent6 12 2 2 2" xfId="9267"/>
    <cellStyle name="20% - Accent6 12 2 2 2 2" xfId="9268"/>
    <cellStyle name="20% - Accent6 12 2 2 2 2 2" xfId="9269"/>
    <cellStyle name="20% - Accent6 12 2 2 2 3" xfId="9270"/>
    <cellStyle name="20% - Accent6 12 2 2 3" xfId="9271"/>
    <cellStyle name="20% - Accent6 12 2 2 3 2" xfId="9272"/>
    <cellStyle name="20% - Accent6 12 2 2 4" xfId="9273"/>
    <cellStyle name="20% - Accent6 12 2 3" xfId="9274"/>
    <cellStyle name="20% - Accent6 12 2 3 2" xfId="9275"/>
    <cellStyle name="20% - Accent6 12 2 3 2 2" xfId="9276"/>
    <cellStyle name="20% - Accent6 12 2 3 2 2 2" xfId="9277"/>
    <cellStyle name="20% - Accent6 12 2 3 2 3" xfId="9278"/>
    <cellStyle name="20% - Accent6 12 2 3 3" xfId="9279"/>
    <cellStyle name="20% - Accent6 12 2 3 3 2" xfId="9280"/>
    <cellStyle name="20% - Accent6 12 2 3 4" xfId="9281"/>
    <cellStyle name="20% - Accent6 12 2 4" xfId="9282"/>
    <cellStyle name="20% - Accent6 12 2 4 2" xfId="9283"/>
    <cellStyle name="20% - Accent6 12 2 4 2 2" xfId="9284"/>
    <cellStyle name="20% - Accent6 12 2 4 3" xfId="9285"/>
    <cellStyle name="20% - Accent6 12 2 5" xfId="9286"/>
    <cellStyle name="20% - Accent6 12 2 5 2" xfId="9287"/>
    <cellStyle name="20% - Accent6 12 2 6" xfId="9288"/>
    <cellStyle name="20% - Accent6 12 2 7" xfId="9289"/>
    <cellStyle name="20% - Accent6 12 3" xfId="9290"/>
    <cellStyle name="20% - Accent6 12 3 2" xfId="9291"/>
    <cellStyle name="20% - Accent6 12 3 2 2" xfId="9292"/>
    <cellStyle name="20% - Accent6 12 3 2 2 2" xfId="9293"/>
    <cellStyle name="20% - Accent6 12 3 2 3" xfId="9294"/>
    <cellStyle name="20% - Accent6 12 3 3" xfId="9295"/>
    <cellStyle name="20% - Accent6 12 3 3 2" xfId="9296"/>
    <cellStyle name="20% - Accent6 12 3 4" xfId="9297"/>
    <cellStyle name="20% - Accent6 12 3 5" xfId="9298"/>
    <cellStyle name="20% - Accent6 12 4" xfId="9299"/>
    <cellStyle name="20% - Accent6 12 4 2" xfId="9300"/>
    <cellStyle name="20% - Accent6 12 4 2 2" xfId="9301"/>
    <cellStyle name="20% - Accent6 12 4 2 2 2" xfId="9302"/>
    <cellStyle name="20% - Accent6 12 4 2 3" xfId="9303"/>
    <cellStyle name="20% - Accent6 12 4 3" xfId="9304"/>
    <cellStyle name="20% - Accent6 12 4 3 2" xfId="9305"/>
    <cellStyle name="20% - Accent6 12 4 4" xfId="9306"/>
    <cellStyle name="20% - Accent6 12 5" xfId="9307"/>
    <cellStyle name="20% - Accent6 12 5 2" xfId="9308"/>
    <cellStyle name="20% - Accent6 12 5 2 2" xfId="9309"/>
    <cellStyle name="20% - Accent6 12 5 2 2 2" xfId="9310"/>
    <cellStyle name="20% - Accent6 12 5 2 3" xfId="9311"/>
    <cellStyle name="20% - Accent6 12 5 3" xfId="9312"/>
    <cellStyle name="20% - Accent6 12 5 3 2" xfId="9313"/>
    <cellStyle name="20% - Accent6 12 5 4" xfId="9314"/>
    <cellStyle name="20% - Accent6 12 6" xfId="9315"/>
    <cellStyle name="20% - Accent6 12 6 2" xfId="9316"/>
    <cellStyle name="20% - Accent6 12 6 2 2" xfId="9317"/>
    <cellStyle name="20% - Accent6 12 6 2 2 2" xfId="9318"/>
    <cellStyle name="20% - Accent6 12 6 2 3" xfId="9319"/>
    <cellStyle name="20% - Accent6 12 6 3" xfId="9320"/>
    <cellStyle name="20% - Accent6 12 6 3 2" xfId="9321"/>
    <cellStyle name="20% - Accent6 12 6 4" xfId="9322"/>
    <cellStyle name="20% - Accent6 12 7" xfId="9323"/>
    <cellStyle name="20% - Accent6 12 7 2" xfId="9324"/>
    <cellStyle name="20% - Accent6 12 7 2 2" xfId="9325"/>
    <cellStyle name="20% - Accent6 12 7 3" xfId="9326"/>
    <cellStyle name="20% - Accent6 12 8" xfId="9327"/>
    <cellStyle name="20% - Accent6 12 8 2" xfId="9328"/>
    <cellStyle name="20% - Accent6 12 9" xfId="9329"/>
    <cellStyle name="20% - Accent6 13" xfId="9330"/>
    <cellStyle name="20% - Accent6 13 10" xfId="9331"/>
    <cellStyle name="20% - Accent6 13 2" xfId="9332"/>
    <cellStyle name="20% - Accent6 13 2 2" xfId="9333"/>
    <cellStyle name="20% - Accent6 13 2 2 2" xfId="9334"/>
    <cellStyle name="20% - Accent6 13 2 2 2 2" xfId="9335"/>
    <cellStyle name="20% - Accent6 13 2 2 2 2 2" xfId="9336"/>
    <cellStyle name="20% - Accent6 13 2 2 2 3" xfId="9337"/>
    <cellStyle name="20% - Accent6 13 2 2 3" xfId="9338"/>
    <cellStyle name="20% - Accent6 13 2 2 3 2" xfId="9339"/>
    <cellStyle name="20% - Accent6 13 2 2 4" xfId="9340"/>
    <cellStyle name="20% - Accent6 13 2 3" xfId="9341"/>
    <cellStyle name="20% - Accent6 13 2 3 2" xfId="9342"/>
    <cellStyle name="20% - Accent6 13 2 3 2 2" xfId="9343"/>
    <cellStyle name="20% - Accent6 13 2 3 2 2 2" xfId="9344"/>
    <cellStyle name="20% - Accent6 13 2 3 2 3" xfId="9345"/>
    <cellStyle name="20% - Accent6 13 2 3 3" xfId="9346"/>
    <cellStyle name="20% - Accent6 13 2 3 3 2" xfId="9347"/>
    <cellStyle name="20% - Accent6 13 2 3 4" xfId="9348"/>
    <cellStyle name="20% - Accent6 13 2 4" xfId="9349"/>
    <cellStyle name="20% - Accent6 13 2 4 2" xfId="9350"/>
    <cellStyle name="20% - Accent6 13 2 4 2 2" xfId="9351"/>
    <cellStyle name="20% - Accent6 13 2 4 3" xfId="9352"/>
    <cellStyle name="20% - Accent6 13 2 5" xfId="9353"/>
    <cellStyle name="20% - Accent6 13 2 5 2" xfId="9354"/>
    <cellStyle name="20% - Accent6 13 2 6" xfId="9355"/>
    <cellStyle name="20% - Accent6 13 2 7" xfId="9356"/>
    <cellStyle name="20% - Accent6 13 3" xfId="9357"/>
    <cellStyle name="20% - Accent6 13 3 2" xfId="9358"/>
    <cellStyle name="20% - Accent6 13 3 2 2" xfId="9359"/>
    <cellStyle name="20% - Accent6 13 3 2 2 2" xfId="9360"/>
    <cellStyle name="20% - Accent6 13 3 2 3" xfId="9361"/>
    <cellStyle name="20% - Accent6 13 3 3" xfId="9362"/>
    <cellStyle name="20% - Accent6 13 3 3 2" xfId="9363"/>
    <cellStyle name="20% - Accent6 13 3 4" xfId="9364"/>
    <cellStyle name="20% - Accent6 13 3 5" xfId="9365"/>
    <cellStyle name="20% - Accent6 13 4" xfId="9366"/>
    <cellStyle name="20% - Accent6 13 4 2" xfId="9367"/>
    <cellStyle name="20% - Accent6 13 4 2 2" xfId="9368"/>
    <cellStyle name="20% - Accent6 13 4 2 2 2" xfId="9369"/>
    <cellStyle name="20% - Accent6 13 4 2 3" xfId="9370"/>
    <cellStyle name="20% - Accent6 13 4 3" xfId="9371"/>
    <cellStyle name="20% - Accent6 13 4 3 2" xfId="9372"/>
    <cellStyle name="20% - Accent6 13 4 4" xfId="9373"/>
    <cellStyle name="20% - Accent6 13 5" xfId="9374"/>
    <cellStyle name="20% - Accent6 13 5 2" xfId="9375"/>
    <cellStyle name="20% - Accent6 13 5 2 2" xfId="9376"/>
    <cellStyle name="20% - Accent6 13 5 2 2 2" xfId="9377"/>
    <cellStyle name="20% - Accent6 13 5 2 3" xfId="9378"/>
    <cellStyle name="20% - Accent6 13 5 3" xfId="9379"/>
    <cellStyle name="20% - Accent6 13 5 3 2" xfId="9380"/>
    <cellStyle name="20% - Accent6 13 5 4" xfId="9381"/>
    <cellStyle name="20% - Accent6 13 6" xfId="9382"/>
    <cellStyle name="20% - Accent6 13 6 2" xfId="9383"/>
    <cellStyle name="20% - Accent6 13 6 2 2" xfId="9384"/>
    <cellStyle name="20% - Accent6 13 6 2 2 2" xfId="9385"/>
    <cellStyle name="20% - Accent6 13 6 2 3" xfId="9386"/>
    <cellStyle name="20% - Accent6 13 6 3" xfId="9387"/>
    <cellStyle name="20% - Accent6 13 6 3 2" xfId="9388"/>
    <cellStyle name="20% - Accent6 13 6 4" xfId="9389"/>
    <cellStyle name="20% - Accent6 13 7" xfId="9390"/>
    <cellStyle name="20% - Accent6 13 7 2" xfId="9391"/>
    <cellStyle name="20% - Accent6 13 7 2 2" xfId="9392"/>
    <cellStyle name="20% - Accent6 13 7 3" xfId="9393"/>
    <cellStyle name="20% - Accent6 13 8" xfId="9394"/>
    <cellStyle name="20% - Accent6 13 8 2" xfId="9395"/>
    <cellStyle name="20% - Accent6 13 9" xfId="9396"/>
    <cellStyle name="20% - Accent6 14" xfId="9397"/>
    <cellStyle name="20% - Accent6 15" xfId="9398"/>
    <cellStyle name="20% - Accent6 16" xfId="9399"/>
    <cellStyle name="20% - Accent6 17" xfId="9400"/>
    <cellStyle name="20% - Accent6 18" xfId="9401"/>
    <cellStyle name="20% - Accent6 2" xfId="9402"/>
    <cellStyle name="20% - Accent6 2 2" xfId="9403"/>
    <cellStyle name="20% - Accent6 2 2 10" xfId="9404"/>
    <cellStyle name="20% - Accent6 2 2 10 2" xfId="9405"/>
    <cellStyle name="20% - Accent6 2 2 10 2 2" xfId="9406"/>
    <cellStyle name="20% - Accent6 2 2 10 3" xfId="9407"/>
    <cellStyle name="20% - Accent6 2 2 10 4" xfId="9408"/>
    <cellStyle name="20% - Accent6 2 2 11" xfId="9409"/>
    <cellStyle name="20% - Accent6 2 2 11 2" xfId="9410"/>
    <cellStyle name="20% - Accent6 2 2 12" xfId="9411"/>
    <cellStyle name="20% - Accent6 2 2 13" xfId="9412"/>
    <cellStyle name="20% - Accent6 2 2 14" xfId="9413"/>
    <cellStyle name="20% - Accent6 2 2 15" xfId="9414"/>
    <cellStyle name="20% - Accent6 2 2 16" xfId="9415"/>
    <cellStyle name="20% - Accent6 2 2 17" xfId="9416"/>
    <cellStyle name="20% - Accent6 2 2 18" xfId="9417"/>
    <cellStyle name="20% - Accent6 2 2 19" xfId="9418"/>
    <cellStyle name="20% - Accent6 2 2 2" xfId="9419"/>
    <cellStyle name="20% - Accent6 2 2 2 10" xfId="9420"/>
    <cellStyle name="20% - Accent6 2 2 2 11" xfId="9421"/>
    <cellStyle name="20% - Accent6 2 2 2 12" xfId="9422"/>
    <cellStyle name="20% - Accent6 2 2 2 13" xfId="9423"/>
    <cellStyle name="20% - Accent6 2 2 2 14" xfId="9424"/>
    <cellStyle name="20% - Accent6 2 2 2 15" xfId="9425"/>
    <cellStyle name="20% - Accent6 2 2 2 16" xfId="9426"/>
    <cellStyle name="20% - Accent6 2 2 2 17" xfId="9427"/>
    <cellStyle name="20% - Accent6 2 2 2 2" xfId="9428"/>
    <cellStyle name="20% - Accent6 2 2 2 2 10" xfId="9429"/>
    <cellStyle name="20% - Accent6 2 2 2 2 11" xfId="9430"/>
    <cellStyle name="20% - Accent6 2 2 2 2 2" xfId="9431"/>
    <cellStyle name="20% - Accent6 2 2 2 2 2 2" xfId="9432"/>
    <cellStyle name="20% - Accent6 2 2 2 2 2 2 2" xfId="9433"/>
    <cellStyle name="20% - Accent6 2 2 2 2 2 2 2 2" xfId="9434"/>
    <cellStyle name="20% - Accent6 2 2 2 2 2 2 2 2 2" xfId="9435"/>
    <cellStyle name="20% - Accent6 2 2 2 2 2 2 2 3" xfId="9436"/>
    <cellStyle name="20% - Accent6 2 2 2 2 2 2 3" xfId="9437"/>
    <cellStyle name="20% - Accent6 2 2 2 2 2 2 3 2" xfId="9438"/>
    <cellStyle name="20% - Accent6 2 2 2 2 2 2 4" xfId="9439"/>
    <cellStyle name="20% - Accent6 2 2 2 2 2 3" xfId="9440"/>
    <cellStyle name="20% - Accent6 2 2 2 2 2 3 2" xfId="9441"/>
    <cellStyle name="20% - Accent6 2 2 2 2 2 3 2 2" xfId="9442"/>
    <cellStyle name="20% - Accent6 2 2 2 2 2 3 2 2 2" xfId="9443"/>
    <cellStyle name="20% - Accent6 2 2 2 2 2 3 2 3" xfId="9444"/>
    <cellStyle name="20% - Accent6 2 2 2 2 2 3 3" xfId="9445"/>
    <cellStyle name="20% - Accent6 2 2 2 2 2 3 3 2" xfId="9446"/>
    <cellStyle name="20% - Accent6 2 2 2 2 2 3 4" xfId="9447"/>
    <cellStyle name="20% - Accent6 2 2 2 2 2 4" xfId="9448"/>
    <cellStyle name="20% - Accent6 2 2 2 2 2 4 2" xfId="9449"/>
    <cellStyle name="20% - Accent6 2 2 2 2 2 4 2 2" xfId="9450"/>
    <cellStyle name="20% - Accent6 2 2 2 2 2 4 3" xfId="9451"/>
    <cellStyle name="20% - Accent6 2 2 2 2 2 5" xfId="9452"/>
    <cellStyle name="20% - Accent6 2 2 2 2 2 5 2" xfId="9453"/>
    <cellStyle name="20% - Accent6 2 2 2 2 2 6" xfId="9454"/>
    <cellStyle name="20% - Accent6 2 2 2 2 2 7" xfId="9455"/>
    <cellStyle name="20% - Accent6 2 2 2 2 3" xfId="9456"/>
    <cellStyle name="20% - Accent6 2 2 2 2 3 2" xfId="9457"/>
    <cellStyle name="20% - Accent6 2 2 2 2 3 2 2" xfId="9458"/>
    <cellStyle name="20% - Accent6 2 2 2 2 3 2 2 2" xfId="9459"/>
    <cellStyle name="20% - Accent6 2 2 2 2 3 2 3" xfId="9460"/>
    <cellStyle name="20% - Accent6 2 2 2 2 3 3" xfId="9461"/>
    <cellStyle name="20% - Accent6 2 2 2 2 3 3 2" xfId="9462"/>
    <cellStyle name="20% - Accent6 2 2 2 2 3 4" xfId="9463"/>
    <cellStyle name="20% - Accent6 2 2 2 2 3 5" xfId="9464"/>
    <cellStyle name="20% - Accent6 2 2 2 2 4" xfId="9465"/>
    <cellStyle name="20% - Accent6 2 2 2 2 4 2" xfId="9466"/>
    <cellStyle name="20% - Accent6 2 2 2 2 4 2 2" xfId="9467"/>
    <cellStyle name="20% - Accent6 2 2 2 2 4 2 2 2" xfId="9468"/>
    <cellStyle name="20% - Accent6 2 2 2 2 4 2 3" xfId="9469"/>
    <cellStyle name="20% - Accent6 2 2 2 2 4 3" xfId="9470"/>
    <cellStyle name="20% - Accent6 2 2 2 2 4 3 2" xfId="9471"/>
    <cellStyle name="20% - Accent6 2 2 2 2 4 4" xfId="9472"/>
    <cellStyle name="20% - Accent6 2 2 2 2 5" xfId="9473"/>
    <cellStyle name="20% - Accent6 2 2 2 2 5 2" xfId="9474"/>
    <cellStyle name="20% - Accent6 2 2 2 2 5 2 2" xfId="9475"/>
    <cellStyle name="20% - Accent6 2 2 2 2 5 2 2 2" xfId="9476"/>
    <cellStyle name="20% - Accent6 2 2 2 2 5 2 3" xfId="9477"/>
    <cellStyle name="20% - Accent6 2 2 2 2 5 3" xfId="9478"/>
    <cellStyle name="20% - Accent6 2 2 2 2 5 3 2" xfId="9479"/>
    <cellStyle name="20% - Accent6 2 2 2 2 5 4" xfId="9480"/>
    <cellStyle name="20% - Accent6 2 2 2 2 6" xfId="9481"/>
    <cellStyle name="20% - Accent6 2 2 2 2 6 2" xfId="9482"/>
    <cellStyle name="20% - Accent6 2 2 2 2 6 2 2" xfId="9483"/>
    <cellStyle name="20% - Accent6 2 2 2 2 6 2 2 2" xfId="9484"/>
    <cellStyle name="20% - Accent6 2 2 2 2 6 2 3" xfId="9485"/>
    <cellStyle name="20% - Accent6 2 2 2 2 6 3" xfId="9486"/>
    <cellStyle name="20% - Accent6 2 2 2 2 6 3 2" xfId="9487"/>
    <cellStyle name="20% - Accent6 2 2 2 2 6 4" xfId="9488"/>
    <cellStyle name="20% - Accent6 2 2 2 2 7" xfId="9489"/>
    <cellStyle name="20% - Accent6 2 2 2 2 7 2" xfId="9490"/>
    <cellStyle name="20% - Accent6 2 2 2 2 7 2 2" xfId="9491"/>
    <cellStyle name="20% - Accent6 2 2 2 2 7 3" xfId="9492"/>
    <cellStyle name="20% - Accent6 2 2 2 2 8" xfId="9493"/>
    <cellStyle name="20% - Accent6 2 2 2 2 8 2" xfId="9494"/>
    <cellStyle name="20% - Accent6 2 2 2 2 9" xfId="9495"/>
    <cellStyle name="20% - Accent6 2 2 2 3" xfId="9496"/>
    <cellStyle name="20% - Accent6 2 2 2 3 2" xfId="9497"/>
    <cellStyle name="20% - Accent6 2 2 2 3 2 2" xfId="9498"/>
    <cellStyle name="20% - Accent6 2 2 2 3 2 3" xfId="9499"/>
    <cellStyle name="20% - Accent6 2 2 2 3 3" xfId="9500"/>
    <cellStyle name="20% - Accent6 2 2 2 3 4" xfId="9501"/>
    <cellStyle name="20% - Accent6 2 2 2 4" xfId="9502"/>
    <cellStyle name="20% - Accent6 2 2 2 4 2" xfId="9503"/>
    <cellStyle name="20% - Accent6 2 2 2 4 2 2" xfId="9504"/>
    <cellStyle name="20% - Accent6 2 2 2 4 2 2 2" xfId="9505"/>
    <cellStyle name="20% - Accent6 2 2 2 4 2 2 2 2" xfId="9506"/>
    <cellStyle name="20% - Accent6 2 2 2 4 2 2 3" xfId="9507"/>
    <cellStyle name="20% - Accent6 2 2 2 4 2 3" xfId="9508"/>
    <cellStyle name="20% - Accent6 2 2 2 4 2 3 2" xfId="9509"/>
    <cellStyle name="20% - Accent6 2 2 2 4 2 4" xfId="9510"/>
    <cellStyle name="20% - Accent6 2 2 2 4 3" xfId="9511"/>
    <cellStyle name="20% - Accent6 2 2 2 4 3 2" xfId="9512"/>
    <cellStyle name="20% - Accent6 2 2 2 4 3 2 2" xfId="9513"/>
    <cellStyle name="20% - Accent6 2 2 2 4 3 2 2 2" xfId="9514"/>
    <cellStyle name="20% - Accent6 2 2 2 4 3 2 3" xfId="9515"/>
    <cellStyle name="20% - Accent6 2 2 2 4 3 3" xfId="9516"/>
    <cellStyle name="20% - Accent6 2 2 2 4 3 3 2" xfId="9517"/>
    <cellStyle name="20% - Accent6 2 2 2 4 3 4" xfId="9518"/>
    <cellStyle name="20% - Accent6 2 2 2 4 4" xfId="9519"/>
    <cellStyle name="20% - Accent6 2 2 2 4 4 2" xfId="9520"/>
    <cellStyle name="20% - Accent6 2 2 2 4 4 2 2" xfId="9521"/>
    <cellStyle name="20% - Accent6 2 2 2 4 4 3" xfId="9522"/>
    <cellStyle name="20% - Accent6 2 2 2 4 5" xfId="9523"/>
    <cellStyle name="20% - Accent6 2 2 2 4 5 2" xfId="9524"/>
    <cellStyle name="20% - Accent6 2 2 2 4 6" xfId="9525"/>
    <cellStyle name="20% - Accent6 2 2 2 4 7" xfId="9526"/>
    <cellStyle name="20% - Accent6 2 2 2 4 8" xfId="9527"/>
    <cellStyle name="20% - Accent6 2 2 2 5" xfId="9528"/>
    <cellStyle name="20% - Accent6 2 2 2 5 2" xfId="9529"/>
    <cellStyle name="20% - Accent6 2 2 2 5 2 2" xfId="9530"/>
    <cellStyle name="20% - Accent6 2 2 2 5 2 2 2" xfId="9531"/>
    <cellStyle name="20% - Accent6 2 2 2 5 2 3" xfId="9532"/>
    <cellStyle name="20% - Accent6 2 2 2 5 3" xfId="9533"/>
    <cellStyle name="20% - Accent6 2 2 2 5 3 2" xfId="9534"/>
    <cellStyle name="20% - Accent6 2 2 2 5 4" xfId="9535"/>
    <cellStyle name="20% - Accent6 2 2 2 5 5" xfId="9536"/>
    <cellStyle name="20% - Accent6 2 2 2 5 6" xfId="9537"/>
    <cellStyle name="20% - Accent6 2 2 2 6" xfId="9538"/>
    <cellStyle name="20% - Accent6 2 2 2 6 2" xfId="9539"/>
    <cellStyle name="20% - Accent6 2 2 2 6 2 2" xfId="9540"/>
    <cellStyle name="20% - Accent6 2 2 2 6 2 2 2" xfId="9541"/>
    <cellStyle name="20% - Accent6 2 2 2 6 2 3" xfId="9542"/>
    <cellStyle name="20% - Accent6 2 2 2 6 3" xfId="9543"/>
    <cellStyle name="20% - Accent6 2 2 2 6 3 2" xfId="9544"/>
    <cellStyle name="20% - Accent6 2 2 2 6 4" xfId="9545"/>
    <cellStyle name="20% - Accent6 2 2 2 6 5" xfId="9546"/>
    <cellStyle name="20% - Accent6 2 2 2 6 6" xfId="9547"/>
    <cellStyle name="20% - Accent6 2 2 2 7" xfId="9548"/>
    <cellStyle name="20% - Accent6 2 2 2 7 2" xfId="9549"/>
    <cellStyle name="20% - Accent6 2 2 2 7 2 2" xfId="9550"/>
    <cellStyle name="20% - Accent6 2 2 2 7 2 2 2" xfId="9551"/>
    <cellStyle name="20% - Accent6 2 2 2 7 2 3" xfId="9552"/>
    <cellStyle name="20% - Accent6 2 2 2 7 3" xfId="9553"/>
    <cellStyle name="20% - Accent6 2 2 2 7 3 2" xfId="9554"/>
    <cellStyle name="20% - Accent6 2 2 2 7 4" xfId="9555"/>
    <cellStyle name="20% - Accent6 2 2 2 8" xfId="9556"/>
    <cellStyle name="20% - Accent6 2 2 2 8 2" xfId="9557"/>
    <cellStyle name="20% - Accent6 2 2 2 8 2 2" xfId="9558"/>
    <cellStyle name="20% - Accent6 2 2 2 8 2 2 2" xfId="9559"/>
    <cellStyle name="20% - Accent6 2 2 2 8 2 3" xfId="9560"/>
    <cellStyle name="20% - Accent6 2 2 2 8 3" xfId="9561"/>
    <cellStyle name="20% - Accent6 2 2 2 8 3 2" xfId="9562"/>
    <cellStyle name="20% - Accent6 2 2 2 8 4" xfId="9563"/>
    <cellStyle name="20% - Accent6 2 2 2 9" xfId="9564"/>
    <cellStyle name="20% - Accent6 2 2 2 9 2" xfId="9565"/>
    <cellStyle name="20% - Accent6 2 2 2 9 2 2" xfId="9566"/>
    <cellStyle name="20% - Accent6 2 2 2 9 3" xfId="9567"/>
    <cellStyle name="20% - Accent6 2 2 20" xfId="9568"/>
    <cellStyle name="20% - Accent6 2 2 21" xfId="9569"/>
    <cellStyle name="20% - Accent6 2 2 3" xfId="9570"/>
    <cellStyle name="20% - Accent6 2 2 3 2" xfId="9571"/>
    <cellStyle name="20% - Accent6 2 2 3 2 2" xfId="9572"/>
    <cellStyle name="20% - Accent6 2 2 3 2 3" xfId="9573"/>
    <cellStyle name="20% - Accent6 2 2 3 3" xfId="9574"/>
    <cellStyle name="20% - Accent6 2 2 3 3 2" xfId="9575"/>
    <cellStyle name="20% - Accent6 2 2 3 4" xfId="9576"/>
    <cellStyle name="20% - Accent6 2 2 4" xfId="9577"/>
    <cellStyle name="20% - Accent6 2 2 4 2" xfId="9578"/>
    <cellStyle name="20% - Accent6 2 2 4 2 2" xfId="9579"/>
    <cellStyle name="20% - Accent6 2 2 4 2 2 2" xfId="9580"/>
    <cellStyle name="20% - Accent6 2 2 4 2 2 2 2" xfId="9581"/>
    <cellStyle name="20% - Accent6 2 2 4 2 2 3" xfId="9582"/>
    <cellStyle name="20% - Accent6 2 2 4 2 3" xfId="9583"/>
    <cellStyle name="20% - Accent6 2 2 4 2 3 2" xfId="9584"/>
    <cellStyle name="20% - Accent6 2 2 4 2 4" xfId="9585"/>
    <cellStyle name="20% - Accent6 2 2 4 3" xfId="9586"/>
    <cellStyle name="20% - Accent6 2 2 4 3 2" xfId="9587"/>
    <cellStyle name="20% - Accent6 2 2 4 3 2 2" xfId="9588"/>
    <cellStyle name="20% - Accent6 2 2 4 3 2 2 2" xfId="9589"/>
    <cellStyle name="20% - Accent6 2 2 4 3 2 3" xfId="9590"/>
    <cellStyle name="20% - Accent6 2 2 4 3 3" xfId="9591"/>
    <cellStyle name="20% - Accent6 2 2 4 3 3 2" xfId="9592"/>
    <cellStyle name="20% - Accent6 2 2 4 3 4" xfId="9593"/>
    <cellStyle name="20% - Accent6 2 2 4 4" xfId="9594"/>
    <cellStyle name="20% - Accent6 2 2 4 4 2" xfId="9595"/>
    <cellStyle name="20% - Accent6 2 2 4 4 2 2" xfId="9596"/>
    <cellStyle name="20% - Accent6 2 2 4 4 3" xfId="9597"/>
    <cellStyle name="20% - Accent6 2 2 4 5" xfId="9598"/>
    <cellStyle name="20% - Accent6 2 2 4 5 2" xfId="9599"/>
    <cellStyle name="20% - Accent6 2 2 4 6" xfId="9600"/>
    <cellStyle name="20% - Accent6 2 2 4 7" xfId="9601"/>
    <cellStyle name="20% - Accent6 2 2 4 8" xfId="9602"/>
    <cellStyle name="20% - Accent6 2 2 5" xfId="9603"/>
    <cellStyle name="20% - Accent6 2 2 5 2" xfId="9604"/>
    <cellStyle name="20% - Accent6 2 2 5 2 2" xfId="9605"/>
    <cellStyle name="20% - Accent6 2 2 5 2 2 2" xfId="9606"/>
    <cellStyle name="20% - Accent6 2 2 5 2 2 2 2" xfId="9607"/>
    <cellStyle name="20% - Accent6 2 2 5 2 2 3" xfId="9608"/>
    <cellStyle name="20% - Accent6 2 2 5 2 3" xfId="9609"/>
    <cellStyle name="20% - Accent6 2 2 5 2 3 2" xfId="9610"/>
    <cellStyle name="20% - Accent6 2 2 5 2 4" xfId="9611"/>
    <cellStyle name="20% - Accent6 2 2 5 3" xfId="9612"/>
    <cellStyle name="20% - Accent6 2 2 5 3 2" xfId="9613"/>
    <cellStyle name="20% - Accent6 2 2 5 3 2 2" xfId="9614"/>
    <cellStyle name="20% - Accent6 2 2 5 3 2 2 2" xfId="9615"/>
    <cellStyle name="20% - Accent6 2 2 5 3 2 3" xfId="9616"/>
    <cellStyle name="20% - Accent6 2 2 5 3 3" xfId="9617"/>
    <cellStyle name="20% - Accent6 2 2 5 3 3 2" xfId="9618"/>
    <cellStyle name="20% - Accent6 2 2 5 3 4" xfId="9619"/>
    <cellStyle name="20% - Accent6 2 2 5 4" xfId="9620"/>
    <cellStyle name="20% - Accent6 2 2 5 4 2" xfId="9621"/>
    <cellStyle name="20% - Accent6 2 2 5 4 2 2" xfId="9622"/>
    <cellStyle name="20% - Accent6 2 2 5 4 3" xfId="9623"/>
    <cellStyle name="20% - Accent6 2 2 5 5" xfId="9624"/>
    <cellStyle name="20% - Accent6 2 2 5 5 2" xfId="9625"/>
    <cellStyle name="20% - Accent6 2 2 5 6" xfId="9626"/>
    <cellStyle name="20% - Accent6 2 2 5 7" xfId="9627"/>
    <cellStyle name="20% - Accent6 2 2 5 8" xfId="9628"/>
    <cellStyle name="20% - Accent6 2 2 6" xfId="9629"/>
    <cellStyle name="20% - Accent6 2 2 6 2" xfId="9630"/>
    <cellStyle name="20% - Accent6 2 2 6 2 2" xfId="9631"/>
    <cellStyle name="20% - Accent6 2 2 6 2 2 2" xfId="9632"/>
    <cellStyle name="20% - Accent6 2 2 6 2 2 2 2" xfId="9633"/>
    <cellStyle name="20% - Accent6 2 2 6 2 2 3" xfId="9634"/>
    <cellStyle name="20% - Accent6 2 2 6 2 3" xfId="9635"/>
    <cellStyle name="20% - Accent6 2 2 6 2 3 2" xfId="9636"/>
    <cellStyle name="20% - Accent6 2 2 6 2 4" xfId="9637"/>
    <cellStyle name="20% - Accent6 2 2 6 3" xfId="9638"/>
    <cellStyle name="20% - Accent6 2 2 6 3 2" xfId="9639"/>
    <cellStyle name="20% - Accent6 2 2 6 3 2 2" xfId="9640"/>
    <cellStyle name="20% - Accent6 2 2 6 3 2 2 2" xfId="9641"/>
    <cellStyle name="20% - Accent6 2 2 6 3 2 3" xfId="9642"/>
    <cellStyle name="20% - Accent6 2 2 6 3 3" xfId="9643"/>
    <cellStyle name="20% - Accent6 2 2 6 3 3 2" xfId="9644"/>
    <cellStyle name="20% - Accent6 2 2 6 3 4" xfId="9645"/>
    <cellStyle name="20% - Accent6 2 2 6 4" xfId="9646"/>
    <cellStyle name="20% - Accent6 2 2 6 4 2" xfId="9647"/>
    <cellStyle name="20% - Accent6 2 2 6 4 2 2" xfId="9648"/>
    <cellStyle name="20% - Accent6 2 2 6 4 3" xfId="9649"/>
    <cellStyle name="20% - Accent6 2 2 6 5" xfId="9650"/>
    <cellStyle name="20% - Accent6 2 2 6 5 2" xfId="9651"/>
    <cellStyle name="20% - Accent6 2 2 6 6" xfId="9652"/>
    <cellStyle name="20% - Accent6 2 2 6 7" xfId="9653"/>
    <cellStyle name="20% - Accent6 2 2 6 8" xfId="9654"/>
    <cellStyle name="20% - Accent6 2 2 7" xfId="9655"/>
    <cellStyle name="20% - Accent6 2 2 7 2" xfId="9656"/>
    <cellStyle name="20% - Accent6 2 2 7 2 2" xfId="9657"/>
    <cellStyle name="20% - Accent6 2 2 7 2 2 2" xfId="9658"/>
    <cellStyle name="20% - Accent6 2 2 7 2 3" xfId="9659"/>
    <cellStyle name="20% - Accent6 2 2 7 3" xfId="9660"/>
    <cellStyle name="20% - Accent6 2 2 7 3 2" xfId="9661"/>
    <cellStyle name="20% - Accent6 2 2 7 4" xfId="9662"/>
    <cellStyle name="20% - Accent6 2 2 7 5" xfId="9663"/>
    <cellStyle name="20% - Accent6 2 2 7 6" xfId="9664"/>
    <cellStyle name="20% - Accent6 2 2 8" xfId="9665"/>
    <cellStyle name="20% - Accent6 2 2 8 2" xfId="9666"/>
    <cellStyle name="20% - Accent6 2 2 8 2 2" xfId="9667"/>
    <cellStyle name="20% - Accent6 2 2 8 2 2 2" xfId="9668"/>
    <cellStyle name="20% - Accent6 2 2 8 2 3" xfId="9669"/>
    <cellStyle name="20% - Accent6 2 2 8 3" xfId="9670"/>
    <cellStyle name="20% - Accent6 2 2 8 3 2" xfId="9671"/>
    <cellStyle name="20% - Accent6 2 2 8 4" xfId="9672"/>
    <cellStyle name="20% - Accent6 2 2 8 5" xfId="9673"/>
    <cellStyle name="20% - Accent6 2 2 9" xfId="9674"/>
    <cellStyle name="20% - Accent6 2 2 9 2" xfId="9675"/>
    <cellStyle name="20% - Accent6 2 2 9 2 2" xfId="9676"/>
    <cellStyle name="20% - Accent6 2 2 9 2 2 2" xfId="9677"/>
    <cellStyle name="20% - Accent6 2 2 9 2 3" xfId="9678"/>
    <cellStyle name="20% - Accent6 2 2 9 3" xfId="9679"/>
    <cellStyle name="20% - Accent6 2 2 9 3 2" xfId="9680"/>
    <cellStyle name="20% - Accent6 2 2 9 4" xfId="9681"/>
    <cellStyle name="20% - Accent6 2 3" xfId="9682"/>
    <cellStyle name="20% - Accent6 2 3 10" xfId="9683"/>
    <cellStyle name="20% - Accent6 2 3 2" xfId="9684"/>
    <cellStyle name="20% - Accent6 2 3 2 2" xfId="9685"/>
    <cellStyle name="20% - Accent6 2 3 2 2 2" xfId="9686"/>
    <cellStyle name="20% - Accent6 2 3 2 2 2 2" xfId="9687"/>
    <cellStyle name="20% - Accent6 2 3 2 2 2 2 2" xfId="9688"/>
    <cellStyle name="20% - Accent6 2 3 2 2 2 3" xfId="9689"/>
    <cellStyle name="20% - Accent6 2 3 2 2 3" xfId="9690"/>
    <cellStyle name="20% - Accent6 2 3 2 2 3 2" xfId="9691"/>
    <cellStyle name="20% - Accent6 2 3 2 2 4" xfId="9692"/>
    <cellStyle name="20% - Accent6 2 3 2 3" xfId="9693"/>
    <cellStyle name="20% - Accent6 2 3 2 3 2" xfId="9694"/>
    <cellStyle name="20% - Accent6 2 3 2 3 2 2" xfId="9695"/>
    <cellStyle name="20% - Accent6 2 3 2 3 2 2 2" xfId="9696"/>
    <cellStyle name="20% - Accent6 2 3 2 3 2 3" xfId="9697"/>
    <cellStyle name="20% - Accent6 2 3 2 3 3" xfId="9698"/>
    <cellStyle name="20% - Accent6 2 3 2 3 3 2" xfId="9699"/>
    <cellStyle name="20% - Accent6 2 3 2 3 4" xfId="9700"/>
    <cellStyle name="20% - Accent6 2 3 2 4" xfId="9701"/>
    <cellStyle name="20% - Accent6 2 3 2 4 2" xfId="9702"/>
    <cellStyle name="20% - Accent6 2 3 2 4 2 2" xfId="9703"/>
    <cellStyle name="20% - Accent6 2 3 2 4 3" xfId="9704"/>
    <cellStyle name="20% - Accent6 2 3 2 5" xfId="9705"/>
    <cellStyle name="20% - Accent6 2 3 2 5 2" xfId="9706"/>
    <cellStyle name="20% - Accent6 2 3 2 6" xfId="9707"/>
    <cellStyle name="20% - Accent6 2 3 2 7" xfId="9708"/>
    <cellStyle name="20% - Accent6 2 3 2 8" xfId="9709"/>
    <cellStyle name="20% - Accent6 2 3 3" xfId="9710"/>
    <cellStyle name="20% - Accent6 2 3 3 2" xfId="9711"/>
    <cellStyle name="20% - Accent6 2 3 3 2 2" xfId="9712"/>
    <cellStyle name="20% - Accent6 2 3 3 2 2 2" xfId="9713"/>
    <cellStyle name="20% - Accent6 2 3 3 2 3" xfId="9714"/>
    <cellStyle name="20% - Accent6 2 3 3 3" xfId="9715"/>
    <cellStyle name="20% - Accent6 2 3 3 3 2" xfId="9716"/>
    <cellStyle name="20% - Accent6 2 3 3 4" xfId="9717"/>
    <cellStyle name="20% - Accent6 2 3 3 5" xfId="9718"/>
    <cellStyle name="20% - Accent6 2 3 3 6" xfId="9719"/>
    <cellStyle name="20% - Accent6 2 3 4" xfId="9720"/>
    <cellStyle name="20% - Accent6 2 3 5" xfId="9721"/>
    <cellStyle name="20% - Accent6 2 3 6" xfId="9722"/>
    <cellStyle name="20% - Accent6 2 3 7" xfId="9723"/>
    <cellStyle name="20% - Accent6 2 3 8" xfId="9724"/>
    <cellStyle name="20% - Accent6 2 3 9" xfId="9725"/>
    <cellStyle name="20% - Accent6 2 4" xfId="9726"/>
    <cellStyle name="20% - Accent6 2 4 10" xfId="9727"/>
    <cellStyle name="20% - Accent6 2 4 11" xfId="9728"/>
    <cellStyle name="20% - Accent6 2 4 12" xfId="9729"/>
    <cellStyle name="20% - Accent6 2 4 13" xfId="9730"/>
    <cellStyle name="20% - Accent6 2 4 2" xfId="9731"/>
    <cellStyle name="20% - Accent6 2 4 2 2" xfId="9732"/>
    <cellStyle name="20% - Accent6 2 4 2 2 2" xfId="9733"/>
    <cellStyle name="20% - Accent6 2 4 2 2 2 2" xfId="9734"/>
    <cellStyle name="20% - Accent6 2 4 2 2 3" xfId="9735"/>
    <cellStyle name="20% - Accent6 2 4 2 2 4" xfId="9736"/>
    <cellStyle name="20% - Accent6 2 4 2 3" xfId="9737"/>
    <cellStyle name="20% - Accent6 2 4 2 3 2" xfId="9738"/>
    <cellStyle name="20% - Accent6 2 4 2 4" xfId="9739"/>
    <cellStyle name="20% - Accent6 2 4 2 5" xfId="9740"/>
    <cellStyle name="20% - Accent6 2 4 2 6" xfId="9741"/>
    <cellStyle name="20% - Accent6 2 4 3" xfId="9742"/>
    <cellStyle name="20% - Accent6 2 4 3 2" xfId="9743"/>
    <cellStyle name="20% - Accent6 2 4 3 2 2" xfId="9744"/>
    <cellStyle name="20% - Accent6 2 4 3 2 2 2" xfId="9745"/>
    <cellStyle name="20% - Accent6 2 4 3 2 3" xfId="9746"/>
    <cellStyle name="20% - Accent6 2 4 3 3" xfId="9747"/>
    <cellStyle name="20% - Accent6 2 4 3 3 2" xfId="9748"/>
    <cellStyle name="20% - Accent6 2 4 3 4" xfId="9749"/>
    <cellStyle name="20% - Accent6 2 4 4" xfId="9750"/>
    <cellStyle name="20% - Accent6 2 4 4 2" xfId="9751"/>
    <cellStyle name="20% - Accent6 2 4 4 2 2" xfId="9752"/>
    <cellStyle name="20% - Accent6 2 4 4 2 2 2" xfId="9753"/>
    <cellStyle name="20% - Accent6 2 4 4 2 3" xfId="9754"/>
    <cellStyle name="20% - Accent6 2 4 4 3" xfId="9755"/>
    <cellStyle name="20% - Accent6 2 4 4 3 2" xfId="9756"/>
    <cellStyle name="20% - Accent6 2 4 4 4" xfId="9757"/>
    <cellStyle name="20% - Accent6 2 4 5" xfId="9758"/>
    <cellStyle name="20% - Accent6 2 4 5 2" xfId="9759"/>
    <cellStyle name="20% - Accent6 2 4 5 2 2" xfId="9760"/>
    <cellStyle name="20% - Accent6 2 4 5 3" xfId="9761"/>
    <cellStyle name="20% - Accent6 2 4 6" xfId="9762"/>
    <cellStyle name="20% - Accent6 2 4 6 2" xfId="9763"/>
    <cellStyle name="20% - Accent6 2 4 7" xfId="9764"/>
    <cellStyle name="20% - Accent6 2 4 8" xfId="9765"/>
    <cellStyle name="20% - Accent6 2 4 9" xfId="9766"/>
    <cellStyle name="20% - Accent6 2 5" xfId="9767"/>
    <cellStyle name="20% - Accent6 2 5 2" xfId="9768"/>
    <cellStyle name="20% - Accent6 2 5 2 2" xfId="9769"/>
    <cellStyle name="20% - Accent6 2 5 2 2 2" xfId="9770"/>
    <cellStyle name="20% - Accent6 2 5 2 2 3" xfId="9771"/>
    <cellStyle name="20% - Accent6 2 5 2 3" xfId="9772"/>
    <cellStyle name="20% - Accent6 2 5 2 4" xfId="9773"/>
    <cellStyle name="20% - Accent6 2 5 3" xfId="9774"/>
    <cellStyle name="20% - Accent6 2 5 3 2" xfId="9775"/>
    <cellStyle name="20% - Accent6 2 5 3 3" xfId="9776"/>
    <cellStyle name="20% - Accent6 2 5 4" xfId="9777"/>
    <cellStyle name="20% - Accent6 2 5 5" xfId="9778"/>
    <cellStyle name="20% - Accent6 2 6" xfId="9779"/>
    <cellStyle name="20% - Accent6 2 6 2" xfId="9780"/>
    <cellStyle name="20% - Accent6 2 6 2 2" xfId="9781"/>
    <cellStyle name="20% - Accent6 2 6 2 2 2" xfId="9782"/>
    <cellStyle name="20% - Accent6 2 6 2 2 3" xfId="9783"/>
    <cellStyle name="20% - Accent6 2 6 2 3" xfId="9784"/>
    <cellStyle name="20% - Accent6 2 6 2 4" xfId="9785"/>
    <cellStyle name="20% - Accent6 2 6 3" xfId="9786"/>
    <cellStyle name="20% - Accent6 2 6 3 2" xfId="9787"/>
    <cellStyle name="20% - Accent6 2 6 3 3" xfId="9788"/>
    <cellStyle name="20% - Accent6 2 6 4" xfId="9789"/>
    <cellStyle name="20% - Accent6 2 6 5" xfId="9790"/>
    <cellStyle name="20% - Accent6 2_2012 Cost of Removal" xfId="9791"/>
    <cellStyle name="20% - Accent6 3" xfId="9792"/>
    <cellStyle name="20% - Accent6 3 10" xfId="9793"/>
    <cellStyle name="20% - Accent6 3 2" xfId="9794"/>
    <cellStyle name="20% - Accent6 3 2 2" xfId="9795"/>
    <cellStyle name="20% - Accent6 3 2 2 10" xfId="9796"/>
    <cellStyle name="20% - Accent6 3 2 2 11" xfId="9797"/>
    <cellStyle name="20% - Accent6 3 2 2 12" xfId="9798"/>
    <cellStyle name="20% - Accent6 3 2 2 2" xfId="9799"/>
    <cellStyle name="20% - Accent6 3 2 2 2 2" xfId="9800"/>
    <cellStyle name="20% - Accent6 3 2 2 2 2 2" xfId="9801"/>
    <cellStyle name="20% - Accent6 3 2 2 2 2 2 2" xfId="9802"/>
    <cellStyle name="20% - Accent6 3 2 2 2 2 3" xfId="9803"/>
    <cellStyle name="20% - Accent6 3 2 2 2 3" xfId="9804"/>
    <cellStyle name="20% - Accent6 3 2 2 2 3 2" xfId="9805"/>
    <cellStyle name="20% - Accent6 3 2 2 2 4" xfId="9806"/>
    <cellStyle name="20% - Accent6 3 2 2 3" xfId="9807"/>
    <cellStyle name="20% - Accent6 3 2 2 3 2" xfId="9808"/>
    <cellStyle name="20% - Accent6 3 2 2 3 2 2" xfId="9809"/>
    <cellStyle name="20% - Accent6 3 2 2 3 2 2 2" xfId="9810"/>
    <cellStyle name="20% - Accent6 3 2 2 3 2 3" xfId="9811"/>
    <cellStyle name="20% - Accent6 3 2 2 3 3" xfId="9812"/>
    <cellStyle name="20% - Accent6 3 2 2 3 3 2" xfId="9813"/>
    <cellStyle name="20% - Accent6 3 2 2 3 4" xfId="9814"/>
    <cellStyle name="20% - Accent6 3 2 2 4" xfId="9815"/>
    <cellStyle name="20% - Accent6 3 2 2 4 2" xfId="9816"/>
    <cellStyle name="20% - Accent6 3 2 2 4 2 2" xfId="9817"/>
    <cellStyle name="20% - Accent6 3 2 2 4 2 2 2" xfId="9818"/>
    <cellStyle name="20% - Accent6 3 2 2 4 2 3" xfId="9819"/>
    <cellStyle name="20% - Accent6 3 2 2 4 3" xfId="9820"/>
    <cellStyle name="20% - Accent6 3 2 2 4 3 2" xfId="9821"/>
    <cellStyle name="20% - Accent6 3 2 2 4 4" xfId="9822"/>
    <cellStyle name="20% - Accent6 3 2 2 5" xfId="9823"/>
    <cellStyle name="20% - Accent6 3 2 2 5 2" xfId="9824"/>
    <cellStyle name="20% - Accent6 3 2 2 5 2 2" xfId="9825"/>
    <cellStyle name="20% - Accent6 3 2 2 5 3" xfId="9826"/>
    <cellStyle name="20% - Accent6 3 2 2 6" xfId="9827"/>
    <cellStyle name="20% - Accent6 3 2 2 6 2" xfId="9828"/>
    <cellStyle name="20% - Accent6 3 2 2 7" xfId="9829"/>
    <cellStyle name="20% - Accent6 3 2 2 8" xfId="9830"/>
    <cellStyle name="20% - Accent6 3 2 2 9" xfId="9831"/>
    <cellStyle name="20% - Accent6 3 2 3" xfId="9832"/>
    <cellStyle name="20% - Accent6 3 2 3 2" xfId="9833"/>
    <cellStyle name="20% - Accent6 3 2 3 2 2" xfId="9834"/>
    <cellStyle name="20% - Accent6 3 2 3 2 2 2" xfId="9835"/>
    <cellStyle name="20% - Accent6 3 2 3 2 2 2 2" xfId="9836"/>
    <cellStyle name="20% - Accent6 3 2 3 2 2 3" xfId="9837"/>
    <cellStyle name="20% - Accent6 3 2 3 2 3" xfId="9838"/>
    <cellStyle name="20% - Accent6 3 2 3 2 3 2" xfId="9839"/>
    <cellStyle name="20% - Accent6 3 2 3 2 4" xfId="9840"/>
    <cellStyle name="20% - Accent6 3 2 3 3" xfId="9841"/>
    <cellStyle name="20% - Accent6 3 2 3 3 2" xfId="9842"/>
    <cellStyle name="20% - Accent6 3 2 3 3 2 2" xfId="9843"/>
    <cellStyle name="20% - Accent6 3 2 3 3 2 2 2" xfId="9844"/>
    <cellStyle name="20% - Accent6 3 2 3 3 2 3" xfId="9845"/>
    <cellStyle name="20% - Accent6 3 2 3 3 3" xfId="9846"/>
    <cellStyle name="20% - Accent6 3 2 3 3 3 2" xfId="9847"/>
    <cellStyle name="20% - Accent6 3 2 3 3 4" xfId="9848"/>
    <cellStyle name="20% - Accent6 3 2 3 4" xfId="9849"/>
    <cellStyle name="20% - Accent6 3 2 3 4 2" xfId="9850"/>
    <cellStyle name="20% - Accent6 3 2 3 4 2 2" xfId="9851"/>
    <cellStyle name="20% - Accent6 3 2 3 4 3" xfId="9852"/>
    <cellStyle name="20% - Accent6 3 2 3 5" xfId="9853"/>
    <cellStyle name="20% - Accent6 3 2 3 5 2" xfId="9854"/>
    <cellStyle name="20% - Accent6 3 2 3 6" xfId="9855"/>
    <cellStyle name="20% - Accent6 3 2 3 7" xfId="9856"/>
    <cellStyle name="20% - Accent6 3 2 4" xfId="9857"/>
    <cellStyle name="20% - Accent6 3 2 4 2" xfId="9858"/>
    <cellStyle name="20% - Accent6 3 2 4 2 2" xfId="9859"/>
    <cellStyle name="20% - Accent6 3 2 4 2 2 2" xfId="9860"/>
    <cellStyle name="20% - Accent6 3 2 4 2 3" xfId="9861"/>
    <cellStyle name="20% - Accent6 3 2 4 3" xfId="9862"/>
    <cellStyle name="20% - Accent6 3 2 4 3 2" xfId="9863"/>
    <cellStyle name="20% - Accent6 3 2 4 4" xfId="9864"/>
    <cellStyle name="20% - Accent6 3 2 5" xfId="9865"/>
    <cellStyle name="20% - Accent6 3 2 6" xfId="9866"/>
    <cellStyle name="20% - Accent6 3 2 7" xfId="9867"/>
    <cellStyle name="20% - Accent6 3 2 8" xfId="9868"/>
    <cellStyle name="20% - Accent6 3 3" xfId="9869"/>
    <cellStyle name="20% - Accent6 3 3 10" xfId="9870"/>
    <cellStyle name="20% - Accent6 3 3 11" xfId="9871"/>
    <cellStyle name="20% - Accent6 3 3 12" xfId="9872"/>
    <cellStyle name="20% - Accent6 3 3 13" xfId="9873"/>
    <cellStyle name="20% - Accent6 3 3 2" xfId="9874"/>
    <cellStyle name="20% - Accent6 3 3 2 2" xfId="9875"/>
    <cellStyle name="20% - Accent6 3 3 2 2 2" xfId="9876"/>
    <cellStyle name="20% - Accent6 3 3 2 2 2 2" xfId="9877"/>
    <cellStyle name="20% - Accent6 3 3 2 2 3" xfId="9878"/>
    <cellStyle name="20% - Accent6 3 3 2 3" xfId="9879"/>
    <cellStyle name="20% - Accent6 3 3 2 3 2" xfId="9880"/>
    <cellStyle name="20% - Accent6 3 3 2 4" xfId="9881"/>
    <cellStyle name="20% - Accent6 3 3 2 5" xfId="9882"/>
    <cellStyle name="20% - Accent6 3 3 3" xfId="9883"/>
    <cellStyle name="20% - Accent6 3 3 3 2" xfId="9884"/>
    <cellStyle name="20% - Accent6 3 3 3 2 2" xfId="9885"/>
    <cellStyle name="20% - Accent6 3 3 3 2 2 2" xfId="9886"/>
    <cellStyle name="20% - Accent6 3 3 3 2 3" xfId="9887"/>
    <cellStyle name="20% - Accent6 3 3 3 3" xfId="9888"/>
    <cellStyle name="20% - Accent6 3 3 3 3 2" xfId="9889"/>
    <cellStyle name="20% - Accent6 3 3 3 4" xfId="9890"/>
    <cellStyle name="20% - Accent6 3 3 4" xfId="9891"/>
    <cellStyle name="20% - Accent6 3 3 4 2" xfId="9892"/>
    <cellStyle name="20% - Accent6 3 3 4 2 2" xfId="9893"/>
    <cellStyle name="20% - Accent6 3 3 4 2 2 2" xfId="9894"/>
    <cellStyle name="20% - Accent6 3 3 4 2 3" xfId="9895"/>
    <cellStyle name="20% - Accent6 3 3 4 3" xfId="9896"/>
    <cellStyle name="20% - Accent6 3 3 4 3 2" xfId="9897"/>
    <cellStyle name="20% - Accent6 3 3 4 4" xfId="9898"/>
    <cellStyle name="20% - Accent6 3 3 5" xfId="9899"/>
    <cellStyle name="20% - Accent6 3 3 5 2" xfId="9900"/>
    <cellStyle name="20% - Accent6 3 3 5 2 2" xfId="9901"/>
    <cellStyle name="20% - Accent6 3 3 5 2 2 2" xfId="9902"/>
    <cellStyle name="20% - Accent6 3 3 5 2 3" xfId="9903"/>
    <cellStyle name="20% - Accent6 3 3 5 3" xfId="9904"/>
    <cellStyle name="20% - Accent6 3 3 5 3 2" xfId="9905"/>
    <cellStyle name="20% - Accent6 3 3 5 4" xfId="9906"/>
    <cellStyle name="20% - Accent6 3 3 6" xfId="9907"/>
    <cellStyle name="20% - Accent6 3 3 6 2" xfId="9908"/>
    <cellStyle name="20% - Accent6 3 3 6 2 2" xfId="9909"/>
    <cellStyle name="20% - Accent6 3 3 6 3" xfId="9910"/>
    <cellStyle name="20% - Accent6 3 3 7" xfId="9911"/>
    <cellStyle name="20% - Accent6 3 3 7 2" xfId="9912"/>
    <cellStyle name="20% - Accent6 3 3 8" xfId="9913"/>
    <cellStyle name="20% - Accent6 3 3 9" xfId="9914"/>
    <cellStyle name="20% - Accent6 3 4" xfId="9915"/>
    <cellStyle name="20% - Accent6 3 4 2" xfId="9916"/>
    <cellStyle name="20% - Accent6 3 4 2 2" xfId="9917"/>
    <cellStyle name="20% - Accent6 3 4 2 2 2" xfId="9918"/>
    <cellStyle name="20% - Accent6 3 4 2 2 2 2" xfId="9919"/>
    <cellStyle name="20% - Accent6 3 4 2 2 3" xfId="9920"/>
    <cellStyle name="20% - Accent6 3 4 2 3" xfId="9921"/>
    <cellStyle name="20% - Accent6 3 4 2 3 2" xfId="9922"/>
    <cellStyle name="20% - Accent6 3 4 2 4" xfId="9923"/>
    <cellStyle name="20% - Accent6 3 4 3" xfId="9924"/>
    <cellStyle name="20% - Accent6 3 4 3 2" xfId="9925"/>
    <cellStyle name="20% - Accent6 3 4 3 2 2" xfId="9926"/>
    <cellStyle name="20% - Accent6 3 4 3 2 2 2" xfId="9927"/>
    <cellStyle name="20% - Accent6 3 4 3 2 3" xfId="9928"/>
    <cellStyle name="20% - Accent6 3 4 3 3" xfId="9929"/>
    <cellStyle name="20% - Accent6 3 4 3 3 2" xfId="9930"/>
    <cellStyle name="20% - Accent6 3 4 3 4" xfId="9931"/>
    <cellStyle name="20% - Accent6 3 4 4" xfId="9932"/>
    <cellStyle name="20% - Accent6 3 4 4 2" xfId="9933"/>
    <cellStyle name="20% - Accent6 3 4 4 2 2" xfId="9934"/>
    <cellStyle name="20% - Accent6 3 4 4 3" xfId="9935"/>
    <cellStyle name="20% - Accent6 3 4 5" xfId="9936"/>
    <cellStyle name="20% - Accent6 3 4 5 2" xfId="9937"/>
    <cellStyle name="20% - Accent6 3 4 6" xfId="9938"/>
    <cellStyle name="20% - Accent6 3 4 7" xfId="9939"/>
    <cellStyle name="20% - Accent6 3 4 8" xfId="9940"/>
    <cellStyle name="20% - Accent6 3 5" xfId="9941"/>
    <cellStyle name="20% - Accent6 3 5 2" xfId="9942"/>
    <cellStyle name="20% - Accent6 3 5 2 2" xfId="9943"/>
    <cellStyle name="20% - Accent6 3 5 2 2 2" xfId="9944"/>
    <cellStyle name="20% - Accent6 3 5 2 3" xfId="9945"/>
    <cellStyle name="20% - Accent6 3 5 3" xfId="9946"/>
    <cellStyle name="20% - Accent6 3 5 3 2" xfId="9947"/>
    <cellStyle name="20% - Accent6 3 5 4" xfId="9948"/>
    <cellStyle name="20% - Accent6 3 6" xfId="9949"/>
    <cellStyle name="20% - Accent6 3 7" xfId="9950"/>
    <cellStyle name="20% - Accent6 3 8" xfId="9951"/>
    <cellStyle name="20% - Accent6 3 9" xfId="9952"/>
    <cellStyle name="20% - Accent6 4" xfId="9953"/>
    <cellStyle name="20% - Accent6 4 2" xfId="9954"/>
    <cellStyle name="20% - Accent6 4 2 10" xfId="9955"/>
    <cellStyle name="20% - Accent6 4 2 11" xfId="9956"/>
    <cellStyle name="20% - Accent6 4 2 12" xfId="9957"/>
    <cellStyle name="20% - Accent6 4 2 13" xfId="9958"/>
    <cellStyle name="20% - Accent6 4 2 14" xfId="9959"/>
    <cellStyle name="20% - Accent6 4 2 2" xfId="9960"/>
    <cellStyle name="20% - Accent6 4 2 2 2" xfId="9961"/>
    <cellStyle name="20% - Accent6 4 2 2 2 2" xfId="9962"/>
    <cellStyle name="20% - Accent6 4 2 2 2 2 2" xfId="9963"/>
    <cellStyle name="20% - Accent6 4 2 2 2 3" xfId="9964"/>
    <cellStyle name="20% - Accent6 4 2 2 3" xfId="9965"/>
    <cellStyle name="20% - Accent6 4 2 2 3 2" xfId="9966"/>
    <cellStyle name="20% - Accent6 4 2 2 4" xfId="9967"/>
    <cellStyle name="20% - Accent6 4 2 2 5" xfId="9968"/>
    <cellStyle name="20% - Accent6 4 2 2 6" xfId="9969"/>
    <cellStyle name="20% - Accent6 4 2 3" xfId="9970"/>
    <cellStyle name="20% - Accent6 4 2 3 2" xfId="9971"/>
    <cellStyle name="20% - Accent6 4 2 3 2 2" xfId="9972"/>
    <cellStyle name="20% - Accent6 4 2 3 2 2 2" xfId="9973"/>
    <cellStyle name="20% - Accent6 4 2 3 2 3" xfId="9974"/>
    <cellStyle name="20% - Accent6 4 2 3 3" xfId="9975"/>
    <cellStyle name="20% - Accent6 4 2 3 3 2" xfId="9976"/>
    <cellStyle name="20% - Accent6 4 2 3 4" xfId="9977"/>
    <cellStyle name="20% - Accent6 4 2 4" xfId="9978"/>
    <cellStyle name="20% - Accent6 4 2 4 2" xfId="9979"/>
    <cellStyle name="20% - Accent6 4 2 4 2 2" xfId="9980"/>
    <cellStyle name="20% - Accent6 4 2 4 2 2 2" xfId="9981"/>
    <cellStyle name="20% - Accent6 4 2 4 2 3" xfId="9982"/>
    <cellStyle name="20% - Accent6 4 2 4 3" xfId="9983"/>
    <cellStyle name="20% - Accent6 4 2 4 3 2" xfId="9984"/>
    <cellStyle name="20% - Accent6 4 2 4 4" xfId="9985"/>
    <cellStyle name="20% - Accent6 4 2 5" xfId="9986"/>
    <cellStyle name="20% - Accent6 4 2 5 2" xfId="9987"/>
    <cellStyle name="20% - Accent6 4 2 5 2 2" xfId="9988"/>
    <cellStyle name="20% - Accent6 4 2 5 3" xfId="9989"/>
    <cellStyle name="20% - Accent6 4 2 6" xfId="9990"/>
    <cellStyle name="20% - Accent6 4 2 6 2" xfId="9991"/>
    <cellStyle name="20% - Accent6 4 2 7" xfId="9992"/>
    <cellStyle name="20% - Accent6 4 2 8" xfId="9993"/>
    <cellStyle name="20% - Accent6 4 2 9" xfId="9994"/>
    <cellStyle name="20% - Accent6 4 3" xfId="9995"/>
    <cellStyle name="20% - Accent6 4 3 2" xfId="9996"/>
    <cellStyle name="20% - Accent6 4 3 2 2" xfId="9997"/>
    <cellStyle name="20% - Accent6 4 3 2 2 2" xfId="9998"/>
    <cellStyle name="20% - Accent6 4 3 2 2 2 2" xfId="9999"/>
    <cellStyle name="20% - Accent6 4 3 2 2 3" xfId="10000"/>
    <cellStyle name="20% - Accent6 4 3 2 3" xfId="10001"/>
    <cellStyle name="20% - Accent6 4 3 2 3 2" xfId="10002"/>
    <cellStyle name="20% - Accent6 4 3 2 4" xfId="10003"/>
    <cellStyle name="20% - Accent6 4 3 3" xfId="10004"/>
    <cellStyle name="20% - Accent6 4 3 3 2" xfId="10005"/>
    <cellStyle name="20% - Accent6 4 3 3 2 2" xfId="10006"/>
    <cellStyle name="20% - Accent6 4 3 3 2 2 2" xfId="10007"/>
    <cellStyle name="20% - Accent6 4 3 3 2 3" xfId="10008"/>
    <cellStyle name="20% - Accent6 4 3 3 3" xfId="10009"/>
    <cellStyle name="20% - Accent6 4 3 3 3 2" xfId="10010"/>
    <cellStyle name="20% - Accent6 4 3 3 4" xfId="10011"/>
    <cellStyle name="20% - Accent6 4 3 4" xfId="10012"/>
    <cellStyle name="20% - Accent6 4 3 4 2" xfId="10013"/>
    <cellStyle name="20% - Accent6 4 3 4 2 2" xfId="10014"/>
    <cellStyle name="20% - Accent6 4 3 4 3" xfId="10015"/>
    <cellStyle name="20% - Accent6 4 3 5" xfId="10016"/>
    <cellStyle name="20% - Accent6 4 3 5 2" xfId="10017"/>
    <cellStyle name="20% - Accent6 4 3 6" xfId="10018"/>
    <cellStyle name="20% - Accent6 4 3 7" xfId="10019"/>
    <cellStyle name="20% - Accent6 4 3 8" xfId="10020"/>
    <cellStyle name="20% - Accent6 4 4" xfId="10021"/>
    <cellStyle name="20% - Accent6 4 4 2" xfId="10022"/>
    <cellStyle name="20% - Accent6 4 4 2 2" xfId="10023"/>
    <cellStyle name="20% - Accent6 4 4 2 2 2" xfId="10024"/>
    <cellStyle name="20% - Accent6 4 4 2 3" xfId="10025"/>
    <cellStyle name="20% - Accent6 4 4 3" xfId="10026"/>
    <cellStyle name="20% - Accent6 4 4 3 2" xfId="10027"/>
    <cellStyle name="20% - Accent6 4 4 4" xfId="10028"/>
    <cellStyle name="20% - Accent6 4 5" xfId="10029"/>
    <cellStyle name="20% - Accent6 4 6" xfId="10030"/>
    <cellStyle name="20% - Accent6 4 7" xfId="10031"/>
    <cellStyle name="20% - Accent6 4 8" xfId="10032"/>
    <cellStyle name="20% - Accent6 4 9" xfId="10033"/>
    <cellStyle name="20% - Accent6 5" xfId="10034"/>
    <cellStyle name="20% - Accent6 5 10" xfId="10035"/>
    <cellStyle name="20% - Accent6 5 2" xfId="10036"/>
    <cellStyle name="20% - Accent6 5 2 2" xfId="10037"/>
    <cellStyle name="20% - Accent6 5 2 2 2" xfId="10038"/>
    <cellStyle name="20% - Accent6 5 2 2 2 2" xfId="10039"/>
    <cellStyle name="20% - Accent6 5 2 2 2 2 2" xfId="10040"/>
    <cellStyle name="20% - Accent6 5 2 2 2 3" xfId="10041"/>
    <cellStyle name="20% - Accent6 5 2 2 3" xfId="10042"/>
    <cellStyle name="20% - Accent6 5 2 2 3 2" xfId="10043"/>
    <cellStyle name="20% - Accent6 5 2 2 4" xfId="10044"/>
    <cellStyle name="20% - Accent6 5 2 2 5" xfId="10045"/>
    <cellStyle name="20% - Accent6 5 2 3" xfId="10046"/>
    <cellStyle name="20% - Accent6 5 2 3 2" xfId="10047"/>
    <cellStyle name="20% - Accent6 5 2 3 2 2" xfId="10048"/>
    <cellStyle name="20% - Accent6 5 2 3 2 2 2" xfId="10049"/>
    <cellStyle name="20% - Accent6 5 2 3 2 3" xfId="10050"/>
    <cellStyle name="20% - Accent6 5 2 3 3" xfId="10051"/>
    <cellStyle name="20% - Accent6 5 2 3 3 2" xfId="10052"/>
    <cellStyle name="20% - Accent6 5 2 3 4" xfId="10053"/>
    <cellStyle name="20% - Accent6 5 2 4" xfId="10054"/>
    <cellStyle name="20% - Accent6 5 2 4 2" xfId="10055"/>
    <cellStyle name="20% - Accent6 5 2 4 2 2" xfId="10056"/>
    <cellStyle name="20% - Accent6 5 2 4 2 2 2" xfId="10057"/>
    <cellStyle name="20% - Accent6 5 2 4 2 3" xfId="10058"/>
    <cellStyle name="20% - Accent6 5 2 4 3" xfId="10059"/>
    <cellStyle name="20% - Accent6 5 2 4 3 2" xfId="10060"/>
    <cellStyle name="20% - Accent6 5 2 4 4" xfId="10061"/>
    <cellStyle name="20% - Accent6 5 2 5" xfId="10062"/>
    <cellStyle name="20% - Accent6 5 2 5 2" xfId="10063"/>
    <cellStyle name="20% - Accent6 5 2 5 2 2" xfId="10064"/>
    <cellStyle name="20% - Accent6 5 2 5 3" xfId="10065"/>
    <cellStyle name="20% - Accent6 5 2 6" xfId="10066"/>
    <cellStyle name="20% - Accent6 5 2 6 2" xfId="10067"/>
    <cellStyle name="20% - Accent6 5 2 7" xfId="10068"/>
    <cellStyle name="20% - Accent6 5 2 8" xfId="10069"/>
    <cellStyle name="20% - Accent6 5 3" xfId="10070"/>
    <cellStyle name="20% - Accent6 5 3 2" xfId="10071"/>
    <cellStyle name="20% - Accent6 5 3 2 2" xfId="10072"/>
    <cellStyle name="20% - Accent6 5 3 2 2 2" xfId="10073"/>
    <cellStyle name="20% - Accent6 5 3 2 3" xfId="10074"/>
    <cellStyle name="20% - Accent6 5 3 3" xfId="10075"/>
    <cellStyle name="20% - Accent6 5 3 3 2" xfId="10076"/>
    <cellStyle name="20% - Accent6 5 3 4" xfId="10077"/>
    <cellStyle name="20% - Accent6 5 4" xfId="10078"/>
    <cellStyle name="20% - Accent6 5 5" xfId="10079"/>
    <cellStyle name="20% - Accent6 5 6" xfId="10080"/>
    <cellStyle name="20% - Accent6 5 7" xfId="10081"/>
    <cellStyle name="20% - Accent6 5 8" xfId="10082"/>
    <cellStyle name="20% - Accent6 5 9" xfId="10083"/>
    <cellStyle name="20% - Accent6 6" xfId="10084"/>
    <cellStyle name="20% - Accent6 6 10" xfId="10085"/>
    <cellStyle name="20% - Accent6 6 10 2" xfId="10086"/>
    <cellStyle name="20% - Accent6 6 11" xfId="10087"/>
    <cellStyle name="20% - Accent6 6 12" xfId="10088"/>
    <cellStyle name="20% - Accent6 6 13" xfId="10089"/>
    <cellStyle name="20% - Accent6 6 14" xfId="10090"/>
    <cellStyle name="20% - Accent6 6 15" xfId="10091"/>
    <cellStyle name="20% - Accent6 6 2" xfId="10092"/>
    <cellStyle name="20% - Accent6 6 2 10" xfId="10093"/>
    <cellStyle name="20% - Accent6 6 2 11" xfId="10094"/>
    <cellStyle name="20% - Accent6 6 2 2" xfId="10095"/>
    <cellStyle name="20% - Accent6 6 2 2 2" xfId="10096"/>
    <cellStyle name="20% - Accent6 6 2 2 2 2" xfId="10097"/>
    <cellStyle name="20% - Accent6 6 2 2 2 2 2" xfId="10098"/>
    <cellStyle name="20% - Accent6 6 2 2 2 2 2 2" xfId="10099"/>
    <cellStyle name="20% - Accent6 6 2 2 2 2 3" xfId="10100"/>
    <cellStyle name="20% - Accent6 6 2 2 2 3" xfId="10101"/>
    <cellStyle name="20% - Accent6 6 2 2 2 3 2" xfId="10102"/>
    <cellStyle name="20% - Accent6 6 2 2 2 4" xfId="10103"/>
    <cellStyle name="20% - Accent6 6 2 2 3" xfId="10104"/>
    <cellStyle name="20% - Accent6 6 2 2 3 2" xfId="10105"/>
    <cellStyle name="20% - Accent6 6 2 2 3 2 2" xfId="10106"/>
    <cellStyle name="20% - Accent6 6 2 2 3 2 2 2" xfId="10107"/>
    <cellStyle name="20% - Accent6 6 2 2 3 2 3" xfId="10108"/>
    <cellStyle name="20% - Accent6 6 2 2 3 3" xfId="10109"/>
    <cellStyle name="20% - Accent6 6 2 2 3 3 2" xfId="10110"/>
    <cellStyle name="20% - Accent6 6 2 2 3 4" xfId="10111"/>
    <cellStyle name="20% - Accent6 6 2 2 4" xfId="10112"/>
    <cellStyle name="20% - Accent6 6 2 2 4 2" xfId="10113"/>
    <cellStyle name="20% - Accent6 6 2 2 4 2 2" xfId="10114"/>
    <cellStyle name="20% - Accent6 6 2 2 4 3" xfId="10115"/>
    <cellStyle name="20% - Accent6 6 2 2 5" xfId="10116"/>
    <cellStyle name="20% - Accent6 6 2 2 5 2" xfId="10117"/>
    <cellStyle name="20% - Accent6 6 2 2 6" xfId="10118"/>
    <cellStyle name="20% - Accent6 6 2 2 7" xfId="10119"/>
    <cellStyle name="20% - Accent6 6 2 3" xfId="10120"/>
    <cellStyle name="20% - Accent6 6 2 3 2" xfId="10121"/>
    <cellStyle name="20% - Accent6 6 2 3 2 2" xfId="10122"/>
    <cellStyle name="20% - Accent6 6 2 3 2 2 2" xfId="10123"/>
    <cellStyle name="20% - Accent6 6 2 3 2 3" xfId="10124"/>
    <cellStyle name="20% - Accent6 6 2 3 3" xfId="10125"/>
    <cellStyle name="20% - Accent6 6 2 3 3 2" xfId="10126"/>
    <cellStyle name="20% - Accent6 6 2 3 4" xfId="10127"/>
    <cellStyle name="20% - Accent6 6 2 3 5" xfId="10128"/>
    <cellStyle name="20% - Accent6 6 2 4" xfId="10129"/>
    <cellStyle name="20% - Accent6 6 2 4 2" xfId="10130"/>
    <cellStyle name="20% - Accent6 6 2 4 2 2" xfId="10131"/>
    <cellStyle name="20% - Accent6 6 2 4 2 2 2" xfId="10132"/>
    <cellStyle name="20% - Accent6 6 2 4 2 3" xfId="10133"/>
    <cellStyle name="20% - Accent6 6 2 4 3" xfId="10134"/>
    <cellStyle name="20% - Accent6 6 2 4 3 2" xfId="10135"/>
    <cellStyle name="20% - Accent6 6 2 4 4" xfId="10136"/>
    <cellStyle name="20% - Accent6 6 2 5" xfId="10137"/>
    <cellStyle name="20% - Accent6 6 2 5 2" xfId="10138"/>
    <cellStyle name="20% - Accent6 6 2 5 2 2" xfId="10139"/>
    <cellStyle name="20% - Accent6 6 2 5 2 2 2" xfId="10140"/>
    <cellStyle name="20% - Accent6 6 2 5 2 3" xfId="10141"/>
    <cellStyle name="20% - Accent6 6 2 5 3" xfId="10142"/>
    <cellStyle name="20% - Accent6 6 2 5 3 2" xfId="10143"/>
    <cellStyle name="20% - Accent6 6 2 5 4" xfId="10144"/>
    <cellStyle name="20% - Accent6 6 2 6" xfId="10145"/>
    <cellStyle name="20% - Accent6 6 2 6 2" xfId="10146"/>
    <cellStyle name="20% - Accent6 6 2 6 2 2" xfId="10147"/>
    <cellStyle name="20% - Accent6 6 2 6 2 2 2" xfId="10148"/>
    <cellStyle name="20% - Accent6 6 2 6 2 3" xfId="10149"/>
    <cellStyle name="20% - Accent6 6 2 6 3" xfId="10150"/>
    <cellStyle name="20% - Accent6 6 2 6 3 2" xfId="10151"/>
    <cellStyle name="20% - Accent6 6 2 6 4" xfId="10152"/>
    <cellStyle name="20% - Accent6 6 2 7" xfId="10153"/>
    <cellStyle name="20% - Accent6 6 2 7 2" xfId="10154"/>
    <cellStyle name="20% - Accent6 6 2 7 2 2" xfId="10155"/>
    <cellStyle name="20% - Accent6 6 2 7 3" xfId="10156"/>
    <cellStyle name="20% - Accent6 6 2 8" xfId="10157"/>
    <cellStyle name="20% - Accent6 6 2 8 2" xfId="10158"/>
    <cellStyle name="20% - Accent6 6 2 9" xfId="10159"/>
    <cellStyle name="20% - Accent6 6 3" xfId="10160"/>
    <cellStyle name="20% - Accent6 6 3 10" xfId="10161"/>
    <cellStyle name="20% - Accent6 6 3 11" xfId="10162"/>
    <cellStyle name="20% - Accent6 6 3 2" xfId="10163"/>
    <cellStyle name="20% - Accent6 6 3 2 2" xfId="10164"/>
    <cellStyle name="20% - Accent6 6 3 2 2 2" xfId="10165"/>
    <cellStyle name="20% - Accent6 6 3 2 2 2 2" xfId="10166"/>
    <cellStyle name="20% - Accent6 6 3 2 2 2 2 2" xfId="10167"/>
    <cellStyle name="20% - Accent6 6 3 2 2 2 3" xfId="10168"/>
    <cellStyle name="20% - Accent6 6 3 2 2 3" xfId="10169"/>
    <cellStyle name="20% - Accent6 6 3 2 2 3 2" xfId="10170"/>
    <cellStyle name="20% - Accent6 6 3 2 2 4" xfId="10171"/>
    <cellStyle name="20% - Accent6 6 3 2 3" xfId="10172"/>
    <cellStyle name="20% - Accent6 6 3 2 3 2" xfId="10173"/>
    <cellStyle name="20% - Accent6 6 3 2 3 2 2" xfId="10174"/>
    <cellStyle name="20% - Accent6 6 3 2 3 2 2 2" xfId="10175"/>
    <cellStyle name="20% - Accent6 6 3 2 3 2 3" xfId="10176"/>
    <cellStyle name="20% - Accent6 6 3 2 3 3" xfId="10177"/>
    <cellStyle name="20% - Accent6 6 3 2 3 3 2" xfId="10178"/>
    <cellStyle name="20% - Accent6 6 3 2 3 4" xfId="10179"/>
    <cellStyle name="20% - Accent6 6 3 2 4" xfId="10180"/>
    <cellStyle name="20% - Accent6 6 3 2 4 2" xfId="10181"/>
    <cellStyle name="20% - Accent6 6 3 2 4 2 2" xfId="10182"/>
    <cellStyle name="20% - Accent6 6 3 2 4 3" xfId="10183"/>
    <cellStyle name="20% - Accent6 6 3 2 5" xfId="10184"/>
    <cellStyle name="20% - Accent6 6 3 2 5 2" xfId="10185"/>
    <cellStyle name="20% - Accent6 6 3 2 6" xfId="10186"/>
    <cellStyle name="20% - Accent6 6 3 2 7" xfId="10187"/>
    <cellStyle name="20% - Accent6 6 3 3" xfId="10188"/>
    <cellStyle name="20% - Accent6 6 3 3 2" xfId="10189"/>
    <cellStyle name="20% - Accent6 6 3 3 2 2" xfId="10190"/>
    <cellStyle name="20% - Accent6 6 3 3 2 2 2" xfId="10191"/>
    <cellStyle name="20% - Accent6 6 3 3 2 3" xfId="10192"/>
    <cellStyle name="20% - Accent6 6 3 3 3" xfId="10193"/>
    <cellStyle name="20% - Accent6 6 3 3 3 2" xfId="10194"/>
    <cellStyle name="20% - Accent6 6 3 3 4" xfId="10195"/>
    <cellStyle name="20% - Accent6 6 3 3 5" xfId="10196"/>
    <cellStyle name="20% - Accent6 6 3 4" xfId="10197"/>
    <cellStyle name="20% - Accent6 6 3 4 2" xfId="10198"/>
    <cellStyle name="20% - Accent6 6 3 4 2 2" xfId="10199"/>
    <cellStyle name="20% - Accent6 6 3 4 2 2 2" xfId="10200"/>
    <cellStyle name="20% - Accent6 6 3 4 2 3" xfId="10201"/>
    <cellStyle name="20% - Accent6 6 3 4 3" xfId="10202"/>
    <cellStyle name="20% - Accent6 6 3 4 3 2" xfId="10203"/>
    <cellStyle name="20% - Accent6 6 3 4 4" xfId="10204"/>
    <cellStyle name="20% - Accent6 6 3 5" xfId="10205"/>
    <cellStyle name="20% - Accent6 6 3 5 2" xfId="10206"/>
    <cellStyle name="20% - Accent6 6 3 5 2 2" xfId="10207"/>
    <cellStyle name="20% - Accent6 6 3 5 2 2 2" xfId="10208"/>
    <cellStyle name="20% - Accent6 6 3 5 2 3" xfId="10209"/>
    <cellStyle name="20% - Accent6 6 3 5 3" xfId="10210"/>
    <cellStyle name="20% - Accent6 6 3 5 3 2" xfId="10211"/>
    <cellStyle name="20% - Accent6 6 3 5 4" xfId="10212"/>
    <cellStyle name="20% - Accent6 6 3 6" xfId="10213"/>
    <cellStyle name="20% - Accent6 6 3 6 2" xfId="10214"/>
    <cellStyle name="20% - Accent6 6 3 6 2 2" xfId="10215"/>
    <cellStyle name="20% - Accent6 6 3 6 2 2 2" xfId="10216"/>
    <cellStyle name="20% - Accent6 6 3 6 2 3" xfId="10217"/>
    <cellStyle name="20% - Accent6 6 3 6 3" xfId="10218"/>
    <cellStyle name="20% - Accent6 6 3 6 3 2" xfId="10219"/>
    <cellStyle name="20% - Accent6 6 3 6 4" xfId="10220"/>
    <cellStyle name="20% - Accent6 6 3 7" xfId="10221"/>
    <cellStyle name="20% - Accent6 6 3 7 2" xfId="10222"/>
    <cellStyle name="20% - Accent6 6 3 7 2 2" xfId="10223"/>
    <cellStyle name="20% - Accent6 6 3 7 3" xfId="10224"/>
    <cellStyle name="20% - Accent6 6 3 8" xfId="10225"/>
    <cellStyle name="20% - Accent6 6 3 8 2" xfId="10226"/>
    <cellStyle name="20% - Accent6 6 3 9" xfId="10227"/>
    <cellStyle name="20% - Accent6 6 4" xfId="10228"/>
    <cellStyle name="20% - Accent6 6 4 2" xfId="10229"/>
    <cellStyle name="20% - Accent6 6 4 2 2" xfId="10230"/>
    <cellStyle name="20% - Accent6 6 4 2 2 2" xfId="10231"/>
    <cellStyle name="20% - Accent6 6 4 2 2 2 2" xfId="10232"/>
    <cellStyle name="20% - Accent6 6 4 2 2 3" xfId="10233"/>
    <cellStyle name="20% - Accent6 6 4 2 3" xfId="10234"/>
    <cellStyle name="20% - Accent6 6 4 2 3 2" xfId="10235"/>
    <cellStyle name="20% - Accent6 6 4 2 4" xfId="10236"/>
    <cellStyle name="20% - Accent6 6 4 3" xfId="10237"/>
    <cellStyle name="20% - Accent6 6 4 3 2" xfId="10238"/>
    <cellStyle name="20% - Accent6 6 4 3 2 2" xfId="10239"/>
    <cellStyle name="20% - Accent6 6 4 3 2 2 2" xfId="10240"/>
    <cellStyle name="20% - Accent6 6 4 3 2 3" xfId="10241"/>
    <cellStyle name="20% - Accent6 6 4 3 3" xfId="10242"/>
    <cellStyle name="20% - Accent6 6 4 3 3 2" xfId="10243"/>
    <cellStyle name="20% - Accent6 6 4 3 4" xfId="10244"/>
    <cellStyle name="20% - Accent6 6 4 4" xfId="10245"/>
    <cellStyle name="20% - Accent6 6 4 4 2" xfId="10246"/>
    <cellStyle name="20% - Accent6 6 4 4 2 2" xfId="10247"/>
    <cellStyle name="20% - Accent6 6 4 4 3" xfId="10248"/>
    <cellStyle name="20% - Accent6 6 4 5" xfId="10249"/>
    <cellStyle name="20% - Accent6 6 4 5 2" xfId="10250"/>
    <cellStyle name="20% - Accent6 6 4 6" xfId="10251"/>
    <cellStyle name="20% - Accent6 6 4 7" xfId="10252"/>
    <cellStyle name="20% - Accent6 6 5" xfId="10253"/>
    <cellStyle name="20% - Accent6 6 5 2" xfId="10254"/>
    <cellStyle name="20% - Accent6 6 5 2 2" xfId="10255"/>
    <cellStyle name="20% - Accent6 6 5 2 2 2" xfId="10256"/>
    <cellStyle name="20% - Accent6 6 5 2 2 2 2" xfId="10257"/>
    <cellStyle name="20% - Accent6 6 5 2 2 3" xfId="10258"/>
    <cellStyle name="20% - Accent6 6 5 2 3" xfId="10259"/>
    <cellStyle name="20% - Accent6 6 5 2 3 2" xfId="10260"/>
    <cellStyle name="20% - Accent6 6 5 2 4" xfId="10261"/>
    <cellStyle name="20% - Accent6 6 5 3" xfId="10262"/>
    <cellStyle name="20% - Accent6 6 5 3 2" xfId="10263"/>
    <cellStyle name="20% - Accent6 6 5 3 2 2" xfId="10264"/>
    <cellStyle name="20% - Accent6 6 5 3 2 2 2" xfId="10265"/>
    <cellStyle name="20% - Accent6 6 5 3 2 3" xfId="10266"/>
    <cellStyle name="20% - Accent6 6 5 3 3" xfId="10267"/>
    <cellStyle name="20% - Accent6 6 5 3 3 2" xfId="10268"/>
    <cellStyle name="20% - Accent6 6 5 3 4" xfId="10269"/>
    <cellStyle name="20% - Accent6 6 5 4" xfId="10270"/>
    <cellStyle name="20% - Accent6 6 5 4 2" xfId="10271"/>
    <cellStyle name="20% - Accent6 6 5 4 2 2" xfId="10272"/>
    <cellStyle name="20% - Accent6 6 5 4 3" xfId="10273"/>
    <cellStyle name="20% - Accent6 6 5 5" xfId="10274"/>
    <cellStyle name="20% - Accent6 6 5 5 2" xfId="10275"/>
    <cellStyle name="20% - Accent6 6 5 6" xfId="10276"/>
    <cellStyle name="20% - Accent6 6 5 7" xfId="10277"/>
    <cellStyle name="20% - Accent6 6 6" xfId="10278"/>
    <cellStyle name="20% - Accent6 6 6 2" xfId="10279"/>
    <cellStyle name="20% - Accent6 6 6 2 2" xfId="10280"/>
    <cellStyle name="20% - Accent6 6 6 2 2 2" xfId="10281"/>
    <cellStyle name="20% - Accent6 6 6 2 3" xfId="10282"/>
    <cellStyle name="20% - Accent6 6 6 3" xfId="10283"/>
    <cellStyle name="20% - Accent6 6 6 3 2" xfId="10284"/>
    <cellStyle name="20% - Accent6 6 6 4" xfId="10285"/>
    <cellStyle name="20% - Accent6 6 7" xfId="10286"/>
    <cellStyle name="20% - Accent6 6 7 2" xfId="10287"/>
    <cellStyle name="20% - Accent6 6 7 2 2" xfId="10288"/>
    <cellStyle name="20% - Accent6 6 7 2 2 2" xfId="10289"/>
    <cellStyle name="20% - Accent6 6 7 2 3" xfId="10290"/>
    <cellStyle name="20% - Accent6 6 7 3" xfId="10291"/>
    <cellStyle name="20% - Accent6 6 7 3 2" xfId="10292"/>
    <cellStyle name="20% - Accent6 6 7 4" xfId="10293"/>
    <cellStyle name="20% - Accent6 6 8" xfId="10294"/>
    <cellStyle name="20% - Accent6 6 8 2" xfId="10295"/>
    <cellStyle name="20% - Accent6 6 8 2 2" xfId="10296"/>
    <cellStyle name="20% - Accent6 6 8 2 2 2" xfId="10297"/>
    <cellStyle name="20% - Accent6 6 8 2 3" xfId="10298"/>
    <cellStyle name="20% - Accent6 6 8 3" xfId="10299"/>
    <cellStyle name="20% - Accent6 6 8 3 2" xfId="10300"/>
    <cellStyle name="20% - Accent6 6 8 4" xfId="10301"/>
    <cellStyle name="20% - Accent6 6 9" xfId="10302"/>
    <cellStyle name="20% - Accent6 6 9 2" xfId="10303"/>
    <cellStyle name="20% - Accent6 6 9 2 2" xfId="10304"/>
    <cellStyle name="20% - Accent6 6 9 3" xfId="10305"/>
    <cellStyle name="20% - Accent6 7" xfId="10306"/>
    <cellStyle name="20% - Accent6 7 10" xfId="10307"/>
    <cellStyle name="20% - Accent6 7 10 2" xfId="10308"/>
    <cellStyle name="20% - Accent6 7 11" xfId="10309"/>
    <cellStyle name="20% - Accent6 7 12" xfId="10310"/>
    <cellStyle name="20% - Accent6 7 13" xfId="10311"/>
    <cellStyle name="20% - Accent6 7 14" xfId="10312"/>
    <cellStyle name="20% - Accent6 7 2" xfId="10313"/>
    <cellStyle name="20% - Accent6 7 2 10" xfId="10314"/>
    <cellStyle name="20% - Accent6 7 2 11" xfId="10315"/>
    <cellStyle name="20% - Accent6 7 2 2" xfId="10316"/>
    <cellStyle name="20% - Accent6 7 2 2 2" xfId="10317"/>
    <cellStyle name="20% - Accent6 7 2 2 2 2" xfId="10318"/>
    <cellStyle name="20% - Accent6 7 2 2 2 2 2" xfId="10319"/>
    <cellStyle name="20% - Accent6 7 2 2 2 2 2 2" xfId="10320"/>
    <cellStyle name="20% - Accent6 7 2 2 2 2 3" xfId="10321"/>
    <cellStyle name="20% - Accent6 7 2 2 2 3" xfId="10322"/>
    <cellStyle name="20% - Accent6 7 2 2 2 3 2" xfId="10323"/>
    <cellStyle name="20% - Accent6 7 2 2 2 4" xfId="10324"/>
    <cellStyle name="20% - Accent6 7 2 2 3" xfId="10325"/>
    <cellStyle name="20% - Accent6 7 2 2 3 2" xfId="10326"/>
    <cellStyle name="20% - Accent6 7 2 2 3 2 2" xfId="10327"/>
    <cellStyle name="20% - Accent6 7 2 2 3 2 2 2" xfId="10328"/>
    <cellStyle name="20% - Accent6 7 2 2 3 2 3" xfId="10329"/>
    <cellStyle name="20% - Accent6 7 2 2 3 3" xfId="10330"/>
    <cellStyle name="20% - Accent6 7 2 2 3 3 2" xfId="10331"/>
    <cellStyle name="20% - Accent6 7 2 2 3 4" xfId="10332"/>
    <cellStyle name="20% - Accent6 7 2 2 4" xfId="10333"/>
    <cellStyle name="20% - Accent6 7 2 2 4 2" xfId="10334"/>
    <cellStyle name="20% - Accent6 7 2 2 4 2 2" xfId="10335"/>
    <cellStyle name="20% - Accent6 7 2 2 4 3" xfId="10336"/>
    <cellStyle name="20% - Accent6 7 2 2 5" xfId="10337"/>
    <cellStyle name="20% - Accent6 7 2 2 5 2" xfId="10338"/>
    <cellStyle name="20% - Accent6 7 2 2 6" xfId="10339"/>
    <cellStyle name="20% - Accent6 7 2 2 7" xfId="10340"/>
    <cellStyle name="20% - Accent6 7 2 3" xfId="10341"/>
    <cellStyle name="20% - Accent6 7 2 3 2" xfId="10342"/>
    <cellStyle name="20% - Accent6 7 2 3 2 2" xfId="10343"/>
    <cellStyle name="20% - Accent6 7 2 3 2 2 2" xfId="10344"/>
    <cellStyle name="20% - Accent6 7 2 3 2 3" xfId="10345"/>
    <cellStyle name="20% - Accent6 7 2 3 3" xfId="10346"/>
    <cellStyle name="20% - Accent6 7 2 3 3 2" xfId="10347"/>
    <cellStyle name="20% - Accent6 7 2 3 4" xfId="10348"/>
    <cellStyle name="20% - Accent6 7 2 3 5" xfId="10349"/>
    <cellStyle name="20% - Accent6 7 2 4" xfId="10350"/>
    <cellStyle name="20% - Accent6 7 2 4 2" xfId="10351"/>
    <cellStyle name="20% - Accent6 7 2 4 2 2" xfId="10352"/>
    <cellStyle name="20% - Accent6 7 2 4 2 2 2" xfId="10353"/>
    <cellStyle name="20% - Accent6 7 2 4 2 3" xfId="10354"/>
    <cellStyle name="20% - Accent6 7 2 4 3" xfId="10355"/>
    <cellStyle name="20% - Accent6 7 2 4 3 2" xfId="10356"/>
    <cellStyle name="20% - Accent6 7 2 4 4" xfId="10357"/>
    <cellStyle name="20% - Accent6 7 2 5" xfId="10358"/>
    <cellStyle name="20% - Accent6 7 2 5 2" xfId="10359"/>
    <cellStyle name="20% - Accent6 7 2 5 2 2" xfId="10360"/>
    <cellStyle name="20% - Accent6 7 2 5 2 2 2" xfId="10361"/>
    <cellStyle name="20% - Accent6 7 2 5 2 3" xfId="10362"/>
    <cellStyle name="20% - Accent6 7 2 5 3" xfId="10363"/>
    <cellStyle name="20% - Accent6 7 2 5 3 2" xfId="10364"/>
    <cellStyle name="20% - Accent6 7 2 5 4" xfId="10365"/>
    <cellStyle name="20% - Accent6 7 2 6" xfId="10366"/>
    <cellStyle name="20% - Accent6 7 2 6 2" xfId="10367"/>
    <cellStyle name="20% - Accent6 7 2 6 2 2" xfId="10368"/>
    <cellStyle name="20% - Accent6 7 2 6 2 2 2" xfId="10369"/>
    <cellStyle name="20% - Accent6 7 2 6 2 3" xfId="10370"/>
    <cellStyle name="20% - Accent6 7 2 6 3" xfId="10371"/>
    <cellStyle name="20% - Accent6 7 2 6 3 2" xfId="10372"/>
    <cellStyle name="20% - Accent6 7 2 6 4" xfId="10373"/>
    <cellStyle name="20% - Accent6 7 2 7" xfId="10374"/>
    <cellStyle name="20% - Accent6 7 2 7 2" xfId="10375"/>
    <cellStyle name="20% - Accent6 7 2 7 2 2" xfId="10376"/>
    <cellStyle name="20% - Accent6 7 2 7 3" xfId="10377"/>
    <cellStyle name="20% - Accent6 7 2 8" xfId="10378"/>
    <cellStyle name="20% - Accent6 7 2 8 2" xfId="10379"/>
    <cellStyle name="20% - Accent6 7 2 9" xfId="10380"/>
    <cellStyle name="20% - Accent6 7 3" xfId="10381"/>
    <cellStyle name="20% - Accent6 7 3 10" xfId="10382"/>
    <cellStyle name="20% - Accent6 7 3 2" xfId="10383"/>
    <cellStyle name="20% - Accent6 7 3 2 2" xfId="10384"/>
    <cellStyle name="20% - Accent6 7 3 2 2 2" xfId="10385"/>
    <cellStyle name="20% - Accent6 7 3 2 2 2 2" xfId="10386"/>
    <cellStyle name="20% - Accent6 7 3 2 2 2 2 2" xfId="10387"/>
    <cellStyle name="20% - Accent6 7 3 2 2 2 3" xfId="10388"/>
    <cellStyle name="20% - Accent6 7 3 2 2 3" xfId="10389"/>
    <cellStyle name="20% - Accent6 7 3 2 2 3 2" xfId="10390"/>
    <cellStyle name="20% - Accent6 7 3 2 2 4" xfId="10391"/>
    <cellStyle name="20% - Accent6 7 3 2 3" xfId="10392"/>
    <cellStyle name="20% - Accent6 7 3 2 3 2" xfId="10393"/>
    <cellStyle name="20% - Accent6 7 3 2 3 2 2" xfId="10394"/>
    <cellStyle name="20% - Accent6 7 3 2 3 2 2 2" xfId="10395"/>
    <cellStyle name="20% - Accent6 7 3 2 3 2 3" xfId="10396"/>
    <cellStyle name="20% - Accent6 7 3 2 3 3" xfId="10397"/>
    <cellStyle name="20% - Accent6 7 3 2 3 3 2" xfId="10398"/>
    <cellStyle name="20% - Accent6 7 3 2 3 4" xfId="10399"/>
    <cellStyle name="20% - Accent6 7 3 2 4" xfId="10400"/>
    <cellStyle name="20% - Accent6 7 3 2 4 2" xfId="10401"/>
    <cellStyle name="20% - Accent6 7 3 2 4 2 2" xfId="10402"/>
    <cellStyle name="20% - Accent6 7 3 2 4 3" xfId="10403"/>
    <cellStyle name="20% - Accent6 7 3 2 5" xfId="10404"/>
    <cellStyle name="20% - Accent6 7 3 2 5 2" xfId="10405"/>
    <cellStyle name="20% - Accent6 7 3 2 6" xfId="10406"/>
    <cellStyle name="20% - Accent6 7 3 2 7" xfId="10407"/>
    <cellStyle name="20% - Accent6 7 3 3" xfId="10408"/>
    <cellStyle name="20% - Accent6 7 3 3 2" xfId="10409"/>
    <cellStyle name="20% - Accent6 7 3 3 2 2" xfId="10410"/>
    <cellStyle name="20% - Accent6 7 3 3 2 2 2" xfId="10411"/>
    <cellStyle name="20% - Accent6 7 3 3 2 3" xfId="10412"/>
    <cellStyle name="20% - Accent6 7 3 3 3" xfId="10413"/>
    <cellStyle name="20% - Accent6 7 3 3 3 2" xfId="10414"/>
    <cellStyle name="20% - Accent6 7 3 3 4" xfId="10415"/>
    <cellStyle name="20% - Accent6 7 3 3 5" xfId="10416"/>
    <cellStyle name="20% - Accent6 7 3 4" xfId="10417"/>
    <cellStyle name="20% - Accent6 7 3 4 2" xfId="10418"/>
    <cellStyle name="20% - Accent6 7 3 4 2 2" xfId="10419"/>
    <cellStyle name="20% - Accent6 7 3 4 2 2 2" xfId="10420"/>
    <cellStyle name="20% - Accent6 7 3 4 2 3" xfId="10421"/>
    <cellStyle name="20% - Accent6 7 3 4 3" xfId="10422"/>
    <cellStyle name="20% - Accent6 7 3 4 3 2" xfId="10423"/>
    <cellStyle name="20% - Accent6 7 3 4 4" xfId="10424"/>
    <cellStyle name="20% - Accent6 7 3 5" xfId="10425"/>
    <cellStyle name="20% - Accent6 7 3 5 2" xfId="10426"/>
    <cellStyle name="20% - Accent6 7 3 5 2 2" xfId="10427"/>
    <cellStyle name="20% - Accent6 7 3 5 2 2 2" xfId="10428"/>
    <cellStyle name="20% - Accent6 7 3 5 2 3" xfId="10429"/>
    <cellStyle name="20% - Accent6 7 3 5 3" xfId="10430"/>
    <cellStyle name="20% - Accent6 7 3 5 3 2" xfId="10431"/>
    <cellStyle name="20% - Accent6 7 3 5 4" xfId="10432"/>
    <cellStyle name="20% - Accent6 7 3 6" xfId="10433"/>
    <cellStyle name="20% - Accent6 7 3 6 2" xfId="10434"/>
    <cellStyle name="20% - Accent6 7 3 6 2 2" xfId="10435"/>
    <cellStyle name="20% - Accent6 7 3 6 2 2 2" xfId="10436"/>
    <cellStyle name="20% - Accent6 7 3 6 2 3" xfId="10437"/>
    <cellStyle name="20% - Accent6 7 3 6 3" xfId="10438"/>
    <cellStyle name="20% - Accent6 7 3 6 3 2" xfId="10439"/>
    <cellStyle name="20% - Accent6 7 3 6 4" xfId="10440"/>
    <cellStyle name="20% - Accent6 7 3 7" xfId="10441"/>
    <cellStyle name="20% - Accent6 7 3 7 2" xfId="10442"/>
    <cellStyle name="20% - Accent6 7 3 7 2 2" xfId="10443"/>
    <cellStyle name="20% - Accent6 7 3 7 3" xfId="10444"/>
    <cellStyle name="20% - Accent6 7 3 8" xfId="10445"/>
    <cellStyle name="20% - Accent6 7 3 8 2" xfId="10446"/>
    <cellStyle name="20% - Accent6 7 3 9" xfId="10447"/>
    <cellStyle name="20% - Accent6 7 4" xfId="10448"/>
    <cellStyle name="20% - Accent6 7 4 2" xfId="10449"/>
    <cellStyle name="20% - Accent6 7 4 2 2" xfId="10450"/>
    <cellStyle name="20% - Accent6 7 4 2 2 2" xfId="10451"/>
    <cellStyle name="20% - Accent6 7 4 2 2 2 2" xfId="10452"/>
    <cellStyle name="20% - Accent6 7 4 2 2 3" xfId="10453"/>
    <cellStyle name="20% - Accent6 7 4 2 3" xfId="10454"/>
    <cellStyle name="20% - Accent6 7 4 2 3 2" xfId="10455"/>
    <cellStyle name="20% - Accent6 7 4 2 4" xfId="10456"/>
    <cellStyle name="20% - Accent6 7 4 3" xfId="10457"/>
    <cellStyle name="20% - Accent6 7 4 3 2" xfId="10458"/>
    <cellStyle name="20% - Accent6 7 4 3 2 2" xfId="10459"/>
    <cellStyle name="20% - Accent6 7 4 3 2 2 2" xfId="10460"/>
    <cellStyle name="20% - Accent6 7 4 3 2 3" xfId="10461"/>
    <cellStyle name="20% - Accent6 7 4 3 3" xfId="10462"/>
    <cellStyle name="20% - Accent6 7 4 3 3 2" xfId="10463"/>
    <cellStyle name="20% - Accent6 7 4 3 4" xfId="10464"/>
    <cellStyle name="20% - Accent6 7 4 4" xfId="10465"/>
    <cellStyle name="20% - Accent6 7 4 4 2" xfId="10466"/>
    <cellStyle name="20% - Accent6 7 4 4 2 2" xfId="10467"/>
    <cellStyle name="20% - Accent6 7 4 4 3" xfId="10468"/>
    <cellStyle name="20% - Accent6 7 4 5" xfId="10469"/>
    <cellStyle name="20% - Accent6 7 4 5 2" xfId="10470"/>
    <cellStyle name="20% - Accent6 7 4 6" xfId="10471"/>
    <cellStyle name="20% - Accent6 7 4 7" xfId="10472"/>
    <cellStyle name="20% - Accent6 7 5" xfId="10473"/>
    <cellStyle name="20% - Accent6 7 5 2" xfId="10474"/>
    <cellStyle name="20% - Accent6 7 5 2 2" xfId="10475"/>
    <cellStyle name="20% - Accent6 7 5 2 2 2" xfId="10476"/>
    <cellStyle name="20% - Accent6 7 5 2 3" xfId="10477"/>
    <cellStyle name="20% - Accent6 7 5 3" xfId="10478"/>
    <cellStyle name="20% - Accent6 7 5 3 2" xfId="10479"/>
    <cellStyle name="20% - Accent6 7 5 4" xfId="10480"/>
    <cellStyle name="20% - Accent6 7 5 5" xfId="10481"/>
    <cellStyle name="20% - Accent6 7 6" xfId="10482"/>
    <cellStyle name="20% - Accent6 7 6 2" xfId="10483"/>
    <cellStyle name="20% - Accent6 7 6 2 2" xfId="10484"/>
    <cellStyle name="20% - Accent6 7 6 2 2 2" xfId="10485"/>
    <cellStyle name="20% - Accent6 7 6 2 3" xfId="10486"/>
    <cellStyle name="20% - Accent6 7 6 3" xfId="10487"/>
    <cellStyle name="20% - Accent6 7 6 3 2" xfId="10488"/>
    <cellStyle name="20% - Accent6 7 6 4" xfId="10489"/>
    <cellStyle name="20% - Accent6 7 7" xfId="10490"/>
    <cellStyle name="20% - Accent6 7 7 2" xfId="10491"/>
    <cellStyle name="20% - Accent6 7 7 2 2" xfId="10492"/>
    <cellStyle name="20% - Accent6 7 7 2 2 2" xfId="10493"/>
    <cellStyle name="20% - Accent6 7 7 2 3" xfId="10494"/>
    <cellStyle name="20% - Accent6 7 7 3" xfId="10495"/>
    <cellStyle name="20% - Accent6 7 7 3 2" xfId="10496"/>
    <cellStyle name="20% - Accent6 7 7 4" xfId="10497"/>
    <cellStyle name="20% - Accent6 7 8" xfId="10498"/>
    <cellStyle name="20% - Accent6 7 8 2" xfId="10499"/>
    <cellStyle name="20% - Accent6 7 8 2 2" xfId="10500"/>
    <cellStyle name="20% - Accent6 7 8 2 2 2" xfId="10501"/>
    <cellStyle name="20% - Accent6 7 8 2 3" xfId="10502"/>
    <cellStyle name="20% - Accent6 7 8 3" xfId="10503"/>
    <cellStyle name="20% - Accent6 7 8 3 2" xfId="10504"/>
    <cellStyle name="20% - Accent6 7 8 4" xfId="10505"/>
    <cellStyle name="20% - Accent6 7 9" xfId="10506"/>
    <cellStyle name="20% - Accent6 7 9 2" xfId="10507"/>
    <cellStyle name="20% - Accent6 7 9 2 2" xfId="10508"/>
    <cellStyle name="20% - Accent6 7 9 3" xfId="10509"/>
    <cellStyle name="20% - Accent6 8" xfId="10510"/>
    <cellStyle name="20% - Accent6 8 10" xfId="10511"/>
    <cellStyle name="20% - Accent6 8 10 2" xfId="10512"/>
    <cellStyle name="20% - Accent6 8 11" xfId="10513"/>
    <cellStyle name="20% - Accent6 8 12" xfId="10514"/>
    <cellStyle name="20% - Accent6 8 2" xfId="10515"/>
    <cellStyle name="20% - Accent6 8 2 10" xfId="10516"/>
    <cellStyle name="20% - Accent6 8 2 2" xfId="10517"/>
    <cellStyle name="20% - Accent6 8 2 2 2" xfId="10518"/>
    <cellStyle name="20% - Accent6 8 2 2 2 2" xfId="10519"/>
    <cellStyle name="20% - Accent6 8 2 2 2 2 2" xfId="10520"/>
    <cellStyle name="20% - Accent6 8 2 2 2 2 2 2" xfId="10521"/>
    <cellStyle name="20% - Accent6 8 2 2 2 2 3" xfId="10522"/>
    <cellStyle name="20% - Accent6 8 2 2 2 3" xfId="10523"/>
    <cellStyle name="20% - Accent6 8 2 2 2 3 2" xfId="10524"/>
    <cellStyle name="20% - Accent6 8 2 2 2 4" xfId="10525"/>
    <cellStyle name="20% - Accent6 8 2 2 3" xfId="10526"/>
    <cellStyle name="20% - Accent6 8 2 2 3 2" xfId="10527"/>
    <cellStyle name="20% - Accent6 8 2 2 3 2 2" xfId="10528"/>
    <cellStyle name="20% - Accent6 8 2 2 3 2 2 2" xfId="10529"/>
    <cellStyle name="20% - Accent6 8 2 2 3 2 3" xfId="10530"/>
    <cellStyle name="20% - Accent6 8 2 2 3 3" xfId="10531"/>
    <cellStyle name="20% - Accent6 8 2 2 3 3 2" xfId="10532"/>
    <cellStyle name="20% - Accent6 8 2 2 3 4" xfId="10533"/>
    <cellStyle name="20% - Accent6 8 2 2 4" xfId="10534"/>
    <cellStyle name="20% - Accent6 8 2 2 4 2" xfId="10535"/>
    <cellStyle name="20% - Accent6 8 2 2 4 2 2" xfId="10536"/>
    <cellStyle name="20% - Accent6 8 2 2 4 3" xfId="10537"/>
    <cellStyle name="20% - Accent6 8 2 2 5" xfId="10538"/>
    <cellStyle name="20% - Accent6 8 2 2 5 2" xfId="10539"/>
    <cellStyle name="20% - Accent6 8 2 2 6" xfId="10540"/>
    <cellStyle name="20% - Accent6 8 2 2 7" xfId="10541"/>
    <cellStyle name="20% - Accent6 8 2 3" xfId="10542"/>
    <cellStyle name="20% - Accent6 8 2 3 2" xfId="10543"/>
    <cellStyle name="20% - Accent6 8 2 3 2 2" xfId="10544"/>
    <cellStyle name="20% - Accent6 8 2 3 2 2 2" xfId="10545"/>
    <cellStyle name="20% - Accent6 8 2 3 2 3" xfId="10546"/>
    <cellStyle name="20% - Accent6 8 2 3 3" xfId="10547"/>
    <cellStyle name="20% - Accent6 8 2 3 3 2" xfId="10548"/>
    <cellStyle name="20% - Accent6 8 2 3 4" xfId="10549"/>
    <cellStyle name="20% - Accent6 8 2 3 5" xfId="10550"/>
    <cellStyle name="20% - Accent6 8 2 4" xfId="10551"/>
    <cellStyle name="20% - Accent6 8 2 4 2" xfId="10552"/>
    <cellStyle name="20% - Accent6 8 2 4 2 2" xfId="10553"/>
    <cellStyle name="20% - Accent6 8 2 4 2 2 2" xfId="10554"/>
    <cellStyle name="20% - Accent6 8 2 4 2 3" xfId="10555"/>
    <cellStyle name="20% - Accent6 8 2 4 3" xfId="10556"/>
    <cellStyle name="20% - Accent6 8 2 4 3 2" xfId="10557"/>
    <cellStyle name="20% - Accent6 8 2 4 4" xfId="10558"/>
    <cellStyle name="20% - Accent6 8 2 5" xfId="10559"/>
    <cellStyle name="20% - Accent6 8 2 5 2" xfId="10560"/>
    <cellStyle name="20% - Accent6 8 2 5 2 2" xfId="10561"/>
    <cellStyle name="20% - Accent6 8 2 5 2 2 2" xfId="10562"/>
    <cellStyle name="20% - Accent6 8 2 5 2 3" xfId="10563"/>
    <cellStyle name="20% - Accent6 8 2 5 3" xfId="10564"/>
    <cellStyle name="20% - Accent6 8 2 5 3 2" xfId="10565"/>
    <cellStyle name="20% - Accent6 8 2 5 4" xfId="10566"/>
    <cellStyle name="20% - Accent6 8 2 6" xfId="10567"/>
    <cellStyle name="20% - Accent6 8 2 6 2" xfId="10568"/>
    <cellStyle name="20% - Accent6 8 2 6 2 2" xfId="10569"/>
    <cellStyle name="20% - Accent6 8 2 6 2 2 2" xfId="10570"/>
    <cellStyle name="20% - Accent6 8 2 6 2 3" xfId="10571"/>
    <cellStyle name="20% - Accent6 8 2 6 3" xfId="10572"/>
    <cellStyle name="20% - Accent6 8 2 6 3 2" xfId="10573"/>
    <cellStyle name="20% - Accent6 8 2 6 4" xfId="10574"/>
    <cellStyle name="20% - Accent6 8 2 7" xfId="10575"/>
    <cellStyle name="20% - Accent6 8 2 7 2" xfId="10576"/>
    <cellStyle name="20% - Accent6 8 2 7 2 2" xfId="10577"/>
    <cellStyle name="20% - Accent6 8 2 7 3" xfId="10578"/>
    <cellStyle name="20% - Accent6 8 2 8" xfId="10579"/>
    <cellStyle name="20% - Accent6 8 2 8 2" xfId="10580"/>
    <cellStyle name="20% - Accent6 8 2 9" xfId="10581"/>
    <cellStyle name="20% - Accent6 8 3" xfId="10582"/>
    <cellStyle name="20% - Accent6 8 3 10" xfId="10583"/>
    <cellStyle name="20% - Accent6 8 3 2" xfId="10584"/>
    <cellStyle name="20% - Accent6 8 3 2 2" xfId="10585"/>
    <cellStyle name="20% - Accent6 8 3 2 2 2" xfId="10586"/>
    <cellStyle name="20% - Accent6 8 3 2 2 2 2" xfId="10587"/>
    <cellStyle name="20% - Accent6 8 3 2 2 2 2 2" xfId="10588"/>
    <cellStyle name="20% - Accent6 8 3 2 2 2 3" xfId="10589"/>
    <cellStyle name="20% - Accent6 8 3 2 2 3" xfId="10590"/>
    <cellStyle name="20% - Accent6 8 3 2 2 3 2" xfId="10591"/>
    <cellStyle name="20% - Accent6 8 3 2 2 4" xfId="10592"/>
    <cellStyle name="20% - Accent6 8 3 2 3" xfId="10593"/>
    <cellStyle name="20% - Accent6 8 3 2 3 2" xfId="10594"/>
    <cellStyle name="20% - Accent6 8 3 2 3 2 2" xfId="10595"/>
    <cellStyle name="20% - Accent6 8 3 2 3 2 2 2" xfId="10596"/>
    <cellStyle name="20% - Accent6 8 3 2 3 2 3" xfId="10597"/>
    <cellStyle name="20% - Accent6 8 3 2 3 3" xfId="10598"/>
    <cellStyle name="20% - Accent6 8 3 2 3 3 2" xfId="10599"/>
    <cellStyle name="20% - Accent6 8 3 2 3 4" xfId="10600"/>
    <cellStyle name="20% - Accent6 8 3 2 4" xfId="10601"/>
    <cellStyle name="20% - Accent6 8 3 2 4 2" xfId="10602"/>
    <cellStyle name="20% - Accent6 8 3 2 4 2 2" xfId="10603"/>
    <cellStyle name="20% - Accent6 8 3 2 4 3" xfId="10604"/>
    <cellStyle name="20% - Accent6 8 3 2 5" xfId="10605"/>
    <cellStyle name="20% - Accent6 8 3 2 5 2" xfId="10606"/>
    <cellStyle name="20% - Accent6 8 3 2 6" xfId="10607"/>
    <cellStyle name="20% - Accent6 8 3 2 7" xfId="10608"/>
    <cellStyle name="20% - Accent6 8 3 3" xfId="10609"/>
    <cellStyle name="20% - Accent6 8 3 3 2" xfId="10610"/>
    <cellStyle name="20% - Accent6 8 3 3 2 2" xfId="10611"/>
    <cellStyle name="20% - Accent6 8 3 3 2 2 2" xfId="10612"/>
    <cellStyle name="20% - Accent6 8 3 3 2 3" xfId="10613"/>
    <cellStyle name="20% - Accent6 8 3 3 3" xfId="10614"/>
    <cellStyle name="20% - Accent6 8 3 3 3 2" xfId="10615"/>
    <cellStyle name="20% - Accent6 8 3 3 4" xfId="10616"/>
    <cellStyle name="20% - Accent6 8 3 3 5" xfId="10617"/>
    <cellStyle name="20% - Accent6 8 3 4" xfId="10618"/>
    <cellStyle name="20% - Accent6 8 3 4 2" xfId="10619"/>
    <cellStyle name="20% - Accent6 8 3 4 2 2" xfId="10620"/>
    <cellStyle name="20% - Accent6 8 3 4 2 2 2" xfId="10621"/>
    <cellStyle name="20% - Accent6 8 3 4 2 3" xfId="10622"/>
    <cellStyle name="20% - Accent6 8 3 4 3" xfId="10623"/>
    <cellStyle name="20% - Accent6 8 3 4 3 2" xfId="10624"/>
    <cellStyle name="20% - Accent6 8 3 4 4" xfId="10625"/>
    <cellStyle name="20% - Accent6 8 3 5" xfId="10626"/>
    <cellStyle name="20% - Accent6 8 3 5 2" xfId="10627"/>
    <cellStyle name="20% - Accent6 8 3 5 2 2" xfId="10628"/>
    <cellStyle name="20% - Accent6 8 3 5 2 2 2" xfId="10629"/>
    <cellStyle name="20% - Accent6 8 3 5 2 3" xfId="10630"/>
    <cellStyle name="20% - Accent6 8 3 5 3" xfId="10631"/>
    <cellStyle name="20% - Accent6 8 3 5 3 2" xfId="10632"/>
    <cellStyle name="20% - Accent6 8 3 5 4" xfId="10633"/>
    <cellStyle name="20% - Accent6 8 3 6" xfId="10634"/>
    <cellStyle name="20% - Accent6 8 3 6 2" xfId="10635"/>
    <cellStyle name="20% - Accent6 8 3 6 2 2" xfId="10636"/>
    <cellStyle name="20% - Accent6 8 3 6 2 2 2" xfId="10637"/>
    <cellStyle name="20% - Accent6 8 3 6 2 3" xfId="10638"/>
    <cellStyle name="20% - Accent6 8 3 6 3" xfId="10639"/>
    <cellStyle name="20% - Accent6 8 3 6 3 2" xfId="10640"/>
    <cellStyle name="20% - Accent6 8 3 6 4" xfId="10641"/>
    <cellStyle name="20% - Accent6 8 3 7" xfId="10642"/>
    <cellStyle name="20% - Accent6 8 3 7 2" xfId="10643"/>
    <cellStyle name="20% - Accent6 8 3 7 2 2" xfId="10644"/>
    <cellStyle name="20% - Accent6 8 3 7 3" xfId="10645"/>
    <cellStyle name="20% - Accent6 8 3 8" xfId="10646"/>
    <cellStyle name="20% - Accent6 8 3 8 2" xfId="10647"/>
    <cellStyle name="20% - Accent6 8 3 9" xfId="10648"/>
    <cellStyle name="20% - Accent6 8 4" xfId="10649"/>
    <cellStyle name="20% - Accent6 8 4 2" xfId="10650"/>
    <cellStyle name="20% - Accent6 8 4 2 2" xfId="10651"/>
    <cellStyle name="20% - Accent6 8 4 2 2 2" xfId="10652"/>
    <cellStyle name="20% - Accent6 8 4 2 2 2 2" xfId="10653"/>
    <cellStyle name="20% - Accent6 8 4 2 2 3" xfId="10654"/>
    <cellStyle name="20% - Accent6 8 4 2 3" xfId="10655"/>
    <cellStyle name="20% - Accent6 8 4 2 3 2" xfId="10656"/>
    <cellStyle name="20% - Accent6 8 4 2 4" xfId="10657"/>
    <cellStyle name="20% - Accent6 8 4 3" xfId="10658"/>
    <cellStyle name="20% - Accent6 8 4 3 2" xfId="10659"/>
    <cellStyle name="20% - Accent6 8 4 3 2 2" xfId="10660"/>
    <cellStyle name="20% - Accent6 8 4 3 2 2 2" xfId="10661"/>
    <cellStyle name="20% - Accent6 8 4 3 2 3" xfId="10662"/>
    <cellStyle name="20% - Accent6 8 4 3 3" xfId="10663"/>
    <cellStyle name="20% - Accent6 8 4 3 3 2" xfId="10664"/>
    <cellStyle name="20% - Accent6 8 4 3 4" xfId="10665"/>
    <cellStyle name="20% - Accent6 8 4 4" xfId="10666"/>
    <cellStyle name="20% - Accent6 8 4 4 2" xfId="10667"/>
    <cellStyle name="20% - Accent6 8 4 4 2 2" xfId="10668"/>
    <cellStyle name="20% - Accent6 8 4 4 3" xfId="10669"/>
    <cellStyle name="20% - Accent6 8 4 5" xfId="10670"/>
    <cellStyle name="20% - Accent6 8 4 5 2" xfId="10671"/>
    <cellStyle name="20% - Accent6 8 4 6" xfId="10672"/>
    <cellStyle name="20% - Accent6 8 4 7" xfId="10673"/>
    <cellStyle name="20% - Accent6 8 5" xfId="10674"/>
    <cellStyle name="20% - Accent6 8 5 2" xfId="10675"/>
    <cellStyle name="20% - Accent6 8 5 2 2" xfId="10676"/>
    <cellStyle name="20% - Accent6 8 5 2 2 2" xfId="10677"/>
    <cellStyle name="20% - Accent6 8 5 2 3" xfId="10678"/>
    <cellStyle name="20% - Accent6 8 5 3" xfId="10679"/>
    <cellStyle name="20% - Accent6 8 5 3 2" xfId="10680"/>
    <cellStyle name="20% - Accent6 8 5 4" xfId="10681"/>
    <cellStyle name="20% - Accent6 8 5 5" xfId="10682"/>
    <cellStyle name="20% - Accent6 8 6" xfId="10683"/>
    <cellStyle name="20% - Accent6 8 6 2" xfId="10684"/>
    <cellStyle name="20% - Accent6 8 6 2 2" xfId="10685"/>
    <cellStyle name="20% - Accent6 8 6 2 2 2" xfId="10686"/>
    <cellStyle name="20% - Accent6 8 6 2 3" xfId="10687"/>
    <cellStyle name="20% - Accent6 8 6 3" xfId="10688"/>
    <cellStyle name="20% - Accent6 8 6 3 2" xfId="10689"/>
    <cellStyle name="20% - Accent6 8 6 4" xfId="10690"/>
    <cellStyle name="20% - Accent6 8 7" xfId="10691"/>
    <cellStyle name="20% - Accent6 8 7 2" xfId="10692"/>
    <cellStyle name="20% - Accent6 8 7 2 2" xfId="10693"/>
    <cellStyle name="20% - Accent6 8 7 2 2 2" xfId="10694"/>
    <cellStyle name="20% - Accent6 8 7 2 3" xfId="10695"/>
    <cellStyle name="20% - Accent6 8 7 3" xfId="10696"/>
    <cellStyle name="20% - Accent6 8 7 3 2" xfId="10697"/>
    <cellStyle name="20% - Accent6 8 7 4" xfId="10698"/>
    <cellStyle name="20% - Accent6 8 8" xfId="10699"/>
    <cellStyle name="20% - Accent6 8 8 2" xfId="10700"/>
    <cellStyle name="20% - Accent6 8 8 2 2" xfId="10701"/>
    <cellStyle name="20% - Accent6 8 8 2 2 2" xfId="10702"/>
    <cellStyle name="20% - Accent6 8 8 2 3" xfId="10703"/>
    <cellStyle name="20% - Accent6 8 8 3" xfId="10704"/>
    <cellStyle name="20% - Accent6 8 8 3 2" xfId="10705"/>
    <cellStyle name="20% - Accent6 8 8 4" xfId="10706"/>
    <cellStyle name="20% - Accent6 8 9" xfId="10707"/>
    <cellStyle name="20% - Accent6 8 9 2" xfId="10708"/>
    <cellStyle name="20% - Accent6 8 9 2 2" xfId="10709"/>
    <cellStyle name="20% - Accent6 8 9 3" xfId="10710"/>
    <cellStyle name="20% - Accent6 9" xfId="10711"/>
    <cellStyle name="20% - Accent6 9 10" xfId="10712"/>
    <cellStyle name="20% - Accent6 9 10 2" xfId="10713"/>
    <cellStyle name="20% - Accent6 9 11" xfId="10714"/>
    <cellStyle name="20% - Accent6 9 12" xfId="10715"/>
    <cellStyle name="20% - Accent6 9 2" xfId="10716"/>
    <cellStyle name="20% - Accent6 9 2 10" xfId="10717"/>
    <cellStyle name="20% - Accent6 9 2 2" xfId="10718"/>
    <cellStyle name="20% - Accent6 9 2 2 2" xfId="10719"/>
    <cellStyle name="20% - Accent6 9 2 2 2 2" xfId="10720"/>
    <cellStyle name="20% - Accent6 9 2 2 2 2 2" xfId="10721"/>
    <cellStyle name="20% - Accent6 9 2 2 2 2 2 2" xfId="10722"/>
    <cellStyle name="20% - Accent6 9 2 2 2 2 3" xfId="10723"/>
    <cellStyle name="20% - Accent6 9 2 2 2 3" xfId="10724"/>
    <cellStyle name="20% - Accent6 9 2 2 2 3 2" xfId="10725"/>
    <cellStyle name="20% - Accent6 9 2 2 2 4" xfId="10726"/>
    <cellStyle name="20% - Accent6 9 2 2 3" xfId="10727"/>
    <cellStyle name="20% - Accent6 9 2 2 3 2" xfId="10728"/>
    <cellStyle name="20% - Accent6 9 2 2 3 2 2" xfId="10729"/>
    <cellStyle name="20% - Accent6 9 2 2 3 2 2 2" xfId="10730"/>
    <cellStyle name="20% - Accent6 9 2 2 3 2 3" xfId="10731"/>
    <cellStyle name="20% - Accent6 9 2 2 3 3" xfId="10732"/>
    <cellStyle name="20% - Accent6 9 2 2 3 3 2" xfId="10733"/>
    <cellStyle name="20% - Accent6 9 2 2 3 4" xfId="10734"/>
    <cellStyle name="20% - Accent6 9 2 2 4" xfId="10735"/>
    <cellStyle name="20% - Accent6 9 2 2 4 2" xfId="10736"/>
    <cellStyle name="20% - Accent6 9 2 2 4 2 2" xfId="10737"/>
    <cellStyle name="20% - Accent6 9 2 2 4 3" xfId="10738"/>
    <cellStyle name="20% - Accent6 9 2 2 5" xfId="10739"/>
    <cellStyle name="20% - Accent6 9 2 2 5 2" xfId="10740"/>
    <cellStyle name="20% - Accent6 9 2 2 6" xfId="10741"/>
    <cellStyle name="20% - Accent6 9 2 2 7" xfId="10742"/>
    <cellStyle name="20% - Accent6 9 2 3" xfId="10743"/>
    <cellStyle name="20% - Accent6 9 2 3 2" xfId="10744"/>
    <cellStyle name="20% - Accent6 9 2 3 2 2" xfId="10745"/>
    <cellStyle name="20% - Accent6 9 2 3 2 2 2" xfId="10746"/>
    <cellStyle name="20% - Accent6 9 2 3 2 3" xfId="10747"/>
    <cellStyle name="20% - Accent6 9 2 3 3" xfId="10748"/>
    <cellStyle name="20% - Accent6 9 2 3 3 2" xfId="10749"/>
    <cellStyle name="20% - Accent6 9 2 3 4" xfId="10750"/>
    <cellStyle name="20% - Accent6 9 2 3 5" xfId="10751"/>
    <cellStyle name="20% - Accent6 9 2 4" xfId="10752"/>
    <cellStyle name="20% - Accent6 9 2 4 2" xfId="10753"/>
    <cellStyle name="20% - Accent6 9 2 4 2 2" xfId="10754"/>
    <cellStyle name="20% - Accent6 9 2 4 2 2 2" xfId="10755"/>
    <cellStyle name="20% - Accent6 9 2 4 2 3" xfId="10756"/>
    <cellStyle name="20% - Accent6 9 2 4 3" xfId="10757"/>
    <cellStyle name="20% - Accent6 9 2 4 3 2" xfId="10758"/>
    <cellStyle name="20% - Accent6 9 2 4 4" xfId="10759"/>
    <cellStyle name="20% - Accent6 9 2 5" xfId="10760"/>
    <cellStyle name="20% - Accent6 9 2 5 2" xfId="10761"/>
    <cellStyle name="20% - Accent6 9 2 5 2 2" xfId="10762"/>
    <cellStyle name="20% - Accent6 9 2 5 2 2 2" xfId="10763"/>
    <cellStyle name="20% - Accent6 9 2 5 2 3" xfId="10764"/>
    <cellStyle name="20% - Accent6 9 2 5 3" xfId="10765"/>
    <cellStyle name="20% - Accent6 9 2 5 3 2" xfId="10766"/>
    <cellStyle name="20% - Accent6 9 2 5 4" xfId="10767"/>
    <cellStyle name="20% - Accent6 9 2 6" xfId="10768"/>
    <cellStyle name="20% - Accent6 9 2 6 2" xfId="10769"/>
    <cellStyle name="20% - Accent6 9 2 6 2 2" xfId="10770"/>
    <cellStyle name="20% - Accent6 9 2 6 2 2 2" xfId="10771"/>
    <cellStyle name="20% - Accent6 9 2 6 2 3" xfId="10772"/>
    <cellStyle name="20% - Accent6 9 2 6 3" xfId="10773"/>
    <cellStyle name="20% - Accent6 9 2 6 3 2" xfId="10774"/>
    <cellStyle name="20% - Accent6 9 2 6 4" xfId="10775"/>
    <cellStyle name="20% - Accent6 9 2 7" xfId="10776"/>
    <cellStyle name="20% - Accent6 9 2 7 2" xfId="10777"/>
    <cellStyle name="20% - Accent6 9 2 7 2 2" xfId="10778"/>
    <cellStyle name="20% - Accent6 9 2 7 3" xfId="10779"/>
    <cellStyle name="20% - Accent6 9 2 8" xfId="10780"/>
    <cellStyle name="20% - Accent6 9 2 8 2" xfId="10781"/>
    <cellStyle name="20% - Accent6 9 2 9" xfId="10782"/>
    <cellStyle name="20% - Accent6 9 3" xfId="10783"/>
    <cellStyle name="20% - Accent6 9 3 10" xfId="10784"/>
    <cellStyle name="20% - Accent6 9 3 2" xfId="10785"/>
    <cellStyle name="20% - Accent6 9 3 2 2" xfId="10786"/>
    <cellStyle name="20% - Accent6 9 3 2 2 2" xfId="10787"/>
    <cellStyle name="20% - Accent6 9 3 2 2 2 2" xfId="10788"/>
    <cellStyle name="20% - Accent6 9 3 2 2 2 2 2" xfId="10789"/>
    <cellStyle name="20% - Accent6 9 3 2 2 2 3" xfId="10790"/>
    <cellStyle name="20% - Accent6 9 3 2 2 3" xfId="10791"/>
    <cellStyle name="20% - Accent6 9 3 2 2 3 2" xfId="10792"/>
    <cellStyle name="20% - Accent6 9 3 2 2 4" xfId="10793"/>
    <cellStyle name="20% - Accent6 9 3 2 3" xfId="10794"/>
    <cellStyle name="20% - Accent6 9 3 2 3 2" xfId="10795"/>
    <cellStyle name="20% - Accent6 9 3 2 3 2 2" xfId="10796"/>
    <cellStyle name="20% - Accent6 9 3 2 3 2 2 2" xfId="10797"/>
    <cellStyle name="20% - Accent6 9 3 2 3 2 3" xfId="10798"/>
    <cellStyle name="20% - Accent6 9 3 2 3 3" xfId="10799"/>
    <cellStyle name="20% - Accent6 9 3 2 3 3 2" xfId="10800"/>
    <cellStyle name="20% - Accent6 9 3 2 3 4" xfId="10801"/>
    <cellStyle name="20% - Accent6 9 3 2 4" xfId="10802"/>
    <cellStyle name="20% - Accent6 9 3 2 4 2" xfId="10803"/>
    <cellStyle name="20% - Accent6 9 3 2 4 2 2" xfId="10804"/>
    <cellStyle name="20% - Accent6 9 3 2 4 3" xfId="10805"/>
    <cellStyle name="20% - Accent6 9 3 2 5" xfId="10806"/>
    <cellStyle name="20% - Accent6 9 3 2 5 2" xfId="10807"/>
    <cellStyle name="20% - Accent6 9 3 2 6" xfId="10808"/>
    <cellStyle name="20% - Accent6 9 3 2 7" xfId="10809"/>
    <cellStyle name="20% - Accent6 9 3 3" xfId="10810"/>
    <cellStyle name="20% - Accent6 9 3 3 2" xfId="10811"/>
    <cellStyle name="20% - Accent6 9 3 3 2 2" xfId="10812"/>
    <cellStyle name="20% - Accent6 9 3 3 2 2 2" xfId="10813"/>
    <cellStyle name="20% - Accent6 9 3 3 2 3" xfId="10814"/>
    <cellStyle name="20% - Accent6 9 3 3 3" xfId="10815"/>
    <cellStyle name="20% - Accent6 9 3 3 3 2" xfId="10816"/>
    <cellStyle name="20% - Accent6 9 3 3 4" xfId="10817"/>
    <cellStyle name="20% - Accent6 9 3 3 5" xfId="10818"/>
    <cellStyle name="20% - Accent6 9 3 4" xfId="10819"/>
    <cellStyle name="20% - Accent6 9 3 4 2" xfId="10820"/>
    <cellStyle name="20% - Accent6 9 3 4 2 2" xfId="10821"/>
    <cellStyle name="20% - Accent6 9 3 4 2 2 2" xfId="10822"/>
    <cellStyle name="20% - Accent6 9 3 4 2 3" xfId="10823"/>
    <cellStyle name="20% - Accent6 9 3 4 3" xfId="10824"/>
    <cellStyle name="20% - Accent6 9 3 4 3 2" xfId="10825"/>
    <cellStyle name="20% - Accent6 9 3 4 4" xfId="10826"/>
    <cellStyle name="20% - Accent6 9 3 5" xfId="10827"/>
    <cellStyle name="20% - Accent6 9 3 5 2" xfId="10828"/>
    <cellStyle name="20% - Accent6 9 3 5 2 2" xfId="10829"/>
    <cellStyle name="20% - Accent6 9 3 5 2 2 2" xfId="10830"/>
    <cellStyle name="20% - Accent6 9 3 5 2 3" xfId="10831"/>
    <cellStyle name="20% - Accent6 9 3 5 3" xfId="10832"/>
    <cellStyle name="20% - Accent6 9 3 5 3 2" xfId="10833"/>
    <cellStyle name="20% - Accent6 9 3 5 4" xfId="10834"/>
    <cellStyle name="20% - Accent6 9 3 6" xfId="10835"/>
    <cellStyle name="20% - Accent6 9 3 6 2" xfId="10836"/>
    <cellStyle name="20% - Accent6 9 3 6 2 2" xfId="10837"/>
    <cellStyle name="20% - Accent6 9 3 6 2 2 2" xfId="10838"/>
    <cellStyle name="20% - Accent6 9 3 6 2 3" xfId="10839"/>
    <cellStyle name="20% - Accent6 9 3 6 3" xfId="10840"/>
    <cellStyle name="20% - Accent6 9 3 6 3 2" xfId="10841"/>
    <cellStyle name="20% - Accent6 9 3 6 4" xfId="10842"/>
    <cellStyle name="20% - Accent6 9 3 7" xfId="10843"/>
    <cellStyle name="20% - Accent6 9 3 7 2" xfId="10844"/>
    <cellStyle name="20% - Accent6 9 3 7 2 2" xfId="10845"/>
    <cellStyle name="20% - Accent6 9 3 7 3" xfId="10846"/>
    <cellStyle name="20% - Accent6 9 3 8" xfId="10847"/>
    <cellStyle name="20% - Accent6 9 3 8 2" xfId="10848"/>
    <cellStyle name="20% - Accent6 9 3 9" xfId="10849"/>
    <cellStyle name="20% - Accent6 9 4" xfId="10850"/>
    <cellStyle name="20% - Accent6 9 4 2" xfId="10851"/>
    <cellStyle name="20% - Accent6 9 4 2 2" xfId="10852"/>
    <cellStyle name="20% - Accent6 9 4 2 2 2" xfId="10853"/>
    <cellStyle name="20% - Accent6 9 4 2 2 2 2" xfId="10854"/>
    <cellStyle name="20% - Accent6 9 4 2 2 3" xfId="10855"/>
    <cellStyle name="20% - Accent6 9 4 2 3" xfId="10856"/>
    <cellStyle name="20% - Accent6 9 4 2 3 2" xfId="10857"/>
    <cellStyle name="20% - Accent6 9 4 2 4" xfId="10858"/>
    <cellStyle name="20% - Accent6 9 4 3" xfId="10859"/>
    <cellStyle name="20% - Accent6 9 4 3 2" xfId="10860"/>
    <cellStyle name="20% - Accent6 9 4 3 2 2" xfId="10861"/>
    <cellStyle name="20% - Accent6 9 4 3 2 2 2" xfId="10862"/>
    <cellStyle name="20% - Accent6 9 4 3 2 3" xfId="10863"/>
    <cellStyle name="20% - Accent6 9 4 3 3" xfId="10864"/>
    <cellStyle name="20% - Accent6 9 4 3 3 2" xfId="10865"/>
    <cellStyle name="20% - Accent6 9 4 3 4" xfId="10866"/>
    <cellStyle name="20% - Accent6 9 4 4" xfId="10867"/>
    <cellStyle name="20% - Accent6 9 4 4 2" xfId="10868"/>
    <cellStyle name="20% - Accent6 9 4 4 2 2" xfId="10869"/>
    <cellStyle name="20% - Accent6 9 4 4 3" xfId="10870"/>
    <cellStyle name="20% - Accent6 9 4 5" xfId="10871"/>
    <cellStyle name="20% - Accent6 9 4 5 2" xfId="10872"/>
    <cellStyle name="20% - Accent6 9 4 6" xfId="10873"/>
    <cellStyle name="20% - Accent6 9 4 7" xfId="10874"/>
    <cellStyle name="20% - Accent6 9 5" xfId="10875"/>
    <cellStyle name="20% - Accent6 9 5 2" xfId="10876"/>
    <cellStyle name="20% - Accent6 9 5 2 2" xfId="10877"/>
    <cellStyle name="20% - Accent6 9 5 2 2 2" xfId="10878"/>
    <cellStyle name="20% - Accent6 9 5 2 3" xfId="10879"/>
    <cellStyle name="20% - Accent6 9 5 3" xfId="10880"/>
    <cellStyle name="20% - Accent6 9 5 3 2" xfId="10881"/>
    <cellStyle name="20% - Accent6 9 5 4" xfId="10882"/>
    <cellStyle name="20% - Accent6 9 5 5" xfId="10883"/>
    <cellStyle name="20% - Accent6 9 6" xfId="10884"/>
    <cellStyle name="20% - Accent6 9 6 2" xfId="10885"/>
    <cellStyle name="20% - Accent6 9 6 2 2" xfId="10886"/>
    <cellStyle name="20% - Accent6 9 6 2 2 2" xfId="10887"/>
    <cellStyle name="20% - Accent6 9 6 2 3" xfId="10888"/>
    <cellStyle name="20% - Accent6 9 6 3" xfId="10889"/>
    <cellStyle name="20% - Accent6 9 6 3 2" xfId="10890"/>
    <cellStyle name="20% - Accent6 9 6 4" xfId="10891"/>
    <cellStyle name="20% - Accent6 9 7" xfId="10892"/>
    <cellStyle name="20% - Accent6 9 7 2" xfId="10893"/>
    <cellStyle name="20% - Accent6 9 7 2 2" xfId="10894"/>
    <cellStyle name="20% - Accent6 9 7 2 2 2" xfId="10895"/>
    <cellStyle name="20% - Accent6 9 7 2 3" xfId="10896"/>
    <cellStyle name="20% - Accent6 9 7 3" xfId="10897"/>
    <cellStyle name="20% - Accent6 9 7 3 2" xfId="10898"/>
    <cellStyle name="20% - Accent6 9 7 4" xfId="10899"/>
    <cellStyle name="20% - Accent6 9 8" xfId="10900"/>
    <cellStyle name="20% - Accent6 9 8 2" xfId="10901"/>
    <cellStyle name="20% - Accent6 9 8 2 2" xfId="10902"/>
    <cellStyle name="20% - Accent6 9 8 2 2 2" xfId="10903"/>
    <cellStyle name="20% - Accent6 9 8 2 3" xfId="10904"/>
    <cellStyle name="20% - Accent6 9 8 3" xfId="10905"/>
    <cellStyle name="20% - Accent6 9 8 3 2" xfId="10906"/>
    <cellStyle name="20% - Accent6 9 8 4" xfId="10907"/>
    <cellStyle name="20% - Accent6 9 9" xfId="10908"/>
    <cellStyle name="20% - Accent6 9 9 2" xfId="10909"/>
    <cellStyle name="20% - Accent6 9 9 2 2" xfId="10910"/>
    <cellStyle name="20% - Accent6 9 9 3" xfId="10911"/>
    <cellStyle name="40% - Accent1 10" xfId="10912"/>
    <cellStyle name="40% - Accent1 10 10" xfId="10913"/>
    <cellStyle name="40% - Accent1 10 10 2" xfId="10914"/>
    <cellStyle name="40% - Accent1 10 11" xfId="10915"/>
    <cellStyle name="40% - Accent1 10 12" xfId="10916"/>
    <cellStyle name="40% - Accent1 10 13" xfId="10917"/>
    <cellStyle name="40% - Accent1 10 14" xfId="10918"/>
    <cellStyle name="40% - Accent1 10 15" xfId="10919"/>
    <cellStyle name="40% - Accent1 10 2" xfId="10920"/>
    <cellStyle name="40% - Accent1 10 2 10" xfId="10921"/>
    <cellStyle name="40% - Accent1 10 2 11" xfId="10922"/>
    <cellStyle name="40% - Accent1 10 2 2" xfId="10923"/>
    <cellStyle name="40% - Accent1 10 2 2 2" xfId="10924"/>
    <cellStyle name="40% - Accent1 10 2 2 2 2" xfId="10925"/>
    <cellStyle name="40% - Accent1 10 2 2 2 2 2" xfId="10926"/>
    <cellStyle name="40% - Accent1 10 2 2 2 2 2 2" xfId="10927"/>
    <cellStyle name="40% - Accent1 10 2 2 2 2 3" xfId="10928"/>
    <cellStyle name="40% - Accent1 10 2 2 2 3" xfId="10929"/>
    <cellStyle name="40% - Accent1 10 2 2 2 3 2" xfId="10930"/>
    <cellStyle name="40% - Accent1 10 2 2 2 4" xfId="10931"/>
    <cellStyle name="40% - Accent1 10 2 2 3" xfId="10932"/>
    <cellStyle name="40% - Accent1 10 2 2 3 2" xfId="10933"/>
    <cellStyle name="40% - Accent1 10 2 2 3 2 2" xfId="10934"/>
    <cellStyle name="40% - Accent1 10 2 2 3 2 2 2" xfId="10935"/>
    <cellStyle name="40% - Accent1 10 2 2 3 2 3" xfId="10936"/>
    <cellStyle name="40% - Accent1 10 2 2 3 3" xfId="10937"/>
    <cellStyle name="40% - Accent1 10 2 2 3 3 2" xfId="10938"/>
    <cellStyle name="40% - Accent1 10 2 2 3 4" xfId="10939"/>
    <cellStyle name="40% - Accent1 10 2 2 4" xfId="10940"/>
    <cellStyle name="40% - Accent1 10 2 2 4 2" xfId="10941"/>
    <cellStyle name="40% - Accent1 10 2 2 4 2 2" xfId="10942"/>
    <cellStyle name="40% - Accent1 10 2 2 4 3" xfId="10943"/>
    <cellStyle name="40% - Accent1 10 2 2 5" xfId="10944"/>
    <cellStyle name="40% - Accent1 10 2 2 5 2" xfId="10945"/>
    <cellStyle name="40% - Accent1 10 2 2 6" xfId="10946"/>
    <cellStyle name="40% - Accent1 10 2 2 7" xfId="10947"/>
    <cellStyle name="40% - Accent1 10 2 3" xfId="10948"/>
    <cellStyle name="40% - Accent1 10 2 3 2" xfId="10949"/>
    <cellStyle name="40% - Accent1 10 2 3 2 2" xfId="10950"/>
    <cellStyle name="40% - Accent1 10 2 3 2 2 2" xfId="10951"/>
    <cellStyle name="40% - Accent1 10 2 3 2 3" xfId="10952"/>
    <cellStyle name="40% - Accent1 10 2 3 3" xfId="10953"/>
    <cellStyle name="40% - Accent1 10 2 3 3 2" xfId="10954"/>
    <cellStyle name="40% - Accent1 10 2 3 4" xfId="10955"/>
    <cellStyle name="40% - Accent1 10 2 3 5" xfId="10956"/>
    <cellStyle name="40% - Accent1 10 2 4" xfId="10957"/>
    <cellStyle name="40% - Accent1 10 2 4 2" xfId="10958"/>
    <cellStyle name="40% - Accent1 10 2 4 2 2" xfId="10959"/>
    <cellStyle name="40% - Accent1 10 2 4 2 2 2" xfId="10960"/>
    <cellStyle name="40% - Accent1 10 2 4 2 3" xfId="10961"/>
    <cellStyle name="40% - Accent1 10 2 4 3" xfId="10962"/>
    <cellStyle name="40% - Accent1 10 2 4 3 2" xfId="10963"/>
    <cellStyle name="40% - Accent1 10 2 4 4" xfId="10964"/>
    <cellStyle name="40% - Accent1 10 2 5" xfId="10965"/>
    <cellStyle name="40% - Accent1 10 2 5 2" xfId="10966"/>
    <cellStyle name="40% - Accent1 10 2 5 2 2" xfId="10967"/>
    <cellStyle name="40% - Accent1 10 2 5 2 2 2" xfId="10968"/>
    <cellStyle name="40% - Accent1 10 2 5 2 3" xfId="10969"/>
    <cellStyle name="40% - Accent1 10 2 5 3" xfId="10970"/>
    <cellStyle name="40% - Accent1 10 2 5 3 2" xfId="10971"/>
    <cellStyle name="40% - Accent1 10 2 5 4" xfId="10972"/>
    <cellStyle name="40% - Accent1 10 2 6" xfId="10973"/>
    <cellStyle name="40% - Accent1 10 2 6 2" xfId="10974"/>
    <cellStyle name="40% - Accent1 10 2 6 2 2" xfId="10975"/>
    <cellStyle name="40% - Accent1 10 2 6 2 2 2" xfId="10976"/>
    <cellStyle name="40% - Accent1 10 2 6 2 3" xfId="10977"/>
    <cellStyle name="40% - Accent1 10 2 6 3" xfId="10978"/>
    <cellStyle name="40% - Accent1 10 2 6 3 2" xfId="10979"/>
    <cellStyle name="40% - Accent1 10 2 6 4" xfId="10980"/>
    <cellStyle name="40% - Accent1 10 2 7" xfId="10981"/>
    <cellStyle name="40% - Accent1 10 2 7 2" xfId="10982"/>
    <cellStyle name="40% - Accent1 10 2 7 2 2" xfId="10983"/>
    <cellStyle name="40% - Accent1 10 2 7 3" xfId="10984"/>
    <cellStyle name="40% - Accent1 10 2 8" xfId="10985"/>
    <cellStyle name="40% - Accent1 10 2 8 2" xfId="10986"/>
    <cellStyle name="40% - Accent1 10 2 9" xfId="10987"/>
    <cellStyle name="40% - Accent1 10 3" xfId="10988"/>
    <cellStyle name="40% - Accent1 10 3 10" xfId="10989"/>
    <cellStyle name="40% - Accent1 10 3 11" xfId="10990"/>
    <cellStyle name="40% - Accent1 10 3 2" xfId="10991"/>
    <cellStyle name="40% - Accent1 10 3 2 2" xfId="10992"/>
    <cellStyle name="40% - Accent1 10 3 2 2 2" xfId="10993"/>
    <cellStyle name="40% - Accent1 10 3 2 2 2 2" xfId="10994"/>
    <cellStyle name="40% - Accent1 10 3 2 2 2 2 2" xfId="10995"/>
    <cellStyle name="40% - Accent1 10 3 2 2 2 3" xfId="10996"/>
    <cellStyle name="40% - Accent1 10 3 2 2 3" xfId="10997"/>
    <cellStyle name="40% - Accent1 10 3 2 2 3 2" xfId="10998"/>
    <cellStyle name="40% - Accent1 10 3 2 2 4" xfId="10999"/>
    <cellStyle name="40% - Accent1 10 3 2 3" xfId="11000"/>
    <cellStyle name="40% - Accent1 10 3 2 3 2" xfId="11001"/>
    <cellStyle name="40% - Accent1 10 3 2 3 2 2" xfId="11002"/>
    <cellStyle name="40% - Accent1 10 3 2 3 2 2 2" xfId="11003"/>
    <cellStyle name="40% - Accent1 10 3 2 3 2 3" xfId="11004"/>
    <cellStyle name="40% - Accent1 10 3 2 3 3" xfId="11005"/>
    <cellStyle name="40% - Accent1 10 3 2 3 3 2" xfId="11006"/>
    <cellStyle name="40% - Accent1 10 3 2 3 4" xfId="11007"/>
    <cellStyle name="40% - Accent1 10 3 2 4" xfId="11008"/>
    <cellStyle name="40% - Accent1 10 3 2 4 2" xfId="11009"/>
    <cellStyle name="40% - Accent1 10 3 2 4 2 2" xfId="11010"/>
    <cellStyle name="40% - Accent1 10 3 2 4 3" xfId="11011"/>
    <cellStyle name="40% - Accent1 10 3 2 5" xfId="11012"/>
    <cellStyle name="40% - Accent1 10 3 2 5 2" xfId="11013"/>
    <cellStyle name="40% - Accent1 10 3 2 6" xfId="11014"/>
    <cellStyle name="40% - Accent1 10 3 2 7" xfId="11015"/>
    <cellStyle name="40% - Accent1 10 3 3" xfId="11016"/>
    <cellStyle name="40% - Accent1 10 3 3 2" xfId="11017"/>
    <cellStyle name="40% - Accent1 10 3 3 2 2" xfId="11018"/>
    <cellStyle name="40% - Accent1 10 3 3 2 2 2" xfId="11019"/>
    <cellStyle name="40% - Accent1 10 3 3 2 3" xfId="11020"/>
    <cellStyle name="40% - Accent1 10 3 3 3" xfId="11021"/>
    <cellStyle name="40% - Accent1 10 3 3 3 2" xfId="11022"/>
    <cellStyle name="40% - Accent1 10 3 3 4" xfId="11023"/>
    <cellStyle name="40% - Accent1 10 3 3 5" xfId="11024"/>
    <cellStyle name="40% - Accent1 10 3 4" xfId="11025"/>
    <cellStyle name="40% - Accent1 10 3 4 2" xfId="11026"/>
    <cellStyle name="40% - Accent1 10 3 4 2 2" xfId="11027"/>
    <cellStyle name="40% - Accent1 10 3 4 2 2 2" xfId="11028"/>
    <cellStyle name="40% - Accent1 10 3 4 2 3" xfId="11029"/>
    <cellStyle name="40% - Accent1 10 3 4 3" xfId="11030"/>
    <cellStyle name="40% - Accent1 10 3 4 3 2" xfId="11031"/>
    <cellStyle name="40% - Accent1 10 3 4 4" xfId="11032"/>
    <cellStyle name="40% - Accent1 10 3 5" xfId="11033"/>
    <cellStyle name="40% - Accent1 10 3 5 2" xfId="11034"/>
    <cellStyle name="40% - Accent1 10 3 5 2 2" xfId="11035"/>
    <cellStyle name="40% - Accent1 10 3 5 2 2 2" xfId="11036"/>
    <cellStyle name="40% - Accent1 10 3 5 2 3" xfId="11037"/>
    <cellStyle name="40% - Accent1 10 3 5 3" xfId="11038"/>
    <cellStyle name="40% - Accent1 10 3 5 3 2" xfId="11039"/>
    <cellStyle name="40% - Accent1 10 3 5 4" xfId="11040"/>
    <cellStyle name="40% - Accent1 10 3 6" xfId="11041"/>
    <cellStyle name="40% - Accent1 10 3 6 2" xfId="11042"/>
    <cellStyle name="40% - Accent1 10 3 6 2 2" xfId="11043"/>
    <cellStyle name="40% - Accent1 10 3 6 2 2 2" xfId="11044"/>
    <cellStyle name="40% - Accent1 10 3 6 2 3" xfId="11045"/>
    <cellStyle name="40% - Accent1 10 3 6 3" xfId="11046"/>
    <cellStyle name="40% - Accent1 10 3 6 3 2" xfId="11047"/>
    <cellStyle name="40% - Accent1 10 3 6 4" xfId="11048"/>
    <cellStyle name="40% - Accent1 10 3 7" xfId="11049"/>
    <cellStyle name="40% - Accent1 10 3 7 2" xfId="11050"/>
    <cellStyle name="40% - Accent1 10 3 7 2 2" xfId="11051"/>
    <cellStyle name="40% - Accent1 10 3 7 3" xfId="11052"/>
    <cellStyle name="40% - Accent1 10 3 8" xfId="11053"/>
    <cellStyle name="40% - Accent1 10 3 8 2" xfId="11054"/>
    <cellStyle name="40% - Accent1 10 3 9" xfId="11055"/>
    <cellStyle name="40% - Accent1 10 4" xfId="11056"/>
    <cellStyle name="40% - Accent1 10 4 2" xfId="11057"/>
    <cellStyle name="40% - Accent1 10 4 2 2" xfId="11058"/>
    <cellStyle name="40% - Accent1 10 4 2 2 2" xfId="11059"/>
    <cellStyle name="40% - Accent1 10 4 2 2 2 2" xfId="11060"/>
    <cellStyle name="40% - Accent1 10 4 2 2 3" xfId="11061"/>
    <cellStyle name="40% - Accent1 10 4 2 3" xfId="11062"/>
    <cellStyle name="40% - Accent1 10 4 2 3 2" xfId="11063"/>
    <cellStyle name="40% - Accent1 10 4 2 4" xfId="11064"/>
    <cellStyle name="40% - Accent1 10 4 3" xfId="11065"/>
    <cellStyle name="40% - Accent1 10 4 3 2" xfId="11066"/>
    <cellStyle name="40% - Accent1 10 4 3 2 2" xfId="11067"/>
    <cellStyle name="40% - Accent1 10 4 3 2 2 2" xfId="11068"/>
    <cellStyle name="40% - Accent1 10 4 3 2 3" xfId="11069"/>
    <cellStyle name="40% - Accent1 10 4 3 3" xfId="11070"/>
    <cellStyle name="40% - Accent1 10 4 3 3 2" xfId="11071"/>
    <cellStyle name="40% - Accent1 10 4 3 4" xfId="11072"/>
    <cellStyle name="40% - Accent1 10 4 4" xfId="11073"/>
    <cellStyle name="40% - Accent1 10 4 4 2" xfId="11074"/>
    <cellStyle name="40% - Accent1 10 4 4 2 2" xfId="11075"/>
    <cellStyle name="40% - Accent1 10 4 4 3" xfId="11076"/>
    <cellStyle name="40% - Accent1 10 4 5" xfId="11077"/>
    <cellStyle name="40% - Accent1 10 4 5 2" xfId="11078"/>
    <cellStyle name="40% - Accent1 10 4 6" xfId="11079"/>
    <cellStyle name="40% - Accent1 10 4 7" xfId="11080"/>
    <cellStyle name="40% - Accent1 10 5" xfId="11081"/>
    <cellStyle name="40% - Accent1 10 5 2" xfId="11082"/>
    <cellStyle name="40% - Accent1 10 5 2 2" xfId="11083"/>
    <cellStyle name="40% - Accent1 10 5 2 2 2" xfId="11084"/>
    <cellStyle name="40% - Accent1 10 5 2 2 2 2" xfId="11085"/>
    <cellStyle name="40% - Accent1 10 5 2 2 3" xfId="11086"/>
    <cellStyle name="40% - Accent1 10 5 2 3" xfId="11087"/>
    <cellStyle name="40% - Accent1 10 5 2 3 2" xfId="11088"/>
    <cellStyle name="40% - Accent1 10 5 2 4" xfId="11089"/>
    <cellStyle name="40% - Accent1 10 5 3" xfId="11090"/>
    <cellStyle name="40% - Accent1 10 5 3 2" xfId="11091"/>
    <cellStyle name="40% - Accent1 10 5 3 2 2" xfId="11092"/>
    <cellStyle name="40% - Accent1 10 5 3 2 2 2" xfId="11093"/>
    <cellStyle name="40% - Accent1 10 5 3 2 3" xfId="11094"/>
    <cellStyle name="40% - Accent1 10 5 3 3" xfId="11095"/>
    <cellStyle name="40% - Accent1 10 5 3 3 2" xfId="11096"/>
    <cellStyle name="40% - Accent1 10 5 3 4" xfId="11097"/>
    <cellStyle name="40% - Accent1 10 5 4" xfId="11098"/>
    <cellStyle name="40% - Accent1 10 5 4 2" xfId="11099"/>
    <cellStyle name="40% - Accent1 10 5 4 2 2" xfId="11100"/>
    <cellStyle name="40% - Accent1 10 5 4 3" xfId="11101"/>
    <cellStyle name="40% - Accent1 10 5 5" xfId="11102"/>
    <cellStyle name="40% - Accent1 10 5 5 2" xfId="11103"/>
    <cellStyle name="40% - Accent1 10 5 6" xfId="11104"/>
    <cellStyle name="40% - Accent1 10 5 7" xfId="11105"/>
    <cellStyle name="40% - Accent1 10 6" xfId="11106"/>
    <cellStyle name="40% - Accent1 10 6 2" xfId="11107"/>
    <cellStyle name="40% - Accent1 10 6 2 2" xfId="11108"/>
    <cellStyle name="40% - Accent1 10 6 2 2 2" xfId="11109"/>
    <cellStyle name="40% - Accent1 10 6 2 3" xfId="11110"/>
    <cellStyle name="40% - Accent1 10 6 3" xfId="11111"/>
    <cellStyle name="40% - Accent1 10 6 3 2" xfId="11112"/>
    <cellStyle name="40% - Accent1 10 6 4" xfId="11113"/>
    <cellStyle name="40% - Accent1 10 7" xfId="11114"/>
    <cellStyle name="40% - Accent1 10 7 2" xfId="11115"/>
    <cellStyle name="40% - Accent1 10 7 2 2" xfId="11116"/>
    <cellStyle name="40% - Accent1 10 7 2 2 2" xfId="11117"/>
    <cellStyle name="40% - Accent1 10 7 2 3" xfId="11118"/>
    <cellStyle name="40% - Accent1 10 7 3" xfId="11119"/>
    <cellStyle name="40% - Accent1 10 7 3 2" xfId="11120"/>
    <cellStyle name="40% - Accent1 10 7 4" xfId="11121"/>
    <cellStyle name="40% - Accent1 10 8" xfId="11122"/>
    <cellStyle name="40% - Accent1 10 8 2" xfId="11123"/>
    <cellStyle name="40% - Accent1 10 8 2 2" xfId="11124"/>
    <cellStyle name="40% - Accent1 10 8 2 2 2" xfId="11125"/>
    <cellStyle name="40% - Accent1 10 8 2 3" xfId="11126"/>
    <cellStyle name="40% - Accent1 10 8 3" xfId="11127"/>
    <cellStyle name="40% - Accent1 10 8 3 2" xfId="11128"/>
    <cellStyle name="40% - Accent1 10 8 4" xfId="11129"/>
    <cellStyle name="40% - Accent1 10 9" xfId="11130"/>
    <cellStyle name="40% - Accent1 10 9 2" xfId="11131"/>
    <cellStyle name="40% - Accent1 10 9 2 2" xfId="11132"/>
    <cellStyle name="40% - Accent1 10 9 3" xfId="11133"/>
    <cellStyle name="40% - Accent1 11" xfId="11134"/>
    <cellStyle name="40% - Accent1 11 2" xfId="11135"/>
    <cellStyle name="40% - Accent1 11 2 2" xfId="11136"/>
    <cellStyle name="40% - Accent1 11 2 3" xfId="11137"/>
    <cellStyle name="40% - Accent1 11 3" xfId="11138"/>
    <cellStyle name="40% - Accent1 11 3 2" xfId="11139"/>
    <cellStyle name="40% - Accent1 11 3 2 2" xfId="11140"/>
    <cellStyle name="40% - Accent1 11 3 2 2 2" xfId="11141"/>
    <cellStyle name="40% - Accent1 11 3 2 3" xfId="11142"/>
    <cellStyle name="40% - Accent1 11 3 3" xfId="11143"/>
    <cellStyle name="40% - Accent1 11 3 3 2" xfId="11144"/>
    <cellStyle name="40% - Accent1 11 3 4" xfId="11145"/>
    <cellStyle name="40% - Accent1 11 3 5" xfId="11146"/>
    <cellStyle name="40% - Accent1 11 3 6" xfId="11147"/>
    <cellStyle name="40% - Accent1 11 4" xfId="11148"/>
    <cellStyle name="40% - Accent1 11 4 2" xfId="11149"/>
    <cellStyle name="40% - Accent1 11 5" xfId="11150"/>
    <cellStyle name="40% - Accent1 11 6" xfId="11151"/>
    <cellStyle name="40% - Accent1 12" xfId="11152"/>
    <cellStyle name="40% - Accent1 12 10" xfId="11153"/>
    <cellStyle name="40% - Accent1 12 2" xfId="11154"/>
    <cellStyle name="40% - Accent1 12 2 2" xfId="11155"/>
    <cellStyle name="40% - Accent1 12 2 2 2" xfId="11156"/>
    <cellStyle name="40% - Accent1 12 2 2 2 2" xfId="11157"/>
    <cellStyle name="40% - Accent1 12 2 2 2 2 2" xfId="11158"/>
    <cellStyle name="40% - Accent1 12 2 2 2 3" xfId="11159"/>
    <cellStyle name="40% - Accent1 12 2 2 3" xfId="11160"/>
    <cellStyle name="40% - Accent1 12 2 2 3 2" xfId="11161"/>
    <cellStyle name="40% - Accent1 12 2 2 4" xfId="11162"/>
    <cellStyle name="40% - Accent1 12 2 3" xfId="11163"/>
    <cellStyle name="40% - Accent1 12 2 3 2" xfId="11164"/>
    <cellStyle name="40% - Accent1 12 2 3 2 2" xfId="11165"/>
    <cellStyle name="40% - Accent1 12 2 3 2 2 2" xfId="11166"/>
    <cellStyle name="40% - Accent1 12 2 3 2 3" xfId="11167"/>
    <cellStyle name="40% - Accent1 12 2 3 3" xfId="11168"/>
    <cellStyle name="40% - Accent1 12 2 3 3 2" xfId="11169"/>
    <cellStyle name="40% - Accent1 12 2 3 4" xfId="11170"/>
    <cellStyle name="40% - Accent1 12 2 4" xfId="11171"/>
    <cellStyle name="40% - Accent1 12 2 4 2" xfId="11172"/>
    <cellStyle name="40% - Accent1 12 2 4 2 2" xfId="11173"/>
    <cellStyle name="40% - Accent1 12 2 4 3" xfId="11174"/>
    <cellStyle name="40% - Accent1 12 2 5" xfId="11175"/>
    <cellStyle name="40% - Accent1 12 2 5 2" xfId="11176"/>
    <cellStyle name="40% - Accent1 12 2 6" xfId="11177"/>
    <cellStyle name="40% - Accent1 12 2 7" xfId="11178"/>
    <cellStyle name="40% - Accent1 12 3" xfId="11179"/>
    <cellStyle name="40% - Accent1 12 3 2" xfId="11180"/>
    <cellStyle name="40% - Accent1 12 3 2 2" xfId="11181"/>
    <cellStyle name="40% - Accent1 12 3 2 2 2" xfId="11182"/>
    <cellStyle name="40% - Accent1 12 3 2 3" xfId="11183"/>
    <cellStyle name="40% - Accent1 12 3 3" xfId="11184"/>
    <cellStyle name="40% - Accent1 12 3 3 2" xfId="11185"/>
    <cellStyle name="40% - Accent1 12 3 4" xfId="11186"/>
    <cellStyle name="40% - Accent1 12 3 5" xfId="11187"/>
    <cellStyle name="40% - Accent1 12 4" xfId="11188"/>
    <cellStyle name="40% - Accent1 12 4 2" xfId="11189"/>
    <cellStyle name="40% - Accent1 12 4 2 2" xfId="11190"/>
    <cellStyle name="40% - Accent1 12 4 2 2 2" xfId="11191"/>
    <cellStyle name="40% - Accent1 12 4 2 3" xfId="11192"/>
    <cellStyle name="40% - Accent1 12 4 3" xfId="11193"/>
    <cellStyle name="40% - Accent1 12 4 3 2" xfId="11194"/>
    <cellStyle name="40% - Accent1 12 4 4" xfId="11195"/>
    <cellStyle name="40% - Accent1 12 5" xfId="11196"/>
    <cellStyle name="40% - Accent1 12 5 2" xfId="11197"/>
    <cellStyle name="40% - Accent1 12 5 2 2" xfId="11198"/>
    <cellStyle name="40% - Accent1 12 5 2 2 2" xfId="11199"/>
    <cellStyle name="40% - Accent1 12 5 2 3" xfId="11200"/>
    <cellStyle name="40% - Accent1 12 5 3" xfId="11201"/>
    <cellStyle name="40% - Accent1 12 5 3 2" xfId="11202"/>
    <cellStyle name="40% - Accent1 12 5 4" xfId="11203"/>
    <cellStyle name="40% - Accent1 12 6" xfId="11204"/>
    <cellStyle name="40% - Accent1 12 6 2" xfId="11205"/>
    <cellStyle name="40% - Accent1 12 6 2 2" xfId="11206"/>
    <cellStyle name="40% - Accent1 12 6 2 2 2" xfId="11207"/>
    <cellStyle name="40% - Accent1 12 6 2 3" xfId="11208"/>
    <cellStyle name="40% - Accent1 12 6 3" xfId="11209"/>
    <cellStyle name="40% - Accent1 12 6 3 2" xfId="11210"/>
    <cellStyle name="40% - Accent1 12 6 4" xfId="11211"/>
    <cellStyle name="40% - Accent1 12 7" xfId="11212"/>
    <cellStyle name="40% - Accent1 12 7 2" xfId="11213"/>
    <cellStyle name="40% - Accent1 12 7 2 2" xfId="11214"/>
    <cellStyle name="40% - Accent1 12 7 3" xfId="11215"/>
    <cellStyle name="40% - Accent1 12 8" xfId="11216"/>
    <cellStyle name="40% - Accent1 12 8 2" xfId="11217"/>
    <cellStyle name="40% - Accent1 12 9" xfId="11218"/>
    <cellStyle name="40% - Accent1 13" xfId="11219"/>
    <cellStyle name="40% - Accent1 13 10" xfId="11220"/>
    <cellStyle name="40% - Accent1 13 2" xfId="11221"/>
    <cellStyle name="40% - Accent1 13 2 2" xfId="11222"/>
    <cellStyle name="40% - Accent1 13 2 2 2" xfId="11223"/>
    <cellStyle name="40% - Accent1 13 2 2 2 2" xfId="11224"/>
    <cellStyle name="40% - Accent1 13 2 2 2 2 2" xfId="11225"/>
    <cellStyle name="40% - Accent1 13 2 2 2 3" xfId="11226"/>
    <cellStyle name="40% - Accent1 13 2 2 3" xfId="11227"/>
    <cellStyle name="40% - Accent1 13 2 2 3 2" xfId="11228"/>
    <cellStyle name="40% - Accent1 13 2 2 4" xfId="11229"/>
    <cellStyle name="40% - Accent1 13 2 3" xfId="11230"/>
    <cellStyle name="40% - Accent1 13 2 3 2" xfId="11231"/>
    <cellStyle name="40% - Accent1 13 2 3 2 2" xfId="11232"/>
    <cellStyle name="40% - Accent1 13 2 3 2 2 2" xfId="11233"/>
    <cellStyle name="40% - Accent1 13 2 3 2 3" xfId="11234"/>
    <cellStyle name="40% - Accent1 13 2 3 3" xfId="11235"/>
    <cellStyle name="40% - Accent1 13 2 3 3 2" xfId="11236"/>
    <cellStyle name="40% - Accent1 13 2 3 4" xfId="11237"/>
    <cellStyle name="40% - Accent1 13 2 4" xfId="11238"/>
    <cellStyle name="40% - Accent1 13 2 4 2" xfId="11239"/>
    <cellStyle name="40% - Accent1 13 2 4 2 2" xfId="11240"/>
    <cellStyle name="40% - Accent1 13 2 4 3" xfId="11241"/>
    <cellStyle name="40% - Accent1 13 2 5" xfId="11242"/>
    <cellStyle name="40% - Accent1 13 2 5 2" xfId="11243"/>
    <cellStyle name="40% - Accent1 13 2 6" xfId="11244"/>
    <cellStyle name="40% - Accent1 13 2 7" xfId="11245"/>
    <cellStyle name="40% - Accent1 13 3" xfId="11246"/>
    <cellStyle name="40% - Accent1 13 3 2" xfId="11247"/>
    <cellStyle name="40% - Accent1 13 3 2 2" xfId="11248"/>
    <cellStyle name="40% - Accent1 13 3 2 2 2" xfId="11249"/>
    <cellStyle name="40% - Accent1 13 3 2 3" xfId="11250"/>
    <cellStyle name="40% - Accent1 13 3 3" xfId="11251"/>
    <cellStyle name="40% - Accent1 13 3 3 2" xfId="11252"/>
    <cellStyle name="40% - Accent1 13 3 4" xfId="11253"/>
    <cellStyle name="40% - Accent1 13 3 5" xfId="11254"/>
    <cellStyle name="40% - Accent1 13 4" xfId="11255"/>
    <cellStyle name="40% - Accent1 13 4 2" xfId="11256"/>
    <cellStyle name="40% - Accent1 13 4 2 2" xfId="11257"/>
    <cellStyle name="40% - Accent1 13 4 2 2 2" xfId="11258"/>
    <cellStyle name="40% - Accent1 13 4 2 3" xfId="11259"/>
    <cellStyle name="40% - Accent1 13 4 3" xfId="11260"/>
    <cellStyle name="40% - Accent1 13 4 3 2" xfId="11261"/>
    <cellStyle name="40% - Accent1 13 4 4" xfId="11262"/>
    <cellStyle name="40% - Accent1 13 5" xfId="11263"/>
    <cellStyle name="40% - Accent1 13 5 2" xfId="11264"/>
    <cellStyle name="40% - Accent1 13 5 2 2" xfId="11265"/>
    <cellStyle name="40% - Accent1 13 5 2 2 2" xfId="11266"/>
    <cellStyle name="40% - Accent1 13 5 2 3" xfId="11267"/>
    <cellStyle name="40% - Accent1 13 5 3" xfId="11268"/>
    <cellStyle name="40% - Accent1 13 5 3 2" xfId="11269"/>
    <cellStyle name="40% - Accent1 13 5 4" xfId="11270"/>
    <cellStyle name="40% - Accent1 13 6" xfId="11271"/>
    <cellStyle name="40% - Accent1 13 6 2" xfId="11272"/>
    <cellStyle name="40% - Accent1 13 6 2 2" xfId="11273"/>
    <cellStyle name="40% - Accent1 13 6 2 2 2" xfId="11274"/>
    <cellStyle name="40% - Accent1 13 6 2 3" xfId="11275"/>
    <cellStyle name="40% - Accent1 13 6 3" xfId="11276"/>
    <cellStyle name="40% - Accent1 13 6 3 2" xfId="11277"/>
    <cellStyle name="40% - Accent1 13 6 4" xfId="11278"/>
    <cellStyle name="40% - Accent1 13 7" xfId="11279"/>
    <cellStyle name="40% - Accent1 13 7 2" xfId="11280"/>
    <cellStyle name="40% - Accent1 13 7 2 2" xfId="11281"/>
    <cellStyle name="40% - Accent1 13 7 3" xfId="11282"/>
    <cellStyle name="40% - Accent1 13 8" xfId="11283"/>
    <cellStyle name="40% - Accent1 13 8 2" xfId="11284"/>
    <cellStyle name="40% - Accent1 13 9" xfId="11285"/>
    <cellStyle name="40% - Accent1 14" xfId="11286"/>
    <cellStyle name="40% - Accent1 15" xfId="11287"/>
    <cellStyle name="40% - Accent1 16" xfId="11288"/>
    <cellStyle name="40% - Accent1 17" xfId="11289"/>
    <cellStyle name="40% - Accent1 18" xfId="11290"/>
    <cellStyle name="40% - Accent1 2" xfId="11291"/>
    <cellStyle name="40% - Accent1 2 2" xfId="11292"/>
    <cellStyle name="40% - Accent1 2 2 10" xfId="11293"/>
    <cellStyle name="40% - Accent1 2 2 11" xfId="11294"/>
    <cellStyle name="40% - Accent1 2 2 12" xfId="11295"/>
    <cellStyle name="40% - Accent1 2 2 13" xfId="11296"/>
    <cellStyle name="40% - Accent1 2 2 2" xfId="11297"/>
    <cellStyle name="40% - Accent1 2 2 2 2" xfId="11298"/>
    <cellStyle name="40% - Accent1 2 2 2 2 2" xfId="11299"/>
    <cellStyle name="40% - Accent1 2 2 2 2 2 2" xfId="11300"/>
    <cellStyle name="40% - Accent1 2 2 2 2 2 2 2" xfId="11301"/>
    <cellStyle name="40% - Accent1 2 2 2 2 2 2 2 2" xfId="11302"/>
    <cellStyle name="40% - Accent1 2 2 2 2 2 2 3" xfId="11303"/>
    <cellStyle name="40% - Accent1 2 2 2 2 2 3" xfId="11304"/>
    <cellStyle name="40% - Accent1 2 2 2 2 2 3 2" xfId="11305"/>
    <cellStyle name="40% - Accent1 2 2 2 2 2 4" xfId="11306"/>
    <cellStyle name="40% - Accent1 2 2 2 2 3" xfId="11307"/>
    <cellStyle name="40% - Accent1 2 2 2 2 3 2" xfId="11308"/>
    <cellStyle name="40% - Accent1 2 2 2 2 3 2 2" xfId="11309"/>
    <cellStyle name="40% - Accent1 2 2 2 2 3 2 2 2" xfId="11310"/>
    <cellStyle name="40% - Accent1 2 2 2 2 3 2 3" xfId="11311"/>
    <cellStyle name="40% - Accent1 2 2 2 2 3 3" xfId="11312"/>
    <cellStyle name="40% - Accent1 2 2 2 2 3 3 2" xfId="11313"/>
    <cellStyle name="40% - Accent1 2 2 2 2 3 4" xfId="11314"/>
    <cellStyle name="40% - Accent1 2 2 2 2 4" xfId="11315"/>
    <cellStyle name="40% - Accent1 2 2 2 2 4 2" xfId="11316"/>
    <cellStyle name="40% - Accent1 2 2 2 2 4 2 2" xfId="11317"/>
    <cellStyle name="40% - Accent1 2 2 2 2 4 3" xfId="11318"/>
    <cellStyle name="40% - Accent1 2 2 2 2 5" xfId="11319"/>
    <cellStyle name="40% - Accent1 2 2 2 2 5 2" xfId="11320"/>
    <cellStyle name="40% - Accent1 2 2 2 2 6" xfId="11321"/>
    <cellStyle name="40% - Accent1 2 2 2 2 6 2" xfId="11322"/>
    <cellStyle name="40% - Accent1 2 2 2 2 7" xfId="11323"/>
    <cellStyle name="40% - Accent1 2 2 2 2 8" xfId="11324"/>
    <cellStyle name="40% - Accent1 2 2 2 3" xfId="11325"/>
    <cellStyle name="40% - Accent1 2 2 2 3 2" xfId="11326"/>
    <cellStyle name="40% - Accent1 2 2 2 3 2 2" xfId="11327"/>
    <cellStyle name="40% - Accent1 2 2 2 3 2 2 2" xfId="11328"/>
    <cellStyle name="40% - Accent1 2 2 2 3 2 3" xfId="11329"/>
    <cellStyle name="40% - Accent1 2 2 2 3 2 4" xfId="11330"/>
    <cellStyle name="40% - Accent1 2 2 2 3 3" xfId="11331"/>
    <cellStyle name="40% - Accent1 2 2 2 3 3 2" xfId="11332"/>
    <cellStyle name="40% - Accent1 2 2 2 3 4" xfId="11333"/>
    <cellStyle name="40% - Accent1 2 2 2 3 4 2" xfId="11334"/>
    <cellStyle name="40% - Accent1 2 2 2 3 5" xfId="11335"/>
    <cellStyle name="40% - Accent1 2 2 2 3 6" xfId="11336"/>
    <cellStyle name="40% - Accent1 2 2 2 4" xfId="11337"/>
    <cellStyle name="40% - Accent1 2 2 2 5" xfId="11338"/>
    <cellStyle name="40% - Accent1 2 2 2 6" xfId="11339"/>
    <cellStyle name="40% - Accent1 2 2 2 7" xfId="11340"/>
    <cellStyle name="40% - Accent1 2 2 2 8" xfId="11341"/>
    <cellStyle name="40% - Accent1 2 2 3" xfId="11342"/>
    <cellStyle name="40% - Accent1 2 2 3 2" xfId="11343"/>
    <cellStyle name="40% - Accent1 2 2 3 2 2" xfId="11344"/>
    <cellStyle name="40% - Accent1 2 2 3 2 2 2" xfId="11345"/>
    <cellStyle name="40% - Accent1 2 2 3 2 2 3" xfId="11346"/>
    <cellStyle name="40% - Accent1 2 2 3 2 3" xfId="11347"/>
    <cellStyle name="40% - Accent1 2 2 3 2 4" xfId="11348"/>
    <cellStyle name="40% - Accent1 2 2 3 3" xfId="11349"/>
    <cellStyle name="40% - Accent1 2 2 3 3 2" xfId="11350"/>
    <cellStyle name="40% - Accent1 2 2 3 3 3" xfId="11351"/>
    <cellStyle name="40% - Accent1 2 2 3 4" xfId="11352"/>
    <cellStyle name="40% - Accent1 2 2 3 5" xfId="11353"/>
    <cellStyle name="40% - Accent1 2 2 4" xfId="11354"/>
    <cellStyle name="40% - Accent1 2 2 4 2" xfId="11355"/>
    <cellStyle name="40% - Accent1 2 2 4 2 2" xfId="11356"/>
    <cellStyle name="40% - Accent1 2 2 4 2 2 2" xfId="11357"/>
    <cellStyle name="40% - Accent1 2 2 4 2 2 2 2" xfId="11358"/>
    <cellStyle name="40% - Accent1 2 2 4 2 2 3" xfId="11359"/>
    <cellStyle name="40% - Accent1 2 2 4 2 3" xfId="11360"/>
    <cellStyle name="40% - Accent1 2 2 4 2 3 2" xfId="11361"/>
    <cellStyle name="40% - Accent1 2 2 4 2 4" xfId="11362"/>
    <cellStyle name="40% - Accent1 2 2 4 3" xfId="11363"/>
    <cellStyle name="40% - Accent1 2 2 4 3 2" xfId="11364"/>
    <cellStyle name="40% - Accent1 2 2 4 3 2 2" xfId="11365"/>
    <cellStyle name="40% - Accent1 2 2 4 3 2 2 2" xfId="11366"/>
    <cellStyle name="40% - Accent1 2 2 4 3 2 3" xfId="11367"/>
    <cellStyle name="40% - Accent1 2 2 4 3 3" xfId="11368"/>
    <cellStyle name="40% - Accent1 2 2 4 3 3 2" xfId="11369"/>
    <cellStyle name="40% - Accent1 2 2 4 3 4" xfId="11370"/>
    <cellStyle name="40% - Accent1 2 2 4 4" xfId="11371"/>
    <cellStyle name="40% - Accent1 2 2 4 4 2" xfId="11372"/>
    <cellStyle name="40% - Accent1 2 2 4 4 2 2" xfId="11373"/>
    <cellStyle name="40% - Accent1 2 2 4 4 3" xfId="11374"/>
    <cellStyle name="40% - Accent1 2 2 4 5" xfId="11375"/>
    <cellStyle name="40% - Accent1 2 2 4 5 2" xfId="11376"/>
    <cellStyle name="40% - Accent1 2 2 4 6" xfId="11377"/>
    <cellStyle name="40% - Accent1 2 2 4 7" xfId="11378"/>
    <cellStyle name="40% - Accent1 2 2 4 8" xfId="11379"/>
    <cellStyle name="40% - Accent1 2 2 5" xfId="11380"/>
    <cellStyle name="40% - Accent1 2 2 5 2" xfId="11381"/>
    <cellStyle name="40% - Accent1 2 2 5 2 2" xfId="11382"/>
    <cellStyle name="40% - Accent1 2 2 5 2 2 2" xfId="11383"/>
    <cellStyle name="40% - Accent1 2 2 5 2 3" xfId="11384"/>
    <cellStyle name="40% - Accent1 2 2 5 3" xfId="11385"/>
    <cellStyle name="40% - Accent1 2 2 5 3 2" xfId="11386"/>
    <cellStyle name="40% - Accent1 2 2 5 4" xfId="11387"/>
    <cellStyle name="40% - Accent1 2 2 6" xfId="11388"/>
    <cellStyle name="40% - Accent1 2 2 7" xfId="11389"/>
    <cellStyle name="40% - Accent1 2 2 8" xfId="11390"/>
    <cellStyle name="40% - Accent1 2 2 9" xfId="11391"/>
    <cellStyle name="40% - Accent1 2 3" xfId="11392"/>
    <cellStyle name="40% - Accent1 2 3 2" xfId="11393"/>
    <cellStyle name="40% - Accent1 2 3 2 2" xfId="11394"/>
    <cellStyle name="40% - Accent1 2 3 2 2 2" xfId="11395"/>
    <cellStyle name="40% - Accent1 2 3 2 2 2 2" xfId="11396"/>
    <cellStyle name="40% - Accent1 2 3 2 2 2 2 2" xfId="11397"/>
    <cellStyle name="40% - Accent1 2 3 2 2 2 3" xfId="11398"/>
    <cellStyle name="40% - Accent1 2 3 2 2 3" xfId="11399"/>
    <cellStyle name="40% - Accent1 2 3 2 2 3 2" xfId="11400"/>
    <cellStyle name="40% - Accent1 2 3 2 2 4" xfId="11401"/>
    <cellStyle name="40% - Accent1 2 3 2 3" xfId="11402"/>
    <cellStyle name="40% - Accent1 2 3 2 3 2" xfId="11403"/>
    <cellStyle name="40% - Accent1 2 3 2 3 2 2" xfId="11404"/>
    <cellStyle name="40% - Accent1 2 3 2 3 2 2 2" xfId="11405"/>
    <cellStyle name="40% - Accent1 2 3 2 3 2 3" xfId="11406"/>
    <cellStyle name="40% - Accent1 2 3 2 3 3" xfId="11407"/>
    <cellStyle name="40% - Accent1 2 3 2 3 3 2" xfId="11408"/>
    <cellStyle name="40% - Accent1 2 3 2 3 4" xfId="11409"/>
    <cellStyle name="40% - Accent1 2 3 2 4" xfId="11410"/>
    <cellStyle name="40% - Accent1 2 3 2 4 2" xfId="11411"/>
    <cellStyle name="40% - Accent1 2 3 2 4 2 2" xfId="11412"/>
    <cellStyle name="40% - Accent1 2 3 2 4 3" xfId="11413"/>
    <cellStyle name="40% - Accent1 2 3 2 5" xfId="11414"/>
    <cellStyle name="40% - Accent1 2 3 2 5 2" xfId="11415"/>
    <cellStyle name="40% - Accent1 2 3 2 6" xfId="11416"/>
    <cellStyle name="40% - Accent1 2 3 2 7" xfId="11417"/>
    <cellStyle name="40% - Accent1 2 3 2 8" xfId="11418"/>
    <cellStyle name="40% - Accent1 2 3 2 9" xfId="11419"/>
    <cellStyle name="40% - Accent1 2 3 3" xfId="11420"/>
    <cellStyle name="40% - Accent1 2 3 3 2" xfId="11421"/>
    <cellStyle name="40% - Accent1 2 3 3 2 2" xfId="11422"/>
    <cellStyle name="40% - Accent1 2 3 3 2 2 2" xfId="11423"/>
    <cellStyle name="40% - Accent1 2 3 3 2 3" xfId="11424"/>
    <cellStyle name="40% - Accent1 2 3 3 2 4" xfId="11425"/>
    <cellStyle name="40% - Accent1 2 3 3 3" xfId="11426"/>
    <cellStyle name="40% - Accent1 2 3 3 3 2" xfId="11427"/>
    <cellStyle name="40% - Accent1 2 3 3 4" xfId="11428"/>
    <cellStyle name="40% - Accent1 2 3 3 5" xfId="11429"/>
    <cellStyle name="40% - Accent1 2 3 3 6" xfId="11430"/>
    <cellStyle name="40% - Accent1 2 3 4" xfId="11431"/>
    <cellStyle name="40% - Accent1 2 3 5" xfId="11432"/>
    <cellStyle name="40% - Accent1 2 3 6" xfId="11433"/>
    <cellStyle name="40% - Accent1 2 3 7" xfId="11434"/>
    <cellStyle name="40% - Accent1 2 3 8" xfId="11435"/>
    <cellStyle name="40% - Accent1 2 4" xfId="11436"/>
    <cellStyle name="40% - Accent1 2 4 10" xfId="11437"/>
    <cellStyle name="40% - Accent1 2 4 2" xfId="11438"/>
    <cellStyle name="40% - Accent1 2 4 2 2" xfId="11439"/>
    <cellStyle name="40% - Accent1 2 4 2 2 2" xfId="11440"/>
    <cellStyle name="40% - Accent1 2 4 2 2 2 2" xfId="11441"/>
    <cellStyle name="40% - Accent1 2 4 2 2 2 2 2" xfId="11442"/>
    <cellStyle name="40% - Accent1 2 4 2 2 2 3" xfId="11443"/>
    <cellStyle name="40% - Accent1 2 4 2 2 3" xfId="11444"/>
    <cellStyle name="40% - Accent1 2 4 2 2 3 2" xfId="11445"/>
    <cellStyle name="40% - Accent1 2 4 2 2 4" xfId="11446"/>
    <cellStyle name="40% - Accent1 2 4 2 3" xfId="11447"/>
    <cellStyle name="40% - Accent1 2 4 2 3 2" xfId="11448"/>
    <cellStyle name="40% - Accent1 2 4 2 3 2 2" xfId="11449"/>
    <cellStyle name="40% - Accent1 2 4 2 3 2 2 2" xfId="11450"/>
    <cellStyle name="40% - Accent1 2 4 2 3 2 3" xfId="11451"/>
    <cellStyle name="40% - Accent1 2 4 2 3 3" xfId="11452"/>
    <cellStyle name="40% - Accent1 2 4 2 3 3 2" xfId="11453"/>
    <cellStyle name="40% - Accent1 2 4 2 3 4" xfId="11454"/>
    <cellStyle name="40% - Accent1 2 4 2 4" xfId="11455"/>
    <cellStyle name="40% - Accent1 2 4 2 4 2" xfId="11456"/>
    <cellStyle name="40% - Accent1 2 4 2 4 2 2" xfId="11457"/>
    <cellStyle name="40% - Accent1 2 4 2 4 3" xfId="11458"/>
    <cellStyle name="40% - Accent1 2 4 2 5" xfId="11459"/>
    <cellStyle name="40% - Accent1 2 4 2 5 2" xfId="11460"/>
    <cellStyle name="40% - Accent1 2 4 2 6" xfId="11461"/>
    <cellStyle name="40% - Accent1 2 4 2 7" xfId="11462"/>
    <cellStyle name="40% - Accent1 2 4 2 8" xfId="11463"/>
    <cellStyle name="40% - Accent1 2 4 3" xfId="11464"/>
    <cellStyle name="40% - Accent1 2 4 3 2" xfId="11465"/>
    <cellStyle name="40% - Accent1 2 4 3 2 2" xfId="11466"/>
    <cellStyle name="40% - Accent1 2 4 3 2 2 2" xfId="11467"/>
    <cellStyle name="40% - Accent1 2 4 3 2 3" xfId="11468"/>
    <cellStyle name="40% - Accent1 2 4 3 3" xfId="11469"/>
    <cellStyle name="40% - Accent1 2 4 3 3 2" xfId="11470"/>
    <cellStyle name="40% - Accent1 2 4 3 4" xfId="11471"/>
    <cellStyle name="40% - Accent1 2 4 3 5" xfId="11472"/>
    <cellStyle name="40% - Accent1 2 4 3 6" xfId="11473"/>
    <cellStyle name="40% - Accent1 2 4 4" xfId="11474"/>
    <cellStyle name="40% - Accent1 2 4 5" xfId="11475"/>
    <cellStyle name="40% - Accent1 2 4 6" xfId="11476"/>
    <cellStyle name="40% - Accent1 2 4 7" xfId="11477"/>
    <cellStyle name="40% - Accent1 2 4 8" xfId="11478"/>
    <cellStyle name="40% - Accent1 2 4 9" xfId="11479"/>
    <cellStyle name="40% - Accent1 2 5" xfId="11480"/>
    <cellStyle name="40% - Accent1 2 5 2" xfId="11481"/>
    <cellStyle name="40% - Accent1 2 5 2 2" xfId="11482"/>
    <cellStyle name="40% - Accent1 2 5 2 2 2" xfId="11483"/>
    <cellStyle name="40% - Accent1 2 5 2 2 3" xfId="11484"/>
    <cellStyle name="40% - Accent1 2 5 2 3" xfId="11485"/>
    <cellStyle name="40% - Accent1 2 5 2 4" xfId="11486"/>
    <cellStyle name="40% - Accent1 2 5 3" xfId="11487"/>
    <cellStyle name="40% - Accent1 2 5 3 2" xfId="11488"/>
    <cellStyle name="40% - Accent1 2 5 3 3" xfId="11489"/>
    <cellStyle name="40% - Accent1 2 5 4" xfId="11490"/>
    <cellStyle name="40% - Accent1 2 5 5" xfId="11491"/>
    <cellStyle name="40% - Accent1 2 6" xfId="11492"/>
    <cellStyle name="40% - Accent1 2 6 2" xfId="11493"/>
    <cellStyle name="40% - Accent1 2 6 2 2" xfId="11494"/>
    <cellStyle name="40% - Accent1 2 6 2 2 2" xfId="11495"/>
    <cellStyle name="40% - Accent1 2 6 2 2 3" xfId="11496"/>
    <cellStyle name="40% - Accent1 2 6 2 3" xfId="11497"/>
    <cellStyle name="40% - Accent1 2 6 2 4" xfId="11498"/>
    <cellStyle name="40% - Accent1 2 6 3" xfId="11499"/>
    <cellStyle name="40% - Accent1 2 6 3 2" xfId="11500"/>
    <cellStyle name="40% - Accent1 2 6 3 3" xfId="11501"/>
    <cellStyle name="40% - Accent1 2 6 4" xfId="11502"/>
    <cellStyle name="40% - Accent1 2 6 5" xfId="11503"/>
    <cellStyle name="40% - Accent1 2_2012 Cost of Removal" xfId="11504"/>
    <cellStyle name="40% - Accent1 3" xfId="11505"/>
    <cellStyle name="40% - Accent1 3 10" xfId="11506"/>
    <cellStyle name="40% - Accent1 3 2" xfId="11507"/>
    <cellStyle name="40% - Accent1 3 2 2" xfId="11508"/>
    <cellStyle name="40% - Accent1 3 2 2 10" xfId="11509"/>
    <cellStyle name="40% - Accent1 3 2 2 11" xfId="11510"/>
    <cellStyle name="40% - Accent1 3 2 2 12" xfId="11511"/>
    <cellStyle name="40% - Accent1 3 2 2 2" xfId="11512"/>
    <cellStyle name="40% - Accent1 3 2 2 2 2" xfId="11513"/>
    <cellStyle name="40% - Accent1 3 2 2 2 2 2" xfId="11514"/>
    <cellStyle name="40% - Accent1 3 2 2 2 2 2 2" xfId="11515"/>
    <cellStyle name="40% - Accent1 3 2 2 2 2 3" xfId="11516"/>
    <cellStyle name="40% - Accent1 3 2 2 2 3" xfId="11517"/>
    <cellStyle name="40% - Accent1 3 2 2 2 3 2" xfId="11518"/>
    <cellStyle name="40% - Accent1 3 2 2 2 4" xfId="11519"/>
    <cellStyle name="40% - Accent1 3 2 2 3" xfId="11520"/>
    <cellStyle name="40% - Accent1 3 2 2 3 2" xfId="11521"/>
    <cellStyle name="40% - Accent1 3 2 2 3 2 2" xfId="11522"/>
    <cellStyle name="40% - Accent1 3 2 2 3 2 2 2" xfId="11523"/>
    <cellStyle name="40% - Accent1 3 2 2 3 2 3" xfId="11524"/>
    <cellStyle name="40% - Accent1 3 2 2 3 3" xfId="11525"/>
    <cellStyle name="40% - Accent1 3 2 2 3 3 2" xfId="11526"/>
    <cellStyle name="40% - Accent1 3 2 2 3 4" xfId="11527"/>
    <cellStyle name="40% - Accent1 3 2 2 4" xfId="11528"/>
    <cellStyle name="40% - Accent1 3 2 2 4 2" xfId="11529"/>
    <cellStyle name="40% - Accent1 3 2 2 4 2 2" xfId="11530"/>
    <cellStyle name="40% - Accent1 3 2 2 4 2 2 2" xfId="11531"/>
    <cellStyle name="40% - Accent1 3 2 2 4 2 3" xfId="11532"/>
    <cellStyle name="40% - Accent1 3 2 2 4 3" xfId="11533"/>
    <cellStyle name="40% - Accent1 3 2 2 4 3 2" xfId="11534"/>
    <cellStyle name="40% - Accent1 3 2 2 4 4" xfId="11535"/>
    <cellStyle name="40% - Accent1 3 2 2 5" xfId="11536"/>
    <cellStyle name="40% - Accent1 3 2 2 5 2" xfId="11537"/>
    <cellStyle name="40% - Accent1 3 2 2 5 2 2" xfId="11538"/>
    <cellStyle name="40% - Accent1 3 2 2 5 3" xfId="11539"/>
    <cellStyle name="40% - Accent1 3 2 2 6" xfId="11540"/>
    <cellStyle name="40% - Accent1 3 2 2 6 2" xfId="11541"/>
    <cellStyle name="40% - Accent1 3 2 2 7" xfId="11542"/>
    <cellStyle name="40% - Accent1 3 2 2 8" xfId="11543"/>
    <cellStyle name="40% - Accent1 3 2 2 9" xfId="11544"/>
    <cellStyle name="40% - Accent1 3 2 3" xfId="11545"/>
    <cellStyle name="40% - Accent1 3 2 3 2" xfId="11546"/>
    <cellStyle name="40% - Accent1 3 2 3 2 2" xfId="11547"/>
    <cellStyle name="40% - Accent1 3 2 3 2 2 2" xfId="11548"/>
    <cellStyle name="40% - Accent1 3 2 3 2 2 2 2" xfId="11549"/>
    <cellStyle name="40% - Accent1 3 2 3 2 2 3" xfId="11550"/>
    <cellStyle name="40% - Accent1 3 2 3 2 3" xfId="11551"/>
    <cellStyle name="40% - Accent1 3 2 3 2 3 2" xfId="11552"/>
    <cellStyle name="40% - Accent1 3 2 3 2 4" xfId="11553"/>
    <cellStyle name="40% - Accent1 3 2 3 3" xfId="11554"/>
    <cellStyle name="40% - Accent1 3 2 3 3 2" xfId="11555"/>
    <cellStyle name="40% - Accent1 3 2 3 3 2 2" xfId="11556"/>
    <cellStyle name="40% - Accent1 3 2 3 3 2 2 2" xfId="11557"/>
    <cellStyle name="40% - Accent1 3 2 3 3 2 3" xfId="11558"/>
    <cellStyle name="40% - Accent1 3 2 3 3 3" xfId="11559"/>
    <cellStyle name="40% - Accent1 3 2 3 3 3 2" xfId="11560"/>
    <cellStyle name="40% - Accent1 3 2 3 3 4" xfId="11561"/>
    <cellStyle name="40% - Accent1 3 2 3 4" xfId="11562"/>
    <cellStyle name="40% - Accent1 3 2 3 4 2" xfId="11563"/>
    <cellStyle name="40% - Accent1 3 2 3 4 2 2" xfId="11564"/>
    <cellStyle name="40% - Accent1 3 2 3 4 3" xfId="11565"/>
    <cellStyle name="40% - Accent1 3 2 3 5" xfId="11566"/>
    <cellStyle name="40% - Accent1 3 2 3 5 2" xfId="11567"/>
    <cellStyle name="40% - Accent1 3 2 3 6" xfId="11568"/>
    <cellStyle name="40% - Accent1 3 2 3 7" xfId="11569"/>
    <cellStyle name="40% - Accent1 3 2 4" xfId="11570"/>
    <cellStyle name="40% - Accent1 3 2 4 2" xfId="11571"/>
    <cellStyle name="40% - Accent1 3 2 4 2 2" xfId="11572"/>
    <cellStyle name="40% - Accent1 3 2 4 2 2 2" xfId="11573"/>
    <cellStyle name="40% - Accent1 3 2 4 2 3" xfId="11574"/>
    <cellStyle name="40% - Accent1 3 2 4 3" xfId="11575"/>
    <cellStyle name="40% - Accent1 3 2 4 3 2" xfId="11576"/>
    <cellStyle name="40% - Accent1 3 2 4 4" xfId="11577"/>
    <cellStyle name="40% - Accent1 3 2 5" xfId="11578"/>
    <cellStyle name="40% - Accent1 3 2 6" xfId="11579"/>
    <cellStyle name="40% - Accent1 3 2 7" xfId="11580"/>
    <cellStyle name="40% - Accent1 3 2 8" xfId="11581"/>
    <cellStyle name="40% - Accent1 3 3" xfId="11582"/>
    <cellStyle name="40% - Accent1 3 3 2" xfId="11583"/>
    <cellStyle name="40% - Accent1 3 3 2 2" xfId="11584"/>
    <cellStyle name="40% - Accent1 3 3 2 2 2" xfId="11585"/>
    <cellStyle name="40% - Accent1 3 3 2 2 2 2" xfId="11586"/>
    <cellStyle name="40% - Accent1 3 3 2 2 2 2 2" xfId="11587"/>
    <cellStyle name="40% - Accent1 3 3 2 2 2 3" xfId="11588"/>
    <cellStyle name="40% - Accent1 3 3 2 2 3" xfId="11589"/>
    <cellStyle name="40% - Accent1 3 3 2 2 3 2" xfId="11590"/>
    <cellStyle name="40% - Accent1 3 3 2 2 4" xfId="11591"/>
    <cellStyle name="40% - Accent1 3 3 2 3" xfId="11592"/>
    <cellStyle name="40% - Accent1 3 3 2 3 2" xfId="11593"/>
    <cellStyle name="40% - Accent1 3 3 2 3 2 2" xfId="11594"/>
    <cellStyle name="40% - Accent1 3 3 2 3 2 2 2" xfId="11595"/>
    <cellStyle name="40% - Accent1 3 3 2 3 2 3" xfId="11596"/>
    <cellStyle name="40% - Accent1 3 3 2 3 3" xfId="11597"/>
    <cellStyle name="40% - Accent1 3 3 2 3 3 2" xfId="11598"/>
    <cellStyle name="40% - Accent1 3 3 2 3 4" xfId="11599"/>
    <cellStyle name="40% - Accent1 3 3 2 4" xfId="11600"/>
    <cellStyle name="40% - Accent1 3 3 2 4 2" xfId="11601"/>
    <cellStyle name="40% - Accent1 3 3 2 4 2 2" xfId="11602"/>
    <cellStyle name="40% - Accent1 3 3 2 4 3" xfId="11603"/>
    <cellStyle name="40% - Accent1 3 3 2 5" xfId="11604"/>
    <cellStyle name="40% - Accent1 3 3 2 5 2" xfId="11605"/>
    <cellStyle name="40% - Accent1 3 3 2 6" xfId="11606"/>
    <cellStyle name="40% - Accent1 3 3 2 7" xfId="11607"/>
    <cellStyle name="40% - Accent1 3 3 3" xfId="11608"/>
    <cellStyle name="40% - Accent1 3 3 3 2" xfId="11609"/>
    <cellStyle name="40% - Accent1 3 3 3 2 2" xfId="11610"/>
    <cellStyle name="40% - Accent1 3 3 3 2 2 2" xfId="11611"/>
    <cellStyle name="40% - Accent1 3 3 3 2 3" xfId="11612"/>
    <cellStyle name="40% - Accent1 3 3 3 3" xfId="11613"/>
    <cellStyle name="40% - Accent1 3 3 3 3 2" xfId="11614"/>
    <cellStyle name="40% - Accent1 3 3 3 4" xfId="11615"/>
    <cellStyle name="40% - Accent1 3 3 4" xfId="11616"/>
    <cellStyle name="40% - Accent1 3 3 5" xfId="11617"/>
    <cellStyle name="40% - Accent1 3 3 6" xfId="11618"/>
    <cellStyle name="40% - Accent1 3 3 7" xfId="11619"/>
    <cellStyle name="40% - Accent1 3 4" xfId="11620"/>
    <cellStyle name="40% - Accent1 3 4 2" xfId="11621"/>
    <cellStyle name="40% - Accent1 3 4 2 2" xfId="11622"/>
    <cellStyle name="40% - Accent1 3 4 2 2 2" xfId="11623"/>
    <cellStyle name="40% - Accent1 3 4 2 2 2 2" xfId="11624"/>
    <cellStyle name="40% - Accent1 3 4 2 2 3" xfId="11625"/>
    <cellStyle name="40% - Accent1 3 4 2 3" xfId="11626"/>
    <cellStyle name="40% - Accent1 3 4 2 3 2" xfId="11627"/>
    <cellStyle name="40% - Accent1 3 4 2 4" xfId="11628"/>
    <cellStyle name="40% - Accent1 3 4 3" xfId="11629"/>
    <cellStyle name="40% - Accent1 3 4 3 2" xfId="11630"/>
    <cellStyle name="40% - Accent1 3 4 3 2 2" xfId="11631"/>
    <cellStyle name="40% - Accent1 3 4 3 2 2 2" xfId="11632"/>
    <cellStyle name="40% - Accent1 3 4 3 2 3" xfId="11633"/>
    <cellStyle name="40% - Accent1 3 4 3 3" xfId="11634"/>
    <cellStyle name="40% - Accent1 3 4 3 3 2" xfId="11635"/>
    <cellStyle name="40% - Accent1 3 4 3 4" xfId="11636"/>
    <cellStyle name="40% - Accent1 3 4 4" xfId="11637"/>
    <cellStyle name="40% - Accent1 3 4 4 2" xfId="11638"/>
    <cellStyle name="40% - Accent1 3 4 4 2 2" xfId="11639"/>
    <cellStyle name="40% - Accent1 3 4 4 3" xfId="11640"/>
    <cellStyle name="40% - Accent1 3 4 5" xfId="11641"/>
    <cellStyle name="40% - Accent1 3 4 5 2" xfId="11642"/>
    <cellStyle name="40% - Accent1 3 4 6" xfId="11643"/>
    <cellStyle name="40% - Accent1 3 4 7" xfId="11644"/>
    <cellStyle name="40% - Accent1 3 5" xfId="11645"/>
    <cellStyle name="40% - Accent1 3 5 2" xfId="11646"/>
    <cellStyle name="40% - Accent1 3 5 2 2" xfId="11647"/>
    <cellStyle name="40% - Accent1 3 5 2 2 2" xfId="11648"/>
    <cellStyle name="40% - Accent1 3 5 2 3" xfId="11649"/>
    <cellStyle name="40% - Accent1 3 5 3" xfId="11650"/>
    <cellStyle name="40% - Accent1 3 5 3 2" xfId="11651"/>
    <cellStyle name="40% - Accent1 3 5 4" xfId="11652"/>
    <cellStyle name="40% - Accent1 3 6" xfId="11653"/>
    <cellStyle name="40% - Accent1 3 7" xfId="11654"/>
    <cellStyle name="40% - Accent1 3 8" xfId="11655"/>
    <cellStyle name="40% - Accent1 3 9" xfId="11656"/>
    <cellStyle name="40% - Accent1 3_2012" xfId="11657"/>
    <cellStyle name="40% - Accent1 4" xfId="11658"/>
    <cellStyle name="40% - Accent1 4 2" xfId="11659"/>
    <cellStyle name="40% - Accent1 4 2 2" xfId="11660"/>
    <cellStyle name="40% - Accent1 4 2 2 2" xfId="11661"/>
    <cellStyle name="40% - Accent1 4 2 2 2 2" xfId="11662"/>
    <cellStyle name="40% - Accent1 4 2 2 2 2 2" xfId="11663"/>
    <cellStyle name="40% - Accent1 4 2 2 2 2 2 2" xfId="11664"/>
    <cellStyle name="40% - Accent1 4 2 2 2 2 3" xfId="11665"/>
    <cellStyle name="40% - Accent1 4 2 2 2 3" xfId="11666"/>
    <cellStyle name="40% - Accent1 4 2 2 2 3 2" xfId="11667"/>
    <cellStyle name="40% - Accent1 4 2 2 2 4" xfId="11668"/>
    <cellStyle name="40% - Accent1 4 2 2 3" xfId="11669"/>
    <cellStyle name="40% - Accent1 4 2 2 3 2" xfId="11670"/>
    <cellStyle name="40% - Accent1 4 2 2 3 2 2" xfId="11671"/>
    <cellStyle name="40% - Accent1 4 2 2 3 2 2 2" xfId="11672"/>
    <cellStyle name="40% - Accent1 4 2 2 3 2 3" xfId="11673"/>
    <cellStyle name="40% - Accent1 4 2 2 3 3" xfId="11674"/>
    <cellStyle name="40% - Accent1 4 2 2 3 3 2" xfId="11675"/>
    <cellStyle name="40% - Accent1 4 2 2 3 4" xfId="11676"/>
    <cellStyle name="40% - Accent1 4 2 2 4" xfId="11677"/>
    <cellStyle name="40% - Accent1 4 2 2 4 2" xfId="11678"/>
    <cellStyle name="40% - Accent1 4 2 2 4 2 2" xfId="11679"/>
    <cellStyle name="40% - Accent1 4 2 2 4 3" xfId="11680"/>
    <cellStyle name="40% - Accent1 4 2 2 5" xfId="11681"/>
    <cellStyle name="40% - Accent1 4 2 2 5 2" xfId="11682"/>
    <cellStyle name="40% - Accent1 4 2 2 6" xfId="11683"/>
    <cellStyle name="40% - Accent1 4 2 2 7" xfId="11684"/>
    <cellStyle name="40% - Accent1 4 2 2 8" xfId="11685"/>
    <cellStyle name="40% - Accent1 4 2 3" xfId="11686"/>
    <cellStyle name="40% - Accent1 4 2 3 2" xfId="11687"/>
    <cellStyle name="40% - Accent1 4 2 3 2 2" xfId="11688"/>
    <cellStyle name="40% - Accent1 4 2 3 2 2 2" xfId="11689"/>
    <cellStyle name="40% - Accent1 4 2 3 2 3" xfId="11690"/>
    <cellStyle name="40% - Accent1 4 2 3 3" xfId="11691"/>
    <cellStyle name="40% - Accent1 4 2 3 3 2" xfId="11692"/>
    <cellStyle name="40% - Accent1 4 2 3 4" xfId="11693"/>
    <cellStyle name="40% - Accent1 4 2 3 5" xfId="11694"/>
    <cellStyle name="40% - Accent1 4 2 3 6" xfId="11695"/>
    <cellStyle name="40% - Accent1 4 2 4" xfId="11696"/>
    <cellStyle name="40% - Accent1 4 2 5" xfId="11697"/>
    <cellStyle name="40% - Accent1 4 2 6" xfId="11698"/>
    <cellStyle name="40% - Accent1 4 2 7" xfId="11699"/>
    <cellStyle name="40% - Accent1 4 3" xfId="11700"/>
    <cellStyle name="40% - Accent1 4 3 2" xfId="11701"/>
    <cellStyle name="40% - Accent1 4 3 2 2" xfId="11702"/>
    <cellStyle name="40% - Accent1 4 3 2 2 2" xfId="11703"/>
    <cellStyle name="40% - Accent1 4 3 2 2 2 2" xfId="11704"/>
    <cellStyle name="40% - Accent1 4 3 2 2 3" xfId="11705"/>
    <cellStyle name="40% - Accent1 4 3 2 3" xfId="11706"/>
    <cellStyle name="40% - Accent1 4 3 2 3 2" xfId="11707"/>
    <cellStyle name="40% - Accent1 4 3 2 4" xfId="11708"/>
    <cellStyle name="40% - Accent1 4 3 2 5" xfId="11709"/>
    <cellStyle name="40% - Accent1 4 3 2 6" xfId="11710"/>
    <cellStyle name="40% - Accent1 4 3 3" xfId="11711"/>
    <cellStyle name="40% - Accent1 4 3 3 2" xfId="11712"/>
    <cellStyle name="40% - Accent1 4 3 3 2 2" xfId="11713"/>
    <cellStyle name="40% - Accent1 4 3 3 2 2 2" xfId="11714"/>
    <cellStyle name="40% - Accent1 4 3 3 2 3" xfId="11715"/>
    <cellStyle name="40% - Accent1 4 3 3 3" xfId="11716"/>
    <cellStyle name="40% - Accent1 4 3 3 3 2" xfId="11717"/>
    <cellStyle name="40% - Accent1 4 3 3 4" xfId="11718"/>
    <cellStyle name="40% - Accent1 4 3 4" xfId="11719"/>
    <cellStyle name="40% - Accent1 4 3 4 2" xfId="11720"/>
    <cellStyle name="40% - Accent1 4 3 4 2 2" xfId="11721"/>
    <cellStyle name="40% - Accent1 4 3 4 2 2 2" xfId="11722"/>
    <cellStyle name="40% - Accent1 4 3 4 2 3" xfId="11723"/>
    <cellStyle name="40% - Accent1 4 3 4 3" xfId="11724"/>
    <cellStyle name="40% - Accent1 4 3 4 3 2" xfId="11725"/>
    <cellStyle name="40% - Accent1 4 3 4 4" xfId="11726"/>
    <cellStyle name="40% - Accent1 4 3 5" xfId="11727"/>
    <cellStyle name="40% - Accent1 4 3 5 2" xfId="11728"/>
    <cellStyle name="40% - Accent1 4 3 5 2 2" xfId="11729"/>
    <cellStyle name="40% - Accent1 4 3 5 3" xfId="11730"/>
    <cellStyle name="40% - Accent1 4 3 6" xfId="11731"/>
    <cellStyle name="40% - Accent1 4 3 6 2" xfId="11732"/>
    <cellStyle name="40% - Accent1 4 3 7" xfId="11733"/>
    <cellStyle name="40% - Accent1 4 3 7 2" xfId="11734"/>
    <cellStyle name="40% - Accent1 4 3 8" xfId="11735"/>
    <cellStyle name="40% - Accent1 4 4" xfId="11736"/>
    <cellStyle name="40% - Accent1 4 4 2" xfId="11737"/>
    <cellStyle name="40% - Accent1 4 4 2 2" xfId="11738"/>
    <cellStyle name="40% - Accent1 4 4 2 2 2" xfId="11739"/>
    <cellStyle name="40% - Accent1 4 4 2 3" xfId="11740"/>
    <cellStyle name="40% - Accent1 4 4 3" xfId="11741"/>
    <cellStyle name="40% - Accent1 4 4 3 2" xfId="11742"/>
    <cellStyle name="40% - Accent1 4 4 4" xfId="11743"/>
    <cellStyle name="40% - Accent1 4 4 5" xfId="11744"/>
    <cellStyle name="40% - Accent1 4 5" xfId="11745"/>
    <cellStyle name="40% - Accent1 4 6" xfId="11746"/>
    <cellStyle name="40% - Accent1 4 7" xfId="11747"/>
    <cellStyle name="40% - Accent1 4 8" xfId="11748"/>
    <cellStyle name="40% - Accent1 4 9" xfId="11749"/>
    <cellStyle name="40% - Accent1 5" xfId="11750"/>
    <cellStyle name="40% - Accent1 5 10" xfId="11751"/>
    <cellStyle name="40% - Accent1 5 2" xfId="11752"/>
    <cellStyle name="40% - Accent1 5 2 2" xfId="11753"/>
    <cellStyle name="40% - Accent1 5 2 2 2" xfId="11754"/>
    <cellStyle name="40% - Accent1 5 2 2 2 2" xfId="11755"/>
    <cellStyle name="40% - Accent1 5 2 2 2 2 2" xfId="11756"/>
    <cellStyle name="40% - Accent1 5 2 2 2 3" xfId="11757"/>
    <cellStyle name="40% - Accent1 5 2 2 3" xfId="11758"/>
    <cellStyle name="40% - Accent1 5 2 2 3 2" xfId="11759"/>
    <cellStyle name="40% - Accent1 5 2 2 4" xfId="11760"/>
    <cellStyle name="40% - Accent1 5 2 2 5" xfId="11761"/>
    <cellStyle name="40% - Accent1 5 2 3" xfId="11762"/>
    <cellStyle name="40% - Accent1 5 2 3 2" xfId="11763"/>
    <cellStyle name="40% - Accent1 5 2 3 2 2" xfId="11764"/>
    <cellStyle name="40% - Accent1 5 2 3 2 2 2" xfId="11765"/>
    <cellStyle name="40% - Accent1 5 2 3 2 3" xfId="11766"/>
    <cellStyle name="40% - Accent1 5 2 3 3" xfId="11767"/>
    <cellStyle name="40% - Accent1 5 2 3 3 2" xfId="11768"/>
    <cellStyle name="40% - Accent1 5 2 3 4" xfId="11769"/>
    <cellStyle name="40% - Accent1 5 2 4" xfId="11770"/>
    <cellStyle name="40% - Accent1 5 2 4 2" xfId="11771"/>
    <cellStyle name="40% - Accent1 5 2 4 2 2" xfId="11772"/>
    <cellStyle name="40% - Accent1 5 2 4 2 2 2" xfId="11773"/>
    <cellStyle name="40% - Accent1 5 2 4 2 3" xfId="11774"/>
    <cellStyle name="40% - Accent1 5 2 4 3" xfId="11775"/>
    <cellStyle name="40% - Accent1 5 2 4 3 2" xfId="11776"/>
    <cellStyle name="40% - Accent1 5 2 4 4" xfId="11777"/>
    <cellStyle name="40% - Accent1 5 2 5" xfId="11778"/>
    <cellStyle name="40% - Accent1 5 2 5 2" xfId="11779"/>
    <cellStyle name="40% - Accent1 5 2 5 2 2" xfId="11780"/>
    <cellStyle name="40% - Accent1 5 2 5 3" xfId="11781"/>
    <cellStyle name="40% - Accent1 5 2 6" xfId="11782"/>
    <cellStyle name="40% - Accent1 5 2 6 2" xfId="11783"/>
    <cellStyle name="40% - Accent1 5 2 7" xfId="11784"/>
    <cellStyle name="40% - Accent1 5 2 8" xfId="11785"/>
    <cellStyle name="40% - Accent1 5 3" xfId="11786"/>
    <cellStyle name="40% - Accent1 5 3 2" xfId="11787"/>
    <cellStyle name="40% - Accent1 5 3 2 2" xfId="11788"/>
    <cellStyle name="40% - Accent1 5 3 2 2 2" xfId="11789"/>
    <cellStyle name="40% - Accent1 5 3 2 3" xfId="11790"/>
    <cellStyle name="40% - Accent1 5 3 3" xfId="11791"/>
    <cellStyle name="40% - Accent1 5 3 3 2" xfId="11792"/>
    <cellStyle name="40% - Accent1 5 3 4" xfId="11793"/>
    <cellStyle name="40% - Accent1 5 4" xfId="11794"/>
    <cellStyle name="40% - Accent1 5 5" xfId="11795"/>
    <cellStyle name="40% - Accent1 5 6" xfId="11796"/>
    <cellStyle name="40% - Accent1 5 7" xfId="11797"/>
    <cellStyle name="40% - Accent1 5 8" xfId="11798"/>
    <cellStyle name="40% - Accent1 5 9" xfId="11799"/>
    <cellStyle name="40% - Accent1 6" xfId="11800"/>
    <cellStyle name="40% - Accent1 6 10" xfId="11801"/>
    <cellStyle name="40% - Accent1 6 10 2" xfId="11802"/>
    <cellStyle name="40% - Accent1 6 11" xfId="11803"/>
    <cellStyle name="40% - Accent1 6 12" xfId="11804"/>
    <cellStyle name="40% - Accent1 6 13" xfId="11805"/>
    <cellStyle name="40% - Accent1 6 14" xfId="11806"/>
    <cellStyle name="40% - Accent1 6 15" xfId="11807"/>
    <cellStyle name="40% - Accent1 6 2" xfId="11808"/>
    <cellStyle name="40% - Accent1 6 2 10" xfId="11809"/>
    <cellStyle name="40% - Accent1 6 2 11" xfId="11810"/>
    <cellStyle name="40% - Accent1 6 2 2" xfId="11811"/>
    <cellStyle name="40% - Accent1 6 2 2 2" xfId="11812"/>
    <cellStyle name="40% - Accent1 6 2 2 2 2" xfId="11813"/>
    <cellStyle name="40% - Accent1 6 2 2 2 2 2" xfId="11814"/>
    <cellStyle name="40% - Accent1 6 2 2 2 2 2 2" xfId="11815"/>
    <cellStyle name="40% - Accent1 6 2 2 2 2 3" xfId="11816"/>
    <cellStyle name="40% - Accent1 6 2 2 2 3" xfId="11817"/>
    <cellStyle name="40% - Accent1 6 2 2 2 3 2" xfId="11818"/>
    <cellStyle name="40% - Accent1 6 2 2 2 4" xfId="11819"/>
    <cellStyle name="40% - Accent1 6 2 2 3" xfId="11820"/>
    <cellStyle name="40% - Accent1 6 2 2 3 2" xfId="11821"/>
    <cellStyle name="40% - Accent1 6 2 2 3 2 2" xfId="11822"/>
    <cellStyle name="40% - Accent1 6 2 2 3 2 2 2" xfId="11823"/>
    <cellStyle name="40% - Accent1 6 2 2 3 2 3" xfId="11824"/>
    <cellStyle name="40% - Accent1 6 2 2 3 3" xfId="11825"/>
    <cellStyle name="40% - Accent1 6 2 2 3 3 2" xfId="11826"/>
    <cellStyle name="40% - Accent1 6 2 2 3 4" xfId="11827"/>
    <cellStyle name="40% - Accent1 6 2 2 4" xfId="11828"/>
    <cellStyle name="40% - Accent1 6 2 2 4 2" xfId="11829"/>
    <cellStyle name="40% - Accent1 6 2 2 4 2 2" xfId="11830"/>
    <cellStyle name="40% - Accent1 6 2 2 4 3" xfId="11831"/>
    <cellStyle name="40% - Accent1 6 2 2 5" xfId="11832"/>
    <cellStyle name="40% - Accent1 6 2 2 5 2" xfId="11833"/>
    <cellStyle name="40% - Accent1 6 2 2 6" xfId="11834"/>
    <cellStyle name="40% - Accent1 6 2 2 7" xfId="11835"/>
    <cellStyle name="40% - Accent1 6 2 3" xfId="11836"/>
    <cellStyle name="40% - Accent1 6 2 3 2" xfId="11837"/>
    <cellStyle name="40% - Accent1 6 2 3 2 2" xfId="11838"/>
    <cellStyle name="40% - Accent1 6 2 3 2 2 2" xfId="11839"/>
    <cellStyle name="40% - Accent1 6 2 3 2 3" xfId="11840"/>
    <cellStyle name="40% - Accent1 6 2 3 3" xfId="11841"/>
    <cellStyle name="40% - Accent1 6 2 3 3 2" xfId="11842"/>
    <cellStyle name="40% - Accent1 6 2 3 4" xfId="11843"/>
    <cellStyle name="40% - Accent1 6 2 3 5" xfId="11844"/>
    <cellStyle name="40% - Accent1 6 2 4" xfId="11845"/>
    <cellStyle name="40% - Accent1 6 2 4 2" xfId="11846"/>
    <cellStyle name="40% - Accent1 6 2 4 2 2" xfId="11847"/>
    <cellStyle name="40% - Accent1 6 2 4 2 2 2" xfId="11848"/>
    <cellStyle name="40% - Accent1 6 2 4 2 3" xfId="11849"/>
    <cellStyle name="40% - Accent1 6 2 4 3" xfId="11850"/>
    <cellStyle name="40% - Accent1 6 2 4 3 2" xfId="11851"/>
    <cellStyle name="40% - Accent1 6 2 4 4" xfId="11852"/>
    <cellStyle name="40% - Accent1 6 2 5" xfId="11853"/>
    <cellStyle name="40% - Accent1 6 2 5 2" xfId="11854"/>
    <cellStyle name="40% - Accent1 6 2 5 2 2" xfId="11855"/>
    <cellStyle name="40% - Accent1 6 2 5 2 2 2" xfId="11856"/>
    <cellStyle name="40% - Accent1 6 2 5 2 3" xfId="11857"/>
    <cellStyle name="40% - Accent1 6 2 5 3" xfId="11858"/>
    <cellStyle name="40% - Accent1 6 2 5 3 2" xfId="11859"/>
    <cellStyle name="40% - Accent1 6 2 5 4" xfId="11860"/>
    <cellStyle name="40% - Accent1 6 2 6" xfId="11861"/>
    <cellStyle name="40% - Accent1 6 2 6 2" xfId="11862"/>
    <cellStyle name="40% - Accent1 6 2 6 2 2" xfId="11863"/>
    <cellStyle name="40% - Accent1 6 2 6 2 2 2" xfId="11864"/>
    <cellStyle name="40% - Accent1 6 2 6 2 3" xfId="11865"/>
    <cellStyle name="40% - Accent1 6 2 6 3" xfId="11866"/>
    <cellStyle name="40% - Accent1 6 2 6 3 2" xfId="11867"/>
    <cellStyle name="40% - Accent1 6 2 6 4" xfId="11868"/>
    <cellStyle name="40% - Accent1 6 2 7" xfId="11869"/>
    <cellStyle name="40% - Accent1 6 2 7 2" xfId="11870"/>
    <cellStyle name="40% - Accent1 6 2 7 2 2" xfId="11871"/>
    <cellStyle name="40% - Accent1 6 2 7 3" xfId="11872"/>
    <cellStyle name="40% - Accent1 6 2 8" xfId="11873"/>
    <cellStyle name="40% - Accent1 6 2 8 2" xfId="11874"/>
    <cellStyle name="40% - Accent1 6 2 9" xfId="11875"/>
    <cellStyle name="40% - Accent1 6 3" xfId="11876"/>
    <cellStyle name="40% - Accent1 6 3 10" xfId="11877"/>
    <cellStyle name="40% - Accent1 6 3 11" xfId="11878"/>
    <cellStyle name="40% - Accent1 6 3 2" xfId="11879"/>
    <cellStyle name="40% - Accent1 6 3 2 2" xfId="11880"/>
    <cellStyle name="40% - Accent1 6 3 2 2 2" xfId="11881"/>
    <cellStyle name="40% - Accent1 6 3 2 2 2 2" xfId="11882"/>
    <cellStyle name="40% - Accent1 6 3 2 2 2 2 2" xfId="11883"/>
    <cellStyle name="40% - Accent1 6 3 2 2 2 3" xfId="11884"/>
    <cellStyle name="40% - Accent1 6 3 2 2 3" xfId="11885"/>
    <cellStyle name="40% - Accent1 6 3 2 2 3 2" xfId="11886"/>
    <cellStyle name="40% - Accent1 6 3 2 2 4" xfId="11887"/>
    <cellStyle name="40% - Accent1 6 3 2 3" xfId="11888"/>
    <cellStyle name="40% - Accent1 6 3 2 3 2" xfId="11889"/>
    <cellStyle name="40% - Accent1 6 3 2 3 2 2" xfId="11890"/>
    <cellStyle name="40% - Accent1 6 3 2 3 2 2 2" xfId="11891"/>
    <cellStyle name="40% - Accent1 6 3 2 3 2 3" xfId="11892"/>
    <cellStyle name="40% - Accent1 6 3 2 3 3" xfId="11893"/>
    <cellStyle name="40% - Accent1 6 3 2 3 3 2" xfId="11894"/>
    <cellStyle name="40% - Accent1 6 3 2 3 4" xfId="11895"/>
    <cellStyle name="40% - Accent1 6 3 2 4" xfId="11896"/>
    <cellStyle name="40% - Accent1 6 3 2 4 2" xfId="11897"/>
    <cellStyle name="40% - Accent1 6 3 2 4 2 2" xfId="11898"/>
    <cellStyle name="40% - Accent1 6 3 2 4 3" xfId="11899"/>
    <cellStyle name="40% - Accent1 6 3 2 5" xfId="11900"/>
    <cellStyle name="40% - Accent1 6 3 2 5 2" xfId="11901"/>
    <cellStyle name="40% - Accent1 6 3 2 6" xfId="11902"/>
    <cellStyle name="40% - Accent1 6 3 2 7" xfId="11903"/>
    <cellStyle name="40% - Accent1 6 3 3" xfId="11904"/>
    <cellStyle name="40% - Accent1 6 3 3 2" xfId="11905"/>
    <cellStyle name="40% - Accent1 6 3 3 2 2" xfId="11906"/>
    <cellStyle name="40% - Accent1 6 3 3 2 2 2" xfId="11907"/>
    <cellStyle name="40% - Accent1 6 3 3 2 3" xfId="11908"/>
    <cellStyle name="40% - Accent1 6 3 3 3" xfId="11909"/>
    <cellStyle name="40% - Accent1 6 3 3 3 2" xfId="11910"/>
    <cellStyle name="40% - Accent1 6 3 3 4" xfId="11911"/>
    <cellStyle name="40% - Accent1 6 3 3 5" xfId="11912"/>
    <cellStyle name="40% - Accent1 6 3 4" xfId="11913"/>
    <cellStyle name="40% - Accent1 6 3 4 2" xfId="11914"/>
    <cellStyle name="40% - Accent1 6 3 4 2 2" xfId="11915"/>
    <cellStyle name="40% - Accent1 6 3 4 2 2 2" xfId="11916"/>
    <cellStyle name="40% - Accent1 6 3 4 2 3" xfId="11917"/>
    <cellStyle name="40% - Accent1 6 3 4 3" xfId="11918"/>
    <cellStyle name="40% - Accent1 6 3 4 3 2" xfId="11919"/>
    <cellStyle name="40% - Accent1 6 3 4 4" xfId="11920"/>
    <cellStyle name="40% - Accent1 6 3 5" xfId="11921"/>
    <cellStyle name="40% - Accent1 6 3 5 2" xfId="11922"/>
    <cellStyle name="40% - Accent1 6 3 5 2 2" xfId="11923"/>
    <cellStyle name="40% - Accent1 6 3 5 2 2 2" xfId="11924"/>
    <cellStyle name="40% - Accent1 6 3 5 2 3" xfId="11925"/>
    <cellStyle name="40% - Accent1 6 3 5 3" xfId="11926"/>
    <cellStyle name="40% - Accent1 6 3 5 3 2" xfId="11927"/>
    <cellStyle name="40% - Accent1 6 3 5 4" xfId="11928"/>
    <cellStyle name="40% - Accent1 6 3 6" xfId="11929"/>
    <cellStyle name="40% - Accent1 6 3 6 2" xfId="11930"/>
    <cellStyle name="40% - Accent1 6 3 6 2 2" xfId="11931"/>
    <cellStyle name="40% - Accent1 6 3 6 2 2 2" xfId="11932"/>
    <cellStyle name="40% - Accent1 6 3 6 2 3" xfId="11933"/>
    <cellStyle name="40% - Accent1 6 3 6 3" xfId="11934"/>
    <cellStyle name="40% - Accent1 6 3 6 3 2" xfId="11935"/>
    <cellStyle name="40% - Accent1 6 3 6 4" xfId="11936"/>
    <cellStyle name="40% - Accent1 6 3 7" xfId="11937"/>
    <cellStyle name="40% - Accent1 6 3 7 2" xfId="11938"/>
    <cellStyle name="40% - Accent1 6 3 7 2 2" xfId="11939"/>
    <cellStyle name="40% - Accent1 6 3 7 3" xfId="11940"/>
    <cellStyle name="40% - Accent1 6 3 8" xfId="11941"/>
    <cellStyle name="40% - Accent1 6 3 8 2" xfId="11942"/>
    <cellStyle name="40% - Accent1 6 3 9" xfId="11943"/>
    <cellStyle name="40% - Accent1 6 4" xfId="11944"/>
    <cellStyle name="40% - Accent1 6 4 2" xfId="11945"/>
    <cellStyle name="40% - Accent1 6 4 2 2" xfId="11946"/>
    <cellStyle name="40% - Accent1 6 4 2 2 2" xfId="11947"/>
    <cellStyle name="40% - Accent1 6 4 2 2 2 2" xfId="11948"/>
    <cellStyle name="40% - Accent1 6 4 2 2 3" xfId="11949"/>
    <cellStyle name="40% - Accent1 6 4 2 3" xfId="11950"/>
    <cellStyle name="40% - Accent1 6 4 2 3 2" xfId="11951"/>
    <cellStyle name="40% - Accent1 6 4 2 4" xfId="11952"/>
    <cellStyle name="40% - Accent1 6 4 3" xfId="11953"/>
    <cellStyle name="40% - Accent1 6 4 3 2" xfId="11954"/>
    <cellStyle name="40% - Accent1 6 4 3 2 2" xfId="11955"/>
    <cellStyle name="40% - Accent1 6 4 3 2 2 2" xfId="11956"/>
    <cellStyle name="40% - Accent1 6 4 3 2 3" xfId="11957"/>
    <cellStyle name="40% - Accent1 6 4 3 3" xfId="11958"/>
    <cellStyle name="40% - Accent1 6 4 3 3 2" xfId="11959"/>
    <cellStyle name="40% - Accent1 6 4 3 4" xfId="11960"/>
    <cellStyle name="40% - Accent1 6 4 4" xfId="11961"/>
    <cellStyle name="40% - Accent1 6 4 4 2" xfId="11962"/>
    <cellStyle name="40% - Accent1 6 4 4 2 2" xfId="11963"/>
    <cellStyle name="40% - Accent1 6 4 4 3" xfId="11964"/>
    <cellStyle name="40% - Accent1 6 4 5" xfId="11965"/>
    <cellStyle name="40% - Accent1 6 4 5 2" xfId="11966"/>
    <cellStyle name="40% - Accent1 6 4 6" xfId="11967"/>
    <cellStyle name="40% - Accent1 6 4 7" xfId="11968"/>
    <cellStyle name="40% - Accent1 6 5" xfId="11969"/>
    <cellStyle name="40% - Accent1 6 5 2" xfId="11970"/>
    <cellStyle name="40% - Accent1 6 5 2 2" xfId="11971"/>
    <cellStyle name="40% - Accent1 6 5 2 2 2" xfId="11972"/>
    <cellStyle name="40% - Accent1 6 5 2 2 2 2" xfId="11973"/>
    <cellStyle name="40% - Accent1 6 5 2 2 3" xfId="11974"/>
    <cellStyle name="40% - Accent1 6 5 2 3" xfId="11975"/>
    <cellStyle name="40% - Accent1 6 5 2 3 2" xfId="11976"/>
    <cellStyle name="40% - Accent1 6 5 2 4" xfId="11977"/>
    <cellStyle name="40% - Accent1 6 5 3" xfId="11978"/>
    <cellStyle name="40% - Accent1 6 5 3 2" xfId="11979"/>
    <cellStyle name="40% - Accent1 6 5 3 2 2" xfId="11980"/>
    <cellStyle name="40% - Accent1 6 5 3 2 2 2" xfId="11981"/>
    <cellStyle name="40% - Accent1 6 5 3 2 3" xfId="11982"/>
    <cellStyle name="40% - Accent1 6 5 3 3" xfId="11983"/>
    <cellStyle name="40% - Accent1 6 5 3 3 2" xfId="11984"/>
    <cellStyle name="40% - Accent1 6 5 3 4" xfId="11985"/>
    <cellStyle name="40% - Accent1 6 5 4" xfId="11986"/>
    <cellStyle name="40% - Accent1 6 5 4 2" xfId="11987"/>
    <cellStyle name="40% - Accent1 6 5 4 2 2" xfId="11988"/>
    <cellStyle name="40% - Accent1 6 5 4 3" xfId="11989"/>
    <cellStyle name="40% - Accent1 6 5 5" xfId="11990"/>
    <cellStyle name="40% - Accent1 6 5 5 2" xfId="11991"/>
    <cellStyle name="40% - Accent1 6 5 6" xfId="11992"/>
    <cellStyle name="40% - Accent1 6 5 7" xfId="11993"/>
    <cellStyle name="40% - Accent1 6 6" xfId="11994"/>
    <cellStyle name="40% - Accent1 6 6 2" xfId="11995"/>
    <cellStyle name="40% - Accent1 6 6 2 2" xfId="11996"/>
    <cellStyle name="40% - Accent1 6 6 2 2 2" xfId="11997"/>
    <cellStyle name="40% - Accent1 6 6 2 3" xfId="11998"/>
    <cellStyle name="40% - Accent1 6 6 3" xfId="11999"/>
    <cellStyle name="40% - Accent1 6 6 3 2" xfId="12000"/>
    <cellStyle name="40% - Accent1 6 6 4" xfId="12001"/>
    <cellStyle name="40% - Accent1 6 7" xfId="12002"/>
    <cellStyle name="40% - Accent1 6 7 2" xfId="12003"/>
    <cellStyle name="40% - Accent1 6 7 2 2" xfId="12004"/>
    <cellStyle name="40% - Accent1 6 7 2 2 2" xfId="12005"/>
    <cellStyle name="40% - Accent1 6 7 2 3" xfId="12006"/>
    <cellStyle name="40% - Accent1 6 7 3" xfId="12007"/>
    <cellStyle name="40% - Accent1 6 7 3 2" xfId="12008"/>
    <cellStyle name="40% - Accent1 6 7 4" xfId="12009"/>
    <cellStyle name="40% - Accent1 6 8" xfId="12010"/>
    <cellStyle name="40% - Accent1 6 8 2" xfId="12011"/>
    <cellStyle name="40% - Accent1 6 8 2 2" xfId="12012"/>
    <cellStyle name="40% - Accent1 6 8 2 2 2" xfId="12013"/>
    <cellStyle name="40% - Accent1 6 8 2 3" xfId="12014"/>
    <cellStyle name="40% - Accent1 6 8 3" xfId="12015"/>
    <cellStyle name="40% - Accent1 6 8 3 2" xfId="12016"/>
    <cellStyle name="40% - Accent1 6 8 4" xfId="12017"/>
    <cellStyle name="40% - Accent1 6 9" xfId="12018"/>
    <cellStyle name="40% - Accent1 6 9 2" xfId="12019"/>
    <cellStyle name="40% - Accent1 6 9 2 2" xfId="12020"/>
    <cellStyle name="40% - Accent1 6 9 3" xfId="12021"/>
    <cellStyle name="40% - Accent1 7" xfId="12022"/>
    <cellStyle name="40% - Accent1 7 10" xfId="12023"/>
    <cellStyle name="40% - Accent1 7 10 2" xfId="12024"/>
    <cellStyle name="40% - Accent1 7 11" xfId="12025"/>
    <cellStyle name="40% - Accent1 7 12" xfId="12026"/>
    <cellStyle name="40% - Accent1 7 13" xfId="12027"/>
    <cellStyle name="40% - Accent1 7 14" xfId="12028"/>
    <cellStyle name="40% - Accent1 7 15" xfId="12029"/>
    <cellStyle name="40% - Accent1 7 2" xfId="12030"/>
    <cellStyle name="40% - Accent1 7 2 10" xfId="12031"/>
    <cellStyle name="40% - Accent1 7 2 11" xfId="12032"/>
    <cellStyle name="40% - Accent1 7 2 2" xfId="12033"/>
    <cellStyle name="40% - Accent1 7 2 2 2" xfId="12034"/>
    <cellStyle name="40% - Accent1 7 2 2 2 2" xfId="12035"/>
    <cellStyle name="40% - Accent1 7 2 2 2 2 2" xfId="12036"/>
    <cellStyle name="40% - Accent1 7 2 2 2 2 2 2" xfId="12037"/>
    <cellStyle name="40% - Accent1 7 2 2 2 2 3" xfId="12038"/>
    <cellStyle name="40% - Accent1 7 2 2 2 3" xfId="12039"/>
    <cellStyle name="40% - Accent1 7 2 2 2 3 2" xfId="12040"/>
    <cellStyle name="40% - Accent1 7 2 2 2 4" xfId="12041"/>
    <cellStyle name="40% - Accent1 7 2 2 3" xfId="12042"/>
    <cellStyle name="40% - Accent1 7 2 2 3 2" xfId="12043"/>
    <cellStyle name="40% - Accent1 7 2 2 3 2 2" xfId="12044"/>
    <cellStyle name="40% - Accent1 7 2 2 3 2 2 2" xfId="12045"/>
    <cellStyle name="40% - Accent1 7 2 2 3 2 3" xfId="12046"/>
    <cellStyle name="40% - Accent1 7 2 2 3 3" xfId="12047"/>
    <cellStyle name="40% - Accent1 7 2 2 3 3 2" xfId="12048"/>
    <cellStyle name="40% - Accent1 7 2 2 3 4" xfId="12049"/>
    <cellStyle name="40% - Accent1 7 2 2 4" xfId="12050"/>
    <cellStyle name="40% - Accent1 7 2 2 4 2" xfId="12051"/>
    <cellStyle name="40% - Accent1 7 2 2 4 2 2" xfId="12052"/>
    <cellStyle name="40% - Accent1 7 2 2 4 3" xfId="12053"/>
    <cellStyle name="40% - Accent1 7 2 2 5" xfId="12054"/>
    <cellStyle name="40% - Accent1 7 2 2 5 2" xfId="12055"/>
    <cellStyle name="40% - Accent1 7 2 2 6" xfId="12056"/>
    <cellStyle name="40% - Accent1 7 2 2 7" xfId="12057"/>
    <cellStyle name="40% - Accent1 7 2 3" xfId="12058"/>
    <cellStyle name="40% - Accent1 7 2 3 2" xfId="12059"/>
    <cellStyle name="40% - Accent1 7 2 3 2 2" xfId="12060"/>
    <cellStyle name="40% - Accent1 7 2 3 2 2 2" xfId="12061"/>
    <cellStyle name="40% - Accent1 7 2 3 2 3" xfId="12062"/>
    <cellStyle name="40% - Accent1 7 2 3 3" xfId="12063"/>
    <cellStyle name="40% - Accent1 7 2 3 3 2" xfId="12064"/>
    <cellStyle name="40% - Accent1 7 2 3 4" xfId="12065"/>
    <cellStyle name="40% - Accent1 7 2 3 5" xfId="12066"/>
    <cellStyle name="40% - Accent1 7 2 4" xfId="12067"/>
    <cellStyle name="40% - Accent1 7 2 4 2" xfId="12068"/>
    <cellStyle name="40% - Accent1 7 2 4 2 2" xfId="12069"/>
    <cellStyle name="40% - Accent1 7 2 4 2 2 2" xfId="12070"/>
    <cellStyle name="40% - Accent1 7 2 4 2 3" xfId="12071"/>
    <cellStyle name="40% - Accent1 7 2 4 3" xfId="12072"/>
    <cellStyle name="40% - Accent1 7 2 4 3 2" xfId="12073"/>
    <cellStyle name="40% - Accent1 7 2 4 4" xfId="12074"/>
    <cellStyle name="40% - Accent1 7 2 5" xfId="12075"/>
    <cellStyle name="40% - Accent1 7 2 5 2" xfId="12076"/>
    <cellStyle name="40% - Accent1 7 2 5 2 2" xfId="12077"/>
    <cellStyle name="40% - Accent1 7 2 5 2 2 2" xfId="12078"/>
    <cellStyle name="40% - Accent1 7 2 5 2 3" xfId="12079"/>
    <cellStyle name="40% - Accent1 7 2 5 3" xfId="12080"/>
    <cellStyle name="40% - Accent1 7 2 5 3 2" xfId="12081"/>
    <cellStyle name="40% - Accent1 7 2 5 4" xfId="12082"/>
    <cellStyle name="40% - Accent1 7 2 6" xfId="12083"/>
    <cellStyle name="40% - Accent1 7 2 6 2" xfId="12084"/>
    <cellStyle name="40% - Accent1 7 2 6 2 2" xfId="12085"/>
    <cellStyle name="40% - Accent1 7 2 6 2 2 2" xfId="12086"/>
    <cellStyle name="40% - Accent1 7 2 6 2 3" xfId="12087"/>
    <cellStyle name="40% - Accent1 7 2 6 3" xfId="12088"/>
    <cellStyle name="40% - Accent1 7 2 6 3 2" xfId="12089"/>
    <cellStyle name="40% - Accent1 7 2 6 4" xfId="12090"/>
    <cellStyle name="40% - Accent1 7 2 7" xfId="12091"/>
    <cellStyle name="40% - Accent1 7 2 7 2" xfId="12092"/>
    <cellStyle name="40% - Accent1 7 2 7 2 2" xfId="12093"/>
    <cellStyle name="40% - Accent1 7 2 7 3" xfId="12094"/>
    <cellStyle name="40% - Accent1 7 2 8" xfId="12095"/>
    <cellStyle name="40% - Accent1 7 2 8 2" xfId="12096"/>
    <cellStyle name="40% - Accent1 7 2 9" xfId="12097"/>
    <cellStyle name="40% - Accent1 7 3" xfId="12098"/>
    <cellStyle name="40% - Accent1 7 3 10" xfId="12099"/>
    <cellStyle name="40% - Accent1 7 3 11" xfId="12100"/>
    <cellStyle name="40% - Accent1 7 3 2" xfId="12101"/>
    <cellStyle name="40% - Accent1 7 3 2 2" xfId="12102"/>
    <cellStyle name="40% - Accent1 7 3 2 2 2" xfId="12103"/>
    <cellStyle name="40% - Accent1 7 3 2 2 2 2" xfId="12104"/>
    <cellStyle name="40% - Accent1 7 3 2 2 2 2 2" xfId="12105"/>
    <cellStyle name="40% - Accent1 7 3 2 2 2 3" xfId="12106"/>
    <cellStyle name="40% - Accent1 7 3 2 2 3" xfId="12107"/>
    <cellStyle name="40% - Accent1 7 3 2 2 3 2" xfId="12108"/>
    <cellStyle name="40% - Accent1 7 3 2 2 4" xfId="12109"/>
    <cellStyle name="40% - Accent1 7 3 2 3" xfId="12110"/>
    <cellStyle name="40% - Accent1 7 3 2 3 2" xfId="12111"/>
    <cellStyle name="40% - Accent1 7 3 2 3 2 2" xfId="12112"/>
    <cellStyle name="40% - Accent1 7 3 2 3 2 2 2" xfId="12113"/>
    <cellStyle name="40% - Accent1 7 3 2 3 2 3" xfId="12114"/>
    <cellStyle name="40% - Accent1 7 3 2 3 3" xfId="12115"/>
    <cellStyle name="40% - Accent1 7 3 2 3 3 2" xfId="12116"/>
    <cellStyle name="40% - Accent1 7 3 2 3 4" xfId="12117"/>
    <cellStyle name="40% - Accent1 7 3 2 4" xfId="12118"/>
    <cellStyle name="40% - Accent1 7 3 2 4 2" xfId="12119"/>
    <cellStyle name="40% - Accent1 7 3 2 4 2 2" xfId="12120"/>
    <cellStyle name="40% - Accent1 7 3 2 4 3" xfId="12121"/>
    <cellStyle name="40% - Accent1 7 3 2 5" xfId="12122"/>
    <cellStyle name="40% - Accent1 7 3 2 5 2" xfId="12123"/>
    <cellStyle name="40% - Accent1 7 3 2 6" xfId="12124"/>
    <cellStyle name="40% - Accent1 7 3 2 7" xfId="12125"/>
    <cellStyle name="40% - Accent1 7 3 3" xfId="12126"/>
    <cellStyle name="40% - Accent1 7 3 3 2" xfId="12127"/>
    <cellStyle name="40% - Accent1 7 3 3 2 2" xfId="12128"/>
    <cellStyle name="40% - Accent1 7 3 3 2 2 2" xfId="12129"/>
    <cellStyle name="40% - Accent1 7 3 3 2 3" xfId="12130"/>
    <cellStyle name="40% - Accent1 7 3 3 3" xfId="12131"/>
    <cellStyle name="40% - Accent1 7 3 3 3 2" xfId="12132"/>
    <cellStyle name="40% - Accent1 7 3 3 4" xfId="12133"/>
    <cellStyle name="40% - Accent1 7 3 3 5" xfId="12134"/>
    <cellStyle name="40% - Accent1 7 3 4" xfId="12135"/>
    <cellStyle name="40% - Accent1 7 3 4 2" xfId="12136"/>
    <cellStyle name="40% - Accent1 7 3 4 2 2" xfId="12137"/>
    <cellStyle name="40% - Accent1 7 3 4 2 2 2" xfId="12138"/>
    <cellStyle name="40% - Accent1 7 3 4 2 3" xfId="12139"/>
    <cellStyle name="40% - Accent1 7 3 4 3" xfId="12140"/>
    <cellStyle name="40% - Accent1 7 3 4 3 2" xfId="12141"/>
    <cellStyle name="40% - Accent1 7 3 4 4" xfId="12142"/>
    <cellStyle name="40% - Accent1 7 3 5" xfId="12143"/>
    <cellStyle name="40% - Accent1 7 3 5 2" xfId="12144"/>
    <cellStyle name="40% - Accent1 7 3 5 2 2" xfId="12145"/>
    <cellStyle name="40% - Accent1 7 3 5 2 2 2" xfId="12146"/>
    <cellStyle name="40% - Accent1 7 3 5 2 3" xfId="12147"/>
    <cellStyle name="40% - Accent1 7 3 5 3" xfId="12148"/>
    <cellStyle name="40% - Accent1 7 3 5 3 2" xfId="12149"/>
    <cellStyle name="40% - Accent1 7 3 5 4" xfId="12150"/>
    <cellStyle name="40% - Accent1 7 3 6" xfId="12151"/>
    <cellStyle name="40% - Accent1 7 3 6 2" xfId="12152"/>
    <cellStyle name="40% - Accent1 7 3 6 2 2" xfId="12153"/>
    <cellStyle name="40% - Accent1 7 3 6 2 2 2" xfId="12154"/>
    <cellStyle name="40% - Accent1 7 3 6 2 3" xfId="12155"/>
    <cellStyle name="40% - Accent1 7 3 6 3" xfId="12156"/>
    <cellStyle name="40% - Accent1 7 3 6 3 2" xfId="12157"/>
    <cellStyle name="40% - Accent1 7 3 6 4" xfId="12158"/>
    <cellStyle name="40% - Accent1 7 3 7" xfId="12159"/>
    <cellStyle name="40% - Accent1 7 3 7 2" xfId="12160"/>
    <cellStyle name="40% - Accent1 7 3 7 2 2" xfId="12161"/>
    <cellStyle name="40% - Accent1 7 3 7 3" xfId="12162"/>
    <cellStyle name="40% - Accent1 7 3 8" xfId="12163"/>
    <cellStyle name="40% - Accent1 7 3 8 2" xfId="12164"/>
    <cellStyle name="40% - Accent1 7 3 9" xfId="12165"/>
    <cellStyle name="40% - Accent1 7 4" xfId="12166"/>
    <cellStyle name="40% - Accent1 7 4 2" xfId="12167"/>
    <cellStyle name="40% - Accent1 7 4 2 2" xfId="12168"/>
    <cellStyle name="40% - Accent1 7 4 2 2 2" xfId="12169"/>
    <cellStyle name="40% - Accent1 7 4 2 2 2 2" xfId="12170"/>
    <cellStyle name="40% - Accent1 7 4 2 2 3" xfId="12171"/>
    <cellStyle name="40% - Accent1 7 4 2 3" xfId="12172"/>
    <cellStyle name="40% - Accent1 7 4 2 3 2" xfId="12173"/>
    <cellStyle name="40% - Accent1 7 4 2 4" xfId="12174"/>
    <cellStyle name="40% - Accent1 7 4 3" xfId="12175"/>
    <cellStyle name="40% - Accent1 7 4 3 2" xfId="12176"/>
    <cellStyle name="40% - Accent1 7 4 3 2 2" xfId="12177"/>
    <cellStyle name="40% - Accent1 7 4 3 2 2 2" xfId="12178"/>
    <cellStyle name="40% - Accent1 7 4 3 2 3" xfId="12179"/>
    <cellStyle name="40% - Accent1 7 4 3 3" xfId="12180"/>
    <cellStyle name="40% - Accent1 7 4 3 3 2" xfId="12181"/>
    <cellStyle name="40% - Accent1 7 4 3 4" xfId="12182"/>
    <cellStyle name="40% - Accent1 7 4 4" xfId="12183"/>
    <cellStyle name="40% - Accent1 7 4 4 2" xfId="12184"/>
    <cellStyle name="40% - Accent1 7 4 4 2 2" xfId="12185"/>
    <cellStyle name="40% - Accent1 7 4 4 3" xfId="12186"/>
    <cellStyle name="40% - Accent1 7 4 5" xfId="12187"/>
    <cellStyle name="40% - Accent1 7 4 5 2" xfId="12188"/>
    <cellStyle name="40% - Accent1 7 4 6" xfId="12189"/>
    <cellStyle name="40% - Accent1 7 4 7" xfId="12190"/>
    <cellStyle name="40% - Accent1 7 5" xfId="12191"/>
    <cellStyle name="40% - Accent1 7 5 2" xfId="12192"/>
    <cellStyle name="40% - Accent1 7 5 2 2" xfId="12193"/>
    <cellStyle name="40% - Accent1 7 5 2 2 2" xfId="12194"/>
    <cellStyle name="40% - Accent1 7 5 2 2 2 2" xfId="12195"/>
    <cellStyle name="40% - Accent1 7 5 2 2 3" xfId="12196"/>
    <cellStyle name="40% - Accent1 7 5 2 3" xfId="12197"/>
    <cellStyle name="40% - Accent1 7 5 2 3 2" xfId="12198"/>
    <cellStyle name="40% - Accent1 7 5 2 4" xfId="12199"/>
    <cellStyle name="40% - Accent1 7 5 3" xfId="12200"/>
    <cellStyle name="40% - Accent1 7 5 3 2" xfId="12201"/>
    <cellStyle name="40% - Accent1 7 5 3 2 2" xfId="12202"/>
    <cellStyle name="40% - Accent1 7 5 3 2 2 2" xfId="12203"/>
    <cellStyle name="40% - Accent1 7 5 3 2 3" xfId="12204"/>
    <cellStyle name="40% - Accent1 7 5 3 3" xfId="12205"/>
    <cellStyle name="40% - Accent1 7 5 3 3 2" xfId="12206"/>
    <cellStyle name="40% - Accent1 7 5 3 4" xfId="12207"/>
    <cellStyle name="40% - Accent1 7 5 4" xfId="12208"/>
    <cellStyle name="40% - Accent1 7 5 4 2" xfId="12209"/>
    <cellStyle name="40% - Accent1 7 5 4 2 2" xfId="12210"/>
    <cellStyle name="40% - Accent1 7 5 4 3" xfId="12211"/>
    <cellStyle name="40% - Accent1 7 5 5" xfId="12212"/>
    <cellStyle name="40% - Accent1 7 5 5 2" xfId="12213"/>
    <cellStyle name="40% - Accent1 7 5 6" xfId="12214"/>
    <cellStyle name="40% - Accent1 7 5 7" xfId="12215"/>
    <cellStyle name="40% - Accent1 7 6" xfId="12216"/>
    <cellStyle name="40% - Accent1 7 6 2" xfId="12217"/>
    <cellStyle name="40% - Accent1 7 6 2 2" xfId="12218"/>
    <cellStyle name="40% - Accent1 7 6 2 2 2" xfId="12219"/>
    <cellStyle name="40% - Accent1 7 6 2 3" xfId="12220"/>
    <cellStyle name="40% - Accent1 7 6 3" xfId="12221"/>
    <cellStyle name="40% - Accent1 7 6 3 2" xfId="12222"/>
    <cellStyle name="40% - Accent1 7 6 4" xfId="12223"/>
    <cellStyle name="40% - Accent1 7 7" xfId="12224"/>
    <cellStyle name="40% - Accent1 7 7 2" xfId="12225"/>
    <cellStyle name="40% - Accent1 7 7 2 2" xfId="12226"/>
    <cellStyle name="40% - Accent1 7 7 2 2 2" xfId="12227"/>
    <cellStyle name="40% - Accent1 7 7 2 3" xfId="12228"/>
    <cellStyle name="40% - Accent1 7 7 3" xfId="12229"/>
    <cellStyle name="40% - Accent1 7 7 3 2" xfId="12230"/>
    <cellStyle name="40% - Accent1 7 7 4" xfId="12231"/>
    <cellStyle name="40% - Accent1 7 8" xfId="12232"/>
    <cellStyle name="40% - Accent1 7 8 2" xfId="12233"/>
    <cellStyle name="40% - Accent1 7 8 2 2" xfId="12234"/>
    <cellStyle name="40% - Accent1 7 8 2 2 2" xfId="12235"/>
    <cellStyle name="40% - Accent1 7 8 2 3" xfId="12236"/>
    <cellStyle name="40% - Accent1 7 8 3" xfId="12237"/>
    <cellStyle name="40% - Accent1 7 8 3 2" xfId="12238"/>
    <cellStyle name="40% - Accent1 7 8 4" xfId="12239"/>
    <cellStyle name="40% - Accent1 7 9" xfId="12240"/>
    <cellStyle name="40% - Accent1 7 9 2" xfId="12241"/>
    <cellStyle name="40% - Accent1 7 9 2 2" xfId="12242"/>
    <cellStyle name="40% - Accent1 7 9 3" xfId="12243"/>
    <cellStyle name="40% - Accent1 8" xfId="12244"/>
    <cellStyle name="40% - Accent1 8 10" xfId="12245"/>
    <cellStyle name="40% - Accent1 8 10 2" xfId="12246"/>
    <cellStyle name="40% - Accent1 8 11" xfId="12247"/>
    <cellStyle name="40% - Accent1 8 12" xfId="12248"/>
    <cellStyle name="40% - Accent1 8 13" xfId="12249"/>
    <cellStyle name="40% - Accent1 8 14" xfId="12250"/>
    <cellStyle name="40% - Accent1 8 15" xfId="12251"/>
    <cellStyle name="40% - Accent1 8 2" xfId="12252"/>
    <cellStyle name="40% - Accent1 8 2 10" xfId="12253"/>
    <cellStyle name="40% - Accent1 8 2 11" xfId="12254"/>
    <cellStyle name="40% - Accent1 8 2 2" xfId="12255"/>
    <cellStyle name="40% - Accent1 8 2 2 2" xfId="12256"/>
    <cellStyle name="40% - Accent1 8 2 2 2 2" xfId="12257"/>
    <cellStyle name="40% - Accent1 8 2 2 2 2 2" xfId="12258"/>
    <cellStyle name="40% - Accent1 8 2 2 2 2 2 2" xfId="12259"/>
    <cellStyle name="40% - Accent1 8 2 2 2 2 3" xfId="12260"/>
    <cellStyle name="40% - Accent1 8 2 2 2 3" xfId="12261"/>
    <cellStyle name="40% - Accent1 8 2 2 2 3 2" xfId="12262"/>
    <cellStyle name="40% - Accent1 8 2 2 2 4" xfId="12263"/>
    <cellStyle name="40% - Accent1 8 2 2 3" xfId="12264"/>
    <cellStyle name="40% - Accent1 8 2 2 3 2" xfId="12265"/>
    <cellStyle name="40% - Accent1 8 2 2 3 2 2" xfId="12266"/>
    <cellStyle name="40% - Accent1 8 2 2 3 2 2 2" xfId="12267"/>
    <cellStyle name="40% - Accent1 8 2 2 3 2 3" xfId="12268"/>
    <cellStyle name="40% - Accent1 8 2 2 3 3" xfId="12269"/>
    <cellStyle name="40% - Accent1 8 2 2 3 3 2" xfId="12270"/>
    <cellStyle name="40% - Accent1 8 2 2 3 4" xfId="12271"/>
    <cellStyle name="40% - Accent1 8 2 2 4" xfId="12272"/>
    <cellStyle name="40% - Accent1 8 2 2 4 2" xfId="12273"/>
    <cellStyle name="40% - Accent1 8 2 2 4 2 2" xfId="12274"/>
    <cellStyle name="40% - Accent1 8 2 2 4 3" xfId="12275"/>
    <cellStyle name="40% - Accent1 8 2 2 5" xfId="12276"/>
    <cellStyle name="40% - Accent1 8 2 2 5 2" xfId="12277"/>
    <cellStyle name="40% - Accent1 8 2 2 6" xfId="12278"/>
    <cellStyle name="40% - Accent1 8 2 2 7" xfId="12279"/>
    <cellStyle name="40% - Accent1 8 2 3" xfId="12280"/>
    <cellStyle name="40% - Accent1 8 2 3 2" xfId="12281"/>
    <cellStyle name="40% - Accent1 8 2 3 2 2" xfId="12282"/>
    <cellStyle name="40% - Accent1 8 2 3 2 2 2" xfId="12283"/>
    <cellStyle name="40% - Accent1 8 2 3 2 3" xfId="12284"/>
    <cellStyle name="40% - Accent1 8 2 3 3" xfId="12285"/>
    <cellStyle name="40% - Accent1 8 2 3 3 2" xfId="12286"/>
    <cellStyle name="40% - Accent1 8 2 3 4" xfId="12287"/>
    <cellStyle name="40% - Accent1 8 2 3 5" xfId="12288"/>
    <cellStyle name="40% - Accent1 8 2 4" xfId="12289"/>
    <cellStyle name="40% - Accent1 8 2 4 2" xfId="12290"/>
    <cellStyle name="40% - Accent1 8 2 4 2 2" xfId="12291"/>
    <cellStyle name="40% - Accent1 8 2 4 2 2 2" xfId="12292"/>
    <cellStyle name="40% - Accent1 8 2 4 2 3" xfId="12293"/>
    <cellStyle name="40% - Accent1 8 2 4 3" xfId="12294"/>
    <cellStyle name="40% - Accent1 8 2 4 3 2" xfId="12295"/>
    <cellStyle name="40% - Accent1 8 2 4 4" xfId="12296"/>
    <cellStyle name="40% - Accent1 8 2 5" xfId="12297"/>
    <cellStyle name="40% - Accent1 8 2 5 2" xfId="12298"/>
    <cellStyle name="40% - Accent1 8 2 5 2 2" xfId="12299"/>
    <cellStyle name="40% - Accent1 8 2 5 2 2 2" xfId="12300"/>
    <cellStyle name="40% - Accent1 8 2 5 2 3" xfId="12301"/>
    <cellStyle name="40% - Accent1 8 2 5 3" xfId="12302"/>
    <cellStyle name="40% - Accent1 8 2 5 3 2" xfId="12303"/>
    <cellStyle name="40% - Accent1 8 2 5 4" xfId="12304"/>
    <cellStyle name="40% - Accent1 8 2 6" xfId="12305"/>
    <cellStyle name="40% - Accent1 8 2 6 2" xfId="12306"/>
    <cellStyle name="40% - Accent1 8 2 6 2 2" xfId="12307"/>
    <cellStyle name="40% - Accent1 8 2 6 2 2 2" xfId="12308"/>
    <cellStyle name="40% - Accent1 8 2 6 2 3" xfId="12309"/>
    <cellStyle name="40% - Accent1 8 2 6 3" xfId="12310"/>
    <cellStyle name="40% - Accent1 8 2 6 3 2" xfId="12311"/>
    <cellStyle name="40% - Accent1 8 2 6 4" xfId="12312"/>
    <cellStyle name="40% - Accent1 8 2 7" xfId="12313"/>
    <cellStyle name="40% - Accent1 8 2 7 2" xfId="12314"/>
    <cellStyle name="40% - Accent1 8 2 7 2 2" xfId="12315"/>
    <cellStyle name="40% - Accent1 8 2 7 3" xfId="12316"/>
    <cellStyle name="40% - Accent1 8 2 8" xfId="12317"/>
    <cellStyle name="40% - Accent1 8 2 8 2" xfId="12318"/>
    <cellStyle name="40% - Accent1 8 2 9" xfId="12319"/>
    <cellStyle name="40% - Accent1 8 3" xfId="12320"/>
    <cellStyle name="40% - Accent1 8 3 10" xfId="12321"/>
    <cellStyle name="40% - Accent1 8 3 11" xfId="12322"/>
    <cellStyle name="40% - Accent1 8 3 2" xfId="12323"/>
    <cellStyle name="40% - Accent1 8 3 2 2" xfId="12324"/>
    <cellStyle name="40% - Accent1 8 3 2 2 2" xfId="12325"/>
    <cellStyle name="40% - Accent1 8 3 2 2 2 2" xfId="12326"/>
    <cellStyle name="40% - Accent1 8 3 2 2 2 2 2" xfId="12327"/>
    <cellStyle name="40% - Accent1 8 3 2 2 2 3" xfId="12328"/>
    <cellStyle name="40% - Accent1 8 3 2 2 3" xfId="12329"/>
    <cellStyle name="40% - Accent1 8 3 2 2 3 2" xfId="12330"/>
    <cellStyle name="40% - Accent1 8 3 2 2 4" xfId="12331"/>
    <cellStyle name="40% - Accent1 8 3 2 3" xfId="12332"/>
    <cellStyle name="40% - Accent1 8 3 2 3 2" xfId="12333"/>
    <cellStyle name="40% - Accent1 8 3 2 3 2 2" xfId="12334"/>
    <cellStyle name="40% - Accent1 8 3 2 3 2 2 2" xfId="12335"/>
    <cellStyle name="40% - Accent1 8 3 2 3 2 3" xfId="12336"/>
    <cellStyle name="40% - Accent1 8 3 2 3 3" xfId="12337"/>
    <cellStyle name="40% - Accent1 8 3 2 3 3 2" xfId="12338"/>
    <cellStyle name="40% - Accent1 8 3 2 3 4" xfId="12339"/>
    <cellStyle name="40% - Accent1 8 3 2 4" xfId="12340"/>
    <cellStyle name="40% - Accent1 8 3 2 4 2" xfId="12341"/>
    <cellStyle name="40% - Accent1 8 3 2 4 2 2" xfId="12342"/>
    <cellStyle name="40% - Accent1 8 3 2 4 3" xfId="12343"/>
    <cellStyle name="40% - Accent1 8 3 2 5" xfId="12344"/>
    <cellStyle name="40% - Accent1 8 3 2 5 2" xfId="12345"/>
    <cellStyle name="40% - Accent1 8 3 2 6" xfId="12346"/>
    <cellStyle name="40% - Accent1 8 3 2 7" xfId="12347"/>
    <cellStyle name="40% - Accent1 8 3 3" xfId="12348"/>
    <cellStyle name="40% - Accent1 8 3 3 2" xfId="12349"/>
    <cellStyle name="40% - Accent1 8 3 3 2 2" xfId="12350"/>
    <cellStyle name="40% - Accent1 8 3 3 2 2 2" xfId="12351"/>
    <cellStyle name="40% - Accent1 8 3 3 2 3" xfId="12352"/>
    <cellStyle name="40% - Accent1 8 3 3 3" xfId="12353"/>
    <cellStyle name="40% - Accent1 8 3 3 3 2" xfId="12354"/>
    <cellStyle name="40% - Accent1 8 3 3 4" xfId="12355"/>
    <cellStyle name="40% - Accent1 8 3 3 5" xfId="12356"/>
    <cellStyle name="40% - Accent1 8 3 4" xfId="12357"/>
    <cellStyle name="40% - Accent1 8 3 4 2" xfId="12358"/>
    <cellStyle name="40% - Accent1 8 3 4 2 2" xfId="12359"/>
    <cellStyle name="40% - Accent1 8 3 4 2 2 2" xfId="12360"/>
    <cellStyle name="40% - Accent1 8 3 4 2 3" xfId="12361"/>
    <cellStyle name="40% - Accent1 8 3 4 3" xfId="12362"/>
    <cellStyle name="40% - Accent1 8 3 4 3 2" xfId="12363"/>
    <cellStyle name="40% - Accent1 8 3 4 4" xfId="12364"/>
    <cellStyle name="40% - Accent1 8 3 5" xfId="12365"/>
    <cellStyle name="40% - Accent1 8 3 5 2" xfId="12366"/>
    <cellStyle name="40% - Accent1 8 3 5 2 2" xfId="12367"/>
    <cellStyle name="40% - Accent1 8 3 5 2 2 2" xfId="12368"/>
    <cellStyle name="40% - Accent1 8 3 5 2 3" xfId="12369"/>
    <cellStyle name="40% - Accent1 8 3 5 3" xfId="12370"/>
    <cellStyle name="40% - Accent1 8 3 5 3 2" xfId="12371"/>
    <cellStyle name="40% - Accent1 8 3 5 4" xfId="12372"/>
    <cellStyle name="40% - Accent1 8 3 6" xfId="12373"/>
    <cellStyle name="40% - Accent1 8 3 6 2" xfId="12374"/>
    <cellStyle name="40% - Accent1 8 3 6 2 2" xfId="12375"/>
    <cellStyle name="40% - Accent1 8 3 6 2 2 2" xfId="12376"/>
    <cellStyle name="40% - Accent1 8 3 6 2 3" xfId="12377"/>
    <cellStyle name="40% - Accent1 8 3 6 3" xfId="12378"/>
    <cellStyle name="40% - Accent1 8 3 6 3 2" xfId="12379"/>
    <cellStyle name="40% - Accent1 8 3 6 4" xfId="12380"/>
    <cellStyle name="40% - Accent1 8 3 7" xfId="12381"/>
    <cellStyle name="40% - Accent1 8 3 7 2" xfId="12382"/>
    <cellStyle name="40% - Accent1 8 3 7 2 2" xfId="12383"/>
    <cellStyle name="40% - Accent1 8 3 7 3" xfId="12384"/>
    <cellStyle name="40% - Accent1 8 3 8" xfId="12385"/>
    <cellStyle name="40% - Accent1 8 3 8 2" xfId="12386"/>
    <cellStyle name="40% - Accent1 8 3 9" xfId="12387"/>
    <cellStyle name="40% - Accent1 8 4" xfId="12388"/>
    <cellStyle name="40% - Accent1 8 4 2" xfId="12389"/>
    <cellStyle name="40% - Accent1 8 4 2 2" xfId="12390"/>
    <cellStyle name="40% - Accent1 8 4 2 2 2" xfId="12391"/>
    <cellStyle name="40% - Accent1 8 4 2 2 2 2" xfId="12392"/>
    <cellStyle name="40% - Accent1 8 4 2 2 3" xfId="12393"/>
    <cellStyle name="40% - Accent1 8 4 2 3" xfId="12394"/>
    <cellStyle name="40% - Accent1 8 4 2 3 2" xfId="12395"/>
    <cellStyle name="40% - Accent1 8 4 2 4" xfId="12396"/>
    <cellStyle name="40% - Accent1 8 4 3" xfId="12397"/>
    <cellStyle name="40% - Accent1 8 4 3 2" xfId="12398"/>
    <cellStyle name="40% - Accent1 8 4 3 2 2" xfId="12399"/>
    <cellStyle name="40% - Accent1 8 4 3 2 2 2" xfId="12400"/>
    <cellStyle name="40% - Accent1 8 4 3 2 3" xfId="12401"/>
    <cellStyle name="40% - Accent1 8 4 3 3" xfId="12402"/>
    <cellStyle name="40% - Accent1 8 4 3 3 2" xfId="12403"/>
    <cellStyle name="40% - Accent1 8 4 3 4" xfId="12404"/>
    <cellStyle name="40% - Accent1 8 4 4" xfId="12405"/>
    <cellStyle name="40% - Accent1 8 4 4 2" xfId="12406"/>
    <cellStyle name="40% - Accent1 8 4 4 2 2" xfId="12407"/>
    <cellStyle name="40% - Accent1 8 4 4 3" xfId="12408"/>
    <cellStyle name="40% - Accent1 8 4 5" xfId="12409"/>
    <cellStyle name="40% - Accent1 8 4 5 2" xfId="12410"/>
    <cellStyle name="40% - Accent1 8 4 6" xfId="12411"/>
    <cellStyle name="40% - Accent1 8 4 7" xfId="12412"/>
    <cellStyle name="40% - Accent1 8 5" xfId="12413"/>
    <cellStyle name="40% - Accent1 8 5 2" xfId="12414"/>
    <cellStyle name="40% - Accent1 8 5 2 2" xfId="12415"/>
    <cellStyle name="40% - Accent1 8 5 2 2 2" xfId="12416"/>
    <cellStyle name="40% - Accent1 8 5 2 2 2 2" xfId="12417"/>
    <cellStyle name="40% - Accent1 8 5 2 2 3" xfId="12418"/>
    <cellStyle name="40% - Accent1 8 5 2 3" xfId="12419"/>
    <cellStyle name="40% - Accent1 8 5 2 3 2" xfId="12420"/>
    <cellStyle name="40% - Accent1 8 5 2 4" xfId="12421"/>
    <cellStyle name="40% - Accent1 8 5 3" xfId="12422"/>
    <cellStyle name="40% - Accent1 8 5 3 2" xfId="12423"/>
    <cellStyle name="40% - Accent1 8 5 3 2 2" xfId="12424"/>
    <cellStyle name="40% - Accent1 8 5 3 2 2 2" xfId="12425"/>
    <cellStyle name="40% - Accent1 8 5 3 2 3" xfId="12426"/>
    <cellStyle name="40% - Accent1 8 5 3 3" xfId="12427"/>
    <cellStyle name="40% - Accent1 8 5 3 3 2" xfId="12428"/>
    <cellStyle name="40% - Accent1 8 5 3 4" xfId="12429"/>
    <cellStyle name="40% - Accent1 8 5 4" xfId="12430"/>
    <cellStyle name="40% - Accent1 8 5 4 2" xfId="12431"/>
    <cellStyle name="40% - Accent1 8 5 4 2 2" xfId="12432"/>
    <cellStyle name="40% - Accent1 8 5 4 3" xfId="12433"/>
    <cellStyle name="40% - Accent1 8 5 5" xfId="12434"/>
    <cellStyle name="40% - Accent1 8 5 5 2" xfId="12435"/>
    <cellStyle name="40% - Accent1 8 5 6" xfId="12436"/>
    <cellStyle name="40% - Accent1 8 5 7" xfId="12437"/>
    <cellStyle name="40% - Accent1 8 6" xfId="12438"/>
    <cellStyle name="40% - Accent1 8 6 2" xfId="12439"/>
    <cellStyle name="40% - Accent1 8 6 2 2" xfId="12440"/>
    <cellStyle name="40% - Accent1 8 6 2 2 2" xfId="12441"/>
    <cellStyle name="40% - Accent1 8 6 2 3" xfId="12442"/>
    <cellStyle name="40% - Accent1 8 6 3" xfId="12443"/>
    <cellStyle name="40% - Accent1 8 6 3 2" xfId="12444"/>
    <cellStyle name="40% - Accent1 8 6 4" xfId="12445"/>
    <cellStyle name="40% - Accent1 8 7" xfId="12446"/>
    <cellStyle name="40% - Accent1 8 7 2" xfId="12447"/>
    <cellStyle name="40% - Accent1 8 7 2 2" xfId="12448"/>
    <cellStyle name="40% - Accent1 8 7 2 2 2" xfId="12449"/>
    <cellStyle name="40% - Accent1 8 7 2 3" xfId="12450"/>
    <cellStyle name="40% - Accent1 8 7 3" xfId="12451"/>
    <cellStyle name="40% - Accent1 8 7 3 2" xfId="12452"/>
    <cellStyle name="40% - Accent1 8 7 4" xfId="12453"/>
    <cellStyle name="40% - Accent1 8 8" xfId="12454"/>
    <cellStyle name="40% - Accent1 8 8 2" xfId="12455"/>
    <cellStyle name="40% - Accent1 8 8 2 2" xfId="12456"/>
    <cellStyle name="40% - Accent1 8 8 2 2 2" xfId="12457"/>
    <cellStyle name="40% - Accent1 8 8 2 3" xfId="12458"/>
    <cellStyle name="40% - Accent1 8 8 3" xfId="12459"/>
    <cellStyle name="40% - Accent1 8 8 3 2" xfId="12460"/>
    <cellStyle name="40% - Accent1 8 8 4" xfId="12461"/>
    <cellStyle name="40% - Accent1 8 9" xfId="12462"/>
    <cellStyle name="40% - Accent1 8 9 2" xfId="12463"/>
    <cellStyle name="40% - Accent1 8 9 2 2" xfId="12464"/>
    <cellStyle name="40% - Accent1 8 9 3" xfId="12465"/>
    <cellStyle name="40% - Accent1 9" xfId="12466"/>
    <cellStyle name="40% - Accent1 9 10" xfId="12467"/>
    <cellStyle name="40% - Accent1 9 10 2" xfId="12468"/>
    <cellStyle name="40% - Accent1 9 11" xfId="12469"/>
    <cellStyle name="40% - Accent1 9 12" xfId="12470"/>
    <cellStyle name="40% - Accent1 9 13" xfId="12471"/>
    <cellStyle name="40% - Accent1 9 14" xfId="12472"/>
    <cellStyle name="40% - Accent1 9 15" xfId="12473"/>
    <cellStyle name="40% - Accent1 9 2" xfId="12474"/>
    <cellStyle name="40% - Accent1 9 2 10" xfId="12475"/>
    <cellStyle name="40% - Accent1 9 2 11" xfId="12476"/>
    <cellStyle name="40% - Accent1 9 2 2" xfId="12477"/>
    <cellStyle name="40% - Accent1 9 2 2 2" xfId="12478"/>
    <cellStyle name="40% - Accent1 9 2 2 2 2" xfId="12479"/>
    <cellStyle name="40% - Accent1 9 2 2 2 2 2" xfId="12480"/>
    <cellStyle name="40% - Accent1 9 2 2 2 2 2 2" xfId="12481"/>
    <cellStyle name="40% - Accent1 9 2 2 2 2 3" xfId="12482"/>
    <cellStyle name="40% - Accent1 9 2 2 2 3" xfId="12483"/>
    <cellStyle name="40% - Accent1 9 2 2 2 3 2" xfId="12484"/>
    <cellStyle name="40% - Accent1 9 2 2 2 4" xfId="12485"/>
    <cellStyle name="40% - Accent1 9 2 2 3" xfId="12486"/>
    <cellStyle name="40% - Accent1 9 2 2 3 2" xfId="12487"/>
    <cellStyle name="40% - Accent1 9 2 2 3 2 2" xfId="12488"/>
    <cellStyle name="40% - Accent1 9 2 2 3 2 2 2" xfId="12489"/>
    <cellStyle name="40% - Accent1 9 2 2 3 2 3" xfId="12490"/>
    <cellStyle name="40% - Accent1 9 2 2 3 3" xfId="12491"/>
    <cellStyle name="40% - Accent1 9 2 2 3 3 2" xfId="12492"/>
    <cellStyle name="40% - Accent1 9 2 2 3 4" xfId="12493"/>
    <cellStyle name="40% - Accent1 9 2 2 4" xfId="12494"/>
    <cellStyle name="40% - Accent1 9 2 2 4 2" xfId="12495"/>
    <cellStyle name="40% - Accent1 9 2 2 4 2 2" xfId="12496"/>
    <cellStyle name="40% - Accent1 9 2 2 4 3" xfId="12497"/>
    <cellStyle name="40% - Accent1 9 2 2 5" xfId="12498"/>
    <cellStyle name="40% - Accent1 9 2 2 5 2" xfId="12499"/>
    <cellStyle name="40% - Accent1 9 2 2 6" xfId="12500"/>
    <cellStyle name="40% - Accent1 9 2 2 7" xfId="12501"/>
    <cellStyle name="40% - Accent1 9 2 3" xfId="12502"/>
    <cellStyle name="40% - Accent1 9 2 3 2" xfId="12503"/>
    <cellStyle name="40% - Accent1 9 2 3 2 2" xfId="12504"/>
    <cellStyle name="40% - Accent1 9 2 3 2 2 2" xfId="12505"/>
    <cellStyle name="40% - Accent1 9 2 3 2 3" xfId="12506"/>
    <cellStyle name="40% - Accent1 9 2 3 3" xfId="12507"/>
    <cellStyle name="40% - Accent1 9 2 3 3 2" xfId="12508"/>
    <cellStyle name="40% - Accent1 9 2 3 4" xfId="12509"/>
    <cellStyle name="40% - Accent1 9 2 3 5" xfId="12510"/>
    <cellStyle name="40% - Accent1 9 2 4" xfId="12511"/>
    <cellStyle name="40% - Accent1 9 2 4 2" xfId="12512"/>
    <cellStyle name="40% - Accent1 9 2 4 2 2" xfId="12513"/>
    <cellStyle name="40% - Accent1 9 2 4 2 2 2" xfId="12514"/>
    <cellStyle name="40% - Accent1 9 2 4 2 3" xfId="12515"/>
    <cellStyle name="40% - Accent1 9 2 4 3" xfId="12516"/>
    <cellStyle name="40% - Accent1 9 2 4 3 2" xfId="12517"/>
    <cellStyle name="40% - Accent1 9 2 4 4" xfId="12518"/>
    <cellStyle name="40% - Accent1 9 2 5" xfId="12519"/>
    <cellStyle name="40% - Accent1 9 2 5 2" xfId="12520"/>
    <cellStyle name="40% - Accent1 9 2 5 2 2" xfId="12521"/>
    <cellStyle name="40% - Accent1 9 2 5 2 2 2" xfId="12522"/>
    <cellStyle name="40% - Accent1 9 2 5 2 3" xfId="12523"/>
    <cellStyle name="40% - Accent1 9 2 5 3" xfId="12524"/>
    <cellStyle name="40% - Accent1 9 2 5 3 2" xfId="12525"/>
    <cellStyle name="40% - Accent1 9 2 5 4" xfId="12526"/>
    <cellStyle name="40% - Accent1 9 2 6" xfId="12527"/>
    <cellStyle name="40% - Accent1 9 2 6 2" xfId="12528"/>
    <cellStyle name="40% - Accent1 9 2 6 2 2" xfId="12529"/>
    <cellStyle name="40% - Accent1 9 2 6 2 2 2" xfId="12530"/>
    <cellStyle name="40% - Accent1 9 2 6 2 3" xfId="12531"/>
    <cellStyle name="40% - Accent1 9 2 6 3" xfId="12532"/>
    <cellStyle name="40% - Accent1 9 2 6 3 2" xfId="12533"/>
    <cellStyle name="40% - Accent1 9 2 6 4" xfId="12534"/>
    <cellStyle name="40% - Accent1 9 2 7" xfId="12535"/>
    <cellStyle name="40% - Accent1 9 2 7 2" xfId="12536"/>
    <cellStyle name="40% - Accent1 9 2 7 2 2" xfId="12537"/>
    <cellStyle name="40% - Accent1 9 2 7 3" xfId="12538"/>
    <cellStyle name="40% - Accent1 9 2 8" xfId="12539"/>
    <cellStyle name="40% - Accent1 9 2 8 2" xfId="12540"/>
    <cellStyle name="40% - Accent1 9 2 9" xfId="12541"/>
    <cellStyle name="40% - Accent1 9 3" xfId="12542"/>
    <cellStyle name="40% - Accent1 9 3 10" xfId="12543"/>
    <cellStyle name="40% - Accent1 9 3 11" xfId="12544"/>
    <cellStyle name="40% - Accent1 9 3 2" xfId="12545"/>
    <cellStyle name="40% - Accent1 9 3 2 2" xfId="12546"/>
    <cellStyle name="40% - Accent1 9 3 2 2 2" xfId="12547"/>
    <cellStyle name="40% - Accent1 9 3 2 2 2 2" xfId="12548"/>
    <cellStyle name="40% - Accent1 9 3 2 2 2 2 2" xfId="12549"/>
    <cellStyle name="40% - Accent1 9 3 2 2 2 3" xfId="12550"/>
    <cellStyle name="40% - Accent1 9 3 2 2 3" xfId="12551"/>
    <cellStyle name="40% - Accent1 9 3 2 2 3 2" xfId="12552"/>
    <cellStyle name="40% - Accent1 9 3 2 2 4" xfId="12553"/>
    <cellStyle name="40% - Accent1 9 3 2 3" xfId="12554"/>
    <cellStyle name="40% - Accent1 9 3 2 3 2" xfId="12555"/>
    <cellStyle name="40% - Accent1 9 3 2 3 2 2" xfId="12556"/>
    <cellStyle name="40% - Accent1 9 3 2 3 2 2 2" xfId="12557"/>
    <cellStyle name="40% - Accent1 9 3 2 3 2 3" xfId="12558"/>
    <cellStyle name="40% - Accent1 9 3 2 3 3" xfId="12559"/>
    <cellStyle name="40% - Accent1 9 3 2 3 3 2" xfId="12560"/>
    <cellStyle name="40% - Accent1 9 3 2 3 4" xfId="12561"/>
    <cellStyle name="40% - Accent1 9 3 2 4" xfId="12562"/>
    <cellStyle name="40% - Accent1 9 3 2 4 2" xfId="12563"/>
    <cellStyle name="40% - Accent1 9 3 2 4 2 2" xfId="12564"/>
    <cellStyle name="40% - Accent1 9 3 2 4 3" xfId="12565"/>
    <cellStyle name="40% - Accent1 9 3 2 5" xfId="12566"/>
    <cellStyle name="40% - Accent1 9 3 2 5 2" xfId="12567"/>
    <cellStyle name="40% - Accent1 9 3 2 6" xfId="12568"/>
    <cellStyle name="40% - Accent1 9 3 2 7" xfId="12569"/>
    <cellStyle name="40% - Accent1 9 3 3" xfId="12570"/>
    <cellStyle name="40% - Accent1 9 3 3 2" xfId="12571"/>
    <cellStyle name="40% - Accent1 9 3 3 2 2" xfId="12572"/>
    <cellStyle name="40% - Accent1 9 3 3 2 2 2" xfId="12573"/>
    <cellStyle name="40% - Accent1 9 3 3 2 3" xfId="12574"/>
    <cellStyle name="40% - Accent1 9 3 3 3" xfId="12575"/>
    <cellStyle name="40% - Accent1 9 3 3 3 2" xfId="12576"/>
    <cellStyle name="40% - Accent1 9 3 3 4" xfId="12577"/>
    <cellStyle name="40% - Accent1 9 3 3 5" xfId="12578"/>
    <cellStyle name="40% - Accent1 9 3 4" xfId="12579"/>
    <cellStyle name="40% - Accent1 9 3 4 2" xfId="12580"/>
    <cellStyle name="40% - Accent1 9 3 4 2 2" xfId="12581"/>
    <cellStyle name="40% - Accent1 9 3 4 2 2 2" xfId="12582"/>
    <cellStyle name="40% - Accent1 9 3 4 2 3" xfId="12583"/>
    <cellStyle name="40% - Accent1 9 3 4 3" xfId="12584"/>
    <cellStyle name="40% - Accent1 9 3 4 3 2" xfId="12585"/>
    <cellStyle name="40% - Accent1 9 3 4 4" xfId="12586"/>
    <cellStyle name="40% - Accent1 9 3 5" xfId="12587"/>
    <cellStyle name="40% - Accent1 9 3 5 2" xfId="12588"/>
    <cellStyle name="40% - Accent1 9 3 5 2 2" xfId="12589"/>
    <cellStyle name="40% - Accent1 9 3 5 2 2 2" xfId="12590"/>
    <cellStyle name="40% - Accent1 9 3 5 2 3" xfId="12591"/>
    <cellStyle name="40% - Accent1 9 3 5 3" xfId="12592"/>
    <cellStyle name="40% - Accent1 9 3 5 3 2" xfId="12593"/>
    <cellStyle name="40% - Accent1 9 3 5 4" xfId="12594"/>
    <cellStyle name="40% - Accent1 9 3 6" xfId="12595"/>
    <cellStyle name="40% - Accent1 9 3 6 2" xfId="12596"/>
    <cellStyle name="40% - Accent1 9 3 6 2 2" xfId="12597"/>
    <cellStyle name="40% - Accent1 9 3 6 2 2 2" xfId="12598"/>
    <cellStyle name="40% - Accent1 9 3 6 2 3" xfId="12599"/>
    <cellStyle name="40% - Accent1 9 3 6 3" xfId="12600"/>
    <cellStyle name="40% - Accent1 9 3 6 3 2" xfId="12601"/>
    <cellStyle name="40% - Accent1 9 3 6 4" xfId="12602"/>
    <cellStyle name="40% - Accent1 9 3 7" xfId="12603"/>
    <cellStyle name="40% - Accent1 9 3 7 2" xfId="12604"/>
    <cellStyle name="40% - Accent1 9 3 7 2 2" xfId="12605"/>
    <cellStyle name="40% - Accent1 9 3 7 3" xfId="12606"/>
    <cellStyle name="40% - Accent1 9 3 8" xfId="12607"/>
    <cellStyle name="40% - Accent1 9 3 8 2" xfId="12608"/>
    <cellStyle name="40% - Accent1 9 3 9" xfId="12609"/>
    <cellStyle name="40% - Accent1 9 4" xfId="12610"/>
    <cellStyle name="40% - Accent1 9 4 2" xfId="12611"/>
    <cellStyle name="40% - Accent1 9 4 2 2" xfId="12612"/>
    <cellStyle name="40% - Accent1 9 4 2 2 2" xfId="12613"/>
    <cellStyle name="40% - Accent1 9 4 2 2 2 2" xfId="12614"/>
    <cellStyle name="40% - Accent1 9 4 2 2 3" xfId="12615"/>
    <cellStyle name="40% - Accent1 9 4 2 3" xfId="12616"/>
    <cellStyle name="40% - Accent1 9 4 2 3 2" xfId="12617"/>
    <cellStyle name="40% - Accent1 9 4 2 4" xfId="12618"/>
    <cellStyle name="40% - Accent1 9 4 3" xfId="12619"/>
    <cellStyle name="40% - Accent1 9 4 3 2" xfId="12620"/>
    <cellStyle name="40% - Accent1 9 4 3 2 2" xfId="12621"/>
    <cellStyle name="40% - Accent1 9 4 3 2 2 2" xfId="12622"/>
    <cellStyle name="40% - Accent1 9 4 3 2 3" xfId="12623"/>
    <cellStyle name="40% - Accent1 9 4 3 3" xfId="12624"/>
    <cellStyle name="40% - Accent1 9 4 3 3 2" xfId="12625"/>
    <cellStyle name="40% - Accent1 9 4 3 4" xfId="12626"/>
    <cellStyle name="40% - Accent1 9 4 4" xfId="12627"/>
    <cellStyle name="40% - Accent1 9 4 4 2" xfId="12628"/>
    <cellStyle name="40% - Accent1 9 4 4 2 2" xfId="12629"/>
    <cellStyle name="40% - Accent1 9 4 4 3" xfId="12630"/>
    <cellStyle name="40% - Accent1 9 4 5" xfId="12631"/>
    <cellStyle name="40% - Accent1 9 4 5 2" xfId="12632"/>
    <cellStyle name="40% - Accent1 9 4 6" xfId="12633"/>
    <cellStyle name="40% - Accent1 9 4 7" xfId="12634"/>
    <cellStyle name="40% - Accent1 9 5" xfId="12635"/>
    <cellStyle name="40% - Accent1 9 5 2" xfId="12636"/>
    <cellStyle name="40% - Accent1 9 5 2 2" xfId="12637"/>
    <cellStyle name="40% - Accent1 9 5 2 2 2" xfId="12638"/>
    <cellStyle name="40% - Accent1 9 5 2 2 2 2" xfId="12639"/>
    <cellStyle name="40% - Accent1 9 5 2 2 3" xfId="12640"/>
    <cellStyle name="40% - Accent1 9 5 2 3" xfId="12641"/>
    <cellStyle name="40% - Accent1 9 5 2 3 2" xfId="12642"/>
    <cellStyle name="40% - Accent1 9 5 2 4" xfId="12643"/>
    <cellStyle name="40% - Accent1 9 5 3" xfId="12644"/>
    <cellStyle name="40% - Accent1 9 5 3 2" xfId="12645"/>
    <cellStyle name="40% - Accent1 9 5 3 2 2" xfId="12646"/>
    <cellStyle name="40% - Accent1 9 5 3 2 2 2" xfId="12647"/>
    <cellStyle name="40% - Accent1 9 5 3 2 3" xfId="12648"/>
    <cellStyle name="40% - Accent1 9 5 3 3" xfId="12649"/>
    <cellStyle name="40% - Accent1 9 5 3 3 2" xfId="12650"/>
    <cellStyle name="40% - Accent1 9 5 3 4" xfId="12651"/>
    <cellStyle name="40% - Accent1 9 5 4" xfId="12652"/>
    <cellStyle name="40% - Accent1 9 5 4 2" xfId="12653"/>
    <cellStyle name="40% - Accent1 9 5 4 2 2" xfId="12654"/>
    <cellStyle name="40% - Accent1 9 5 4 3" xfId="12655"/>
    <cellStyle name="40% - Accent1 9 5 5" xfId="12656"/>
    <cellStyle name="40% - Accent1 9 5 5 2" xfId="12657"/>
    <cellStyle name="40% - Accent1 9 5 6" xfId="12658"/>
    <cellStyle name="40% - Accent1 9 5 7" xfId="12659"/>
    <cellStyle name="40% - Accent1 9 6" xfId="12660"/>
    <cellStyle name="40% - Accent1 9 6 2" xfId="12661"/>
    <cellStyle name="40% - Accent1 9 6 2 2" xfId="12662"/>
    <cellStyle name="40% - Accent1 9 6 2 2 2" xfId="12663"/>
    <cellStyle name="40% - Accent1 9 6 2 3" xfId="12664"/>
    <cellStyle name="40% - Accent1 9 6 3" xfId="12665"/>
    <cellStyle name="40% - Accent1 9 6 3 2" xfId="12666"/>
    <cellStyle name="40% - Accent1 9 6 4" xfId="12667"/>
    <cellStyle name="40% - Accent1 9 7" xfId="12668"/>
    <cellStyle name="40% - Accent1 9 7 2" xfId="12669"/>
    <cellStyle name="40% - Accent1 9 7 2 2" xfId="12670"/>
    <cellStyle name="40% - Accent1 9 7 2 2 2" xfId="12671"/>
    <cellStyle name="40% - Accent1 9 7 2 3" xfId="12672"/>
    <cellStyle name="40% - Accent1 9 7 3" xfId="12673"/>
    <cellStyle name="40% - Accent1 9 7 3 2" xfId="12674"/>
    <cellStyle name="40% - Accent1 9 7 4" xfId="12675"/>
    <cellStyle name="40% - Accent1 9 8" xfId="12676"/>
    <cellStyle name="40% - Accent1 9 8 2" xfId="12677"/>
    <cellStyle name="40% - Accent1 9 8 2 2" xfId="12678"/>
    <cellStyle name="40% - Accent1 9 8 2 2 2" xfId="12679"/>
    <cellStyle name="40% - Accent1 9 8 2 3" xfId="12680"/>
    <cellStyle name="40% - Accent1 9 8 3" xfId="12681"/>
    <cellStyle name="40% - Accent1 9 8 3 2" xfId="12682"/>
    <cellStyle name="40% - Accent1 9 8 4" xfId="12683"/>
    <cellStyle name="40% - Accent1 9 9" xfId="12684"/>
    <cellStyle name="40% - Accent1 9 9 2" xfId="12685"/>
    <cellStyle name="40% - Accent1 9 9 2 2" xfId="12686"/>
    <cellStyle name="40% - Accent1 9 9 3" xfId="12687"/>
    <cellStyle name="40% - Accent2 10" xfId="12688"/>
    <cellStyle name="40% - Accent2 11" xfId="12689"/>
    <cellStyle name="40% - Accent2 12" xfId="12690"/>
    <cellStyle name="40% - Accent2 13" xfId="12691"/>
    <cellStyle name="40% - Accent2 2" xfId="12692"/>
    <cellStyle name="40% - Accent2 2 2" xfId="12693"/>
    <cellStyle name="40% - Accent2 2 2 10" xfId="12694"/>
    <cellStyle name="40% - Accent2 2 2 10 2" xfId="12695"/>
    <cellStyle name="40% - Accent2 2 2 10 2 2" xfId="12696"/>
    <cellStyle name="40% - Accent2 2 2 10 2 2 2" xfId="12697"/>
    <cellStyle name="40% - Accent2 2 2 10 2 3" xfId="12698"/>
    <cellStyle name="40% - Accent2 2 2 10 3" xfId="12699"/>
    <cellStyle name="40% - Accent2 2 2 10 3 2" xfId="12700"/>
    <cellStyle name="40% - Accent2 2 2 10 4" xfId="12701"/>
    <cellStyle name="40% - Accent2 2 2 11" xfId="12702"/>
    <cellStyle name="40% - Accent2 2 2 11 2" xfId="12703"/>
    <cellStyle name="40% - Accent2 2 2 11 2 2" xfId="12704"/>
    <cellStyle name="40% - Accent2 2 2 11 2 2 2" xfId="12705"/>
    <cellStyle name="40% - Accent2 2 2 11 2 3" xfId="12706"/>
    <cellStyle name="40% - Accent2 2 2 11 3" xfId="12707"/>
    <cellStyle name="40% - Accent2 2 2 11 3 2" xfId="12708"/>
    <cellStyle name="40% - Accent2 2 2 11 4" xfId="12709"/>
    <cellStyle name="40% - Accent2 2 2 12" xfId="12710"/>
    <cellStyle name="40% - Accent2 2 2 12 2" xfId="12711"/>
    <cellStyle name="40% - Accent2 2 2 12 2 2" xfId="12712"/>
    <cellStyle name="40% - Accent2 2 2 12 3" xfId="12713"/>
    <cellStyle name="40% - Accent2 2 2 13" xfId="12714"/>
    <cellStyle name="40% - Accent2 2 2 13 2" xfId="12715"/>
    <cellStyle name="40% - Accent2 2 2 14" xfId="12716"/>
    <cellStyle name="40% - Accent2 2 2 15" xfId="12717"/>
    <cellStyle name="40% - Accent2 2 2 16" xfId="12718"/>
    <cellStyle name="40% - Accent2 2 2 17" xfId="12719"/>
    <cellStyle name="40% - Accent2 2 2 18" xfId="12720"/>
    <cellStyle name="40% - Accent2 2 2 19" xfId="12721"/>
    <cellStyle name="40% - Accent2 2 2 2" xfId="12722"/>
    <cellStyle name="40% - Accent2 2 2 2 10" xfId="12723"/>
    <cellStyle name="40% - Accent2 2 2 2 10 2" xfId="12724"/>
    <cellStyle name="40% - Accent2 2 2 2 10 2 2" xfId="12725"/>
    <cellStyle name="40% - Accent2 2 2 2 10 2 2 2" xfId="12726"/>
    <cellStyle name="40% - Accent2 2 2 2 10 2 3" xfId="12727"/>
    <cellStyle name="40% - Accent2 2 2 2 10 3" xfId="12728"/>
    <cellStyle name="40% - Accent2 2 2 2 10 3 2" xfId="12729"/>
    <cellStyle name="40% - Accent2 2 2 2 10 4" xfId="12730"/>
    <cellStyle name="40% - Accent2 2 2 2 11" xfId="12731"/>
    <cellStyle name="40% - Accent2 2 2 2 11 2" xfId="12732"/>
    <cellStyle name="40% - Accent2 2 2 2 11 2 2" xfId="12733"/>
    <cellStyle name="40% - Accent2 2 2 2 11 3" xfId="12734"/>
    <cellStyle name="40% - Accent2 2 2 2 12" xfId="12735"/>
    <cellStyle name="40% - Accent2 2 2 2 12 2" xfId="12736"/>
    <cellStyle name="40% - Accent2 2 2 2 13" xfId="12737"/>
    <cellStyle name="40% - Accent2 2 2 2 14" xfId="12738"/>
    <cellStyle name="40% - Accent2 2 2 2 15" xfId="12739"/>
    <cellStyle name="40% - Accent2 2 2 2 16" xfId="12740"/>
    <cellStyle name="40% - Accent2 2 2 2 17" xfId="12741"/>
    <cellStyle name="40% - Accent2 2 2 2 18" xfId="12742"/>
    <cellStyle name="40% - Accent2 2 2 2 19" xfId="12743"/>
    <cellStyle name="40% - Accent2 2 2 2 2" xfId="12744"/>
    <cellStyle name="40% - Accent2 2 2 2 2 10" xfId="12745"/>
    <cellStyle name="40% - Accent2 2 2 2 2 10 2" xfId="12746"/>
    <cellStyle name="40% - Accent2 2 2 2 2 11" xfId="12747"/>
    <cellStyle name="40% - Accent2 2 2 2 2 12" xfId="12748"/>
    <cellStyle name="40% - Accent2 2 2 2 2 13" xfId="12749"/>
    <cellStyle name="40% - Accent2 2 2 2 2 2" xfId="12750"/>
    <cellStyle name="40% - Accent2 2 2 2 2 2 10" xfId="12751"/>
    <cellStyle name="40% - Accent2 2 2 2 2 2 11" xfId="12752"/>
    <cellStyle name="40% - Accent2 2 2 2 2 2 2" xfId="12753"/>
    <cellStyle name="40% - Accent2 2 2 2 2 2 2 2" xfId="12754"/>
    <cellStyle name="40% - Accent2 2 2 2 2 2 2 2 2" xfId="12755"/>
    <cellStyle name="40% - Accent2 2 2 2 2 2 2 2 2 2" xfId="12756"/>
    <cellStyle name="40% - Accent2 2 2 2 2 2 2 2 2 2 2" xfId="12757"/>
    <cellStyle name="40% - Accent2 2 2 2 2 2 2 2 2 3" xfId="12758"/>
    <cellStyle name="40% - Accent2 2 2 2 2 2 2 2 3" xfId="12759"/>
    <cellStyle name="40% - Accent2 2 2 2 2 2 2 2 3 2" xfId="12760"/>
    <cellStyle name="40% - Accent2 2 2 2 2 2 2 2 4" xfId="12761"/>
    <cellStyle name="40% - Accent2 2 2 2 2 2 2 3" xfId="12762"/>
    <cellStyle name="40% - Accent2 2 2 2 2 2 2 3 2" xfId="12763"/>
    <cellStyle name="40% - Accent2 2 2 2 2 2 2 3 2 2" xfId="12764"/>
    <cellStyle name="40% - Accent2 2 2 2 2 2 2 3 2 2 2" xfId="12765"/>
    <cellStyle name="40% - Accent2 2 2 2 2 2 2 3 2 3" xfId="12766"/>
    <cellStyle name="40% - Accent2 2 2 2 2 2 2 3 3" xfId="12767"/>
    <cellStyle name="40% - Accent2 2 2 2 2 2 2 3 3 2" xfId="12768"/>
    <cellStyle name="40% - Accent2 2 2 2 2 2 2 3 4" xfId="12769"/>
    <cellStyle name="40% - Accent2 2 2 2 2 2 2 4" xfId="12770"/>
    <cellStyle name="40% - Accent2 2 2 2 2 2 2 4 2" xfId="12771"/>
    <cellStyle name="40% - Accent2 2 2 2 2 2 2 4 2 2" xfId="12772"/>
    <cellStyle name="40% - Accent2 2 2 2 2 2 2 4 3" xfId="12773"/>
    <cellStyle name="40% - Accent2 2 2 2 2 2 2 5" xfId="12774"/>
    <cellStyle name="40% - Accent2 2 2 2 2 2 2 5 2" xfId="12775"/>
    <cellStyle name="40% - Accent2 2 2 2 2 2 2 6" xfId="12776"/>
    <cellStyle name="40% - Accent2 2 2 2 2 2 2 7" xfId="12777"/>
    <cellStyle name="40% - Accent2 2 2 2 2 2 3" xfId="12778"/>
    <cellStyle name="40% - Accent2 2 2 2 2 2 3 2" xfId="12779"/>
    <cellStyle name="40% - Accent2 2 2 2 2 2 3 2 2" xfId="12780"/>
    <cellStyle name="40% - Accent2 2 2 2 2 2 3 2 2 2" xfId="12781"/>
    <cellStyle name="40% - Accent2 2 2 2 2 2 3 2 3" xfId="12782"/>
    <cellStyle name="40% - Accent2 2 2 2 2 2 3 3" xfId="12783"/>
    <cellStyle name="40% - Accent2 2 2 2 2 2 3 3 2" xfId="12784"/>
    <cellStyle name="40% - Accent2 2 2 2 2 2 3 4" xfId="12785"/>
    <cellStyle name="40% - Accent2 2 2 2 2 2 3 5" xfId="12786"/>
    <cellStyle name="40% - Accent2 2 2 2 2 2 4" xfId="12787"/>
    <cellStyle name="40% - Accent2 2 2 2 2 2 4 2" xfId="12788"/>
    <cellStyle name="40% - Accent2 2 2 2 2 2 4 2 2" xfId="12789"/>
    <cellStyle name="40% - Accent2 2 2 2 2 2 4 2 2 2" xfId="12790"/>
    <cellStyle name="40% - Accent2 2 2 2 2 2 4 2 3" xfId="12791"/>
    <cellStyle name="40% - Accent2 2 2 2 2 2 4 3" xfId="12792"/>
    <cellStyle name="40% - Accent2 2 2 2 2 2 4 3 2" xfId="12793"/>
    <cellStyle name="40% - Accent2 2 2 2 2 2 4 4" xfId="12794"/>
    <cellStyle name="40% - Accent2 2 2 2 2 2 5" xfId="12795"/>
    <cellStyle name="40% - Accent2 2 2 2 2 2 5 2" xfId="12796"/>
    <cellStyle name="40% - Accent2 2 2 2 2 2 5 2 2" xfId="12797"/>
    <cellStyle name="40% - Accent2 2 2 2 2 2 5 2 2 2" xfId="12798"/>
    <cellStyle name="40% - Accent2 2 2 2 2 2 5 2 3" xfId="12799"/>
    <cellStyle name="40% - Accent2 2 2 2 2 2 5 3" xfId="12800"/>
    <cellStyle name="40% - Accent2 2 2 2 2 2 5 3 2" xfId="12801"/>
    <cellStyle name="40% - Accent2 2 2 2 2 2 5 4" xfId="12802"/>
    <cellStyle name="40% - Accent2 2 2 2 2 2 6" xfId="12803"/>
    <cellStyle name="40% - Accent2 2 2 2 2 2 6 2" xfId="12804"/>
    <cellStyle name="40% - Accent2 2 2 2 2 2 6 2 2" xfId="12805"/>
    <cellStyle name="40% - Accent2 2 2 2 2 2 6 2 2 2" xfId="12806"/>
    <cellStyle name="40% - Accent2 2 2 2 2 2 6 2 3" xfId="12807"/>
    <cellStyle name="40% - Accent2 2 2 2 2 2 6 3" xfId="12808"/>
    <cellStyle name="40% - Accent2 2 2 2 2 2 6 3 2" xfId="12809"/>
    <cellStyle name="40% - Accent2 2 2 2 2 2 6 4" xfId="12810"/>
    <cellStyle name="40% - Accent2 2 2 2 2 2 7" xfId="12811"/>
    <cellStyle name="40% - Accent2 2 2 2 2 2 7 2" xfId="12812"/>
    <cellStyle name="40% - Accent2 2 2 2 2 2 7 2 2" xfId="12813"/>
    <cellStyle name="40% - Accent2 2 2 2 2 2 7 3" xfId="12814"/>
    <cellStyle name="40% - Accent2 2 2 2 2 2 8" xfId="12815"/>
    <cellStyle name="40% - Accent2 2 2 2 2 2 8 2" xfId="12816"/>
    <cellStyle name="40% - Accent2 2 2 2 2 2 9" xfId="12817"/>
    <cellStyle name="40% - Accent2 2 2 2 2 3" xfId="12818"/>
    <cellStyle name="40% - Accent2 2 2 2 2 3 10" xfId="12819"/>
    <cellStyle name="40% - Accent2 2 2 2 2 3 2" xfId="12820"/>
    <cellStyle name="40% - Accent2 2 2 2 2 3 2 2" xfId="12821"/>
    <cellStyle name="40% - Accent2 2 2 2 2 3 2 2 2" xfId="12822"/>
    <cellStyle name="40% - Accent2 2 2 2 2 3 2 2 2 2" xfId="12823"/>
    <cellStyle name="40% - Accent2 2 2 2 2 3 2 2 2 2 2" xfId="12824"/>
    <cellStyle name="40% - Accent2 2 2 2 2 3 2 2 2 3" xfId="12825"/>
    <cellStyle name="40% - Accent2 2 2 2 2 3 2 2 3" xfId="12826"/>
    <cellStyle name="40% - Accent2 2 2 2 2 3 2 2 3 2" xfId="12827"/>
    <cellStyle name="40% - Accent2 2 2 2 2 3 2 2 4" xfId="12828"/>
    <cellStyle name="40% - Accent2 2 2 2 2 3 2 3" xfId="12829"/>
    <cellStyle name="40% - Accent2 2 2 2 2 3 2 3 2" xfId="12830"/>
    <cellStyle name="40% - Accent2 2 2 2 2 3 2 3 2 2" xfId="12831"/>
    <cellStyle name="40% - Accent2 2 2 2 2 3 2 3 2 2 2" xfId="12832"/>
    <cellStyle name="40% - Accent2 2 2 2 2 3 2 3 2 3" xfId="12833"/>
    <cellStyle name="40% - Accent2 2 2 2 2 3 2 3 3" xfId="12834"/>
    <cellStyle name="40% - Accent2 2 2 2 2 3 2 3 3 2" xfId="12835"/>
    <cellStyle name="40% - Accent2 2 2 2 2 3 2 3 4" xfId="12836"/>
    <cellStyle name="40% - Accent2 2 2 2 2 3 2 4" xfId="12837"/>
    <cellStyle name="40% - Accent2 2 2 2 2 3 2 4 2" xfId="12838"/>
    <cellStyle name="40% - Accent2 2 2 2 2 3 2 4 2 2" xfId="12839"/>
    <cellStyle name="40% - Accent2 2 2 2 2 3 2 4 3" xfId="12840"/>
    <cellStyle name="40% - Accent2 2 2 2 2 3 2 5" xfId="12841"/>
    <cellStyle name="40% - Accent2 2 2 2 2 3 2 5 2" xfId="12842"/>
    <cellStyle name="40% - Accent2 2 2 2 2 3 2 6" xfId="12843"/>
    <cellStyle name="40% - Accent2 2 2 2 2 3 2 7" xfId="12844"/>
    <cellStyle name="40% - Accent2 2 2 2 2 3 3" xfId="12845"/>
    <cellStyle name="40% - Accent2 2 2 2 2 3 3 2" xfId="12846"/>
    <cellStyle name="40% - Accent2 2 2 2 2 3 3 2 2" xfId="12847"/>
    <cellStyle name="40% - Accent2 2 2 2 2 3 3 2 2 2" xfId="12848"/>
    <cellStyle name="40% - Accent2 2 2 2 2 3 3 2 3" xfId="12849"/>
    <cellStyle name="40% - Accent2 2 2 2 2 3 3 3" xfId="12850"/>
    <cellStyle name="40% - Accent2 2 2 2 2 3 3 3 2" xfId="12851"/>
    <cellStyle name="40% - Accent2 2 2 2 2 3 3 4" xfId="12852"/>
    <cellStyle name="40% - Accent2 2 2 2 2 3 3 5" xfId="12853"/>
    <cellStyle name="40% - Accent2 2 2 2 2 3 4" xfId="12854"/>
    <cellStyle name="40% - Accent2 2 2 2 2 3 4 2" xfId="12855"/>
    <cellStyle name="40% - Accent2 2 2 2 2 3 4 2 2" xfId="12856"/>
    <cellStyle name="40% - Accent2 2 2 2 2 3 4 2 2 2" xfId="12857"/>
    <cellStyle name="40% - Accent2 2 2 2 2 3 4 2 3" xfId="12858"/>
    <cellStyle name="40% - Accent2 2 2 2 2 3 4 3" xfId="12859"/>
    <cellStyle name="40% - Accent2 2 2 2 2 3 4 3 2" xfId="12860"/>
    <cellStyle name="40% - Accent2 2 2 2 2 3 4 4" xfId="12861"/>
    <cellStyle name="40% - Accent2 2 2 2 2 3 5" xfId="12862"/>
    <cellStyle name="40% - Accent2 2 2 2 2 3 5 2" xfId="12863"/>
    <cellStyle name="40% - Accent2 2 2 2 2 3 5 2 2" xfId="12864"/>
    <cellStyle name="40% - Accent2 2 2 2 2 3 5 2 2 2" xfId="12865"/>
    <cellStyle name="40% - Accent2 2 2 2 2 3 5 2 3" xfId="12866"/>
    <cellStyle name="40% - Accent2 2 2 2 2 3 5 3" xfId="12867"/>
    <cellStyle name="40% - Accent2 2 2 2 2 3 5 3 2" xfId="12868"/>
    <cellStyle name="40% - Accent2 2 2 2 2 3 5 4" xfId="12869"/>
    <cellStyle name="40% - Accent2 2 2 2 2 3 6" xfId="12870"/>
    <cellStyle name="40% - Accent2 2 2 2 2 3 6 2" xfId="12871"/>
    <cellStyle name="40% - Accent2 2 2 2 2 3 6 2 2" xfId="12872"/>
    <cellStyle name="40% - Accent2 2 2 2 2 3 6 2 2 2" xfId="12873"/>
    <cellStyle name="40% - Accent2 2 2 2 2 3 6 2 3" xfId="12874"/>
    <cellStyle name="40% - Accent2 2 2 2 2 3 6 3" xfId="12875"/>
    <cellStyle name="40% - Accent2 2 2 2 2 3 6 3 2" xfId="12876"/>
    <cellStyle name="40% - Accent2 2 2 2 2 3 6 4" xfId="12877"/>
    <cellStyle name="40% - Accent2 2 2 2 2 3 7" xfId="12878"/>
    <cellStyle name="40% - Accent2 2 2 2 2 3 7 2" xfId="12879"/>
    <cellStyle name="40% - Accent2 2 2 2 2 3 7 2 2" xfId="12880"/>
    <cellStyle name="40% - Accent2 2 2 2 2 3 7 3" xfId="12881"/>
    <cellStyle name="40% - Accent2 2 2 2 2 3 8" xfId="12882"/>
    <cellStyle name="40% - Accent2 2 2 2 2 3 8 2" xfId="12883"/>
    <cellStyle name="40% - Accent2 2 2 2 2 3 9" xfId="12884"/>
    <cellStyle name="40% - Accent2 2 2 2 2 4" xfId="12885"/>
    <cellStyle name="40% - Accent2 2 2 2 2 4 2" xfId="12886"/>
    <cellStyle name="40% - Accent2 2 2 2 2 4 2 2" xfId="12887"/>
    <cellStyle name="40% - Accent2 2 2 2 2 4 2 2 2" xfId="12888"/>
    <cellStyle name="40% - Accent2 2 2 2 2 4 2 2 2 2" xfId="12889"/>
    <cellStyle name="40% - Accent2 2 2 2 2 4 2 2 3" xfId="12890"/>
    <cellStyle name="40% - Accent2 2 2 2 2 4 2 3" xfId="12891"/>
    <cellStyle name="40% - Accent2 2 2 2 2 4 2 3 2" xfId="12892"/>
    <cellStyle name="40% - Accent2 2 2 2 2 4 2 4" xfId="12893"/>
    <cellStyle name="40% - Accent2 2 2 2 2 4 3" xfId="12894"/>
    <cellStyle name="40% - Accent2 2 2 2 2 4 3 2" xfId="12895"/>
    <cellStyle name="40% - Accent2 2 2 2 2 4 3 2 2" xfId="12896"/>
    <cellStyle name="40% - Accent2 2 2 2 2 4 3 2 2 2" xfId="12897"/>
    <cellStyle name="40% - Accent2 2 2 2 2 4 3 2 3" xfId="12898"/>
    <cellStyle name="40% - Accent2 2 2 2 2 4 3 3" xfId="12899"/>
    <cellStyle name="40% - Accent2 2 2 2 2 4 3 3 2" xfId="12900"/>
    <cellStyle name="40% - Accent2 2 2 2 2 4 3 4" xfId="12901"/>
    <cellStyle name="40% - Accent2 2 2 2 2 4 4" xfId="12902"/>
    <cellStyle name="40% - Accent2 2 2 2 2 4 4 2" xfId="12903"/>
    <cellStyle name="40% - Accent2 2 2 2 2 4 4 2 2" xfId="12904"/>
    <cellStyle name="40% - Accent2 2 2 2 2 4 4 3" xfId="12905"/>
    <cellStyle name="40% - Accent2 2 2 2 2 4 5" xfId="12906"/>
    <cellStyle name="40% - Accent2 2 2 2 2 4 5 2" xfId="12907"/>
    <cellStyle name="40% - Accent2 2 2 2 2 4 6" xfId="12908"/>
    <cellStyle name="40% - Accent2 2 2 2 2 4 7" xfId="12909"/>
    <cellStyle name="40% - Accent2 2 2 2 2 5" xfId="12910"/>
    <cellStyle name="40% - Accent2 2 2 2 2 5 2" xfId="12911"/>
    <cellStyle name="40% - Accent2 2 2 2 2 5 2 2" xfId="12912"/>
    <cellStyle name="40% - Accent2 2 2 2 2 5 2 2 2" xfId="12913"/>
    <cellStyle name="40% - Accent2 2 2 2 2 5 2 3" xfId="12914"/>
    <cellStyle name="40% - Accent2 2 2 2 2 5 3" xfId="12915"/>
    <cellStyle name="40% - Accent2 2 2 2 2 5 3 2" xfId="12916"/>
    <cellStyle name="40% - Accent2 2 2 2 2 5 4" xfId="12917"/>
    <cellStyle name="40% - Accent2 2 2 2 2 5 5" xfId="12918"/>
    <cellStyle name="40% - Accent2 2 2 2 2 6" xfId="12919"/>
    <cellStyle name="40% - Accent2 2 2 2 2 6 2" xfId="12920"/>
    <cellStyle name="40% - Accent2 2 2 2 2 6 2 2" xfId="12921"/>
    <cellStyle name="40% - Accent2 2 2 2 2 6 2 2 2" xfId="12922"/>
    <cellStyle name="40% - Accent2 2 2 2 2 6 2 3" xfId="12923"/>
    <cellStyle name="40% - Accent2 2 2 2 2 6 3" xfId="12924"/>
    <cellStyle name="40% - Accent2 2 2 2 2 6 3 2" xfId="12925"/>
    <cellStyle name="40% - Accent2 2 2 2 2 6 4" xfId="12926"/>
    <cellStyle name="40% - Accent2 2 2 2 2 7" xfId="12927"/>
    <cellStyle name="40% - Accent2 2 2 2 2 7 2" xfId="12928"/>
    <cellStyle name="40% - Accent2 2 2 2 2 7 2 2" xfId="12929"/>
    <cellStyle name="40% - Accent2 2 2 2 2 7 2 2 2" xfId="12930"/>
    <cellStyle name="40% - Accent2 2 2 2 2 7 2 3" xfId="12931"/>
    <cellStyle name="40% - Accent2 2 2 2 2 7 3" xfId="12932"/>
    <cellStyle name="40% - Accent2 2 2 2 2 7 3 2" xfId="12933"/>
    <cellStyle name="40% - Accent2 2 2 2 2 7 4" xfId="12934"/>
    <cellStyle name="40% - Accent2 2 2 2 2 8" xfId="12935"/>
    <cellStyle name="40% - Accent2 2 2 2 2 8 2" xfId="12936"/>
    <cellStyle name="40% - Accent2 2 2 2 2 8 2 2" xfId="12937"/>
    <cellStyle name="40% - Accent2 2 2 2 2 8 2 2 2" xfId="12938"/>
    <cellStyle name="40% - Accent2 2 2 2 2 8 2 3" xfId="12939"/>
    <cellStyle name="40% - Accent2 2 2 2 2 8 3" xfId="12940"/>
    <cellStyle name="40% - Accent2 2 2 2 2 8 3 2" xfId="12941"/>
    <cellStyle name="40% - Accent2 2 2 2 2 8 4" xfId="12942"/>
    <cellStyle name="40% - Accent2 2 2 2 2 9" xfId="12943"/>
    <cellStyle name="40% - Accent2 2 2 2 2 9 2" xfId="12944"/>
    <cellStyle name="40% - Accent2 2 2 2 2 9 2 2" xfId="12945"/>
    <cellStyle name="40% - Accent2 2 2 2 2 9 3" xfId="12946"/>
    <cellStyle name="40% - Accent2 2 2 2 20" xfId="12947"/>
    <cellStyle name="40% - Accent2 2 2 2 3" xfId="12948"/>
    <cellStyle name="40% - Accent2 2 2 2 3 10" xfId="12949"/>
    <cellStyle name="40% - Accent2 2 2 2 3 11" xfId="12950"/>
    <cellStyle name="40% - Accent2 2 2 2 3 2" xfId="12951"/>
    <cellStyle name="40% - Accent2 2 2 2 3 2 2" xfId="12952"/>
    <cellStyle name="40% - Accent2 2 2 2 3 2 2 2" xfId="12953"/>
    <cellStyle name="40% - Accent2 2 2 2 3 2 2 2 2" xfId="12954"/>
    <cellStyle name="40% - Accent2 2 2 2 3 2 2 2 2 2" xfId="12955"/>
    <cellStyle name="40% - Accent2 2 2 2 3 2 2 2 3" xfId="12956"/>
    <cellStyle name="40% - Accent2 2 2 2 3 2 2 3" xfId="12957"/>
    <cellStyle name="40% - Accent2 2 2 2 3 2 2 3 2" xfId="12958"/>
    <cellStyle name="40% - Accent2 2 2 2 3 2 2 4" xfId="12959"/>
    <cellStyle name="40% - Accent2 2 2 2 3 2 3" xfId="12960"/>
    <cellStyle name="40% - Accent2 2 2 2 3 2 3 2" xfId="12961"/>
    <cellStyle name="40% - Accent2 2 2 2 3 2 3 2 2" xfId="12962"/>
    <cellStyle name="40% - Accent2 2 2 2 3 2 3 2 2 2" xfId="12963"/>
    <cellStyle name="40% - Accent2 2 2 2 3 2 3 2 3" xfId="12964"/>
    <cellStyle name="40% - Accent2 2 2 2 3 2 3 3" xfId="12965"/>
    <cellStyle name="40% - Accent2 2 2 2 3 2 3 3 2" xfId="12966"/>
    <cellStyle name="40% - Accent2 2 2 2 3 2 3 4" xfId="12967"/>
    <cellStyle name="40% - Accent2 2 2 2 3 2 4" xfId="12968"/>
    <cellStyle name="40% - Accent2 2 2 2 3 2 4 2" xfId="12969"/>
    <cellStyle name="40% - Accent2 2 2 2 3 2 4 2 2" xfId="12970"/>
    <cellStyle name="40% - Accent2 2 2 2 3 2 4 3" xfId="12971"/>
    <cellStyle name="40% - Accent2 2 2 2 3 2 5" xfId="12972"/>
    <cellStyle name="40% - Accent2 2 2 2 3 2 5 2" xfId="12973"/>
    <cellStyle name="40% - Accent2 2 2 2 3 2 6" xfId="12974"/>
    <cellStyle name="40% - Accent2 2 2 2 3 2 7" xfId="12975"/>
    <cellStyle name="40% - Accent2 2 2 2 3 3" xfId="12976"/>
    <cellStyle name="40% - Accent2 2 2 2 3 3 2" xfId="12977"/>
    <cellStyle name="40% - Accent2 2 2 2 3 3 2 2" xfId="12978"/>
    <cellStyle name="40% - Accent2 2 2 2 3 3 2 2 2" xfId="12979"/>
    <cellStyle name="40% - Accent2 2 2 2 3 3 2 3" xfId="12980"/>
    <cellStyle name="40% - Accent2 2 2 2 3 3 3" xfId="12981"/>
    <cellStyle name="40% - Accent2 2 2 2 3 3 3 2" xfId="12982"/>
    <cellStyle name="40% - Accent2 2 2 2 3 3 4" xfId="12983"/>
    <cellStyle name="40% - Accent2 2 2 2 3 3 5" xfId="12984"/>
    <cellStyle name="40% - Accent2 2 2 2 3 4" xfId="12985"/>
    <cellStyle name="40% - Accent2 2 2 2 3 4 2" xfId="12986"/>
    <cellStyle name="40% - Accent2 2 2 2 3 4 2 2" xfId="12987"/>
    <cellStyle name="40% - Accent2 2 2 2 3 4 2 2 2" xfId="12988"/>
    <cellStyle name="40% - Accent2 2 2 2 3 4 2 3" xfId="12989"/>
    <cellStyle name="40% - Accent2 2 2 2 3 4 3" xfId="12990"/>
    <cellStyle name="40% - Accent2 2 2 2 3 4 3 2" xfId="12991"/>
    <cellStyle name="40% - Accent2 2 2 2 3 4 4" xfId="12992"/>
    <cellStyle name="40% - Accent2 2 2 2 3 5" xfId="12993"/>
    <cellStyle name="40% - Accent2 2 2 2 3 5 2" xfId="12994"/>
    <cellStyle name="40% - Accent2 2 2 2 3 5 2 2" xfId="12995"/>
    <cellStyle name="40% - Accent2 2 2 2 3 5 2 2 2" xfId="12996"/>
    <cellStyle name="40% - Accent2 2 2 2 3 5 2 3" xfId="12997"/>
    <cellStyle name="40% - Accent2 2 2 2 3 5 3" xfId="12998"/>
    <cellStyle name="40% - Accent2 2 2 2 3 5 3 2" xfId="12999"/>
    <cellStyle name="40% - Accent2 2 2 2 3 5 4" xfId="13000"/>
    <cellStyle name="40% - Accent2 2 2 2 3 6" xfId="13001"/>
    <cellStyle name="40% - Accent2 2 2 2 3 6 2" xfId="13002"/>
    <cellStyle name="40% - Accent2 2 2 2 3 6 2 2" xfId="13003"/>
    <cellStyle name="40% - Accent2 2 2 2 3 6 2 2 2" xfId="13004"/>
    <cellStyle name="40% - Accent2 2 2 2 3 6 2 3" xfId="13005"/>
    <cellStyle name="40% - Accent2 2 2 2 3 6 3" xfId="13006"/>
    <cellStyle name="40% - Accent2 2 2 2 3 6 3 2" xfId="13007"/>
    <cellStyle name="40% - Accent2 2 2 2 3 6 4" xfId="13008"/>
    <cellStyle name="40% - Accent2 2 2 2 3 7" xfId="13009"/>
    <cellStyle name="40% - Accent2 2 2 2 3 7 2" xfId="13010"/>
    <cellStyle name="40% - Accent2 2 2 2 3 7 2 2" xfId="13011"/>
    <cellStyle name="40% - Accent2 2 2 2 3 7 3" xfId="13012"/>
    <cellStyle name="40% - Accent2 2 2 2 3 8" xfId="13013"/>
    <cellStyle name="40% - Accent2 2 2 2 3 8 2" xfId="13014"/>
    <cellStyle name="40% - Accent2 2 2 2 3 9" xfId="13015"/>
    <cellStyle name="40% - Accent2 2 2 2 4" xfId="13016"/>
    <cellStyle name="40% - Accent2 2 2 2 4 10" xfId="13017"/>
    <cellStyle name="40% - Accent2 2 2 2 4 11" xfId="13018"/>
    <cellStyle name="40% - Accent2 2 2 2 4 2" xfId="13019"/>
    <cellStyle name="40% - Accent2 2 2 2 4 2 2" xfId="13020"/>
    <cellStyle name="40% - Accent2 2 2 2 4 2 2 2" xfId="13021"/>
    <cellStyle name="40% - Accent2 2 2 2 4 2 2 2 2" xfId="13022"/>
    <cellStyle name="40% - Accent2 2 2 2 4 2 2 2 2 2" xfId="13023"/>
    <cellStyle name="40% - Accent2 2 2 2 4 2 2 2 3" xfId="13024"/>
    <cellStyle name="40% - Accent2 2 2 2 4 2 2 3" xfId="13025"/>
    <cellStyle name="40% - Accent2 2 2 2 4 2 2 3 2" xfId="13026"/>
    <cellStyle name="40% - Accent2 2 2 2 4 2 2 4" xfId="13027"/>
    <cellStyle name="40% - Accent2 2 2 2 4 2 3" xfId="13028"/>
    <cellStyle name="40% - Accent2 2 2 2 4 2 3 2" xfId="13029"/>
    <cellStyle name="40% - Accent2 2 2 2 4 2 3 2 2" xfId="13030"/>
    <cellStyle name="40% - Accent2 2 2 2 4 2 3 2 2 2" xfId="13031"/>
    <cellStyle name="40% - Accent2 2 2 2 4 2 3 2 3" xfId="13032"/>
    <cellStyle name="40% - Accent2 2 2 2 4 2 3 3" xfId="13033"/>
    <cellStyle name="40% - Accent2 2 2 2 4 2 3 3 2" xfId="13034"/>
    <cellStyle name="40% - Accent2 2 2 2 4 2 3 4" xfId="13035"/>
    <cellStyle name="40% - Accent2 2 2 2 4 2 4" xfId="13036"/>
    <cellStyle name="40% - Accent2 2 2 2 4 2 4 2" xfId="13037"/>
    <cellStyle name="40% - Accent2 2 2 2 4 2 4 2 2" xfId="13038"/>
    <cellStyle name="40% - Accent2 2 2 2 4 2 4 3" xfId="13039"/>
    <cellStyle name="40% - Accent2 2 2 2 4 2 5" xfId="13040"/>
    <cellStyle name="40% - Accent2 2 2 2 4 2 5 2" xfId="13041"/>
    <cellStyle name="40% - Accent2 2 2 2 4 2 6" xfId="13042"/>
    <cellStyle name="40% - Accent2 2 2 2 4 2 7" xfId="13043"/>
    <cellStyle name="40% - Accent2 2 2 2 4 3" xfId="13044"/>
    <cellStyle name="40% - Accent2 2 2 2 4 3 2" xfId="13045"/>
    <cellStyle name="40% - Accent2 2 2 2 4 3 2 2" xfId="13046"/>
    <cellStyle name="40% - Accent2 2 2 2 4 3 2 2 2" xfId="13047"/>
    <cellStyle name="40% - Accent2 2 2 2 4 3 2 3" xfId="13048"/>
    <cellStyle name="40% - Accent2 2 2 2 4 3 3" xfId="13049"/>
    <cellStyle name="40% - Accent2 2 2 2 4 3 3 2" xfId="13050"/>
    <cellStyle name="40% - Accent2 2 2 2 4 3 4" xfId="13051"/>
    <cellStyle name="40% - Accent2 2 2 2 4 3 5" xfId="13052"/>
    <cellStyle name="40% - Accent2 2 2 2 4 4" xfId="13053"/>
    <cellStyle name="40% - Accent2 2 2 2 4 4 2" xfId="13054"/>
    <cellStyle name="40% - Accent2 2 2 2 4 4 2 2" xfId="13055"/>
    <cellStyle name="40% - Accent2 2 2 2 4 4 2 2 2" xfId="13056"/>
    <cellStyle name="40% - Accent2 2 2 2 4 4 2 3" xfId="13057"/>
    <cellStyle name="40% - Accent2 2 2 2 4 4 3" xfId="13058"/>
    <cellStyle name="40% - Accent2 2 2 2 4 4 3 2" xfId="13059"/>
    <cellStyle name="40% - Accent2 2 2 2 4 4 4" xfId="13060"/>
    <cellStyle name="40% - Accent2 2 2 2 4 5" xfId="13061"/>
    <cellStyle name="40% - Accent2 2 2 2 4 5 2" xfId="13062"/>
    <cellStyle name="40% - Accent2 2 2 2 4 5 2 2" xfId="13063"/>
    <cellStyle name="40% - Accent2 2 2 2 4 5 2 2 2" xfId="13064"/>
    <cellStyle name="40% - Accent2 2 2 2 4 5 2 3" xfId="13065"/>
    <cellStyle name="40% - Accent2 2 2 2 4 5 3" xfId="13066"/>
    <cellStyle name="40% - Accent2 2 2 2 4 5 3 2" xfId="13067"/>
    <cellStyle name="40% - Accent2 2 2 2 4 5 4" xfId="13068"/>
    <cellStyle name="40% - Accent2 2 2 2 4 6" xfId="13069"/>
    <cellStyle name="40% - Accent2 2 2 2 4 6 2" xfId="13070"/>
    <cellStyle name="40% - Accent2 2 2 2 4 6 2 2" xfId="13071"/>
    <cellStyle name="40% - Accent2 2 2 2 4 6 2 2 2" xfId="13072"/>
    <cellStyle name="40% - Accent2 2 2 2 4 6 2 3" xfId="13073"/>
    <cellStyle name="40% - Accent2 2 2 2 4 6 3" xfId="13074"/>
    <cellStyle name="40% - Accent2 2 2 2 4 6 3 2" xfId="13075"/>
    <cellStyle name="40% - Accent2 2 2 2 4 6 4" xfId="13076"/>
    <cellStyle name="40% - Accent2 2 2 2 4 7" xfId="13077"/>
    <cellStyle name="40% - Accent2 2 2 2 4 7 2" xfId="13078"/>
    <cellStyle name="40% - Accent2 2 2 2 4 7 2 2" xfId="13079"/>
    <cellStyle name="40% - Accent2 2 2 2 4 7 3" xfId="13080"/>
    <cellStyle name="40% - Accent2 2 2 2 4 8" xfId="13081"/>
    <cellStyle name="40% - Accent2 2 2 2 4 8 2" xfId="13082"/>
    <cellStyle name="40% - Accent2 2 2 2 4 9" xfId="13083"/>
    <cellStyle name="40% - Accent2 2 2 2 5" xfId="13084"/>
    <cellStyle name="40% - Accent2 2 2 2 5 2" xfId="13085"/>
    <cellStyle name="40% - Accent2 2 2 2 5 2 2" xfId="13086"/>
    <cellStyle name="40% - Accent2 2 2 2 5 2 2 2" xfId="13087"/>
    <cellStyle name="40% - Accent2 2 2 2 5 2 2 2 2" xfId="13088"/>
    <cellStyle name="40% - Accent2 2 2 2 5 2 2 3" xfId="13089"/>
    <cellStyle name="40% - Accent2 2 2 2 5 2 3" xfId="13090"/>
    <cellStyle name="40% - Accent2 2 2 2 5 2 3 2" xfId="13091"/>
    <cellStyle name="40% - Accent2 2 2 2 5 2 4" xfId="13092"/>
    <cellStyle name="40% - Accent2 2 2 2 5 3" xfId="13093"/>
    <cellStyle name="40% - Accent2 2 2 2 5 3 2" xfId="13094"/>
    <cellStyle name="40% - Accent2 2 2 2 5 3 2 2" xfId="13095"/>
    <cellStyle name="40% - Accent2 2 2 2 5 3 2 2 2" xfId="13096"/>
    <cellStyle name="40% - Accent2 2 2 2 5 3 2 3" xfId="13097"/>
    <cellStyle name="40% - Accent2 2 2 2 5 3 3" xfId="13098"/>
    <cellStyle name="40% - Accent2 2 2 2 5 3 3 2" xfId="13099"/>
    <cellStyle name="40% - Accent2 2 2 2 5 3 4" xfId="13100"/>
    <cellStyle name="40% - Accent2 2 2 2 5 4" xfId="13101"/>
    <cellStyle name="40% - Accent2 2 2 2 5 4 2" xfId="13102"/>
    <cellStyle name="40% - Accent2 2 2 2 5 4 2 2" xfId="13103"/>
    <cellStyle name="40% - Accent2 2 2 2 5 4 3" xfId="13104"/>
    <cellStyle name="40% - Accent2 2 2 2 5 5" xfId="13105"/>
    <cellStyle name="40% - Accent2 2 2 2 5 5 2" xfId="13106"/>
    <cellStyle name="40% - Accent2 2 2 2 5 6" xfId="13107"/>
    <cellStyle name="40% - Accent2 2 2 2 5 7" xfId="13108"/>
    <cellStyle name="40% - Accent2 2 2 2 6" xfId="13109"/>
    <cellStyle name="40% - Accent2 2 2 2 6 2" xfId="13110"/>
    <cellStyle name="40% - Accent2 2 2 2 6 2 2" xfId="13111"/>
    <cellStyle name="40% - Accent2 2 2 2 6 2 2 2" xfId="13112"/>
    <cellStyle name="40% - Accent2 2 2 2 6 2 2 2 2" xfId="13113"/>
    <cellStyle name="40% - Accent2 2 2 2 6 2 2 3" xfId="13114"/>
    <cellStyle name="40% - Accent2 2 2 2 6 2 3" xfId="13115"/>
    <cellStyle name="40% - Accent2 2 2 2 6 2 3 2" xfId="13116"/>
    <cellStyle name="40% - Accent2 2 2 2 6 2 4" xfId="13117"/>
    <cellStyle name="40% - Accent2 2 2 2 6 3" xfId="13118"/>
    <cellStyle name="40% - Accent2 2 2 2 6 3 2" xfId="13119"/>
    <cellStyle name="40% - Accent2 2 2 2 6 3 2 2" xfId="13120"/>
    <cellStyle name="40% - Accent2 2 2 2 6 3 2 2 2" xfId="13121"/>
    <cellStyle name="40% - Accent2 2 2 2 6 3 2 3" xfId="13122"/>
    <cellStyle name="40% - Accent2 2 2 2 6 3 3" xfId="13123"/>
    <cellStyle name="40% - Accent2 2 2 2 6 3 3 2" xfId="13124"/>
    <cellStyle name="40% - Accent2 2 2 2 6 3 4" xfId="13125"/>
    <cellStyle name="40% - Accent2 2 2 2 6 4" xfId="13126"/>
    <cellStyle name="40% - Accent2 2 2 2 6 4 2" xfId="13127"/>
    <cellStyle name="40% - Accent2 2 2 2 6 4 2 2" xfId="13128"/>
    <cellStyle name="40% - Accent2 2 2 2 6 4 3" xfId="13129"/>
    <cellStyle name="40% - Accent2 2 2 2 6 5" xfId="13130"/>
    <cellStyle name="40% - Accent2 2 2 2 6 5 2" xfId="13131"/>
    <cellStyle name="40% - Accent2 2 2 2 6 6" xfId="13132"/>
    <cellStyle name="40% - Accent2 2 2 2 6 7" xfId="13133"/>
    <cellStyle name="40% - Accent2 2 2 2 7" xfId="13134"/>
    <cellStyle name="40% - Accent2 2 2 2 7 2" xfId="13135"/>
    <cellStyle name="40% - Accent2 2 2 2 7 2 2" xfId="13136"/>
    <cellStyle name="40% - Accent2 2 2 2 7 2 2 2" xfId="13137"/>
    <cellStyle name="40% - Accent2 2 2 2 7 2 3" xfId="13138"/>
    <cellStyle name="40% - Accent2 2 2 2 7 3" xfId="13139"/>
    <cellStyle name="40% - Accent2 2 2 2 7 3 2" xfId="13140"/>
    <cellStyle name="40% - Accent2 2 2 2 7 4" xfId="13141"/>
    <cellStyle name="40% - Accent2 2 2 2 7 5" xfId="13142"/>
    <cellStyle name="40% - Accent2 2 2 2 8" xfId="13143"/>
    <cellStyle name="40% - Accent2 2 2 2 8 2" xfId="13144"/>
    <cellStyle name="40% - Accent2 2 2 2 8 2 2" xfId="13145"/>
    <cellStyle name="40% - Accent2 2 2 2 8 2 2 2" xfId="13146"/>
    <cellStyle name="40% - Accent2 2 2 2 8 2 3" xfId="13147"/>
    <cellStyle name="40% - Accent2 2 2 2 8 3" xfId="13148"/>
    <cellStyle name="40% - Accent2 2 2 2 8 3 2" xfId="13149"/>
    <cellStyle name="40% - Accent2 2 2 2 8 4" xfId="13150"/>
    <cellStyle name="40% - Accent2 2 2 2 9" xfId="13151"/>
    <cellStyle name="40% - Accent2 2 2 2 9 2" xfId="13152"/>
    <cellStyle name="40% - Accent2 2 2 2 9 2 2" xfId="13153"/>
    <cellStyle name="40% - Accent2 2 2 2 9 2 2 2" xfId="13154"/>
    <cellStyle name="40% - Accent2 2 2 2 9 2 3" xfId="13155"/>
    <cellStyle name="40% - Accent2 2 2 2 9 3" xfId="13156"/>
    <cellStyle name="40% - Accent2 2 2 2 9 3 2" xfId="13157"/>
    <cellStyle name="40% - Accent2 2 2 2 9 4" xfId="13158"/>
    <cellStyle name="40% - Accent2 2 2 20" xfId="13159"/>
    <cellStyle name="40% - Accent2 2 2 21" xfId="13160"/>
    <cellStyle name="40% - Accent2 2 2 22" xfId="13161"/>
    <cellStyle name="40% - Accent2 2 2 23" xfId="13162"/>
    <cellStyle name="40% - Accent2 2 2 24" xfId="13163"/>
    <cellStyle name="40% - Accent2 2 2 3" xfId="13164"/>
    <cellStyle name="40% - Accent2 2 2 3 10" xfId="13165"/>
    <cellStyle name="40% - Accent2 2 2 3 10 2" xfId="13166"/>
    <cellStyle name="40% - Accent2 2 2 3 11" xfId="13167"/>
    <cellStyle name="40% - Accent2 2 2 3 12" xfId="13168"/>
    <cellStyle name="40% - Accent2 2 2 3 13" xfId="13169"/>
    <cellStyle name="40% - Accent2 2 2 3 2" xfId="13170"/>
    <cellStyle name="40% - Accent2 2 2 3 2 10" xfId="13171"/>
    <cellStyle name="40% - Accent2 2 2 3 2 11" xfId="13172"/>
    <cellStyle name="40% - Accent2 2 2 3 2 2" xfId="13173"/>
    <cellStyle name="40% - Accent2 2 2 3 2 2 2" xfId="13174"/>
    <cellStyle name="40% - Accent2 2 2 3 2 2 2 2" xfId="13175"/>
    <cellStyle name="40% - Accent2 2 2 3 2 2 2 2 2" xfId="13176"/>
    <cellStyle name="40% - Accent2 2 2 3 2 2 2 2 2 2" xfId="13177"/>
    <cellStyle name="40% - Accent2 2 2 3 2 2 2 2 3" xfId="13178"/>
    <cellStyle name="40% - Accent2 2 2 3 2 2 2 3" xfId="13179"/>
    <cellStyle name="40% - Accent2 2 2 3 2 2 2 3 2" xfId="13180"/>
    <cellStyle name="40% - Accent2 2 2 3 2 2 2 4" xfId="13181"/>
    <cellStyle name="40% - Accent2 2 2 3 2 2 3" xfId="13182"/>
    <cellStyle name="40% - Accent2 2 2 3 2 2 3 2" xfId="13183"/>
    <cellStyle name="40% - Accent2 2 2 3 2 2 3 2 2" xfId="13184"/>
    <cellStyle name="40% - Accent2 2 2 3 2 2 3 2 2 2" xfId="13185"/>
    <cellStyle name="40% - Accent2 2 2 3 2 2 3 2 3" xfId="13186"/>
    <cellStyle name="40% - Accent2 2 2 3 2 2 3 3" xfId="13187"/>
    <cellStyle name="40% - Accent2 2 2 3 2 2 3 3 2" xfId="13188"/>
    <cellStyle name="40% - Accent2 2 2 3 2 2 3 4" xfId="13189"/>
    <cellStyle name="40% - Accent2 2 2 3 2 2 4" xfId="13190"/>
    <cellStyle name="40% - Accent2 2 2 3 2 2 4 2" xfId="13191"/>
    <cellStyle name="40% - Accent2 2 2 3 2 2 4 2 2" xfId="13192"/>
    <cellStyle name="40% - Accent2 2 2 3 2 2 4 3" xfId="13193"/>
    <cellStyle name="40% - Accent2 2 2 3 2 2 5" xfId="13194"/>
    <cellStyle name="40% - Accent2 2 2 3 2 2 5 2" xfId="13195"/>
    <cellStyle name="40% - Accent2 2 2 3 2 2 6" xfId="13196"/>
    <cellStyle name="40% - Accent2 2 2 3 2 2 7" xfId="13197"/>
    <cellStyle name="40% - Accent2 2 2 3 2 3" xfId="13198"/>
    <cellStyle name="40% - Accent2 2 2 3 2 3 2" xfId="13199"/>
    <cellStyle name="40% - Accent2 2 2 3 2 3 2 2" xfId="13200"/>
    <cellStyle name="40% - Accent2 2 2 3 2 3 2 2 2" xfId="13201"/>
    <cellStyle name="40% - Accent2 2 2 3 2 3 2 3" xfId="13202"/>
    <cellStyle name="40% - Accent2 2 2 3 2 3 3" xfId="13203"/>
    <cellStyle name="40% - Accent2 2 2 3 2 3 3 2" xfId="13204"/>
    <cellStyle name="40% - Accent2 2 2 3 2 3 4" xfId="13205"/>
    <cellStyle name="40% - Accent2 2 2 3 2 3 5" xfId="13206"/>
    <cellStyle name="40% - Accent2 2 2 3 2 4" xfId="13207"/>
    <cellStyle name="40% - Accent2 2 2 3 2 4 2" xfId="13208"/>
    <cellStyle name="40% - Accent2 2 2 3 2 4 2 2" xfId="13209"/>
    <cellStyle name="40% - Accent2 2 2 3 2 4 2 2 2" xfId="13210"/>
    <cellStyle name="40% - Accent2 2 2 3 2 4 2 3" xfId="13211"/>
    <cellStyle name="40% - Accent2 2 2 3 2 4 3" xfId="13212"/>
    <cellStyle name="40% - Accent2 2 2 3 2 4 3 2" xfId="13213"/>
    <cellStyle name="40% - Accent2 2 2 3 2 4 4" xfId="13214"/>
    <cellStyle name="40% - Accent2 2 2 3 2 5" xfId="13215"/>
    <cellStyle name="40% - Accent2 2 2 3 2 5 2" xfId="13216"/>
    <cellStyle name="40% - Accent2 2 2 3 2 5 2 2" xfId="13217"/>
    <cellStyle name="40% - Accent2 2 2 3 2 5 2 2 2" xfId="13218"/>
    <cellStyle name="40% - Accent2 2 2 3 2 5 2 3" xfId="13219"/>
    <cellStyle name="40% - Accent2 2 2 3 2 5 3" xfId="13220"/>
    <cellStyle name="40% - Accent2 2 2 3 2 5 3 2" xfId="13221"/>
    <cellStyle name="40% - Accent2 2 2 3 2 5 4" xfId="13222"/>
    <cellStyle name="40% - Accent2 2 2 3 2 6" xfId="13223"/>
    <cellStyle name="40% - Accent2 2 2 3 2 6 2" xfId="13224"/>
    <cellStyle name="40% - Accent2 2 2 3 2 6 2 2" xfId="13225"/>
    <cellStyle name="40% - Accent2 2 2 3 2 6 2 2 2" xfId="13226"/>
    <cellStyle name="40% - Accent2 2 2 3 2 6 2 3" xfId="13227"/>
    <cellStyle name="40% - Accent2 2 2 3 2 6 3" xfId="13228"/>
    <cellStyle name="40% - Accent2 2 2 3 2 6 3 2" xfId="13229"/>
    <cellStyle name="40% - Accent2 2 2 3 2 6 4" xfId="13230"/>
    <cellStyle name="40% - Accent2 2 2 3 2 7" xfId="13231"/>
    <cellStyle name="40% - Accent2 2 2 3 2 7 2" xfId="13232"/>
    <cellStyle name="40% - Accent2 2 2 3 2 7 2 2" xfId="13233"/>
    <cellStyle name="40% - Accent2 2 2 3 2 7 3" xfId="13234"/>
    <cellStyle name="40% - Accent2 2 2 3 2 8" xfId="13235"/>
    <cellStyle name="40% - Accent2 2 2 3 2 8 2" xfId="13236"/>
    <cellStyle name="40% - Accent2 2 2 3 2 9" xfId="13237"/>
    <cellStyle name="40% - Accent2 2 2 3 3" xfId="13238"/>
    <cellStyle name="40% - Accent2 2 2 3 3 10" xfId="13239"/>
    <cellStyle name="40% - Accent2 2 2 3 3 2" xfId="13240"/>
    <cellStyle name="40% - Accent2 2 2 3 3 2 2" xfId="13241"/>
    <cellStyle name="40% - Accent2 2 2 3 3 2 2 2" xfId="13242"/>
    <cellStyle name="40% - Accent2 2 2 3 3 2 2 2 2" xfId="13243"/>
    <cellStyle name="40% - Accent2 2 2 3 3 2 2 2 2 2" xfId="13244"/>
    <cellStyle name="40% - Accent2 2 2 3 3 2 2 2 3" xfId="13245"/>
    <cellStyle name="40% - Accent2 2 2 3 3 2 2 3" xfId="13246"/>
    <cellStyle name="40% - Accent2 2 2 3 3 2 2 3 2" xfId="13247"/>
    <cellStyle name="40% - Accent2 2 2 3 3 2 2 4" xfId="13248"/>
    <cellStyle name="40% - Accent2 2 2 3 3 2 3" xfId="13249"/>
    <cellStyle name="40% - Accent2 2 2 3 3 2 3 2" xfId="13250"/>
    <cellStyle name="40% - Accent2 2 2 3 3 2 3 2 2" xfId="13251"/>
    <cellStyle name="40% - Accent2 2 2 3 3 2 3 2 2 2" xfId="13252"/>
    <cellStyle name="40% - Accent2 2 2 3 3 2 3 2 3" xfId="13253"/>
    <cellStyle name="40% - Accent2 2 2 3 3 2 3 3" xfId="13254"/>
    <cellStyle name="40% - Accent2 2 2 3 3 2 3 3 2" xfId="13255"/>
    <cellStyle name="40% - Accent2 2 2 3 3 2 3 4" xfId="13256"/>
    <cellStyle name="40% - Accent2 2 2 3 3 2 4" xfId="13257"/>
    <cellStyle name="40% - Accent2 2 2 3 3 2 4 2" xfId="13258"/>
    <cellStyle name="40% - Accent2 2 2 3 3 2 4 2 2" xfId="13259"/>
    <cellStyle name="40% - Accent2 2 2 3 3 2 4 3" xfId="13260"/>
    <cellStyle name="40% - Accent2 2 2 3 3 2 5" xfId="13261"/>
    <cellStyle name="40% - Accent2 2 2 3 3 2 5 2" xfId="13262"/>
    <cellStyle name="40% - Accent2 2 2 3 3 2 6" xfId="13263"/>
    <cellStyle name="40% - Accent2 2 2 3 3 2 7" xfId="13264"/>
    <cellStyle name="40% - Accent2 2 2 3 3 3" xfId="13265"/>
    <cellStyle name="40% - Accent2 2 2 3 3 3 2" xfId="13266"/>
    <cellStyle name="40% - Accent2 2 2 3 3 3 2 2" xfId="13267"/>
    <cellStyle name="40% - Accent2 2 2 3 3 3 2 2 2" xfId="13268"/>
    <cellStyle name="40% - Accent2 2 2 3 3 3 2 3" xfId="13269"/>
    <cellStyle name="40% - Accent2 2 2 3 3 3 3" xfId="13270"/>
    <cellStyle name="40% - Accent2 2 2 3 3 3 3 2" xfId="13271"/>
    <cellStyle name="40% - Accent2 2 2 3 3 3 4" xfId="13272"/>
    <cellStyle name="40% - Accent2 2 2 3 3 3 5" xfId="13273"/>
    <cellStyle name="40% - Accent2 2 2 3 3 4" xfId="13274"/>
    <cellStyle name="40% - Accent2 2 2 3 3 4 2" xfId="13275"/>
    <cellStyle name="40% - Accent2 2 2 3 3 4 2 2" xfId="13276"/>
    <cellStyle name="40% - Accent2 2 2 3 3 4 2 2 2" xfId="13277"/>
    <cellStyle name="40% - Accent2 2 2 3 3 4 2 3" xfId="13278"/>
    <cellStyle name="40% - Accent2 2 2 3 3 4 3" xfId="13279"/>
    <cellStyle name="40% - Accent2 2 2 3 3 4 3 2" xfId="13280"/>
    <cellStyle name="40% - Accent2 2 2 3 3 4 4" xfId="13281"/>
    <cellStyle name="40% - Accent2 2 2 3 3 5" xfId="13282"/>
    <cellStyle name="40% - Accent2 2 2 3 3 5 2" xfId="13283"/>
    <cellStyle name="40% - Accent2 2 2 3 3 5 2 2" xfId="13284"/>
    <cellStyle name="40% - Accent2 2 2 3 3 5 2 2 2" xfId="13285"/>
    <cellStyle name="40% - Accent2 2 2 3 3 5 2 3" xfId="13286"/>
    <cellStyle name="40% - Accent2 2 2 3 3 5 3" xfId="13287"/>
    <cellStyle name="40% - Accent2 2 2 3 3 5 3 2" xfId="13288"/>
    <cellStyle name="40% - Accent2 2 2 3 3 5 4" xfId="13289"/>
    <cellStyle name="40% - Accent2 2 2 3 3 6" xfId="13290"/>
    <cellStyle name="40% - Accent2 2 2 3 3 6 2" xfId="13291"/>
    <cellStyle name="40% - Accent2 2 2 3 3 6 2 2" xfId="13292"/>
    <cellStyle name="40% - Accent2 2 2 3 3 6 2 2 2" xfId="13293"/>
    <cellStyle name="40% - Accent2 2 2 3 3 6 2 3" xfId="13294"/>
    <cellStyle name="40% - Accent2 2 2 3 3 6 3" xfId="13295"/>
    <cellStyle name="40% - Accent2 2 2 3 3 6 3 2" xfId="13296"/>
    <cellStyle name="40% - Accent2 2 2 3 3 6 4" xfId="13297"/>
    <cellStyle name="40% - Accent2 2 2 3 3 7" xfId="13298"/>
    <cellStyle name="40% - Accent2 2 2 3 3 7 2" xfId="13299"/>
    <cellStyle name="40% - Accent2 2 2 3 3 7 2 2" xfId="13300"/>
    <cellStyle name="40% - Accent2 2 2 3 3 7 3" xfId="13301"/>
    <cellStyle name="40% - Accent2 2 2 3 3 8" xfId="13302"/>
    <cellStyle name="40% - Accent2 2 2 3 3 8 2" xfId="13303"/>
    <cellStyle name="40% - Accent2 2 2 3 3 9" xfId="13304"/>
    <cellStyle name="40% - Accent2 2 2 3 4" xfId="13305"/>
    <cellStyle name="40% - Accent2 2 2 3 4 2" xfId="13306"/>
    <cellStyle name="40% - Accent2 2 2 3 4 2 2" xfId="13307"/>
    <cellStyle name="40% - Accent2 2 2 3 4 2 2 2" xfId="13308"/>
    <cellStyle name="40% - Accent2 2 2 3 4 2 2 2 2" xfId="13309"/>
    <cellStyle name="40% - Accent2 2 2 3 4 2 2 3" xfId="13310"/>
    <cellStyle name="40% - Accent2 2 2 3 4 2 3" xfId="13311"/>
    <cellStyle name="40% - Accent2 2 2 3 4 2 3 2" xfId="13312"/>
    <cellStyle name="40% - Accent2 2 2 3 4 2 4" xfId="13313"/>
    <cellStyle name="40% - Accent2 2 2 3 4 3" xfId="13314"/>
    <cellStyle name="40% - Accent2 2 2 3 4 3 2" xfId="13315"/>
    <cellStyle name="40% - Accent2 2 2 3 4 3 2 2" xfId="13316"/>
    <cellStyle name="40% - Accent2 2 2 3 4 3 2 2 2" xfId="13317"/>
    <cellStyle name="40% - Accent2 2 2 3 4 3 2 3" xfId="13318"/>
    <cellStyle name="40% - Accent2 2 2 3 4 3 3" xfId="13319"/>
    <cellStyle name="40% - Accent2 2 2 3 4 3 3 2" xfId="13320"/>
    <cellStyle name="40% - Accent2 2 2 3 4 3 4" xfId="13321"/>
    <cellStyle name="40% - Accent2 2 2 3 4 4" xfId="13322"/>
    <cellStyle name="40% - Accent2 2 2 3 4 4 2" xfId="13323"/>
    <cellStyle name="40% - Accent2 2 2 3 4 4 2 2" xfId="13324"/>
    <cellStyle name="40% - Accent2 2 2 3 4 4 3" xfId="13325"/>
    <cellStyle name="40% - Accent2 2 2 3 4 5" xfId="13326"/>
    <cellStyle name="40% - Accent2 2 2 3 4 5 2" xfId="13327"/>
    <cellStyle name="40% - Accent2 2 2 3 4 6" xfId="13328"/>
    <cellStyle name="40% - Accent2 2 2 3 4 7" xfId="13329"/>
    <cellStyle name="40% - Accent2 2 2 3 5" xfId="13330"/>
    <cellStyle name="40% - Accent2 2 2 3 5 2" xfId="13331"/>
    <cellStyle name="40% - Accent2 2 2 3 5 2 2" xfId="13332"/>
    <cellStyle name="40% - Accent2 2 2 3 5 2 2 2" xfId="13333"/>
    <cellStyle name="40% - Accent2 2 2 3 5 2 3" xfId="13334"/>
    <cellStyle name="40% - Accent2 2 2 3 5 3" xfId="13335"/>
    <cellStyle name="40% - Accent2 2 2 3 5 3 2" xfId="13336"/>
    <cellStyle name="40% - Accent2 2 2 3 5 4" xfId="13337"/>
    <cellStyle name="40% - Accent2 2 2 3 5 5" xfId="13338"/>
    <cellStyle name="40% - Accent2 2 2 3 6" xfId="13339"/>
    <cellStyle name="40% - Accent2 2 2 3 6 2" xfId="13340"/>
    <cellStyle name="40% - Accent2 2 2 3 6 2 2" xfId="13341"/>
    <cellStyle name="40% - Accent2 2 2 3 6 2 2 2" xfId="13342"/>
    <cellStyle name="40% - Accent2 2 2 3 6 2 3" xfId="13343"/>
    <cellStyle name="40% - Accent2 2 2 3 6 3" xfId="13344"/>
    <cellStyle name="40% - Accent2 2 2 3 6 3 2" xfId="13345"/>
    <cellStyle name="40% - Accent2 2 2 3 6 4" xfId="13346"/>
    <cellStyle name="40% - Accent2 2 2 3 7" xfId="13347"/>
    <cellStyle name="40% - Accent2 2 2 3 7 2" xfId="13348"/>
    <cellStyle name="40% - Accent2 2 2 3 7 2 2" xfId="13349"/>
    <cellStyle name="40% - Accent2 2 2 3 7 2 2 2" xfId="13350"/>
    <cellStyle name="40% - Accent2 2 2 3 7 2 3" xfId="13351"/>
    <cellStyle name="40% - Accent2 2 2 3 7 3" xfId="13352"/>
    <cellStyle name="40% - Accent2 2 2 3 7 3 2" xfId="13353"/>
    <cellStyle name="40% - Accent2 2 2 3 7 4" xfId="13354"/>
    <cellStyle name="40% - Accent2 2 2 3 8" xfId="13355"/>
    <cellStyle name="40% - Accent2 2 2 3 8 2" xfId="13356"/>
    <cellStyle name="40% - Accent2 2 2 3 8 2 2" xfId="13357"/>
    <cellStyle name="40% - Accent2 2 2 3 8 2 2 2" xfId="13358"/>
    <cellStyle name="40% - Accent2 2 2 3 8 2 3" xfId="13359"/>
    <cellStyle name="40% - Accent2 2 2 3 8 3" xfId="13360"/>
    <cellStyle name="40% - Accent2 2 2 3 8 3 2" xfId="13361"/>
    <cellStyle name="40% - Accent2 2 2 3 8 4" xfId="13362"/>
    <cellStyle name="40% - Accent2 2 2 3 9" xfId="13363"/>
    <cellStyle name="40% - Accent2 2 2 3 9 2" xfId="13364"/>
    <cellStyle name="40% - Accent2 2 2 3 9 2 2" xfId="13365"/>
    <cellStyle name="40% - Accent2 2 2 3 9 3" xfId="13366"/>
    <cellStyle name="40% - Accent2 2 2 4" xfId="13367"/>
    <cellStyle name="40% - Accent2 2 2 4 10" xfId="13368"/>
    <cellStyle name="40% - Accent2 2 2 4 11" xfId="13369"/>
    <cellStyle name="40% - Accent2 2 2 4 2" xfId="13370"/>
    <cellStyle name="40% - Accent2 2 2 4 2 2" xfId="13371"/>
    <cellStyle name="40% - Accent2 2 2 4 2 2 2" xfId="13372"/>
    <cellStyle name="40% - Accent2 2 2 4 2 2 2 2" xfId="13373"/>
    <cellStyle name="40% - Accent2 2 2 4 2 2 2 2 2" xfId="13374"/>
    <cellStyle name="40% - Accent2 2 2 4 2 2 2 3" xfId="13375"/>
    <cellStyle name="40% - Accent2 2 2 4 2 2 3" xfId="13376"/>
    <cellStyle name="40% - Accent2 2 2 4 2 2 3 2" xfId="13377"/>
    <cellStyle name="40% - Accent2 2 2 4 2 2 4" xfId="13378"/>
    <cellStyle name="40% - Accent2 2 2 4 2 3" xfId="13379"/>
    <cellStyle name="40% - Accent2 2 2 4 2 3 2" xfId="13380"/>
    <cellStyle name="40% - Accent2 2 2 4 2 3 2 2" xfId="13381"/>
    <cellStyle name="40% - Accent2 2 2 4 2 3 2 2 2" xfId="13382"/>
    <cellStyle name="40% - Accent2 2 2 4 2 3 2 3" xfId="13383"/>
    <cellStyle name="40% - Accent2 2 2 4 2 3 3" xfId="13384"/>
    <cellStyle name="40% - Accent2 2 2 4 2 3 3 2" xfId="13385"/>
    <cellStyle name="40% - Accent2 2 2 4 2 3 4" xfId="13386"/>
    <cellStyle name="40% - Accent2 2 2 4 2 4" xfId="13387"/>
    <cellStyle name="40% - Accent2 2 2 4 2 4 2" xfId="13388"/>
    <cellStyle name="40% - Accent2 2 2 4 2 4 2 2" xfId="13389"/>
    <cellStyle name="40% - Accent2 2 2 4 2 4 3" xfId="13390"/>
    <cellStyle name="40% - Accent2 2 2 4 2 5" xfId="13391"/>
    <cellStyle name="40% - Accent2 2 2 4 2 5 2" xfId="13392"/>
    <cellStyle name="40% - Accent2 2 2 4 2 6" xfId="13393"/>
    <cellStyle name="40% - Accent2 2 2 4 2 7" xfId="13394"/>
    <cellStyle name="40% - Accent2 2 2 4 3" xfId="13395"/>
    <cellStyle name="40% - Accent2 2 2 4 3 2" xfId="13396"/>
    <cellStyle name="40% - Accent2 2 2 4 3 2 2" xfId="13397"/>
    <cellStyle name="40% - Accent2 2 2 4 3 2 2 2" xfId="13398"/>
    <cellStyle name="40% - Accent2 2 2 4 3 2 3" xfId="13399"/>
    <cellStyle name="40% - Accent2 2 2 4 3 3" xfId="13400"/>
    <cellStyle name="40% - Accent2 2 2 4 3 3 2" xfId="13401"/>
    <cellStyle name="40% - Accent2 2 2 4 3 4" xfId="13402"/>
    <cellStyle name="40% - Accent2 2 2 4 3 5" xfId="13403"/>
    <cellStyle name="40% - Accent2 2 2 4 4" xfId="13404"/>
    <cellStyle name="40% - Accent2 2 2 4 4 2" xfId="13405"/>
    <cellStyle name="40% - Accent2 2 2 4 4 2 2" xfId="13406"/>
    <cellStyle name="40% - Accent2 2 2 4 4 2 2 2" xfId="13407"/>
    <cellStyle name="40% - Accent2 2 2 4 4 2 3" xfId="13408"/>
    <cellStyle name="40% - Accent2 2 2 4 4 3" xfId="13409"/>
    <cellStyle name="40% - Accent2 2 2 4 4 3 2" xfId="13410"/>
    <cellStyle name="40% - Accent2 2 2 4 4 4" xfId="13411"/>
    <cellStyle name="40% - Accent2 2 2 4 5" xfId="13412"/>
    <cellStyle name="40% - Accent2 2 2 4 5 2" xfId="13413"/>
    <cellStyle name="40% - Accent2 2 2 4 5 2 2" xfId="13414"/>
    <cellStyle name="40% - Accent2 2 2 4 5 2 2 2" xfId="13415"/>
    <cellStyle name="40% - Accent2 2 2 4 5 2 3" xfId="13416"/>
    <cellStyle name="40% - Accent2 2 2 4 5 3" xfId="13417"/>
    <cellStyle name="40% - Accent2 2 2 4 5 3 2" xfId="13418"/>
    <cellStyle name="40% - Accent2 2 2 4 5 4" xfId="13419"/>
    <cellStyle name="40% - Accent2 2 2 4 6" xfId="13420"/>
    <cellStyle name="40% - Accent2 2 2 4 6 2" xfId="13421"/>
    <cellStyle name="40% - Accent2 2 2 4 6 2 2" xfId="13422"/>
    <cellStyle name="40% - Accent2 2 2 4 6 2 2 2" xfId="13423"/>
    <cellStyle name="40% - Accent2 2 2 4 6 2 3" xfId="13424"/>
    <cellStyle name="40% - Accent2 2 2 4 6 3" xfId="13425"/>
    <cellStyle name="40% - Accent2 2 2 4 6 3 2" xfId="13426"/>
    <cellStyle name="40% - Accent2 2 2 4 6 4" xfId="13427"/>
    <cellStyle name="40% - Accent2 2 2 4 7" xfId="13428"/>
    <cellStyle name="40% - Accent2 2 2 4 7 2" xfId="13429"/>
    <cellStyle name="40% - Accent2 2 2 4 7 2 2" xfId="13430"/>
    <cellStyle name="40% - Accent2 2 2 4 7 3" xfId="13431"/>
    <cellStyle name="40% - Accent2 2 2 4 8" xfId="13432"/>
    <cellStyle name="40% - Accent2 2 2 4 8 2" xfId="13433"/>
    <cellStyle name="40% - Accent2 2 2 4 9" xfId="13434"/>
    <cellStyle name="40% - Accent2 2 2 5" xfId="13435"/>
    <cellStyle name="40% - Accent2 2 2 5 10" xfId="13436"/>
    <cellStyle name="40% - Accent2 2 2 5 11" xfId="13437"/>
    <cellStyle name="40% - Accent2 2 2 5 2" xfId="13438"/>
    <cellStyle name="40% - Accent2 2 2 5 2 2" xfId="13439"/>
    <cellStyle name="40% - Accent2 2 2 5 2 2 2" xfId="13440"/>
    <cellStyle name="40% - Accent2 2 2 5 2 2 2 2" xfId="13441"/>
    <cellStyle name="40% - Accent2 2 2 5 2 2 2 2 2" xfId="13442"/>
    <cellStyle name="40% - Accent2 2 2 5 2 2 2 3" xfId="13443"/>
    <cellStyle name="40% - Accent2 2 2 5 2 2 3" xfId="13444"/>
    <cellStyle name="40% - Accent2 2 2 5 2 2 3 2" xfId="13445"/>
    <cellStyle name="40% - Accent2 2 2 5 2 2 4" xfId="13446"/>
    <cellStyle name="40% - Accent2 2 2 5 2 3" xfId="13447"/>
    <cellStyle name="40% - Accent2 2 2 5 2 3 2" xfId="13448"/>
    <cellStyle name="40% - Accent2 2 2 5 2 3 2 2" xfId="13449"/>
    <cellStyle name="40% - Accent2 2 2 5 2 3 2 2 2" xfId="13450"/>
    <cellStyle name="40% - Accent2 2 2 5 2 3 2 3" xfId="13451"/>
    <cellStyle name="40% - Accent2 2 2 5 2 3 3" xfId="13452"/>
    <cellStyle name="40% - Accent2 2 2 5 2 3 3 2" xfId="13453"/>
    <cellStyle name="40% - Accent2 2 2 5 2 3 4" xfId="13454"/>
    <cellStyle name="40% - Accent2 2 2 5 2 4" xfId="13455"/>
    <cellStyle name="40% - Accent2 2 2 5 2 4 2" xfId="13456"/>
    <cellStyle name="40% - Accent2 2 2 5 2 4 2 2" xfId="13457"/>
    <cellStyle name="40% - Accent2 2 2 5 2 4 3" xfId="13458"/>
    <cellStyle name="40% - Accent2 2 2 5 2 5" xfId="13459"/>
    <cellStyle name="40% - Accent2 2 2 5 2 5 2" xfId="13460"/>
    <cellStyle name="40% - Accent2 2 2 5 2 6" xfId="13461"/>
    <cellStyle name="40% - Accent2 2 2 5 2 7" xfId="13462"/>
    <cellStyle name="40% - Accent2 2 2 5 3" xfId="13463"/>
    <cellStyle name="40% - Accent2 2 2 5 3 2" xfId="13464"/>
    <cellStyle name="40% - Accent2 2 2 5 3 2 2" xfId="13465"/>
    <cellStyle name="40% - Accent2 2 2 5 3 2 2 2" xfId="13466"/>
    <cellStyle name="40% - Accent2 2 2 5 3 2 3" xfId="13467"/>
    <cellStyle name="40% - Accent2 2 2 5 3 3" xfId="13468"/>
    <cellStyle name="40% - Accent2 2 2 5 3 3 2" xfId="13469"/>
    <cellStyle name="40% - Accent2 2 2 5 3 4" xfId="13470"/>
    <cellStyle name="40% - Accent2 2 2 5 3 5" xfId="13471"/>
    <cellStyle name="40% - Accent2 2 2 5 4" xfId="13472"/>
    <cellStyle name="40% - Accent2 2 2 5 4 2" xfId="13473"/>
    <cellStyle name="40% - Accent2 2 2 5 4 2 2" xfId="13474"/>
    <cellStyle name="40% - Accent2 2 2 5 4 2 2 2" xfId="13475"/>
    <cellStyle name="40% - Accent2 2 2 5 4 2 3" xfId="13476"/>
    <cellStyle name="40% - Accent2 2 2 5 4 3" xfId="13477"/>
    <cellStyle name="40% - Accent2 2 2 5 4 3 2" xfId="13478"/>
    <cellStyle name="40% - Accent2 2 2 5 4 4" xfId="13479"/>
    <cellStyle name="40% - Accent2 2 2 5 5" xfId="13480"/>
    <cellStyle name="40% - Accent2 2 2 5 5 2" xfId="13481"/>
    <cellStyle name="40% - Accent2 2 2 5 5 2 2" xfId="13482"/>
    <cellStyle name="40% - Accent2 2 2 5 5 2 2 2" xfId="13483"/>
    <cellStyle name="40% - Accent2 2 2 5 5 2 3" xfId="13484"/>
    <cellStyle name="40% - Accent2 2 2 5 5 3" xfId="13485"/>
    <cellStyle name="40% - Accent2 2 2 5 5 3 2" xfId="13486"/>
    <cellStyle name="40% - Accent2 2 2 5 5 4" xfId="13487"/>
    <cellStyle name="40% - Accent2 2 2 5 6" xfId="13488"/>
    <cellStyle name="40% - Accent2 2 2 5 6 2" xfId="13489"/>
    <cellStyle name="40% - Accent2 2 2 5 6 2 2" xfId="13490"/>
    <cellStyle name="40% - Accent2 2 2 5 6 2 2 2" xfId="13491"/>
    <cellStyle name="40% - Accent2 2 2 5 6 2 3" xfId="13492"/>
    <cellStyle name="40% - Accent2 2 2 5 6 3" xfId="13493"/>
    <cellStyle name="40% - Accent2 2 2 5 6 3 2" xfId="13494"/>
    <cellStyle name="40% - Accent2 2 2 5 6 4" xfId="13495"/>
    <cellStyle name="40% - Accent2 2 2 5 7" xfId="13496"/>
    <cellStyle name="40% - Accent2 2 2 5 7 2" xfId="13497"/>
    <cellStyle name="40% - Accent2 2 2 5 7 2 2" xfId="13498"/>
    <cellStyle name="40% - Accent2 2 2 5 7 3" xfId="13499"/>
    <cellStyle name="40% - Accent2 2 2 5 8" xfId="13500"/>
    <cellStyle name="40% - Accent2 2 2 5 8 2" xfId="13501"/>
    <cellStyle name="40% - Accent2 2 2 5 9" xfId="13502"/>
    <cellStyle name="40% - Accent2 2 2 6" xfId="13503"/>
    <cellStyle name="40% - Accent2 2 2 6 2" xfId="13504"/>
    <cellStyle name="40% - Accent2 2 2 6 2 2" xfId="13505"/>
    <cellStyle name="40% - Accent2 2 2 6 2 2 2" xfId="13506"/>
    <cellStyle name="40% - Accent2 2 2 6 2 2 2 2" xfId="13507"/>
    <cellStyle name="40% - Accent2 2 2 6 2 2 3" xfId="13508"/>
    <cellStyle name="40% - Accent2 2 2 6 2 3" xfId="13509"/>
    <cellStyle name="40% - Accent2 2 2 6 2 3 2" xfId="13510"/>
    <cellStyle name="40% - Accent2 2 2 6 2 4" xfId="13511"/>
    <cellStyle name="40% - Accent2 2 2 6 3" xfId="13512"/>
    <cellStyle name="40% - Accent2 2 2 6 3 2" xfId="13513"/>
    <cellStyle name="40% - Accent2 2 2 6 3 2 2" xfId="13514"/>
    <cellStyle name="40% - Accent2 2 2 6 3 2 2 2" xfId="13515"/>
    <cellStyle name="40% - Accent2 2 2 6 3 2 3" xfId="13516"/>
    <cellStyle name="40% - Accent2 2 2 6 3 3" xfId="13517"/>
    <cellStyle name="40% - Accent2 2 2 6 3 3 2" xfId="13518"/>
    <cellStyle name="40% - Accent2 2 2 6 3 4" xfId="13519"/>
    <cellStyle name="40% - Accent2 2 2 6 4" xfId="13520"/>
    <cellStyle name="40% - Accent2 2 2 6 4 2" xfId="13521"/>
    <cellStyle name="40% - Accent2 2 2 6 4 2 2" xfId="13522"/>
    <cellStyle name="40% - Accent2 2 2 6 4 3" xfId="13523"/>
    <cellStyle name="40% - Accent2 2 2 6 5" xfId="13524"/>
    <cellStyle name="40% - Accent2 2 2 6 5 2" xfId="13525"/>
    <cellStyle name="40% - Accent2 2 2 6 6" xfId="13526"/>
    <cellStyle name="40% - Accent2 2 2 6 7" xfId="13527"/>
    <cellStyle name="40% - Accent2 2 2 6 8" xfId="13528"/>
    <cellStyle name="40% - Accent2 2 2 7" xfId="13529"/>
    <cellStyle name="40% - Accent2 2 2 7 2" xfId="13530"/>
    <cellStyle name="40% - Accent2 2 2 7 2 2" xfId="13531"/>
    <cellStyle name="40% - Accent2 2 2 7 2 2 2" xfId="13532"/>
    <cellStyle name="40% - Accent2 2 2 7 2 2 2 2" xfId="13533"/>
    <cellStyle name="40% - Accent2 2 2 7 2 2 3" xfId="13534"/>
    <cellStyle name="40% - Accent2 2 2 7 2 3" xfId="13535"/>
    <cellStyle name="40% - Accent2 2 2 7 2 3 2" xfId="13536"/>
    <cellStyle name="40% - Accent2 2 2 7 2 4" xfId="13537"/>
    <cellStyle name="40% - Accent2 2 2 7 3" xfId="13538"/>
    <cellStyle name="40% - Accent2 2 2 7 3 2" xfId="13539"/>
    <cellStyle name="40% - Accent2 2 2 7 3 2 2" xfId="13540"/>
    <cellStyle name="40% - Accent2 2 2 7 3 2 2 2" xfId="13541"/>
    <cellStyle name="40% - Accent2 2 2 7 3 2 3" xfId="13542"/>
    <cellStyle name="40% - Accent2 2 2 7 3 3" xfId="13543"/>
    <cellStyle name="40% - Accent2 2 2 7 3 3 2" xfId="13544"/>
    <cellStyle name="40% - Accent2 2 2 7 3 4" xfId="13545"/>
    <cellStyle name="40% - Accent2 2 2 7 4" xfId="13546"/>
    <cellStyle name="40% - Accent2 2 2 7 4 2" xfId="13547"/>
    <cellStyle name="40% - Accent2 2 2 7 4 2 2" xfId="13548"/>
    <cellStyle name="40% - Accent2 2 2 7 4 3" xfId="13549"/>
    <cellStyle name="40% - Accent2 2 2 7 5" xfId="13550"/>
    <cellStyle name="40% - Accent2 2 2 7 5 2" xfId="13551"/>
    <cellStyle name="40% - Accent2 2 2 7 6" xfId="13552"/>
    <cellStyle name="40% - Accent2 2 2 7 7" xfId="13553"/>
    <cellStyle name="40% - Accent2 2 2 7 8" xfId="13554"/>
    <cellStyle name="40% - Accent2 2 2 8" xfId="13555"/>
    <cellStyle name="40% - Accent2 2 2 8 2" xfId="13556"/>
    <cellStyle name="40% - Accent2 2 2 8 2 2" xfId="13557"/>
    <cellStyle name="40% - Accent2 2 2 8 2 2 2" xfId="13558"/>
    <cellStyle name="40% - Accent2 2 2 8 2 2 2 2" xfId="13559"/>
    <cellStyle name="40% - Accent2 2 2 8 2 2 3" xfId="13560"/>
    <cellStyle name="40% - Accent2 2 2 8 2 3" xfId="13561"/>
    <cellStyle name="40% - Accent2 2 2 8 2 3 2" xfId="13562"/>
    <cellStyle name="40% - Accent2 2 2 8 2 4" xfId="13563"/>
    <cellStyle name="40% - Accent2 2 2 8 3" xfId="13564"/>
    <cellStyle name="40% - Accent2 2 2 8 3 2" xfId="13565"/>
    <cellStyle name="40% - Accent2 2 2 8 3 2 2" xfId="13566"/>
    <cellStyle name="40% - Accent2 2 2 8 3 2 2 2" xfId="13567"/>
    <cellStyle name="40% - Accent2 2 2 8 3 2 3" xfId="13568"/>
    <cellStyle name="40% - Accent2 2 2 8 3 3" xfId="13569"/>
    <cellStyle name="40% - Accent2 2 2 8 3 3 2" xfId="13570"/>
    <cellStyle name="40% - Accent2 2 2 8 3 4" xfId="13571"/>
    <cellStyle name="40% - Accent2 2 2 8 4" xfId="13572"/>
    <cellStyle name="40% - Accent2 2 2 8 4 2" xfId="13573"/>
    <cellStyle name="40% - Accent2 2 2 8 4 2 2" xfId="13574"/>
    <cellStyle name="40% - Accent2 2 2 8 4 3" xfId="13575"/>
    <cellStyle name="40% - Accent2 2 2 8 5" xfId="13576"/>
    <cellStyle name="40% - Accent2 2 2 8 5 2" xfId="13577"/>
    <cellStyle name="40% - Accent2 2 2 8 6" xfId="13578"/>
    <cellStyle name="40% - Accent2 2 2 8 7" xfId="13579"/>
    <cellStyle name="40% - Accent2 2 2 9" xfId="13580"/>
    <cellStyle name="40% - Accent2 2 2 9 2" xfId="13581"/>
    <cellStyle name="40% - Accent2 2 2 9 2 2" xfId="13582"/>
    <cellStyle name="40% - Accent2 2 2 9 2 2 2" xfId="13583"/>
    <cellStyle name="40% - Accent2 2 2 9 2 3" xfId="13584"/>
    <cellStyle name="40% - Accent2 2 2 9 3" xfId="13585"/>
    <cellStyle name="40% - Accent2 2 2 9 3 2" xfId="13586"/>
    <cellStyle name="40% - Accent2 2 2 9 4" xfId="13587"/>
    <cellStyle name="40% - Accent2 2 2 9 5" xfId="13588"/>
    <cellStyle name="40% - Accent2 2 2 9 6" xfId="13589"/>
    <cellStyle name="40% - Accent2 2 3" xfId="13590"/>
    <cellStyle name="40% - Accent2 2 3 10" xfId="13591"/>
    <cellStyle name="40% - Accent2 2 3 11" xfId="13592"/>
    <cellStyle name="40% - Accent2 2 3 12" xfId="13593"/>
    <cellStyle name="40% - Accent2 2 3 13" xfId="13594"/>
    <cellStyle name="40% - Accent2 2 3 14" xfId="13595"/>
    <cellStyle name="40% - Accent2 2 3 2" xfId="13596"/>
    <cellStyle name="40% - Accent2 2 3 2 2" xfId="13597"/>
    <cellStyle name="40% - Accent2 2 3 2 2 2" xfId="13598"/>
    <cellStyle name="40% - Accent2 2 3 2 2 2 2" xfId="13599"/>
    <cellStyle name="40% - Accent2 2 3 2 2 3" xfId="13600"/>
    <cellStyle name="40% - Accent2 2 3 2 2 4" xfId="13601"/>
    <cellStyle name="40% - Accent2 2 3 2 3" xfId="13602"/>
    <cellStyle name="40% - Accent2 2 3 2 3 2" xfId="13603"/>
    <cellStyle name="40% - Accent2 2 3 2 4" xfId="13604"/>
    <cellStyle name="40% - Accent2 2 3 2 5" xfId="13605"/>
    <cellStyle name="40% - Accent2 2 3 2 6" xfId="13606"/>
    <cellStyle name="40% - Accent2 2 3 3" xfId="13607"/>
    <cellStyle name="40% - Accent2 2 3 3 2" xfId="13608"/>
    <cellStyle name="40% - Accent2 2 3 3 2 2" xfId="13609"/>
    <cellStyle name="40% - Accent2 2 3 3 2 2 2" xfId="13610"/>
    <cellStyle name="40% - Accent2 2 3 3 2 3" xfId="13611"/>
    <cellStyle name="40% - Accent2 2 3 3 3" xfId="13612"/>
    <cellStyle name="40% - Accent2 2 3 3 3 2" xfId="13613"/>
    <cellStyle name="40% - Accent2 2 3 3 4" xfId="13614"/>
    <cellStyle name="40% - Accent2 2 3 4" xfId="13615"/>
    <cellStyle name="40% - Accent2 2 3 4 2" xfId="13616"/>
    <cellStyle name="40% - Accent2 2 3 4 2 2" xfId="13617"/>
    <cellStyle name="40% - Accent2 2 3 4 2 2 2" xfId="13618"/>
    <cellStyle name="40% - Accent2 2 3 4 2 3" xfId="13619"/>
    <cellStyle name="40% - Accent2 2 3 4 3" xfId="13620"/>
    <cellStyle name="40% - Accent2 2 3 4 3 2" xfId="13621"/>
    <cellStyle name="40% - Accent2 2 3 4 4" xfId="13622"/>
    <cellStyle name="40% - Accent2 2 3 5" xfId="13623"/>
    <cellStyle name="40% - Accent2 2 3 5 2" xfId="13624"/>
    <cellStyle name="40% - Accent2 2 3 5 2 2" xfId="13625"/>
    <cellStyle name="40% - Accent2 2 3 5 3" xfId="13626"/>
    <cellStyle name="40% - Accent2 2 3 6" xfId="13627"/>
    <cellStyle name="40% - Accent2 2 3 6 2" xfId="13628"/>
    <cellStyle name="40% - Accent2 2 3 7" xfId="13629"/>
    <cellStyle name="40% - Accent2 2 3 8" xfId="13630"/>
    <cellStyle name="40% - Accent2 2 3 9" xfId="13631"/>
    <cellStyle name="40% - Accent2 2 4" xfId="13632"/>
    <cellStyle name="40% - Accent2 2 4 10" xfId="13633"/>
    <cellStyle name="40% - Accent2 2 4 11" xfId="13634"/>
    <cellStyle name="40% - Accent2 2 4 12" xfId="13635"/>
    <cellStyle name="40% - Accent2 2 4 13" xfId="13636"/>
    <cellStyle name="40% - Accent2 2 4 2" xfId="13637"/>
    <cellStyle name="40% - Accent2 2 4 2 2" xfId="13638"/>
    <cellStyle name="40% - Accent2 2 4 2 2 2" xfId="13639"/>
    <cellStyle name="40% - Accent2 2 4 2 2 2 2" xfId="13640"/>
    <cellStyle name="40% - Accent2 2 4 2 2 3" xfId="13641"/>
    <cellStyle name="40% - Accent2 2 4 2 2 4" xfId="13642"/>
    <cellStyle name="40% - Accent2 2 4 2 3" xfId="13643"/>
    <cellStyle name="40% - Accent2 2 4 2 3 2" xfId="13644"/>
    <cellStyle name="40% - Accent2 2 4 2 4" xfId="13645"/>
    <cellStyle name="40% - Accent2 2 4 2 5" xfId="13646"/>
    <cellStyle name="40% - Accent2 2 4 2 6" xfId="13647"/>
    <cellStyle name="40% - Accent2 2 4 3" xfId="13648"/>
    <cellStyle name="40% - Accent2 2 4 3 2" xfId="13649"/>
    <cellStyle name="40% - Accent2 2 4 3 2 2" xfId="13650"/>
    <cellStyle name="40% - Accent2 2 4 3 2 2 2" xfId="13651"/>
    <cellStyle name="40% - Accent2 2 4 3 2 3" xfId="13652"/>
    <cellStyle name="40% - Accent2 2 4 3 3" xfId="13653"/>
    <cellStyle name="40% - Accent2 2 4 3 3 2" xfId="13654"/>
    <cellStyle name="40% - Accent2 2 4 3 4" xfId="13655"/>
    <cellStyle name="40% - Accent2 2 4 4" xfId="13656"/>
    <cellStyle name="40% - Accent2 2 4 4 2" xfId="13657"/>
    <cellStyle name="40% - Accent2 2 4 4 2 2" xfId="13658"/>
    <cellStyle name="40% - Accent2 2 4 4 2 2 2" xfId="13659"/>
    <cellStyle name="40% - Accent2 2 4 4 2 3" xfId="13660"/>
    <cellStyle name="40% - Accent2 2 4 4 3" xfId="13661"/>
    <cellStyle name="40% - Accent2 2 4 4 3 2" xfId="13662"/>
    <cellStyle name="40% - Accent2 2 4 4 4" xfId="13663"/>
    <cellStyle name="40% - Accent2 2 4 5" xfId="13664"/>
    <cellStyle name="40% - Accent2 2 4 5 2" xfId="13665"/>
    <cellStyle name="40% - Accent2 2 4 5 2 2" xfId="13666"/>
    <cellStyle name="40% - Accent2 2 4 5 3" xfId="13667"/>
    <cellStyle name="40% - Accent2 2 4 6" xfId="13668"/>
    <cellStyle name="40% - Accent2 2 4 6 2" xfId="13669"/>
    <cellStyle name="40% - Accent2 2 4 7" xfId="13670"/>
    <cellStyle name="40% - Accent2 2 4 8" xfId="13671"/>
    <cellStyle name="40% - Accent2 2 4 9" xfId="13672"/>
    <cellStyle name="40% - Accent2 2 5" xfId="13673"/>
    <cellStyle name="40% - Accent2 2 5 2" xfId="13674"/>
    <cellStyle name="40% - Accent2 2 5 2 2" xfId="13675"/>
    <cellStyle name="40% - Accent2 2 5 2 2 2" xfId="13676"/>
    <cellStyle name="40% - Accent2 2 5 2 2 3" xfId="13677"/>
    <cellStyle name="40% - Accent2 2 5 2 3" xfId="13678"/>
    <cellStyle name="40% - Accent2 2 5 2 4" xfId="13679"/>
    <cellStyle name="40% - Accent2 2 5 3" xfId="13680"/>
    <cellStyle name="40% - Accent2 2 5 3 2" xfId="13681"/>
    <cellStyle name="40% - Accent2 2 5 3 3" xfId="13682"/>
    <cellStyle name="40% - Accent2 2 5 4" xfId="13683"/>
    <cellStyle name="40% - Accent2 2 5 5" xfId="13684"/>
    <cellStyle name="40% - Accent2 2 6" xfId="13685"/>
    <cellStyle name="40% - Accent2 2 6 2" xfId="13686"/>
    <cellStyle name="40% - Accent2 2 6 2 2" xfId="13687"/>
    <cellStyle name="40% - Accent2 2 6 2 2 2" xfId="13688"/>
    <cellStyle name="40% - Accent2 2 6 2 2 3" xfId="13689"/>
    <cellStyle name="40% - Accent2 2 6 2 3" xfId="13690"/>
    <cellStyle name="40% - Accent2 2 6 2 4" xfId="13691"/>
    <cellStyle name="40% - Accent2 2 6 3" xfId="13692"/>
    <cellStyle name="40% - Accent2 2 6 3 2" xfId="13693"/>
    <cellStyle name="40% - Accent2 2 6 3 3" xfId="13694"/>
    <cellStyle name="40% - Accent2 2 6 4" xfId="13695"/>
    <cellStyle name="40% - Accent2 2 6 5" xfId="13696"/>
    <cellStyle name="40% - Accent2 3" xfId="13697"/>
    <cellStyle name="40% - Accent2 3 10" xfId="13698"/>
    <cellStyle name="40% - Accent2 3 2" xfId="13699"/>
    <cellStyle name="40% - Accent2 3 2 10" xfId="13700"/>
    <cellStyle name="40% - Accent2 3 2 11" xfId="13701"/>
    <cellStyle name="40% - Accent2 3 2 12" xfId="13702"/>
    <cellStyle name="40% - Accent2 3 2 13" xfId="13703"/>
    <cellStyle name="40% - Accent2 3 2 14" xfId="13704"/>
    <cellStyle name="40% - Accent2 3 2 2" xfId="13705"/>
    <cellStyle name="40% - Accent2 3 2 2 10" xfId="13706"/>
    <cellStyle name="40% - Accent2 3 2 2 11" xfId="13707"/>
    <cellStyle name="40% - Accent2 3 2 2 12" xfId="13708"/>
    <cellStyle name="40% - Accent2 3 2 2 2" xfId="13709"/>
    <cellStyle name="40% - Accent2 3 2 2 2 2" xfId="13710"/>
    <cellStyle name="40% - Accent2 3 2 2 2 2 2" xfId="13711"/>
    <cellStyle name="40% - Accent2 3 2 2 2 2 2 2" xfId="13712"/>
    <cellStyle name="40% - Accent2 3 2 2 2 2 3" xfId="13713"/>
    <cellStyle name="40% - Accent2 3 2 2 2 3" xfId="13714"/>
    <cellStyle name="40% - Accent2 3 2 2 2 3 2" xfId="13715"/>
    <cellStyle name="40% - Accent2 3 2 2 2 4" xfId="13716"/>
    <cellStyle name="40% - Accent2 3 2 2 3" xfId="13717"/>
    <cellStyle name="40% - Accent2 3 2 2 3 2" xfId="13718"/>
    <cellStyle name="40% - Accent2 3 2 2 3 2 2" xfId="13719"/>
    <cellStyle name="40% - Accent2 3 2 2 3 2 2 2" xfId="13720"/>
    <cellStyle name="40% - Accent2 3 2 2 3 2 3" xfId="13721"/>
    <cellStyle name="40% - Accent2 3 2 2 3 3" xfId="13722"/>
    <cellStyle name="40% - Accent2 3 2 2 3 3 2" xfId="13723"/>
    <cellStyle name="40% - Accent2 3 2 2 3 4" xfId="13724"/>
    <cellStyle name="40% - Accent2 3 2 2 4" xfId="13725"/>
    <cellStyle name="40% - Accent2 3 2 2 4 2" xfId="13726"/>
    <cellStyle name="40% - Accent2 3 2 2 4 2 2" xfId="13727"/>
    <cellStyle name="40% - Accent2 3 2 2 4 2 2 2" xfId="13728"/>
    <cellStyle name="40% - Accent2 3 2 2 4 2 3" xfId="13729"/>
    <cellStyle name="40% - Accent2 3 2 2 4 3" xfId="13730"/>
    <cellStyle name="40% - Accent2 3 2 2 4 3 2" xfId="13731"/>
    <cellStyle name="40% - Accent2 3 2 2 4 4" xfId="13732"/>
    <cellStyle name="40% - Accent2 3 2 2 5" xfId="13733"/>
    <cellStyle name="40% - Accent2 3 2 2 5 2" xfId="13734"/>
    <cellStyle name="40% - Accent2 3 2 2 5 2 2" xfId="13735"/>
    <cellStyle name="40% - Accent2 3 2 2 5 3" xfId="13736"/>
    <cellStyle name="40% - Accent2 3 2 2 6" xfId="13737"/>
    <cellStyle name="40% - Accent2 3 2 2 6 2" xfId="13738"/>
    <cellStyle name="40% - Accent2 3 2 2 7" xfId="13739"/>
    <cellStyle name="40% - Accent2 3 2 2 8" xfId="13740"/>
    <cellStyle name="40% - Accent2 3 2 2 9" xfId="13741"/>
    <cellStyle name="40% - Accent2 3 2 3" xfId="13742"/>
    <cellStyle name="40% - Accent2 3 2 3 2" xfId="13743"/>
    <cellStyle name="40% - Accent2 3 2 3 2 2" xfId="13744"/>
    <cellStyle name="40% - Accent2 3 2 3 2 2 2" xfId="13745"/>
    <cellStyle name="40% - Accent2 3 2 3 2 3" xfId="13746"/>
    <cellStyle name="40% - Accent2 3 2 3 3" xfId="13747"/>
    <cellStyle name="40% - Accent2 3 2 3 3 2" xfId="13748"/>
    <cellStyle name="40% - Accent2 3 2 3 4" xfId="13749"/>
    <cellStyle name="40% - Accent2 3 2 4" xfId="13750"/>
    <cellStyle name="40% - Accent2 3 2 4 2" xfId="13751"/>
    <cellStyle name="40% - Accent2 3 2 4 2 2" xfId="13752"/>
    <cellStyle name="40% - Accent2 3 2 4 2 2 2" xfId="13753"/>
    <cellStyle name="40% - Accent2 3 2 4 2 3" xfId="13754"/>
    <cellStyle name="40% - Accent2 3 2 4 3" xfId="13755"/>
    <cellStyle name="40% - Accent2 3 2 4 3 2" xfId="13756"/>
    <cellStyle name="40% - Accent2 3 2 4 4" xfId="13757"/>
    <cellStyle name="40% - Accent2 3 2 5" xfId="13758"/>
    <cellStyle name="40% - Accent2 3 2 5 2" xfId="13759"/>
    <cellStyle name="40% - Accent2 3 2 5 2 2" xfId="13760"/>
    <cellStyle name="40% - Accent2 3 2 5 2 2 2" xfId="13761"/>
    <cellStyle name="40% - Accent2 3 2 5 2 3" xfId="13762"/>
    <cellStyle name="40% - Accent2 3 2 5 3" xfId="13763"/>
    <cellStyle name="40% - Accent2 3 2 5 3 2" xfId="13764"/>
    <cellStyle name="40% - Accent2 3 2 5 4" xfId="13765"/>
    <cellStyle name="40% - Accent2 3 2 6" xfId="13766"/>
    <cellStyle name="40% - Accent2 3 2 6 2" xfId="13767"/>
    <cellStyle name="40% - Accent2 3 2 6 2 2" xfId="13768"/>
    <cellStyle name="40% - Accent2 3 2 6 3" xfId="13769"/>
    <cellStyle name="40% - Accent2 3 2 7" xfId="13770"/>
    <cellStyle name="40% - Accent2 3 2 7 2" xfId="13771"/>
    <cellStyle name="40% - Accent2 3 2 8" xfId="13772"/>
    <cellStyle name="40% - Accent2 3 2 9" xfId="13773"/>
    <cellStyle name="40% - Accent2 3 3" xfId="13774"/>
    <cellStyle name="40% - Accent2 3 3 10" xfId="13775"/>
    <cellStyle name="40% - Accent2 3 3 11" xfId="13776"/>
    <cellStyle name="40% - Accent2 3 3 12" xfId="13777"/>
    <cellStyle name="40% - Accent2 3 3 13" xfId="13778"/>
    <cellStyle name="40% - Accent2 3 3 2" xfId="13779"/>
    <cellStyle name="40% - Accent2 3 3 2 2" xfId="13780"/>
    <cellStyle name="40% - Accent2 3 3 2 2 2" xfId="13781"/>
    <cellStyle name="40% - Accent2 3 3 2 2 2 2" xfId="13782"/>
    <cellStyle name="40% - Accent2 3 3 2 2 3" xfId="13783"/>
    <cellStyle name="40% - Accent2 3 3 2 3" xfId="13784"/>
    <cellStyle name="40% - Accent2 3 3 2 3 2" xfId="13785"/>
    <cellStyle name="40% - Accent2 3 3 2 4" xfId="13786"/>
    <cellStyle name="40% - Accent2 3 3 2 5" xfId="13787"/>
    <cellStyle name="40% - Accent2 3 3 2 6" xfId="13788"/>
    <cellStyle name="40% - Accent2 3 3 3" xfId="13789"/>
    <cellStyle name="40% - Accent2 3 3 3 2" xfId="13790"/>
    <cellStyle name="40% - Accent2 3 3 3 2 2" xfId="13791"/>
    <cellStyle name="40% - Accent2 3 3 3 2 2 2" xfId="13792"/>
    <cellStyle name="40% - Accent2 3 3 3 2 3" xfId="13793"/>
    <cellStyle name="40% - Accent2 3 3 3 3" xfId="13794"/>
    <cellStyle name="40% - Accent2 3 3 3 3 2" xfId="13795"/>
    <cellStyle name="40% - Accent2 3 3 3 4" xfId="13796"/>
    <cellStyle name="40% - Accent2 3 3 4" xfId="13797"/>
    <cellStyle name="40% - Accent2 3 3 4 2" xfId="13798"/>
    <cellStyle name="40% - Accent2 3 3 4 2 2" xfId="13799"/>
    <cellStyle name="40% - Accent2 3 3 4 2 2 2" xfId="13800"/>
    <cellStyle name="40% - Accent2 3 3 4 2 3" xfId="13801"/>
    <cellStyle name="40% - Accent2 3 3 4 3" xfId="13802"/>
    <cellStyle name="40% - Accent2 3 3 4 3 2" xfId="13803"/>
    <cellStyle name="40% - Accent2 3 3 4 4" xfId="13804"/>
    <cellStyle name="40% - Accent2 3 3 5" xfId="13805"/>
    <cellStyle name="40% - Accent2 3 3 5 2" xfId="13806"/>
    <cellStyle name="40% - Accent2 3 3 5 2 2" xfId="13807"/>
    <cellStyle name="40% - Accent2 3 3 5 3" xfId="13808"/>
    <cellStyle name="40% - Accent2 3 3 6" xfId="13809"/>
    <cellStyle name="40% - Accent2 3 3 6 2" xfId="13810"/>
    <cellStyle name="40% - Accent2 3 3 7" xfId="13811"/>
    <cellStyle name="40% - Accent2 3 3 8" xfId="13812"/>
    <cellStyle name="40% - Accent2 3 3 9" xfId="13813"/>
    <cellStyle name="40% - Accent2 3 4" xfId="13814"/>
    <cellStyle name="40% - Accent2 3 4 2" xfId="13815"/>
    <cellStyle name="40% - Accent2 3 4 2 2" xfId="13816"/>
    <cellStyle name="40% - Accent2 3 4 2 2 2" xfId="13817"/>
    <cellStyle name="40% - Accent2 3 4 2 2 2 2" xfId="13818"/>
    <cellStyle name="40% - Accent2 3 4 2 2 3" xfId="13819"/>
    <cellStyle name="40% - Accent2 3 4 2 3" xfId="13820"/>
    <cellStyle name="40% - Accent2 3 4 2 3 2" xfId="13821"/>
    <cellStyle name="40% - Accent2 3 4 2 4" xfId="13822"/>
    <cellStyle name="40% - Accent2 3 4 3" xfId="13823"/>
    <cellStyle name="40% - Accent2 3 4 3 2" xfId="13824"/>
    <cellStyle name="40% - Accent2 3 4 3 2 2" xfId="13825"/>
    <cellStyle name="40% - Accent2 3 4 3 2 2 2" xfId="13826"/>
    <cellStyle name="40% - Accent2 3 4 3 2 3" xfId="13827"/>
    <cellStyle name="40% - Accent2 3 4 3 3" xfId="13828"/>
    <cellStyle name="40% - Accent2 3 4 3 3 2" xfId="13829"/>
    <cellStyle name="40% - Accent2 3 4 3 4" xfId="13830"/>
    <cellStyle name="40% - Accent2 3 4 4" xfId="13831"/>
    <cellStyle name="40% - Accent2 3 4 4 2" xfId="13832"/>
    <cellStyle name="40% - Accent2 3 4 4 2 2" xfId="13833"/>
    <cellStyle name="40% - Accent2 3 4 4 3" xfId="13834"/>
    <cellStyle name="40% - Accent2 3 4 5" xfId="13835"/>
    <cellStyle name="40% - Accent2 3 4 5 2" xfId="13836"/>
    <cellStyle name="40% - Accent2 3 4 6" xfId="13837"/>
    <cellStyle name="40% - Accent2 3 4 7" xfId="13838"/>
    <cellStyle name="40% - Accent2 3 4 8" xfId="13839"/>
    <cellStyle name="40% - Accent2 3 5" xfId="13840"/>
    <cellStyle name="40% - Accent2 3 5 2" xfId="13841"/>
    <cellStyle name="40% - Accent2 3 5 2 2" xfId="13842"/>
    <cellStyle name="40% - Accent2 3 5 2 2 2" xfId="13843"/>
    <cellStyle name="40% - Accent2 3 5 2 3" xfId="13844"/>
    <cellStyle name="40% - Accent2 3 5 3" xfId="13845"/>
    <cellStyle name="40% - Accent2 3 5 3 2" xfId="13846"/>
    <cellStyle name="40% - Accent2 3 5 4" xfId="13847"/>
    <cellStyle name="40% - Accent2 3 6" xfId="13848"/>
    <cellStyle name="40% - Accent2 3 7" xfId="13849"/>
    <cellStyle name="40% - Accent2 3 8" xfId="13850"/>
    <cellStyle name="40% - Accent2 3 9" xfId="13851"/>
    <cellStyle name="40% - Accent2 4" xfId="13852"/>
    <cellStyle name="40% - Accent2 4 10" xfId="13853"/>
    <cellStyle name="40% - Accent2 4 11" xfId="13854"/>
    <cellStyle name="40% - Accent2 4 12" xfId="13855"/>
    <cellStyle name="40% - Accent2 4 2" xfId="13856"/>
    <cellStyle name="40% - Accent2 4 2 10" xfId="13857"/>
    <cellStyle name="40% - Accent2 4 2 11" xfId="13858"/>
    <cellStyle name="40% - Accent2 4 2 12" xfId="13859"/>
    <cellStyle name="40% - Accent2 4 2 13" xfId="13860"/>
    <cellStyle name="40% - Accent2 4 2 2" xfId="13861"/>
    <cellStyle name="40% - Accent2 4 2 2 2" xfId="13862"/>
    <cellStyle name="40% - Accent2 4 2 2 2 2" xfId="13863"/>
    <cellStyle name="40% - Accent2 4 2 2 2 2 2" xfId="13864"/>
    <cellStyle name="40% - Accent2 4 2 2 2 3" xfId="13865"/>
    <cellStyle name="40% - Accent2 4 2 2 3" xfId="13866"/>
    <cellStyle name="40% - Accent2 4 2 2 3 2" xfId="13867"/>
    <cellStyle name="40% - Accent2 4 2 2 4" xfId="13868"/>
    <cellStyle name="40% - Accent2 4 2 2 5" xfId="13869"/>
    <cellStyle name="40% - Accent2 4 2 3" xfId="13870"/>
    <cellStyle name="40% - Accent2 4 2 3 2" xfId="13871"/>
    <cellStyle name="40% - Accent2 4 2 3 2 2" xfId="13872"/>
    <cellStyle name="40% - Accent2 4 2 3 2 2 2" xfId="13873"/>
    <cellStyle name="40% - Accent2 4 2 3 2 3" xfId="13874"/>
    <cellStyle name="40% - Accent2 4 2 3 3" xfId="13875"/>
    <cellStyle name="40% - Accent2 4 2 3 3 2" xfId="13876"/>
    <cellStyle name="40% - Accent2 4 2 3 4" xfId="13877"/>
    <cellStyle name="40% - Accent2 4 2 4" xfId="13878"/>
    <cellStyle name="40% - Accent2 4 2 4 2" xfId="13879"/>
    <cellStyle name="40% - Accent2 4 2 4 2 2" xfId="13880"/>
    <cellStyle name="40% - Accent2 4 2 4 2 2 2" xfId="13881"/>
    <cellStyle name="40% - Accent2 4 2 4 2 3" xfId="13882"/>
    <cellStyle name="40% - Accent2 4 2 4 3" xfId="13883"/>
    <cellStyle name="40% - Accent2 4 2 4 3 2" xfId="13884"/>
    <cellStyle name="40% - Accent2 4 2 4 4" xfId="13885"/>
    <cellStyle name="40% - Accent2 4 2 5" xfId="13886"/>
    <cellStyle name="40% - Accent2 4 2 5 2" xfId="13887"/>
    <cellStyle name="40% - Accent2 4 2 5 2 2" xfId="13888"/>
    <cellStyle name="40% - Accent2 4 2 5 2 2 2" xfId="13889"/>
    <cellStyle name="40% - Accent2 4 2 5 2 3" xfId="13890"/>
    <cellStyle name="40% - Accent2 4 2 5 3" xfId="13891"/>
    <cellStyle name="40% - Accent2 4 2 5 3 2" xfId="13892"/>
    <cellStyle name="40% - Accent2 4 2 5 4" xfId="13893"/>
    <cellStyle name="40% - Accent2 4 2 6" xfId="13894"/>
    <cellStyle name="40% - Accent2 4 2 6 2" xfId="13895"/>
    <cellStyle name="40% - Accent2 4 2 6 2 2" xfId="13896"/>
    <cellStyle name="40% - Accent2 4 2 6 3" xfId="13897"/>
    <cellStyle name="40% - Accent2 4 2 7" xfId="13898"/>
    <cellStyle name="40% - Accent2 4 2 7 2" xfId="13899"/>
    <cellStyle name="40% - Accent2 4 2 8" xfId="13900"/>
    <cellStyle name="40% - Accent2 4 2 9" xfId="13901"/>
    <cellStyle name="40% - Accent2 4 3" xfId="13902"/>
    <cellStyle name="40% - Accent2 4 3 2" xfId="13903"/>
    <cellStyle name="40% - Accent2 4 3 2 2" xfId="13904"/>
    <cellStyle name="40% - Accent2 4 3 2 2 2" xfId="13905"/>
    <cellStyle name="40% - Accent2 4 3 2 2 2 2" xfId="13906"/>
    <cellStyle name="40% - Accent2 4 3 2 2 3" xfId="13907"/>
    <cellStyle name="40% - Accent2 4 3 2 3" xfId="13908"/>
    <cellStyle name="40% - Accent2 4 3 2 3 2" xfId="13909"/>
    <cellStyle name="40% - Accent2 4 3 2 4" xfId="13910"/>
    <cellStyle name="40% - Accent2 4 3 3" xfId="13911"/>
    <cellStyle name="40% - Accent2 4 3 3 2" xfId="13912"/>
    <cellStyle name="40% - Accent2 4 3 3 2 2" xfId="13913"/>
    <cellStyle name="40% - Accent2 4 3 3 2 2 2" xfId="13914"/>
    <cellStyle name="40% - Accent2 4 3 3 2 3" xfId="13915"/>
    <cellStyle name="40% - Accent2 4 3 3 3" xfId="13916"/>
    <cellStyle name="40% - Accent2 4 3 3 3 2" xfId="13917"/>
    <cellStyle name="40% - Accent2 4 3 3 4" xfId="13918"/>
    <cellStyle name="40% - Accent2 4 3 4" xfId="13919"/>
    <cellStyle name="40% - Accent2 4 3 4 2" xfId="13920"/>
    <cellStyle name="40% - Accent2 4 3 4 2 2" xfId="13921"/>
    <cellStyle name="40% - Accent2 4 3 4 3" xfId="13922"/>
    <cellStyle name="40% - Accent2 4 3 5" xfId="13923"/>
    <cellStyle name="40% - Accent2 4 3 5 2" xfId="13924"/>
    <cellStyle name="40% - Accent2 4 3 6" xfId="13925"/>
    <cellStyle name="40% - Accent2 4 3 7" xfId="13926"/>
    <cellStyle name="40% - Accent2 4 4" xfId="13927"/>
    <cellStyle name="40% - Accent2 4 4 2" xfId="13928"/>
    <cellStyle name="40% - Accent2 4 4 2 2" xfId="13929"/>
    <cellStyle name="40% - Accent2 4 4 2 2 2" xfId="13930"/>
    <cellStyle name="40% - Accent2 4 4 2 3" xfId="13931"/>
    <cellStyle name="40% - Accent2 4 4 3" xfId="13932"/>
    <cellStyle name="40% - Accent2 4 4 3 2" xfId="13933"/>
    <cellStyle name="40% - Accent2 4 4 4" xfId="13934"/>
    <cellStyle name="40% - Accent2 4 5" xfId="13935"/>
    <cellStyle name="40% - Accent2 4 6" xfId="13936"/>
    <cellStyle name="40% - Accent2 4 7" xfId="13937"/>
    <cellStyle name="40% - Accent2 4 8" xfId="13938"/>
    <cellStyle name="40% - Accent2 4 9" xfId="13939"/>
    <cellStyle name="40% - Accent2 5" xfId="13940"/>
    <cellStyle name="40% - Accent2 5 10" xfId="13941"/>
    <cellStyle name="40% - Accent2 5 10 2" xfId="13942"/>
    <cellStyle name="40% - Accent2 5 10 2 2" xfId="13943"/>
    <cellStyle name="40% - Accent2 5 10 3" xfId="13944"/>
    <cellStyle name="40% - Accent2 5 11" xfId="13945"/>
    <cellStyle name="40% - Accent2 5 11 2" xfId="13946"/>
    <cellStyle name="40% - Accent2 5 12" xfId="13947"/>
    <cellStyle name="40% - Accent2 5 13" xfId="13948"/>
    <cellStyle name="40% - Accent2 5 14" xfId="13949"/>
    <cellStyle name="40% - Accent2 5 15" xfId="13950"/>
    <cellStyle name="40% - Accent2 5 16" xfId="13951"/>
    <cellStyle name="40% - Accent2 5 17" xfId="13952"/>
    <cellStyle name="40% - Accent2 5 18" xfId="13953"/>
    <cellStyle name="40% - Accent2 5 19" xfId="13954"/>
    <cellStyle name="40% - Accent2 5 2" xfId="13955"/>
    <cellStyle name="40% - Accent2 5 2 10" xfId="13956"/>
    <cellStyle name="40% - Accent2 5 2 11" xfId="13957"/>
    <cellStyle name="40% - Accent2 5 2 2" xfId="13958"/>
    <cellStyle name="40% - Accent2 5 2 2 2" xfId="13959"/>
    <cellStyle name="40% - Accent2 5 2 2 2 2" xfId="13960"/>
    <cellStyle name="40% - Accent2 5 2 2 2 2 2" xfId="13961"/>
    <cellStyle name="40% - Accent2 5 2 2 2 2 2 2" xfId="13962"/>
    <cellStyle name="40% - Accent2 5 2 2 2 2 3" xfId="13963"/>
    <cellStyle name="40% - Accent2 5 2 2 2 3" xfId="13964"/>
    <cellStyle name="40% - Accent2 5 2 2 2 3 2" xfId="13965"/>
    <cellStyle name="40% - Accent2 5 2 2 2 4" xfId="13966"/>
    <cellStyle name="40% - Accent2 5 2 2 3" xfId="13967"/>
    <cellStyle name="40% - Accent2 5 2 2 3 2" xfId="13968"/>
    <cellStyle name="40% - Accent2 5 2 2 3 2 2" xfId="13969"/>
    <cellStyle name="40% - Accent2 5 2 2 3 2 2 2" xfId="13970"/>
    <cellStyle name="40% - Accent2 5 2 2 3 2 3" xfId="13971"/>
    <cellStyle name="40% - Accent2 5 2 2 3 3" xfId="13972"/>
    <cellStyle name="40% - Accent2 5 2 2 3 3 2" xfId="13973"/>
    <cellStyle name="40% - Accent2 5 2 2 3 4" xfId="13974"/>
    <cellStyle name="40% - Accent2 5 2 2 4" xfId="13975"/>
    <cellStyle name="40% - Accent2 5 2 2 4 2" xfId="13976"/>
    <cellStyle name="40% - Accent2 5 2 2 4 2 2" xfId="13977"/>
    <cellStyle name="40% - Accent2 5 2 2 4 3" xfId="13978"/>
    <cellStyle name="40% - Accent2 5 2 2 5" xfId="13979"/>
    <cellStyle name="40% - Accent2 5 2 2 5 2" xfId="13980"/>
    <cellStyle name="40% - Accent2 5 2 2 6" xfId="13981"/>
    <cellStyle name="40% - Accent2 5 2 2 7" xfId="13982"/>
    <cellStyle name="40% - Accent2 5 2 3" xfId="13983"/>
    <cellStyle name="40% - Accent2 5 2 3 2" xfId="13984"/>
    <cellStyle name="40% - Accent2 5 2 3 2 2" xfId="13985"/>
    <cellStyle name="40% - Accent2 5 2 3 2 2 2" xfId="13986"/>
    <cellStyle name="40% - Accent2 5 2 3 2 3" xfId="13987"/>
    <cellStyle name="40% - Accent2 5 2 3 3" xfId="13988"/>
    <cellStyle name="40% - Accent2 5 2 3 3 2" xfId="13989"/>
    <cellStyle name="40% - Accent2 5 2 3 4" xfId="13990"/>
    <cellStyle name="40% - Accent2 5 2 3 5" xfId="13991"/>
    <cellStyle name="40% - Accent2 5 2 4" xfId="13992"/>
    <cellStyle name="40% - Accent2 5 2 4 2" xfId="13993"/>
    <cellStyle name="40% - Accent2 5 2 4 2 2" xfId="13994"/>
    <cellStyle name="40% - Accent2 5 2 4 2 2 2" xfId="13995"/>
    <cellStyle name="40% - Accent2 5 2 4 2 3" xfId="13996"/>
    <cellStyle name="40% - Accent2 5 2 4 3" xfId="13997"/>
    <cellStyle name="40% - Accent2 5 2 4 3 2" xfId="13998"/>
    <cellStyle name="40% - Accent2 5 2 4 4" xfId="13999"/>
    <cellStyle name="40% - Accent2 5 2 5" xfId="14000"/>
    <cellStyle name="40% - Accent2 5 2 5 2" xfId="14001"/>
    <cellStyle name="40% - Accent2 5 2 5 2 2" xfId="14002"/>
    <cellStyle name="40% - Accent2 5 2 5 2 2 2" xfId="14003"/>
    <cellStyle name="40% - Accent2 5 2 5 2 3" xfId="14004"/>
    <cellStyle name="40% - Accent2 5 2 5 3" xfId="14005"/>
    <cellStyle name="40% - Accent2 5 2 5 3 2" xfId="14006"/>
    <cellStyle name="40% - Accent2 5 2 5 4" xfId="14007"/>
    <cellStyle name="40% - Accent2 5 2 6" xfId="14008"/>
    <cellStyle name="40% - Accent2 5 2 6 2" xfId="14009"/>
    <cellStyle name="40% - Accent2 5 2 6 2 2" xfId="14010"/>
    <cellStyle name="40% - Accent2 5 2 6 2 2 2" xfId="14011"/>
    <cellStyle name="40% - Accent2 5 2 6 2 3" xfId="14012"/>
    <cellStyle name="40% - Accent2 5 2 6 3" xfId="14013"/>
    <cellStyle name="40% - Accent2 5 2 6 3 2" xfId="14014"/>
    <cellStyle name="40% - Accent2 5 2 6 4" xfId="14015"/>
    <cellStyle name="40% - Accent2 5 2 7" xfId="14016"/>
    <cellStyle name="40% - Accent2 5 2 7 2" xfId="14017"/>
    <cellStyle name="40% - Accent2 5 2 7 2 2" xfId="14018"/>
    <cellStyle name="40% - Accent2 5 2 7 3" xfId="14019"/>
    <cellStyle name="40% - Accent2 5 2 8" xfId="14020"/>
    <cellStyle name="40% - Accent2 5 2 8 2" xfId="14021"/>
    <cellStyle name="40% - Accent2 5 2 9" xfId="14022"/>
    <cellStyle name="40% - Accent2 5 20" xfId="14023"/>
    <cellStyle name="40% - Accent2 5 3" xfId="14024"/>
    <cellStyle name="40% - Accent2 5 3 10" xfId="14025"/>
    <cellStyle name="40% - Accent2 5 3 11" xfId="14026"/>
    <cellStyle name="40% - Accent2 5 3 2" xfId="14027"/>
    <cellStyle name="40% - Accent2 5 3 2 2" xfId="14028"/>
    <cellStyle name="40% - Accent2 5 3 2 2 2" xfId="14029"/>
    <cellStyle name="40% - Accent2 5 3 2 2 2 2" xfId="14030"/>
    <cellStyle name="40% - Accent2 5 3 2 2 2 2 2" xfId="14031"/>
    <cellStyle name="40% - Accent2 5 3 2 2 2 3" xfId="14032"/>
    <cellStyle name="40% - Accent2 5 3 2 2 3" xfId="14033"/>
    <cellStyle name="40% - Accent2 5 3 2 2 3 2" xfId="14034"/>
    <cellStyle name="40% - Accent2 5 3 2 2 4" xfId="14035"/>
    <cellStyle name="40% - Accent2 5 3 2 3" xfId="14036"/>
    <cellStyle name="40% - Accent2 5 3 2 3 2" xfId="14037"/>
    <cellStyle name="40% - Accent2 5 3 2 3 2 2" xfId="14038"/>
    <cellStyle name="40% - Accent2 5 3 2 3 2 2 2" xfId="14039"/>
    <cellStyle name="40% - Accent2 5 3 2 3 2 3" xfId="14040"/>
    <cellStyle name="40% - Accent2 5 3 2 3 3" xfId="14041"/>
    <cellStyle name="40% - Accent2 5 3 2 3 3 2" xfId="14042"/>
    <cellStyle name="40% - Accent2 5 3 2 3 4" xfId="14043"/>
    <cellStyle name="40% - Accent2 5 3 2 4" xfId="14044"/>
    <cellStyle name="40% - Accent2 5 3 2 4 2" xfId="14045"/>
    <cellStyle name="40% - Accent2 5 3 2 4 2 2" xfId="14046"/>
    <cellStyle name="40% - Accent2 5 3 2 4 3" xfId="14047"/>
    <cellStyle name="40% - Accent2 5 3 2 5" xfId="14048"/>
    <cellStyle name="40% - Accent2 5 3 2 5 2" xfId="14049"/>
    <cellStyle name="40% - Accent2 5 3 2 6" xfId="14050"/>
    <cellStyle name="40% - Accent2 5 3 2 7" xfId="14051"/>
    <cellStyle name="40% - Accent2 5 3 3" xfId="14052"/>
    <cellStyle name="40% - Accent2 5 3 3 2" xfId="14053"/>
    <cellStyle name="40% - Accent2 5 3 3 2 2" xfId="14054"/>
    <cellStyle name="40% - Accent2 5 3 3 2 2 2" xfId="14055"/>
    <cellStyle name="40% - Accent2 5 3 3 2 3" xfId="14056"/>
    <cellStyle name="40% - Accent2 5 3 3 3" xfId="14057"/>
    <cellStyle name="40% - Accent2 5 3 3 3 2" xfId="14058"/>
    <cellStyle name="40% - Accent2 5 3 3 4" xfId="14059"/>
    <cellStyle name="40% - Accent2 5 3 3 5" xfId="14060"/>
    <cellStyle name="40% - Accent2 5 3 4" xfId="14061"/>
    <cellStyle name="40% - Accent2 5 3 4 2" xfId="14062"/>
    <cellStyle name="40% - Accent2 5 3 4 2 2" xfId="14063"/>
    <cellStyle name="40% - Accent2 5 3 4 2 2 2" xfId="14064"/>
    <cellStyle name="40% - Accent2 5 3 4 2 3" xfId="14065"/>
    <cellStyle name="40% - Accent2 5 3 4 3" xfId="14066"/>
    <cellStyle name="40% - Accent2 5 3 4 3 2" xfId="14067"/>
    <cellStyle name="40% - Accent2 5 3 4 4" xfId="14068"/>
    <cellStyle name="40% - Accent2 5 3 5" xfId="14069"/>
    <cellStyle name="40% - Accent2 5 3 5 2" xfId="14070"/>
    <cellStyle name="40% - Accent2 5 3 5 2 2" xfId="14071"/>
    <cellStyle name="40% - Accent2 5 3 5 2 2 2" xfId="14072"/>
    <cellStyle name="40% - Accent2 5 3 5 2 3" xfId="14073"/>
    <cellStyle name="40% - Accent2 5 3 5 3" xfId="14074"/>
    <cellStyle name="40% - Accent2 5 3 5 3 2" xfId="14075"/>
    <cellStyle name="40% - Accent2 5 3 5 4" xfId="14076"/>
    <cellStyle name="40% - Accent2 5 3 6" xfId="14077"/>
    <cellStyle name="40% - Accent2 5 3 6 2" xfId="14078"/>
    <cellStyle name="40% - Accent2 5 3 6 2 2" xfId="14079"/>
    <cellStyle name="40% - Accent2 5 3 6 2 2 2" xfId="14080"/>
    <cellStyle name="40% - Accent2 5 3 6 2 3" xfId="14081"/>
    <cellStyle name="40% - Accent2 5 3 6 3" xfId="14082"/>
    <cellStyle name="40% - Accent2 5 3 6 3 2" xfId="14083"/>
    <cellStyle name="40% - Accent2 5 3 6 4" xfId="14084"/>
    <cellStyle name="40% - Accent2 5 3 7" xfId="14085"/>
    <cellStyle name="40% - Accent2 5 3 7 2" xfId="14086"/>
    <cellStyle name="40% - Accent2 5 3 7 2 2" xfId="14087"/>
    <cellStyle name="40% - Accent2 5 3 7 3" xfId="14088"/>
    <cellStyle name="40% - Accent2 5 3 8" xfId="14089"/>
    <cellStyle name="40% - Accent2 5 3 8 2" xfId="14090"/>
    <cellStyle name="40% - Accent2 5 3 9" xfId="14091"/>
    <cellStyle name="40% - Accent2 5 4" xfId="14092"/>
    <cellStyle name="40% - Accent2 5 4 2" xfId="14093"/>
    <cellStyle name="40% - Accent2 5 4 2 2" xfId="14094"/>
    <cellStyle name="40% - Accent2 5 4 2 2 2" xfId="14095"/>
    <cellStyle name="40% - Accent2 5 4 2 2 2 2" xfId="14096"/>
    <cellStyle name="40% - Accent2 5 4 2 2 3" xfId="14097"/>
    <cellStyle name="40% - Accent2 5 4 2 3" xfId="14098"/>
    <cellStyle name="40% - Accent2 5 4 2 3 2" xfId="14099"/>
    <cellStyle name="40% - Accent2 5 4 2 4" xfId="14100"/>
    <cellStyle name="40% - Accent2 5 4 3" xfId="14101"/>
    <cellStyle name="40% - Accent2 5 4 3 2" xfId="14102"/>
    <cellStyle name="40% - Accent2 5 4 3 2 2" xfId="14103"/>
    <cellStyle name="40% - Accent2 5 4 3 2 2 2" xfId="14104"/>
    <cellStyle name="40% - Accent2 5 4 3 2 3" xfId="14105"/>
    <cellStyle name="40% - Accent2 5 4 3 3" xfId="14106"/>
    <cellStyle name="40% - Accent2 5 4 3 3 2" xfId="14107"/>
    <cellStyle name="40% - Accent2 5 4 3 4" xfId="14108"/>
    <cellStyle name="40% - Accent2 5 4 4" xfId="14109"/>
    <cellStyle name="40% - Accent2 5 4 4 2" xfId="14110"/>
    <cellStyle name="40% - Accent2 5 4 4 2 2" xfId="14111"/>
    <cellStyle name="40% - Accent2 5 4 4 3" xfId="14112"/>
    <cellStyle name="40% - Accent2 5 4 5" xfId="14113"/>
    <cellStyle name="40% - Accent2 5 4 5 2" xfId="14114"/>
    <cellStyle name="40% - Accent2 5 4 6" xfId="14115"/>
    <cellStyle name="40% - Accent2 5 4 7" xfId="14116"/>
    <cellStyle name="40% - Accent2 5 5" xfId="14117"/>
    <cellStyle name="40% - Accent2 5 5 2" xfId="14118"/>
    <cellStyle name="40% - Accent2 5 5 2 2" xfId="14119"/>
    <cellStyle name="40% - Accent2 5 5 2 2 2" xfId="14120"/>
    <cellStyle name="40% - Accent2 5 5 2 2 2 2" xfId="14121"/>
    <cellStyle name="40% - Accent2 5 5 2 2 3" xfId="14122"/>
    <cellStyle name="40% - Accent2 5 5 2 3" xfId="14123"/>
    <cellStyle name="40% - Accent2 5 5 2 3 2" xfId="14124"/>
    <cellStyle name="40% - Accent2 5 5 2 4" xfId="14125"/>
    <cellStyle name="40% - Accent2 5 5 3" xfId="14126"/>
    <cellStyle name="40% - Accent2 5 5 3 2" xfId="14127"/>
    <cellStyle name="40% - Accent2 5 5 3 2 2" xfId="14128"/>
    <cellStyle name="40% - Accent2 5 5 3 2 2 2" xfId="14129"/>
    <cellStyle name="40% - Accent2 5 5 3 2 3" xfId="14130"/>
    <cellStyle name="40% - Accent2 5 5 3 3" xfId="14131"/>
    <cellStyle name="40% - Accent2 5 5 3 3 2" xfId="14132"/>
    <cellStyle name="40% - Accent2 5 5 3 4" xfId="14133"/>
    <cellStyle name="40% - Accent2 5 5 4" xfId="14134"/>
    <cellStyle name="40% - Accent2 5 5 4 2" xfId="14135"/>
    <cellStyle name="40% - Accent2 5 5 4 2 2" xfId="14136"/>
    <cellStyle name="40% - Accent2 5 5 4 3" xfId="14137"/>
    <cellStyle name="40% - Accent2 5 5 5" xfId="14138"/>
    <cellStyle name="40% - Accent2 5 5 5 2" xfId="14139"/>
    <cellStyle name="40% - Accent2 5 5 6" xfId="14140"/>
    <cellStyle name="40% - Accent2 5 5 7" xfId="14141"/>
    <cellStyle name="40% - Accent2 5 6" xfId="14142"/>
    <cellStyle name="40% - Accent2 5 6 2" xfId="14143"/>
    <cellStyle name="40% - Accent2 5 6 2 2" xfId="14144"/>
    <cellStyle name="40% - Accent2 5 6 2 2 2" xfId="14145"/>
    <cellStyle name="40% - Accent2 5 6 2 2 2 2" xfId="14146"/>
    <cellStyle name="40% - Accent2 5 6 2 2 3" xfId="14147"/>
    <cellStyle name="40% - Accent2 5 6 2 3" xfId="14148"/>
    <cellStyle name="40% - Accent2 5 6 2 3 2" xfId="14149"/>
    <cellStyle name="40% - Accent2 5 6 2 4" xfId="14150"/>
    <cellStyle name="40% - Accent2 5 6 3" xfId="14151"/>
    <cellStyle name="40% - Accent2 5 6 3 2" xfId="14152"/>
    <cellStyle name="40% - Accent2 5 6 3 2 2" xfId="14153"/>
    <cellStyle name="40% - Accent2 5 6 3 2 2 2" xfId="14154"/>
    <cellStyle name="40% - Accent2 5 6 3 2 3" xfId="14155"/>
    <cellStyle name="40% - Accent2 5 6 3 3" xfId="14156"/>
    <cellStyle name="40% - Accent2 5 6 3 3 2" xfId="14157"/>
    <cellStyle name="40% - Accent2 5 6 3 4" xfId="14158"/>
    <cellStyle name="40% - Accent2 5 6 4" xfId="14159"/>
    <cellStyle name="40% - Accent2 5 6 4 2" xfId="14160"/>
    <cellStyle name="40% - Accent2 5 6 4 2 2" xfId="14161"/>
    <cellStyle name="40% - Accent2 5 6 4 3" xfId="14162"/>
    <cellStyle name="40% - Accent2 5 6 5" xfId="14163"/>
    <cellStyle name="40% - Accent2 5 6 5 2" xfId="14164"/>
    <cellStyle name="40% - Accent2 5 6 6" xfId="14165"/>
    <cellStyle name="40% - Accent2 5 6 7" xfId="14166"/>
    <cellStyle name="40% - Accent2 5 7" xfId="14167"/>
    <cellStyle name="40% - Accent2 5 7 2" xfId="14168"/>
    <cellStyle name="40% - Accent2 5 7 2 2" xfId="14169"/>
    <cellStyle name="40% - Accent2 5 7 2 2 2" xfId="14170"/>
    <cellStyle name="40% - Accent2 5 7 2 3" xfId="14171"/>
    <cellStyle name="40% - Accent2 5 7 3" xfId="14172"/>
    <cellStyle name="40% - Accent2 5 7 3 2" xfId="14173"/>
    <cellStyle name="40% - Accent2 5 7 4" xfId="14174"/>
    <cellStyle name="40% - Accent2 5 8" xfId="14175"/>
    <cellStyle name="40% - Accent2 5 8 2" xfId="14176"/>
    <cellStyle name="40% - Accent2 5 8 2 2" xfId="14177"/>
    <cellStyle name="40% - Accent2 5 8 2 2 2" xfId="14178"/>
    <cellStyle name="40% - Accent2 5 8 2 3" xfId="14179"/>
    <cellStyle name="40% - Accent2 5 8 3" xfId="14180"/>
    <cellStyle name="40% - Accent2 5 8 3 2" xfId="14181"/>
    <cellStyle name="40% - Accent2 5 8 4" xfId="14182"/>
    <cellStyle name="40% - Accent2 5 9" xfId="14183"/>
    <cellStyle name="40% - Accent2 5 9 2" xfId="14184"/>
    <cellStyle name="40% - Accent2 5 9 2 2" xfId="14185"/>
    <cellStyle name="40% - Accent2 5 9 2 2 2" xfId="14186"/>
    <cellStyle name="40% - Accent2 5 9 2 3" xfId="14187"/>
    <cellStyle name="40% - Accent2 5 9 3" xfId="14188"/>
    <cellStyle name="40% - Accent2 5 9 3 2" xfId="14189"/>
    <cellStyle name="40% - Accent2 5 9 4" xfId="14190"/>
    <cellStyle name="40% - Accent2 6" xfId="14191"/>
    <cellStyle name="40% - Accent2 6 2" xfId="14192"/>
    <cellStyle name="40% - Accent2 6 2 2" xfId="14193"/>
    <cellStyle name="40% - Accent2 6 2 3" xfId="14194"/>
    <cellStyle name="40% - Accent2 6 3" xfId="14195"/>
    <cellStyle name="40% - Accent2 6 4" xfId="14196"/>
    <cellStyle name="40% - Accent2 7" xfId="14197"/>
    <cellStyle name="40% - Accent2 7 10" xfId="14198"/>
    <cellStyle name="40% - Accent2 7 2" xfId="14199"/>
    <cellStyle name="40% - Accent2 7 2 2" xfId="14200"/>
    <cellStyle name="40% - Accent2 7 2 2 2" xfId="14201"/>
    <cellStyle name="40% - Accent2 7 2 2 2 2" xfId="14202"/>
    <cellStyle name="40% - Accent2 7 2 2 2 2 2" xfId="14203"/>
    <cellStyle name="40% - Accent2 7 2 2 2 3" xfId="14204"/>
    <cellStyle name="40% - Accent2 7 2 2 3" xfId="14205"/>
    <cellStyle name="40% - Accent2 7 2 2 3 2" xfId="14206"/>
    <cellStyle name="40% - Accent2 7 2 2 4" xfId="14207"/>
    <cellStyle name="40% - Accent2 7 2 3" xfId="14208"/>
    <cellStyle name="40% - Accent2 7 2 3 2" xfId="14209"/>
    <cellStyle name="40% - Accent2 7 2 3 2 2" xfId="14210"/>
    <cellStyle name="40% - Accent2 7 2 3 2 2 2" xfId="14211"/>
    <cellStyle name="40% - Accent2 7 2 3 2 3" xfId="14212"/>
    <cellStyle name="40% - Accent2 7 2 3 3" xfId="14213"/>
    <cellStyle name="40% - Accent2 7 2 3 3 2" xfId="14214"/>
    <cellStyle name="40% - Accent2 7 2 3 4" xfId="14215"/>
    <cellStyle name="40% - Accent2 7 2 4" xfId="14216"/>
    <cellStyle name="40% - Accent2 7 2 4 2" xfId="14217"/>
    <cellStyle name="40% - Accent2 7 2 4 2 2" xfId="14218"/>
    <cellStyle name="40% - Accent2 7 2 4 3" xfId="14219"/>
    <cellStyle name="40% - Accent2 7 2 5" xfId="14220"/>
    <cellStyle name="40% - Accent2 7 2 5 2" xfId="14221"/>
    <cellStyle name="40% - Accent2 7 2 6" xfId="14222"/>
    <cellStyle name="40% - Accent2 7 2 7" xfId="14223"/>
    <cellStyle name="40% - Accent2 7 3" xfId="14224"/>
    <cellStyle name="40% - Accent2 7 3 2" xfId="14225"/>
    <cellStyle name="40% - Accent2 7 3 2 2" xfId="14226"/>
    <cellStyle name="40% - Accent2 7 3 2 2 2" xfId="14227"/>
    <cellStyle name="40% - Accent2 7 3 2 3" xfId="14228"/>
    <cellStyle name="40% - Accent2 7 3 3" xfId="14229"/>
    <cellStyle name="40% - Accent2 7 3 3 2" xfId="14230"/>
    <cellStyle name="40% - Accent2 7 3 4" xfId="14231"/>
    <cellStyle name="40% - Accent2 7 3 5" xfId="14232"/>
    <cellStyle name="40% - Accent2 7 4" xfId="14233"/>
    <cellStyle name="40% - Accent2 7 4 2" xfId="14234"/>
    <cellStyle name="40% - Accent2 7 4 2 2" xfId="14235"/>
    <cellStyle name="40% - Accent2 7 4 2 2 2" xfId="14236"/>
    <cellStyle name="40% - Accent2 7 4 2 3" xfId="14237"/>
    <cellStyle name="40% - Accent2 7 4 3" xfId="14238"/>
    <cellStyle name="40% - Accent2 7 4 3 2" xfId="14239"/>
    <cellStyle name="40% - Accent2 7 4 4" xfId="14240"/>
    <cellStyle name="40% - Accent2 7 5" xfId="14241"/>
    <cellStyle name="40% - Accent2 7 5 2" xfId="14242"/>
    <cellStyle name="40% - Accent2 7 5 2 2" xfId="14243"/>
    <cellStyle name="40% - Accent2 7 5 2 2 2" xfId="14244"/>
    <cellStyle name="40% - Accent2 7 5 2 3" xfId="14245"/>
    <cellStyle name="40% - Accent2 7 5 3" xfId="14246"/>
    <cellStyle name="40% - Accent2 7 5 3 2" xfId="14247"/>
    <cellStyle name="40% - Accent2 7 5 4" xfId="14248"/>
    <cellStyle name="40% - Accent2 7 6" xfId="14249"/>
    <cellStyle name="40% - Accent2 7 6 2" xfId="14250"/>
    <cellStyle name="40% - Accent2 7 6 2 2" xfId="14251"/>
    <cellStyle name="40% - Accent2 7 6 2 2 2" xfId="14252"/>
    <cellStyle name="40% - Accent2 7 6 2 3" xfId="14253"/>
    <cellStyle name="40% - Accent2 7 6 3" xfId="14254"/>
    <cellStyle name="40% - Accent2 7 6 3 2" xfId="14255"/>
    <cellStyle name="40% - Accent2 7 6 4" xfId="14256"/>
    <cellStyle name="40% - Accent2 7 7" xfId="14257"/>
    <cellStyle name="40% - Accent2 7 7 2" xfId="14258"/>
    <cellStyle name="40% - Accent2 7 7 2 2" xfId="14259"/>
    <cellStyle name="40% - Accent2 7 7 3" xfId="14260"/>
    <cellStyle name="40% - Accent2 7 8" xfId="14261"/>
    <cellStyle name="40% - Accent2 7 8 2" xfId="14262"/>
    <cellStyle name="40% - Accent2 7 9" xfId="14263"/>
    <cellStyle name="40% - Accent2 8" xfId="14264"/>
    <cellStyle name="40% - Accent2 8 10" xfId="14265"/>
    <cellStyle name="40% - Accent2 8 2" xfId="14266"/>
    <cellStyle name="40% - Accent2 8 2 2" xfId="14267"/>
    <cellStyle name="40% - Accent2 8 2 2 2" xfId="14268"/>
    <cellStyle name="40% - Accent2 8 2 2 2 2" xfId="14269"/>
    <cellStyle name="40% - Accent2 8 2 2 2 2 2" xfId="14270"/>
    <cellStyle name="40% - Accent2 8 2 2 2 3" xfId="14271"/>
    <cellStyle name="40% - Accent2 8 2 2 3" xfId="14272"/>
    <cellStyle name="40% - Accent2 8 2 2 3 2" xfId="14273"/>
    <cellStyle name="40% - Accent2 8 2 2 4" xfId="14274"/>
    <cellStyle name="40% - Accent2 8 2 3" xfId="14275"/>
    <cellStyle name="40% - Accent2 8 2 3 2" xfId="14276"/>
    <cellStyle name="40% - Accent2 8 2 3 2 2" xfId="14277"/>
    <cellStyle name="40% - Accent2 8 2 3 2 2 2" xfId="14278"/>
    <cellStyle name="40% - Accent2 8 2 3 2 3" xfId="14279"/>
    <cellStyle name="40% - Accent2 8 2 3 3" xfId="14280"/>
    <cellStyle name="40% - Accent2 8 2 3 3 2" xfId="14281"/>
    <cellStyle name="40% - Accent2 8 2 3 4" xfId="14282"/>
    <cellStyle name="40% - Accent2 8 2 4" xfId="14283"/>
    <cellStyle name="40% - Accent2 8 2 4 2" xfId="14284"/>
    <cellStyle name="40% - Accent2 8 2 4 2 2" xfId="14285"/>
    <cellStyle name="40% - Accent2 8 2 4 3" xfId="14286"/>
    <cellStyle name="40% - Accent2 8 2 5" xfId="14287"/>
    <cellStyle name="40% - Accent2 8 2 5 2" xfId="14288"/>
    <cellStyle name="40% - Accent2 8 2 6" xfId="14289"/>
    <cellStyle name="40% - Accent2 8 2 7" xfId="14290"/>
    <cellStyle name="40% - Accent2 8 3" xfId="14291"/>
    <cellStyle name="40% - Accent2 8 3 2" xfId="14292"/>
    <cellStyle name="40% - Accent2 8 3 2 2" xfId="14293"/>
    <cellStyle name="40% - Accent2 8 3 2 2 2" xfId="14294"/>
    <cellStyle name="40% - Accent2 8 3 2 3" xfId="14295"/>
    <cellStyle name="40% - Accent2 8 3 3" xfId="14296"/>
    <cellStyle name="40% - Accent2 8 3 3 2" xfId="14297"/>
    <cellStyle name="40% - Accent2 8 3 4" xfId="14298"/>
    <cellStyle name="40% - Accent2 8 3 5" xfId="14299"/>
    <cellStyle name="40% - Accent2 8 4" xfId="14300"/>
    <cellStyle name="40% - Accent2 8 4 2" xfId="14301"/>
    <cellStyle name="40% - Accent2 8 4 2 2" xfId="14302"/>
    <cellStyle name="40% - Accent2 8 4 2 2 2" xfId="14303"/>
    <cellStyle name="40% - Accent2 8 4 2 3" xfId="14304"/>
    <cellStyle name="40% - Accent2 8 4 3" xfId="14305"/>
    <cellStyle name="40% - Accent2 8 4 3 2" xfId="14306"/>
    <cellStyle name="40% - Accent2 8 4 4" xfId="14307"/>
    <cellStyle name="40% - Accent2 8 5" xfId="14308"/>
    <cellStyle name="40% - Accent2 8 5 2" xfId="14309"/>
    <cellStyle name="40% - Accent2 8 5 2 2" xfId="14310"/>
    <cellStyle name="40% - Accent2 8 5 2 2 2" xfId="14311"/>
    <cellStyle name="40% - Accent2 8 5 2 3" xfId="14312"/>
    <cellStyle name="40% - Accent2 8 5 3" xfId="14313"/>
    <cellStyle name="40% - Accent2 8 5 3 2" xfId="14314"/>
    <cellStyle name="40% - Accent2 8 5 4" xfId="14315"/>
    <cellStyle name="40% - Accent2 8 6" xfId="14316"/>
    <cellStyle name="40% - Accent2 8 6 2" xfId="14317"/>
    <cellStyle name="40% - Accent2 8 6 2 2" xfId="14318"/>
    <cellStyle name="40% - Accent2 8 6 2 2 2" xfId="14319"/>
    <cellStyle name="40% - Accent2 8 6 2 3" xfId="14320"/>
    <cellStyle name="40% - Accent2 8 6 3" xfId="14321"/>
    <cellStyle name="40% - Accent2 8 6 3 2" xfId="14322"/>
    <cellStyle name="40% - Accent2 8 6 4" xfId="14323"/>
    <cellStyle name="40% - Accent2 8 7" xfId="14324"/>
    <cellStyle name="40% - Accent2 8 7 2" xfId="14325"/>
    <cellStyle name="40% - Accent2 8 7 2 2" xfId="14326"/>
    <cellStyle name="40% - Accent2 8 7 3" xfId="14327"/>
    <cellStyle name="40% - Accent2 8 8" xfId="14328"/>
    <cellStyle name="40% - Accent2 8 8 2" xfId="14329"/>
    <cellStyle name="40% - Accent2 8 9" xfId="14330"/>
    <cellStyle name="40% - Accent2 9" xfId="14331"/>
    <cellStyle name="40% - Accent3 10" xfId="14332"/>
    <cellStyle name="40% - Accent3 10 10" xfId="14333"/>
    <cellStyle name="40% - Accent3 10 10 2" xfId="14334"/>
    <cellStyle name="40% - Accent3 10 11" xfId="14335"/>
    <cellStyle name="40% - Accent3 10 12" xfId="14336"/>
    <cellStyle name="40% - Accent3 10 2" xfId="14337"/>
    <cellStyle name="40% - Accent3 10 2 10" xfId="14338"/>
    <cellStyle name="40% - Accent3 10 2 2" xfId="14339"/>
    <cellStyle name="40% - Accent3 10 2 2 2" xfId="14340"/>
    <cellStyle name="40% - Accent3 10 2 2 2 2" xfId="14341"/>
    <cellStyle name="40% - Accent3 10 2 2 2 2 2" xfId="14342"/>
    <cellStyle name="40% - Accent3 10 2 2 2 2 2 2" xfId="14343"/>
    <cellStyle name="40% - Accent3 10 2 2 2 2 3" xfId="14344"/>
    <cellStyle name="40% - Accent3 10 2 2 2 3" xfId="14345"/>
    <cellStyle name="40% - Accent3 10 2 2 2 3 2" xfId="14346"/>
    <cellStyle name="40% - Accent3 10 2 2 2 4" xfId="14347"/>
    <cellStyle name="40% - Accent3 10 2 2 3" xfId="14348"/>
    <cellStyle name="40% - Accent3 10 2 2 3 2" xfId="14349"/>
    <cellStyle name="40% - Accent3 10 2 2 3 2 2" xfId="14350"/>
    <cellStyle name="40% - Accent3 10 2 2 3 2 2 2" xfId="14351"/>
    <cellStyle name="40% - Accent3 10 2 2 3 2 3" xfId="14352"/>
    <cellStyle name="40% - Accent3 10 2 2 3 3" xfId="14353"/>
    <cellStyle name="40% - Accent3 10 2 2 3 3 2" xfId="14354"/>
    <cellStyle name="40% - Accent3 10 2 2 3 4" xfId="14355"/>
    <cellStyle name="40% - Accent3 10 2 2 4" xfId="14356"/>
    <cellStyle name="40% - Accent3 10 2 2 4 2" xfId="14357"/>
    <cellStyle name="40% - Accent3 10 2 2 4 2 2" xfId="14358"/>
    <cellStyle name="40% - Accent3 10 2 2 4 3" xfId="14359"/>
    <cellStyle name="40% - Accent3 10 2 2 5" xfId="14360"/>
    <cellStyle name="40% - Accent3 10 2 2 5 2" xfId="14361"/>
    <cellStyle name="40% - Accent3 10 2 2 6" xfId="14362"/>
    <cellStyle name="40% - Accent3 10 2 2 7" xfId="14363"/>
    <cellStyle name="40% - Accent3 10 2 3" xfId="14364"/>
    <cellStyle name="40% - Accent3 10 2 3 2" xfId="14365"/>
    <cellStyle name="40% - Accent3 10 2 3 2 2" xfId="14366"/>
    <cellStyle name="40% - Accent3 10 2 3 2 2 2" xfId="14367"/>
    <cellStyle name="40% - Accent3 10 2 3 2 3" xfId="14368"/>
    <cellStyle name="40% - Accent3 10 2 3 3" xfId="14369"/>
    <cellStyle name="40% - Accent3 10 2 3 3 2" xfId="14370"/>
    <cellStyle name="40% - Accent3 10 2 3 4" xfId="14371"/>
    <cellStyle name="40% - Accent3 10 2 3 5" xfId="14372"/>
    <cellStyle name="40% - Accent3 10 2 4" xfId="14373"/>
    <cellStyle name="40% - Accent3 10 2 4 2" xfId="14374"/>
    <cellStyle name="40% - Accent3 10 2 4 2 2" xfId="14375"/>
    <cellStyle name="40% - Accent3 10 2 4 2 2 2" xfId="14376"/>
    <cellStyle name="40% - Accent3 10 2 4 2 3" xfId="14377"/>
    <cellStyle name="40% - Accent3 10 2 4 3" xfId="14378"/>
    <cellStyle name="40% - Accent3 10 2 4 3 2" xfId="14379"/>
    <cellStyle name="40% - Accent3 10 2 4 4" xfId="14380"/>
    <cellStyle name="40% - Accent3 10 2 5" xfId="14381"/>
    <cellStyle name="40% - Accent3 10 2 5 2" xfId="14382"/>
    <cellStyle name="40% - Accent3 10 2 5 2 2" xfId="14383"/>
    <cellStyle name="40% - Accent3 10 2 5 2 2 2" xfId="14384"/>
    <cellStyle name="40% - Accent3 10 2 5 2 3" xfId="14385"/>
    <cellStyle name="40% - Accent3 10 2 5 3" xfId="14386"/>
    <cellStyle name="40% - Accent3 10 2 5 3 2" xfId="14387"/>
    <cellStyle name="40% - Accent3 10 2 5 4" xfId="14388"/>
    <cellStyle name="40% - Accent3 10 2 6" xfId="14389"/>
    <cellStyle name="40% - Accent3 10 2 6 2" xfId="14390"/>
    <cellStyle name="40% - Accent3 10 2 6 2 2" xfId="14391"/>
    <cellStyle name="40% - Accent3 10 2 6 2 2 2" xfId="14392"/>
    <cellStyle name="40% - Accent3 10 2 6 2 3" xfId="14393"/>
    <cellStyle name="40% - Accent3 10 2 6 3" xfId="14394"/>
    <cellStyle name="40% - Accent3 10 2 6 3 2" xfId="14395"/>
    <cellStyle name="40% - Accent3 10 2 6 4" xfId="14396"/>
    <cellStyle name="40% - Accent3 10 2 7" xfId="14397"/>
    <cellStyle name="40% - Accent3 10 2 7 2" xfId="14398"/>
    <cellStyle name="40% - Accent3 10 2 7 2 2" xfId="14399"/>
    <cellStyle name="40% - Accent3 10 2 7 3" xfId="14400"/>
    <cellStyle name="40% - Accent3 10 2 8" xfId="14401"/>
    <cellStyle name="40% - Accent3 10 2 8 2" xfId="14402"/>
    <cellStyle name="40% - Accent3 10 2 9" xfId="14403"/>
    <cellStyle name="40% - Accent3 10 3" xfId="14404"/>
    <cellStyle name="40% - Accent3 10 3 10" xfId="14405"/>
    <cellStyle name="40% - Accent3 10 3 2" xfId="14406"/>
    <cellStyle name="40% - Accent3 10 3 2 2" xfId="14407"/>
    <cellStyle name="40% - Accent3 10 3 2 2 2" xfId="14408"/>
    <cellStyle name="40% - Accent3 10 3 2 2 2 2" xfId="14409"/>
    <cellStyle name="40% - Accent3 10 3 2 2 2 2 2" xfId="14410"/>
    <cellStyle name="40% - Accent3 10 3 2 2 2 3" xfId="14411"/>
    <cellStyle name="40% - Accent3 10 3 2 2 3" xfId="14412"/>
    <cellStyle name="40% - Accent3 10 3 2 2 3 2" xfId="14413"/>
    <cellStyle name="40% - Accent3 10 3 2 2 4" xfId="14414"/>
    <cellStyle name="40% - Accent3 10 3 2 3" xfId="14415"/>
    <cellStyle name="40% - Accent3 10 3 2 3 2" xfId="14416"/>
    <cellStyle name="40% - Accent3 10 3 2 3 2 2" xfId="14417"/>
    <cellStyle name="40% - Accent3 10 3 2 3 2 2 2" xfId="14418"/>
    <cellStyle name="40% - Accent3 10 3 2 3 2 3" xfId="14419"/>
    <cellStyle name="40% - Accent3 10 3 2 3 3" xfId="14420"/>
    <cellStyle name="40% - Accent3 10 3 2 3 3 2" xfId="14421"/>
    <cellStyle name="40% - Accent3 10 3 2 3 4" xfId="14422"/>
    <cellStyle name="40% - Accent3 10 3 2 4" xfId="14423"/>
    <cellStyle name="40% - Accent3 10 3 2 4 2" xfId="14424"/>
    <cellStyle name="40% - Accent3 10 3 2 4 2 2" xfId="14425"/>
    <cellStyle name="40% - Accent3 10 3 2 4 3" xfId="14426"/>
    <cellStyle name="40% - Accent3 10 3 2 5" xfId="14427"/>
    <cellStyle name="40% - Accent3 10 3 2 5 2" xfId="14428"/>
    <cellStyle name="40% - Accent3 10 3 2 6" xfId="14429"/>
    <cellStyle name="40% - Accent3 10 3 2 7" xfId="14430"/>
    <cellStyle name="40% - Accent3 10 3 3" xfId="14431"/>
    <cellStyle name="40% - Accent3 10 3 3 2" xfId="14432"/>
    <cellStyle name="40% - Accent3 10 3 3 2 2" xfId="14433"/>
    <cellStyle name="40% - Accent3 10 3 3 2 2 2" xfId="14434"/>
    <cellStyle name="40% - Accent3 10 3 3 2 3" xfId="14435"/>
    <cellStyle name="40% - Accent3 10 3 3 3" xfId="14436"/>
    <cellStyle name="40% - Accent3 10 3 3 3 2" xfId="14437"/>
    <cellStyle name="40% - Accent3 10 3 3 4" xfId="14438"/>
    <cellStyle name="40% - Accent3 10 3 3 5" xfId="14439"/>
    <cellStyle name="40% - Accent3 10 3 4" xfId="14440"/>
    <cellStyle name="40% - Accent3 10 3 4 2" xfId="14441"/>
    <cellStyle name="40% - Accent3 10 3 4 2 2" xfId="14442"/>
    <cellStyle name="40% - Accent3 10 3 4 2 2 2" xfId="14443"/>
    <cellStyle name="40% - Accent3 10 3 4 2 3" xfId="14444"/>
    <cellStyle name="40% - Accent3 10 3 4 3" xfId="14445"/>
    <cellStyle name="40% - Accent3 10 3 4 3 2" xfId="14446"/>
    <cellStyle name="40% - Accent3 10 3 4 4" xfId="14447"/>
    <cellStyle name="40% - Accent3 10 3 5" xfId="14448"/>
    <cellStyle name="40% - Accent3 10 3 5 2" xfId="14449"/>
    <cellStyle name="40% - Accent3 10 3 5 2 2" xfId="14450"/>
    <cellStyle name="40% - Accent3 10 3 5 2 2 2" xfId="14451"/>
    <cellStyle name="40% - Accent3 10 3 5 2 3" xfId="14452"/>
    <cellStyle name="40% - Accent3 10 3 5 3" xfId="14453"/>
    <cellStyle name="40% - Accent3 10 3 5 3 2" xfId="14454"/>
    <cellStyle name="40% - Accent3 10 3 5 4" xfId="14455"/>
    <cellStyle name="40% - Accent3 10 3 6" xfId="14456"/>
    <cellStyle name="40% - Accent3 10 3 6 2" xfId="14457"/>
    <cellStyle name="40% - Accent3 10 3 6 2 2" xfId="14458"/>
    <cellStyle name="40% - Accent3 10 3 6 2 2 2" xfId="14459"/>
    <cellStyle name="40% - Accent3 10 3 6 2 3" xfId="14460"/>
    <cellStyle name="40% - Accent3 10 3 6 3" xfId="14461"/>
    <cellStyle name="40% - Accent3 10 3 6 3 2" xfId="14462"/>
    <cellStyle name="40% - Accent3 10 3 6 4" xfId="14463"/>
    <cellStyle name="40% - Accent3 10 3 7" xfId="14464"/>
    <cellStyle name="40% - Accent3 10 3 7 2" xfId="14465"/>
    <cellStyle name="40% - Accent3 10 3 7 2 2" xfId="14466"/>
    <cellStyle name="40% - Accent3 10 3 7 3" xfId="14467"/>
    <cellStyle name="40% - Accent3 10 3 8" xfId="14468"/>
    <cellStyle name="40% - Accent3 10 3 8 2" xfId="14469"/>
    <cellStyle name="40% - Accent3 10 3 9" xfId="14470"/>
    <cellStyle name="40% - Accent3 10 4" xfId="14471"/>
    <cellStyle name="40% - Accent3 10 4 2" xfId="14472"/>
    <cellStyle name="40% - Accent3 10 4 2 2" xfId="14473"/>
    <cellStyle name="40% - Accent3 10 4 2 2 2" xfId="14474"/>
    <cellStyle name="40% - Accent3 10 4 2 2 2 2" xfId="14475"/>
    <cellStyle name="40% - Accent3 10 4 2 2 3" xfId="14476"/>
    <cellStyle name="40% - Accent3 10 4 2 3" xfId="14477"/>
    <cellStyle name="40% - Accent3 10 4 2 3 2" xfId="14478"/>
    <cellStyle name="40% - Accent3 10 4 2 4" xfId="14479"/>
    <cellStyle name="40% - Accent3 10 4 3" xfId="14480"/>
    <cellStyle name="40% - Accent3 10 4 3 2" xfId="14481"/>
    <cellStyle name="40% - Accent3 10 4 3 2 2" xfId="14482"/>
    <cellStyle name="40% - Accent3 10 4 3 2 2 2" xfId="14483"/>
    <cellStyle name="40% - Accent3 10 4 3 2 3" xfId="14484"/>
    <cellStyle name="40% - Accent3 10 4 3 3" xfId="14485"/>
    <cellStyle name="40% - Accent3 10 4 3 3 2" xfId="14486"/>
    <cellStyle name="40% - Accent3 10 4 3 4" xfId="14487"/>
    <cellStyle name="40% - Accent3 10 4 4" xfId="14488"/>
    <cellStyle name="40% - Accent3 10 4 4 2" xfId="14489"/>
    <cellStyle name="40% - Accent3 10 4 4 2 2" xfId="14490"/>
    <cellStyle name="40% - Accent3 10 4 4 3" xfId="14491"/>
    <cellStyle name="40% - Accent3 10 4 5" xfId="14492"/>
    <cellStyle name="40% - Accent3 10 4 5 2" xfId="14493"/>
    <cellStyle name="40% - Accent3 10 4 6" xfId="14494"/>
    <cellStyle name="40% - Accent3 10 4 7" xfId="14495"/>
    <cellStyle name="40% - Accent3 10 5" xfId="14496"/>
    <cellStyle name="40% - Accent3 10 5 2" xfId="14497"/>
    <cellStyle name="40% - Accent3 10 5 2 2" xfId="14498"/>
    <cellStyle name="40% - Accent3 10 5 2 2 2" xfId="14499"/>
    <cellStyle name="40% - Accent3 10 5 2 3" xfId="14500"/>
    <cellStyle name="40% - Accent3 10 5 3" xfId="14501"/>
    <cellStyle name="40% - Accent3 10 5 3 2" xfId="14502"/>
    <cellStyle name="40% - Accent3 10 5 4" xfId="14503"/>
    <cellStyle name="40% - Accent3 10 5 5" xfId="14504"/>
    <cellStyle name="40% - Accent3 10 6" xfId="14505"/>
    <cellStyle name="40% - Accent3 10 6 2" xfId="14506"/>
    <cellStyle name="40% - Accent3 10 6 2 2" xfId="14507"/>
    <cellStyle name="40% - Accent3 10 6 2 2 2" xfId="14508"/>
    <cellStyle name="40% - Accent3 10 6 2 3" xfId="14509"/>
    <cellStyle name="40% - Accent3 10 6 3" xfId="14510"/>
    <cellStyle name="40% - Accent3 10 6 3 2" xfId="14511"/>
    <cellStyle name="40% - Accent3 10 6 4" xfId="14512"/>
    <cellStyle name="40% - Accent3 10 7" xfId="14513"/>
    <cellStyle name="40% - Accent3 10 7 2" xfId="14514"/>
    <cellStyle name="40% - Accent3 10 7 2 2" xfId="14515"/>
    <cellStyle name="40% - Accent3 10 7 2 2 2" xfId="14516"/>
    <cellStyle name="40% - Accent3 10 7 2 3" xfId="14517"/>
    <cellStyle name="40% - Accent3 10 7 3" xfId="14518"/>
    <cellStyle name="40% - Accent3 10 7 3 2" xfId="14519"/>
    <cellStyle name="40% - Accent3 10 7 4" xfId="14520"/>
    <cellStyle name="40% - Accent3 10 8" xfId="14521"/>
    <cellStyle name="40% - Accent3 10 8 2" xfId="14522"/>
    <cellStyle name="40% - Accent3 10 8 2 2" xfId="14523"/>
    <cellStyle name="40% - Accent3 10 8 2 2 2" xfId="14524"/>
    <cellStyle name="40% - Accent3 10 8 2 3" xfId="14525"/>
    <cellStyle name="40% - Accent3 10 8 3" xfId="14526"/>
    <cellStyle name="40% - Accent3 10 8 3 2" xfId="14527"/>
    <cellStyle name="40% - Accent3 10 8 4" xfId="14528"/>
    <cellStyle name="40% - Accent3 10 9" xfId="14529"/>
    <cellStyle name="40% - Accent3 10 9 2" xfId="14530"/>
    <cellStyle name="40% - Accent3 10 9 2 2" xfId="14531"/>
    <cellStyle name="40% - Accent3 10 9 3" xfId="14532"/>
    <cellStyle name="40% - Accent3 11" xfId="14533"/>
    <cellStyle name="40% - Accent3 12" xfId="14534"/>
    <cellStyle name="40% - Accent3 12 10" xfId="14535"/>
    <cellStyle name="40% - Accent3 12 2" xfId="14536"/>
    <cellStyle name="40% - Accent3 12 2 2" xfId="14537"/>
    <cellStyle name="40% - Accent3 12 2 2 2" xfId="14538"/>
    <cellStyle name="40% - Accent3 12 2 2 2 2" xfId="14539"/>
    <cellStyle name="40% - Accent3 12 2 2 2 2 2" xfId="14540"/>
    <cellStyle name="40% - Accent3 12 2 2 2 3" xfId="14541"/>
    <cellStyle name="40% - Accent3 12 2 2 3" xfId="14542"/>
    <cellStyle name="40% - Accent3 12 2 2 3 2" xfId="14543"/>
    <cellStyle name="40% - Accent3 12 2 2 4" xfId="14544"/>
    <cellStyle name="40% - Accent3 12 2 3" xfId="14545"/>
    <cellStyle name="40% - Accent3 12 2 3 2" xfId="14546"/>
    <cellStyle name="40% - Accent3 12 2 3 2 2" xfId="14547"/>
    <cellStyle name="40% - Accent3 12 2 3 2 2 2" xfId="14548"/>
    <cellStyle name="40% - Accent3 12 2 3 2 3" xfId="14549"/>
    <cellStyle name="40% - Accent3 12 2 3 3" xfId="14550"/>
    <cellStyle name="40% - Accent3 12 2 3 3 2" xfId="14551"/>
    <cellStyle name="40% - Accent3 12 2 3 4" xfId="14552"/>
    <cellStyle name="40% - Accent3 12 2 4" xfId="14553"/>
    <cellStyle name="40% - Accent3 12 2 4 2" xfId="14554"/>
    <cellStyle name="40% - Accent3 12 2 4 2 2" xfId="14555"/>
    <cellStyle name="40% - Accent3 12 2 4 3" xfId="14556"/>
    <cellStyle name="40% - Accent3 12 2 5" xfId="14557"/>
    <cellStyle name="40% - Accent3 12 2 5 2" xfId="14558"/>
    <cellStyle name="40% - Accent3 12 2 6" xfId="14559"/>
    <cellStyle name="40% - Accent3 12 2 7" xfId="14560"/>
    <cellStyle name="40% - Accent3 12 3" xfId="14561"/>
    <cellStyle name="40% - Accent3 12 3 2" xfId="14562"/>
    <cellStyle name="40% - Accent3 12 3 2 2" xfId="14563"/>
    <cellStyle name="40% - Accent3 12 3 2 2 2" xfId="14564"/>
    <cellStyle name="40% - Accent3 12 3 2 3" xfId="14565"/>
    <cellStyle name="40% - Accent3 12 3 3" xfId="14566"/>
    <cellStyle name="40% - Accent3 12 3 3 2" xfId="14567"/>
    <cellStyle name="40% - Accent3 12 3 4" xfId="14568"/>
    <cellStyle name="40% - Accent3 12 3 5" xfId="14569"/>
    <cellStyle name="40% - Accent3 12 4" xfId="14570"/>
    <cellStyle name="40% - Accent3 12 4 2" xfId="14571"/>
    <cellStyle name="40% - Accent3 12 4 2 2" xfId="14572"/>
    <cellStyle name="40% - Accent3 12 4 2 2 2" xfId="14573"/>
    <cellStyle name="40% - Accent3 12 4 2 3" xfId="14574"/>
    <cellStyle name="40% - Accent3 12 4 3" xfId="14575"/>
    <cellStyle name="40% - Accent3 12 4 3 2" xfId="14576"/>
    <cellStyle name="40% - Accent3 12 4 4" xfId="14577"/>
    <cellStyle name="40% - Accent3 12 5" xfId="14578"/>
    <cellStyle name="40% - Accent3 12 5 2" xfId="14579"/>
    <cellStyle name="40% - Accent3 12 5 2 2" xfId="14580"/>
    <cellStyle name="40% - Accent3 12 5 2 2 2" xfId="14581"/>
    <cellStyle name="40% - Accent3 12 5 2 3" xfId="14582"/>
    <cellStyle name="40% - Accent3 12 5 3" xfId="14583"/>
    <cellStyle name="40% - Accent3 12 5 3 2" xfId="14584"/>
    <cellStyle name="40% - Accent3 12 5 4" xfId="14585"/>
    <cellStyle name="40% - Accent3 12 6" xfId="14586"/>
    <cellStyle name="40% - Accent3 12 6 2" xfId="14587"/>
    <cellStyle name="40% - Accent3 12 6 2 2" xfId="14588"/>
    <cellStyle name="40% - Accent3 12 6 2 2 2" xfId="14589"/>
    <cellStyle name="40% - Accent3 12 6 2 3" xfId="14590"/>
    <cellStyle name="40% - Accent3 12 6 3" xfId="14591"/>
    <cellStyle name="40% - Accent3 12 6 3 2" xfId="14592"/>
    <cellStyle name="40% - Accent3 12 6 4" xfId="14593"/>
    <cellStyle name="40% - Accent3 12 7" xfId="14594"/>
    <cellStyle name="40% - Accent3 12 7 2" xfId="14595"/>
    <cellStyle name="40% - Accent3 12 7 2 2" xfId="14596"/>
    <cellStyle name="40% - Accent3 12 7 3" xfId="14597"/>
    <cellStyle name="40% - Accent3 12 8" xfId="14598"/>
    <cellStyle name="40% - Accent3 12 8 2" xfId="14599"/>
    <cellStyle name="40% - Accent3 12 9" xfId="14600"/>
    <cellStyle name="40% - Accent3 13" xfId="14601"/>
    <cellStyle name="40% - Accent3 13 10" xfId="14602"/>
    <cellStyle name="40% - Accent3 13 2" xfId="14603"/>
    <cellStyle name="40% - Accent3 13 2 2" xfId="14604"/>
    <cellStyle name="40% - Accent3 13 2 2 2" xfId="14605"/>
    <cellStyle name="40% - Accent3 13 2 2 2 2" xfId="14606"/>
    <cellStyle name="40% - Accent3 13 2 2 2 2 2" xfId="14607"/>
    <cellStyle name="40% - Accent3 13 2 2 2 3" xfId="14608"/>
    <cellStyle name="40% - Accent3 13 2 2 3" xfId="14609"/>
    <cellStyle name="40% - Accent3 13 2 2 3 2" xfId="14610"/>
    <cellStyle name="40% - Accent3 13 2 2 4" xfId="14611"/>
    <cellStyle name="40% - Accent3 13 2 3" xfId="14612"/>
    <cellStyle name="40% - Accent3 13 2 3 2" xfId="14613"/>
    <cellStyle name="40% - Accent3 13 2 3 2 2" xfId="14614"/>
    <cellStyle name="40% - Accent3 13 2 3 2 2 2" xfId="14615"/>
    <cellStyle name="40% - Accent3 13 2 3 2 3" xfId="14616"/>
    <cellStyle name="40% - Accent3 13 2 3 3" xfId="14617"/>
    <cellStyle name="40% - Accent3 13 2 3 3 2" xfId="14618"/>
    <cellStyle name="40% - Accent3 13 2 3 4" xfId="14619"/>
    <cellStyle name="40% - Accent3 13 2 4" xfId="14620"/>
    <cellStyle name="40% - Accent3 13 2 4 2" xfId="14621"/>
    <cellStyle name="40% - Accent3 13 2 4 2 2" xfId="14622"/>
    <cellStyle name="40% - Accent3 13 2 4 3" xfId="14623"/>
    <cellStyle name="40% - Accent3 13 2 5" xfId="14624"/>
    <cellStyle name="40% - Accent3 13 2 5 2" xfId="14625"/>
    <cellStyle name="40% - Accent3 13 2 6" xfId="14626"/>
    <cellStyle name="40% - Accent3 13 2 7" xfId="14627"/>
    <cellStyle name="40% - Accent3 13 3" xfId="14628"/>
    <cellStyle name="40% - Accent3 13 3 2" xfId="14629"/>
    <cellStyle name="40% - Accent3 13 3 2 2" xfId="14630"/>
    <cellStyle name="40% - Accent3 13 3 2 2 2" xfId="14631"/>
    <cellStyle name="40% - Accent3 13 3 2 3" xfId="14632"/>
    <cellStyle name="40% - Accent3 13 3 3" xfId="14633"/>
    <cellStyle name="40% - Accent3 13 3 3 2" xfId="14634"/>
    <cellStyle name="40% - Accent3 13 3 4" xfId="14635"/>
    <cellStyle name="40% - Accent3 13 3 5" xfId="14636"/>
    <cellStyle name="40% - Accent3 13 4" xfId="14637"/>
    <cellStyle name="40% - Accent3 13 4 2" xfId="14638"/>
    <cellStyle name="40% - Accent3 13 4 2 2" xfId="14639"/>
    <cellStyle name="40% - Accent3 13 4 2 2 2" xfId="14640"/>
    <cellStyle name="40% - Accent3 13 4 2 3" xfId="14641"/>
    <cellStyle name="40% - Accent3 13 4 3" xfId="14642"/>
    <cellStyle name="40% - Accent3 13 4 3 2" xfId="14643"/>
    <cellStyle name="40% - Accent3 13 4 4" xfId="14644"/>
    <cellStyle name="40% - Accent3 13 5" xfId="14645"/>
    <cellStyle name="40% - Accent3 13 5 2" xfId="14646"/>
    <cellStyle name="40% - Accent3 13 5 2 2" xfId="14647"/>
    <cellStyle name="40% - Accent3 13 5 2 2 2" xfId="14648"/>
    <cellStyle name="40% - Accent3 13 5 2 3" xfId="14649"/>
    <cellStyle name="40% - Accent3 13 5 3" xfId="14650"/>
    <cellStyle name="40% - Accent3 13 5 3 2" xfId="14651"/>
    <cellStyle name="40% - Accent3 13 5 4" xfId="14652"/>
    <cellStyle name="40% - Accent3 13 6" xfId="14653"/>
    <cellStyle name="40% - Accent3 13 6 2" xfId="14654"/>
    <cellStyle name="40% - Accent3 13 6 2 2" xfId="14655"/>
    <cellStyle name="40% - Accent3 13 6 2 2 2" xfId="14656"/>
    <cellStyle name="40% - Accent3 13 6 2 3" xfId="14657"/>
    <cellStyle name="40% - Accent3 13 6 3" xfId="14658"/>
    <cellStyle name="40% - Accent3 13 6 3 2" xfId="14659"/>
    <cellStyle name="40% - Accent3 13 6 4" xfId="14660"/>
    <cellStyle name="40% - Accent3 13 7" xfId="14661"/>
    <cellStyle name="40% - Accent3 13 7 2" xfId="14662"/>
    <cellStyle name="40% - Accent3 13 7 2 2" xfId="14663"/>
    <cellStyle name="40% - Accent3 13 7 3" xfId="14664"/>
    <cellStyle name="40% - Accent3 13 8" xfId="14665"/>
    <cellStyle name="40% - Accent3 13 8 2" xfId="14666"/>
    <cellStyle name="40% - Accent3 13 9" xfId="14667"/>
    <cellStyle name="40% - Accent3 14" xfId="14668"/>
    <cellStyle name="40% - Accent3 15" xfId="14669"/>
    <cellStyle name="40% - Accent3 16" xfId="14670"/>
    <cellStyle name="40% - Accent3 17" xfId="14671"/>
    <cellStyle name="40% - Accent3 18" xfId="14672"/>
    <cellStyle name="40% - Accent3 2" xfId="14673"/>
    <cellStyle name="40% - Accent3 2 2" xfId="14674"/>
    <cellStyle name="40% - Accent3 2 2 10" xfId="14675"/>
    <cellStyle name="40% - Accent3 2 2 10 2" xfId="14676"/>
    <cellStyle name="40% - Accent3 2 2 10 2 2" xfId="14677"/>
    <cellStyle name="40% - Accent3 2 2 10 3" xfId="14678"/>
    <cellStyle name="40% - Accent3 2 2 10 4" xfId="14679"/>
    <cellStyle name="40% - Accent3 2 2 11" xfId="14680"/>
    <cellStyle name="40% - Accent3 2 2 11 2" xfId="14681"/>
    <cellStyle name="40% - Accent3 2 2 12" xfId="14682"/>
    <cellStyle name="40% - Accent3 2 2 13" xfId="14683"/>
    <cellStyle name="40% - Accent3 2 2 14" xfId="14684"/>
    <cellStyle name="40% - Accent3 2 2 15" xfId="14685"/>
    <cellStyle name="40% - Accent3 2 2 16" xfId="14686"/>
    <cellStyle name="40% - Accent3 2 2 17" xfId="14687"/>
    <cellStyle name="40% - Accent3 2 2 18" xfId="14688"/>
    <cellStyle name="40% - Accent3 2 2 19" xfId="14689"/>
    <cellStyle name="40% - Accent3 2 2 2" xfId="14690"/>
    <cellStyle name="40% - Accent3 2 2 2 10" xfId="14691"/>
    <cellStyle name="40% - Accent3 2 2 2 11" xfId="14692"/>
    <cellStyle name="40% - Accent3 2 2 2 12" xfId="14693"/>
    <cellStyle name="40% - Accent3 2 2 2 13" xfId="14694"/>
    <cellStyle name="40% - Accent3 2 2 2 14" xfId="14695"/>
    <cellStyle name="40% - Accent3 2 2 2 15" xfId="14696"/>
    <cellStyle name="40% - Accent3 2 2 2 16" xfId="14697"/>
    <cellStyle name="40% - Accent3 2 2 2 17" xfId="14698"/>
    <cellStyle name="40% - Accent3 2 2 2 2" xfId="14699"/>
    <cellStyle name="40% - Accent3 2 2 2 2 10" xfId="14700"/>
    <cellStyle name="40% - Accent3 2 2 2 2 11" xfId="14701"/>
    <cellStyle name="40% - Accent3 2 2 2 2 2" xfId="14702"/>
    <cellStyle name="40% - Accent3 2 2 2 2 2 2" xfId="14703"/>
    <cellStyle name="40% - Accent3 2 2 2 2 2 2 2" xfId="14704"/>
    <cellStyle name="40% - Accent3 2 2 2 2 2 2 2 2" xfId="14705"/>
    <cellStyle name="40% - Accent3 2 2 2 2 2 2 2 2 2" xfId="14706"/>
    <cellStyle name="40% - Accent3 2 2 2 2 2 2 2 3" xfId="14707"/>
    <cellStyle name="40% - Accent3 2 2 2 2 2 2 3" xfId="14708"/>
    <cellStyle name="40% - Accent3 2 2 2 2 2 2 3 2" xfId="14709"/>
    <cellStyle name="40% - Accent3 2 2 2 2 2 2 4" xfId="14710"/>
    <cellStyle name="40% - Accent3 2 2 2 2 2 3" xfId="14711"/>
    <cellStyle name="40% - Accent3 2 2 2 2 2 3 2" xfId="14712"/>
    <cellStyle name="40% - Accent3 2 2 2 2 2 3 2 2" xfId="14713"/>
    <cellStyle name="40% - Accent3 2 2 2 2 2 3 2 2 2" xfId="14714"/>
    <cellStyle name="40% - Accent3 2 2 2 2 2 3 2 3" xfId="14715"/>
    <cellStyle name="40% - Accent3 2 2 2 2 2 3 3" xfId="14716"/>
    <cellStyle name="40% - Accent3 2 2 2 2 2 3 3 2" xfId="14717"/>
    <cellStyle name="40% - Accent3 2 2 2 2 2 3 4" xfId="14718"/>
    <cellStyle name="40% - Accent3 2 2 2 2 2 4" xfId="14719"/>
    <cellStyle name="40% - Accent3 2 2 2 2 2 4 2" xfId="14720"/>
    <cellStyle name="40% - Accent3 2 2 2 2 2 4 2 2" xfId="14721"/>
    <cellStyle name="40% - Accent3 2 2 2 2 2 4 3" xfId="14722"/>
    <cellStyle name="40% - Accent3 2 2 2 2 2 5" xfId="14723"/>
    <cellStyle name="40% - Accent3 2 2 2 2 2 5 2" xfId="14724"/>
    <cellStyle name="40% - Accent3 2 2 2 2 2 6" xfId="14725"/>
    <cellStyle name="40% - Accent3 2 2 2 2 2 7" xfId="14726"/>
    <cellStyle name="40% - Accent3 2 2 2 2 3" xfId="14727"/>
    <cellStyle name="40% - Accent3 2 2 2 2 3 2" xfId="14728"/>
    <cellStyle name="40% - Accent3 2 2 2 2 3 2 2" xfId="14729"/>
    <cellStyle name="40% - Accent3 2 2 2 2 3 2 2 2" xfId="14730"/>
    <cellStyle name="40% - Accent3 2 2 2 2 3 2 3" xfId="14731"/>
    <cellStyle name="40% - Accent3 2 2 2 2 3 3" xfId="14732"/>
    <cellStyle name="40% - Accent3 2 2 2 2 3 3 2" xfId="14733"/>
    <cellStyle name="40% - Accent3 2 2 2 2 3 4" xfId="14734"/>
    <cellStyle name="40% - Accent3 2 2 2 2 3 5" xfId="14735"/>
    <cellStyle name="40% - Accent3 2 2 2 2 4" xfId="14736"/>
    <cellStyle name="40% - Accent3 2 2 2 2 4 2" xfId="14737"/>
    <cellStyle name="40% - Accent3 2 2 2 2 4 2 2" xfId="14738"/>
    <cellStyle name="40% - Accent3 2 2 2 2 4 2 2 2" xfId="14739"/>
    <cellStyle name="40% - Accent3 2 2 2 2 4 2 3" xfId="14740"/>
    <cellStyle name="40% - Accent3 2 2 2 2 4 3" xfId="14741"/>
    <cellStyle name="40% - Accent3 2 2 2 2 4 3 2" xfId="14742"/>
    <cellStyle name="40% - Accent3 2 2 2 2 4 4" xfId="14743"/>
    <cellStyle name="40% - Accent3 2 2 2 2 5" xfId="14744"/>
    <cellStyle name="40% - Accent3 2 2 2 2 5 2" xfId="14745"/>
    <cellStyle name="40% - Accent3 2 2 2 2 5 2 2" xfId="14746"/>
    <cellStyle name="40% - Accent3 2 2 2 2 5 2 2 2" xfId="14747"/>
    <cellStyle name="40% - Accent3 2 2 2 2 5 2 3" xfId="14748"/>
    <cellStyle name="40% - Accent3 2 2 2 2 5 3" xfId="14749"/>
    <cellStyle name="40% - Accent3 2 2 2 2 5 3 2" xfId="14750"/>
    <cellStyle name="40% - Accent3 2 2 2 2 5 4" xfId="14751"/>
    <cellStyle name="40% - Accent3 2 2 2 2 6" xfId="14752"/>
    <cellStyle name="40% - Accent3 2 2 2 2 6 2" xfId="14753"/>
    <cellStyle name="40% - Accent3 2 2 2 2 6 2 2" xfId="14754"/>
    <cellStyle name="40% - Accent3 2 2 2 2 6 2 2 2" xfId="14755"/>
    <cellStyle name="40% - Accent3 2 2 2 2 6 2 3" xfId="14756"/>
    <cellStyle name="40% - Accent3 2 2 2 2 6 3" xfId="14757"/>
    <cellStyle name="40% - Accent3 2 2 2 2 6 3 2" xfId="14758"/>
    <cellStyle name="40% - Accent3 2 2 2 2 6 4" xfId="14759"/>
    <cellStyle name="40% - Accent3 2 2 2 2 7" xfId="14760"/>
    <cellStyle name="40% - Accent3 2 2 2 2 7 2" xfId="14761"/>
    <cellStyle name="40% - Accent3 2 2 2 2 7 2 2" xfId="14762"/>
    <cellStyle name="40% - Accent3 2 2 2 2 7 3" xfId="14763"/>
    <cellStyle name="40% - Accent3 2 2 2 2 8" xfId="14764"/>
    <cellStyle name="40% - Accent3 2 2 2 2 8 2" xfId="14765"/>
    <cellStyle name="40% - Accent3 2 2 2 2 9" xfId="14766"/>
    <cellStyle name="40% - Accent3 2 2 2 3" xfId="14767"/>
    <cellStyle name="40% - Accent3 2 2 2 3 2" xfId="14768"/>
    <cellStyle name="40% - Accent3 2 2 2 3 2 2" xfId="14769"/>
    <cellStyle name="40% - Accent3 2 2 2 3 2 3" xfId="14770"/>
    <cellStyle name="40% - Accent3 2 2 2 3 3" xfId="14771"/>
    <cellStyle name="40% - Accent3 2 2 2 3 4" xfId="14772"/>
    <cellStyle name="40% - Accent3 2 2 2 4" xfId="14773"/>
    <cellStyle name="40% - Accent3 2 2 2 4 2" xfId="14774"/>
    <cellStyle name="40% - Accent3 2 2 2 4 2 2" xfId="14775"/>
    <cellStyle name="40% - Accent3 2 2 2 4 2 2 2" xfId="14776"/>
    <cellStyle name="40% - Accent3 2 2 2 4 2 2 2 2" xfId="14777"/>
    <cellStyle name="40% - Accent3 2 2 2 4 2 2 3" xfId="14778"/>
    <cellStyle name="40% - Accent3 2 2 2 4 2 3" xfId="14779"/>
    <cellStyle name="40% - Accent3 2 2 2 4 2 3 2" xfId="14780"/>
    <cellStyle name="40% - Accent3 2 2 2 4 2 4" xfId="14781"/>
    <cellStyle name="40% - Accent3 2 2 2 4 3" xfId="14782"/>
    <cellStyle name="40% - Accent3 2 2 2 4 3 2" xfId="14783"/>
    <cellStyle name="40% - Accent3 2 2 2 4 3 2 2" xfId="14784"/>
    <cellStyle name="40% - Accent3 2 2 2 4 3 2 2 2" xfId="14785"/>
    <cellStyle name="40% - Accent3 2 2 2 4 3 2 3" xfId="14786"/>
    <cellStyle name="40% - Accent3 2 2 2 4 3 3" xfId="14787"/>
    <cellStyle name="40% - Accent3 2 2 2 4 3 3 2" xfId="14788"/>
    <cellStyle name="40% - Accent3 2 2 2 4 3 4" xfId="14789"/>
    <cellStyle name="40% - Accent3 2 2 2 4 4" xfId="14790"/>
    <cellStyle name="40% - Accent3 2 2 2 4 4 2" xfId="14791"/>
    <cellStyle name="40% - Accent3 2 2 2 4 4 2 2" xfId="14792"/>
    <cellStyle name="40% - Accent3 2 2 2 4 4 3" xfId="14793"/>
    <cellStyle name="40% - Accent3 2 2 2 4 5" xfId="14794"/>
    <cellStyle name="40% - Accent3 2 2 2 4 5 2" xfId="14795"/>
    <cellStyle name="40% - Accent3 2 2 2 4 6" xfId="14796"/>
    <cellStyle name="40% - Accent3 2 2 2 4 7" xfId="14797"/>
    <cellStyle name="40% - Accent3 2 2 2 4 8" xfId="14798"/>
    <cellStyle name="40% - Accent3 2 2 2 5" xfId="14799"/>
    <cellStyle name="40% - Accent3 2 2 2 5 2" xfId="14800"/>
    <cellStyle name="40% - Accent3 2 2 2 5 2 2" xfId="14801"/>
    <cellStyle name="40% - Accent3 2 2 2 5 2 2 2" xfId="14802"/>
    <cellStyle name="40% - Accent3 2 2 2 5 2 3" xfId="14803"/>
    <cellStyle name="40% - Accent3 2 2 2 5 3" xfId="14804"/>
    <cellStyle name="40% - Accent3 2 2 2 5 3 2" xfId="14805"/>
    <cellStyle name="40% - Accent3 2 2 2 5 4" xfId="14806"/>
    <cellStyle name="40% - Accent3 2 2 2 5 5" xfId="14807"/>
    <cellStyle name="40% - Accent3 2 2 2 5 6" xfId="14808"/>
    <cellStyle name="40% - Accent3 2 2 2 6" xfId="14809"/>
    <cellStyle name="40% - Accent3 2 2 2 6 2" xfId="14810"/>
    <cellStyle name="40% - Accent3 2 2 2 6 2 2" xfId="14811"/>
    <cellStyle name="40% - Accent3 2 2 2 6 2 2 2" xfId="14812"/>
    <cellStyle name="40% - Accent3 2 2 2 6 2 3" xfId="14813"/>
    <cellStyle name="40% - Accent3 2 2 2 6 3" xfId="14814"/>
    <cellStyle name="40% - Accent3 2 2 2 6 3 2" xfId="14815"/>
    <cellStyle name="40% - Accent3 2 2 2 6 4" xfId="14816"/>
    <cellStyle name="40% - Accent3 2 2 2 6 5" xfId="14817"/>
    <cellStyle name="40% - Accent3 2 2 2 6 6" xfId="14818"/>
    <cellStyle name="40% - Accent3 2 2 2 7" xfId="14819"/>
    <cellStyle name="40% - Accent3 2 2 2 7 2" xfId="14820"/>
    <cellStyle name="40% - Accent3 2 2 2 7 2 2" xfId="14821"/>
    <cellStyle name="40% - Accent3 2 2 2 7 2 2 2" xfId="14822"/>
    <cellStyle name="40% - Accent3 2 2 2 7 2 3" xfId="14823"/>
    <cellStyle name="40% - Accent3 2 2 2 7 3" xfId="14824"/>
    <cellStyle name="40% - Accent3 2 2 2 7 3 2" xfId="14825"/>
    <cellStyle name="40% - Accent3 2 2 2 7 4" xfId="14826"/>
    <cellStyle name="40% - Accent3 2 2 2 8" xfId="14827"/>
    <cellStyle name="40% - Accent3 2 2 2 8 2" xfId="14828"/>
    <cellStyle name="40% - Accent3 2 2 2 8 2 2" xfId="14829"/>
    <cellStyle name="40% - Accent3 2 2 2 8 2 2 2" xfId="14830"/>
    <cellStyle name="40% - Accent3 2 2 2 8 2 3" xfId="14831"/>
    <cellStyle name="40% - Accent3 2 2 2 8 3" xfId="14832"/>
    <cellStyle name="40% - Accent3 2 2 2 8 3 2" xfId="14833"/>
    <cellStyle name="40% - Accent3 2 2 2 8 4" xfId="14834"/>
    <cellStyle name="40% - Accent3 2 2 2 9" xfId="14835"/>
    <cellStyle name="40% - Accent3 2 2 2 9 2" xfId="14836"/>
    <cellStyle name="40% - Accent3 2 2 2 9 2 2" xfId="14837"/>
    <cellStyle name="40% - Accent3 2 2 2 9 3" xfId="14838"/>
    <cellStyle name="40% - Accent3 2 2 20" xfId="14839"/>
    <cellStyle name="40% - Accent3 2 2 21" xfId="14840"/>
    <cellStyle name="40% - Accent3 2 2 3" xfId="14841"/>
    <cellStyle name="40% - Accent3 2 2 3 2" xfId="14842"/>
    <cellStyle name="40% - Accent3 2 2 3 2 2" xfId="14843"/>
    <cellStyle name="40% - Accent3 2 2 3 2 3" xfId="14844"/>
    <cellStyle name="40% - Accent3 2 2 3 3" xfId="14845"/>
    <cellStyle name="40% - Accent3 2 2 3 3 2" xfId="14846"/>
    <cellStyle name="40% - Accent3 2 2 3 4" xfId="14847"/>
    <cellStyle name="40% - Accent3 2 2 4" xfId="14848"/>
    <cellStyle name="40% - Accent3 2 2 4 2" xfId="14849"/>
    <cellStyle name="40% - Accent3 2 2 4 2 2" xfId="14850"/>
    <cellStyle name="40% - Accent3 2 2 4 2 2 2" xfId="14851"/>
    <cellStyle name="40% - Accent3 2 2 4 2 2 2 2" xfId="14852"/>
    <cellStyle name="40% - Accent3 2 2 4 2 2 3" xfId="14853"/>
    <cellStyle name="40% - Accent3 2 2 4 2 3" xfId="14854"/>
    <cellStyle name="40% - Accent3 2 2 4 2 3 2" xfId="14855"/>
    <cellStyle name="40% - Accent3 2 2 4 2 4" xfId="14856"/>
    <cellStyle name="40% - Accent3 2 2 4 3" xfId="14857"/>
    <cellStyle name="40% - Accent3 2 2 4 3 2" xfId="14858"/>
    <cellStyle name="40% - Accent3 2 2 4 3 2 2" xfId="14859"/>
    <cellStyle name="40% - Accent3 2 2 4 3 2 2 2" xfId="14860"/>
    <cellStyle name="40% - Accent3 2 2 4 3 2 3" xfId="14861"/>
    <cellStyle name="40% - Accent3 2 2 4 3 3" xfId="14862"/>
    <cellStyle name="40% - Accent3 2 2 4 3 3 2" xfId="14863"/>
    <cellStyle name="40% - Accent3 2 2 4 3 4" xfId="14864"/>
    <cellStyle name="40% - Accent3 2 2 4 4" xfId="14865"/>
    <cellStyle name="40% - Accent3 2 2 4 4 2" xfId="14866"/>
    <cellStyle name="40% - Accent3 2 2 4 4 2 2" xfId="14867"/>
    <cellStyle name="40% - Accent3 2 2 4 4 3" xfId="14868"/>
    <cellStyle name="40% - Accent3 2 2 4 5" xfId="14869"/>
    <cellStyle name="40% - Accent3 2 2 4 5 2" xfId="14870"/>
    <cellStyle name="40% - Accent3 2 2 4 6" xfId="14871"/>
    <cellStyle name="40% - Accent3 2 2 4 7" xfId="14872"/>
    <cellStyle name="40% - Accent3 2 2 4 8" xfId="14873"/>
    <cellStyle name="40% - Accent3 2 2 5" xfId="14874"/>
    <cellStyle name="40% - Accent3 2 2 5 2" xfId="14875"/>
    <cellStyle name="40% - Accent3 2 2 5 2 2" xfId="14876"/>
    <cellStyle name="40% - Accent3 2 2 5 2 2 2" xfId="14877"/>
    <cellStyle name="40% - Accent3 2 2 5 2 2 2 2" xfId="14878"/>
    <cellStyle name="40% - Accent3 2 2 5 2 2 3" xfId="14879"/>
    <cellStyle name="40% - Accent3 2 2 5 2 3" xfId="14880"/>
    <cellStyle name="40% - Accent3 2 2 5 2 3 2" xfId="14881"/>
    <cellStyle name="40% - Accent3 2 2 5 2 4" xfId="14882"/>
    <cellStyle name="40% - Accent3 2 2 5 3" xfId="14883"/>
    <cellStyle name="40% - Accent3 2 2 5 3 2" xfId="14884"/>
    <cellStyle name="40% - Accent3 2 2 5 3 2 2" xfId="14885"/>
    <cellStyle name="40% - Accent3 2 2 5 3 2 2 2" xfId="14886"/>
    <cellStyle name="40% - Accent3 2 2 5 3 2 3" xfId="14887"/>
    <cellStyle name="40% - Accent3 2 2 5 3 3" xfId="14888"/>
    <cellStyle name="40% - Accent3 2 2 5 3 3 2" xfId="14889"/>
    <cellStyle name="40% - Accent3 2 2 5 3 4" xfId="14890"/>
    <cellStyle name="40% - Accent3 2 2 5 4" xfId="14891"/>
    <cellStyle name="40% - Accent3 2 2 5 4 2" xfId="14892"/>
    <cellStyle name="40% - Accent3 2 2 5 4 2 2" xfId="14893"/>
    <cellStyle name="40% - Accent3 2 2 5 4 3" xfId="14894"/>
    <cellStyle name="40% - Accent3 2 2 5 5" xfId="14895"/>
    <cellStyle name="40% - Accent3 2 2 5 5 2" xfId="14896"/>
    <cellStyle name="40% - Accent3 2 2 5 6" xfId="14897"/>
    <cellStyle name="40% - Accent3 2 2 5 7" xfId="14898"/>
    <cellStyle name="40% - Accent3 2 2 5 8" xfId="14899"/>
    <cellStyle name="40% - Accent3 2 2 6" xfId="14900"/>
    <cellStyle name="40% - Accent3 2 2 6 2" xfId="14901"/>
    <cellStyle name="40% - Accent3 2 2 6 2 2" xfId="14902"/>
    <cellStyle name="40% - Accent3 2 2 6 2 2 2" xfId="14903"/>
    <cellStyle name="40% - Accent3 2 2 6 2 2 2 2" xfId="14904"/>
    <cellStyle name="40% - Accent3 2 2 6 2 2 3" xfId="14905"/>
    <cellStyle name="40% - Accent3 2 2 6 2 3" xfId="14906"/>
    <cellStyle name="40% - Accent3 2 2 6 2 3 2" xfId="14907"/>
    <cellStyle name="40% - Accent3 2 2 6 2 4" xfId="14908"/>
    <cellStyle name="40% - Accent3 2 2 6 3" xfId="14909"/>
    <cellStyle name="40% - Accent3 2 2 6 3 2" xfId="14910"/>
    <cellStyle name="40% - Accent3 2 2 6 3 2 2" xfId="14911"/>
    <cellStyle name="40% - Accent3 2 2 6 3 2 2 2" xfId="14912"/>
    <cellStyle name="40% - Accent3 2 2 6 3 2 3" xfId="14913"/>
    <cellStyle name="40% - Accent3 2 2 6 3 3" xfId="14914"/>
    <cellStyle name="40% - Accent3 2 2 6 3 3 2" xfId="14915"/>
    <cellStyle name="40% - Accent3 2 2 6 3 4" xfId="14916"/>
    <cellStyle name="40% - Accent3 2 2 6 4" xfId="14917"/>
    <cellStyle name="40% - Accent3 2 2 6 4 2" xfId="14918"/>
    <cellStyle name="40% - Accent3 2 2 6 4 2 2" xfId="14919"/>
    <cellStyle name="40% - Accent3 2 2 6 4 3" xfId="14920"/>
    <cellStyle name="40% - Accent3 2 2 6 5" xfId="14921"/>
    <cellStyle name="40% - Accent3 2 2 6 5 2" xfId="14922"/>
    <cellStyle name="40% - Accent3 2 2 6 6" xfId="14923"/>
    <cellStyle name="40% - Accent3 2 2 6 7" xfId="14924"/>
    <cellStyle name="40% - Accent3 2 2 6 8" xfId="14925"/>
    <cellStyle name="40% - Accent3 2 2 7" xfId="14926"/>
    <cellStyle name="40% - Accent3 2 2 7 2" xfId="14927"/>
    <cellStyle name="40% - Accent3 2 2 7 2 2" xfId="14928"/>
    <cellStyle name="40% - Accent3 2 2 7 2 2 2" xfId="14929"/>
    <cellStyle name="40% - Accent3 2 2 7 2 3" xfId="14930"/>
    <cellStyle name="40% - Accent3 2 2 7 3" xfId="14931"/>
    <cellStyle name="40% - Accent3 2 2 7 3 2" xfId="14932"/>
    <cellStyle name="40% - Accent3 2 2 7 4" xfId="14933"/>
    <cellStyle name="40% - Accent3 2 2 7 5" xfId="14934"/>
    <cellStyle name="40% - Accent3 2 2 7 6" xfId="14935"/>
    <cellStyle name="40% - Accent3 2 2 8" xfId="14936"/>
    <cellStyle name="40% - Accent3 2 2 8 2" xfId="14937"/>
    <cellStyle name="40% - Accent3 2 2 8 2 2" xfId="14938"/>
    <cellStyle name="40% - Accent3 2 2 8 2 2 2" xfId="14939"/>
    <cellStyle name="40% - Accent3 2 2 8 2 3" xfId="14940"/>
    <cellStyle name="40% - Accent3 2 2 8 3" xfId="14941"/>
    <cellStyle name="40% - Accent3 2 2 8 3 2" xfId="14942"/>
    <cellStyle name="40% - Accent3 2 2 8 4" xfId="14943"/>
    <cellStyle name="40% - Accent3 2 2 8 5" xfId="14944"/>
    <cellStyle name="40% - Accent3 2 2 9" xfId="14945"/>
    <cellStyle name="40% - Accent3 2 2 9 2" xfId="14946"/>
    <cellStyle name="40% - Accent3 2 2 9 2 2" xfId="14947"/>
    <cellStyle name="40% - Accent3 2 2 9 2 2 2" xfId="14948"/>
    <cellStyle name="40% - Accent3 2 2 9 2 3" xfId="14949"/>
    <cellStyle name="40% - Accent3 2 2 9 3" xfId="14950"/>
    <cellStyle name="40% - Accent3 2 2 9 3 2" xfId="14951"/>
    <cellStyle name="40% - Accent3 2 2 9 4" xfId="14952"/>
    <cellStyle name="40% - Accent3 2 3" xfId="14953"/>
    <cellStyle name="40% - Accent3 2 3 10" xfId="14954"/>
    <cellStyle name="40% - Accent3 2 3 2" xfId="14955"/>
    <cellStyle name="40% - Accent3 2 3 2 2" xfId="14956"/>
    <cellStyle name="40% - Accent3 2 3 2 2 2" xfId="14957"/>
    <cellStyle name="40% - Accent3 2 3 2 2 2 2" xfId="14958"/>
    <cellStyle name="40% - Accent3 2 3 2 2 2 2 2" xfId="14959"/>
    <cellStyle name="40% - Accent3 2 3 2 2 2 3" xfId="14960"/>
    <cellStyle name="40% - Accent3 2 3 2 2 3" xfId="14961"/>
    <cellStyle name="40% - Accent3 2 3 2 2 3 2" xfId="14962"/>
    <cellStyle name="40% - Accent3 2 3 2 2 4" xfId="14963"/>
    <cellStyle name="40% - Accent3 2 3 2 3" xfId="14964"/>
    <cellStyle name="40% - Accent3 2 3 2 3 2" xfId="14965"/>
    <cellStyle name="40% - Accent3 2 3 2 3 2 2" xfId="14966"/>
    <cellStyle name="40% - Accent3 2 3 2 3 2 2 2" xfId="14967"/>
    <cellStyle name="40% - Accent3 2 3 2 3 2 3" xfId="14968"/>
    <cellStyle name="40% - Accent3 2 3 2 3 3" xfId="14969"/>
    <cellStyle name="40% - Accent3 2 3 2 3 3 2" xfId="14970"/>
    <cellStyle name="40% - Accent3 2 3 2 3 4" xfId="14971"/>
    <cellStyle name="40% - Accent3 2 3 2 4" xfId="14972"/>
    <cellStyle name="40% - Accent3 2 3 2 4 2" xfId="14973"/>
    <cellStyle name="40% - Accent3 2 3 2 4 2 2" xfId="14974"/>
    <cellStyle name="40% - Accent3 2 3 2 4 3" xfId="14975"/>
    <cellStyle name="40% - Accent3 2 3 2 5" xfId="14976"/>
    <cellStyle name="40% - Accent3 2 3 2 5 2" xfId="14977"/>
    <cellStyle name="40% - Accent3 2 3 2 6" xfId="14978"/>
    <cellStyle name="40% - Accent3 2 3 2 7" xfId="14979"/>
    <cellStyle name="40% - Accent3 2 3 2 8" xfId="14980"/>
    <cellStyle name="40% - Accent3 2 3 3" xfId="14981"/>
    <cellStyle name="40% - Accent3 2 3 3 2" xfId="14982"/>
    <cellStyle name="40% - Accent3 2 3 3 2 2" xfId="14983"/>
    <cellStyle name="40% - Accent3 2 3 3 2 2 2" xfId="14984"/>
    <cellStyle name="40% - Accent3 2 3 3 2 3" xfId="14985"/>
    <cellStyle name="40% - Accent3 2 3 3 3" xfId="14986"/>
    <cellStyle name="40% - Accent3 2 3 3 3 2" xfId="14987"/>
    <cellStyle name="40% - Accent3 2 3 3 4" xfId="14988"/>
    <cellStyle name="40% - Accent3 2 3 3 5" xfId="14989"/>
    <cellStyle name="40% - Accent3 2 3 3 6" xfId="14990"/>
    <cellStyle name="40% - Accent3 2 3 4" xfId="14991"/>
    <cellStyle name="40% - Accent3 2 3 5" xfId="14992"/>
    <cellStyle name="40% - Accent3 2 3 6" xfId="14993"/>
    <cellStyle name="40% - Accent3 2 3 7" xfId="14994"/>
    <cellStyle name="40% - Accent3 2 3 8" xfId="14995"/>
    <cellStyle name="40% - Accent3 2 3 9" xfId="14996"/>
    <cellStyle name="40% - Accent3 2 4" xfId="14997"/>
    <cellStyle name="40% - Accent3 2 4 10" xfId="14998"/>
    <cellStyle name="40% - Accent3 2 4 11" xfId="14999"/>
    <cellStyle name="40% - Accent3 2 4 12" xfId="15000"/>
    <cellStyle name="40% - Accent3 2 4 13" xfId="15001"/>
    <cellStyle name="40% - Accent3 2 4 2" xfId="15002"/>
    <cellStyle name="40% - Accent3 2 4 2 2" xfId="15003"/>
    <cellStyle name="40% - Accent3 2 4 2 2 2" xfId="15004"/>
    <cellStyle name="40% - Accent3 2 4 2 2 2 2" xfId="15005"/>
    <cellStyle name="40% - Accent3 2 4 2 2 3" xfId="15006"/>
    <cellStyle name="40% - Accent3 2 4 2 2 4" xfId="15007"/>
    <cellStyle name="40% - Accent3 2 4 2 3" xfId="15008"/>
    <cellStyle name="40% - Accent3 2 4 2 3 2" xfId="15009"/>
    <cellStyle name="40% - Accent3 2 4 2 4" xfId="15010"/>
    <cellStyle name="40% - Accent3 2 4 2 5" xfId="15011"/>
    <cellStyle name="40% - Accent3 2 4 2 6" xfId="15012"/>
    <cellStyle name="40% - Accent3 2 4 3" xfId="15013"/>
    <cellStyle name="40% - Accent3 2 4 3 2" xfId="15014"/>
    <cellStyle name="40% - Accent3 2 4 3 2 2" xfId="15015"/>
    <cellStyle name="40% - Accent3 2 4 3 2 2 2" xfId="15016"/>
    <cellStyle name="40% - Accent3 2 4 3 2 3" xfId="15017"/>
    <cellStyle name="40% - Accent3 2 4 3 3" xfId="15018"/>
    <cellStyle name="40% - Accent3 2 4 3 3 2" xfId="15019"/>
    <cellStyle name="40% - Accent3 2 4 3 4" xfId="15020"/>
    <cellStyle name="40% - Accent3 2 4 4" xfId="15021"/>
    <cellStyle name="40% - Accent3 2 4 4 2" xfId="15022"/>
    <cellStyle name="40% - Accent3 2 4 4 2 2" xfId="15023"/>
    <cellStyle name="40% - Accent3 2 4 4 2 2 2" xfId="15024"/>
    <cellStyle name="40% - Accent3 2 4 4 2 3" xfId="15025"/>
    <cellStyle name="40% - Accent3 2 4 4 3" xfId="15026"/>
    <cellStyle name="40% - Accent3 2 4 4 3 2" xfId="15027"/>
    <cellStyle name="40% - Accent3 2 4 4 4" xfId="15028"/>
    <cellStyle name="40% - Accent3 2 4 5" xfId="15029"/>
    <cellStyle name="40% - Accent3 2 4 5 2" xfId="15030"/>
    <cellStyle name="40% - Accent3 2 4 5 2 2" xfId="15031"/>
    <cellStyle name="40% - Accent3 2 4 5 3" xfId="15032"/>
    <cellStyle name="40% - Accent3 2 4 6" xfId="15033"/>
    <cellStyle name="40% - Accent3 2 4 6 2" xfId="15034"/>
    <cellStyle name="40% - Accent3 2 4 7" xfId="15035"/>
    <cellStyle name="40% - Accent3 2 4 8" xfId="15036"/>
    <cellStyle name="40% - Accent3 2 4 9" xfId="15037"/>
    <cellStyle name="40% - Accent3 2 5" xfId="15038"/>
    <cellStyle name="40% - Accent3 2 5 2" xfId="15039"/>
    <cellStyle name="40% - Accent3 2 5 2 2" xfId="15040"/>
    <cellStyle name="40% - Accent3 2 5 2 2 2" xfId="15041"/>
    <cellStyle name="40% - Accent3 2 5 2 2 3" xfId="15042"/>
    <cellStyle name="40% - Accent3 2 5 2 3" xfId="15043"/>
    <cellStyle name="40% - Accent3 2 5 2 4" xfId="15044"/>
    <cellStyle name="40% - Accent3 2 5 3" xfId="15045"/>
    <cellStyle name="40% - Accent3 2 5 3 2" xfId="15046"/>
    <cellStyle name="40% - Accent3 2 5 3 3" xfId="15047"/>
    <cellStyle name="40% - Accent3 2 5 4" xfId="15048"/>
    <cellStyle name="40% - Accent3 2 5 5" xfId="15049"/>
    <cellStyle name="40% - Accent3 2 6" xfId="15050"/>
    <cellStyle name="40% - Accent3 2 6 2" xfId="15051"/>
    <cellStyle name="40% - Accent3 2 6 2 2" xfId="15052"/>
    <cellStyle name="40% - Accent3 2 6 2 2 2" xfId="15053"/>
    <cellStyle name="40% - Accent3 2 6 2 2 3" xfId="15054"/>
    <cellStyle name="40% - Accent3 2 6 2 3" xfId="15055"/>
    <cellStyle name="40% - Accent3 2 6 2 4" xfId="15056"/>
    <cellStyle name="40% - Accent3 2 6 3" xfId="15057"/>
    <cellStyle name="40% - Accent3 2 6 3 2" xfId="15058"/>
    <cellStyle name="40% - Accent3 2 6 3 3" xfId="15059"/>
    <cellStyle name="40% - Accent3 2 6 4" xfId="15060"/>
    <cellStyle name="40% - Accent3 2 6 5" xfId="15061"/>
    <cellStyle name="40% - Accent3 2_2012 Cost of Removal" xfId="15062"/>
    <cellStyle name="40% - Accent3 3" xfId="15063"/>
    <cellStyle name="40% - Accent3 3 10" xfId="15064"/>
    <cellStyle name="40% - Accent3 3 2" xfId="15065"/>
    <cellStyle name="40% - Accent3 3 2 2" xfId="15066"/>
    <cellStyle name="40% - Accent3 3 2 2 10" xfId="15067"/>
    <cellStyle name="40% - Accent3 3 2 2 11" xfId="15068"/>
    <cellStyle name="40% - Accent3 3 2 2 12" xfId="15069"/>
    <cellStyle name="40% - Accent3 3 2 2 2" xfId="15070"/>
    <cellStyle name="40% - Accent3 3 2 2 2 2" xfId="15071"/>
    <cellStyle name="40% - Accent3 3 2 2 2 2 2" xfId="15072"/>
    <cellStyle name="40% - Accent3 3 2 2 2 2 2 2" xfId="15073"/>
    <cellStyle name="40% - Accent3 3 2 2 2 2 3" xfId="15074"/>
    <cellStyle name="40% - Accent3 3 2 2 2 3" xfId="15075"/>
    <cellStyle name="40% - Accent3 3 2 2 2 3 2" xfId="15076"/>
    <cellStyle name="40% - Accent3 3 2 2 2 4" xfId="15077"/>
    <cellStyle name="40% - Accent3 3 2 2 3" xfId="15078"/>
    <cellStyle name="40% - Accent3 3 2 2 3 2" xfId="15079"/>
    <cellStyle name="40% - Accent3 3 2 2 3 2 2" xfId="15080"/>
    <cellStyle name="40% - Accent3 3 2 2 3 2 2 2" xfId="15081"/>
    <cellStyle name="40% - Accent3 3 2 2 3 2 3" xfId="15082"/>
    <cellStyle name="40% - Accent3 3 2 2 3 3" xfId="15083"/>
    <cellStyle name="40% - Accent3 3 2 2 3 3 2" xfId="15084"/>
    <cellStyle name="40% - Accent3 3 2 2 3 4" xfId="15085"/>
    <cellStyle name="40% - Accent3 3 2 2 4" xfId="15086"/>
    <cellStyle name="40% - Accent3 3 2 2 4 2" xfId="15087"/>
    <cellStyle name="40% - Accent3 3 2 2 4 2 2" xfId="15088"/>
    <cellStyle name="40% - Accent3 3 2 2 4 2 2 2" xfId="15089"/>
    <cellStyle name="40% - Accent3 3 2 2 4 2 3" xfId="15090"/>
    <cellStyle name="40% - Accent3 3 2 2 4 3" xfId="15091"/>
    <cellStyle name="40% - Accent3 3 2 2 4 3 2" xfId="15092"/>
    <cellStyle name="40% - Accent3 3 2 2 4 4" xfId="15093"/>
    <cellStyle name="40% - Accent3 3 2 2 5" xfId="15094"/>
    <cellStyle name="40% - Accent3 3 2 2 5 2" xfId="15095"/>
    <cellStyle name="40% - Accent3 3 2 2 5 2 2" xfId="15096"/>
    <cellStyle name="40% - Accent3 3 2 2 5 3" xfId="15097"/>
    <cellStyle name="40% - Accent3 3 2 2 6" xfId="15098"/>
    <cellStyle name="40% - Accent3 3 2 2 6 2" xfId="15099"/>
    <cellStyle name="40% - Accent3 3 2 2 7" xfId="15100"/>
    <cellStyle name="40% - Accent3 3 2 2 8" xfId="15101"/>
    <cellStyle name="40% - Accent3 3 2 2 9" xfId="15102"/>
    <cellStyle name="40% - Accent3 3 2 3" xfId="15103"/>
    <cellStyle name="40% - Accent3 3 2 3 2" xfId="15104"/>
    <cellStyle name="40% - Accent3 3 2 3 2 2" xfId="15105"/>
    <cellStyle name="40% - Accent3 3 2 3 2 2 2" xfId="15106"/>
    <cellStyle name="40% - Accent3 3 2 3 2 2 2 2" xfId="15107"/>
    <cellStyle name="40% - Accent3 3 2 3 2 2 3" xfId="15108"/>
    <cellStyle name="40% - Accent3 3 2 3 2 3" xfId="15109"/>
    <cellStyle name="40% - Accent3 3 2 3 2 3 2" xfId="15110"/>
    <cellStyle name="40% - Accent3 3 2 3 2 4" xfId="15111"/>
    <cellStyle name="40% - Accent3 3 2 3 3" xfId="15112"/>
    <cellStyle name="40% - Accent3 3 2 3 3 2" xfId="15113"/>
    <cellStyle name="40% - Accent3 3 2 3 3 2 2" xfId="15114"/>
    <cellStyle name="40% - Accent3 3 2 3 3 2 2 2" xfId="15115"/>
    <cellStyle name="40% - Accent3 3 2 3 3 2 3" xfId="15116"/>
    <cellStyle name="40% - Accent3 3 2 3 3 3" xfId="15117"/>
    <cellStyle name="40% - Accent3 3 2 3 3 3 2" xfId="15118"/>
    <cellStyle name="40% - Accent3 3 2 3 3 4" xfId="15119"/>
    <cellStyle name="40% - Accent3 3 2 3 4" xfId="15120"/>
    <cellStyle name="40% - Accent3 3 2 3 4 2" xfId="15121"/>
    <cellStyle name="40% - Accent3 3 2 3 4 2 2" xfId="15122"/>
    <cellStyle name="40% - Accent3 3 2 3 4 3" xfId="15123"/>
    <cellStyle name="40% - Accent3 3 2 3 5" xfId="15124"/>
    <cellStyle name="40% - Accent3 3 2 3 5 2" xfId="15125"/>
    <cellStyle name="40% - Accent3 3 2 3 6" xfId="15126"/>
    <cellStyle name="40% - Accent3 3 2 3 7" xfId="15127"/>
    <cellStyle name="40% - Accent3 3 2 4" xfId="15128"/>
    <cellStyle name="40% - Accent3 3 2 4 2" xfId="15129"/>
    <cellStyle name="40% - Accent3 3 2 4 2 2" xfId="15130"/>
    <cellStyle name="40% - Accent3 3 2 4 2 2 2" xfId="15131"/>
    <cellStyle name="40% - Accent3 3 2 4 2 3" xfId="15132"/>
    <cellStyle name="40% - Accent3 3 2 4 3" xfId="15133"/>
    <cellStyle name="40% - Accent3 3 2 4 3 2" xfId="15134"/>
    <cellStyle name="40% - Accent3 3 2 4 4" xfId="15135"/>
    <cellStyle name="40% - Accent3 3 2 5" xfId="15136"/>
    <cellStyle name="40% - Accent3 3 2 6" xfId="15137"/>
    <cellStyle name="40% - Accent3 3 2 7" xfId="15138"/>
    <cellStyle name="40% - Accent3 3 2 8" xfId="15139"/>
    <cellStyle name="40% - Accent3 3 3" xfId="15140"/>
    <cellStyle name="40% - Accent3 3 3 10" xfId="15141"/>
    <cellStyle name="40% - Accent3 3 3 11" xfId="15142"/>
    <cellStyle name="40% - Accent3 3 3 12" xfId="15143"/>
    <cellStyle name="40% - Accent3 3 3 13" xfId="15144"/>
    <cellStyle name="40% - Accent3 3 3 2" xfId="15145"/>
    <cellStyle name="40% - Accent3 3 3 2 2" xfId="15146"/>
    <cellStyle name="40% - Accent3 3 3 2 2 2" xfId="15147"/>
    <cellStyle name="40% - Accent3 3 3 2 2 2 2" xfId="15148"/>
    <cellStyle name="40% - Accent3 3 3 2 2 3" xfId="15149"/>
    <cellStyle name="40% - Accent3 3 3 2 3" xfId="15150"/>
    <cellStyle name="40% - Accent3 3 3 2 3 2" xfId="15151"/>
    <cellStyle name="40% - Accent3 3 3 2 4" xfId="15152"/>
    <cellStyle name="40% - Accent3 3 3 2 5" xfId="15153"/>
    <cellStyle name="40% - Accent3 3 3 3" xfId="15154"/>
    <cellStyle name="40% - Accent3 3 3 3 2" xfId="15155"/>
    <cellStyle name="40% - Accent3 3 3 3 2 2" xfId="15156"/>
    <cellStyle name="40% - Accent3 3 3 3 2 2 2" xfId="15157"/>
    <cellStyle name="40% - Accent3 3 3 3 2 3" xfId="15158"/>
    <cellStyle name="40% - Accent3 3 3 3 3" xfId="15159"/>
    <cellStyle name="40% - Accent3 3 3 3 3 2" xfId="15160"/>
    <cellStyle name="40% - Accent3 3 3 3 4" xfId="15161"/>
    <cellStyle name="40% - Accent3 3 3 4" xfId="15162"/>
    <cellStyle name="40% - Accent3 3 3 4 2" xfId="15163"/>
    <cellStyle name="40% - Accent3 3 3 4 2 2" xfId="15164"/>
    <cellStyle name="40% - Accent3 3 3 4 2 2 2" xfId="15165"/>
    <cellStyle name="40% - Accent3 3 3 4 2 3" xfId="15166"/>
    <cellStyle name="40% - Accent3 3 3 4 3" xfId="15167"/>
    <cellStyle name="40% - Accent3 3 3 4 3 2" xfId="15168"/>
    <cellStyle name="40% - Accent3 3 3 4 4" xfId="15169"/>
    <cellStyle name="40% - Accent3 3 3 5" xfId="15170"/>
    <cellStyle name="40% - Accent3 3 3 5 2" xfId="15171"/>
    <cellStyle name="40% - Accent3 3 3 5 2 2" xfId="15172"/>
    <cellStyle name="40% - Accent3 3 3 5 2 2 2" xfId="15173"/>
    <cellStyle name="40% - Accent3 3 3 5 2 3" xfId="15174"/>
    <cellStyle name="40% - Accent3 3 3 5 3" xfId="15175"/>
    <cellStyle name="40% - Accent3 3 3 5 3 2" xfId="15176"/>
    <cellStyle name="40% - Accent3 3 3 5 4" xfId="15177"/>
    <cellStyle name="40% - Accent3 3 3 6" xfId="15178"/>
    <cellStyle name="40% - Accent3 3 3 6 2" xfId="15179"/>
    <cellStyle name="40% - Accent3 3 3 6 2 2" xfId="15180"/>
    <cellStyle name="40% - Accent3 3 3 6 3" xfId="15181"/>
    <cellStyle name="40% - Accent3 3 3 7" xfId="15182"/>
    <cellStyle name="40% - Accent3 3 3 7 2" xfId="15183"/>
    <cellStyle name="40% - Accent3 3 3 8" xfId="15184"/>
    <cellStyle name="40% - Accent3 3 3 9" xfId="15185"/>
    <cellStyle name="40% - Accent3 3 4" xfId="15186"/>
    <cellStyle name="40% - Accent3 3 4 2" xfId="15187"/>
    <cellStyle name="40% - Accent3 3 4 2 2" xfId="15188"/>
    <cellStyle name="40% - Accent3 3 4 2 2 2" xfId="15189"/>
    <cellStyle name="40% - Accent3 3 4 2 2 2 2" xfId="15190"/>
    <cellStyle name="40% - Accent3 3 4 2 2 3" xfId="15191"/>
    <cellStyle name="40% - Accent3 3 4 2 3" xfId="15192"/>
    <cellStyle name="40% - Accent3 3 4 2 3 2" xfId="15193"/>
    <cellStyle name="40% - Accent3 3 4 2 4" xfId="15194"/>
    <cellStyle name="40% - Accent3 3 4 3" xfId="15195"/>
    <cellStyle name="40% - Accent3 3 4 3 2" xfId="15196"/>
    <cellStyle name="40% - Accent3 3 4 3 2 2" xfId="15197"/>
    <cellStyle name="40% - Accent3 3 4 3 2 2 2" xfId="15198"/>
    <cellStyle name="40% - Accent3 3 4 3 2 3" xfId="15199"/>
    <cellStyle name="40% - Accent3 3 4 3 3" xfId="15200"/>
    <cellStyle name="40% - Accent3 3 4 3 3 2" xfId="15201"/>
    <cellStyle name="40% - Accent3 3 4 3 4" xfId="15202"/>
    <cellStyle name="40% - Accent3 3 4 4" xfId="15203"/>
    <cellStyle name="40% - Accent3 3 4 4 2" xfId="15204"/>
    <cellStyle name="40% - Accent3 3 4 4 2 2" xfId="15205"/>
    <cellStyle name="40% - Accent3 3 4 4 3" xfId="15206"/>
    <cellStyle name="40% - Accent3 3 4 5" xfId="15207"/>
    <cellStyle name="40% - Accent3 3 4 5 2" xfId="15208"/>
    <cellStyle name="40% - Accent3 3 4 6" xfId="15209"/>
    <cellStyle name="40% - Accent3 3 4 7" xfId="15210"/>
    <cellStyle name="40% - Accent3 3 4 8" xfId="15211"/>
    <cellStyle name="40% - Accent3 3 5" xfId="15212"/>
    <cellStyle name="40% - Accent3 3 5 2" xfId="15213"/>
    <cellStyle name="40% - Accent3 3 5 2 2" xfId="15214"/>
    <cellStyle name="40% - Accent3 3 5 2 2 2" xfId="15215"/>
    <cellStyle name="40% - Accent3 3 5 2 3" xfId="15216"/>
    <cellStyle name="40% - Accent3 3 5 3" xfId="15217"/>
    <cellStyle name="40% - Accent3 3 5 3 2" xfId="15218"/>
    <cellStyle name="40% - Accent3 3 5 4" xfId="15219"/>
    <cellStyle name="40% - Accent3 3 6" xfId="15220"/>
    <cellStyle name="40% - Accent3 3 7" xfId="15221"/>
    <cellStyle name="40% - Accent3 3 8" xfId="15222"/>
    <cellStyle name="40% - Accent3 3 9" xfId="15223"/>
    <cellStyle name="40% - Accent3 4" xfId="15224"/>
    <cellStyle name="40% - Accent3 4 2" xfId="15225"/>
    <cellStyle name="40% - Accent3 4 2 10" xfId="15226"/>
    <cellStyle name="40% - Accent3 4 2 11" xfId="15227"/>
    <cellStyle name="40% - Accent3 4 2 12" xfId="15228"/>
    <cellStyle name="40% - Accent3 4 2 13" xfId="15229"/>
    <cellStyle name="40% - Accent3 4 2 14" xfId="15230"/>
    <cellStyle name="40% - Accent3 4 2 2" xfId="15231"/>
    <cellStyle name="40% - Accent3 4 2 2 2" xfId="15232"/>
    <cellStyle name="40% - Accent3 4 2 2 2 2" xfId="15233"/>
    <cellStyle name="40% - Accent3 4 2 2 2 2 2" xfId="15234"/>
    <cellStyle name="40% - Accent3 4 2 2 2 3" xfId="15235"/>
    <cellStyle name="40% - Accent3 4 2 2 3" xfId="15236"/>
    <cellStyle name="40% - Accent3 4 2 2 3 2" xfId="15237"/>
    <cellStyle name="40% - Accent3 4 2 2 4" xfId="15238"/>
    <cellStyle name="40% - Accent3 4 2 2 5" xfId="15239"/>
    <cellStyle name="40% - Accent3 4 2 2 6" xfId="15240"/>
    <cellStyle name="40% - Accent3 4 2 3" xfId="15241"/>
    <cellStyle name="40% - Accent3 4 2 3 2" xfId="15242"/>
    <cellStyle name="40% - Accent3 4 2 3 2 2" xfId="15243"/>
    <cellStyle name="40% - Accent3 4 2 3 2 2 2" xfId="15244"/>
    <cellStyle name="40% - Accent3 4 2 3 2 3" xfId="15245"/>
    <cellStyle name="40% - Accent3 4 2 3 3" xfId="15246"/>
    <cellStyle name="40% - Accent3 4 2 3 3 2" xfId="15247"/>
    <cellStyle name="40% - Accent3 4 2 3 4" xfId="15248"/>
    <cellStyle name="40% - Accent3 4 2 4" xfId="15249"/>
    <cellStyle name="40% - Accent3 4 2 4 2" xfId="15250"/>
    <cellStyle name="40% - Accent3 4 2 4 2 2" xfId="15251"/>
    <cellStyle name="40% - Accent3 4 2 4 2 2 2" xfId="15252"/>
    <cellStyle name="40% - Accent3 4 2 4 2 3" xfId="15253"/>
    <cellStyle name="40% - Accent3 4 2 4 3" xfId="15254"/>
    <cellStyle name="40% - Accent3 4 2 4 3 2" xfId="15255"/>
    <cellStyle name="40% - Accent3 4 2 4 4" xfId="15256"/>
    <cellStyle name="40% - Accent3 4 2 5" xfId="15257"/>
    <cellStyle name="40% - Accent3 4 2 5 2" xfId="15258"/>
    <cellStyle name="40% - Accent3 4 2 5 2 2" xfId="15259"/>
    <cellStyle name="40% - Accent3 4 2 5 3" xfId="15260"/>
    <cellStyle name="40% - Accent3 4 2 6" xfId="15261"/>
    <cellStyle name="40% - Accent3 4 2 6 2" xfId="15262"/>
    <cellStyle name="40% - Accent3 4 2 7" xfId="15263"/>
    <cellStyle name="40% - Accent3 4 2 8" xfId="15264"/>
    <cellStyle name="40% - Accent3 4 2 9" xfId="15265"/>
    <cellStyle name="40% - Accent3 4 3" xfId="15266"/>
    <cellStyle name="40% - Accent3 4 3 2" xfId="15267"/>
    <cellStyle name="40% - Accent3 4 3 2 2" xfId="15268"/>
    <cellStyle name="40% - Accent3 4 3 2 2 2" xfId="15269"/>
    <cellStyle name="40% - Accent3 4 3 2 2 2 2" xfId="15270"/>
    <cellStyle name="40% - Accent3 4 3 2 2 3" xfId="15271"/>
    <cellStyle name="40% - Accent3 4 3 2 3" xfId="15272"/>
    <cellStyle name="40% - Accent3 4 3 2 3 2" xfId="15273"/>
    <cellStyle name="40% - Accent3 4 3 2 4" xfId="15274"/>
    <cellStyle name="40% - Accent3 4 3 3" xfId="15275"/>
    <cellStyle name="40% - Accent3 4 3 3 2" xfId="15276"/>
    <cellStyle name="40% - Accent3 4 3 3 2 2" xfId="15277"/>
    <cellStyle name="40% - Accent3 4 3 3 2 2 2" xfId="15278"/>
    <cellStyle name="40% - Accent3 4 3 3 2 3" xfId="15279"/>
    <cellStyle name="40% - Accent3 4 3 3 3" xfId="15280"/>
    <cellStyle name="40% - Accent3 4 3 3 3 2" xfId="15281"/>
    <cellStyle name="40% - Accent3 4 3 3 4" xfId="15282"/>
    <cellStyle name="40% - Accent3 4 3 4" xfId="15283"/>
    <cellStyle name="40% - Accent3 4 3 4 2" xfId="15284"/>
    <cellStyle name="40% - Accent3 4 3 4 2 2" xfId="15285"/>
    <cellStyle name="40% - Accent3 4 3 4 3" xfId="15286"/>
    <cellStyle name="40% - Accent3 4 3 5" xfId="15287"/>
    <cellStyle name="40% - Accent3 4 3 5 2" xfId="15288"/>
    <cellStyle name="40% - Accent3 4 3 6" xfId="15289"/>
    <cellStyle name="40% - Accent3 4 3 7" xfId="15290"/>
    <cellStyle name="40% - Accent3 4 3 8" xfId="15291"/>
    <cellStyle name="40% - Accent3 4 4" xfId="15292"/>
    <cellStyle name="40% - Accent3 4 4 2" xfId="15293"/>
    <cellStyle name="40% - Accent3 4 4 2 2" xfId="15294"/>
    <cellStyle name="40% - Accent3 4 4 2 2 2" xfId="15295"/>
    <cellStyle name="40% - Accent3 4 4 2 3" xfId="15296"/>
    <cellStyle name="40% - Accent3 4 4 3" xfId="15297"/>
    <cellStyle name="40% - Accent3 4 4 3 2" xfId="15298"/>
    <cellStyle name="40% - Accent3 4 4 4" xfId="15299"/>
    <cellStyle name="40% - Accent3 4 5" xfId="15300"/>
    <cellStyle name="40% - Accent3 4 6" xfId="15301"/>
    <cellStyle name="40% - Accent3 4 7" xfId="15302"/>
    <cellStyle name="40% - Accent3 4 8" xfId="15303"/>
    <cellStyle name="40% - Accent3 4 9" xfId="15304"/>
    <cellStyle name="40% - Accent3 5" xfId="15305"/>
    <cellStyle name="40% - Accent3 5 10" xfId="15306"/>
    <cellStyle name="40% - Accent3 5 2" xfId="15307"/>
    <cellStyle name="40% - Accent3 5 2 2" xfId="15308"/>
    <cellStyle name="40% - Accent3 5 2 2 2" xfId="15309"/>
    <cellStyle name="40% - Accent3 5 2 2 2 2" xfId="15310"/>
    <cellStyle name="40% - Accent3 5 2 2 2 2 2" xfId="15311"/>
    <cellStyle name="40% - Accent3 5 2 2 2 3" xfId="15312"/>
    <cellStyle name="40% - Accent3 5 2 2 3" xfId="15313"/>
    <cellStyle name="40% - Accent3 5 2 2 3 2" xfId="15314"/>
    <cellStyle name="40% - Accent3 5 2 2 4" xfId="15315"/>
    <cellStyle name="40% - Accent3 5 2 2 5" xfId="15316"/>
    <cellStyle name="40% - Accent3 5 2 3" xfId="15317"/>
    <cellStyle name="40% - Accent3 5 2 3 2" xfId="15318"/>
    <cellStyle name="40% - Accent3 5 2 3 2 2" xfId="15319"/>
    <cellStyle name="40% - Accent3 5 2 3 2 2 2" xfId="15320"/>
    <cellStyle name="40% - Accent3 5 2 3 2 3" xfId="15321"/>
    <cellStyle name="40% - Accent3 5 2 3 3" xfId="15322"/>
    <cellStyle name="40% - Accent3 5 2 3 3 2" xfId="15323"/>
    <cellStyle name="40% - Accent3 5 2 3 4" xfId="15324"/>
    <cellStyle name="40% - Accent3 5 2 4" xfId="15325"/>
    <cellStyle name="40% - Accent3 5 2 4 2" xfId="15326"/>
    <cellStyle name="40% - Accent3 5 2 4 2 2" xfId="15327"/>
    <cellStyle name="40% - Accent3 5 2 4 2 2 2" xfId="15328"/>
    <cellStyle name="40% - Accent3 5 2 4 2 3" xfId="15329"/>
    <cellStyle name="40% - Accent3 5 2 4 3" xfId="15330"/>
    <cellStyle name="40% - Accent3 5 2 4 3 2" xfId="15331"/>
    <cellStyle name="40% - Accent3 5 2 4 4" xfId="15332"/>
    <cellStyle name="40% - Accent3 5 2 5" xfId="15333"/>
    <cellStyle name="40% - Accent3 5 2 5 2" xfId="15334"/>
    <cellStyle name="40% - Accent3 5 2 5 2 2" xfId="15335"/>
    <cellStyle name="40% - Accent3 5 2 5 3" xfId="15336"/>
    <cellStyle name="40% - Accent3 5 2 6" xfId="15337"/>
    <cellStyle name="40% - Accent3 5 2 6 2" xfId="15338"/>
    <cellStyle name="40% - Accent3 5 2 7" xfId="15339"/>
    <cellStyle name="40% - Accent3 5 2 8" xfId="15340"/>
    <cellStyle name="40% - Accent3 5 3" xfId="15341"/>
    <cellStyle name="40% - Accent3 5 3 2" xfId="15342"/>
    <cellStyle name="40% - Accent3 5 3 2 2" xfId="15343"/>
    <cellStyle name="40% - Accent3 5 3 2 2 2" xfId="15344"/>
    <cellStyle name="40% - Accent3 5 3 2 3" xfId="15345"/>
    <cellStyle name="40% - Accent3 5 3 3" xfId="15346"/>
    <cellStyle name="40% - Accent3 5 3 3 2" xfId="15347"/>
    <cellStyle name="40% - Accent3 5 3 4" xfId="15348"/>
    <cellStyle name="40% - Accent3 5 4" xfId="15349"/>
    <cellStyle name="40% - Accent3 5 5" xfId="15350"/>
    <cellStyle name="40% - Accent3 5 6" xfId="15351"/>
    <cellStyle name="40% - Accent3 5 7" xfId="15352"/>
    <cellStyle name="40% - Accent3 5 8" xfId="15353"/>
    <cellStyle name="40% - Accent3 5 9" xfId="15354"/>
    <cellStyle name="40% - Accent3 6" xfId="15355"/>
    <cellStyle name="40% - Accent3 6 10" xfId="15356"/>
    <cellStyle name="40% - Accent3 6 10 2" xfId="15357"/>
    <cellStyle name="40% - Accent3 6 11" xfId="15358"/>
    <cellStyle name="40% - Accent3 6 12" xfId="15359"/>
    <cellStyle name="40% - Accent3 6 13" xfId="15360"/>
    <cellStyle name="40% - Accent3 6 14" xfId="15361"/>
    <cellStyle name="40% - Accent3 6 15" xfId="15362"/>
    <cellStyle name="40% - Accent3 6 2" xfId="15363"/>
    <cellStyle name="40% - Accent3 6 2 10" xfId="15364"/>
    <cellStyle name="40% - Accent3 6 2 11" xfId="15365"/>
    <cellStyle name="40% - Accent3 6 2 2" xfId="15366"/>
    <cellStyle name="40% - Accent3 6 2 2 2" xfId="15367"/>
    <cellStyle name="40% - Accent3 6 2 2 2 2" xfId="15368"/>
    <cellStyle name="40% - Accent3 6 2 2 2 2 2" xfId="15369"/>
    <cellStyle name="40% - Accent3 6 2 2 2 2 2 2" xfId="15370"/>
    <cellStyle name="40% - Accent3 6 2 2 2 2 3" xfId="15371"/>
    <cellStyle name="40% - Accent3 6 2 2 2 3" xfId="15372"/>
    <cellStyle name="40% - Accent3 6 2 2 2 3 2" xfId="15373"/>
    <cellStyle name="40% - Accent3 6 2 2 2 4" xfId="15374"/>
    <cellStyle name="40% - Accent3 6 2 2 3" xfId="15375"/>
    <cellStyle name="40% - Accent3 6 2 2 3 2" xfId="15376"/>
    <cellStyle name="40% - Accent3 6 2 2 3 2 2" xfId="15377"/>
    <cellStyle name="40% - Accent3 6 2 2 3 2 2 2" xfId="15378"/>
    <cellStyle name="40% - Accent3 6 2 2 3 2 3" xfId="15379"/>
    <cellStyle name="40% - Accent3 6 2 2 3 3" xfId="15380"/>
    <cellStyle name="40% - Accent3 6 2 2 3 3 2" xfId="15381"/>
    <cellStyle name="40% - Accent3 6 2 2 3 4" xfId="15382"/>
    <cellStyle name="40% - Accent3 6 2 2 4" xfId="15383"/>
    <cellStyle name="40% - Accent3 6 2 2 4 2" xfId="15384"/>
    <cellStyle name="40% - Accent3 6 2 2 4 2 2" xfId="15385"/>
    <cellStyle name="40% - Accent3 6 2 2 4 3" xfId="15386"/>
    <cellStyle name="40% - Accent3 6 2 2 5" xfId="15387"/>
    <cellStyle name="40% - Accent3 6 2 2 5 2" xfId="15388"/>
    <cellStyle name="40% - Accent3 6 2 2 6" xfId="15389"/>
    <cellStyle name="40% - Accent3 6 2 2 7" xfId="15390"/>
    <cellStyle name="40% - Accent3 6 2 3" xfId="15391"/>
    <cellStyle name="40% - Accent3 6 2 3 2" xfId="15392"/>
    <cellStyle name="40% - Accent3 6 2 3 2 2" xfId="15393"/>
    <cellStyle name="40% - Accent3 6 2 3 2 2 2" xfId="15394"/>
    <cellStyle name="40% - Accent3 6 2 3 2 3" xfId="15395"/>
    <cellStyle name="40% - Accent3 6 2 3 3" xfId="15396"/>
    <cellStyle name="40% - Accent3 6 2 3 3 2" xfId="15397"/>
    <cellStyle name="40% - Accent3 6 2 3 4" xfId="15398"/>
    <cellStyle name="40% - Accent3 6 2 3 5" xfId="15399"/>
    <cellStyle name="40% - Accent3 6 2 4" xfId="15400"/>
    <cellStyle name="40% - Accent3 6 2 4 2" xfId="15401"/>
    <cellStyle name="40% - Accent3 6 2 4 2 2" xfId="15402"/>
    <cellStyle name="40% - Accent3 6 2 4 2 2 2" xfId="15403"/>
    <cellStyle name="40% - Accent3 6 2 4 2 3" xfId="15404"/>
    <cellStyle name="40% - Accent3 6 2 4 3" xfId="15405"/>
    <cellStyle name="40% - Accent3 6 2 4 3 2" xfId="15406"/>
    <cellStyle name="40% - Accent3 6 2 4 4" xfId="15407"/>
    <cellStyle name="40% - Accent3 6 2 5" xfId="15408"/>
    <cellStyle name="40% - Accent3 6 2 5 2" xfId="15409"/>
    <cellStyle name="40% - Accent3 6 2 5 2 2" xfId="15410"/>
    <cellStyle name="40% - Accent3 6 2 5 2 2 2" xfId="15411"/>
    <cellStyle name="40% - Accent3 6 2 5 2 3" xfId="15412"/>
    <cellStyle name="40% - Accent3 6 2 5 3" xfId="15413"/>
    <cellStyle name="40% - Accent3 6 2 5 3 2" xfId="15414"/>
    <cellStyle name="40% - Accent3 6 2 5 4" xfId="15415"/>
    <cellStyle name="40% - Accent3 6 2 6" xfId="15416"/>
    <cellStyle name="40% - Accent3 6 2 6 2" xfId="15417"/>
    <cellStyle name="40% - Accent3 6 2 6 2 2" xfId="15418"/>
    <cellStyle name="40% - Accent3 6 2 6 2 2 2" xfId="15419"/>
    <cellStyle name="40% - Accent3 6 2 6 2 3" xfId="15420"/>
    <cellStyle name="40% - Accent3 6 2 6 3" xfId="15421"/>
    <cellStyle name="40% - Accent3 6 2 6 3 2" xfId="15422"/>
    <cellStyle name="40% - Accent3 6 2 6 4" xfId="15423"/>
    <cellStyle name="40% - Accent3 6 2 7" xfId="15424"/>
    <cellStyle name="40% - Accent3 6 2 7 2" xfId="15425"/>
    <cellStyle name="40% - Accent3 6 2 7 2 2" xfId="15426"/>
    <cellStyle name="40% - Accent3 6 2 7 3" xfId="15427"/>
    <cellStyle name="40% - Accent3 6 2 8" xfId="15428"/>
    <cellStyle name="40% - Accent3 6 2 8 2" xfId="15429"/>
    <cellStyle name="40% - Accent3 6 2 9" xfId="15430"/>
    <cellStyle name="40% - Accent3 6 3" xfId="15431"/>
    <cellStyle name="40% - Accent3 6 3 10" xfId="15432"/>
    <cellStyle name="40% - Accent3 6 3 11" xfId="15433"/>
    <cellStyle name="40% - Accent3 6 3 2" xfId="15434"/>
    <cellStyle name="40% - Accent3 6 3 2 2" xfId="15435"/>
    <cellStyle name="40% - Accent3 6 3 2 2 2" xfId="15436"/>
    <cellStyle name="40% - Accent3 6 3 2 2 2 2" xfId="15437"/>
    <cellStyle name="40% - Accent3 6 3 2 2 2 2 2" xfId="15438"/>
    <cellStyle name="40% - Accent3 6 3 2 2 2 3" xfId="15439"/>
    <cellStyle name="40% - Accent3 6 3 2 2 3" xfId="15440"/>
    <cellStyle name="40% - Accent3 6 3 2 2 3 2" xfId="15441"/>
    <cellStyle name="40% - Accent3 6 3 2 2 4" xfId="15442"/>
    <cellStyle name="40% - Accent3 6 3 2 3" xfId="15443"/>
    <cellStyle name="40% - Accent3 6 3 2 3 2" xfId="15444"/>
    <cellStyle name="40% - Accent3 6 3 2 3 2 2" xfId="15445"/>
    <cellStyle name="40% - Accent3 6 3 2 3 2 2 2" xfId="15446"/>
    <cellStyle name="40% - Accent3 6 3 2 3 2 3" xfId="15447"/>
    <cellStyle name="40% - Accent3 6 3 2 3 3" xfId="15448"/>
    <cellStyle name="40% - Accent3 6 3 2 3 3 2" xfId="15449"/>
    <cellStyle name="40% - Accent3 6 3 2 3 4" xfId="15450"/>
    <cellStyle name="40% - Accent3 6 3 2 4" xfId="15451"/>
    <cellStyle name="40% - Accent3 6 3 2 4 2" xfId="15452"/>
    <cellStyle name="40% - Accent3 6 3 2 4 2 2" xfId="15453"/>
    <cellStyle name="40% - Accent3 6 3 2 4 3" xfId="15454"/>
    <cellStyle name="40% - Accent3 6 3 2 5" xfId="15455"/>
    <cellStyle name="40% - Accent3 6 3 2 5 2" xfId="15456"/>
    <cellStyle name="40% - Accent3 6 3 2 6" xfId="15457"/>
    <cellStyle name="40% - Accent3 6 3 2 7" xfId="15458"/>
    <cellStyle name="40% - Accent3 6 3 3" xfId="15459"/>
    <cellStyle name="40% - Accent3 6 3 3 2" xfId="15460"/>
    <cellStyle name="40% - Accent3 6 3 3 2 2" xfId="15461"/>
    <cellStyle name="40% - Accent3 6 3 3 2 2 2" xfId="15462"/>
    <cellStyle name="40% - Accent3 6 3 3 2 3" xfId="15463"/>
    <cellStyle name="40% - Accent3 6 3 3 3" xfId="15464"/>
    <cellStyle name="40% - Accent3 6 3 3 3 2" xfId="15465"/>
    <cellStyle name="40% - Accent3 6 3 3 4" xfId="15466"/>
    <cellStyle name="40% - Accent3 6 3 3 5" xfId="15467"/>
    <cellStyle name="40% - Accent3 6 3 4" xfId="15468"/>
    <cellStyle name="40% - Accent3 6 3 4 2" xfId="15469"/>
    <cellStyle name="40% - Accent3 6 3 4 2 2" xfId="15470"/>
    <cellStyle name="40% - Accent3 6 3 4 2 2 2" xfId="15471"/>
    <cellStyle name="40% - Accent3 6 3 4 2 3" xfId="15472"/>
    <cellStyle name="40% - Accent3 6 3 4 3" xfId="15473"/>
    <cellStyle name="40% - Accent3 6 3 4 3 2" xfId="15474"/>
    <cellStyle name="40% - Accent3 6 3 4 4" xfId="15475"/>
    <cellStyle name="40% - Accent3 6 3 5" xfId="15476"/>
    <cellStyle name="40% - Accent3 6 3 5 2" xfId="15477"/>
    <cellStyle name="40% - Accent3 6 3 5 2 2" xfId="15478"/>
    <cellStyle name="40% - Accent3 6 3 5 2 2 2" xfId="15479"/>
    <cellStyle name="40% - Accent3 6 3 5 2 3" xfId="15480"/>
    <cellStyle name="40% - Accent3 6 3 5 3" xfId="15481"/>
    <cellStyle name="40% - Accent3 6 3 5 3 2" xfId="15482"/>
    <cellStyle name="40% - Accent3 6 3 5 4" xfId="15483"/>
    <cellStyle name="40% - Accent3 6 3 6" xfId="15484"/>
    <cellStyle name="40% - Accent3 6 3 6 2" xfId="15485"/>
    <cellStyle name="40% - Accent3 6 3 6 2 2" xfId="15486"/>
    <cellStyle name="40% - Accent3 6 3 6 2 2 2" xfId="15487"/>
    <cellStyle name="40% - Accent3 6 3 6 2 3" xfId="15488"/>
    <cellStyle name="40% - Accent3 6 3 6 3" xfId="15489"/>
    <cellStyle name="40% - Accent3 6 3 6 3 2" xfId="15490"/>
    <cellStyle name="40% - Accent3 6 3 6 4" xfId="15491"/>
    <cellStyle name="40% - Accent3 6 3 7" xfId="15492"/>
    <cellStyle name="40% - Accent3 6 3 7 2" xfId="15493"/>
    <cellStyle name="40% - Accent3 6 3 7 2 2" xfId="15494"/>
    <cellStyle name="40% - Accent3 6 3 7 3" xfId="15495"/>
    <cellStyle name="40% - Accent3 6 3 8" xfId="15496"/>
    <cellStyle name="40% - Accent3 6 3 8 2" xfId="15497"/>
    <cellStyle name="40% - Accent3 6 3 9" xfId="15498"/>
    <cellStyle name="40% - Accent3 6 4" xfId="15499"/>
    <cellStyle name="40% - Accent3 6 4 2" xfId="15500"/>
    <cellStyle name="40% - Accent3 6 4 2 2" xfId="15501"/>
    <cellStyle name="40% - Accent3 6 4 2 2 2" xfId="15502"/>
    <cellStyle name="40% - Accent3 6 4 2 2 2 2" xfId="15503"/>
    <cellStyle name="40% - Accent3 6 4 2 2 3" xfId="15504"/>
    <cellStyle name="40% - Accent3 6 4 2 3" xfId="15505"/>
    <cellStyle name="40% - Accent3 6 4 2 3 2" xfId="15506"/>
    <cellStyle name="40% - Accent3 6 4 2 4" xfId="15507"/>
    <cellStyle name="40% - Accent3 6 4 3" xfId="15508"/>
    <cellStyle name="40% - Accent3 6 4 3 2" xfId="15509"/>
    <cellStyle name="40% - Accent3 6 4 3 2 2" xfId="15510"/>
    <cellStyle name="40% - Accent3 6 4 3 2 2 2" xfId="15511"/>
    <cellStyle name="40% - Accent3 6 4 3 2 3" xfId="15512"/>
    <cellStyle name="40% - Accent3 6 4 3 3" xfId="15513"/>
    <cellStyle name="40% - Accent3 6 4 3 3 2" xfId="15514"/>
    <cellStyle name="40% - Accent3 6 4 3 4" xfId="15515"/>
    <cellStyle name="40% - Accent3 6 4 4" xfId="15516"/>
    <cellStyle name="40% - Accent3 6 4 4 2" xfId="15517"/>
    <cellStyle name="40% - Accent3 6 4 4 2 2" xfId="15518"/>
    <cellStyle name="40% - Accent3 6 4 4 3" xfId="15519"/>
    <cellStyle name="40% - Accent3 6 4 5" xfId="15520"/>
    <cellStyle name="40% - Accent3 6 4 5 2" xfId="15521"/>
    <cellStyle name="40% - Accent3 6 4 6" xfId="15522"/>
    <cellStyle name="40% - Accent3 6 4 7" xfId="15523"/>
    <cellStyle name="40% - Accent3 6 5" xfId="15524"/>
    <cellStyle name="40% - Accent3 6 5 2" xfId="15525"/>
    <cellStyle name="40% - Accent3 6 5 2 2" xfId="15526"/>
    <cellStyle name="40% - Accent3 6 5 2 2 2" xfId="15527"/>
    <cellStyle name="40% - Accent3 6 5 2 2 2 2" xfId="15528"/>
    <cellStyle name="40% - Accent3 6 5 2 2 3" xfId="15529"/>
    <cellStyle name="40% - Accent3 6 5 2 3" xfId="15530"/>
    <cellStyle name="40% - Accent3 6 5 2 3 2" xfId="15531"/>
    <cellStyle name="40% - Accent3 6 5 2 4" xfId="15532"/>
    <cellStyle name="40% - Accent3 6 5 3" xfId="15533"/>
    <cellStyle name="40% - Accent3 6 5 3 2" xfId="15534"/>
    <cellStyle name="40% - Accent3 6 5 3 2 2" xfId="15535"/>
    <cellStyle name="40% - Accent3 6 5 3 2 2 2" xfId="15536"/>
    <cellStyle name="40% - Accent3 6 5 3 2 3" xfId="15537"/>
    <cellStyle name="40% - Accent3 6 5 3 3" xfId="15538"/>
    <cellStyle name="40% - Accent3 6 5 3 3 2" xfId="15539"/>
    <cellStyle name="40% - Accent3 6 5 3 4" xfId="15540"/>
    <cellStyle name="40% - Accent3 6 5 4" xfId="15541"/>
    <cellStyle name="40% - Accent3 6 5 4 2" xfId="15542"/>
    <cellStyle name="40% - Accent3 6 5 4 2 2" xfId="15543"/>
    <cellStyle name="40% - Accent3 6 5 4 3" xfId="15544"/>
    <cellStyle name="40% - Accent3 6 5 5" xfId="15545"/>
    <cellStyle name="40% - Accent3 6 5 5 2" xfId="15546"/>
    <cellStyle name="40% - Accent3 6 5 6" xfId="15547"/>
    <cellStyle name="40% - Accent3 6 5 7" xfId="15548"/>
    <cellStyle name="40% - Accent3 6 6" xfId="15549"/>
    <cellStyle name="40% - Accent3 6 6 2" xfId="15550"/>
    <cellStyle name="40% - Accent3 6 6 2 2" xfId="15551"/>
    <cellStyle name="40% - Accent3 6 6 2 2 2" xfId="15552"/>
    <cellStyle name="40% - Accent3 6 6 2 3" xfId="15553"/>
    <cellStyle name="40% - Accent3 6 6 3" xfId="15554"/>
    <cellStyle name="40% - Accent3 6 6 3 2" xfId="15555"/>
    <cellStyle name="40% - Accent3 6 6 4" xfId="15556"/>
    <cellStyle name="40% - Accent3 6 7" xfId="15557"/>
    <cellStyle name="40% - Accent3 6 7 2" xfId="15558"/>
    <cellStyle name="40% - Accent3 6 7 2 2" xfId="15559"/>
    <cellStyle name="40% - Accent3 6 7 2 2 2" xfId="15560"/>
    <cellStyle name="40% - Accent3 6 7 2 3" xfId="15561"/>
    <cellStyle name="40% - Accent3 6 7 3" xfId="15562"/>
    <cellStyle name="40% - Accent3 6 7 3 2" xfId="15563"/>
    <cellStyle name="40% - Accent3 6 7 4" xfId="15564"/>
    <cellStyle name="40% - Accent3 6 8" xfId="15565"/>
    <cellStyle name="40% - Accent3 6 8 2" xfId="15566"/>
    <cellStyle name="40% - Accent3 6 8 2 2" xfId="15567"/>
    <cellStyle name="40% - Accent3 6 8 2 2 2" xfId="15568"/>
    <cellStyle name="40% - Accent3 6 8 2 3" xfId="15569"/>
    <cellStyle name="40% - Accent3 6 8 3" xfId="15570"/>
    <cellStyle name="40% - Accent3 6 8 3 2" xfId="15571"/>
    <cellStyle name="40% - Accent3 6 8 4" xfId="15572"/>
    <cellStyle name="40% - Accent3 6 9" xfId="15573"/>
    <cellStyle name="40% - Accent3 6 9 2" xfId="15574"/>
    <cellStyle name="40% - Accent3 6 9 2 2" xfId="15575"/>
    <cellStyle name="40% - Accent3 6 9 3" xfId="15576"/>
    <cellStyle name="40% - Accent3 7" xfId="15577"/>
    <cellStyle name="40% - Accent3 7 10" xfId="15578"/>
    <cellStyle name="40% - Accent3 7 10 2" xfId="15579"/>
    <cellStyle name="40% - Accent3 7 11" xfId="15580"/>
    <cellStyle name="40% - Accent3 7 12" xfId="15581"/>
    <cellStyle name="40% - Accent3 7 13" xfId="15582"/>
    <cellStyle name="40% - Accent3 7 14" xfId="15583"/>
    <cellStyle name="40% - Accent3 7 2" xfId="15584"/>
    <cellStyle name="40% - Accent3 7 2 10" xfId="15585"/>
    <cellStyle name="40% - Accent3 7 2 11" xfId="15586"/>
    <cellStyle name="40% - Accent3 7 2 2" xfId="15587"/>
    <cellStyle name="40% - Accent3 7 2 2 2" xfId="15588"/>
    <cellStyle name="40% - Accent3 7 2 2 2 2" xfId="15589"/>
    <cellStyle name="40% - Accent3 7 2 2 2 2 2" xfId="15590"/>
    <cellStyle name="40% - Accent3 7 2 2 2 2 2 2" xfId="15591"/>
    <cellStyle name="40% - Accent3 7 2 2 2 2 3" xfId="15592"/>
    <cellStyle name="40% - Accent3 7 2 2 2 3" xfId="15593"/>
    <cellStyle name="40% - Accent3 7 2 2 2 3 2" xfId="15594"/>
    <cellStyle name="40% - Accent3 7 2 2 2 4" xfId="15595"/>
    <cellStyle name="40% - Accent3 7 2 2 3" xfId="15596"/>
    <cellStyle name="40% - Accent3 7 2 2 3 2" xfId="15597"/>
    <cellStyle name="40% - Accent3 7 2 2 3 2 2" xfId="15598"/>
    <cellStyle name="40% - Accent3 7 2 2 3 2 2 2" xfId="15599"/>
    <cellStyle name="40% - Accent3 7 2 2 3 2 3" xfId="15600"/>
    <cellStyle name="40% - Accent3 7 2 2 3 3" xfId="15601"/>
    <cellStyle name="40% - Accent3 7 2 2 3 3 2" xfId="15602"/>
    <cellStyle name="40% - Accent3 7 2 2 3 4" xfId="15603"/>
    <cellStyle name="40% - Accent3 7 2 2 4" xfId="15604"/>
    <cellStyle name="40% - Accent3 7 2 2 4 2" xfId="15605"/>
    <cellStyle name="40% - Accent3 7 2 2 4 2 2" xfId="15606"/>
    <cellStyle name="40% - Accent3 7 2 2 4 3" xfId="15607"/>
    <cellStyle name="40% - Accent3 7 2 2 5" xfId="15608"/>
    <cellStyle name="40% - Accent3 7 2 2 5 2" xfId="15609"/>
    <cellStyle name="40% - Accent3 7 2 2 6" xfId="15610"/>
    <cellStyle name="40% - Accent3 7 2 2 7" xfId="15611"/>
    <cellStyle name="40% - Accent3 7 2 3" xfId="15612"/>
    <cellStyle name="40% - Accent3 7 2 3 2" xfId="15613"/>
    <cellStyle name="40% - Accent3 7 2 3 2 2" xfId="15614"/>
    <cellStyle name="40% - Accent3 7 2 3 2 2 2" xfId="15615"/>
    <cellStyle name="40% - Accent3 7 2 3 2 3" xfId="15616"/>
    <cellStyle name="40% - Accent3 7 2 3 3" xfId="15617"/>
    <cellStyle name="40% - Accent3 7 2 3 3 2" xfId="15618"/>
    <cellStyle name="40% - Accent3 7 2 3 4" xfId="15619"/>
    <cellStyle name="40% - Accent3 7 2 3 5" xfId="15620"/>
    <cellStyle name="40% - Accent3 7 2 4" xfId="15621"/>
    <cellStyle name="40% - Accent3 7 2 4 2" xfId="15622"/>
    <cellStyle name="40% - Accent3 7 2 4 2 2" xfId="15623"/>
    <cellStyle name="40% - Accent3 7 2 4 2 2 2" xfId="15624"/>
    <cellStyle name="40% - Accent3 7 2 4 2 3" xfId="15625"/>
    <cellStyle name="40% - Accent3 7 2 4 3" xfId="15626"/>
    <cellStyle name="40% - Accent3 7 2 4 3 2" xfId="15627"/>
    <cellStyle name="40% - Accent3 7 2 4 4" xfId="15628"/>
    <cellStyle name="40% - Accent3 7 2 5" xfId="15629"/>
    <cellStyle name="40% - Accent3 7 2 5 2" xfId="15630"/>
    <cellStyle name="40% - Accent3 7 2 5 2 2" xfId="15631"/>
    <cellStyle name="40% - Accent3 7 2 5 2 2 2" xfId="15632"/>
    <cellStyle name="40% - Accent3 7 2 5 2 3" xfId="15633"/>
    <cellStyle name="40% - Accent3 7 2 5 3" xfId="15634"/>
    <cellStyle name="40% - Accent3 7 2 5 3 2" xfId="15635"/>
    <cellStyle name="40% - Accent3 7 2 5 4" xfId="15636"/>
    <cellStyle name="40% - Accent3 7 2 6" xfId="15637"/>
    <cellStyle name="40% - Accent3 7 2 6 2" xfId="15638"/>
    <cellStyle name="40% - Accent3 7 2 6 2 2" xfId="15639"/>
    <cellStyle name="40% - Accent3 7 2 6 2 2 2" xfId="15640"/>
    <cellStyle name="40% - Accent3 7 2 6 2 3" xfId="15641"/>
    <cellStyle name="40% - Accent3 7 2 6 3" xfId="15642"/>
    <cellStyle name="40% - Accent3 7 2 6 3 2" xfId="15643"/>
    <cellStyle name="40% - Accent3 7 2 6 4" xfId="15644"/>
    <cellStyle name="40% - Accent3 7 2 7" xfId="15645"/>
    <cellStyle name="40% - Accent3 7 2 7 2" xfId="15646"/>
    <cellStyle name="40% - Accent3 7 2 7 2 2" xfId="15647"/>
    <cellStyle name="40% - Accent3 7 2 7 3" xfId="15648"/>
    <cellStyle name="40% - Accent3 7 2 8" xfId="15649"/>
    <cellStyle name="40% - Accent3 7 2 8 2" xfId="15650"/>
    <cellStyle name="40% - Accent3 7 2 9" xfId="15651"/>
    <cellStyle name="40% - Accent3 7 3" xfId="15652"/>
    <cellStyle name="40% - Accent3 7 3 10" xfId="15653"/>
    <cellStyle name="40% - Accent3 7 3 2" xfId="15654"/>
    <cellStyle name="40% - Accent3 7 3 2 2" xfId="15655"/>
    <cellStyle name="40% - Accent3 7 3 2 2 2" xfId="15656"/>
    <cellStyle name="40% - Accent3 7 3 2 2 2 2" xfId="15657"/>
    <cellStyle name="40% - Accent3 7 3 2 2 2 2 2" xfId="15658"/>
    <cellStyle name="40% - Accent3 7 3 2 2 2 3" xfId="15659"/>
    <cellStyle name="40% - Accent3 7 3 2 2 3" xfId="15660"/>
    <cellStyle name="40% - Accent3 7 3 2 2 3 2" xfId="15661"/>
    <cellStyle name="40% - Accent3 7 3 2 2 4" xfId="15662"/>
    <cellStyle name="40% - Accent3 7 3 2 3" xfId="15663"/>
    <cellStyle name="40% - Accent3 7 3 2 3 2" xfId="15664"/>
    <cellStyle name="40% - Accent3 7 3 2 3 2 2" xfId="15665"/>
    <cellStyle name="40% - Accent3 7 3 2 3 2 2 2" xfId="15666"/>
    <cellStyle name="40% - Accent3 7 3 2 3 2 3" xfId="15667"/>
    <cellStyle name="40% - Accent3 7 3 2 3 3" xfId="15668"/>
    <cellStyle name="40% - Accent3 7 3 2 3 3 2" xfId="15669"/>
    <cellStyle name="40% - Accent3 7 3 2 3 4" xfId="15670"/>
    <cellStyle name="40% - Accent3 7 3 2 4" xfId="15671"/>
    <cellStyle name="40% - Accent3 7 3 2 4 2" xfId="15672"/>
    <cellStyle name="40% - Accent3 7 3 2 4 2 2" xfId="15673"/>
    <cellStyle name="40% - Accent3 7 3 2 4 3" xfId="15674"/>
    <cellStyle name="40% - Accent3 7 3 2 5" xfId="15675"/>
    <cellStyle name="40% - Accent3 7 3 2 5 2" xfId="15676"/>
    <cellStyle name="40% - Accent3 7 3 2 6" xfId="15677"/>
    <cellStyle name="40% - Accent3 7 3 2 7" xfId="15678"/>
    <cellStyle name="40% - Accent3 7 3 3" xfId="15679"/>
    <cellStyle name="40% - Accent3 7 3 3 2" xfId="15680"/>
    <cellStyle name="40% - Accent3 7 3 3 2 2" xfId="15681"/>
    <cellStyle name="40% - Accent3 7 3 3 2 2 2" xfId="15682"/>
    <cellStyle name="40% - Accent3 7 3 3 2 3" xfId="15683"/>
    <cellStyle name="40% - Accent3 7 3 3 3" xfId="15684"/>
    <cellStyle name="40% - Accent3 7 3 3 3 2" xfId="15685"/>
    <cellStyle name="40% - Accent3 7 3 3 4" xfId="15686"/>
    <cellStyle name="40% - Accent3 7 3 3 5" xfId="15687"/>
    <cellStyle name="40% - Accent3 7 3 4" xfId="15688"/>
    <cellStyle name="40% - Accent3 7 3 4 2" xfId="15689"/>
    <cellStyle name="40% - Accent3 7 3 4 2 2" xfId="15690"/>
    <cellStyle name="40% - Accent3 7 3 4 2 2 2" xfId="15691"/>
    <cellStyle name="40% - Accent3 7 3 4 2 3" xfId="15692"/>
    <cellStyle name="40% - Accent3 7 3 4 3" xfId="15693"/>
    <cellStyle name="40% - Accent3 7 3 4 3 2" xfId="15694"/>
    <cellStyle name="40% - Accent3 7 3 4 4" xfId="15695"/>
    <cellStyle name="40% - Accent3 7 3 5" xfId="15696"/>
    <cellStyle name="40% - Accent3 7 3 5 2" xfId="15697"/>
    <cellStyle name="40% - Accent3 7 3 5 2 2" xfId="15698"/>
    <cellStyle name="40% - Accent3 7 3 5 2 2 2" xfId="15699"/>
    <cellStyle name="40% - Accent3 7 3 5 2 3" xfId="15700"/>
    <cellStyle name="40% - Accent3 7 3 5 3" xfId="15701"/>
    <cellStyle name="40% - Accent3 7 3 5 3 2" xfId="15702"/>
    <cellStyle name="40% - Accent3 7 3 5 4" xfId="15703"/>
    <cellStyle name="40% - Accent3 7 3 6" xfId="15704"/>
    <cellStyle name="40% - Accent3 7 3 6 2" xfId="15705"/>
    <cellStyle name="40% - Accent3 7 3 6 2 2" xfId="15706"/>
    <cellStyle name="40% - Accent3 7 3 6 2 2 2" xfId="15707"/>
    <cellStyle name="40% - Accent3 7 3 6 2 3" xfId="15708"/>
    <cellStyle name="40% - Accent3 7 3 6 3" xfId="15709"/>
    <cellStyle name="40% - Accent3 7 3 6 3 2" xfId="15710"/>
    <cellStyle name="40% - Accent3 7 3 6 4" xfId="15711"/>
    <cellStyle name="40% - Accent3 7 3 7" xfId="15712"/>
    <cellStyle name="40% - Accent3 7 3 7 2" xfId="15713"/>
    <cellStyle name="40% - Accent3 7 3 7 2 2" xfId="15714"/>
    <cellStyle name="40% - Accent3 7 3 7 3" xfId="15715"/>
    <cellStyle name="40% - Accent3 7 3 8" xfId="15716"/>
    <cellStyle name="40% - Accent3 7 3 8 2" xfId="15717"/>
    <cellStyle name="40% - Accent3 7 3 9" xfId="15718"/>
    <cellStyle name="40% - Accent3 7 4" xfId="15719"/>
    <cellStyle name="40% - Accent3 7 4 2" xfId="15720"/>
    <cellStyle name="40% - Accent3 7 4 2 2" xfId="15721"/>
    <cellStyle name="40% - Accent3 7 4 2 2 2" xfId="15722"/>
    <cellStyle name="40% - Accent3 7 4 2 2 2 2" xfId="15723"/>
    <cellStyle name="40% - Accent3 7 4 2 2 3" xfId="15724"/>
    <cellStyle name="40% - Accent3 7 4 2 3" xfId="15725"/>
    <cellStyle name="40% - Accent3 7 4 2 3 2" xfId="15726"/>
    <cellStyle name="40% - Accent3 7 4 2 4" xfId="15727"/>
    <cellStyle name="40% - Accent3 7 4 3" xfId="15728"/>
    <cellStyle name="40% - Accent3 7 4 3 2" xfId="15729"/>
    <cellStyle name="40% - Accent3 7 4 3 2 2" xfId="15730"/>
    <cellStyle name="40% - Accent3 7 4 3 2 2 2" xfId="15731"/>
    <cellStyle name="40% - Accent3 7 4 3 2 3" xfId="15732"/>
    <cellStyle name="40% - Accent3 7 4 3 3" xfId="15733"/>
    <cellStyle name="40% - Accent3 7 4 3 3 2" xfId="15734"/>
    <cellStyle name="40% - Accent3 7 4 3 4" xfId="15735"/>
    <cellStyle name="40% - Accent3 7 4 4" xfId="15736"/>
    <cellStyle name="40% - Accent3 7 4 4 2" xfId="15737"/>
    <cellStyle name="40% - Accent3 7 4 4 2 2" xfId="15738"/>
    <cellStyle name="40% - Accent3 7 4 4 3" xfId="15739"/>
    <cellStyle name="40% - Accent3 7 4 5" xfId="15740"/>
    <cellStyle name="40% - Accent3 7 4 5 2" xfId="15741"/>
    <cellStyle name="40% - Accent3 7 4 6" xfId="15742"/>
    <cellStyle name="40% - Accent3 7 4 7" xfId="15743"/>
    <cellStyle name="40% - Accent3 7 5" xfId="15744"/>
    <cellStyle name="40% - Accent3 7 5 2" xfId="15745"/>
    <cellStyle name="40% - Accent3 7 5 2 2" xfId="15746"/>
    <cellStyle name="40% - Accent3 7 5 2 2 2" xfId="15747"/>
    <cellStyle name="40% - Accent3 7 5 2 3" xfId="15748"/>
    <cellStyle name="40% - Accent3 7 5 3" xfId="15749"/>
    <cellStyle name="40% - Accent3 7 5 3 2" xfId="15750"/>
    <cellStyle name="40% - Accent3 7 5 4" xfId="15751"/>
    <cellStyle name="40% - Accent3 7 5 5" xfId="15752"/>
    <cellStyle name="40% - Accent3 7 6" xfId="15753"/>
    <cellStyle name="40% - Accent3 7 6 2" xfId="15754"/>
    <cellStyle name="40% - Accent3 7 6 2 2" xfId="15755"/>
    <cellStyle name="40% - Accent3 7 6 2 2 2" xfId="15756"/>
    <cellStyle name="40% - Accent3 7 6 2 3" xfId="15757"/>
    <cellStyle name="40% - Accent3 7 6 3" xfId="15758"/>
    <cellStyle name="40% - Accent3 7 6 3 2" xfId="15759"/>
    <cellStyle name="40% - Accent3 7 6 4" xfId="15760"/>
    <cellStyle name="40% - Accent3 7 7" xfId="15761"/>
    <cellStyle name="40% - Accent3 7 7 2" xfId="15762"/>
    <cellStyle name="40% - Accent3 7 7 2 2" xfId="15763"/>
    <cellStyle name="40% - Accent3 7 7 2 2 2" xfId="15764"/>
    <cellStyle name="40% - Accent3 7 7 2 3" xfId="15765"/>
    <cellStyle name="40% - Accent3 7 7 3" xfId="15766"/>
    <cellStyle name="40% - Accent3 7 7 3 2" xfId="15767"/>
    <cellStyle name="40% - Accent3 7 7 4" xfId="15768"/>
    <cellStyle name="40% - Accent3 7 8" xfId="15769"/>
    <cellStyle name="40% - Accent3 7 8 2" xfId="15770"/>
    <cellStyle name="40% - Accent3 7 8 2 2" xfId="15771"/>
    <cellStyle name="40% - Accent3 7 8 2 2 2" xfId="15772"/>
    <cellStyle name="40% - Accent3 7 8 2 3" xfId="15773"/>
    <cellStyle name="40% - Accent3 7 8 3" xfId="15774"/>
    <cellStyle name="40% - Accent3 7 8 3 2" xfId="15775"/>
    <cellStyle name="40% - Accent3 7 8 4" xfId="15776"/>
    <cellStyle name="40% - Accent3 7 9" xfId="15777"/>
    <cellStyle name="40% - Accent3 7 9 2" xfId="15778"/>
    <cellStyle name="40% - Accent3 7 9 2 2" xfId="15779"/>
    <cellStyle name="40% - Accent3 7 9 3" xfId="15780"/>
    <cellStyle name="40% - Accent3 8" xfId="15781"/>
    <cellStyle name="40% - Accent3 8 10" xfId="15782"/>
    <cellStyle name="40% - Accent3 8 10 2" xfId="15783"/>
    <cellStyle name="40% - Accent3 8 11" xfId="15784"/>
    <cellStyle name="40% - Accent3 8 12" xfId="15785"/>
    <cellStyle name="40% - Accent3 8 2" xfId="15786"/>
    <cellStyle name="40% - Accent3 8 2 10" xfId="15787"/>
    <cellStyle name="40% - Accent3 8 2 2" xfId="15788"/>
    <cellStyle name="40% - Accent3 8 2 2 2" xfId="15789"/>
    <cellStyle name="40% - Accent3 8 2 2 2 2" xfId="15790"/>
    <cellStyle name="40% - Accent3 8 2 2 2 2 2" xfId="15791"/>
    <cellStyle name="40% - Accent3 8 2 2 2 2 2 2" xfId="15792"/>
    <cellStyle name="40% - Accent3 8 2 2 2 2 3" xfId="15793"/>
    <cellStyle name="40% - Accent3 8 2 2 2 3" xfId="15794"/>
    <cellStyle name="40% - Accent3 8 2 2 2 3 2" xfId="15795"/>
    <cellStyle name="40% - Accent3 8 2 2 2 4" xfId="15796"/>
    <cellStyle name="40% - Accent3 8 2 2 3" xfId="15797"/>
    <cellStyle name="40% - Accent3 8 2 2 3 2" xfId="15798"/>
    <cellStyle name="40% - Accent3 8 2 2 3 2 2" xfId="15799"/>
    <cellStyle name="40% - Accent3 8 2 2 3 2 2 2" xfId="15800"/>
    <cellStyle name="40% - Accent3 8 2 2 3 2 3" xfId="15801"/>
    <cellStyle name="40% - Accent3 8 2 2 3 3" xfId="15802"/>
    <cellStyle name="40% - Accent3 8 2 2 3 3 2" xfId="15803"/>
    <cellStyle name="40% - Accent3 8 2 2 3 4" xfId="15804"/>
    <cellStyle name="40% - Accent3 8 2 2 4" xfId="15805"/>
    <cellStyle name="40% - Accent3 8 2 2 4 2" xfId="15806"/>
    <cellStyle name="40% - Accent3 8 2 2 4 2 2" xfId="15807"/>
    <cellStyle name="40% - Accent3 8 2 2 4 3" xfId="15808"/>
    <cellStyle name="40% - Accent3 8 2 2 5" xfId="15809"/>
    <cellStyle name="40% - Accent3 8 2 2 5 2" xfId="15810"/>
    <cellStyle name="40% - Accent3 8 2 2 6" xfId="15811"/>
    <cellStyle name="40% - Accent3 8 2 2 7" xfId="15812"/>
    <cellStyle name="40% - Accent3 8 2 3" xfId="15813"/>
    <cellStyle name="40% - Accent3 8 2 3 2" xfId="15814"/>
    <cellStyle name="40% - Accent3 8 2 3 2 2" xfId="15815"/>
    <cellStyle name="40% - Accent3 8 2 3 2 2 2" xfId="15816"/>
    <cellStyle name="40% - Accent3 8 2 3 2 3" xfId="15817"/>
    <cellStyle name="40% - Accent3 8 2 3 3" xfId="15818"/>
    <cellStyle name="40% - Accent3 8 2 3 3 2" xfId="15819"/>
    <cellStyle name="40% - Accent3 8 2 3 4" xfId="15820"/>
    <cellStyle name="40% - Accent3 8 2 3 5" xfId="15821"/>
    <cellStyle name="40% - Accent3 8 2 4" xfId="15822"/>
    <cellStyle name="40% - Accent3 8 2 4 2" xfId="15823"/>
    <cellStyle name="40% - Accent3 8 2 4 2 2" xfId="15824"/>
    <cellStyle name="40% - Accent3 8 2 4 2 2 2" xfId="15825"/>
    <cellStyle name="40% - Accent3 8 2 4 2 3" xfId="15826"/>
    <cellStyle name="40% - Accent3 8 2 4 3" xfId="15827"/>
    <cellStyle name="40% - Accent3 8 2 4 3 2" xfId="15828"/>
    <cellStyle name="40% - Accent3 8 2 4 4" xfId="15829"/>
    <cellStyle name="40% - Accent3 8 2 5" xfId="15830"/>
    <cellStyle name="40% - Accent3 8 2 5 2" xfId="15831"/>
    <cellStyle name="40% - Accent3 8 2 5 2 2" xfId="15832"/>
    <cellStyle name="40% - Accent3 8 2 5 2 2 2" xfId="15833"/>
    <cellStyle name="40% - Accent3 8 2 5 2 3" xfId="15834"/>
    <cellStyle name="40% - Accent3 8 2 5 3" xfId="15835"/>
    <cellStyle name="40% - Accent3 8 2 5 3 2" xfId="15836"/>
    <cellStyle name="40% - Accent3 8 2 5 4" xfId="15837"/>
    <cellStyle name="40% - Accent3 8 2 6" xfId="15838"/>
    <cellStyle name="40% - Accent3 8 2 6 2" xfId="15839"/>
    <cellStyle name="40% - Accent3 8 2 6 2 2" xfId="15840"/>
    <cellStyle name="40% - Accent3 8 2 6 2 2 2" xfId="15841"/>
    <cellStyle name="40% - Accent3 8 2 6 2 3" xfId="15842"/>
    <cellStyle name="40% - Accent3 8 2 6 3" xfId="15843"/>
    <cellStyle name="40% - Accent3 8 2 6 3 2" xfId="15844"/>
    <cellStyle name="40% - Accent3 8 2 6 4" xfId="15845"/>
    <cellStyle name="40% - Accent3 8 2 7" xfId="15846"/>
    <cellStyle name="40% - Accent3 8 2 7 2" xfId="15847"/>
    <cellStyle name="40% - Accent3 8 2 7 2 2" xfId="15848"/>
    <cellStyle name="40% - Accent3 8 2 7 3" xfId="15849"/>
    <cellStyle name="40% - Accent3 8 2 8" xfId="15850"/>
    <cellStyle name="40% - Accent3 8 2 8 2" xfId="15851"/>
    <cellStyle name="40% - Accent3 8 2 9" xfId="15852"/>
    <cellStyle name="40% - Accent3 8 3" xfId="15853"/>
    <cellStyle name="40% - Accent3 8 3 10" xfId="15854"/>
    <cellStyle name="40% - Accent3 8 3 2" xfId="15855"/>
    <cellStyle name="40% - Accent3 8 3 2 2" xfId="15856"/>
    <cellStyle name="40% - Accent3 8 3 2 2 2" xfId="15857"/>
    <cellStyle name="40% - Accent3 8 3 2 2 2 2" xfId="15858"/>
    <cellStyle name="40% - Accent3 8 3 2 2 2 2 2" xfId="15859"/>
    <cellStyle name="40% - Accent3 8 3 2 2 2 3" xfId="15860"/>
    <cellStyle name="40% - Accent3 8 3 2 2 3" xfId="15861"/>
    <cellStyle name="40% - Accent3 8 3 2 2 3 2" xfId="15862"/>
    <cellStyle name="40% - Accent3 8 3 2 2 4" xfId="15863"/>
    <cellStyle name="40% - Accent3 8 3 2 3" xfId="15864"/>
    <cellStyle name="40% - Accent3 8 3 2 3 2" xfId="15865"/>
    <cellStyle name="40% - Accent3 8 3 2 3 2 2" xfId="15866"/>
    <cellStyle name="40% - Accent3 8 3 2 3 2 2 2" xfId="15867"/>
    <cellStyle name="40% - Accent3 8 3 2 3 2 3" xfId="15868"/>
    <cellStyle name="40% - Accent3 8 3 2 3 3" xfId="15869"/>
    <cellStyle name="40% - Accent3 8 3 2 3 3 2" xfId="15870"/>
    <cellStyle name="40% - Accent3 8 3 2 3 4" xfId="15871"/>
    <cellStyle name="40% - Accent3 8 3 2 4" xfId="15872"/>
    <cellStyle name="40% - Accent3 8 3 2 4 2" xfId="15873"/>
    <cellStyle name="40% - Accent3 8 3 2 4 2 2" xfId="15874"/>
    <cellStyle name="40% - Accent3 8 3 2 4 3" xfId="15875"/>
    <cellStyle name="40% - Accent3 8 3 2 5" xfId="15876"/>
    <cellStyle name="40% - Accent3 8 3 2 5 2" xfId="15877"/>
    <cellStyle name="40% - Accent3 8 3 2 6" xfId="15878"/>
    <cellStyle name="40% - Accent3 8 3 2 7" xfId="15879"/>
    <cellStyle name="40% - Accent3 8 3 3" xfId="15880"/>
    <cellStyle name="40% - Accent3 8 3 3 2" xfId="15881"/>
    <cellStyle name="40% - Accent3 8 3 3 2 2" xfId="15882"/>
    <cellStyle name="40% - Accent3 8 3 3 2 2 2" xfId="15883"/>
    <cellStyle name="40% - Accent3 8 3 3 2 3" xfId="15884"/>
    <cellStyle name="40% - Accent3 8 3 3 3" xfId="15885"/>
    <cellStyle name="40% - Accent3 8 3 3 3 2" xfId="15886"/>
    <cellStyle name="40% - Accent3 8 3 3 4" xfId="15887"/>
    <cellStyle name="40% - Accent3 8 3 3 5" xfId="15888"/>
    <cellStyle name="40% - Accent3 8 3 4" xfId="15889"/>
    <cellStyle name="40% - Accent3 8 3 4 2" xfId="15890"/>
    <cellStyle name="40% - Accent3 8 3 4 2 2" xfId="15891"/>
    <cellStyle name="40% - Accent3 8 3 4 2 2 2" xfId="15892"/>
    <cellStyle name="40% - Accent3 8 3 4 2 3" xfId="15893"/>
    <cellStyle name="40% - Accent3 8 3 4 3" xfId="15894"/>
    <cellStyle name="40% - Accent3 8 3 4 3 2" xfId="15895"/>
    <cellStyle name="40% - Accent3 8 3 4 4" xfId="15896"/>
    <cellStyle name="40% - Accent3 8 3 5" xfId="15897"/>
    <cellStyle name="40% - Accent3 8 3 5 2" xfId="15898"/>
    <cellStyle name="40% - Accent3 8 3 5 2 2" xfId="15899"/>
    <cellStyle name="40% - Accent3 8 3 5 2 2 2" xfId="15900"/>
    <cellStyle name="40% - Accent3 8 3 5 2 3" xfId="15901"/>
    <cellStyle name="40% - Accent3 8 3 5 3" xfId="15902"/>
    <cellStyle name="40% - Accent3 8 3 5 3 2" xfId="15903"/>
    <cellStyle name="40% - Accent3 8 3 5 4" xfId="15904"/>
    <cellStyle name="40% - Accent3 8 3 6" xfId="15905"/>
    <cellStyle name="40% - Accent3 8 3 6 2" xfId="15906"/>
    <cellStyle name="40% - Accent3 8 3 6 2 2" xfId="15907"/>
    <cellStyle name="40% - Accent3 8 3 6 2 2 2" xfId="15908"/>
    <cellStyle name="40% - Accent3 8 3 6 2 3" xfId="15909"/>
    <cellStyle name="40% - Accent3 8 3 6 3" xfId="15910"/>
    <cellStyle name="40% - Accent3 8 3 6 3 2" xfId="15911"/>
    <cellStyle name="40% - Accent3 8 3 6 4" xfId="15912"/>
    <cellStyle name="40% - Accent3 8 3 7" xfId="15913"/>
    <cellStyle name="40% - Accent3 8 3 7 2" xfId="15914"/>
    <cellStyle name="40% - Accent3 8 3 7 2 2" xfId="15915"/>
    <cellStyle name="40% - Accent3 8 3 7 3" xfId="15916"/>
    <cellStyle name="40% - Accent3 8 3 8" xfId="15917"/>
    <cellStyle name="40% - Accent3 8 3 8 2" xfId="15918"/>
    <cellStyle name="40% - Accent3 8 3 9" xfId="15919"/>
    <cellStyle name="40% - Accent3 8 4" xfId="15920"/>
    <cellStyle name="40% - Accent3 8 4 2" xfId="15921"/>
    <cellStyle name="40% - Accent3 8 4 2 2" xfId="15922"/>
    <cellStyle name="40% - Accent3 8 4 2 2 2" xfId="15923"/>
    <cellStyle name="40% - Accent3 8 4 2 2 2 2" xfId="15924"/>
    <cellStyle name="40% - Accent3 8 4 2 2 3" xfId="15925"/>
    <cellStyle name="40% - Accent3 8 4 2 3" xfId="15926"/>
    <cellStyle name="40% - Accent3 8 4 2 3 2" xfId="15927"/>
    <cellStyle name="40% - Accent3 8 4 2 4" xfId="15928"/>
    <cellStyle name="40% - Accent3 8 4 3" xfId="15929"/>
    <cellStyle name="40% - Accent3 8 4 3 2" xfId="15930"/>
    <cellStyle name="40% - Accent3 8 4 3 2 2" xfId="15931"/>
    <cellStyle name="40% - Accent3 8 4 3 2 2 2" xfId="15932"/>
    <cellStyle name="40% - Accent3 8 4 3 2 3" xfId="15933"/>
    <cellStyle name="40% - Accent3 8 4 3 3" xfId="15934"/>
    <cellStyle name="40% - Accent3 8 4 3 3 2" xfId="15935"/>
    <cellStyle name="40% - Accent3 8 4 3 4" xfId="15936"/>
    <cellStyle name="40% - Accent3 8 4 4" xfId="15937"/>
    <cellStyle name="40% - Accent3 8 4 4 2" xfId="15938"/>
    <cellStyle name="40% - Accent3 8 4 4 2 2" xfId="15939"/>
    <cellStyle name="40% - Accent3 8 4 4 3" xfId="15940"/>
    <cellStyle name="40% - Accent3 8 4 5" xfId="15941"/>
    <cellStyle name="40% - Accent3 8 4 5 2" xfId="15942"/>
    <cellStyle name="40% - Accent3 8 4 6" xfId="15943"/>
    <cellStyle name="40% - Accent3 8 4 7" xfId="15944"/>
    <cellStyle name="40% - Accent3 8 5" xfId="15945"/>
    <cellStyle name="40% - Accent3 8 5 2" xfId="15946"/>
    <cellStyle name="40% - Accent3 8 5 2 2" xfId="15947"/>
    <cellStyle name="40% - Accent3 8 5 2 2 2" xfId="15948"/>
    <cellStyle name="40% - Accent3 8 5 2 3" xfId="15949"/>
    <cellStyle name="40% - Accent3 8 5 3" xfId="15950"/>
    <cellStyle name="40% - Accent3 8 5 3 2" xfId="15951"/>
    <cellStyle name="40% - Accent3 8 5 4" xfId="15952"/>
    <cellStyle name="40% - Accent3 8 5 5" xfId="15953"/>
    <cellStyle name="40% - Accent3 8 6" xfId="15954"/>
    <cellStyle name="40% - Accent3 8 6 2" xfId="15955"/>
    <cellStyle name="40% - Accent3 8 6 2 2" xfId="15956"/>
    <cellStyle name="40% - Accent3 8 6 2 2 2" xfId="15957"/>
    <cellStyle name="40% - Accent3 8 6 2 3" xfId="15958"/>
    <cellStyle name="40% - Accent3 8 6 3" xfId="15959"/>
    <cellStyle name="40% - Accent3 8 6 3 2" xfId="15960"/>
    <cellStyle name="40% - Accent3 8 6 4" xfId="15961"/>
    <cellStyle name="40% - Accent3 8 7" xfId="15962"/>
    <cellStyle name="40% - Accent3 8 7 2" xfId="15963"/>
    <cellStyle name="40% - Accent3 8 7 2 2" xfId="15964"/>
    <cellStyle name="40% - Accent3 8 7 2 2 2" xfId="15965"/>
    <cellStyle name="40% - Accent3 8 7 2 3" xfId="15966"/>
    <cellStyle name="40% - Accent3 8 7 3" xfId="15967"/>
    <cellStyle name="40% - Accent3 8 7 3 2" xfId="15968"/>
    <cellStyle name="40% - Accent3 8 7 4" xfId="15969"/>
    <cellStyle name="40% - Accent3 8 8" xfId="15970"/>
    <cellStyle name="40% - Accent3 8 8 2" xfId="15971"/>
    <cellStyle name="40% - Accent3 8 8 2 2" xfId="15972"/>
    <cellStyle name="40% - Accent3 8 8 2 2 2" xfId="15973"/>
    <cellStyle name="40% - Accent3 8 8 2 3" xfId="15974"/>
    <cellStyle name="40% - Accent3 8 8 3" xfId="15975"/>
    <cellStyle name="40% - Accent3 8 8 3 2" xfId="15976"/>
    <cellStyle name="40% - Accent3 8 8 4" xfId="15977"/>
    <cellStyle name="40% - Accent3 8 9" xfId="15978"/>
    <cellStyle name="40% - Accent3 8 9 2" xfId="15979"/>
    <cellStyle name="40% - Accent3 8 9 2 2" xfId="15980"/>
    <cellStyle name="40% - Accent3 8 9 3" xfId="15981"/>
    <cellStyle name="40% - Accent3 9" xfId="15982"/>
    <cellStyle name="40% - Accent3 9 10" xfId="15983"/>
    <cellStyle name="40% - Accent3 9 10 2" xfId="15984"/>
    <cellStyle name="40% - Accent3 9 11" xfId="15985"/>
    <cellStyle name="40% - Accent3 9 12" xfId="15986"/>
    <cellStyle name="40% - Accent3 9 2" xfId="15987"/>
    <cellStyle name="40% - Accent3 9 2 10" xfId="15988"/>
    <cellStyle name="40% - Accent3 9 2 2" xfId="15989"/>
    <cellStyle name="40% - Accent3 9 2 2 2" xfId="15990"/>
    <cellStyle name="40% - Accent3 9 2 2 2 2" xfId="15991"/>
    <cellStyle name="40% - Accent3 9 2 2 2 2 2" xfId="15992"/>
    <cellStyle name="40% - Accent3 9 2 2 2 2 2 2" xfId="15993"/>
    <cellStyle name="40% - Accent3 9 2 2 2 2 3" xfId="15994"/>
    <cellStyle name="40% - Accent3 9 2 2 2 3" xfId="15995"/>
    <cellStyle name="40% - Accent3 9 2 2 2 3 2" xfId="15996"/>
    <cellStyle name="40% - Accent3 9 2 2 2 4" xfId="15997"/>
    <cellStyle name="40% - Accent3 9 2 2 3" xfId="15998"/>
    <cellStyle name="40% - Accent3 9 2 2 3 2" xfId="15999"/>
    <cellStyle name="40% - Accent3 9 2 2 3 2 2" xfId="16000"/>
    <cellStyle name="40% - Accent3 9 2 2 3 2 2 2" xfId="16001"/>
    <cellStyle name="40% - Accent3 9 2 2 3 2 3" xfId="16002"/>
    <cellStyle name="40% - Accent3 9 2 2 3 3" xfId="16003"/>
    <cellStyle name="40% - Accent3 9 2 2 3 3 2" xfId="16004"/>
    <cellStyle name="40% - Accent3 9 2 2 3 4" xfId="16005"/>
    <cellStyle name="40% - Accent3 9 2 2 4" xfId="16006"/>
    <cellStyle name="40% - Accent3 9 2 2 4 2" xfId="16007"/>
    <cellStyle name="40% - Accent3 9 2 2 4 2 2" xfId="16008"/>
    <cellStyle name="40% - Accent3 9 2 2 4 3" xfId="16009"/>
    <cellStyle name="40% - Accent3 9 2 2 5" xfId="16010"/>
    <cellStyle name="40% - Accent3 9 2 2 5 2" xfId="16011"/>
    <cellStyle name="40% - Accent3 9 2 2 6" xfId="16012"/>
    <cellStyle name="40% - Accent3 9 2 2 7" xfId="16013"/>
    <cellStyle name="40% - Accent3 9 2 3" xfId="16014"/>
    <cellStyle name="40% - Accent3 9 2 3 2" xfId="16015"/>
    <cellStyle name="40% - Accent3 9 2 3 2 2" xfId="16016"/>
    <cellStyle name="40% - Accent3 9 2 3 2 2 2" xfId="16017"/>
    <cellStyle name="40% - Accent3 9 2 3 2 3" xfId="16018"/>
    <cellStyle name="40% - Accent3 9 2 3 3" xfId="16019"/>
    <cellStyle name="40% - Accent3 9 2 3 3 2" xfId="16020"/>
    <cellStyle name="40% - Accent3 9 2 3 4" xfId="16021"/>
    <cellStyle name="40% - Accent3 9 2 3 5" xfId="16022"/>
    <cellStyle name="40% - Accent3 9 2 4" xfId="16023"/>
    <cellStyle name="40% - Accent3 9 2 4 2" xfId="16024"/>
    <cellStyle name="40% - Accent3 9 2 4 2 2" xfId="16025"/>
    <cellStyle name="40% - Accent3 9 2 4 2 2 2" xfId="16026"/>
    <cellStyle name="40% - Accent3 9 2 4 2 3" xfId="16027"/>
    <cellStyle name="40% - Accent3 9 2 4 3" xfId="16028"/>
    <cellStyle name="40% - Accent3 9 2 4 3 2" xfId="16029"/>
    <cellStyle name="40% - Accent3 9 2 4 4" xfId="16030"/>
    <cellStyle name="40% - Accent3 9 2 5" xfId="16031"/>
    <cellStyle name="40% - Accent3 9 2 5 2" xfId="16032"/>
    <cellStyle name="40% - Accent3 9 2 5 2 2" xfId="16033"/>
    <cellStyle name="40% - Accent3 9 2 5 2 2 2" xfId="16034"/>
    <cellStyle name="40% - Accent3 9 2 5 2 3" xfId="16035"/>
    <cellStyle name="40% - Accent3 9 2 5 3" xfId="16036"/>
    <cellStyle name="40% - Accent3 9 2 5 3 2" xfId="16037"/>
    <cellStyle name="40% - Accent3 9 2 5 4" xfId="16038"/>
    <cellStyle name="40% - Accent3 9 2 6" xfId="16039"/>
    <cellStyle name="40% - Accent3 9 2 6 2" xfId="16040"/>
    <cellStyle name="40% - Accent3 9 2 6 2 2" xfId="16041"/>
    <cellStyle name="40% - Accent3 9 2 6 2 2 2" xfId="16042"/>
    <cellStyle name="40% - Accent3 9 2 6 2 3" xfId="16043"/>
    <cellStyle name="40% - Accent3 9 2 6 3" xfId="16044"/>
    <cellStyle name="40% - Accent3 9 2 6 3 2" xfId="16045"/>
    <cellStyle name="40% - Accent3 9 2 6 4" xfId="16046"/>
    <cellStyle name="40% - Accent3 9 2 7" xfId="16047"/>
    <cellStyle name="40% - Accent3 9 2 7 2" xfId="16048"/>
    <cellStyle name="40% - Accent3 9 2 7 2 2" xfId="16049"/>
    <cellStyle name="40% - Accent3 9 2 7 3" xfId="16050"/>
    <cellStyle name="40% - Accent3 9 2 8" xfId="16051"/>
    <cellStyle name="40% - Accent3 9 2 8 2" xfId="16052"/>
    <cellStyle name="40% - Accent3 9 2 9" xfId="16053"/>
    <cellStyle name="40% - Accent3 9 3" xfId="16054"/>
    <cellStyle name="40% - Accent3 9 3 10" xfId="16055"/>
    <cellStyle name="40% - Accent3 9 3 2" xfId="16056"/>
    <cellStyle name="40% - Accent3 9 3 2 2" xfId="16057"/>
    <cellStyle name="40% - Accent3 9 3 2 2 2" xfId="16058"/>
    <cellStyle name="40% - Accent3 9 3 2 2 2 2" xfId="16059"/>
    <cellStyle name="40% - Accent3 9 3 2 2 2 2 2" xfId="16060"/>
    <cellStyle name="40% - Accent3 9 3 2 2 2 3" xfId="16061"/>
    <cellStyle name="40% - Accent3 9 3 2 2 3" xfId="16062"/>
    <cellStyle name="40% - Accent3 9 3 2 2 3 2" xfId="16063"/>
    <cellStyle name="40% - Accent3 9 3 2 2 4" xfId="16064"/>
    <cellStyle name="40% - Accent3 9 3 2 3" xfId="16065"/>
    <cellStyle name="40% - Accent3 9 3 2 3 2" xfId="16066"/>
    <cellStyle name="40% - Accent3 9 3 2 3 2 2" xfId="16067"/>
    <cellStyle name="40% - Accent3 9 3 2 3 2 2 2" xfId="16068"/>
    <cellStyle name="40% - Accent3 9 3 2 3 2 3" xfId="16069"/>
    <cellStyle name="40% - Accent3 9 3 2 3 3" xfId="16070"/>
    <cellStyle name="40% - Accent3 9 3 2 3 3 2" xfId="16071"/>
    <cellStyle name="40% - Accent3 9 3 2 3 4" xfId="16072"/>
    <cellStyle name="40% - Accent3 9 3 2 4" xfId="16073"/>
    <cellStyle name="40% - Accent3 9 3 2 4 2" xfId="16074"/>
    <cellStyle name="40% - Accent3 9 3 2 4 2 2" xfId="16075"/>
    <cellStyle name="40% - Accent3 9 3 2 4 3" xfId="16076"/>
    <cellStyle name="40% - Accent3 9 3 2 5" xfId="16077"/>
    <cellStyle name="40% - Accent3 9 3 2 5 2" xfId="16078"/>
    <cellStyle name="40% - Accent3 9 3 2 6" xfId="16079"/>
    <cellStyle name="40% - Accent3 9 3 2 7" xfId="16080"/>
    <cellStyle name="40% - Accent3 9 3 3" xfId="16081"/>
    <cellStyle name="40% - Accent3 9 3 3 2" xfId="16082"/>
    <cellStyle name="40% - Accent3 9 3 3 2 2" xfId="16083"/>
    <cellStyle name="40% - Accent3 9 3 3 2 2 2" xfId="16084"/>
    <cellStyle name="40% - Accent3 9 3 3 2 3" xfId="16085"/>
    <cellStyle name="40% - Accent3 9 3 3 3" xfId="16086"/>
    <cellStyle name="40% - Accent3 9 3 3 3 2" xfId="16087"/>
    <cellStyle name="40% - Accent3 9 3 3 4" xfId="16088"/>
    <cellStyle name="40% - Accent3 9 3 3 5" xfId="16089"/>
    <cellStyle name="40% - Accent3 9 3 4" xfId="16090"/>
    <cellStyle name="40% - Accent3 9 3 4 2" xfId="16091"/>
    <cellStyle name="40% - Accent3 9 3 4 2 2" xfId="16092"/>
    <cellStyle name="40% - Accent3 9 3 4 2 2 2" xfId="16093"/>
    <cellStyle name="40% - Accent3 9 3 4 2 3" xfId="16094"/>
    <cellStyle name="40% - Accent3 9 3 4 3" xfId="16095"/>
    <cellStyle name="40% - Accent3 9 3 4 3 2" xfId="16096"/>
    <cellStyle name="40% - Accent3 9 3 4 4" xfId="16097"/>
    <cellStyle name="40% - Accent3 9 3 5" xfId="16098"/>
    <cellStyle name="40% - Accent3 9 3 5 2" xfId="16099"/>
    <cellStyle name="40% - Accent3 9 3 5 2 2" xfId="16100"/>
    <cellStyle name="40% - Accent3 9 3 5 2 2 2" xfId="16101"/>
    <cellStyle name="40% - Accent3 9 3 5 2 3" xfId="16102"/>
    <cellStyle name="40% - Accent3 9 3 5 3" xfId="16103"/>
    <cellStyle name="40% - Accent3 9 3 5 3 2" xfId="16104"/>
    <cellStyle name="40% - Accent3 9 3 5 4" xfId="16105"/>
    <cellStyle name="40% - Accent3 9 3 6" xfId="16106"/>
    <cellStyle name="40% - Accent3 9 3 6 2" xfId="16107"/>
    <cellStyle name="40% - Accent3 9 3 6 2 2" xfId="16108"/>
    <cellStyle name="40% - Accent3 9 3 6 2 2 2" xfId="16109"/>
    <cellStyle name="40% - Accent3 9 3 6 2 3" xfId="16110"/>
    <cellStyle name="40% - Accent3 9 3 6 3" xfId="16111"/>
    <cellStyle name="40% - Accent3 9 3 6 3 2" xfId="16112"/>
    <cellStyle name="40% - Accent3 9 3 6 4" xfId="16113"/>
    <cellStyle name="40% - Accent3 9 3 7" xfId="16114"/>
    <cellStyle name="40% - Accent3 9 3 7 2" xfId="16115"/>
    <cellStyle name="40% - Accent3 9 3 7 2 2" xfId="16116"/>
    <cellStyle name="40% - Accent3 9 3 7 3" xfId="16117"/>
    <cellStyle name="40% - Accent3 9 3 8" xfId="16118"/>
    <cellStyle name="40% - Accent3 9 3 8 2" xfId="16119"/>
    <cellStyle name="40% - Accent3 9 3 9" xfId="16120"/>
    <cellStyle name="40% - Accent3 9 4" xfId="16121"/>
    <cellStyle name="40% - Accent3 9 4 2" xfId="16122"/>
    <cellStyle name="40% - Accent3 9 4 2 2" xfId="16123"/>
    <cellStyle name="40% - Accent3 9 4 2 2 2" xfId="16124"/>
    <cellStyle name="40% - Accent3 9 4 2 2 2 2" xfId="16125"/>
    <cellStyle name="40% - Accent3 9 4 2 2 3" xfId="16126"/>
    <cellStyle name="40% - Accent3 9 4 2 3" xfId="16127"/>
    <cellStyle name="40% - Accent3 9 4 2 3 2" xfId="16128"/>
    <cellStyle name="40% - Accent3 9 4 2 4" xfId="16129"/>
    <cellStyle name="40% - Accent3 9 4 3" xfId="16130"/>
    <cellStyle name="40% - Accent3 9 4 3 2" xfId="16131"/>
    <cellStyle name="40% - Accent3 9 4 3 2 2" xfId="16132"/>
    <cellStyle name="40% - Accent3 9 4 3 2 2 2" xfId="16133"/>
    <cellStyle name="40% - Accent3 9 4 3 2 3" xfId="16134"/>
    <cellStyle name="40% - Accent3 9 4 3 3" xfId="16135"/>
    <cellStyle name="40% - Accent3 9 4 3 3 2" xfId="16136"/>
    <cellStyle name="40% - Accent3 9 4 3 4" xfId="16137"/>
    <cellStyle name="40% - Accent3 9 4 4" xfId="16138"/>
    <cellStyle name="40% - Accent3 9 4 4 2" xfId="16139"/>
    <cellStyle name="40% - Accent3 9 4 4 2 2" xfId="16140"/>
    <cellStyle name="40% - Accent3 9 4 4 3" xfId="16141"/>
    <cellStyle name="40% - Accent3 9 4 5" xfId="16142"/>
    <cellStyle name="40% - Accent3 9 4 5 2" xfId="16143"/>
    <cellStyle name="40% - Accent3 9 4 6" xfId="16144"/>
    <cellStyle name="40% - Accent3 9 4 7" xfId="16145"/>
    <cellStyle name="40% - Accent3 9 5" xfId="16146"/>
    <cellStyle name="40% - Accent3 9 5 2" xfId="16147"/>
    <cellStyle name="40% - Accent3 9 5 2 2" xfId="16148"/>
    <cellStyle name="40% - Accent3 9 5 2 2 2" xfId="16149"/>
    <cellStyle name="40% - Accent3 9 5 2 3" xfId="16150"/>
    <cellStyle name="40% - Accent3 9 5 3" xfId="16151"/>
    <cellStyle name="40% - Accent3 9 5 3 2" xfId="16152"/>
    <cellStyle name="40% - Accent3 9 5 4" xfId="16153"/>
    <cellStyle name="40% - Accent3 9 5 5" xfId="16154"/>
    <cellStyle name="40% - Accent3 9 6" xfId="16155"/>
    <cellStyle name="40% - Accent3 9 6 2" xfId="16156"/>
    <cellStyle name="40% - Accent3 9 6 2 2" xfId="16157"/>
    <cellStyle name="40% - Accent3 9 6 2 2 2" xfId="16158"/>
    <cellStyle name="40% - Accent3 9 6 2 3" xfId="16159"/>
    <cellStyle name="40% - Accent3 9 6 3" xfId="16160"/>
    <cellStyle name="40% - Accent3 9 6 3 2" xfId="16161"/>
    <cellStyle name="40% - Accent3 9 6 4" xfId="16162"/>
    <cellStyle name="40% - Accent3 9 7" xfId="16163"/>
    <cellStyle name="40% - Accent3 9 7 2" xfId="16164"/>
    <cellStyle name="40% - Accent3 9 7 2 2" xfId="16165"/>
    <cellStyle name="40% - Accent3 9 7 2 2 2" xfId="16166"/>
    <cellStyle name="40% - Accent3 9 7 2 3" xfId="16167"/>
    <cellStyle name="40% - Accent3 9 7 3" xfId="16168"/>
    <cellStyle name="40% - Accent3 9 7 3 2" xfId="16169"/>
    <cellStyle name="40% - Accent3 9 7 4" xfId="16170"/>
    <cellStyle name="40% - Accent3 9 8" xfId="16171"/>
    <cellStyle name="40% - Accent3 9 8 2" xfId="16172"/>
    <cellStyle name="40% - Accent3 9 8 2 2" xfId="16173"/>
    <cellStyle name="40% - Accent3 9 8 2 2 2" xfId="16174"/>
    <cellStyle name="40% - Accent3 9 8 2 3" xfId="16175"/>
    <cellStyle name="40% - Accent3 9 8 3" xfId="16176"/>
    <cellStyle name="40% - Accent3 9 8 3 2" xfId="16177"/>
    <cellStyle name="40% - Accent3 9 8 4" xfId="16178"/>
    <cellStyle name="40% - Accent3 9 9" xfId="16179"/>
    <cellStyle name="40% - Accent3 9 9 2" xfId="16180"/>
    <cellStyle name="40% - Accent3 9 9 2 2" xfId="16181"/>
    <cellStyle name="40% - Accent3 9 9 3" xfId="16182"/>
    <cellStyle name="40% - Accent4 10" xfId="16183"/>
    <cellStyle name="40% - Accent4 10 10" xfId="16184"/>
    <cellStyle name="40% - Accent4 10 10 2" xfId="16185"/>
    <cellStyle name="40% - Accent4 10 11" xfId="16186"/>
    <cellStyle name="40% - Accent4 10 12" xfId="16187"/>
    <cellStyle name="40% - Accent4 10 13" xfId="16188"/>
    <cellStyle name="40% - Accent4 10 14" xfId="16189"/>
    <cellStyle name="40% - Accent4 10 15" xfId="16190"/>
    <cellStyle name="40% - Accent4 10 2" xfId="16191"/>
    <cellStyle name="40% - Accent4 10 2 10" xfId="16192"/>
    <cellStyle name="40% - Accent4 10 2 11" xfId="16193"/>
    <cellStyle name="40% - Accent4 10 2 2" xfId="16194"/>
    <cellStyle name="40% - Accent4 10 2 2 2" xfId="16195"/>
    <cellStyle name="40% - Accent4 10 2 2 2 2" xfId="16196"/>
    <cellStyle name="40% - Accent4 10 2 2 2 2 2" xfId="16197"/>
    <cellStyle name="40% - Accent4 10 2 2 2 2 2 2" xfId="16198"/>
    <cellStyle name="40% - Accent4 10 2 2 2 2 3" xfId="16199"/>
    <cellStyle name="40% - Accent4 10 2 2 2 3" xfId="16200"/>
    <cellStyle name="40% - Accent4 10 2 2 2 3 2" xfId="16201"/>
    <cellStyle name="40% - Accent4 10 2 2 2 4" xfId="16202"/>
    <cellStyle name="40% - Accent4 10 2 2 3" xfId="16203"/>
    <cellStyle name="40% - Accent4 10 2 2 3 2" xfId="16204"/>
    <cellStyle name="40% - Accent4 10 2 2 3 2 2" xfId="16205"/>
    <cellStyle name="40% - Accent4 10 2 2 3 2 2 2" xfId="16206"/>
    <cellStyle name="40% - Accent4 10 2 2 3 2 3" xfId="16207"/>
    <cellStyle name="40% - Accent4 10 2 2 3 3" xfId="16208"/>
    <cellStyle name="40% - Accent4 10 2 2 3 3 2" xfId="16209"/>
    <cellStyle name="40% - Accent4 10 2 2 3 4" xfId="16210"/>
    <cellStyle name="40% - Accent4 10 2 2 4" xfId="16211"/>
    <cellStyle name="40% - Accent4 10 2 2 4 2" xfId="16212"/>
    <cellStyle name="40% - Accent4 10 2 2 4 2 2" xfId="16213"/>
    <cellStyle name="40% - Accent4 10 2 2 4 3" xfId="16214"/>
    <cellStyle name="40% - Accent4 10 2 2 5" xfId="16215"/>
    <cellStyle name="40% - Accent4 10 2 2 5 2" xfId="16216"/>
    <cellStyle name="40% - Accent4 10 2 2 6" xfId="16217"/>
    <cellStyle name="40% - Accent4 10 2 2 7" xfId="16218"/>
    <cellStyle name="40% - Accent4 10 2 3" xfId="16219"/>
    <cellStyle name="40% - Accent4 10 2 3 2" xfId="16220"/>
    <cellStyle name="40% - Accent4 10 2 3 2 2" xfId="16221"/>
    <cellStyle name="40% - Accent4 10 2 3 2 2 2" xfId="16222"/>
    <cellStyle name="40% - Accent4 10 2 3 2 3" xfId="16223"/>
    <cellStyle name="40% - Accent4 10 2 3 3" xfId="16224"/>
    <cellStyle name="40% - Accent4 10 2 3 3 2" xfId="16225"/>
    <cellStyle name="40% - Accent4 10 2 3 4" xfId="16226"/>
    <cellStyle name="40% - Accent4 10 2 3 5" xfId="16227"/>
    <cellStyle name="40% - Accent4 10 2 4" xfId="16228"/>
    <cellStyle name="40% - Accent4 10 2 4 2" xfId="16229"/>
    <cellStyle name="40% - Accent4 10 2 4 2 2" xfId="16230"/>
    <cellStyle name="40% - Accent4 10 2 4 2 2 2" xfId="16231"/>
    <cellStyle name="40% - Accent4 10 2 4 2 3" xfId="16232"/>
    <cellStyle name="40% - Accent4 10 2 4 3" xfId="16233"/>
    <cellStyle name="40% - Accent4 10 2 4 3 2" xfId="16234"/>
    <cellStyle name="40% - Accent4 10 2 4 4" xfId="16235"/>
    <cellStyle name="40% - Accent4 10 2 5" xfId="16236"/>
    <cellStyle name="40% - Accent4 10 2 5 2" xfId="16237"/>
    <cellStyle name="40% - Accent4 10 2 5 2 2" xfId="16238"/>
    <cellStyle name="40% - Accent4 10 2 5 2 2 2" xfId="16239"/>
    <cellStyle name="40% - Accent4 10 2 5 2 3" xfId="16240"/>
    <cellStyle name="40% - Accent4 10 2 5 3" xfId="16241"/>
    <cellStyle name="40% - Accent4 10 2 5 3 2" xfId="16242"/>
    <cellStyle name="40% - Accent4 10 2 5 4" xfId="16243"/>
    <cellStyle name="40% - Accent4 10 2 6" xfId="16244"/>
    <cellStyle name="40% - Accent4 10 2 6 2" xfId="16245"/>
    <cellStyle name="40% - Accent4 10 2 6 2 2" xfId="16246"/>
    <cellStyle name="40% - Accent4 10 2 6 2 2 2" xfId="16247"/>
    <cellStyle name="40% - Accent4 10 2 6 2 3" xfId="16248"/>
    <cellStyle name="40% - Accent4 10 2 6 3" xfId="16249"/>
    <cellStyle name="40% - Accent4 10 2 6 3 2" xfId="16250"/>
    <cellStyle name="40% - Accent4 10 2 6 4" xfId="16251"/>
    <cellStyle name="40% - Accent4 10 2 7" xfId="16252"/>
    <cellStyle name="40% - Accent4 10 2 7 2" xfId="16253"/>
    <cellStyle name="40% - Accent4 10 2 7 2 2" xfId="16254"/>
    <cellStyle name="40% - Accent4 10 2 7 3" xfId="16255"/>
    <cellStyle name="40% - Accent4 10 2 8" xfId="16256"/>
    <cellStyle name="40% - Accent4 10 2 8 2" xfId="16257"/>
    <cellStyle name="40% - Accent4 10 2 9" xfId="16258"/>
    <cellStyle name="40% - Accent4 10 3" xfId="16259"/>
    <cellStyle name="40% - Accent4 10 3 10" xfId="16260"/>
    <cellStyle name="40% - Accent4 10 3 11" xfId="16261"/>
    <cellStyle name="40% - Accent4 10 3 2" xfId="16262"/>
    <cellStyle name="40% - Accent4 10 3 2 2" xfId="16263"/>
    <cellStyle name="40% - Accent4 10 3 2 2 2" xfId="16264"/>
    <cellStyle name="40% - Accent4 10 3 2 2 2 2" xfId="16265"/>
    <cellStyle name="40% - Accent4 10 3 2 2 2 2 2" xfId="16266"/>
    <cellStyle name="40% - Accent4 10 3 2 2 2 3" xfId="16267"/>
    <cellStyle name="40% - Accent4 10 3 2 2 3" xfId="16268"/>
    <cellStyle name="40% - Accent4 10 3 2 2 3 2" xfId="16269"/>
    <cellStyle name="40% - Accent4 10 3 2 2 4" xfId="16270"/>
    <cellStyle name="40% - Accent4 10 3 2 3" xfId="16271"/>
    <cellStyle name="40% - Accent4 10 3 2 3 2" xfId="16272"/>
    <cellStyle name="40% - Accent4 10 3 2 3 2 2" xfId="16273"/>
    <cellStyle name="40% - Accent4 10 3 2 3 2 2 2" xfId="16274"/>
    <cellStyle name="40% - Accent4 10 3 2 3 2 3" xfId="16275"/>
    <cellStyle name="40% - Accent4 10 3 2 3 3" xfId="16276"/>
    <cellStyle name="40% - Accent4 10 3 2 3 3 2" xfId="16277"/>
    <cellStyle name="40% - Accent4 10 3 2 3 4" xfId="16278"/>
    <cellStyle name="40% - Accent4 10 3 2 4" xfId="16279"/>
    <cellStyle name="40% - Accent4 10 3 2 4 2" xfId="16280"/>
    <cellStyle name="40% - Accent4 10 3 2 4 2 2" xfId="16281"/>
    <cellStyle name="40% - Accent4 10 3 2 4 3" xfId="16282"/>
    <cellStyle name="40% - Accent4 10 3 2 5" xfId="16283"/>
    <cellStyle name="40% - Accent4 10 3 2 5 2" xfId="16284"/>
    <cellStyle name="40% - Accent4 10 3 2 6" xfId="16285"/>
    <cellStyle name="40% - Accent4 10 3 2 7" xfId="16286"/>
    <cellStyle name="40% - Accent4 10 3 3" xfId="16287"/>
    <cellStyle name="40% - Accent4 10 3 3 2" xfId="16288"/>
    <cellStyle name="40% - Accent4 10 3 3 2 2" xfId="16289"/>
    <cellStyle name="40% - Accent4 10 3 3 2 2 2" xfId="16290"/>
    <cellStyle name="40% - Accent4 10 3 3 2 3" xfId="16291"/>
    <cellStyle name="40% - Accent4 10 3 3 3" xfId="16292"/>
    <cellStyle name="40% - Accent4 10 3 3 3 2" xfId="16293"/>
    <cellStyle name="40% - Accent4 10 3 3 4" xfId="16294"/>
    <cellStyle name="40% - Accent4 10 3 3 5" xfId="16295"/>
    <cellStyle name="40% - Accent4 10 3 4" xfId="16296"/>
    <cellStyle name="40% - Accent4 10 3 4 2" xfId="16297"/>
    <cellStyle name="40% - Accent4 10 3 4 2 2" xfId="16298"/>
    <cellStyle name="40% - Accent4 10 3 4 2 2 2" xfId="16299"/>
    <cellStyle name="40% - Accent4 10 3 4 2 3" xfId="16300"/>
    <cellStyle name="40% - Accent4 10 3 4 3" xfId="16301"/>
    <cellStyle name="40% - Accent4 10 3 4 3 2" xfId="16302"/>
    <cellStyle name="40% - Accent4 10 3 4 4" xfId="16303"/>
    <cellStyle name="40% - Accent4 10 3 5" xfId="16304"/>
    <cellStyle name="40% - Accent4 10 3 5 2" xfId="16305"/>
    <cellStyle name="40% - Accent4 10 3 5 2 2" xfId="16306"/>
    <cellStyle name="40% - Accent4 10 3 5 2 2 2" xfId="16307"/>
    <cellStyle name="40% - Accent4 10 3 5 2 3" xfId="16308"/>
    <cellStyle name="40% - Accent4 10 3 5 3" xfId="16309"/>
    <cellStyle name="40% - Accent4 10 3 5 3 2" xfId="16310"/>
    <cellStyle name="40% - Accent4 10 3 5 4" xfId="16311"/>
    <cellStyle name="40% - Accent4 10 3 6" xfId="16312"/>
    <cellStyle name="40% - Accent4 10 3 6 2" xfId="16313"/>
    <cellStyle name="40% - Accent4 10 3 6 2 2" xfId="16314"/>
    <cellStyle name="40% - Accent4 10 3 6 2 2 2" xfId="16315"/>
    <cellStyle name="40% - Accent4 10 3 6 2 3" xfId="16316"/>
    <cellStyle name="40% - Accent4 10 3 6 3" xfId="16317"/>
    <cellStyle name="40% - Accent4 10 3 6 3 2" xfId="16318"/>
    <cellStyle name="40% - Accent4 10 3 6 4" xfId="16319"/>
    <cellStyle name="40% - Accent4 10 3 7" xfId="16320"/>
    <cellStyle name="40% - Accent4 10 3 7 2" xfId="16321"/>
    <cellStyle name="40% - Accent4 10 3 7 2 2" xfId="16322"/>
    <cellStyle name="40% - Accent4 10 3 7 3" xfId="16323"/>
    <cellStyle name="40% - Accent4 10 3 8" xfId="16324"/>
    <cellStyle name="40% - Accent4 10 3 8 2" xfId="16325"/>
    <cellStyle name="40% - Accent4 10 3 9" xfId="16326"/>
    <cellStyle name="40% - Accent4 10 4" xfId="16327"/>
    <cellStyle name="40% - Accent4 10 4 2" xfId="16328"/>
    <cellStyle name="40% - Accent4 10 4 2 2" xfId="16329"/>
    <cellStyle name="40% - Accent4 10 4 2 2 2" xfId="16330"/>
    <cellStyle name="40% - Accent4 10 4 2 2 2 2" xfId="16331"/>
    <cellStyle name="40% - Accent4 10 4 2 2 3" xfId="16332"/>
    <cellStyle name="40% - Accent4 10 4 2 3" xfId="16333"/>
    <cellStyle name="40% - Accent4 10 4 2 3 2" xfId="16334"/>
    <cellStyle name="40% - Accent4 10 4 2 4" xfId="16335"/>
    <cellStyle name="40% - Accent4 10 4 3" xfId="16336"/>
    <cellStyle name="40% - Accent4 10 4 3 2" xfId="16337"/>
    <cellStyle name="40% - Accent4 10 4 3 2 2" xfId="16338"/>
    <cellStyle name="40% - Accent4 10 4 3 2 2 2" xfId="16339"/>
    <cellStyle name="40% - Accent4 10 4 3 2 3" xfId="16340"/>
    <cellStyle name="40% - Accent4 10 4 3 3" xfId="16341"/>
    <cellStyle name="40% - Accent4 10 4 3 3 2" xfId="16342"/>
    <cellStyle name="40% - Accent4 10 4 3 4" xfId="16343"/>
    <cellStyle name="40% - Accent4 10 4 4" xfId="16344"/>
    <cellStyle name="40% - Accent4 10 4 4 2" xfId="16345"/>
    <cellStyle name="40% - Accent4 10 4 4 2 2" xfId="16346"/>
    <cellStyle name="40% - Accent4 10 4 4 3" xfId="16347"/>
    <cellStyle name="40% - Accent4 10 4 5" xfId="16348"/>
    <cellStyle name="40% - Accent4 10 4 5 2" xfId="16349"/>
    <cellStyle name="40% - Accent4 10 4 6" xfId="16350"/>
    <cellStyle name="40% - Accent4 10 4 7" xfId="16351"/>
    <cellStyle name="40% - Accent4 10 5" xfId="16352"/>
    <cellStyle name="40% - Accent4 10 5 2" xfId="16353"/>
    <cellStyle name="40% - Accent4 10 5 2 2" xfId="16354"/>
    <cellStyle name="40% - Accent4 10 5 2 2 2" xfId="16355"/>
    <cellStyle name="40% - Accent4 10 5 2 2 2 2" xfId="16356"/>
    <cellStyle name="40% - Accent4 10 5 2 2 3" xfId="16357"/>
    <cellStyle name="40% - Accent4 10 5 2 3" xfId="16358"/>
    <cellStyle name="40% - Accent4 10 5 2 3 2" xfId="16359"/>
    <cellStyle name="40% - Accent4 10 5 2 4" xfId="16360"/>
    <cellStyle name="40% - Accent4 10 5 3" xfId="16361"/>
    <cellStyle name="40% - Accent4 10 5 3 2" xfId="16362"/>
    <cellStyle name="40% - Accent4 10 5 3 2 2" xfId="16363"/>
    <cellStyle name="40% - Accent4 10 5 3 2 2 2" xfId="16364"/>
    <cellStyle name="40% - Accent4 10 5 3 2 3" xfId="16365"/>
    <cellStyle name="40% - Accent4 10 5 3 3" xfId="16366"/>
    <cellStyle name="40% - Accent4 10 5 3 3 2" xfId="16367"/>
    <cellStyle name="40% - Accent4 10 5 3 4" xfId="16368"/>
    <cellStyle name="40% - Accent4 10 5 4" xfId="16369"/>
    <cellStyle name="40% - Accent4 10 5 4 2" xfId="16370"/>
    <cellStyle name="40% - Accent4 10 5 4 2 2" xfId="16371"/>
    <cellStyle name="40% - Accent4 10 5 4 3" xfId="16372"/>
    <cellStyle name="40% - Accent4 10 5 5" xfId="16373"/>
    <cellStyle name="40% - Accent4 10 5 5 2" xfId="16374"/>
    <cellStyle name="40% - Accent4 10 5 6" xfId="16375"/>
    <cellStyle name="40% - Accent4 10 5 7" xfId="16376"/>
    <cellStyle name="40% - Accent4 10 6" xfId="16377"/>
    <cellStyle name="40% - Accent4 10 6 2" xfId="16378"/>
    <cellStyle name="40% - Accent4 10 6 2 2" xfId="16379"/>
    <cellStyle name="40% - Accent4 10 6 2 2 2" xfId="16380"/>
    <cellStyle name="40% - Accent4 10 6 2 3" xfId="16381"/>
    <cellStyle name="40% - Accent4 10 6 3" xfId="16382"/>
    <cellStyle name="40% - Accent4 10 6 3 2" xfId="16383"/>
    <cellStyle name="40% - Accent4 10 6 4" xfId="16384"/>
    <cellStyle name="40% - Accent4 10 7" xfId="16385"/>
    <cellStyle name="40% - Accent4 10 7 2" xfId="16386"/>
    <cellStyle name="40% - Accent4 10 7 2 2" xfId="16387"/>
    <cellStyle name="40% - Accent4 10 7 2 2 2" xfId="16388"/>
    <cellStyle name="40% - Accent4 10 7 2 3" xfId="16389"/>
    <cellStyle name="40% - Accent4 10 7 3" xfId="16390"/>
    <cellStyle name="40% - Accent4 10 7 3 2" xfId="16391"/>
    <cellStyle name="40% - Accent4 10 7 4" xfId="16392"/>
    <cellStyle name="40% - Accent4 10 8" xfId="16393"/>
    <cellStyle name="40% - Accent4 10 8 2" xfId="16394"/>
    <cellStyle name="40% - Accent4 10 8 2 2" xfId="16395"/>
    <cellStyle name="40% - Accent4 10 8 2 2 2" xfId="16396"/>
    <cellStyle name="40% - Accent4 10 8 2 3" xfId="16397"/>
    <cellStyle name="40% - Accent4 10 8 3" xfId="16398"/>
    <cellStyle name="40% - Accent4 10 8 3 2" xfId="16399"/>
    <cellStyle name="40% - Accent4 10 8 4" xfId="16400"/>
    <cellStyle name="40% - Accent4 10 9" xfId="16401"/>
    <cellStyle name="40% - Accent4 10 9 2" xfId="16402"/>
    <cellStyle name="40% - Accent4 10 9 2 2" xfId="16403"/>
    <cellStyle name="40% - Accent4 10 9 3" xfId="16404"/>
    <cellStyle name="40% - Accent4 11" xfId="16405"/>
    <cellStyle name="40% - Accent4 11 2" xfId="16406"/>
    <cellStyle name="40% - Accent4 11 2 2" xfId="16407"/>
    <cellStyle name="40% - Accent4 11 2 3" xfId="16408"/>
    <cellStyle name="40% - Accent4 11 3" xfId="16409"/>
    <cellStyle name="40% - Accent4 11 3 2" xfId="16410"/>
    <cellStyle name="40% - Accent4 11 3 2 2" xfId="16411"/>
    <cellStyle name="40% - Accent4 11 3 2 2 2" xfId="16412"/>
    <cellStyle name="40% - Accent4 11 3 2 3" xfId="16413"/>
    <cellStyle name="40% - Accent4 11 3 3" xfId="16414"/>
    <cellStyle name="40% - Accent4 11 3 3 2" xfId="16415"/>
    <cellStyle name="40% - Accent4 11 3 4" xfId="16416"/>
    <cellStyle name="40% - Accent4 11 3 5" xfId="16417"/>
    <cellStyle name="40% - Accent4 11 3 6" xfId="16418"/>
    <cellStyle name="40% - Accent4 11 4" xfId="16419"/>
    <cellStyle name="40% - Accent4 11 4 2" xfId="16420"/>
    <cellStyle name="40% - Accent4 11 5" xfId="16421"/>
    <cellStyle name="40% - Accent4 11 6" xfId="16422"/>
    <cellStyle name="40% - Accent4 12" xfId="16423"/>
    <cellStyle name="40% - Accent4 12 10" xfId="16424"/>
    <cellStyle name="40% - Accent4 12 2" xfId="16425"/>
    <cellStyle name="40% - Accent4 12 2 2" xfId="16426"/>
    <cellStyle name="40% - Accent4 12 2 2 2" xfId="16427"/>
    <cellStyle name="40% - Accent4 12 2 2 2 2" xfId="16428"/>
    <cellStyle name="40% - Accent4 12 2 2 2 2 2" xfId="16429"/>
    <cellStyle name="40% - Accent4 12 2 2 2 3" xfId="16430"/>
    <cellStyle name="40% - Accent4 12 2 2 3" xfId="16431"/>
    <cellStyle name="40% - Accent4 12 2 2 3 2" xfId="16432"/>
    <cellStyle name="40% - Accent4 12 2 2 4" xfId="16433"/>
    <cellStyle name="40% - Accent4 12 2 3" xfId="16434"/>
    <cellStyle name="40% - Accent4 12 2 3 2" xfId="16435"/>
    <cellStyle name="40% - Accent4 12 2 3 2 2" xfId="16436"/>
    <cellStyle name="40% - Accent4 12 2 3 2 2 2" xfId="16437"/>
    <cellStyle name="40% - Accent4 12 2 3 2 3" xfId="16438"/>
    <cellStyle name="40% - Accent4 12 2 3 3" xfId="16439"/>
    <cellStyle name="40% - Accent4 12 2 3 3 2" xfId="16440"/>
    <cellStyle name="40% - Accent4 12 2 3 4" xfId="16441"/>
    <cellStyle name="40% - Accent4 12 2 4" xfId="16442"/>
    <cellStyle name="40% - Accent4 12 2 4 2" xfId="16443"/>
    <cellStyle name="40% - Accent4 12 2 4 2 2" xfId="16444"/>
    <cellStyle name="40% - Accent4 12 2 4 3" xfId="16445"/>
    <cellStyle name="40% - Accent4 12 2 5" xfId="16446"/>
    <cellStyle name="40% - Accent4 12 2 5 2" xfId="16447"/>
    <cellStyle name="40% - Accent4 12 2 6" xfId="16448"/>
    <cellStyle name="40% - Accent4 12 2 7" xfId="16449"/>
    <cellStyle name="40% - Accent4 12 3" xfId="16450"/>
    <cellStyle name="40% - Accent4 12 3 2" xfId="16451"/>
    <cellStyle name="40% - Accent4 12 3 2 2" xfId="16452"/>
    <cellStyle name="40% - Accent4 12 3 2 2 2" xfId="16453"/>
    <cellStyle name="40% - Accent4 12 3 2 3" xfId="16454"/>
    <cellStyle name="40% - Accent4 12 3 3" xfId="16455"/>
    <cellStyle name="40% - Accent4 12 3 3 2" xfId="16456"/>
    <cellStyle name="40% - Accent4 12 3 4" xfId="16457"/>
    <cellStyle name="40% - Accent4 12 3 5" xfId="16458"/>
    <cellStyle name="40% - Accent4 12 4" xfId="16459"/>
    <cellStyle name="40% - Accent4 12 4 2" xfId="16460"/>
    <cellStyle name="40% - Accent4 12 4 2 2" xfId="16461"/>
    <cellStyle name="40% - Accent4 12 4 2 2 2" xfId="16462"/>
    <cellStyle name="40% - Accent4 12 4 2 3" xfId="16463"/>
    <cellStyle name="40% - Accent4 12 4 3" xfId="16464"/>
    <cellStyle name="40% - Accent4 12 4 3 2" xfId="16465"/>
    <cellStyle name="40% - Accent4 12 4 4" xfId="16466"/>
    <cellStyle name="40% - Accent4 12 5" xfId="16467"/>
    <cellStyle name="40% - Accent4 12 5 2" xfId="16468"/>
    <cellStyle name="40% - Accent4 12 5 2 2" xfId="16469"/>
    <cellStyle name="40% - Accent4 12 5 2 2 2" xfId="16470"/>
    <cellStyle name="40% - Accent4 12 5 2 3" xfId="16471"/>
    <cellStyle name="40% - Accent4 12 5 3" xfId="16472"/>
    <cellStyle name="40% - Accent4 12 5 3 2" xfId="16473"/>
    <cellStyle name="40% - Accent4 12 5 4" xfId="16474"/>
    <cellStyle name="40% - Accent4 12 6" xfId="16475"/>
    <cellStyle name="40% - Accent4 12 6 2" xfId="16476"/>
    <cellStyle name="40% - Accent4 12 6 2 2" xfId="16477"/>
    <cellStyle name="40% - Accent4 12 6 2 2 2" xfId="16478"/>
    <cellStyle name="40% - Accent4 12 6 2 3" xfId="16479"/>
    <cellStyle name="40% - Accent4 12 6 3" xfId="16480"/>
    <cellStyle name="40% - Accent4 12 6 3 2" xfId="16481"/>
    <cellStyle name="40% - Accent4 12 6 4" xfId="16482"/>
    <cellStyle name="40% - Accent4 12 7" xfId="16483"/>
    <cellStyle name="40% - Accent4 12 7 2" xfId="16484"/>
    <cellStyle name="40% - Accent4 12 7 2 2" xfId="16485"/>
    <cellStyle name="40% - Accent4 12 7 3" xfId="16486"/>
    <cellStyle name="40% - Accent4 12 8" xfId="16487"/>
    <cellStyle name="40% - Accent4 12 8 2" xfId="16488"/>
    <cellStyle name="40% - Accent4 12 9" xfId="16489"/>
    <cellStyle name="40% - Accent4 13" xfId="16490"/>
    <cellStyle name="40% - Accent4 13 10" xfId="16491"/>
    <cellStyle name="40% - Accent4 13 2" xfId="16492"/>
    <cellStyle name="40% - Accent4 13 2 2" xfId="16493"/>
    <cellStyle name="40% - Accent4 13 2 2 2" xfId="16494"/>
    <cellStyle name="40% - Accent4 13 2 2 2 2" xfId="16495"/>
    <cellStyle name="40% - Accent4 13 2 2 2 2 2" xfId="16496"/>
    <cellStyle name="40% - Accent4 13 2 2 2 3" xfId="16497"/>
    <cellStyle name="40% - Accent4 13 2 2 3" xfId="16498"/>
    <cellStyle name="40% - Accent4 13 2 2 3 2" xfId="16499"/>
    <cellStyle name="40% - Accent4 13 2 2 4" xfId="16500"/>
    <cellStyle name="40% - Accent4 13 2 3" xfId="16501"/>
    <cellStyle name="40% - Accent4 13 2 3 2" xfId="16502"/>
    <cellStyle name="40% - Accent4 13 2 3 2 2" xfId="16503"/>
    <cellStyle name="40% - Accent4 13 2 3 2 2 2" xfId="16504"/>
    <cellStyle name="40% - Accent4 13 2 3 2 3" xfId="16505"/>
    <cellStyle name="40% - Accent4 13 2 3 3" xfId="16506"/>
    <cellStyle name="40% - Accent4 13 2 3 3 2" xfId="16507"/>
    <cellStyle name="40% - Accent4 13 2 3 4" xfId="16508"/>
    <cellStyle name="40% - Accent4 13 2 4" xfId="16509"/>
    <cellStyle name="40% - Accent4 13 2 4 2" xfId="16510"/>
    <cellStyle name="40% - Accent4 13 2 4 2 2" xfId="16511"/>
    <cellStyle name="40% - Accent4 13 2 4 3" xfId="16512"/>
    <cellStyle name="40% - Accent4 13 2 5" xfId="16513"/>
    <cellStyle name="40% - Accent4 13 2 5 2" xfId="16514"/>
    <cellStyle name="40% - Accent4 13 2 6" xfId="16515"/>
    <cellStyle name="40% - Accent4 13 2 7" xfId="16516"/>
    <cellStyle name="40% - Accent4 13 3" xfId="16517"/>
    <cellStyle name="40% - Accent4 13 3 2" xfId="16518"/>
    <cellStyle name="40% - Accent4 13 3 2 2" xfId="16519"/>
    <cellStyle name="40% - Accent4 13 3 2 2 2" xfId="16520"/>
    <cellStyle name="40% - Accent4 13 3 2 3" xfId="16521"/>
    <cellStyle name="40% - Accent4 13 3 3" xfId="16522"/>
    <cellStyle name="40% - Accent4 13 3 3 2" xfId="16523"/>
    <cellStyle name="40% - Accent4 13 3 4" xfId="16524"/>
    <cellStyle name="40% - Accent4 13 3 5" xfId="16525"/>
    <cellStyle name="40% - Accent4 13 4" xfId="16526"/>
    <cellStyle name="40% - Accent4 13 4 2" xfId="16527"/>
    <cellStyle name="40% - Accent4 13 4 2 2" xfId="16528"/>
    <cellStyle name="40% - Accent4 13 4 2 2 2" xfId="16529"/>
    <cellStyle name="40% - Accent4 13 4 2 3" xfId="16530"/>
    <cellStyle name="40% - Accent4 13 4 3" xfId="16531"/>
    <cellStyle name="40% - Accent4 13 4 3 2" xfId="16532"/>
    <cellStyle name="40% - Accent4 13 4 4" xfId="16533"/>
    <cellStyle name="40% - Accent4 13 5" xfId="16534"/>
    <cellStyle name="40% - Accent4 13 5 2" xfId="16535"/>
    <cellStyle name="40% - Accent4 13 5 2 2" xfId="16536"/>
    <cellStyle name="40% - Accent4 13 5 2 2 2" xfId="16537"/>
    <cellStyle name="40% - Accent4 13 5 2 3" xfId="16538"/>
    <cellStyle name="40% - Accent4 13 5 3" xfId="16539"/>
    <cellStyle name="40% - Accent4 13 5 3 2" xfId="16540"/>
    <cellStyle name="40% - Accent4 13 5 4" xfId="16541"/>
    <cellStyle name="40% - Accent4 13 6" xfId="16542"/>
    <cellStyle name="40% - Accent4 13 6 2" xfId="16543"/>
    <cellStyle name="40% - Accent4 13 6 2 2" xfId="16544"/>
    <cellStyle name="40% - Accent4 13 6 2 2 2" xfId="16545"/>
    <cellStyle name="40% - Accent4 13 6 2 3" xfId="16546"/>
    <cellStyle name="40% - Accent4 13 6 3" xfId="16547"/>
    <cellStyle name="40% - Accent4 13 6 3 2" xfId="16548"/>
    <cellStyle name="40% - Accent4 13 6 4" xfId="16549"/>
    <cellStyle name="40% - Accent4 13 7" xfId="16550"/>
    <cellStyle name="40% - Accent4 13 7 2" xfId="16551"/>
    <cellStyle name="40% - Accent4 13 7 2 2" xfId="16552"/>
    <cellStyle name="40% - Accent4 13 7 3" xfId="16553"/>
    <cellStyle name="40% - Accent4 13 8" xfId="16554"/>
    <cellStyle name="40% - Accent4 13 8 2" xfId="16555"/>
    <cellStyle name="40% - Accent4 13 9" xfId="16556"/>
    <cellStyle name="40% - Accent4 14" xfId="16557"/>
    <cellStyle name="40% - Accent4 15" xfId="16558"/>
    <cellStyle name="40% - Accent4 16" xfId="16559"/>
    <cellStyle name="40% - Accent4 17" xfId="16560"/>
    <cellStyle name="40% - Accent4 18" xfId="16561"/>
    <cellStyle name="40% - Accent4 2" xfId="16562"/>
    <cellStyle name="40% - Accent4 2 2" xfId="16563"/>
    <cellStyle name="40% - Accent4 2 2 10" xfId="16564"/>
    <cellStyle name="40% - Accent4 2 2 11" xfId="16565"/>
    <cellStyle name="40% - Accent4 2 2 12" xfId="16566"/>
    <cellStyle name="40% - Accent4 2 2 13" xfId="16567"/>
    <cellStyle name="40% - Accent4 2 2 2" xfId="16568"/>
    <cellStyle name="40% - Accent4 2 2 2 2" xfId="16569"/>
    <cellStyle name="40% - Accent4 2 2 2 2 2" xfId="16570"/>
    <cellStyle name="40% - Accent4 2 2 2 2 2 2" xfId="16571"/>
    <cellStyle name="40% - Accent4 2 2 2 2 2 2 2" xfId="16572"/>
    <cellStyle name="40% - Accent4 2 2 2 2 2 2 2 2" xfId="16573"/>
    <cellStyle name="40% - Accent4 2 2 2 2 2 2 3" xfId="16574"/>
    <cellStyle name="40% - Accent4 2 2 2 2 2 3" xfId="16575"/>
    <cellStyle name="40% - Accent4 2 2 2 2 2 3 2" xfId="16576"/>
    <cellStyle name="40% - Accent4 2 2 2 2 2 4" xfId="16577"/>
    <cellStyle name="40% - Accent4 2 2 2 2 3" xfId="16578"/>
    <cellStyle name="40% - Accent4 2 2 2 2 3 2" xfId="16579"/>
    <cellStyle name="40% - Accent4 2 2 2 2 3 2 2" xfId="16580"/>
    <cellStyle name="40% - Accent4 2 2 2 2 3 2 2 2" xfId="16581"/>
    <cellStyle name="40% - Accent4 2 2 2 2 3 2 3" xfId="16582"/>
    <cellStyle name="40% - Accent4 2 2 2 2 3 3" xfId="16583"/>
    <cellStyle name="40% - Accent4 2 2 2 2 3 3 2" xfId="16584"/>
    <cellStyle name="40% - Accent4 2 2 2 2 3 4" xfId="16585"/>
    <cellStyle name="40% - Accent4 2 2 2 2 4" xfId="16586"/>
    <cellStyle name="40% - Accent4 2 2 2 2 4 2" xfId="16587"/>
    <cellStyle name="40% - Accent4 2 2 2 2 4 2 2" xfId="16588"/>
    <cellStyle name="40% - Accent4 2 2 2 2 4 3" xfId="16589"/>
    <cellStyle name="40% - Accent4 2 2 2 2 5" xfId="16590"/>
    <cellStyle name="40% - Accent4 2 2 2 2 5 2" xfId="16591"/>
    <cellStyle name="40% - Accent4 2 2 2 2 6" xfId="16592"/>
    <cellStyle name="40% - Accent4 2 2 2 2 6 2" xfId="16593"/>
    <cellStyle name="40% - Accent4 2 2 2 2 7" xfId="16594"/>
    <cellStyle name="40% - Accent4 2 2 2 2 8" xfId="16595"/>
    <cellStyle name="40% - Accent4 2 2 2 3" xfId="16596"/>
    <cellStyle name="40% - Accent4 2 2 2 3 2" xfId="16597"/>
    <cellStyle name="40% - Accent4 2 2 2 3 2 2" xfId="16598"/>
    <cellStyle name="40% - Accent4 2 2 2 3 2 2 2" xfId="16599"/>
    <cellStyle name="40% - Accent4 2 2 2 3 2 3" xfId="16600"/>
    <cellStyle name="40% - Accent4 2 2 2 3 2 4" xfId="16601"/>
    <cellStyle name="40% - Accent4 2 2 2 3 3" xfId="16602"/>
    <cellStyle name="40% - Accent4 2 2 2 3 3 2" xfId="16603"/>
    <cellStyle name="40% - Accent4 2 2 2 3 4" xfId="16604"/>
    <cellStyle name="40% - Accent4 2 2 2 3 4 2" xfId="16605"/>
    <cellStyle name="40% - Accent4 2 2 2 3 5" xfId="16606"/>
    <cellStyle name="40% - Accent4 2 2 2 3 6" xfId="16607"/>
    <cellStyle name="40% - Accent4 2 2 2 4" xfId="16608"/>
    <cellStyle name="40% - Accent4 2 2 2 5" xfId="16609"/>
    <cellStyle name="40% - Accent4 2 2 2 6" xfId="16610"/>
    <cellStyle name="40% - Accent4 2 2 2 7" xfId="16611"/>
    <cellStyle name="40% - Accent4 2 2 2 8" xfId="16612"/>
    <cellStyle name="40% - Accent4 2 2 3" xfId="16613"/>
    <cellStyle name="40% - Accent4 2 2 3 2" xfId="16614"/>
    <cellStyle name="40% - Accent4 2 2 3 2 2" xfId="16615"/>
    <cellStyle name="40% - Accent4 2 2 3 2 2 2" xfId="16616"/>
    <cellStyle name="40% - Accent4 2 2 3 2 2 3" xfId="16617"/>
    <cellStyle name="40% - Accent4 2 2 3 2 3" xfId="16618"/>
    <cellStyle name="40% - Accent4 2 2 3 2 4" xfId="16619"/>
    <cellStyle name="40% - Accent4 2 2 3 3" xfId="16620"/>
    <cellStyle name="40% - Accent4 2 2 3 3 2" xfId="16621"/>
    <cellStyle name="40% - Accent4 2 2 3 3 3" xfId="16622"/>
    <cellStyle name="40% - Accent4 2 2 3 4" xfId="16623"/>
    <cellStyle name="40% - Accent4 2 2 3 5" xfId="16624"/>
    <cellStyle name="40% - Accent4 2 2 4" xfId="16625"/>
    <cellStyle name="40% - Accent4 2 2 4 2" xfId="16626"/>
    <cellStyle name="40% - Accent4 2 2 4 2 2" xfId="16627"/>
    <cellStyle name="40% - Accent4 2 2 4 2 2 2" xfId="16628"/>
    <cellStyle name="40% - Accent4 2 2 4 2 2 2 2" xfId="16629"/>
    <cellStyle name="40% - Accent4 2 2 4 2 2 3" xfId="16630"/>
    <cellStyle name="40% - Accent4 2 2 4 2 3" xfId="16631"/>
    <cellStyle name="40% - Accent4 2 2 4 2 3 2" xfId="16632"/>
    <cellStyle name="40% - Accent4 2 2 4 2 4" xfId="16633"/>
    <cellStyle name="40% - Accent4 2 2 4 3" xfId="16634"/>
    <cellStyle name="40% - Accent4 2 2 4 3 2" xfId="16635"/>
    <cellStyle name="40% - Accent4 2 2 4 3 2 2" xfId="16636"/>
    <cellStyle name="40% - Accent4 2 2 4 3 2 2 2" xfId="16637"/>
    <cellStyle name="40% - Accent4 2 2 4 3 2 3" xfId="16638"/>
    <cellStyle name="40% - Accent4 2 2 4 3 3" xfId="16639"/>
    <cellStyle name="40% - Accent4 2 2 4 3 3 2" xfId="16640"/>
    <cellStyle name="40% - Accent4 2 2 4 3 4" xfId="16641"/>
    <cellStyle name="40% - Accent4 2 2 4 4" xfId="16642"/>
    <cellStyle name="40% - Accent4 2 2 4 4 2" xfId="16643"/>
    <cellStyle name="40% - Accent4 2 2 4 4 2 2" xfId="16644"/>
    <cellStyle name="40% - Accent4 2 2 4 4 3" xfId="16645"/>
    <cellStyle name="40% - Accent4 2 2 4 5" xfId="16646"/>
    <cellStyle name="40% - Accent4 2 2 4 5 2" xfId="16647"/>
    <cellStyle name="40% - Accent4 2 2 4 6" xfId="16648"/>
    <cellStyle name="40% - Accent4 2 2 4 7" xfId="16649"/>
    <cellStyle name="40% - Accent4 2 2 4 8" xfId="16650"/>
    <cellStyle name="40% - Accent4 2 2 5" xfId="16651"/>
    <cellStyle name="40% - Accent4 2 2 5 2" xfId="16652"/>
    <cellStyle name="40% - Accent4 2 2 5 2 2" xfId="16653"/>
    <cellStyle name="40% - Accent4 2 2 5 2 2 2" xfId="16654"/>
    <cellStyle name="40% - Accent4 2 2 5 2 3" xfId="16655"/>
    <cellStyle name="40% - Accent4 2 2 5 3" xfId="16656"/>
    <cellStyle name="40% - Accent4 2 2 5 3 2" xfId="16657"/>
    <cellStyle name="40% - Accent4 2 2 5 4" xfId="16658"/>
    <cellStyle name="40% - Accent4 2 2 6" xfId="16659"/>
    <cellStyle name="40% - Accent4 2 2 7" xfId="16660"/>
    <cellStyle name="40% - Accent4 2 2 8" xfId="16661"/>
    <cellStyle name="40% - Accent4 2 2 9" xfId="16662"/>
    <cellStyle name="40% - Accent4 2 3" xfId="16663"/>
    <cellStyle name="40% - Accent4 2 3 2" xfId="16664"/>
    <cellStyle name="40% - Accent4 2 3 2 2" xfId="16665"/>
    <cellStyle name="40% - Accent4 2 3 2 2 2" xfId="16666"/>
    <cellStyle name="40% - Accent4 2 3 2 2 2 2" xfId="16667"/>
    <cellStyle name="40% - Accent4 2 3 2 2 2 2 2" xfId="16668"/>
    <cellStyle name="40% - Accent4 2 3 2 2 2 3" xfId="16669"/>
    <cellStyle name="40% - Accent4 2 3 2 2 3" xfId="16670"/>
    <cellStyle name="40% - Accent4 2 3 2 2 3 2" xfId="16671"/>
    <cellStyle name="40% - Accent4 2 3 2 2 4" xfId="16672"/>
    <cellStyle name="40% - Accent4 2 3 2 3" xfId="16673"/>
    <cellStyle name="40% - Accent4 2 3 2 3 2" xfId="16674"/>
    <cellStyle name="40% - Accent4 2 3 2 3 2 2" xfId="16675"/>
    <cellStyle name="40% - Accent4 2 3 2 3 2 2 2" xfId="16676"/>
    <cellStyle name="40% - Accent4 2 3 2 3 2 3" xfId="16677"/>
    <cellStyle name="40% - Accent4 2 3 2 3 3" xfId="16678"/>
    <cellStyle name="40% - Accent4 2 3 2 3 3 2" xfId="16679"/>
    <cellStyle name="40% - Accent4 2 3 2 3 4" xfId="16680"/>
    <cellStyle name="40% - Accent4 2 3 2 4" xfId="16681"/>
    <cellStyle name="40% - Accent4 2 3 2 4 2" xfId="16682"/>
    <cellStyle name="40% - Accent4 2 3 2 4 2 2" xfId="16683"/>
    <cellStyle name="40% - Accent4 2 3 2 4 3" xfId="16684"/>
    <cellStyle name="40% - Accent4 2 3 2 5" xfId="16685"/>
    <cellStyle name="40% - Accent4 2 3 2 5 2" xfId="16686"/>
    <cellStyle name="40% - Accent4 2 3 2 6" xfId="16687"/>
    <cellStyle name="40% - Accent4 2 3 2 7" xfId="16688"/>
    <cellStyle name="40% - Accent4 2 3 2 8" xfId="16689"/>
    <cellStyle name="40% - Accent4 2 3 2 9" xfId="16690"/>
    <cellStyle name="40% - Accent4 2 3 3" xfId="16691"/>
    <cellStyle name="40% - Accent4 2 3 3 2" xfId="16692"/>
    <cellStyle name="40% - Accent4 2 3 3 2 2" xfId="16693"/>
    <cellStyle name="40% - Accent4 2 3 3 2 2 2" xfId="16694"/>
    <cellStyle name="40% - Accent4 2 3 3 2 3" xfId="16695"/>
    <cellStyle name="40% - Accent4 2 3 3 2 4" xfId="16696"/>
    <cellStyle name="40% - Accent4 2 3 3 3" xfId="16697"/>
    <cellStyle name="40% - Accent4 2 3 3 3 2" xfId="16698"/>
    <cellStyle name="40% - Accent4 2 3 3 4" xfId="16699"/>
    <cellStyle name="40% - Accent4 2 3 3 5" xfId="16700"/>
    <cellStyle name="40% - Accent4 2 3 3 6" xfId="16701"/>
    <cellStyle name="40% - Accent4 2 3 4" xfId="16702"/>
    <cellStyle name="40% - Accent4 2 3 5" xfId="16703"/>
    <cellStyle name="40% - Accent4 2 3 6" xfId="16704"/>
    <cellStyle name="40% - Accent4 2 3 7" xfId="16705"/>
    <cellStyle name="40% - Accent4 2 3 8" xfId="16706"/>
    <cellStyle name="40% - Accent4 2 4" xfId="16707"/>
    <cellStyle name="40% - Accent4 2 4 10" xfId="16708"/>
    <cellStyle name="40% - Accent4 2 4 2" xfId="16709"/>
    <cellStyle name="40% - Accent4 2 4 2 2" xfId="16710"/>
    <cellStyle name="40% - Accent4 2 4 2 2 2" xfId="16711"/>
    <cellStyle name="40% - Accent4 2 4 2 2 2 2" xfId="16712"/>
    <cellStyle name="40% - Accent4 2 4 2 2 2 2 2" xfId="16713"/>
    <cellStyle name="40% - Accent4 2 4 2 2 2 3" xfId="16714"/>
    <cellStyle name="40% - Accent4 2 4 2 2 3" xfId="16715"/>
    <cellStyle name="40% - Accent4 2 4 2 2 3 2" xfId="16716"/>
    <cellStyle name="40% - Accent4 2 4 2 2 4" xfId="16717"/>
    <cellStyle name="40% - Accent4 2 4 2 3" xfId="16718"/>
    <cellStyle name="40% - Accent4 2 4 2 3 2" xfId="16719"/>
    <cellStyle name="40% - Accent4 2 4 2 3 2 2" xfId="16720"/>
    <cellStyle name="40% - Accent4 2 4 2 3 2 2 2" xfId="16721"/>
    <cellStyle name="40% - Accent4 2 4 2 3 2 3" xfId="16722"/>
    <cellStyle name="40% - Accent4 2 4 2 3 3" xfId="16723"/>
    <cellStyle name="40% - Accent4 2 4 2 3 3 2" xfId="16724"/>
    <cellStyle name="40% - Accent4 2 4 2 3 4" xfId="16725"/>
    <cellStyle name="40% - Accent4 2 4 2 4" xfId="16726"/>
    <cellStyle name="40% - Accent4 2 4 2 4 2" xfId="16727"/>
    <cellStyle name="40% - Accent4 2 4 2 4 2 2" xfId="16728"/>
    <cellStyle name="40% - Accent4 2 4 2 4 3" xfId="16729"/>
    <cellStyle name="40% - Accent4 2 4 2 5" xfId="16730"/>
    <cellStyle name="40% - Accent4 2 4 2 5 2" xfId="16731"/>
    <cellStyle name="40% - Accent4 2 4 2 6" xfId="16732"/>
    <cellStyle name="40% - Accent4 2 4 2 7" xfId="16733"/>
    <cellStyle name="40% - Accent4 2 4 2 8" xfId="16734"/>
    <cellStyle name="40% - Accent4 2 4 3" xfId="16735"/>
    <cellStyle name="40% - Accent4 2 4 3 2" xfId="16736"/>
    <cellStyle name="40% - Accent4 2 4 3 2 2" xfId="16737"/>
    <cellStyle name="40% - Accent4 2 4 3 2 2 2" xfId="16738"/>
    <cellStyle name="40% - Accent4 2 4 3 2 3" xfId="16739"/>
    <cellStyle name="40% - Accent4 2 4 3 3" xfId="16740"/>
    <cellStyle name="40% - Accent4 2 4 3 3 2" xfId="16741"/>
    <cellStyle name="40% - Accent4 2 4 3 4" xfId="16742"/>
    <cellStyle name="40% - Accent4 2 4 3 5" xfId="16743"/>
    <cellStyle name="40% - Accent4 2 4 3 6" xfId="16744"/>
    <cellStyle name="40% - Accent4 2 4 4" xfId="16745"/>
    <cellStyle name="40% - Accent4 2 4 5" xfId="16746"/>
    <cellStyle name="40% - Accent4 2 4 6" xfId="16747"/>
    <cellStyle name="40% - Accent4 2 4 7" xfId="16748"/>
    <cellStyle name="40% - Accent4 2 4 8" xfId="16749"/>
    <cellStyle name="40% - Accent4 2 4 9" xfId="16750"/>
    <cellStyle name="40% - Accent4 2 5" xfId="16751"/>
    <cellStyle name="40% - Accent4 2 5 2" xfId="16752"/>
    <cellStyle name="40% - Accent4 2 5 2 2" xfId="16753"/>
    <cellStyle name="40% - Accent4 2 5 2 2 2" xfId="16754"/>
    <cellStyle name="40% - Accent4 2 5 2 2 3" xfId="16755"/>
    <cellStyle name="40% - Accent4 2 5 2 3" xfId="16756"/>
    <cellStyle name="40% - Accent4 2 5 2 4" xfId="16757"/>
    <cellStyle name="40% - Accent4 2 5 3" xfId="16758"/>
    <cellStyle name="40% - Accent4 2 5 3 2" xfId="16759"/>
    <cellStyle name="40% - Accent4 2 5 3 3" xfId="16760"/>
    <cellStyle name="40% - Accent4 2 5 4" xfId="16761"/>
    <cellStyle name="40% - Accent4 2 5 5" xfId="16762"/>
    <cellStyle name="40% - Accent4 2 6" xfId="16763"/>
    <cellStyle name="40% - Accent4 2 6 2" xfId="16764"/>
    <cellStyle name="40% - Accent4 2 6 2 2" xfId="16765"/>
    <cellStyle name="40% - Accent4 2 6 2 2 2" xfId="16766"/>
    <cellStyle name="40% - Accent4 2 6 2 2 3" xfId="16767"/>
    <cellStyle name="40% - Accent4 2 6 2 3" xfId="16768"/>
    <cellStyle name="40% - Accent4 2 6 2 4" xfId="16769"/>
    <cellStyle name="40% - Accent4 2 6 3" xfId="16770"/>
    <cellStyle name="40% - Accent4 2 6 3 2" xfId="16771"/>
    <cellStyle name="40% - Accent4 2 6 3 3" xfId="16772"/>
    <cellStyle name="40% - Accent4 2 6 4" xfId="16773"/>
    <cellStyle name="40% - Accent4 2 6 5" xfId="16774"/>
    <cellStyle name="40% - Accent4 2_2012 Cost of Removal" xfId="16775"/>
    <cellStyle name="40% - Accent4 3" xfId="16776"/>
    <cellStyle name="40% - Accent4 3 10" xfId="16777"/>
    <cellStyle name="40% - Accent4 3 2" xfId="16778"/>
    <cellStyle name="40% - Accent4 3 2 2" xfId="16779"/>
    <cellStyle name="40% - Accent4 3 2 2 10" xfId="16780"/>
    <cellStyle name="40% - Accent4 3 2 2 11" xfId="16781"/>
    <cellStyle name="40% - Accent4 3 2 2 12" xfId="16782"/>
    <cellStyle name="40% - Accent4 3 2 2 2" xfId="16783"/>
    <cellStyle name="40% - Accent4 3 2 2 2 2" xfId="16784"/>
    <cellStyle name="40% - Accent4 3 2 2 2 2 2" xfId="16785"/>
    <cellStyle name="40% - Accent4 3 2 2 2 2 2 2" xfId="16786"/>
    <cellStyle name="40% - Accent4 3 2 2 2 2 3" xfId="16787"/>
    <cellStyle name="40% - Accent4 3 2 2 2 3" xfId="16788"/>
    <cellStyle name="40% - Accent4 3 2 2 2 3 2" xfId="16789"/>
    <cellStyle name="40% - Accent4 3 2 2 2 4" xfId="16790"/>
    <cellStyle name="40% - Accent4 3 2 2 3" xfId="16791"/>
    <cellStyle name="40% - Accent4 3 2 2 3 2" xfId="16792"/>
    <cellStyle name="40% - Accent4 3 2 2 3 2 2" xfId="16793"/>
    <cellStyle name="40% - Accent4 3 2 2 3 2 2 2" xfId="16794"/>
    <cellStyle name="40% - Accent4 3 2 2 3 2 3" xfId="16795"/>
    <cellStyle name="40% - Accent4 3 2 2 3 3" xfId="16796"/>
    <cellStyle name="40% - Accent4 3 2 2 3 3 2" xfId="16797"/>
    <cellStyle name="40% - Accent4 3 2 2 3 4" xfId="16798"/>
    <cellStyle name="40% - Accent4 3 2 2 4" xfId="16799"/>
    <cellStyle name="40% - Accent4 3 2 2 4 2" xfId="16800"/>
    <cellStyle name="40% - Accent4 3 2 2 4 2 2" xfId="16801"/>
    <cellStyle name="40% - Accent4 3 2 2 4 2 2 2" xfId="16802"/>
    <cellStyle name="40% - Accent4 3 2 2 4 2 3" xfId="16803"/>
    <cellStyle name="40% - Accent4 3 2 2 4 3" xfId="16804"/>
    <cellStyle name="40% - Accent4 3 2 2 4 3 2" xfId="16805"/>
    <cellStyle name="40% - Accent4 3 2 2 4 4" xfId="16806"/>
    <cellStyle name="40% - Accent4 3 2 2 5" xfId="16807"/>
    <cellStyle name="40% - Accent4 3 2 2 5 2" xfId="16808"/>
    <cellStyle name="40% - Accent4 3 2 2 5 2 2" xfId="16809"/>
    <cellStyle name="40% - Accent4 3 2 2 5 3" xfId="16810"/>
    <cellStyle name="40% - Accent4 3 2 2 6" xfId="16811"/>
    <cellStyle name="40% - Accent4 3 2 2 6 2" xfId="16812"/>
    <cellStyle name="40% - Accent4 3 2 2 7" xfId="16813"/>
    <cellStyle name="40% - Accent4 3 2 2 8" xfId="16814"/>
    <cellStyle name="40% - Accent4 3 2 2 9" xfId="16815"/>
    <cellStyle name="40% - Accent4 3 2 3" xfId="16816"/>
    <cellStyle name="40% - Accent4 3 2 3 2" xfId="16817"/>
    <cellStyle name="40% - Accent4 3 2 3 2 2" xfId="16818"/>
    <cellStyle name="40% - Accent4 3 2 3 2 2 2" xfId="16819"/>
    <cellStyle name="40% - Accent4 3 2 3 2 2 2 2" xfId="16820"/>
    <cellStyle name="40% - Accent4 3 2 3 2 2 3" xfId="16821"/>
    <cellStyle name="40% - Accent4 3 2 3 2 3" xfId="16822"/>
    <cellStyle name="40% - Accent4 3 2 3 2 3 2" xfId="16823"/>
    <cellStyle name="40% - Accent4 3 2 3 2 4" xfId="16824"/>
    <cellStyle name="40% - Accent4 3 2 3 3" xfId="16825"/>
    <cellStyle name="40% - Accent4 3 2 3 3 2" xfId="16826"/>
    <cellStyle name="40% - Accent4 3 2 3 3 2 2" xfId="16827"/>
    <cellStyle name="40% - Accent4 3 2 3 3 2 2 2" xfId="16828"/>
    <cellStyle name="40% - Accent4 3 2 3 3 2 3" xfId="16829"/>
    <cellStyle name="40% - Accent4 3 2 3 3 3" xfId="16830"/>
    <cellStyle name="40% - Accent4 3 2 3 3 3 2" xfId="16831"/>
    <cellStyle name="40% - Accent4 3 2 3 3 4" xfId="16832"/>
    <cellStyle name="40% - Accent4 3 2 3 4" xfId="16833"/>
    <cellStyle name="40% - Accent4 3 2 3 4 2" xfId="16834"/>
    <cellStyle name="40% - Accent4 3 2 3 4 2 2" xfId="16835"/>
    <cellStyle name="40% - Accent4 3 2 3 4 3" xfId="16836"/>
    <cellStyle name="40% - Accent4 3 2 3 5" xfId="16837"/>
    <cellStyle name="40% - Accent4 3 2 3 5 2" xfId="16838"/>
    <cellStyle name="40% - Accent4 3 2 3 6" xfId="16839"/>
    <cellStyle name="40% - Accent4 3 2 3 7" xfId="16840"/>
    <cellStyle name="40% - Accent4 3 2 4" xfId="16841"/>
    <cellStyle name="40% - Accent4 3 2 4 2" xfId="16842"/>
    <cellStyle name="40% - Accent4 3 2 4 2 2" xfId="16843"/>
    <cellStyle name="40% - Accent4 3 2 4 2 2 2" xfId="16844"/>
    <cellStyle name="40% - Accent4 3 2 4 2 3" xfId="16845"/>
    <cellStyle name="40% - Accent4 3 2 4 3" xfId="16846"/>
    <cellStyle name="40% - Accent4 3 2 4 3 2" xfId="16847"/>
    <cellStyle name="40% - Accent4 3 2 4 4" xfId="16848"/>
    <cellStyle name="40% - Accent4 3 2 5" xfId="16849"/>
    <cellStyle name="40% - Accent4 3 2 6" xfId="16850"/>
    <cellStyle name="40% - Accent4 3 2 7" xfId="16851"/>
    <cellStyle name="40% - Accent4 3 2 8" xfId="16852"/>
    <cellStyle name="40% - Accent4 3 3" xfId="16853"/>
    <cellStyle name="40% - Accent4 3 3 2" xfId="16854"/>
    <cellStyle name="40% - Accent4 3 3 2 2" xfId="16855"/>
    <cellStyle name="40% - Accent4 3 3 2 2 2" xfId="16856"/>
    <cellStyle name="40% - Accent4 3 3 2 2 2 2" xfId="16857"/>
    <cellStyle name="40% - Accent4 3 3 2 2 2 2 2" xfId="16858"/>
    <cellStyle name="40% - Accent4 3 3 2 2 2 3" xfId="16859"/>
    <cellStyle name="40% - Accent4 3 3 2 2 3" xfId="16860"/>
    <cellStyle name="40% - Accent4 3 3 2 2 3 2" xfId="16861"/>
    <cellStyle name="40% - Accent4 3 3 2 2 4" xfId="16862"/>
    <cellStyle name="40% - Accent4 3 3 2 3" xfId="16863"/>
    <cellStyle name="40% - Accent4 3 3 2 3 2" xfId="16864"/>
    <cellStyle name="40% - Accent4 3 3 2 3 2 2" xfId="16865"/>
    <cellStyle name="40% - Accent4 3 3 2 3 2 2 2" xfId="16866"/>
    <cellStyle name="40% - Accent4 3 3 2 3 2 3" xfId="16867"/>
    <cellStyle name="40% - Accent4 3 3 2 3 3" xfId="16868"/>
    <cellStyle name="40% - Accent4 3 3 2 3 3 2" xfId="16869"/>
    <cellStyle name="40% - Accent4 3 3 2 3 4" xfId="16870"/>
    <cellStyle name="40% - Accent4 3 3 2 4" xfId="16871"/>
    <cellStyle name="40% - Accent4 3 3 2 4 2" xfId="16872"/>
    <cellStyle name="40% - Accent4 3 3 2 4 2 2" xfId="16873"/>
    <cellStyle name="40% - Accent4 3 3 2 4 3" xfId="16874"/>
    <cellStyle name="40% - Accent4 3 3 2 5" xfId="16875"/>
    <cellStyle name="40% - Accent4 3 3 2 5 2" xfId="16876"/>
    <cellStyle name="40% - Accent4 3 3 2 6" xfId="16877"/>
    <cellStyle name="40% - Accent4 3 3 2 7" xfId="16878"/>
    <cellStyle name="40% - Accent4 3 3 3" xfId="16879"/>
    <cellStyle name="40% - Accent4 3 3 3 2" xfId="16880"/>
    <cellStyle name="40% - Accent4 3 3 3 2 2" xfId="16881"/>
    <cellStyle name="40% - Accent4 3 3 3 2 2 2" xfId="16882"/>
    <cellStyle name="40% - Accent4 3 3 3 2 3" xfId="16883"/>
    <cellStyle name="40% - Accent4 3 3 3 3" xfId="16884"/>
    <cellStyle name="40% - Accent4 3 3 3 3 2" xfId="16885"/>
    <cellStyle name="40% - Accent4 3 3 3 4" xfId="16886"/>
    <cellStyle name="40% - Accent4 3 3 4" xfId="16887"/>
    <cellStyle name="40% - Accent4 3 3 5" xfId="16888"/>
    <cellStyle name="40% - Accent4 3 3 6" xfId="16889"/>
    <cellStyle name="40% - Accent4 3 3 7" xfId="16890"/>
    <cellStyle name="40% - Accent4 3 4" xfId="16891"/>
    <cellStyle name="40% - Accent4 3 4 2" xfId="16892"/>
    <cellStyle name="40% - Accent4 3 4 2 2" xfId="16893"/>
    <cellStyle name="40% - Accent4 3 4 2 2 2" xfId="16894"/>
    <cellStyle name="40% - Accent4 3 4 2 2 2 2" xfId="16895"/>
    <cellStyle name="40% - Accent4 3 4 2 2 3" xfId="16896"/>
    <cellStyle name="40% - Accent4 3 4 2 3" xfId="16897"/>
    <cellStyle name="40% - Accent4 3 4 2 3 2" xfId="16898"/>
    <cellStyle name="40% - Accent4 3 4 2 4" xfId="16899"/>
    <cellStyle name="40% - Accent4 3 4 3" xfId="16900"/>
    <cellStyle name="40% - Accent4 3 4 3 2" xfId="16901"/>
    <cellStyle name="40% - Accent4 3 4 3 2 2" xfId="16902"/>
    <cellStyle name="40% - Accent4 3 4 3 2 2 2" xfId="16903"/>
    <cellStyle name="40% - Accent4 3 4 3 2 3" xfId="16904"/>
    <cellStyle name="40% - Accent4 3 4 3 3" xfId="16905"/>
    <cellStyle name="40% - Accent4 3 4 3 3 2" xfId="16906"/>
    <cellStyle name="40% - Accent4 3 4 3 4" xfId="16907"/>
    <cellStyle name="40% - Accent4 3 4 4" xfId="16908"/>
    <cellStyle name="40% - Accent4 3 4 4 2" xfId="16909"/>
    <cellStyle name="40% - Accent4 3 4 4 2 2" xfId="16910"/>
    <cellStyle name="40% - Accent4 3 4 4 3" xfId="16911"/>
    <cellStyle name="40% - Accent4 3 4 5" xfId="16912"/>
    <cellStyle name="40% - Accent4 3 4 5 2" xfId="16913"/>
    <cellStyle name="40% - Accent4 3 4 6" xfId="16914"/>
    <cellStyle name="40% - Accent4 3 4 7" xfId="16915"/>
    <cellStyle name="40% - Accent4 3 5" xfId="16916"/>
    <cellStyle name="40% - Accent4 3 5 2" xfId="16917"/>
    <cellStyle name="40% - Accent4 3 5 2 2" xfId="16918"/>
    <cellStyle name="40% - Accent4 3 5 2 2 2" xfId="16919"/>
    <cellStyle name="40% - Accent4 3 5 2 3" xfId="16920"/>
    <cellStyle name="40% - Accent4 3 5 3" xfId="16921"/>
    <cellStyle name="40% - Accent4 3 5 3 2" xfId="16922"/>
    <cellStyle name="40% - Accent4 3 5 4" xfId="16923"/>
    <cellStyle name="40% - Accent4 3 6" xfId="16924"/>
    <cellStyle name="40% - Accent4 3 7" xfId="16925"/>
    <cellStyle name="40% - Accent4 3 8" xfId="16926"/>
    <cellStyle name="40% - Accent4 3 9" xfId="16927"/>
    <cellStyle name="40% - Accent4 3_2012" xfId="16928"/>
    <cellStyle name="40% - Accent4 4" xfId="16929"/>
    <cellStyle name="40% - Accent4 4 2" xfId="16930"/>
    <cellStyle name="40% - Accent4 4 2 2" xfId="16931"/>
    <cellStyle name="40% - Accent4 4 2 2 2" xfId="16932"/>
    <cellStyle name="40% - Accent4 4 2 2 2 2" xfId="16933"/>
    <cellStyle name="40% - Accent4 4 2 2 2 2 2" xfId="16934"/>
    <cellStyle name="40% - Accent4 4 2 2 2 2 2 2" xfId="16935"/>
    <cellStyle name="40% - Accent4 4 2 2 2 2 3" xfId="16936"/>
    <cellStyle name="40% - Accent4 4 2 2 2 3" xfId="16937"/>
    <cellStyle name="40% - Accent4 4 2 2 2 3 2" xfId="16938"/>
    <cellStyle name="40% - Accent4 4 2 2 2 4" xfId="16939"/>
    <cellStyle name="40% - Accent4 4 2 2 3" xfId="16940"/>
    <cellStyle name="40% - Accent4 4 2 2 3 2" xfId="16941"/>
    <cellStyle name="40% - Accent4 4 2 2 3 2 2" xfId="16942"/>
    <cellStyle name="40% - Accent4 4 2 2 3 2 2 2" xfId="16943"/>
    <cellStyle name="40% - Accent4 4 2 2 3 2 3" xfId="16944"/>
    <cellStyle name="40% - Accent4 4 2 2 3 3" xfId="16945"/>
    <cellStyle name="40% - Accent4 4 2 2 3 3 2" xfId="16946"/>
    <cellStyle name="40% - Accent4 4 2 2 3 4" xfId="16947"/>
    <cellStyle name="40% - Accent4 4 2 2 4" xfId="16948"/>
    <cellStyle name="40% - Accent4 4 2 2 4 2" xfId="16949"/>
    <cellStyle name="40% - Accent4 4 2 2 4 2 2" xfId="16950"/>
    <cellStyle name="40% - Accent4 4 2 2 4 3" xfId="16951"/>
    <cellStyle name="40% - Accent4 4 2 2 5" xfId="16952"/>
    <cellStyle name="40% - Accent4 4 2 2 5 2" xfId="16953"/>
    <cellStyle name="40% - Accent4 4 2 2 6" xfId="16954"/>
    <cellStyle name="40% - Accent4 4 2 2 7" xfId="16955"/>
    <cellStyle name="40% - Accent4 4 2 2 8" xfId="16956"/>
    <cellStyle name="40% - Accent4 4 2 3" xfId="16957"/>
    <cellStyle name="40% - Accent4 4 2 3 2" xfId="16958"/>
    <cellStyle name="40% - Accent4 4 2 3 2 2" xfId="16959"/>
    <cellStyle name="40% - Accent4 4 2 3 2 2 2" xfId="16960"/>
    <cellStyle name="40% - Accent4 4 2 3 2 3" xfId="16961"/>
    <cellStyle name="40% - Accent4 4 2 3 3" xfId="16962"/>
    <cellStyle name="40% - Accent4 4 2 3 3 2" xfId="16963"/>
    <cellStyle name="40% - Accent4 4 2 3 4" xfId="16964"/>
    <cellStyle name="40% - Accent4 4 2 3 5" xfId="16965"/>
    <cellStyle name="40% - Accent4 4 2 3 6" xfId="16966"/>
    <cellStyle name="40% - Accent4 4 2 4" xfId="16967"/>
    <cellStyle name="40% - Accent4 4 2 5" xfId="16968"/>
    <cellStyle name="40% - Accent4 4 2 6" xfId="16969"/>
    <cellStyle name="40% - Accent4 4 2 7" xfId="16970"/>
    <cellStyle name="40% - Accent4 4 3" xfId="16971"/>
    <cellStyle name="40% - Accent4 4 3 2" xfId="16972"/>
    <cellStyle name="40% - Accent4 4 3 2 2" xfId="16973"/>
    <cellStyle name="40% - Accent4 4 3 2 2 2" xfId="16974"/>
    <cellStyle name="40% - Accent4 4 3 2 2 2 2" xfId="16975"/>
    <cellStyle name="40% - Accent4 4 3 2 2 3" xfId="16976"/>
    <cellStyle name="40% - Accent4 4 3 2 3" xfId="16977"/>
    <cellStyle name="40% - Accent4 4 3 2 3 2" xfId="16978"/>
    <cellStyle name="40% - Accent4 4 3 2 4" xfId="16979"/>
    <cellStyle name="40% - Accent4 4 3 2 5" xfId="16980"/>
    <cellStyle name="40% - Accent4 4 3 2 6" xfId="16981"/>
    <cellStyle name="40% - Accent4 4 3 3" xfId="16982"/>
    <cellStyle name="40% - Accent4 4 3 3 2" xfId="16983"/>
    <cellStyle name="40% - Accent4 4 3 3 2 2" xfId="16984"/>
    <cellStyle name="40% - Accent4 4 3 3 2 2 2" xfId="16985"/>
    <cellStyle name="40% - Accent4 4 3 3 2 3" xfId="16986"/>
    <cellStyle name="40% - Accent4 4 3 3 3" xfId="16987"/>
    <cellStyle name="40% - Accent4 4 3 3 3 2" xfId="16988"/>
    <cellStyle name="40% - Accent4 4 3 3 4" xfId="16989"/>
    <cellStyle name="40% - Accent4 4 3 4" xfId="16990"/>
    <cellStyle name="40% - Accent4 4 3 4 2" xfId="16991"/>
    <cellStyle name="40% - Accent4 4 3 4 2 2" xfId="16992"/>
    <cellStyle name="40% - Accent4 4 3 4 2 2 2" xfId="16993"/>
    <cellStyle name="40% - Accent4 4 3 4 2 3" xfId="16994"/>
    <cellStyle name="40% - Accent4 4 3 4 3" xfId="16995"/>
    <cellStyle name="40% - Accent4 4 3 4 3 2" xfId="16996"/>
    <cellStyle name="40% - Accent4 4 3 4 4" xfId="16997"/>
    <cellStyle name="40% - Accent4 4 3 5" xfId="16998"/>
    <cellStyle name="40% - Accent4 4 3 5 2" xfId="16999"/>
    <cellStyle name="40% - Accent4 4 3 5 2 2" xfId="17000"/>
    <cellStyle name="40% - Accent4 4 3 5 3" xfId="17001"/>
    <cellStyle name="40% - Accent4 4 3 6" xfId="17002"/>
    <cellStyle name="40% - Accent4 4 3 6 2" xfId="17003"/>
    <cellStyle name="40% - Accent4 4 3 7" xfId="17004"/>
    <cellStyle name="40% - Accent4 4 3 7 2" xfId="17005"/>
    <cellStyle name="40% - Accent4 4 3 8" xfId="17006"/>
    <cellStyle name="40% - Accent4 4 4" xfId="17007"/>
    <cellStyle name="40% - Accent4 4 4 2" xfId="17008"/>
    <cellStyle name="40% - Accent4 4 4 2 2" xfId="17009"/>
    <cellStyle name="40% - Accent4 4 4 2 2 2" xfId="17010"/>
    <cellStyle name="40% - Accent4 4 4 2 3" xfId="17011"/>
    <cellStyle name="40% - Accent4 4 4 3" xfId="17012"/>
    <cellStyle name="40% - Accent4 4 4 3 2" xfId="17013"/>
    <cellStyle name="40% - Accent4 4 4 4" xfId="17014"/>
    <cellStyle name="40% - Accent4 4 4 5" xfId="17015"/>
    <cellStyle name="40% - Accent4 4 5" xfId="17016"/>
    <cellStyle name="40% - Accent4 4 6" xfId="17017"/>
    <cellStyle name="40% - Accent4 4 7" xfId="17018"/>
    <cellStyle name="40% - Accent4 4 8" xfId="17019"/>
    <cellStyle name="40% - Accent4 4 9" xfId="17020"/>
    <cellStyle name="40% - Accent4 5" xfId="17021"/>
    <cellStyle name="40% - Accent4 5 10" xfId="17022"/>
    <cellStyle name="40% - Accent4 5 2" xfId="17023"/>
    <cellStyle name="40% - Accent4 5 2 2" xfId="17024"/>
    <cellStyle name="40% - Accent4 5 2 2 2" xfId="17025"/>
    <cellStyle name="40% - Accent4 5 2 2 2 2" xfId="17026"/>
    <cellStyle name="40% - Accent4 5 2 2 2 2 2" xfId="17027"/>
    <cellStyle name="40% - Accent4 5 2 2 2 3" xfId="17028"/>
    <cellStyle name="40% - Accent4 5 2 2 3" xfId="17029"/>
    <cellStyle name="40% - Accent4 5 2 2 3 2" xfId="17030"/>
    <cellStyle name="40% - Accent4 5 2 2 4" xfId="17031"/>
    <cellStyle name="40% - Accent4 5 2 2 5" xfId="17032"/>
    <cellStyle name="40% - Accent4 5 2 3" xfId="17033"/>
    <cellStyle name="40% - Accent4 5 2 3 2" xfId="17034"/>
    <cellStyle name="40% - Accent4 5 2 3 2 2" xfId="17035"/>
    <cellStyle name="40% - Accent4 5 2 3 2 2 2" xfId="17036"/>
    <cellStyle name="40% - Accent4 5 2 3 2 3" xfId="17037"/>
    <cellStyle name="40% - Accent4 5 2 3 3" xfId="17038"/>
    <cellStyle name="40% - Accent4 5 2 3 3 2" xfId="17039"/>
    <cellStyle name="40% - Accent4 5 2 3 4" xfId="17040"/>
    <cellStyle name="40% - Accent4 5 2 4" xfId="17041"/>
    <cellStyle name="40% - Accent4 5 2 4 2" xfId="17042"/>
    <cellStyle name="40% - Accent4 5 2 4 2 2" xfId="17043"/>
    <cellStyle name="40% - Accent4 5 2 4 2 2 2" xfId="17044"/>
    <cellStyle name="40% - Accent4 5 2 4 2 3" xfId="17045"/>
    <cellStyle name="40% - Accent4 5 2 4 3" xfId="17046"/>
    <cellStyle name="40% - Accent4 5 2 4 3 2" xfId="17047"/>
    <cellStyle name="40% - Accent4 5 2 4 4" xfId="17048"/>
    <cellStyle name="40% - Accent4 5 2 5" xfId="17049"/>
    <cellStyle name="40% - Accent4 5 2 5 2" xfId="17050"/>
    <cellStyle name="40% - Accent4 5 2 5 2 2" xfId="17051"/>
    <cellStyle name="40% - Accent4 5 2 5 3" xfId="17052"/>
    <cellStyle name="40% - Accent4 5 2 6" xfId="17053"/>
    <cellStyle name="40% - Accent4 5 2 6 2" xfId="17054"/>
    <cellStyle name="40% - Accent4 5 2 7" xfId="17055"/>
    <cellStyle name="40% - Accent4 5 2 8" xfId="17056"/>
    <cellStyle name="40% - Accent4 5 3" xfId="17057"/>
    <cellStyle name="40% - Accent4 5 3 2" xfId="17058"/>
    <cellStyle name="40% - Accent4 5 3 2 2" xfId="17059"/>
    <cellStyle name="40% - Accent4 5 3 2 2 2" xfId="17060"/>
    <cellStyle name="40% - Accent4 5 3 2 3" xfId="17061"/>
    <cellStyle name="40% - Accent4 5 3 3" xfId="17062"/>
    <cellStyle name="40% - Accent4 5 3 3 2" xfId="17063"/>
    <cellStyle name="40% - Accent4 5 3 4" xfId="17064"/>
    <cellStyle name="40% - Accent4 5 4" xfId="17065"/>
    <cellStyle name="40% - Accent4 5 5" xfId="17066"/>
    <cellStyle name="40% - Accent4 5 6" xfId="17067"/>
    <cellStyle name="40% - Accent4 5 7" xfId="17068"/>
    <cellStyle name="40% - Accent4 5 8" xfId="17069"/>
    <cellStyle name="40% - Accent4 5 9" xfId="17070"/>
    <cellStyle name="40% - Accent4 6" xfId="17071"/>
    <cellStyle name="40% - Accent4 6 10" xfId="17072"/>
    <cellStyle name="40% - Accent4 6 10 2" xfId="17073"/>
    <cellStyle name="40% - Accent4 6 11" xfId="17074"/>
    <cellStyle name="40% - Accent4 6 12" xfId="17075"/>
    <cellStyle name="40% - Accent4 6 13" xfId="17076"/>
    <cellStyle name="40% - Accent4 6 14" xfId="17077"/>
    <cellStyle name="40% - Accent4 6 15" xfId="17078"/>
    <cellStyle name="40% - Accent4 6 2" xfId="17079"/>
    <cellStyle name="40% - Accent4 6 2 10" xfId="17080"/>
    <cellStyle name="40% - Accent4 6 2 11" xfId="17081"/>
    <cellStyle name="40% - Accent4 6 2 2" xfId="17082"/>
    <cellStyle name="40% - Accent4 6 2 2 2" xfId="17083"/>
    <cellStyle name="40% - Accent4 6 2 2 2 2" xfId="17084"/>
    <cellStyle name="40% - Accent4 6 2 2 2 2 2" xfId="17085"/>
    <cellStyle name="40% - Accent4 6 2 2 2 2 2 2" xfId="17086"/>
    <cellStyle name="40% - Accent4 6 2 2 2 2 3" xfId="17087"/>
    <cellStyle name="40% - Accent4 6 2 2 2 3" xfId="17088"/>
    <cellStyle name="40% - Accent4 6 2 2 2 3 2" xfId="17089"/>
    <cellStyle name="40% - Accent4 6 2 2 2 4" xfId="17090"/>
    <cellStyle name="40% - Accent4 6 2 2 3" xfId="17091"/>
    <cellStyle name="40% - Accent4 6 2 2 3 2" xfId="17092"/>
    <cellStyle name="40% - Accent4 6 2 2 3 2 2" xfId="17093"/>
    <cellStyle name="40% - Accent4 6 2 2 3 2 2 2" xfId="17094"/>
    <cellStyle name="40% - Accent4 6 2 2 3 2 3" xfId="17095"/>
    <cellStyle name="40% - Accent4 6 2 2 3 3" xfId="17096"/>
    <cellStyle name="40% - Accent4 6 2 2 3 3 2" xfId="17097"/>
    <cellStyle name="40% - Accent4 6 2 2 3 4" xfId="17098"/>
    <cellStyle name="40% - Accent4 6 2 2 4" xfId="17099"/>
    <cellStyle name="40% - Accent4 6 2 2 4 2" xfId="17100"/>
    <cellStyle name="40% - Accent4 6 2 2 4 2 2" xfId="17101"/>
    <cellStyle name="40% - Accent4 6 2 2 4 3" xfId="17102"/>
    <cellStyle name="40% - Accent4 6 2 2 5" xfId="17103"/>
    <cellStyle name="40% - Accent4 6 2 2 5 2" xfId="17104"/>
    <cellStyle name="40% - Accent4 6 2 2 6" xfId="17105"/>
    <cellStyle name="40% - Accent4 6 2 2 7" xfId="17106"/>
    <cellStyle name="40% - Accent4 6 2 3" xfId="17107"/>
    <cellStyle name="40% - Accent4 6 2 3 2" xfId="17108"/>
    <cellStyle name="40% - Accent4 6 2 3 2 2" xfId="17109"/>
    <cellStyle name="40% - Accent4 6 2 3 2 2 2" xfId="17110"/>
    <cellStyle name="40% - Accent4 6 2 3 2 3" xfId="17111"/>
    <cellStyle name="40% - Accent4 6 2 3 3" xfId="17112"/>
    <cellStyle name="40% - Accent4 6 2 3 3 2" xfId="17113"/>
    <cellStyle name="40% - Accent4 6 2 3 4" xfId="17114"/>
    <cellStyle name="40% - Accent4 6 2 3 5" xfId="17115"/>
    <cellStyle name="40% - Accent4 6 2 4" xfId="17116"/>
    <cellStyle name="40% - Accent4 6 2 4 2" xfId="17117"/>
    <cellStyle name="40% - Accent4 6 2 4 2 2" xfId="17118"/>
    <cellStyle name="40% - Accent4 6 2 4 2 2 2" xfId="17119"/>
    <cellStyle name="40% - Accent4 6 2 4 2 3" xfId="17120"/>
    <cellStyle name="40% - Accent4 6 2 4 3" xfId="17121"/>
    <cellStyle name="40% - Accent4 6 2 4 3 2" xfId="17122"/>
    <cellStyle name="40% - Accent4 6 2 4 4" xfId="17123"/>
    <cellStyle name="40% - Accent4 6 2 5" xfId="17124"/>
    <cellStyle name="40% - Accent4 6 2 5 2" xfId="17125"/>
    <cellStyle name="40% - Accent4 6 2 5 2 2" xfId="17126"/>
    <cellStyle name="40% - Accent4 6 2 5 2 2 2" xfId="17127"/>
    <cellStyle name="40% - Accent4 6 2 5 2 3" xfId="17128"/>
    <cellStyle name="40% - Accent4 6 2 5 3" xfId="17129"/>
    <cellStyle name="40% - Accent4 6 2 5 3 2" xfId="17130"/>
    <cellStyle name="40% - Accent4 6 2 5 4" xfId="17131"/>
    <cellStyle name="40% - Accent4 6 2 6" xfId="17132"/>
    <cellStyle name="40% - Accent4 6 2 6 2" xfId="17133"/>
    <cellStyle name="40% - Accent4 6 2 6 2 2" xfId="17134"/>
    <cellStyle name="40% - Accent4 6 2 6 2 2 2" xfId="17135"/>
    <cellStyle name="40% - Accent4 6 2 6 2 3" xfId="17136"/>
    <cellStyle name="40% - Accent4 6 2 6 3" xfId="17137"/>
    <cellStyle name="40% - Accent4 6 2 6 3 2" xfId="17138"/>
    <cellStyle name="40% - Accent4 6 2 6 4" xfId="17139"/>
    <cellStyle name="40% - Accent4 6 2 7" xfId="17140"/>
    <cellStyle name="40% - Accent4 6 2 7 2" xfId="17141"/>
    <cellStyle name="40% - Accent4 6 2 7 2 2" xfId="17142"/>
    <cellStyle name="40% - Accent4 6 2 7 3" xfId="17143"/>
    <cellStyle name="40% - Accent4 6 2 8" xfId="17144"/>
    <cellStyle name="40% - Accent4 6 2 8 2" xfId="17145"/>
    <cellStyle name="40% - Accent4 6 2 9" xfId="17146"/>
    <cellStyle name="40% - Accent4 6 3" xfId="17147"/>
    <cellStyle name="40% - Accent4 6 3 10" xfId="17148"/>
    <cellStyle name="40% - Accent4 6 3 11" xfId="17149"/>
    <cellStyle name="40% - Accent4 6 3 2" xfId="17150"/>
    <cellStyle name="40% - Accent4 6 3 2 2" xfId="17151"/>
    <cellStyle name="40% - Accent4 6 3 2 2 2" xfId="17152"/>
    <cellStyle name="40% - Accent4 6 3 2 2 2 2" xfId="17153"/>
    <cellStyle name="40% - Accent4 6 3 2 2 2 2 2" xfId="17154"/>
    <cellStyle name="40% - Accent4 6 3 2 2 2 3" xfId="17155"/>
    <cellStyle name="40% - Accent4 6 3 2 2 3" xfId="17156"/>
    <cellStyle name="40% - Accent4 6 3 2 2 3 2" xfId="17157"/>
    <cellStyle name="40% - Accent4 6 3 2 2 4" xfId="17158"/>
    <cellStyle name="40% - Accent4 6 3 2 3" xfId="17159"/>
    <cellStyle name="40% - Accent4 6 3 2 3 2" xfId="17160"/>
    <cellStyle name="40% - Accent4 6 3 2 3 2 2" xfId="17161"/>
    <cellStyle name="40% - Accent4 6 3 2 3 2 2 2" xfId="17162"/>
    <cellStyle name="40% - Accent4 6 3 2 3 2 3" xfId="17163"/>
    <cellStyle name="40% - Accent4 6 3 2 3 3" xfId="17164"/>
    <cellStyle name="40% - Accent4 6 3 2 3 3 2" xfId="17165"/>
    <cellStyle name="40% - Accent4 6 3 2 3 4" xfId="17166"/>
    <cellStyle name="40% - Accent4 6 3 2 4" xfId="17167"/>
    <cellStyle name="40% - Accent4 6 3 2 4 2" xfId="17168"/>
    <cellStyle name="40% - Accent4 6 3 2 4 2 2" xfId="17169"/>
    <cellStyle name="40% - Accent4 6 3 2 4 3" xfId="17170"/>
    <cellStyle name="40% - Accent4 6 3 2 5" xfId="17171"/>
    <cellStyle name="40% - Accent4 6 3 2 5 2" xfId="17172"/>
    <cellStyle name="40% - Accent4 6 3 2 6" xfId="17173"/>
    <cellStyle name="40% - Accent4 6 3 2 7" xfId="17174"/>
    <cellStyle name="40% - Accent4 6 3 3" xfId="17175"/>
    <cellStyle name="40% - Accent4 6 3 3 2" xfId="17176"/>
    <cellStyle name="40% - Accent4 6 3 3 2 2" xfId="17177"/>
    <cellStyle name="40% - Accent4 6 3 3 2 2 2" xfId="17178"/>
    <cellStyle name="40% - Accent4 6 3 3 2 3" xfId="17179"/>
    <cellStyle name="40% - Accent4 6 3 3 3" xfId="17180"/>
    <cellStyle name="40% - Accent4 6 3 3 3 2" xfId="17181"/>
    <cellStyle name="40% - Accent4 6 3 3 4" xfId="17182"/>
    <cellStyle name="40% - Accent4 6 3 3 5" xfId="17183"/>
    <cellStyle name="40% - Accent4 6 3 4" xfId="17184"/>
    <cellStyle name="40% - Accent4 6 3 4 2" xfId="17185"/>
    <cellStyle name="40% - Accent4 6 3 4 2 2" xfId="17186"/>
    <cellStyle name="40% - Accent4 6 3 4 2 2 2" xfId="17187"/>
    <cellStyle name="40% - Accent4 6 3 4 2 3" xfId="17188"/>
    <cellStyle name="40% - Accent4 6 3 4 3" xfId="17189"/>
    <cellStyle name="40% - Accent4 6 3 4 3 2" xfId="17190"/>
    <cellStyle name="40% - Accent4 6 3 4 4" xfId="17191"/>
    <cellStyle name="40% - Accent4 6 3 5" xfId="17192"/>
    <cellStyle name="40% - Accent4 6 3 5 2" xfId="17193"/>
    <cellStyle name="40% - Accent4 6 3 5 2 2" xfId="17194"/>
    <cellStyle name="40% - Accent4 6 3 5 2 2 2" xfId="17195"/>
    <cellStyle name="40% - Accent4 6 3 5 2 3" xfId="17196"/>
    <cellStyle name="40% - Accent4 6 3 5 3" xfId="17197"/>
    <cellStyle name="40% - Accent4 6 3 5 3 2" xfId="17198"/>
    <cellStyle name="40% - Accent4 6 3 5 4" xfId="17199"/>
    <cellStyle name="40% - Accent4 6 3 6" xfId="17200"/>
    <cellStyle name="40% - Accent4 6 3 6 2" xfId="17201"/>
    <cellStyle name="40% - Accent4 6 3 6 2 2" xfId="17202"/>
    <cellStyle name="40% - Accent4 6 3 6 2 2 2" xfId="17203"/>
    <cellStyle name="40% - Accent4 6 3 6 2 3" xfId="17204"/>
    <cellStyle name="40% - Accent4 6 3 6 3" xfId="17205"/>
    <cellStyle name="40% - Accent4 6 3 6 3 2" xfId="17206"/>
    <cellStyle name="40% - Accent4 6 3 6 4" xfId="17207"/>
    <cellStyle name="40% - Accent4 6 3 7" xfId="17208"/>
    <cellStyle name="40% - Accent4 6 3 7 2" xfId="17209"/>
    <cellStyle name="40% - Accent4 6 3 7 2 2" xfId="17210"/>
    <cellStyle name="40% - Accent4 6 3 7 3" xfId="17211"/>
    <cellStyle name="40% - Accent4 6 3 8" xfId="17212"/>
    <cellStyle name="40% - Accent4 6 3 8 2" xfId="17213"/>
    <cellStyle name="40% - Accent4 6 3 9" xfId="17214"/>
    <cellStyle name="40% - Accent4 6 4" xfId="17215"/>
    <cellStyle name="40% - Accent4 6 4 2" xfId="17216"/>
    <cellStyle name="40% - Accent4 6 4 2 2" xfId="17217"/>
    <cellStyle name="40% - Accent4 6 4 2 2 2" xfId="17218"/>
    <cellStyle name="40% - Accent4 6 4 2 2 2 2" xfId="17219"/>
    <cellStyle name="40% - Accent4 6 4 2 2 3" xfId="17220"/>
    <cellStyle name="40% - Accent4 6 4 2 3" xfId="17221"/>
    <cellStyle name="40% - Accent4 6 4 2 3 2" xfId="17222"/>
    <cellStyle name="40% - Accent4 6 4 2 4" xfId="17223"/>
    <cellStyle name="40% - Accent4 6 4 3" xfId="17224"/>
    <cellStyle name="40% - Accent4 6 4 3 2" xfId="17225"/>
    <cellStyle name="40% - Accent4 6 4 3 2 2" xfId="17226"/>
    <cellStyle name="40% - Accent4 6 4 3 2 2 2" xfId="17227"/>
    <cellStyle name="40% - Accent4 6 4 3 2 3" xfId="17228"/>
    <cellStyle name="40% - Accent4 6 4 3 3" xfId="17229"/>
    <cellStyle name="40% - Accent4 6 4 3 3 2" xfId="17230"/>
    <cellStyle name="40% - Accent4 6 4 3 4" xfId="17231"/>
    <cellStyle name="40% - Accent4 6 4 4" xfId="17232"/>
    <cellStyle name="40% - Accent4 6 4 4 2" xfId="17233"/>
    <cellStyle name="40% - Accent4 6 4 4 2 2" xfId="17234"/>
    <cellStyle name="40% - Accent4 6 4 4 3" xfId="17235"/>
    <cellStyle name="40% - Accent4 6 4 5" xfId="17236"/>
    <cellStyle name="40% - Accent4 6 4 5 2" xfId="17237"/>
    <cellStyle name="40% - Accent4 6 4 6" xfId="17238"/>
    <cellStyle name="40% - Accent4 6 4 7" xfId="17239"/>
    <cellStyle name="40% - Accent4 6 5" xfId="17240"/>
    <cellStyle name="40% - Accent4 6 5 2" xfId="17241"/>
    <cellStyle name="40% - Accent4 6 5 2 2" xfId="17242"/>
    <cellStyle name="40% - Accent4 6 5 2 2 2" xfId="17243"/>
    <cellStyle name="40% - Accent4 6 5 2 2 2 2" xfId="17244"/>
    <cellStyle name="40% - Accent4 6 5 2 2 3" xfId="17245"/>
    <cellStyle name="40% - Accent4 6 5 2 3" xfId="17246"/>
    <cellStyle name="40% - Accent4 6 5 2 3 2" xfId="17247"/>
    <cellStyle name="40% - Accent4 6 5 2 4" xfId="17248"/>
    <cellStyle name="40% - Accent4 6 5 3" xfId="17249"/>
    <cellStyle name="40% - Accent4 6 5 3 2" xfId="17250"/>
    <cellStyle name="40% - Accent4 6 5 3 2 2" xfId="17251"/>
    <cellStyle name="40% - Accent4 6 5 3 2 2 2" xfId="17252"/>
    <cellStyle name="40% - Accent4 6 5 3 2 3" xfId="17253"/>
    <cellStyle name="40% - Accent4 6 5 3 3" xfId="17254"/>
    <cellStyle name="40% - Accent4 6 5 3 3 2" xfId="17255"/>
    <cellStyle name="40% - Accent4 6 5 3 4" xfId="17256"/>
    <cellStyle name="40% - Accent4 6 5 4" xfId="17257"/>
    <cellStyle name="40% - Accent4 6 5 4 2" xfId="17258"/>
    <cellStyle name="40% - Accent4 6 5 4 2 2" xfId="17259"/>
    <cellStyle name="40% - Accent4 6 5 4 3" xfId="17260"/>
    <cellStyle name="40% - Accent4 6 5 5" xfId="17261"/>
    <cellStyle name="40% - Accent4 6 5 5 2" xfId="17262"/>
    <cellStyle name="40% - Accent4 6 5 6" xfId="17263"/>
    <cellStyle name="40% - Accent4 6 5 7" xfId="17264"/>
    <cellStyle name="40% - Accent4 6 6" xfId="17265"/>
    <cellStyle name="40% - Accent4 6 6 2" xfId="17266"/>
    <cellStyle name="40% - Accent4 6 6 2 2" xfId="17267"/>
    <cellStyle name="40% - Accent4 6 6 2 2 2" xfId="17268"/>
    <cellStyle name="40% - Accent4 6 6 2 3" xfId="17269"/>
    <cellStyle name="40% - Accent4 6 6 3" xfId="17270"/>
    <cellStyle name="40% - Accent4 6 6 3 2" xfId="17271"/>
    <cellStyle name="40% - Accent4 6 6 4" xfId="17272"/>
    <cellStyle name="40% - Accent4 6 7" xfId="17273"/>
    <cellStyle name="40% - Accent4 6 7 2" xfId="17274"/>
    <cellStyle name="40% - Accent4 6 7 2 2" xfId="17275"/>
    <cellStyle name="40% - Accent4 6 7 2 2 2" xfId="17276"/>
    <cellStyle name="40% - Accent4 6 7 2 3" xfId="17277"/>
    <cellStyle name="40% - Accent4 6 7 3" xfId="17278"/>
    <cellStyle name="40% - Accent4 6 7 3 2" xfId="17279"/>
    <cellStyle name="40% - Accent4 6 7 4" xfId="17280"/>
    <cellStyle name="40% - Accent4 6 8" xfId="17281"/>
    <cellStyle name="40% - Accent4 6 8 2" xfId="17282"/>
    <cellStyle name="40% - Accent4 6 8 2 2" xfId="17283"/>
    <cellStyle name="40% - Accent4 6 8 2 2 2" xfId="17284"/>
    <cellStyle name="40% - Accent4 6 8 2 3" xfId="17285"/>
    <cellStyle name="40% - Accent4 6 8 3" xfId="17286"/>
    <cellStyle name="40% - Accent4 6 8 3 2" xfId="17287"/>
    <cellStyle name="40% - Accent4 6 8 4" xfId="17288"/>
    <cellStyle name="40% - Accent4 6 9" xfId="17289"/>
    <cellStyle name="40% - Accent4 6 9 2" xfId="17290"/>
    <cellStyle name="40% - Accent4 6 9 2 2" xfId="17291"/>
    <cellStyle name="40% - Accent4 6 9 3" xfId="17292"/>
    <cellStyle name="40% - Accent4 7" xfId="17293"/>
    <cellStyle name="40% - Accent4 7 10" xfId="17294"/>
    <cellStyle name="40% - Accent4 7 10 2" xfId="17295"/>
    <cellStyle name="40% - Accent4 7 11" xfId="17296"/>
    <cellStyle name="40% - Accent4 7 12" xfId="17297"/>
    <cellStyle name="40% - Accent4 7 13" xfId="17298"/>
    <cellStyle name="40% - Accent4 7 14" xfId="17299"/>
    <cellStyle name="40% - Accent4 7 15" xfId="17300"/>
    <cellStyle name="40% - Accent4 7 2" xfId="17301"/>
    <cellStyle name="40% - Accent4 7 2 10" xfId="17302"/>
    <cellStyle name="40% - Accent4 7 2 11" xfId="17303"/>
    <cellStyle name="40% - Accent4 7 2 2" xfId="17304"/>
    <cellStyle name="40% - Accent4 7 2 2 2" xfId="17305"/>
    <cellStyle name="40% - Accent4 7 2 2 2 2" xfId="17306"/>
    <cellStyle name="40% - Accent4 7 2 2 2 2 2" xfId="17307"/>
    <cellStyle name="40% - Accent4 7 2 2 2 2 2 2" xfId="17308"/>
    <cellStyle name="40% - Accent4 7 2 2 2 2 3" xfId="17309"/>
    <cellStyle name="40% - Accent4 7 2 2 2 3" xfId="17310"/>
    <cellStyle name="40% - Accent4 7 2 2 2 3 2" xfId="17311"/>
    <cellStyle name="40% - Accent4 7 2 2 2 4" xfId="17312"/>
    <cellStyle name="40% - Accent4 7 2 2 3" xfId="17313"/>
    <cellStyle name="40% - Accent4 7 2 2 3 2" xfId="17314"/>
    <cellStyle name="40% - Accent4 7 2 2 3 2 2" xfId="17315"/>
    <cellStyle name="40% - Accent4 7 2 2 3 2 2 2" xfId="17316"/>
    <cellStyle name="40% - Accent4 7 2 2 3 2 3" xfId="17317"/>
    <cellStyle name="40% - Accent4 7 2 2 3 3" xfId="17318"/>
    <cellStyle name="40% - Accent4 7 2 2 3 3 2" xfId="17319"/>
    <cellStyle name="40% - Accent4 7 2 2 3 4" xfId="17320"/>
    <cellStyle name="40% - Accent4 7 2 2 4" xfId="17321"/>
    <cellStyle name="40% - Accent4 7 2 2 4 2" xfId="17322"/>
    <cellStyle name="40% - Accent4 7 2 2 4 2 2" xfId="17323"/>
    <cellStyle name="40% - Accent4 7 2 2 4 3" xfId="17324"/>
    <cellStyle name="40% - Accent4 7 2 2 5" xfId="17325"/>
    <cellStyle name="40% - Accent4 7 2 2 5 2" xfId="17326"/>
    <cellStyle name="40% - Accent4 7 2 2 6" xfId="17327"/>
    <cellStyle name="40% - Accent4 7 2 2 7" xfId="17328"/>
    <cellStyle name="40% - Accent4 7 2 3" xfId="17329"/>
    <cellStyle name="40% - Accent4 7 2 3 2" xfId="17330"/>
    <cellStyle name="40% - Accent4 7 2 3 2 2" xfId="17331"/>
    <cellStyle name="40% - Accent4 7 2 3 2 2 2" xfId="17332"/>
    <cellStyle name="40% - Accent4 7 2 3 2 3" xfId="17333"/>
    <cellStyle name="40% - Accent4 7 2 3 3" xfId="17334"/>
    <cellStyle name="40% - Accent4 7 2 3 3 2" xfId="17335"/>
    <cellStyle name="40% - Accent4 7 2 3 4" xfId="17336"/>
    <cellStyle name="40% - Accent4 7 2 3 5" xfId="17337"/>
    <cellStyle name="40% - Accent4 7 2 4" xfId="17338"/>
    <cellStyle name="40% - Accent4 7 2 4 2" xfId="17339"/>
    <cellStyle name="40% - Accent4 7 2 4 2 2" xfId="17340"/>
    <cellStyle name="40% - Accent4 7 2 4 2 2 2" xfId="17341"/>
    <cellStyle name="40% - Accent4 7 2 4 2 3" xfId="17342"/>
    <cellStyle name="40% - Accent4 7 2 4 3" xfId="17343"/>
    <cellStyle name="40% - Accent4 7 2 4 3 2" xfId="17344"/>
    <cellStyle name="40% - Accent4 7 2 4 4" xfId="17345"/>
    <cellStyle name="40% - Accent4 7 2 5" xfId="17346"/>
    <cellStyle name="40% - Accent4 7 2 5 2" xfId="17347"/>
    <cellStyle name="40% - Accent4 7 2 5 2 2" xfId="17348"/>
    <cellStyle name="40% - Accent4 7 2 5 2 2 2" xfId="17349"/>
    <cellStyle name="40% - Accent4 7 2 5 2 3" xfId="17350"/>
    <cellStyle name="40% - Accent4 7 2 5 3" xfId="17351"/>
    <cellStyle name="40% - Accent4 7 2 5 3 2" xfId="17352"/>
    <cellStyle name="40% - Accent4 7 2 5 4" xfId="17353"/>
    <cellStyle name="40% - Accent4 7 2 6" xfId="17354"/>
    <cellStyle name="40% - Accent4 7 2 6 2" xfId="17355"/>
    <cellStyle name="40% - Accent4 7 2 6 2 2" xfId="17356"/>
    <cellStyle name="40% - Accent4 7 2 6 2 2 2" xfId="17357"/>
    <cellStyle name="40% - Accent4 7 2 6 2 3" xfId="17358"/>
    <cellStyle name="40% - Accent4 7 2 6 3" xfId="17359"/>
    <cellStyle name="40% - Accent4 7 2 6 3 2" xfId="17360"/>
    <cellStyle name="40% - Accent4 7 2 6 4" xfId="17361"/>
    <cellStyle name="40% - Accent4 7 2 7" xfId="17362"/>
    <cellStyle name="40% - Accent4 7 2 7 2" xfId="17363"/>
    <cellStyle name="40% - Accent4 7 2 7 2 2" xfId="17364"/>
    <cellStyle name="40% - Accent4 7 2 7 3" xfId="17365"/>
    <cellStyle name="40% - Accent4 7 2 8" xfId="17366"/>
    <cellStyle name="40% - Accent4 7 2 8 2" xfId="17367"/>
    <cellStyle name="40% - Accent4 7 2 9" xfId="17368"/>
    <cellStyle name="40% - Accent4 7 3" xfId="17369"/>
    <cellStyle name="40% - Accent4 7 3 10" xfId="17370"/>
    <cellStyle name="40% - Accent4 7 3 11" xfId="17371"/>
    <cellStyle name="40% - Accent4 7 3 2" xfId="17372"/>
    <cellStyle name="40% - Accent4 7 3 2 2" xfId="17373"/>
    <cellStyle name="40% - Accent4 7 3 2 2 2" xfId="17374"/>
    <cellStyle name="40% - Accent4 7 3 2 2 2 2" xfId="17375"/>
    <cellStyle name="40% - Accent4 7 3 2 2 2 2 2" xfId="17376"/>
    <cellStyle name="40% - Accent4 7 3 2 2 2 3" xfId="17377"/>
    <cellStyle name="40% - Accent4 7 3 2 2 3" xfId="17378"/>
    <cellStyle name="40% - Accent4 7 3 2 2 3 2" xfId="17379"/>
    <cellStyle name="40% - Accent4 7 3 2 2 4" xfId="17380"/>
    <cellStyle name="40% - Accent4 7 3 2 3" xfId="17381"/>
    <cellStyle name="40% - Accent4 7 3 2 3 2" xfId="17382"/>
    <cellStyle name="40% - Accent4 7 3 2 3 2 2" xfId="17383"/>
    <cellStyle name="40% - Accent4 7 3 2 3 2 2 2" xfId="17384"/>
    <cellStyle name="40% - Accent4 7 3 2 3 2 3" xfId="17385"/>
    <cellStyle name="40% - Accent4 7 3 2 3 3" xfId="17386"/>
    <cellStyle name="40% - Accent4 7 3 2 3 3 2" xfId="17387"/>
    <cellStyle name="40% - Accent4 7 3 2 3 4" xfId="17388"/>
    <cellStyle name="40% - Accent4 7 3 2 4" xfId="17389"/>
    <cellStyle name="40% - Accent4 7 3 2 4 2" xfId="17390"/>
    <cellStyle name="40% - Accent4 7 3 2 4 2 2" xfId="17391"/>
    <cellStyle name="40% - Accent4 7 3 2 4 3" xfId="17392"/>
    <cellStyle name="40% - Accent4 7 3 2 5" xfId="17393"/>
    <cellStyle name="40% - Accent4 7 3 2 5 2" xfId="17394"/>
    <cellStyle name="40% - Accent4 7 3 2 6" xfId="17395"/>
    <cellStyle name="40% - Accent4 7 3 2 7" xfId="17396"/>
    <cellStyle name="40% - Accent4 7 3 3" xfId="17397"/>
    <cellStyle name="40% - Accent4 7 3 3 2" xfId="17398"/>
    <cellStyle name="40% - Accent4 7 3 3 2 2" xfId="17399"/>
    <cellStyle name="40% - Accent4 7 3 3 2 2 2" xfId="17400"/>
    <cellStyle name="40% - Accent4 7 3 3 2 3" xfId="17401"/>
    <cellStyle name="40% - Accent4 7 3 3 3" xfId="17402"/>
    <cellStyle name="40% - Accent4 7 3 3 3 2" xfId="17403"/>
    <cellStyle name="40% - Accent4 7 3 3 4" xfId="17404"/>
    <cellStyle name="40% - Accent4 7 3 3 5" xfId="17405"/>
    <cellStyle name="40% - Accent4 7 3 4" xfId="17406"/>
    <cellStyle name="40% - Accent4 7 3 4 2" xfId="17407"/>
    <cellStyle name="40% - Accent4 7 3 4 2 2" xfId="17408"/>
    <cellStyle name="40% - Accent4 7 3 4 2 2 2" xfId="17409"/>
    <cellStyle name="40% - Accent4 7 3 4 2 3" xfId="17410"/>
    <cellStyle name="40% - Accent4 7 3 4 3" xfId="17411"/>
    <cellStyle name="40% - Accent4 7 3 4 3 2" xfId="17412"/>
    <cellStyle name="40% - Accent4 7 3 4 4" xfId="17413"/>
    <cellStyle name="40% - Accent4 7 3 5" xfId="17414"/>
    <cellStyle name="40% - Accent4 7 3 5 2" xfId="17415"/>
    <cellStyle name="40% - Accent4 7 3 5 2 2" xfId="17416"/>
    <cellStyle name="40% - Accent4 7 3 5 2 2 2" xfId="17417"/>
    <cellStyle name="40% - Accent4 7 3 5 2 3" xfId="17418"/>
    <cellStyle name="40% - Accent4 7 3 5 3" xfId="17419"/>
    <cellStyle name="40% - Accent4 7 3 5 3 2" xfId="17420"/>
    <cellStyle name="40% - Accent4 7 3 5 4" xfId="17421"/>
    <cellStyle name="40% - Accent4 7 3 6" xfId="17422"/>
    <cellStyle name="40% - Accent4 7 3 6 2" xfId="17423"/>
    <cellStyle name="40% - Accent4 7 3 6 2 2" xfId="17424"/>
    <cellStyle name="40% - Accent4 7 3 6 2 2 2" xfId="17425"/>
    <cellStyle name="40% - Accent4 7 3 6 2 3" xfId="17426"/>
    <cellStyle name="40% - Accent4 7 3 6 3" xfId="17427"/>
    <cellStyle name="40% - Accent4 7 3 6 3 2" xfId="17428"/>
    <cellStyle name="40% - Accent4 7 3 6 4" xfId="17429"/>
    <cellStyle name="40% - Accent4 7 3 7" xfId="17430"/>
    <cellStyle name="40% - Accent4 7 3 7 2" xfId="17431"/>
    <cellStyle name="40% - Accent4 7 3 7 2 2" xfId="17432"/>
    <cellStyle name="40% - Accent4 7 3 7 3" xfId="17433"/>
    <cellStyle name="40% - Accent4 7 3 8" xfId="17434"/>
    <cellStyle name="40% - Accent4 7 3 8 2" xfId="17435"/>
    <cellStyle name="40% - Accent4 7 3 9" xfId="17436"/>
    <cellStyle name="40% - Accent4 7 4" xfId="17437"/>
    <cellStyle name="40% - Accent4 7 4 2" xfId="17438"/>
    <cellStyle name="40% - Accent4 7 4 2 2" xfId="17439"/>
    <cellStyle name="40% - Accent4 7 4 2 2 2" xfId="17440"/>
    <cellStyle name="40% - Accent4 7 4 2 2 2 2" xfId="17441"/>
    <cellStyle name="40% - Accent4 7 4 2 2 3" xfId="17442"/>
    <cellStyle name="40% - Accent4 7 4 2 3" xfId="17443"/>
    <cellStyle name="40% - Accent4 7 4 2 3 2" xfId="17444"/>
    <cellStyle name="40% - Accent4 7 4 2 4" xfId="17445"/>
    <cellStyle name="40% - Accent4 7 4 3" xfId="17446"/>
    <cellStyle name="40% - Accent4 7 4 3 2" xfId="17447"/>
    <cellStyle name="40% - Accent4 7 4 3 2 2" xfId="17448"/>
    <cellStyle name="40% - Accent4 7 4 3 2 2 2" xfId="17449"/>
    <cellStyle name="40% - Accent4 7 4 3 2 3" xfId="17450"/>
    <cellStyle name="40% - Accent4 7 4 3 3" xfId="17451"/>
    <cellStyle name="40% - Accent4 7 4 3 3 2" xfId="17452"/>
    <cellStyle name="40% - Accent4 7 4 3 4" xfId="17453"/>
    <cellStyle name="40% - Accent4 7 4 4" xfId="17454"/>
    <cellStyle name="40% - Accent4 7 4 4 2" xfId="17455"/>
    <cellStyle name="40% - Accent4 7 4 4 2 2" xfId="17456"/>
    <cellStyle name="40% - Accent4 7 4 4 3" xfId="17457"/>
    <cellStyle name="40% - Accent4 7 4 5" xfId="17458"/>
    <cellStyle name="40% - Accent4 7 4 5 2" xfId="17459"/>
    <cellStyle name="40% - Accent4 7 4 6" xfId="17460"/>
    <cellStyle name="40% - Accent4 7 4 7" xfId="17461"/>
    <cellStyle name="40% - Accent4 7 5" xfId="17462"/>
    <cellStyle name="40% - Accent4 7 5 2" xfId="17463"/>
    <cellStyle name="40% - Accent4 7 5 2 2" xfId="17464"/>
    <cellStyle name="40% - Accent4 7 5 2 2 2" xfId="17465"/>
    <cellStyle name="40% - Accent4 7 5 2 2 2 2" xfId="17466"/>
    <cellStyle name="40% - Accent4 7 5 2 2 3" xfId="17467"/>
    <cellStyle name="40% - Accent4 7 5 2 3" xfId="17468"/>
    <cellStyle name="40% - Accent4 7 5 2 3 2" xfId="17469"/>
    <cellStyle name="40% - Accent4 7 5 2 4" xfId="17470"/>
    <cellStyle name="40% - Accent4 7 5 3" xfId="17471"/>
    <cellStyle name="40% - Accent4 7 5 3 2" xfId="17472"/>
    <cellStyle name="40% - Accent4 7 5 3 2 2" xfId="17473"/>
    <cellStyle name="40% - Accent4 7 5 3 2 2 2" xfId="17474"/>
    <cellStyle name="40% - Accent4 7 5 3 2 3" xfId="17475"/>
    <cellStyle name="40% - Accent4 7 5 3 3" xfId="17476"/>
    <cellStyle name="40% - Accent4 7 5 3 3 2" xfId="17477"/>
    <cellStyle name="40% - Accent4 7 5 3 4" xfId="17478"/>
    <cellStyle name="40% - Accent4 7 5 4" xfId="17479"/>
    <cellStyle name="40% - Accent4 7 5 4 2" xfId="17480"/>
    <cellStyle name="40% - Accent4 7 5 4 2 2" xfId="17481"/>
    <cellStyle name="40% - Accent4 7 5 4 3" xfId="17482"/>
    <cellStyle name="40% - Accent4 7 5 5" xfId="17483"/>
    <cellStyle name="40% - Accent4 7 5 5 2" xfId="17484"/>
    <cellStyle name="40% - Accent4 7 5 6" xfId="17485"/>
    <cellStyle name="40% - Accent4 7 5 7" xfId="17486"/>
    <cellStyle name="40% - Accent4 7 6" xfId="17487"/>
    <cellStyle name="40% - Accent4 7 6 2" xfId="17488"/>
    <cellStyle name="40% - Accent4 7 6 2 2" xfId="17489"/>
    <cellStyle name="40% - Accent4 7 6 2 2 2" xfId="17490"/>
    <cellStyle name="40% - Accent4 7 6 2 3" xfId="17491"/>
    <cellStyle name="40% - Accent4 7 6 3" xfId="17492"/>
    <cellStyle name="40% - Accent4 7 6 3 2" xfId="17493"/>
    <cellStyle name="40% - Accent4 7 6 4" xfId="17494"/>
    <cellStyle name="40% - Accent4 7 7" xfId="17495"/>
    <cellStyle name="40% - Accent4 7 7 2" xfId="17496"/>
    <cellStyle name="40% - Accent4 7 7 2 2" xfId="17497"/>
    <cellStyle name="40% - Accent4 7 7 2 2 2" xfId="17498"/>
    <cellStyle name="40% - Accent4 7 7 2 3" xfId="17499"/>
    <cellStyle name="40% - Accent4 7 7 3" xfId="17500"/>
    <cellStyle name="40% - Accent4 7 7 3 2" xfId="17501"/>
    <cellStyle name="40% - Accent4 7 7 4" xfId="17502"/>
    <cellStyle name="40% - Accent4 7 8" xfId="17503"/>
    <cellStyle name="40% - Accent4 7 8 2" xfId="17504"/>
    <cellStyle name="40% - Accent4 7 8 2 2" xfId="17505"/>
    <cellStyle name="40% - Accent4 7 8 2 2 2" xfId="17506"/>
    <cellStyle name="40% - Accent4 7 8 2 3" xfId="17507"/>
    <cellStyle name="40% - Accent4 7 8 3" xfId="17508"/>
    <cellStyle name="40% - Accent4 7 8 3 2" xfId="17509"/>
    <cellStyle name="40% - Accent4 7 8 4" xfId="17510"/>
    <cellStyle name="40% - Accent4 7 9" xfId="17511"/>
    <cellStyle name="40% - Accent4 7 9 2" xfId="17512"/>
    <cellStyle name="40% - Accent4 7 9 2 2" xfId="17513"/>
    <cellStyle name="40% - Accent4 7 9 3" xfId="17514"/>
    <cellStyle name="40% - Accent4 8" xfId="17515"/>
    <cellStyle name="40% - Accent4 8 10" xfId="17516"/>
    <cellStyle name="40% - Accent4 8 10 2" xfId="17517"/>
    <cellStyle name="40% - Accent4 8 11" xfId="17518"/>
    <cellStyle name="40% - Accent4 8 12" xfId="17519"/>
    <cellStyle name="40% - Accent4 8 13" xfId="17520"/>
    <cellStyle name="40% - Accent4 8 14" xfId="17521"/>
    <cellStyle name="40% - Accent4 8 15" xfId="17522"/>
    <cellStyle name="40% - Accent4 8 2" xfId="17523"/>
    <cellStyle name="40% - Accent4 8 2 10" xfId="17524"/>
    <cellStyle name="40% - Accent4 8 2 11" xfId="17525"/>
    <cellStyle name="40% - Accent4 8 2 2" xfId="17526"/>
    <cellStyle name="40% - Accent4 8 2 2 2" xfId="17527"/>
    <cellStyle name="40% - Accent4 8 2 2 2 2" xfId="17528"/>
    <cellStyle name="40% - Accent4 8 2 2 2 2 2" xfId="17529"/>
    <cellStyle name="40% - Accent4 8 2 2 2 2 2 2" xfId="17530"/>
    <cellStyle name="40% - Accent4 8 2 2 2 2 3" xfId="17531"/>
    <cellStyle name="40% - Accent4 8 2 2 2 3" xfId="17532"/>
    <cellStyle name="40% - Accent4 8 2 2 2 3 2" xfId="17533"/>
    <cellStyle name="40% - Accent4 8 2 2 2 4" xfId="17534"/>
    <cellStyle name="40% - Accent4 8 2 2 3" xfId="17535"/>
    <cellStyle name="40% - Accent4 8 2 2 3 2" xfId="17536"/>
    <cellStyle name="40% - Accent4 8 2 2 3 2 2" xfId="17537"/>
    <cellStyle name="40% - Accent4 8 2 2 3 2 2 2" xfId="17538"/>
    <cellStyle name="40% - Accent4 8 2 2 3 2 3" xfId="17539"/>
    <cellStyle name="40% - Accent4 8 2 2 3 3" xfId="17540"/>
    <cellStyle name="40% - Accent4 8 2 2 3 3 2" xfId="17541"/>
    <cellStyle name="40% - Accent4 8 2 2 3 4" xfId="17542"/>
    <cellStyle name="40% - Accent4 8 2 2 4" xfId="17543"/>
    <cellStyle name="40% - Accent4 8 2 2 4 2" xfId="17544"/>
    <cellStyle name="40% - Accent4 8 2 2 4 2 2" xfId="17545"/>
    <cellStyle name="40% - Accent4 8 2 2 4 3" xfId="17546"/>
    <cellStyle name="40% - Accent4 8 2 2 5" xfId="17547"/>
    <cellStyle name="40% - Accent4 8 2 2 5 2" xfId="17548"/>
    <cellStyle name="40% - Accent4 8 2 2 6" xfId="17549"/>
    <cellStyle name="40% - Accent4 8 2 2 7" xfId="17550"/>
    <cellStyle name="40% - Accent4 8 2 3" xfId="17551"/>
    <cellStyle name="40% - Accent4 8 2 3 2" xfId="17552"/>
    <cellStyle name="40% - Accent4 8 2 3 2 2" xfId="17553"/>
    <cellStyle name="40% - Accent4 8 2 3 2 2 2" xfId="17554"/>
    <cellStyle name="40% - Accent4 8 2 3 2 3" xfId="17555"/>
    <cellStyle name="40% - Accent4 8 2 3 3" xfId="17556"/>
    <cellStyle name="40% - Accent4 8 2 3 3 2" xfId="17557"/>
    <cellStyle name="40% - Accent4 8 2 3 4" xfId="17558"/>
    <cellStyle name="40% - Accent4 8 2 3 5" xfId="17559"/>
    <cellStyle name="40% - Accent4 8 2 4" xfId="17560"/>
    <cellStyle name="40% - Accent4 8 2 4 2" xfId="17561"/>
    <cellStyle name="40% - Accent4 8 2 4 2 2" xfId="17562"/>
    <cellStyle name="40% - Accent4 8 2 4 2 2 2" xfId="17563"/>
    <cellStyle name="40% - Accent4 8 2 4 2 3" xfId="17564"/>
    <cellStyle name="40% - Accent4 8 2 4 3" xfId="17565"/>
    <cellStyle name="40% - Accent4 8 2 4 3 2" xfId="17566"/>
    <cellStyle name="40% - Accent4 8 2 4 4" xfId="17567"/>
    <cellStyle name="40% - Accent4 8 2 5" xfId="17568"/>
    <cellStyle name="40% - Accent4 8 2 5 2" xfId="17569"/>
    <cellStyle name="40% - Accent4 8 2 5 2 2" xfId="17570"/>
    <cellStyle name="40% - Accent4 8 2 5 2 2 2" xfId="17571"/>
    <cellStyle name="40% - Accent4 8 2 5 2 3" xfId="17572"/>
    <cellStyle name="40% - Accent4 8 2 5 3" xfId="17573"/>
    <cellStyle name="40% - Accent4 8 2 5 3 2" xfId="17574"/>
    <cellStyle name="40% - Accent4 8 2 5 4" xfId="17575"/>
    <cellStyle name="40% - Accent4 8 2 6" xfId="17576"/>
    <cellStyle name="40% - Accent4 8 2 6 2" xfId="17577"/>
    <cellStyle name="40% - Accent4 8 2 6 2 2" xfId="17578"/>
    <cellStyle name="40% - Accent4 8 2 6 2 2 2" xfId="17579"/>
    <cellStyle name="40% - Accent4 8 2 6 2 3" xfId="17580"/>
    <cellStyle name="40% - Accent4 8 2 6 3" xfId="17581"/>
    <cellStyle name="40% - Accent4 8 2 6 3 2" xfId="17582"/>
    <cellStyle name="40% - Accent4 8 2 6 4" xfId="17583"/>
    <cellStyle name="40% - Accent4 8 2 7" xfId="17584"/>
    <cellStyle name="40% - Accent4 8 2 7 2" xfId="17585"/>
    <cellStyle name="40% - Accent4 8 2 7 2 2" xfId="17586"/>
    <cellStyle name="40% - Accent4 8 2 7 3" xfId="17587"/>
    <cellStyle name="40% - Accent4 8 2 8" xfId="17588"/>
    <cellStyle name="40% - Accent4 8 2 8 2" xfId="17589"/>
    <cellStyle name="40% - Accent4 8 2 9" xfId="17590"/>
    <cellStyle name="40% - Accent4 8 3" xfId="17591"/>
    <cellStyle name="40% - Accent4 8 3 10" xfId="17592"/>
    <cellStyle name="40% - Accent4 8 3 11" xfId="17593"/>
    <cellStyle name="40% - Accent4 8 3 2" xfId="17594"/>
    <cellStyle name="40% - Accent4 8 3 2 2" xfId="17595"/>
    <cellStyle name="40% - Accent4 8 3 2 2 2" xfId="17596"/>
    <cellStyle name="40% - Accent4 8 3 2 2 2 2" xfId="17597"/>
    <cellStyle name="40% - Accent4 8 3 2 2 2 2 2" xfId="17598"/>
    <cellStyle name="40% - Accent4 8 3 2 2 2 3" xfId="17599"/>
    <cellStyle name="40% - Accent4 8 3 2 2 3" xfId="17600"/>
    <cellStyle name="40% - Accent4 8 3 2 2 3 2" xfId="17601"/>
    <cellStyle name="40% - Accent4 8 3 2 2 4" xfId="17602"/>
    <cellStyle name="40% - Accent4 8 3 2 3" xfId="17603"/>
    <cellStyle name="40% - Accent4 8 3 2 3 2" xfId="17604"/>
    <cellStyle name="40% - Accent4 8 3 2 3 2 2" xfId="17605"/>
    <cellStyle name="40% - Accent4 8 3 2 3 2 2 2" xfId="17606"/>
    <cellStyle name="40% - Accent4 8 3 2 3 2 3" xfId="17607"/>
    <cellStyle name="40% - Accent4 8 3 2 3 3" xfId="17608"/>
    <cellStyle name="40% - Accent4 8 3 2 3 3 2" xfId="17609"/>
    <cellStyle name="40% - Accent4 8 3 2 3 4" xfId="17610"/>
    <cellStyle name="40% - Accent4 8 3 2 4" xfId="17611"/>
    <cellStyle name="40% - Accent4 8 3 2 4 2" xfId="17612"/>
    <cellStyle name="40% - Accent4 8 3 2 4 2 2" xfId="17613"/>
    <cellStyle name="40% - Accent4 8 3 2 4 3" xfId="17614"/>
    <cellStyle name="40% - Accent4 8 3 2 5" xfId="17615"/>
    <cellStyle name="40% - Accent4 8 3 2 5 2" xfId="17616"/>
    <cellStyle name="40% - Accent4 8 3 2 6" xfId="17617"/>
    <cellStyle name="40% - Accent4 8 3 2 7" xfId="17618"/>
    <cellStyle name="40% - Accent4 8 3 3" xfId="17619"/>
    <cellStyle name="40% - Accent4 8 3 3 2" xfId="17620"/>
    <cellStyle name="40% - Accent4 8 3 3 2 2" xfId="17621"/>
    <cellStyle name="40% - Accent4 8 3 3 2 2 2" xfId="17622"/>
    <cellStyle name="40% - Accent4 8 3 3 2 3" xfId="17623"/>
    <cellStyle name="40% - Accent4 8 3 3 3" xfId="17624"/>
    <cellStyle name="40% - Accent4 8 3 3 3 2" xfId="17625"/>
    <cellStyle name="40% - Accent4 8 3 3 4" xfId="17626"/>
    <cellStyle name="40% - Accent4 8 3 3 5" xfId="17627"/>
    <cellStyle name="40% - Accent4 8 3 4" xfId="17628"/>
    <cellStyle name="40% - Accent4 8 3 4 2" xfId="17629"/>
    <cellStyle name="40% - Accent4 8 3 4 2 2" xfId="17630"/>
    <cellStyle name="40% - Accent4 8 3 4 2 2 2" xfId="17631"/>
    <cellStyle name="40% - Accent4 8 3 4 2 3" xfId="17632"/>
    <cellStyle name="40% - Accent4 8 3 4 3" xfId="17633"/>
    <cellStyle name="40% - Accent4 8 3 4 3 2" xfId="17634"/>
    <cellStyle name="40% - Accent4 8 3 4 4" xfId="17635"/>
    <cellStyle name="40% - Accent4 8 3 5" xfId="17636"/>
    <cellStyle name="40% - Accent4 8 3 5 2" xfId="17637"/>
    <cellStyle name="40% - Accent4 8 3 5 2 2" xfId="17638"/>
    <cellStyle name="40% - Accent4 8 3 5 2 2 2" xfId="17639"/>
    <cellStyle name="40% - Accent4 8 3 5 2 3" xfId="17640"/>
    <cellStyle name="40% - Accent4 8 3 5 3" xfId="17641"/>
    <cellStyle name="40% - Accent4 8 3 5 3 2" xfId="17642"/>
    <cellStyle name="40% - Accent4 8 3 5 4" xfId="17643"/>
    <cellStyle name="40% - Accent4 8 3 6" xfId="17644"/>
    <cellStyle name="40% - Accent4 8 3 6 2" xfId="17645"/>
    <cellStyle name="40% - Accent4 8 3 6 2 2" xfId="17646"/>
    <cellStyle name="40% - Accent4 8 3 6 2 2 2" xfId="17647"/>
    <cellStyle name="40% - Accent4 8 3 6 2 3" xfId="17648"/>
    <cellStyle name="40% - Accent4 8 3 6 3" xfId="17649"/>
    <cellStyle name="40% - Accent4 8 3 6 3 2" xfId="17650"/>
    <cellStyle name="40% - Accent4 8 3 6 4" xfId="17651"/>
    <cellStyle name="40% - Accent4 8 3 7" xfId="17652"/>
    <cellStyle name="40% - Accent4 8 3 7 2" xfId="17653"/>
    <cellStyle name="40% - Accent4 8 3 7 2 2" xfId="17654"/>
    <cellStyle name="40% - Accent4 8 3 7 3" xfId="17655"/>
    <cellStyle name="40% - Accent4 8 3 8" xfId="17656"/>
    <cellStyle name="40% - Accent4 8 3 8 2" xfId="17657"/>
    <cellStyle name="40% - Accent4 8 3 9" xfId="17658"/>
    <cellStyle name="40% - Accent4 8 4" xfId="17659"/>
    <cellStyle name="40% - Accent4 8 4 2" xfId="17660"/>
    <cellStyle name="40% - Accent4 8 4 2 2" xfId="17661"/>
    <cellStyle name="40% - Accent4 8 4 2 2 2" xfId="17662"/>
    <cellStyle name="40% - Accent4 8 4 2 2 2 2" xfId="17663"/>
    <cellStyle name="40% - Accent4 8 4 2 2 3" xfId="17664"/>
    <cellStyle name="40% - Accent4 8 4 2 3" xfId="17665"/>
    <cellStyle name="40% - Accent4 8 4 2 3 2" xfId="17666"/>
    <cellStyle name="40% - Accent4 8 4 2 4" xfId="17667"/>
    <cellStyle name="40% - Accent4 8 4 3" xfId="17668"/>
    <cellStyle name="40% - Accent4 8 4 3 2" xfId="17669"/>
    <cellStyle name="40% - Accent4 8 4 3 2 2" xfId="17670"/>
    <cellStyle name="40% - Accent4 8 4 3 2 2 2" xfId="17671"/>
    <cellStyle name="40% - Accent4 8 4 3 2 3" xfId="17672"/>
    <cellStyle name="40% - Accent4 8 4 3 3" xfId="17673"/>
    <cellStyle name="40% - Accent4 8 4 3 3 2" xfId="17674"/>
    <cellStyle name="40% - Accent4 8 4 3 4" xfId="17675"/>
    <cellStyle name="40% - Accent4 8 4 4" xfId="17676"/>
    <cellStyle name="40% - Accent4 8 4 4 2" xfId="17677"/>
    <cellStyle name="40% - Accent4 8 4 4 2 2" xfId="17678"/>
    <cellStyle name="40% - Accent4 8 4 4 3" xfId="17679"/>
    <cellStyle name="40% - Accent4 8 4 5" xfId="17680"/>
    <cellStyle name="40% - Accent4 8 4 5 2" xfId="17681"/>
    <cellStyle name="40% - Accent4 8 4 6" xfId="17682"/>
    <cellStyle name="40% - Accent4 8 4 7" xfId="17683"/>
    <cellStyle name="40% - Accent4 8 5" xfId="17684"/>
    <cellStyle name="40% - Accent4 8 5 2" xfId="17685"/>
    <cellStyle name="40% - Accent4 8 5 2 2" xfId="17686"/>
    <cellStyle name="40% - Accent4 8 5 2 2 2" xfId="17687"/>
    <cellStyle name="40% - Accent4 8 5 2 2 2 2" xfId="17688"/>
    <cellStyle name="40% - Accent4 8 5 2 2 3" xfId="17689"/>
    <cellStyle name="40% - Accent4 8 5 2 3" xfId="17690"/>
    <cellStyle name="40% - Accent4 8 5 2 3 2" xfId="17691"/>
    <cellStyle name="40% - Accent4 8 5 2 4" xfId="17692"/>
    <cellStyle name="40% - Accent4 8 5 3" xfId="17693"/>
    <cellStyle name="40% - Accent4 8 5 3 2" xfId="17694"/>
    <cellStyle name="40% - Accent4 8 5 3 2 2" xfId="17695"/>
    <cellStyle name="40% - Accent4 8 5 3 2 2 2" xfId="17696"/>
    <cellStyle name="40% - Accent4 8 5 3 2 3" xfId="17697"/>
    <cellStyle name="40% - Accent4 8 5 3 3" xfId="17698"/>
    <cellStyle name="40% - Accent4 8 5 3 3 2" xfId="17699"/>
    <cellStyle name="40% - Accent4 8 5 3 4" xfId="17700"/>
    <cellStyle name="40% - Accent4 8 5 4" xfId="17701"/>
    <cellStyle name="40% - Accent4 8 5 4 2" xfId="17702"/>
    <cellStyle name="40% - Accent4 8 5 4 2 2" xfId="17703"/>
    <cellStyle name="40% - Accent4 8 5 4 3" xfId="17704"/>
    <cellStyle name="40% - Accent4 8 5 5" xfId="17705"/>
    <cellStyle name="40% - Accent4 8 5 5 2" xfId="17706"/>
    <cellStyle name="40% - Accent4 8 5 6" xfId="17707"/>
    <cellStyle name="40% - Accent4 8 5 7" xfId="17708"/>
    <cellStyle name="40% - Accent4 8 6" xfId="17709"/>
    <cellStyle name="40% - Accent4 8 6 2" xfId="17710"/>
    <cellStyle name="40% - Accent4 8 6 2 2" xfId="17711"/>
    <cellStyle name="40% - Accent4 8 6 2 2 2" xfId="17712"/>
    <cellStyle name="40% - Accent4 8 6 2 3" xfId="17713"/>
    <cellStyle name="40% - Accent4 8 6 3" xfId="17714"/>
    <cellStyle name="40% - Accent4 8 6 3 2" xfId="17715"/>
    <cellStyle name="40% - Accent4 8 6 4" xfId="17716"/>
    <cellStyle name="40% - Accent4 8 7" xfId="17717"/>
    <cellStyle name="40% - Accent4 8 7 2" xfId="17718"/>
    <cellStyle name="40% - Accent4 8 7 2 2" xfId="17719"/>
    <cellStyle name="40% - Accent4 8 7 2 2 2" xfId="17720"/>
    <cellStyle name="40% - Accent4 8 7 2 3" xfId="17721"/>
    <cellStyle name="40% - Accent4 8 7 3" xfId="17722"/>
    <cellStyle name="40% - Accent4 8 7 3 2" xfId="17723"/>
    <cellStyle name="40% - Accent4 8 7 4" xfId="17724"/>
    <cellStyle name="40% - Accent4 8 8" xfId="17725"/>
    <cellStyle name="40% - Accent4 8 8 2" xfId="17726"/>
    <cellStyle name="40% - Accent4 8 8 2 2" xfId="17727"/>
    <cellStyle name="40% - Accent4 8 8 2 2 2" xfId="17728"/>
    <cellStyle name="40% - Accent4 8 8 2 3" xfId="17729"/>
    <cellStyle name="40% - Accent4 8 8 3" xfId="17730"/>
    <cellStyle name="40% - Accent4 8 8 3 2" xfId="17731"/>
    <cellStyle name="40% - Accent4 8 8 4" xfId="17732"/>
    <cellStyle name="40% - Accent4 8 9" xfId="17733"/>
    <cellStyle name="40% - Accent4 8 9 2" xfId="17734"/>
    <cellStyle name="40% - Accent4 8 9 2 2" xfId="17735"/>
    <cellStyle name="40% - Accent4 8 9 3" xfId="17736"/>
    <cellStyle name="40% - Accent4 9" xfId="17737"/>
    <cellStyle name="40% - Accent4 9 10" xfId="17738"/>
    <cellStyle name="40% - Accent4 9 10 2" xfId="17739"/>
    <cellStyle name="40% - Accent4 9 11" xfId="17740"/>
    <cellStyle name="40% - Accent4 9 12" xfId="17741"/>
    <cellStyle name="40% - Accent4 9 13" xfId="17742"/>
    <cellStyle name="40% - Accent4 9 14" xfId="17743"/>
    <cellStyle name="40% - Accent4 9 15" xfId="17744"/>
    <cellStyle name="40% - Accent4 9 2" xfId="17745"/>
    <cellStyle name="40% - Accent4 9 2 10" xfId="17746"/>
    <cellStyle name="40% - Accent4 9 2 11" xfId="17747"/>
    <cellStyle name="40% - Accent4 9 2 2" xfId="17748"/>
    <cellStyle name="40% - Accent4 9 2 2 2" xfId="17749"/>
    <cellStyle name="40% - Accent4 9 2 2 2 2" xfId="17750"/>
    <cellStyle name="40% - Accent4 9 2 2 2 2 2" xfId="17751"/>
    <cellStyle name="40% - Accent4 9 2 2 2 2 2 2" xfId="17752"/>
    <cellStyle name="40% - Accent4 9 2 2 2 2 3" xfId="17753"/>
    <cellStyle name="40% - Accent4 9 2 2 2 3" xfId="17754"/>
    <cellStyle name="40% - Accent4 9 2 2 2 3 2" xfId="17755"/>
    <cellStyle name="40% - Accent4 9 2 2 2 4" xfId="17756"/>
    <cellStyle name="40% - Accent4 9 2 2 3" xfId="17757"/>
    <cellStyle name="40% - Accent4 9 2 2 3 2" xfId="17758"/>
    <cellStyle name="40% - Accent4 9 2 2 3 2 2" xfId="17759"/>
    <cellStyle name="40% - Accent4 9 2 2 3 2 2 2" xfId="17760"/>
    <cellStyle name="40% - Accent4 9 2 2 3 2 3" xfId="17761"/>
    <cellStyle name="40% - Accent4 9 2 2 3 3" xfId="17762"/>
    <cellStyle name="40% - Accent4 9 2 2 3 3 2" xfId="17763"/>
    <cellStyle name="40% - Accent4 9 2 2 3 4" xfId="17764"/>
    <cellStyle name="40% - Accent4 9 2 2 4" xfId="17765"/>
    <cellStyle name="40% - Accent4 9 2 2 4 2" xfId="17766"/>
    <cellStyle name="40% - Accent4 9 2 2 4 2 2" xfId="17767"/>
    <cellStyle name="40% - Accent4 9 2 2 4 3" xfId="17768"/>
    <cellStyle name="40% - Accent4 9 2 2 5" xfId="17769"/>
    <cellStyle name="40% - Accent4 9 2 2 5 2" xfId="17770"/>
    <cellStyle name="40% - Accent4 9 2 2 6" xfId="17771"/>
    <cellStyle name="40% - Accent4 9 2 2 7" xfId="17772"/>
    <cellStyle name="40% - Accent4 9 2 3" xfId="17773"/>
    <cellStyle name="40% - Accent4 9 2 3 2" xfId="17774"/>
    <cellStyle name="40% - Accent4 9 2 3 2 2" xfId="17775"/>
    <cellStyle name="40% - Accent4 9 2 3 2 2 2" xfId="17776"/>
    <cellStyle name="40% - Accent4 9 2 3 2 3" xfId="17777"/>
    <cellStyle name="40% - Accent4 9 2 3 3" xfId="17778"/>
    <cellStyle name="40% - Accent4 9 2 3 3 2" xfId="17779"/>
    <cellStyle name="40% - Accent4 9 2 3 4" xfId="17780"/>
    <cellStyle name="40% - Accent4 9 2 3 5" xfId="17781"/>
    <cellStyle name="40% - Accent4 9 2 4" xfId="17782"/>
    <cellStyle name="40% - Accent4 9 2 4 2" xfId="17783"/>
    <cellStyle name="40% - Accent4 9 2 4 2 2" xfId="17784"/>
    <cellStyle name="40% - Accent4 9 2 4 2 2 2" xfId="17785"/>
    <cellStyle name="40% - Accent4 9 2 4 2 3" xfId="17786"/>
    <cellStyle name="40% - Accent4 9 2 4 3" xfId="17787"/>
    <cellStyle name="40% - Accent4 9 2 4 3 2" xfId="17788"/>
    <cellStyle name="40% - Accent4 9 2 4 4" xfId="17789"/>
    <cellStyle name="40% - Accent4 9 2 5" xfId="17790"/>
    <cellStyle name="40% - Accent4 9 2 5 2" xfId="17791"/>
    <cellStyle name="40% - Accent4 9 2 5 2 2" xfId="17792"/>
    <cellStyle name="40% - Accent4 9 2 5 2 2 2" xfId="17793"/>
    <cellStyle name="40% - Accent4 9 2 5 2 3" xfId="17794"/>
    <cellStyle name="40% - Accent4 9 2 5 3" xfId="17795"/>
    <cellStyle name="40% - Accent4 9 2 5 3 2" xfId="17796"/>
    <cellStyle name="40% - Accent4 9 2 5 4" xfId="17797"/>
    <cellStyle name="40% - Accent4 9 2 6" xfId="17798"/>
    <cellStyle name="40% - Accent4 9 2 6 2" xfId="17799"/>
    <cellStyle name="40% - Accent4 9 2 6 2 2" xfId="17800"/>
    <cellStyle name="40% - Accent4 9 2 6 2 2 2" xfId="17801"/>
    <cellStyle name="40% - Accent4 9 2 6 2 3" xfId="17802"/>
    <cellStyle name="40% - Accent4 9 2 6 3" xfId="17803"/>
    <cellStyle name="40% - Accent4 9 2 6 3 2" xfId="17804"/>
    <cellStyle name="40% - Accent4 9 2 6 4" xfId="17805"/>
    <cellStyle name="40% - Accent4 9 2 7" xfId="17806"/>
    <cellStyle name="40% - Accent4 9 2 7 2" xfId="17807"/>
    <cellStyle name="40% - Accent4 9 2 7 2 2" xfId="17808"/>
    <cellStyle name="40% - Accent4 9 2 7 3" xfId="17809"/>
    <cellStyle name="40% - Accent4 9 2 8" xfId="17810"/>
    <cellStyle name="40% - Accent4 9 2 8 2" xfId="17811"/>
    <cellStyle name="40% - Accent4 9 2 9" xfId="17812"/>
    <cellStyle name="40% - Accent4 9 3" xfId="17813"/>
    <cellStyle name="40% - Accent4 9 3 10" xfId="17814"/>
    <cellStyle name="40% - Accent4 9 3 11" xfId="17815"/>
    <cellStyle name="40% - Accent4 9 3 2" xfId="17816"/>
    <cellStyle name="40% - Accent4 9 3 2 2" xfId="17817"/>
    <cellStyle name="40% - Accent4 9 3 2 2 2" xfId="17818"/>
    <cellStyle name="40% - Accent4 9 3 2 2 2 2" xfId="17819"/>
    <cellStyle name="40% - Accent4 9 3 2 2 2 2 2" xfId="17820"/>
    <cellStyle name="40% - Accent4 9 3 2 2 2 3" xfId="17821"/>
    <cellStyle name="40% - Accent4 9 3 2 2 3" xfId="17822"/>
    <cellStyle name="40% - Accent4 9 3 2 2 3 2" xfId="17823"/>
    <cellStyle name="40% - Accent4 9 3 2 2 4" xfId="17824"/>
    <cellStyle name="40% - Accent4 9 3 2 3" xfId="17825"/>
    <cellStyle name="40% - Accent4 9 3 2 3 2" xfId="17826"/>
    <cellStyle name="40% - Accent4 9 3 2 3 2 2" xfId="17827"/>
    <cellStyle name="40% - Accent4 9 3 2 3 2 2 2" xfId="17828"/>
    <cellStyle name="40% - Accent4 9 3 2 3 2 3" xfId="17829"/>
    <cellStyle name="40% - Accent4 9 3 2 3 3" xfId="17830"/>
    <cellStyle name="40% - Accent4 9 3 2 3 3 2" xfId="17831"/>
    <cellStyle name="40% - Accent4 9 3 2 3 4" xfId="17832"/>
    <cellStyle name="40% - Accent4 9 3 2 4" xfId="17833"/>
    <cellStyle name="40% - Accent4 9 3 2 4 2" xfId="17834"/>
    <cellStyle name="40% - Accent4 9 3 2 4 2 2" xfId="17835"/>
    <cellStyle name="40% - Accent4 9 3 2 4 3" xfId="17836"/>
    <cellStyle name="40% - Accent4 9 3 2 5" xfId="17837"/>
    <cellStyle name="40% - Accent4 9 3 2 5 2" xfId="17838"/>
    <cellStyle name="40% - Accent4 9 3 2 6" xfId="17839"/>
    <cellStyle name="40% - Accent4 9 3 2 7" xfId="17840"/>
    <cellStyle name="40% - Accent4 9 3 3" xfId="17841"/>
    <cellStyle name="40% - Accent4 9 3 3 2" xfId="17842"/>
    <cellStyle name="40% - Accent4 9 3 3 2 2" xfId="17843"/>
    <cellStyle name="40% - Accent4 9 3 3 2 2 2" xfId="17844"/>
    <cellStyle name="40% - Accent4 9 3 3 2 3" xfId="17845"/>
    <cellStyle name="40% - Accent4 9 3 3 3" xfId="17846"/>
    <cellStyle name="40% - Accent4 9 3 3 3 2" xfId="17847"/>
    <cellStyle name="40% - Accent4 9 3 3 4" xfId="17848"/>
    <cellStyle name="40% - Accent4 9 3 3 5" xfId="17849"/>
    <cellStyle name="40% - Accent4 9 3 4" xfId="17850"/>
    <cellStyle name="40% - Accent4 9 3 4 2" xfId="17851"/>
    <cellStyle name="40% - Accent4 9 3 4 2 2" xfId="17852"/>
    <cellStyle name="40% - Accent4 9 3 4 2 2 2" xfId="17853"/>
    <cellStyle name="40% - Accent4 9 3 4 2 3" xfId="17854"/>
    <cellStyle name="40% - Accent4 9 3 4 3" xfId="17855"/>
    <cellStyle name="40% - Accent4 9 3 4 3 2" xfId="17856"/>
    <cellStyle name="40% - Accent4 9 3 4 4" xfId="17857"/>
    <cellStyle name="40% - Accent4 9 3 5" xfId="17858"/>
    <cellStyle name="40% - Accent4 9 3 5 2" xfId="17859"/>
    <cellStyle name="40% - Accent4 9 3 5 2 2" xfId="17860"/>
    <cellStyle name="40% - Accent4 9 3 5 2 2 2" xfId="17861"/>
    <cellStyle name="40% - Accent4 9 3 5 2 3" xfId="17862"/>
    <cellStyle name="40% - Accent4 9 3 5 3" xfId="17863"/>
    <cellStyle name="40% - Accent4 9 3 5 3 2" xfId="17864"/>
    <cellStyle name="40% - Accent4 9 3 5 4" xfId="17865"/>
    <cellStyle name="40% - Accent4 9 3 6" xfId="17866"/>
    <cellStyle name="40% - Accent4 9 3 6 2" xfId="17867"/>
    <cellStyle name="40% - Accent4 9 3 6 2 2" xfId="17868"/>
    <cellStyle name="40% - Accent4 9 3 6 2 2 2" xfId="17869"/>
    <cellStyle name="40% - Accent4 9 3 6 2 3" xfId="17870"/>
    <cellStyle name="40% - Accent4 9 3 6 3" xfId="17871"/>
    <cellStyle name="40% - Accent4 9 3 6 3 2" xfId="17872"/>
    <cellStyle name="40% - Accent4 9 3 6 4" xfId="17873"/>
    <cellStyle name="40% - Accent4 9 3 7" xfId="17874"/>
    <cellStyle name="40% - Accent4 9 3 7 2" xfId="17875"/>
    <cellStyle name="40% - Accent4 9 3 7 2 2" xfId="17876"/>
    <cellStyle name="40% - Accent4 9 3 7 3" xfId="17877"/>
    <cellStyle name="40% - Accent4 9 3 8" xfId="17878"/>
    <cellStyle name="40% - Accent4 9 3 8 2" xfId="17879"/>
    <cellStyle name="40% - Accent4 9 3 9" xfId="17880"/>
    <cellStyle name="40% - Accent4 9 4" xfId="17881"/>
    <cellStyle name="40% - Accent4 9 4 2" xfId="17882"/>
    <cellStyle name="40% - Accent4 9 4 2 2" xfId="17883"/>
    <cellStyle name="40% - Accent4 9 4 2 2 2" xfId="17884"/>
    <cellStyle name="40% - Accent4 9 4 2 2 2 2" xfId="17885"/>
    <cellStyle name="40% - Accent4 9 4 2 2 3" xfId="17886"/>
    <cellStyle name="40% - Accent4 9 4 2 3" xfId="17887"/>
    <cellStyle name="40% - Accent4 9 4 2 3 2" xfId="17888"/>
    <cellStyle name="40% - Accent4 9 4 2 4" xfId="17889"/>
    <cellStyle name="40% - Accent4 9 4 3" xfId="17890"/>
    <cellStyle name="40% - Accent4 9 4 3 2" xfId="17891"/>
    <cellStyle name="40% - Accent4 9 4 3 2 2" xfId="17892"/>
    <cellStyle name="40% - Accent4 9 4 3 2 2 2" xfId="17893"/>
    <cellStyle name="40% - Accent4 9 4 3 2 3" xfId="17894"/>
    <cellStyle name="40% - Accent4 9 4 3 3" xfId="17895"/>
    <cellStyle name="40% - Accent4 9 4 3 3 2" xfId="17896"/>
    <cellStyle name="40% - Accent4 9 4 3 4" xfId="17897"/>
    <cellStyle name="40% - Accent4 9 4 4" xfId="17898"/>
    <cellStyle name="40% - Accent4 9 4 4 2" xfId="17899"/>
    <cellStyle name="40% - Accent4 9 4 4 2 2" xfId="17900"/>
    <cellStyle name="40% - Accent4 9 4 4 3" xfId="17901"/>
    <cellStyle name="40% - Accent4 9 4 5" xfId="17902"/>
    <cellStyle name="40% - Accent4 9 4 5 2" xfId="17903"/>
    <cellStyle name="40% - Accent4 9 4 6" xfId="17904"/>
    <cellStyle name="40% - Accent4 9 4 7" xfId="17905"/>
    <cellStyle name="40% - Accent4 9 5" xfId="17906"/>
    <cellStyle name="40% - Accent4 9 5 2" xfId="17907"/>
    <cellStyle name="40% - Accent4 9 5 2 2" xfId="17908"/>
    <cellStyle name="40% - Accent4 9 5 2 2 2" xfId="17909"/>
    <cellStyle name="40% - Accent4 9 5 2 2 2 2" xfId="17910"/>
    <cellStyle name="40% - Accent4 9 5 2 2 3" xfId="17911"/>
    <cellStyle name="40% - Accent4 9 5 2 3" xfId="17912"/>
    <cellStyle name="40% - Accent4 9 5 2 3 2" xfId="17913"/>
    <cellStyle name="40% - Accent4 9 5 2 4" xfId="17914"/>
    <cellStyle name="40% - Accent4 9 5 3" xfId="17915"/>
    <cellStyle name="40% - Accent4 9 5 3 2" xfId="17916"/>
    <cellStyle name="40% - Accent4 9 5 3 2 2" xfId="17917"/>
    <cellStyle name="40% - Accent4 9 5 3 2 2 2" xfId="17918"/>
    <cellStyle name="40% - Accent4 9 5 3 2 3" xfId="17919"/>
    <cellStyle name="40% - Accent4 9 5 3 3" xfId="17920"/>
    <cellStyle name="40% - Accent4 9 5 3 3 2" xfId="17921"/>
    <cellStyle name="40% - Accent4 9 5 3 4" xfId="17922"/>
    <cellStyle name="40% - Accent4 9 5 4" xfId="17923"/>
    <cellStyle name="40% - Accent4 9 5 4 2" xfId="17924"/>
    <cellStyle name="40% - Accent4 9 5 4 2 2" xfId="17925"/>
    <cellStyle name="40% - Accent4 9 5 4 3" xfId="17926"/>
    <cellStyle name="40% - Accent4 9 5 5" xfId="17927"/>
    <cellStyle name="40% - Accent4 9 5 5 2" xfId="17928"/>
    <cellStyle name="40% - Accent4 9 5 6" xfId="17929"/>
    <cellStyle name="40% - Accent4 9 5 7" xfId="17930"/>
    <cellStyle name="40% - Accent4 9 6" xfId="17931"/>
    <cellStyle name="40% - Accent4 9 6 2" xfId="17932"/>
    <cellStyle name="40% - Accent4 9 6 2 2" xfId="17933"/>
    <cellStyle name="40% - Accent4 9 6 2 2 2" xfId="17934"/>
    <cellStyle name="40% - Accent4 9 6 2 3" xfId="17935"/>
    <cellStyle name="40% - Accent4 9 6 3" xfId="17936"/>
    <cellStyle name="40% - Accent4 9 6 3 2" xfId="17937"/>
    <cellStyle name="40% - Accent4 9 6 4" xfId="17938"/>
    <cellStyle name="40% - Accent4 9 7" xfId="17939"/>
    <cellStyle name="40% - Accent4 9 7 2" xfId="17940"/>
    <cellStyle name="40% - Accent4 9 7 2 2" xfId="17941"/>
    <cellStyle name="40% - Accent4 9 7 2 2 2" xfId="17942"/>
    <cellStyle name="40% - Accent4 9 7 2 3" xfId="17943"/>
    <cellStyle name="40% - Accent4 9 7 3" xfId="17944"/>
    <cellStyle name="40% - Accent4 9 7 3 2" xfId="17945"/>
    <cellStyle name="40% - Accent4 9 7 4" xfId="17946"/>
    <cellStyle name="40% - Accent4 9 8" xfId="17947"/>
    <cellStyle name="40% - Accent4 9 8 2" xfId="17948"/>
    <cellStyle name="40% - Accent4 9 8 2 2" xfId="17949"/>
    <cellStyle name="40% - Accent4 9 8 2 2 2" xfId="17950"/>
    <cellStyle name="40% - Accent4 9 8 2 3" xfId="17951"/>
    <cellStyle name="40% - Accent4 9 8 3" xfId="17952"/>
    <cellStyle name="40% - Accent4 9 8 3 2" xfId="17953"/>
    <cellStyle name="40% - Accent4 9 8 4" xfId="17954"/>
    <cellStyle name="40% - Accent4 9 9" xfId="17955"/>
    <cellStyle name="40% - Accent4 9 9 2" xfId="17956"/>
    <cellStyle name="40% - Accent4 9 9 2 2" xfId="17957"/>
    <cellStyle name="40% - Accent4 9 9 3" xfId="17958"/>
    <cellStyle name="40% - Accent5 10" xfId="17959"/>
    <cellStyle name="40% - Accent5 10 10" xfId="17960"/>
    <cellStyle name="40% - Accent5 10 10 2" xfId="17961"/>
    <cellStyle name="40% - Accent5 10 11" xfId="17962"/>
    <cellStyle name="40% - Accent5 10 12" xfId="17963"/>
    <cellStyle name="40% - Accent5 10 13" xfId="17964"/>
    <cellStyle name="40% - Accent5 10 2" xfId="17965"/>
    <cellStyle name="40% - Accent5 10 2 10" xfId="17966"/>
    <cellStyle name="40% - Accent5 10 2 2" xfId="17967"/>
    <cellStyle name="40% - Accent5 10 2 2 2" xfId="17968"/>
    <cellStyle name="40% - Accent5 10 2 2 2 2" xfId="17969"/>
    <cellStyle name="40% - Accent5 10 2 2 2 2 2" xfId="17970"/>
    <cellStyle name="40% - Accent5 10 2 2 2 2 2 2" xfId="17971"/>
    <cellStyle name="40% - Accent5 10 2 2 2 2 3" xfId="17972"/>
    <cellStyle name="40% - Accent5 10 2 2 2 3" xfId="17973"/>
    <cellStyle name="40% - Accent5 10 2 2 2 3 2" xfId="17974"/>
    <cellStyle name="40% - Accent5 10 2 2 2 4" xfId="17975"/>
    <cellStyle name="40% - Accent5 10 2 2 3" xfId="17976"/>
    <cellStyle name="40% - Accent5 10 2 2 3 2" xfId="17977"/>
    <cellStyle name="40% - Accent5 10 2 2 3 2 2" xfId="17978"/>
    <cellStyle name="40% - Accent5 10 2 2 3 2 2 2" xfId="17979"/>
    <cellStyle name="40% - Accent5 10 2 2 3 2 3" xfId="17980"/>
    <cellStyle name="40% - Accent5 10 2 2 3 3" xfId="17981"/>
    <cellStyle name="40% - Accent5 10 2 2 3 3 2" xfId="17982"/>
    <cellStyle name="40% - Accent5 10 2 2 3 4" xfId="17983"/>
    <cellStyle name="40% - Accent5 10 2 2 4" xfId="17984"/>
    <cellStyle name="40% - Accent5 10 2 2 4 2" xfId="17985"/>
    <cellStyle name="40% - Accent5 10 2 2 4 2 2" xfId="17986"/>
    <cellStyle name="40% - Accent5 10 2 2 4 3" xfId="17987"/>
    <cellStyle name="40% - Accent5 10 2 2 5" xfId="17988"/>
    <cellStyle name="40% - Accent5 10 2 2 5 2" xfId="17989"/>
    <cellStyle name="40% - Accent5 10 2 2 6" xfId="17990"/>
    <cellStyle name="40% - Accent5 10 2 2 7" xfId="17991"/>
    <cellStyle name="40% - Accent5 10 2 3" xfId="17992"/>
    <cellStyle name="40% - Accent5 10 2 3 2" xfId="17993"/>
    <cellStyle name="40% - Accent5 10 2 3 2 2" xfId="17994"/>
    <cellStyle name="40% - Accent5 10 2 3 2 2 2" xfId="17995"/>
    <cellStyle name="40% - Accent5 10 2 3 2 3" xfId="17996"/>
    <cellStyle name="40% - Accent5 10 2 3 3" xfId="17997"/>
    <cellStyle name="40% - Accent5 10 2 3 3 2" xfId="17998"/>
    <cellStyle name="40% - Accent5 10 2 3 4" xfId="17999"/>
    <cellStyle name="40% - Accent5 10 2 3 5" xfId="18000"/>
    <cellStyle name="40% - Accent5 10 2 4" xfId="18001"/>
    <cellStyle name="40% - Accent5 10 2 4 2" xfId="18002"/>
    <cellStyle name="40% - Accent5 10 2 4 2 2" xfId="18003"/>
    <cellStyle name="40% - Accent5 10 2 4 2 2 2" xfId="18004"/>
    <cellStyle name="40% - Accent5 10 2 4 2 3" xfId="18005"/>
    <cellStyle name="40% - Accent5 10 2 4 3" xfId="18006"/>
    <cellStyle name="40% - Accent5 10 2 4 3 2" xfId="18007"/>
    <cellStyle name="40% - Accent5 10 2 4 4" xfId="18008"/>
    <cellStyle name="40% - Accent5 10 2 5" xfId="18009"/>
    <cellStyle name="40% - Accent5 10 2 5 2" xfId="18010"/>
    <cellStyle name="40% - Accent5 10 2 5 2 2" xfId="18011"/>
    <cellStyle name="40% - Accent5 10 2 5 2 2 2" xfId="18012"/>
    <cellStyle name="40% - Accent5 10 2 5 2 3" xfId="18013"/>
    <cellStyle name="40% - Accent5 10 2 5 3" xfId="18014"/>
    <cellStyle name="40% - Accent5 10 2 5 3 2" xfId="18015"/>
    <cellStyle name="40% - Accent5 10 2 5 4" xfId="18016"/>
    <cellStyle name="40% - Accent5 10 2 6" xfId="18017"/>
    <cellStyle name="40% - Accent5 10 2 6 2" xfId="18018"/>
    <cellStyle name="40% - Accent5 10 2 6 2 2" xfId="18019"/>
    <cellStyle name="40% - Accent5 10 2 6 2 2 2" xfId="18020"/>
    <cellStyle name="40% - Accent5 10 2 6 2 3" xfId="18021"/>
    <cellStyle name="40% - Accent5 10 2 6 3" xfId="18022"/>
    <cellStyle name="40% - Accent5 10 2 6 3 2" xfId="18023"/>
    <cellStyle name="40% - Accent5 10 2 6 4" xfId="18024"/>
    <cellStyle name="40% - Accent5 10 2 7" xfId="18025"/>
    <cellStyle name="40% - Accent5 10 2 7 2" xfId="18026"/>
    <cellStyle name="40% - Accent5 10 2 7 2 2" xfId="18027"/>
    <cellStyle name="40% - Accent5 10 2 7 3" xfId="18028"/>
    <cellStyle name="40% - Accent5 10 2 8" xfId="18029"/>
    <cellStyle name="40% - Accent5 10 2 8 2" xfId="18030"/>
    <cellStyle name="40% - Accent5 10 2 9" xfId="18031"/>
    <cellStyle name="40% - Accent5 10 3" xfId="18032"/>
    <cellStyle name="40% - Accent5 10 3 10" xfId="18033"/>
    <cellStyle name="40% - Accent5 10 3 2" xfId="18034"/>
    <cellStyle name="40% - Accent5 10 3 2 2" xfId="18035"/>
    <cellStyle name="40% - Accent5 10 3 2 2 2" xfId="18036"/>
    <cellStyle name="40% - Accent5 10 3 2 2 2 2" xfId="18037"/>
    <cellStyle name="40% - Accent5 10 3 2 2 2 2 2" xfId="18038"/>
    <cellStyle name="40% - Accent5 10 3 2 2 2 3" xfId="18039"/>
    <cellStyle name="40% - Accent5 10 3 2 2 3" xfId="18040"/>
    <cellStyle name="40% - Accent5 10 3 2 2 3 2" xfId="18041"/>
    <cellStyle name="40% - Accent5 10 3 2 2 4" xfId="18042"/>
    <cellStyle name="40% - Accent5 10 3 2 3" xfId="18043"/>
    <cellStyle name="40% - Accent5 10 3 2 3 2" xfId="18044"/>
    <cellStyle name="40% - Accent5 10 3 2 3 2 2" xfId="18045"/>
    <cellStyle name="40% - Accent5 10 3 2 3 2 2 2" xfId="18046"/>
    <cellStyle name="40% - Accent5 10 3 2 3 2 3" xfId="18047"/>
    <cellStyle name="40% - Accent5 10 3 2 3 3" xfId="18048"/>
    <cellStyle name="40% - Accent5 10 3 2 3 3 2" xfId="18049"/>
    <cellStyle name="40% - Accent5 10 3 2 3 4" xfId="18050"/>
    <cellStyle name="40% - Accent5 10 3 2 4" xfId="18051"/>
    <cellStyle name="40% - Accent5 10 3 2 4 2" xfId="18052"/>
    <cellStyle name="40% - Accent5 10 3 2 4 2 2" xfId="18053"/>
    <cellStyle name="40% - Accent5 10 3 2 4 3" xfId="18054"/>
    <cellStyle name="40% - Accent5 10 3 2 5" xfId="18055"/>
    <cellStyle name="40% - Accent5 10 3 2 5 2" xfId="18056"/>
    <cellStyle name="40% - Accent5 10 3 2 6" xfId="18057"/>
    <cellStyle name="40% - Accent5 10 3 2 7" xfId="18058"/>
    <cellStyle name="40% - Accent5 10 3 3" xfId="18059"/>
    <cellStyle name="40% - Accent5 10 3 3 2" xfId="18060"/>
    <cellStyle name="40% - Accent5 10 3 3 2 2" xfId="18061"/>
    <cellStyle name="40% - Accent5 10 3 3 2 2 2" xfId="18062"/>
    <cellStyle name="40% - Accent5 10 3 3 2 3" xfId="18063"/>
    <cellStyle name="40% - Accent5 10 3 3 3" xfId="18064"/>
    <cellStyle name="40% - Accent5 10 3 3 3 2" xfId="18065"/>
    <cellStyle name="40% - Accent5 10 3 3 4" xfId="18066"/>
    <cellStyle name="40% - Accent5 10 3 3 5" xfId="18067"/>
    <cellStyle name="40% - Accent5 10 3 4" xfId="18068"/>
    <cellStyle name="40% - Accent5 10 3 4 2" xfId="18069"/>
    <cellStyle name="40% - Accent5 10 3 4 2 2" xfId="18070"/>
    <cellStyle name="40% - Accent5 10 3 4 2 2 2" xfId="18071"/>
    <cellStyle name="40% - Accent5 10 3 4 2 3" xfId="18072"/>
    <cellStyle name="40% - Accent5 10 3 4 3" xfId="18073"/>
    <cellStyle name="40% - Accent5 10 3 4 3 2" xfId="18074"/>
    <cellStyle name="40% - Accent5 10 3 4 4" xfId="18075"/>
    <cellStyle name="40% - Accent5 10 3 5" xfId="18076"/>
    <cellStyle name="40% - Accent5 10 3 5 2" xfId="18077"/>
    <cellStyle name="40% - Accent5 10 3 5 2 2" xfId="18078"/>
    <cellStyle name="40% - Accent5 10 3 5 2 2 2" xfId="18079"/>
    <cellStyle name="40% - Accent5 10 3 5 2 3" xfId="18080"/>
    <cellStyle name="40% - Accent5 10 3 5 3" xfId="18081"/>
    <cellStyle name="40% - Accent5 10 3 5 3 2" xfId="18082"/>
    <cellStyle name="40% - Accent5 10 3 5 4" xfId="18083"/>
    <cellStyle name="40% - Accent5 10 3 6" xfId="18084"/>
    <cellStyle name="40% - Accent5 10 3 6 2" xfId="18085"/>
    <cellStyle name="40% - Accent5 10 3 6 2 2" xfId="18086"/>
    <cellStyle name="40% - Accent5 10 3 6 2 2 2" xfId="18087"/>
    <cellStyle name="40% - Accent5 10 3 6 2 3" xfId="18088"/>
    <cellStyle name="40% - Accent5 10 3 6 3" xfId="18089"/>
    <cellStyle name="40% - Accent5 10 3 6 3 2" xfId="18090"/>
    <cellStyle name="40% - Accent5 10 3 6 4" xfId="18091"/>
    <cellStyle name="40% - Accent5 10 3 7" xfId="18092"/>
    <cellStyle name="40% - Accent5 10 3 7 2" xfId="18093"/>
    <cellStyle name="40% - Accent5 10 3 7 2 2" xfId="18094"/>
    <cellStyle name="40% - Accent5 10 3 7 3" xfId="18095"/>
    <cellStyle name="40% - Accent5 10 3 8" xfId="18096"/>
    <cellStyle name="40% - Accent5 10 3 8 2" xfId="18097"/>
    <cellStyle name="40% - Accent5 10 3 9" xfId="18098"/>
    <cellStyle name="40% - Accent5 10 4" xfId="18099"/>
    <cellStyle name="40% - Accent5 10 4 2" xfId="18100"/>
    <cellStyle name="40% - Accent5 10 4 2 2" xfId="18101"/>
    <cellStyle name="40% - Accent5 10 4 2 2 2" xfId="18102"/>
    <cellStyle name="40% - Accent5 10 4 2 2 2 2" xfId="18103"/>
    <cellStyle name="40% - Accent5 10 4 2 2 3" xfId="18104"/>
    <cellStyle name="40% - Accent5 10 4 2 3" xfId="18105"/>
    <cellStyle name="40% - Accent5 10 4 2 3 2" xfId="18106"/>
    <cellStyle name="40% - Accent5 10 4 2 4" xfId="18107"/>
    <cellStyle name="40% - Accent5 10 4 3" xfId="18108"/>
    <cellStyle name="40% - Accent5 10 4 3 2" xfId="18109"/>
    <cellStyle name="40% - Accent5 10 4 3 2 2" xfId="18110"/>
    <cellStyle name="40% - Accent5 10 4 3 2 2 2" xfId="18111"/>
    <cellStyle name="40% - Accent5 10 4 3 2 3" xfId="18112"/>
    <cellStyle name="40% - Accent5 10 4 3 3" xfId="18113"/>
    <cellStyle name="40% - Accent5 10 4 3 3 2" xfId="18114"/>
    <cellStyle name="40% - Accent5 10 4 3 4" xfId="18115"/>
    <cellStyle name="40% - Accent5 10 4 4" xfId="18116"/>
    <cellStyle name="40% - Accent5 10 4 4 2" xfId="18117"/>
    <cellStyle name="40% - Accent5 10 4 4 2 2" xfId="18118"/>
    <cellStyle name="40% - Accent5 10 4 4 3" xfId="18119"/>
    <cellStyle name="40% - Accent5 10 4 5" xfId="18120"/>
    <cellStyle name="40% - Accent5 10 4 5 2" xfId="18121"/>
    <cellStyle name="40% - Accent5 10 4 6" xfId="18122"/>
    <cellStyle name="40% - Accent5 10 4 7" xfId="18123"/>
    <cellStyle name="40% - Accent5 10 5" xfId="18124"/>
    <cellStyle name="40% - Accent5 10 5 2" xfId="18125"/>
    <cellStyle name="40% - Accent5 10 5 2 2" xfId="18126"/>
    <cellStyle name="40% - Accent5 10 5 2 2 2" xfId="18127"/>
    <cellStyle name="40% - Accent5 10 5 2 3" xfId="18128"/>
    <cellStyle name="40% - Accent5 10 5 3" xfId="18129"/>
    <cellStyle name="40% - Accent5 10 5 3 2" xfId="18130"/>
    <cellStyle name="40% - Accent5 10 5 4" xfId="18131"/>
    <cellStyle name="40% - Accent5 10 5 5" xfId="18132"/>
    <cellStyle name="40% - Accent5 10 6" xfId="18133"/>
    <cellStyle name="40% - Accent5 10 6 2" xfId="18134"/>
    <cellStyle name="40% - Accent5 10 6 2 2" xfId="18135"/>
    <cellStyle name="40% - Accent5 10 6 2 2 2" xfId="18136"/>
    <cellStyle name="40% - Accent5 10 6 2 3" xfId="18137"/>
    <cellStyle name="40% - Accent5 10 6 3" xfId="18138"/>
    <cellStyle name="40% - Accent5 10 6 3 2" xfId="18139"/>
    <cellStyle name="40% - Accent5 10 6 4" xfId="18140"/>
    <cellStyle name="40% - Accent5 10 7" xfId="18141"/>
    <cellStyle name="40% - Accent5 10 7 2" xfId="18142"/>
    <cellStyle name="40% - Accent5 10 7 2 2" xfId="18143"/>
    <cellStyle name="40% - Accent5 10 7 2 2 2" xfId="18144"/>
    <cellStyle name="40% - Accent5 10 7 2 3" xfId="18145"/>
    <cellStyle name="40% - Accent5 10 7 3" xfId="18146"/>
    <cellStyle name="40% - Accent5 10 7 3 2" xfId="18147"/>
    <cellStyle name="40% - Accent5 10 7 4" xfId="18148"/>
    <cellStyle name="40% - Accent5 10 8" xfId="18149"/>
    <cellStyle name="40% - Accent5 10 8 2" xfId="18150"/>
    <cellStyle name="40% - Accent5 10 8 2 2" xfId="18151"/>
    <cellStyle name="40% - Accent5 10 8 2 2 2" xfId="18152"/>
    <cellStyle name="40% - Accent5 10 8 2 3" xfId="18153"/>
    <cellStyle name="40% - Accent5 10 8 3" xfId="18154"/>
    <cellStyle name="40% - Accent5 10 8 3 2" xfId="18155"/>
    <cellStyle name="40% - Accent5 10 8 4" xfId="18156"/>
    <cellStyle name="40% - Accent5 10 9" xfId="18157"/>
    <cellStyle name="40% - Accent5 10 9 2" xfId="18158"/>
    <cellStyle name="40% - Accent5 10 9 2 2" xfId="18159"/>
    <cellStyle name="40% - Accent5 10 9 3" xfId="18160"/>
    <cellStyle name="40% - Accent5 11" xfId="18161"/>
    <cellStyle name="40% - Accent5 11 2" xfId="18162"/>
    <cellStyle name="40% - Accent5 11 3" xfId="18163"/>
    <cellStyle name="40% - Accent5 11 3 2" xfId="18164"/>
    <cellStyle name="40% - Accent5 11 3 2 2" xfId="18165"/>
    <cellStyle name="40% - Accent5 11 3 2 2 2" xfId="18166"/>
    <cellStyle name="40% - Accent5 11 3 2 3" xfId="18167"/>
    <cellStyle name="40% - Accent5 11 3 3" xfId="18168"/>
    <cellStyle name="40% - Accent5 11 3 3 2" xfId="18169"/>
    <cellStyle name="40% - Accent5 11 3 4" xfId="18170"/>
    <cellStyle name="40% - Accent5 11 4" xfId="18171"/>
    <cellStyle name="40% - Accent5 11 5" xfId="18172"/>
    <cellStyle name="40% - Accent5 11 6" xfId="18173"/>
    <cellStyle name="40% - Accent5 12" xfId="18174"/>
    <cellStyle name="40% - Accent5 12 10" xfId="18175"/>
    <cellStyle name="40% - Accent5 12 2" xfId="18176"/>
    <cellStyle name="40% - Accent5 12 2 2" xfId="18177"/>
    <cellStyle name="40% - Accent5 12 2 2 2" xfId="18178"/>
    <cellStyle name="40% - Accent5 12 2 2 2 2" xfId="18179"/>
    <cellStyle name="40% - Accent5 12 2 2 2 2 2" xfId="18180"/>
    <cellStyle name="40% - Accent5 12 2 2 2 3" xfId="18181"/>
    <cellStyle name="40% - Accent5 12 2 2 3" xfId="18182"/>
    <cellStyle name="40% - Accent5 12 2 2 3 2" xfId="18183"/>
    <cellStyle name="40% - Accent5 12 2 2 4" xfId="18184"/>
    <cellStyle name="40% - Accent5 12 2 3" xfId="18185"/>
    <cellStyle name="40% - Accent5 12 2 3 2" xfId="18186"/>
    <cellStyle name="40% - Accent5 12 2 3 2 2" xfId="18187"/>
    <cellStyle name="40% - Accent5 12 2 3 2 2 2" xfId="18188"/>
    <cellStyle name="40% - Accent5 12 2 3 2 3" xfId="18189"/>
    <cellStyle name="40% - Accent5 12 2 3 3" xfId="18190"/>
    <cellStyle name="40% - Accent5 12 2 3 3 2" xfId="18191"/>
    <cellStyle name="40% - Accent5 12 2 3 4" xfId="18192"/>
    <cellStyle name="40% - Accent5 12 2 4" xfId="18193"/>
    <cellStyle name="40% - Accent5 12 2 4 2" xfId="18194"/>
    <cellStyle name="40% - Accent5 12 2 4 2 2" xfId="18195"/>
    <cellStyle name="40% - Accent5 12 2 4 3" xfId="18196"/>
    <cellStyle name="40% - Accent5 12 2 5" xfId="18197"/>
    <cellStyle name="40% - Accent5 12 2 5 2" xfId="18198"/>
    <cellStyle name="40% - Accent5 12 2 6" xfId="18199"/>
    <cellStyle name="40% - Accent5 12 2 7" xfId="18200"/>
    <cellStyle name="40% - Accent5 12 3" xfId="18201"/>
    <cellStyle name="40% - Accent5 12 3 2" xfId="18202"/>
    <cellStyle name="40% - Accent5 12 3 2 2" xfId="18203"/>
    <cellStyle name="40% - Accent5 12 3 2 2 2" xfId="18204"/>
    <cellStyle name="40% - Accent5 12 3 2 3" xfId="18205"/>
    <cellStyle name="40% - Accent5 12 3 3" xfId="18206"/>
    <cellStyle name="40% - Accent5 12 3 3 2" xfId="18207"/>
    <cellStyle name="40% - Accent5 12 3 4" xfId="18208"/>
    <cellStyle name="40% - Accent5 12 3 5" xfId="18209"/>
    <cellStyle name="40% - Accent5 12 4" xfId="18210"/>
    <cellStyle name="40% - Accent5 12 4 2" xfId="18211"/>
    <cellStyle name="40% - Accent5 12 4 2 2" xfId="18212"/>
    <cellStyle name="40% - Accent5 12 4 2 2 2" xfId="18213"/>
    <cellStyle name="40% - Accent5 12 4 2 3" xfId="18214"/>
    <cellStyle name="40% - Accent5 12 4 3" xfId="18215"/>
    <cellStyle name="40% - Accent5 12 4 3 2" xfId="18216"/>
    <cellStyle name="40% - Accent5 12 4 4" xfId="18217"/>
    <cellStyle name="40% - Accent5 12 5" xfId="18218"/>
    <cellStyle name="40% - Accent5 12 5 2" xfId="18219"/>
    <cellStyle name="40% - Accent5 12 5 2 2" xfId="18220"/>
    <cellStyle name="40% - Accent5 12 5 2 2 2" xfId="18221"/>
    <cellStyle name="40% - Accent5 12 5 2 3" xfId="18222"/>
    <cellStyle name="40% - Accent5 12 5 3" xfId="18223"/>
    <cellStyle name="40% - Accent5 12 5 3 2" xfId="18224"/>
    <cellStyle name="40% - Accent5 12 5 4" xfId="18225"/>
    <cellStyle name="40% - Accent5 12 6" xfId="18226"/>
    <cellStyle name="40% - Accent5 12 6 2" xfId="18227"/>
    <cellStyle name="40% - Accent5 12 6 2 2" xfId="18228"/>
    <cellStyle name="40% - Accent5 12 6 2 2 2" xfId="18229"/>
    <cellStyle name="40% - Accent5 12 6 2 3" xfId="18230"/>
    <cellStyle name="40% - Accent5 12 6 3" xfId="18231"/>
    <cellStyle name="40% - Accent5 12 6 3 2" xfId="18232"/>
    <cellStyle name="40% - Accent5 12 6 4" xfId="18233"/>
    <cellStyle name="40% - Accent5 12 7" xfId="18234"/>
    <cellStyle name="40% - Accent5 12 7 2" xfId="18235"/>
    <cellStyle name="40% - Accent5 12 7 2 2" xfId="18236"/>
    <cellStyle name="40% - Accent5 12 7 3" xfId="18237"/>
    <cellStyle name="40% - Accent5 12 8" xfId="18238"/>
    <cellStyle name="40% - Accent5 12 8 2" xfId="18239"/>
    <cellStyle name="40% - Accent5 12 9" xfId="18240"/>
    <cellStyle name="40% - Accent5 13" xfId="18241"/>
    <cellStyle name="40% - Accent5 13 10" xfId="18242"/>
    <cellStyle name="40% - Accent5 13 2" xfId="18243"/>
    <cellStyle name="40% - Accent5 13 2 2" xfId="18244"/>
    <cellStyle name="40% - Accent5 13 2 2 2" xfId="18245"/>
    <cellStyle name="40% - Accent5 13 2 2 2 2" xfId="18246"/>
    <cellStyle name="40% - Accent5 13 2 2 2 2 2" xfId="18247"/>
    <cellStyle name="40% - Accent5 13 2 2 2 3" xfId="18248"/>
    <cellStyle name="40% - Accent5 13 2 2 3" xfId="18249"/>
    <cellStyle name="40% - Accent5 13 2 2 3 2" xfId="18250"/>
    <cellStyle name="40% - Accent5 13 2 2 4" xfId="18251"/>
    <cellStyle name="40% - Accent5 13 2 3" xfId="18252"/>
    <cellStyle name="40% - Accent5 13 2 3 2" xfId="18253"/>
    <cellStyle name="40% - Accent5 13 2 3 2 2" xfId="18254"/>
    <cellStyle name="40% - Accent5 13 2 3 2 2 2" xfId="18255"/>
    <cellStyle name="40% - Accent5 13 2 3 2 3" xfId="18256"/>
    <cellStyle name="40% - Accent5 13 2 3 3" xfId="18257"/>
    <cellStyle name="40% - Accent5 13 2 3 3 2" xfId="18258"/>
    <cellStyle name="40% - Accent5 13 2 3 4" xfId="18259"/>
    <cellStyle name="40% - Accent5 13 2 4" xfId="18260"/>
    <cellStyle name="40% - Accent5 13 2 4 2" xfId="18261"/>
    <cellStyle name="40% - Accent5 13 2 4 2 2" xfId="18262"/>
    <cellStyle name="40% - Accent5 13 2 4 3" xfId="18263"/>
    <cellStyle name="40% - Accent5 13 2 5" xfId="18264"/>
    <cellStyle name="40% - Accent5 13 2 5 2" xfId="18265"/>
    <cellStyle name="40% - Accent5 13 2 6" xfId="18266"/>
    <cellStyle name="40% - Accent5 13 2 7" xfId="18267"/>
    <cellStyle name="40% - Accent5 13 3" xfId="18268"/>
    <cellStyle name="40% - Accent5 13 3 2" xfId="18269"/>
    <cellStyle name="40% - Accent5 13 3 2 2" xfId="18270"/>
    <cellStyle name="40% - Accent5 13 3 2 2 2" xfId="18271"/>
    <cellStyle name="40% - Accent5 13 3 2 3" xfId="18272"/>
    <cellStyle name="40% - Accent5 13 3 3" xfId="18273"/>
    <cellStyle name="40% - Accent5 13 3 3 2" xfId="18274"/>
    <cellStyle name="40% - Accent5 13 3 4" xfId="18275"/>
    <cellStyle name="40% - Accent5 13 3 5" xfId="18276"/>
    <cellStyle name="40% - Accent5 13 4" xfId="18277"/>
    <cellStyle name="40% - Accent5 13 4 2" xfId="18278"/>
    <cellStyle name="40% - Accent5 13 4 2 2" xfId="18279"/>
    <cellStyle name="40% - Accent5 13 4 2 2 2" xfId="18280"/>
    <cellStyle name="40% - Accent5 13 4 2 3" xfId="18281"/>
    <cellStyle name="40% - Accent5 13 4 3" xfId="18282"/>
    <cellStyle name="40% - Accent5 13 4 3 2" xfId="18283"/>
    <cellStyle name="40% - Accent5 13 4 4" xfId="18284"/>
    <cellStyle name="40% - Accent5 13 5" xfId="18285"/>
    <cellStyle name="40% - Accent5 13 5 2" xfId="18286"/>
    <cellStyle name="40% - Accent5 13 5 2 2" xfId="18287"/>
    <cellStyle name="40% - Accent5 13 5 2 2 2" xfId="18288"/>
    <cellStyle name="40% - Accent5 13 5 2 3" xfId="18289"/>
    <cellStyle name="40% - Accent5 13 5 3" xfId="18290"/>
    <cellStyle name="40% - Accent5 13 5 3 2" xfId="18291"/>
    <cellStyle name="40% - Accent5 13 5 4" xfId="18292"/>
    <cellStyle name="40% - Accent5 13 6" xfId="18293"/>
    <cellStyle name="40% - Accent5 13 6 2" xfId="18294"/>
    <cellStyle name="40% - Accent5 13 6 2 2" xfId="18295"/>
    <cellStyle name="40% - Accent5 13 6 2 2 2" xfId="18296"/>
    <cellStyle name="40% - Accent5 13 6 2 3" xfId="18297"/>
    <cellStyle name="40% - Accent5 13 6 3" xfId="18298"/>
    <cellStyle name="40% - Accent5 13 6 3 2" xfId="18299"/>
    <cellStyle name="40% - Accent5 13 6 4" xfId="18300"/>
    <cellStyle name="40% - Accent5 13 7" xfId="18301"/>
    <cellStyle name="40% - Accent5 13 7 2" xfId="18302"/>
    <cellStyle name="40% - Accent5 13 7 2 2" xfId="18303"/>
    <cellStyle name="40% - Accent5 13 7 3" xfId="18304"/>
    <cellStyle name="40% - Accent5 13 8" xfId="18305"/>
    <cellStyle name="40% - Accent5 13 8 2" xfId="18306"/>
    <cellStyle name="40% - Accent5 13 9" xfId="18307"/>
    <cellStyle name="40% - Accent5 14" xfId="18308"/>
    <cellStyle name="40% - Accent5 15" xfId="18309"/>
    <cellStyle name="40% - Accent5 16" xfId="18310"/>
    <cellStyle name="40% - Accent5 17" xfId="18311"/>
    <cellStyle name="40% - Accent5 18" xfId="18312"/>
    <cellStyle name="40% - Accent5 2" xfId="18313"/>
    <cellStyle name="40% - Accent5 2 2" xfId="18314"/>
    <cellStyle name="40% - Accent5 2 2 10" xfId="18315"/>
    <cellStyle name="40% - Accent5 2 2 11" xfId="18316"/>
    <cellStyle name="40% - Accent5 2 2 12" xfId="18317"/>
    <cellStyle name="40% - Accent5 2 2 13" xfId="18318"/>
    <cellStyle name="40% - Accent5 2 2 14" xfId="18319"/>
    <cellStyle name="40% - Accent5 2 2 15" xfId="18320"/>
    <cellStyle name="40% - Accent5 2 2 16" xfId="18321"/>
    <cellStyle name="40% - Accent5 2 2 17" xfId="18322"/>
    <cellStyle name="40% - Accent5 2 2 18" xfId="18323"/>
    <cellStyle name="40% - Accent5 2 2 2" xfId="18324"/>
    <cellStyle name="40% - Accent5 2 2 2 2" xfId="18325"/>
    <cellStyle name="40% - Accent5 2 2 2 2 2" xfId="18326"/>
    <cellStyle name="40% - Accent5 2 2 2 2 2 2" xfId="18327"/>
    <cellStyle name="40% - Accent5 2 2 2 2 2 2 2" xfId="18328"/>
    <cellStyle name="40% - Accent5 2 2 2 2 2 2 2 2" xfId="18329"/>
    <cellStyle name="40% - Accent5 2 2 2 2 2 2 3" xfId="18330"/>
    <cellStyle name="40% - Accent5 2 2 2 2 2 3" xfId="18331"/>
    <cellStyle name="40% - Accent5 2 2 2 2 2 3 2" xfId="18332"/>
    <cellStyle name="40% - Accent5 2 2 2 2 2 4" xfId="18333"/>
    <cellStyle name="40% - Accent5 2 2 2 2 3" xfId="18334"/>
    <cellStyle name="40% - Accent5 2 2 2 2 3 2" xfId="18335"/>
    <cellStyle name="40% - Accent5 2 2 2 2 3 2 2" xfId="18336"/>
    <cellStyle name="40% - Accent5 2 2 2 2 3 2 2 2" xfId="18337"/>
    <cellStyle name="40% - Accent5 2 2 2 2 3 2 3" xfId="18338"/>
    <cellStyle name="40% - Accent5 2 2 2 2 3 3" xfId="18339"/>
    <cellStyle name="40% - Accent5 2 2 2 2 3 3 2" xfId="18340"/>
    <cellStyle name="40% - Accent5 2 2 2 2 3 4" xfId="18341"/>
    <cellStyle name="40% - Accent5 2 2 2 2 4" xfId="18342"/>
    <cellStyle name="40% - Accent5 2 2 2 2 4 2" xfId="18343"/>
    <cellStyle name="40% - Accent5 2 2 2 2 4 2 2" xfId="18344"/>
    <cellStyle name="40% - Accent5 2 2 2 2 4 3" xfId="18345"/>
    <cellStyle name="40% - Accent5 2 2 2 2 5" xfId="18346"/>
    <cellStyle name="40% - Accent5 2 2 2 2 5 2" xfId="18347"/>
    <cellStyle name="40% - Accent5 2 2 2 2 6" xfId="18348"/>
    <cellStyle name="40% - Accent5 2 2 2 2 6 2" xfId="18349"/>
    <cellStyle name="40% - Accent5 2 2 2 2 7" xfId="18350"/>
    <cellStyle name="40% - Accent5 2 2 2 2 8" xfId="18351"/>
    <cellStyle name="40% - Accent5 2 2 2 3" xfId="18352"/>
    <cellStyle name="40% - Accent5 2 2 2 3 2" xfId="18353"/>
    <cellStyle name="40% - Accent5 2 2 2 3 2 2" xfId="18354"/>
    <cellStyle name="40% - Accent5 2 2 2 3 2 2 2" xfId="18355"/>
    <cellStyle name="40% - Accent5 2 2 2 3 2 3" xfId="18356"/>
    <cellStyle name="40% - Accent5 2 2 2 3 3" xfId="18357"/>
    <cellStyle name="40% - Accent5 2 2 2 3 3 2" xfId="18358"/>
    <cellStyle name="40% - Accent5 2 2 2 3 4" xfId="18359"/>
    <cellStyle name="40% - Accent5 2 2 2 3 5" xfId="18360"/>
    <cellStyle name="40% - Accent5 2 2 2 3 6" xfId="18361"/>
    <cellStyle name="40% - Accent5 2 2 2 4" xfId="18362"/>
    <cellStyle name="40% - Accent5 2 2 2 4 2" xfId="18363"/>
    <cellStyle name="40% - Accent5 2 2 2 4 3" xfId="18364"/>
    <cellStyle name="40% - Accent5 2 2 2 5" xfId="18365"/>
    <cellStyle name="40% - Accent5 2 2 2 6" xfId="18366"/>
    <cellStyle name="40% - Accent5 2 2 2 7" xfId="18367"/>
    <cellStyle name="40% - Accent5 2 2 2 8" xfId="18368"/>
    <cellStyle name="40% - Accent5 2 2 3" xfId="18369"/>
    <cellStyle name="40% - Accent5 2 2 3 10" xfId="18370"/>
    <cellStyle name="40% - Accent5 2 2 3 10 2" xfId="18371"/>
    <cellStyle name="40% - Accent5 2 2 3 10 2 2" xfId="18372"/>
    <cellStyle name="40% - Accent5 2 2 3 10 3" xfId="18373"/>
    <cellStyle name="40% - Accent5 2 2 3 11" xfId="18374"/>
    <cellStyle name="40% - Accent5 2 2 3 11 2" xfId="18375"/>
    <cellStyle name="40% - Accent5 2 2 3 12" xfId="18376"/>
    <cellStyle name="40% - Accent5 2 2 3 13" xfId="18377"/>
    <cellStyle name="40% - Accent5 2 2 3 14" xfId="18378"/>
    <cellStyle name="40% - Accent5 2 2 3 15" xfId="18379"/>
    <cellStyle name="40% - Accent5 2 2 3 2" xfId="18380"/>
    <cellStyle name="40% - Accent5 2 2 3 2 10" xfId="18381"/>
    <cellStyle name="40% - Accent5 2 2 3 2 10 2" xfId="18382"/>
    <cellStyle name="40% - Accent5 2 2 3 2 11" xfId="18383"/>
    <cellStyle name="40% - Accent5 2 2 3 2 12" xfId="18384"/>
    <cellStyle name="40% - Accent5 2 2 3 2 13" xfId="18385"/>
    <cellStyle name="40% - Accent5 2 2 3 2 2" xfId="18386"/>
    <cellStyle name="40% - Accent5 2 2 3 2 2 10" xfId="18387"/>
    <cellStyle name="40% - Accent5 2 2 3 2 2 11" xfId="18388"/>
    <cellStyle name="40% - Accent5 2 2 3 2 2 2" xfId="18389"/>
    <cellStyle name="40% - Accent5 2 2 3 2 2 2 2" xfId="18390"/>
    <cellStyle name="40% - Accent5 2 2 3 2 2 2 2 2" xfId="18391"/>
    <cellStyle name="40% - Accent5 2 2 3 2 2 2 2 2 2" xfId="18392"/>
    <cellStyle name="40% - Accent5 2 2 3 2 2 2 2 2 2 2" xfId="18393"/>
    <cellStyle name="40% - Accent5 2 2 3 2 2 2 2 2 3" xfId="18394"/>
    <cellStyle name="40% - Accent5 2 2 3 2 2 2 2 3" xfId="18395"/>
    <cellStyle name="40% - Accent5 2 2 3 2 2 2 2 3 2" xfId="18396"/>
    <cellStyle name="40% - Accent5 2 2 3 2 2 2 2 4" xfId="18397"/>
    <cellStyle name="40% - Accent5 2 2 3 2 2 2 3" xfId="18398"/>
    <cellStyle name="40% - Accent5 2 2 3 2 2 2 3 2" xfId="18399"/>
    <cellStyle name="40% - Accent5 2 2 3 2 2 2 3 2 2" xfId="18400"/>
    <cellStyle name="40% - Accent5 2 2 3 2 2 2 3 2 2 2" xfId="18401"/>
    <cellStyle name="40% - Accent5 2 2 3 2 2 2 3 2 3" xfId="18402"/>
    <cellStyle name="40% - Accent5 2 2 3 2 2 2 3 3" xfId="18403"/>
    <cellStyle name="40% - Accent5 2 2 3 2 2 2 3 3 2" xfId="18404"/>
    <cellStyle name="40% - Accent5 2 2 3 2 2 2 3 4" xfId="18405"/>
    <cellStyle name="40% - Accent5 2 2 3 2 2 2 4" xfId="18406"/>
    <cellStyle name="40% - Accent5 2 2 3 2 2 2 4 2" xfId="18407"/>
    <cellStyle name="40% - Accent5 2 2 3 2 2 2 4 2 2" xfId="18408"/>
    <cellStyle name="40% - Accent5 2 2 3 2 2 2 4 3" xfId="18409"/>
    <cellStyle name="40% - Accent5 2 2 3 2 2 2 5" xfId="18410"/>
    <cellStyle name="40% - Accent5 2 2 3 2 2 2 5 2" xfId="18411"/>
    <cellStyle name="40% - Accent5 2 2 3 2 2 2 6" xfId="18412"/>
    <cellStyle name="40% - Accent5 2 2 3 2 2 2 7" xfId="18413"/>
    <cellStyle name="40% - Accent5 2 2 3 2 2 3" xfId="18414"/>
    <cellStyle name="40% - Accent5 2 2 3 2 2 3 2" xfId="18415"/>
    <cellStyle name="40% - Accent5 2 2 3 2 2 3 2 2" xfId="18416"/>
    <cellStyle name="40% - Accent5 2 2 3 2 2 3 2 2 2" xfId="18417"/>
    <cellStyle name="40% - Accent5 2 2 3 2 2 3 2 3" xfId="18418"/>
    <cellStyle name="40% - Accent5 2 2 3 2 2 3 3" xfId="18419"/>
    <cellStyle name="40% - Accent5 2 2 3 2 2 3 3 2" xfId="18420"/>
    <cellStyle name="40% - Accent5 2 2 3 2 2 3 4" xfId="18421"/>
    <cellStyle name="40% - Accent5 2 2 3 2 2 3 5" xfId="18422"/>
    <cellStyle name="40% - Accent5 2 2 3 2 2 4" xfId="18423"/>
    <cellStyle name="40% - Accent5 2 2 3 2 2 4 2" xfId="18424"/>
    <cellStyle name="40% - Accent5 2 2 3 2 2 4 2 2" xfId="18425"/>
    <cellStyle name="40% - Accent5 2 2 3 2 2 4 2 2 2" xfId="18426"/>
    <cellStyle name="40% - Accent5 2 2 3 2 2 4 2 3" xfId="18427"/>
    <cellStyle name="40% - Accent5 2 2 3 2 2 4 3" xfId="18428"/>
    <cellStyle name="40% - Accent5 2 2 3 2 2 4 3 2" xfId="18429"/>
    <cellStyle name="40% - Accent5 2 2 3 2 2 4 4" xfId="18430"/>
    <cellStyle name="40% - Accent5 2 2 3 2 2 5" xfId="18431"/>
    <cellStyle name="40% - Accent5 2 2 3 2 2 5 2" xfId="18432"/>
    <cellStyle name="40% - Accent5 2 2 3 2 2 5 2 2" xfId="18433"/>
    <cellStyle name="40% - Accent5 2 2 3 2 2 5 2 2 2" xfId="18434"/>
    <cellStyle name="40% - Accent5 2 2 3 2 2 5 2 3" xfId="18435"/>
    <cellStyle name="40% - Accent5 2 2 3 2 2 5 3" xfId="18436"/>
    <cellStyle name="40% - Accent5 2 2 3 2 2 5 3 2" xfId="18437"/>
    <cellStyle name="40% - Accent5 2 2 3 2 2 5 4" xfId="18438"/>
    <cellStyle name="40% - Accent5 2 2 3 2 2 6" xfId="18439"/>
    <cellStyle name="40% - Accent5 2 2 3 2 2 6 2" xfId="18440"/>
    <cellStyle name="40% - Accent5 2 2 3 2 2 6 2 2" xfId="18441"/>
    <cellStyle name="40% - Accent5 2 2 3 2 2 6 2 2 2" xfId="18442"/>
    <cellStyle name="40% - Accent5 2 2 3 2 2 6 2 3" xfId="18443"/>
    <cellStyle name="40% - Accent5 2 2 3 2 2 6 3" xfId="18444"/>
    <cellStyle name="40% - Accent5 2 2 3 2 2 6 3 2" xfId="18445"/>
    <cellStyle name="40% - Accent5 2 2 3 2 2 6 4" xfId="18446"/>
    <cellStyle name="40% - Accent5 2 2 3 2 2 7" xfId="18447"/>
    <cellStyle name="40% - Accent5 2 2 3 2 2 7 2" xfId="18448"/>
    <cellStyle name="40% - Accent5 2 2 3 2 2 7 2 2" xfId="18449"/>
    <cellStyle name="40% - Accent5 2 2 3 2 2 7 3" xfId="18450"/>
    <cellStyle name="40% - Accent5 2 2 3 2 2 8" xfId="18451"/>
    <cellStyle name="40% - Accent5 2 2 3 2 2 8 2" xfId="18452"/>
    <cellStyle name="40% - Accent5 2 2 3 2 2 9" xfId="18453"/>
    <cellStyle name="40% - Accent5 2 2 3 2 3" xfId="18454"/>
    <cellStyle name="40% - Accent5 2 2 3 2 3 10" xfId="18455"/>
    <cellStyle name="40% - Accent5 2 2 3 2 3 2" xfId="18456"/>
    <cellStyle name="40% - Accent5 2 2 3 2 3 2 2" xfId="18457"/>
    <cellStyle name="40% - Accent5 2 2 3 2 3 2 2 2" xfId="18458"/>
    <cellStyle name="40% - Accent5 2 2 3 2 3 2 2 2 2" xfId="18459"/>
    <cellStyle name="40% - Accent5 2 2 3 2 3 2 2 2 2 2" xfId="18460"/>
    <cellStyle name="40% - Accent5 2 2 3 2 3 2 2 2 3" xfId="18461"/>
    <cellStyle name="40% - Accent5 2 2 3 2 3 2 2 3" xfId="18462"/>
    <cellStyle name="40% - Accent5 2 2 3 2 3 2 2 3 2" xfId="18463"/>
    <cellStyle name="40% - Accent5 2 2 3 2 3 2 2 4" xfId="18464"/>
    <cellStyle name="40% - Accent5 2 2 3 2 3 2 3" xfId="18465"/>
    <cellStyle name="40% - Accent5 2 2 3 2 3 2 3 2" xfId="18466"/>
    <cellStyle name="40% - Accent5 2 2 3 2 3 2 3 2 2" xfId="18467"/>
    <cellStyle name="40% - Accent5 2 2 3 2 3 2 3 2 2 2" xfId="18468"/>
    <cellStyle name="40% - Accent5 2 2 3 2 3 2 3 2 3" xfId="18469"/>
    <cellStyle name="40% - Accent5 2 2 3 2 3 2 3 3" xfId="18470"/>
    <cellStyle name="40% - Accent5 2 2 3 2 3 2 3 3 2" xfId="18471"/>
    <cellStyle name="40% - Accent5 2 2 3 2 3 2 3 4" xfId="18472"/>
    <cellStyle name="40% - Accent5 2 2 3 2 3 2 4" xfId="18473"/>
    <cellStyle name="40% - Accent5 2 2 3 2 3 2 4 2" xfId="18474"/>
    <cellStyle name="40% - Accent5 2 2 3 2 3 2 4 2 2" xfId="18475"/>
    <cellStyle name="40% - Accent5 2 2 3 2 3 2 4 3" xfId="18476"/>
    <cellStyle name="40% - Accent5 2 2 3 2 3 2 5" xfId="18477"/>
    <cellStyle name="40% - Accent5 2 2 3 2 3 2 5 2" xfId="18478"/>
    <cellStyle name="40% - Accent5 2 2 3 2 3 2 6" xfId="18479"/>
    <cellStyle name="40% - Accent5 2 2 3 2 3 2 7" xfId="18480"/>
    <cellStyle name="40% - Accent5 2 2 3 2 3 3" xfId="18481"/>
    <cellStyle name="40% - Accent5 2 2 3 2 3 3 2" xfId="18482"/>
    <cellStyle name="40% - Accent5 2 2 3 2 3 3 2 2" xfId="18483"/>
    <cellStyle name="40% - Accent5 2 2 3 2 3 3 2 2 2" xfId="18484"/>
    <cellStyle name="40% - Accent5 2 2 3 2 3 3 2 3" xfId="18485"/>
    <cellStyle name="40% - Accent5 2 2 3 2 3 3 3" xfId="18486"/>
    <cellStyle name="40% - Accent5 2 2 3 2 3 3 3 2" xfId="18487"/>
    <cellStyle name="40% - Accent5 2 2 3 2 3 3 4" xfId="18488"/>
    <cellStyle name="40% - Accent5 2 2 3 2 3 3 5" xfId="18489"/>
    <cellStyle name="40% - Accent5 2 2 3 2 3 4" xfId="18490"/>
    <cellStyle name="40% - Accent5 2 2 3 2 3 4 2" xfId="18491"/>
    <cellStyle name="40% - Accent5 2 2 3 2 3 4 2 2" xfId="18492"/>
    <cellStyle name="40% - Accent5 2 2 3 2 3 4 2 2 2" xfId="18493"/>
    <cellStyle name="40% - Accent5 2 2 3 2 3 4 2 3" xfId="18494"/>
    <cellStyle name="40% - Accent5 2 2 3 2 3 4 3" xfId="18495"/>
    <cellStyle name="40% - Accent5 2 2 3 2 3 4 3 2" xfId="18496"/>
    <cellStyle name="40% - Accent5 2 2 3 2 3 4 4" xfId="18497"/>
    <cellStyle name="40% - Accent5 2 2 3 2 3 5" xfId="18498"/>
    <cellStyle name="40% - Accent5 2 2 3 2 3 5 2" xfId="18499"/>
    <cellStyle name="40% - Accent5 2 2 3 2 3 5 2 2" xfId="18500"/>
    <cellStyle name="40% - Accent5 2 2 3 2 3 5 2 2 2" xfId="18501"/>
    <cellStyle name="40% - Accent5 2 2 3 2 3 5 2 3" xfId="18502"/>
    <cellStyle name="40% - Accent5 2 2 3 2 3 5 3" xfId="18503"/>
    <cellStyle name="40% - Accent5 2 2 3 2 3 5 3 2" xfId="18504"/>
    <cellStyle name="40% - Accent5 2 2 3 2 3 5 4" xfId="18505"/>
    <cellStyle name="40% - Accent5 2 2 3 2 3 6" xfId="18506"/>
    <cellStyle name="40% - Accent5 2 2 3 2 3 6 2" xfId="18507"/>
    <cellStyle name="40% - Accent5 2 2 3 2 3 6 2 2" xfId="18508"/>
    <cellStyle name="40% - Accent5 2 2 3 2 3 6 2 2 2" xfId="18509"/>
    <cellStyle name="40% - Accent5 2 2 3 2 3 6 2 3" xfId="18510"/>
    <cellStyle name="40% - Accent5 2 2 3 2 3 6 3" xfId="18511"/>
    <cellStyle name="40% - Accent5 2 2 3 2 3 6 3 2" xfId="18512"/>
    <cellStyle name="40% - Accent5 2 2 3 2 3 6 4" xfId="18513"/>
    <cellStyle name="40% - Accent5 2 2 3 2 3 7" xfId="18514"/>
    <cellStyle name="40% - Accent5 2 2 3 2 3 7 2" xfId="18515"/>
    <cellStyle name="40% - Accent5 2 2 3 2 3 7 2 2" xfId="18516"/>
    <cellStyle name="40% - Accent5 2 2 3 2 3 7 3" xfId="18517"/>
    <cellStyle name="40% - Accent5 2 2 3 2 3 8" xfId="18518"/>
    <cellStyle name="40% - Accent5 2 2 3 2 3 8 2" xfId="18519"/>
    <cellStyle name="40% - Accent5 2 2 3 2 3 9" xfId="18520"/>
    <cellStyle name="40% - Accent5 2 2 3 2 4" xfId="18521"/>
    <cellStyle name="40% - Accent5 2 2 3 2 4 2" xfId="18522"/>
    <cellStyle name="40% - Accent5 2 2 3 2 4 2 2" xfId="18523"/>
    <cellStyle name="40% - Accent5 2 2 3 2 4 2 2 2" xfId="18524"/>
    <cellStyle name="40% - Accent5 2 2 3 2 4 2 2 2 2" xfId="18525"/>
    <cellStyle name="40% - Accent5 2 2 3 2 4 2 2 3" xfId="18526"/>
    <cellStyle name="40% - Accent5 2 2 3 2 4 2 3" xfId="18527"/>
    <cellStyle name="40% - Accent5 2 2 3 2 4 2 3 2" xfId="18528"/>
    <cellStyle name="40% - Accent5 2 2 3 2 4 2 4" xfId="18529"/>
    <cellStyle name="40% - Accent5 2 2 3 2 4 3" xfId="18530"/>
    <cellStyle name="40% - Accent5 2 2 3 2 4 3 2" xfId="18531"/>
    <cellStyle name="40% - Accent5 2 2 3 2 4 3 2 2" xfId="18532"/>
    <cellStyle name="40% - Accent5 2 2 3 2 4 3 2 2 2" xfId="18533"/>
    <cellStyle name="40% - Accent5 2 2 3 2 4 3 2 3" xfId="18534"/>
    <cellStyle name="40% - Accent5 2 2 3 2 4 3 3" xfId="18535"/>
    <cellStyle name="40% - Accent5 2 2 3 2 4 3 3 2" xfId="18536"/>
    <cellStyle name="40% - Accent5 2 2 3 2 4 3 4" xfId="18537"/>
    <cellStyle name="40% - Accent5 2 2 3 2 4 4" xfId="18538"/>
    <cellStyle name="40% - Accent5 2 2 3 2 4 4 2" xfId="18539"/>
    <cellStyle name="40% - Accent5 2 2 3 2 4 4 2 2" xfId="18540"/>
    <cellStyle name="40% - Accent5 2 2 3 2 4 4 3" xfId="18541"/>
    <cellStyle name="40% - Accent5 2 2 3 2 4 5" xfId="18542"/>
    <cellStyle name="40% - Accent5 2 2 3 2 4 5 2" xfId="18543"/>
    <cellStyle name="40% - Accent5 2 2 3 2 4 6" xfId="18544"/>
    <cellStyle name="40% - Accent5 2 2 3 2 4 7" xfId="18545"/>
    <cellStyle name="40% - Accent5 2 2 3 2 5" xfId="18546"/>
    <cellStyle name="40% - Accent5 2 2 3 2 5 2" xfId="18547"/>
    <cellStyle name="40% - Accent5 2 2 3 2 5 2 2" xfId="18548"/>
    <cellStyle name="40% - Accent5 2 2 3 2 5 2 2 2" xfId="18549"/>
    <cellStyle name="40% - Accent5 2 2 3 2 5 2 3" xfId="18550"/>
    <cellStyle name="40% - Accent5 2 2 3 2 5 3" xfId="18551"/>
    <cellStyle name="40% - Accent5 2 2 3 2 5 3 2" xfId="18552"/>
    <cellStyle name="40% - Accent5 2 2 3 2 5 4" xfId="18553"/>
    <cellStyle name="40% - Accent5 2 2 3 2 5 5" xfId="18554"/>
    <cellStyle name="40% - Accent5 2 2 3 2 6" xfId="18555"/>
    <cellStyle name="40% - Accent5 2 2 3 2 6 2" xfId="18556"/>
    <cellStyle name="40% - Accent5 2 2 3 2 6 2 2" xfId="18557"/>
    <cellStyle name="40% - Accent5 2 2 3 2 6 2 2 2" xfId="18558"/>
    <cellStyle name="40% - Accent5 2 2 3 2 6 2 3" xfId="18559"/>
    <cellStyle name="40% - Accent5 2 2 3 2 6 3" xfId="18560"/>
    <cellStyle name="40% - Accent5 2 2 3 2 6 3 2" xfId="18561"/>
    <cellStyle name="40% - Accent5 2 2 3 2 6 4" xfId="18562"/>
    <cellStyle name="40% - Accent5 2 2 3 2 7" xfId="18563"/>
    <cellStyle name="40% - Accent5 2 2 3 2 7 2" xfId="18564"/>
    <cellStyle name="40% - Accent5 2 2 3 2 7 2 2" xfId="18565"/>
    <cellStyle name="40% - Accent5 2 2 3 2 7 2 2 2" xfId="18566"/>
    <cellStyle name="40% - Accent5 2 2 3 2 7 2 3" xfId="18567"/>
    <cellStyle name="40% - Accent5 2 2 3 2 7 3" xfId="18568"/>
    <cellStyle name="40% - Accent5 2 2 3 2 7 3 2" xfId="18569"/>
    <cellStyle name="40% - Accent5 2 2 3 2 7 4" xfId="18570"/>
    <cellStyle name="40% - Accent5 2 2 3 2 8" xfId="18571"/>
    <cellStyle name="40% - Accent5 2 2 3 2 8 2" xfId="18572"/>
    <cellStyle name="40% - Accent5 2 2 3 2 8 2 2" xfId="18573"/>
    <cellStyle name="40% - Accent5 2 2 3 2 8 2 2 2" xfId="18574"/>
    <cellStyle name="40% - Accent5 2 2 3 2 8 2 3" xfId="18575"/>
    <cellStyle name="40% - Accent5 2 2 3 2 8 3" xfId="18576"/>
    <cellStyle name="40% - Accent5 2 2 3 2 8 3 2" xfId="18577"/>
    <cellStyle name="40% - Accent5 2 2 3 2 8 4" xfId="18578"/>
    <cellStyle name="40% - Accent5 2 2 3 2 9" xfId="18579"/>
    <cellStyle name="40% - Accent5 2 2 3 2 9 2" xfId="18580"/>
    <cellStyle name="40% - Accent5 2 2 3 2 9 2 2" xfId="18581"/>
    <cellStyle name="40% - Accent5 2 2 3 2 9 3" xfId="18582"/>
    <cellStyle name="40% - Accent5 2 2 3 3" xfId="18583"/>
    <cellStyle name="40% - Accent5 2 2 3 3 10" xfId="18584"/>
    <cellStyle name="40% - Accent5 2 2 3 3 11" xfId="18585"/>
    <cellStyle name="40% - Accent5 2 2 3 3 2" xfId="18586"/>
    <cellStyle name="40% - Accent5 2 2 3 3 2 2" xfId="18587"/>
    <cellStyle name="40% - Accent5 2 2 3 3 2 2 2" xfId="18588"/>
    <cellStyle name="40% - Accent5 2 2 3 3 2 2 2 2" xfId="18589"/>
    <cellStyle name="40% - Accent5 2 2 3 3 2 2 2 2 2" xfId="18590"/>
    <cellStyle name="40% - Accent5 2 2 3 3 2 2 2 3" xfId="18591"/>
    <cellStyle name="40% - Accent5 2 2 3 3 2 2 3" xfId="18592"/>
    <cellStyle name="40% - Accent5 2 2 3 3 2 2 3 2" xfId="18593"/>
    <cellStyle name="40% - Accent5 2 2 3 3 2 2 4" xfId="18594"/>
    <cellStyle name="40% - Accent5 2 2 3 3 2 3" xfId="18595"/>
    <cellStyle name="40% - Accent5 2 2 3 3 2 3 2" xfId="18596"/>
    <cellStyle name="40% - Accent5 2 2 3 3 2 3 2 2" xfId="18597"/>
    <cellStyle name="40% - Accent5 2 2 3 3 2 3 2 2 2" xfId="18598"/>
    <cellStyle name="40% - Accent5 2 2 3 3 2 3 2 3" xfId="18599"/>
    <cellStyle name="40% - Accent5 2 2 3 3 2 3 3" xfId="18600"/>
    <cellStyle name="40% - Accent5 2 2 3 3 2 3 3 2" xfId="18601"/>
    <cellStyle name="40% - Accent5 2 2 3 3 2 3 4" xfId="18602"/>
    <cellStyle name="40% - Accent5 2 2 3 3 2 4" xfId="18603"/>
    <cellStyle name="40% - Accent5 2 2 3 3 2 4 2" xfId="18604"/>
    <cellStyle name="40% - Accent5 2 2 3 3 2 4 2 2" xfId="18605"/>
    <cellStyle name="40% - Accent5 2 2 3 3 2 4 3" xfId="18606"/>
    <cellStyle name="40% - Accent5 2 2 3 3 2 5" xfId="18607"/>
    <cellStyle name="40% - Accent5 2 2 3 3 2 5 2" xfId="18608"/>
    <cellStyle name="40% - Accent5 2 2 3 3 2 6" xfId="18609"/>
    <cellStyle name="40% - Accent5 2 2 3 3 2 7" xfId="18610"/>
    <cellStyle name="40% - Accent5 2 2 3 3 3" xfId="18611"/>
    <cellStyle name="40% - Accent5 2 2 3 3 3 2" xfId="18612"/>
    <cellStyle name="40% - Accent5 2 2 3 3 3 2 2" xfId="18613"/>
    <cellStyle name="40% - Accent5 2 2 3 3 3 2 2 2" xfId="18614"/>
    <cellStyle name="40% - Accent5 2 2 3 3 3 2 3" xfId="18615"/>
    <cellStyle name="40% - Accent5 2 2 3 3 3 3" xfId="18616"/>
    <cellStyle name="40% - Accent5 2 2 3 3 3 3 2" xfId="18617"/>
    <cellStyle name="40% - Accent5 2 2 3 3 3 4" xfId="18618"/>
    <cellStyle name="40% - Accent5 2 2 3 3 3 5" xfId="18619"/>
    <cellStyle name="40% - Accent5 2 2 3 3 4" xfId="18620"/>
    <cellStyle name="40% - Accent5 2 2 3 3 4 2" xfId="18621"/>
    <cellStyle name="40% - Accent5 2 2 3 3 4 2 2" xfId="18622"/>
    <cellStyle name="40% - Accent5 2 2 3 3 4 2 2 2" xfId="18623"/>
    <cellStyle name="40% - Accent5 2 2 3 3 4 2 3" xfId="18624"/>
    <cellStyle name="40% - Accent5 2 2 3 3 4 3" xfId="18625"/>
    <cellStyle name="40% - Accent5 2 2 3 3 4 3 2" xfId="18626"/>
    <cellStyle name="40% - Accent5 2 2 3 3 4 4" xfId="18627"/>
    <cellStyle name="40% - Accent5 2 2 3 3 5" xfId="18628"/>
    <cellStyle name="40% - Accent5 2 2 3 3 5 2" xfId="18629"/>
    <cellStyle name="40% - Accent5 2 2 3 3 5 2 2" xfId="18630"/>
    <cellStyle name="40% - Accent5 2 2 3 3 5 2 2 2" xfId="18631"/>
    <cellStyle name="40% - Accent5 2 2 3 3 5 2 3" xfId="18632"/>
    <cellStyle name="40% - Accent5 2 2 3 3 5 3" xfId="18633"/>
    <cellStyle name="40% - Accent5 2 2 3 3 5 3 2" xfId="18634"/>
    <cellStyle name="40% - Accent5 2 2 3 3 5 4" xfId="18635"/>
    <cellStyle name="40% - Accent5 2 2 3 3 6" xfId="18636"/>
    <cellStyle name="40% - Accent5 2 2 3 3 6 2" xfId="18637"/>
    <cellStyle name="40% - Accent5 2 2 3 3 6 2 2" xfId="18638"/>
    <cellStyle name="40% - Accent5 2 2 3 3 6 2 2 2" xfId="18639"/>
    <cellStyle name="40% - Accent5 2 2 3 3 6 2 3" xfId="18640"/>
    <cellStyle name="40% - Accent5 2 2 3 3 6 3" xfId="18641"/>
    <cellStyle name="40% - Accent5 2 2 3 3 6 3 2" xfId="18642"/>
    <cellStyle name="40% - Accent5 2 2 3 3 6 4" xfId="18643"/>
    <cellStyle name="40% - Accent5 2 2 3 3 7" xfId="18644"/>
    <cellStyle name="40% - Accent5 2 2 3 3 7 2" xfId="18645"/>
    <cellStyle name="40% - Accent5 2 2 3 3 7 2 2" xfId="18646"/>
    <cellStyle name="40% - Accent5 2 2 3 3 7 3" xfId="18647"/>
    <cellStyle name="40% - Accent5 2 2 3 3 8" xfId="18648"/>
    <cellStyle name="40% - Accent5 2 2 3 3 8 2" xfId="18649"/>
    <cellStyle name="40% - Accent5 2 2 3 3 9" xfId="18650"/>
    <cellStyle name="40% - Accent5 2 2 3 4" xfId="18651"/>
    <cellStyle name="40% - Accent5 2 2 3 4 10" xfId="18652"/>
    <cellStyle name="40% - Accent5 2 2 3 4 2" xfId="18653"/>
    <cellStyle name="40% - Accent5 2 2 3 4 2 2" xfId="18654"/>
    <cellStyle name="40% - Accent5 2 2 3 4 2 2 2" xfId="18655"/>
    <cellStyle name="40% - Accent5 2 2 3 4 2 2 2 2" xfId="18656"/>
    <cellStyle name="40% - Accent5 2 2 3 4 2 2 2 2 2" xfId="18657"/>
    <cellStyle name="40% - Accent5 2 2 3 4 2 2 2 3" xfId="18658"/>
    <cellStyle name="40% - Accent5 2 2 3 4 2 2 3" xfId="18659"/>
    <cellStyle name="40% - Accent5 2 2 3 4 2 2 3 2" xfId="18660"/>
    <cellStyle name="40% - Accent5 2 2 3 4 2 2 4" xfId="18661"/>
    <cellStyle name="40% - Accent5 2 2 3 4 2 3" xfId="18662"/>
    <cellStyle name="40% - Accent5 2 2 3 4 2 3 2" xfId="18663"/>
    <cellStyle name="40% - Accent5 2 2 3 4 2 3 2 2" xfId="18664"/>
    <cellStyle name="40% - Accent5 2 2 3 4 2 3 2 2 2" xfId="18665"/>
    <cellStyle name="40% - Accent5 2 2 3 4 2 3 2 3" xfId="18666"/>
    <cellStyle name="40% - Accent5 2 2 3 4 2 3 3" xfId="18667"/>
    <cellStyle name="40% - Accent5 2 2 3 4 2 3 3 2" xfId="18668"/>
    <cellStyle name="40% - Accent5 2 2 3 4 2 3 4" xfId="18669"/>
    <cellStyle name="40% - Accent5 2 2 3 4 2 4" xfId="18670"/>
    <cellStyle name="40% - Accent5 2 2 3 4 2 4 2" xfId="18671"/>
    <cellStyle name="40% - Accent5 2 2 3 4 2 4 2 2" xfId="18672"/>
    <cellStyle name="40% - Accent5 2 2 3 4 2 4 3" xfId="18673"/>
    <cellStyle name="40% - Accent5 2 2 3 4 2 5" xfId="18674"/>
    <cellStyle name="40% - Accent5 2 2 3 4 2 5 2" xfId="18675"/>
    <cellStyle name="40% - Accent5 2 2 3 4 2 6" xfId="18676"/>
    <cellStyle name="40% - Accent5 2 2 3 4 2 7" xfId="18677"/>
    <cellStyle name="40% - Accent5 2 2 3 4 3" xfId="18678"/>
    <cellStyle name="40% - Accent5 2 2 3 4 3 2" xfId="18679"/>
    <cellStyle name="40% - Accent5 2 2 3 4 3 2 2" xfId="18680"/>
    <cellStyle name="40% - Accent5 2 2 3 4 3 2 2 2" xfId="18681"/>
    <cellStyle name="40% - Accent5 2 2 3 4 3 2 3" xfId="18682"/>
    <cellStyle name="40% - Accent5 2 2 3 4 3 3" xfId="18683"/>
    <cellStyle name="40% - Accent5 2 2 3 4 3 3 2" xfId="18684"/>
    <cellStyle name="40% - Accent5 2 2 3 4 3 4" xfId="18685"/>
    <cellStyle name="40% - Accent5 2 2 3 4 3 5" xfId="18686"/>
    <cellStyle name="40% - Accent5 2 2 3 4 4" xfId="18687"/>
    <cellStyle name="40% - Accent5 2 2 3 4 4 2" xfId="18688"/>
    <cellStyle name="40% - Accent5 2 2 3 4 4 2 2" xfId="18689"/>
    <cellStyle name="40% - Accent5 2 2 3 4 4 2 2 2" xfId="18690"/>
    <cellStyle name="40% - Accent5 2 2 3 4 4 2 3" xfId="18691"/>
    <cellStyle name="40% - Accent5 2 2 3 4 4 3" xfId="18692"/>
    <cellStyle name="40% - Accent5 2 2 3 4 4 3 2" xfId="18693"/>
    <cellStyle name="40% - Accent5 2 2 3 4 4 4" xfId="18694"/>
    <cellStyle name="40% - Accent5 2 2 3 4 5" xfId="18695"/>
    <cellStyle name="40% - Accent5 2 2 3 4 5 2" xfId="18696"/>
    <cellStyle name="40% - Accent5 2 2 3 4 5 2 2" xfId="18697"/>
    <cellStyle name="40% - Accent5 2 2 3 4 5 2 2 2" xfId="18698"/>
    <cellStyle name="40% - Accent5 2 2 3 4 5 2 3" xfId="18699"/>
    <cellStyle name="40% - Accent5 2 2 3 4 5 3" xfId="18700"/>
    <cellStyle name="40% - Accent5 2 2 3 4 5 3 2" xfId="18701"/>
    <cellStyle name="40% - Accent5 2 2 3 4 5 4" xfId="18702"/>
    <cellStyle name="40% - Accent5 2 2 3 4 6" xfId="18703"/>
    <cellStyle name="40% - Accent5 2 2 3 4 6 2" xfId="18704"/>
    <cellStyle name="40% - Accent5 2 2 3 4 6 2 2" xfId="18705"/>
    <cellStyle name="40% - Accent5 2 2 3 4 6 2 2 2" xfId="18706"/>
    <cellStyle name="40% - Accent5 2 2 3 4 6 2 3" xfId="18707"/>
    <cellStyle name="40% - Accent5 2 2 3 4 6 3" xfId="18708"/>
    <cellStyle name="40% - Accent5 2 2 3 4 6 3 2" xfId="18709"/>
    <cellStyle name="40% - Accent5 2 2 3 4 6 4" xfId="18710"/>
    <cellStyle name="40% - Accent5 2 2 3 4 7" xfId="18711"/>
    <cellStyle name="40% - Accent5 2 2 3 4 7 2" xfId="18712"/>
    <cellStyle name="40% - Accent5 2 2 3 4 7 2 2" xfId="18713"/>
    <cellStyle name="40% - Accent5 2 2 3 4 7 3" xfId="18714"/>
    <cellStyle name="40% - Accent5 2 2 3 4 8" xfId="18715"/>
    <cellStyle name="40% - Accent5 2 2 3 4 8 2" xfId="18716"/>
    <cellStyle name="40% - Accent5 2 2 3 4 9" xfId="18717"/>
    <cellStyle name="40% - Accent5 2 2 3 5" xfId="18718"/>
    <cellStyle name="40% - Accent5 2 2 3 5 2" xfId="18719"/>
    <cellStyle name="40% - Accent5 2 2 3 5 2 2" xfId="18720"/>
    <cellStyle name="40% - Accent5 2 2 3 5 2 2 2" xfId="18721"/>
    <cellStyle name="40% - Accent5 2 2 3 5 2 2 2 2" xfId="18722"/>
    <cellStyle name="40% - Accent5 2 2 3 5 2 2 3" xfId="18723"/>
    <cellStyle name="40% - Accent5 2 2 3 5 2 3" xfId="18724"/>
    <cellStyle name="40% - Accent5 2 2 3 5 2 3 2" xfId="18725"/>
    <cellStyle name="40% - Accent5 2 2 3 5 2 4" xfId="18726"/>
    <cellStyle name="40% - Accent5 2 2 3 5 3" xfId="18727"/>
    <cellStyle name="40% - Accent5 2 2 3 5 3 2" xfId="18728"/>
    <cellStyle name="40% - Accent5 2 2 3 5 3 2 2" xfId="18729"/>
    <cellStyle name="40% - Accent5 2 2 3 5 3 2 2 2" xfId="18730"/>
    <cellStyle name="40% - Accent5 2 2 3 5 3 2 3" xfId="18731"/>
    <cellStyle name="40% - Accent5 2 2 3 5 3 3" xfId="18732"/>
    <cellStyle name="40% - Accent5 2 2 3 5 3 3 2" xfId="18733"/>
    <cellStyle name="40% - Accent5 2 2 3 5 3 4" xfId="18734"/>
    <cellStyle name="40% - Accent5 2 2 3 5 4" xfId="18735"/>
    <cellStyle name="40% - Accent5 2 2 3 5 4 2" xfId="18736"/>
    <cellStyle name="40% - Accent5 2 2 3 5 4 2 2" xfId="18737"/>
    <cellStyle name="40% - Accent5 2 2 3 5 4 3" xfId="18738"/>
    <cellStyle name="40% - Accent5 2 2 3 5 5" xfId="18739"/>
    <cellStyle name="40% - Accent5 2 2 3 5 5 2" xfId="18740"/>
    <cellStyle name="40% - Accent5 2 2 3 5 6" xfId="18741"/>
    <cellStyle name="40% - Accent5 2 2 3 5 7" xfId="18742"/>
    <cellStyle name="40% - Accent5 2 2 3 6" xfId="18743"/>
    <cellStyle name="40% - Accent5 2 2 3 6 2" xfId="18744"/>
    <cellStyle name="40% - Accent5 2 2 3 6 2 2" xfId="18745"/>
    <cellStyle name="40% - Accent5 2 2 3 6 2 2 2" xfId="18746"/>
    <cellStyle name="40% - Accent5 2 2 3 6 2 3" xfId="18747"/>
    <cellStyle name="40% - Accent5 2 2 3 6 3" xfId="18748"/>
    <cellStyle name="40% - Accent5 2 2 3 6 3 2" xfId="18749"/>
    <cellStyle name="40% - Accent5 2 2 3 6 4" xfId="18750"/>
    <cellStyle name="40% - Accent5 2 2 3 6 5" xfId="18751"/>
    <cellStyle name="40% - Accent5 2 2 3 7" xfId="18752"/>
    <cellStyle name="40% - Accent5 2 2 3 7 2" xfId="18753"/>
    <cellStyle name="40% - Accent5 2 2 3 7 2 2" xfId="18754"/>
    <cellStyle name="40% - Accent5 2 2 3 7 2 2 2" xfId="18755"/>
    <cellStyle name="40% - Accent5 2 2 3 7 2 3" xfId="18756"/>
    <cellStyle name="40% - Accent5 2 2 3 7 3" xfId="18757"/>
    <cellStyle name="40% - Accent5 2 2 3 7 3 2" xfId="18758"/>
    <cellStyle name="40% - Accent5 2 2 3 7 4" xfId="18759"/>
    <cellStyle name="40% - Accent5 2 2 3 8" xfId="18760"/>
    <cellStyle name="40% - Accent5 2 2 3 8 2" xfId="18761"/>
    <cellStyle name="40% - Accent5 2 2 3 8 2 2" xfId="18762"/>
    <cellStyle name="40% - Accent5 2 2 3 8 2 2 2" xfId="18763"/>
    <cellStyle name="40% - Accent5 2 2 3 8 2 3" xfId="18764"/>
    <cellStyle name="40% - Accent5 2 2 3 8 3" xfId="18765"/>
    <cellStyle name="40% - Accent5 2 2 3 8 3 2" xfId="18766"/>
    <cellStyle name="40% - Accent5 2 2 3 8 4" xfId="18767"/>
    <cellStyle name="40% - Accent5 2 2 3 9" xfId="18768"/>
    <cellStyle name="40% - Accent5 2 2 3 9 2" xfId="18769"/>
    <cellStyle name="40% - Accent5 2 2 3 9 2 2" xfId="18770"/>
    <cellStyle name="40% - Accent5 2 2 3 9 2 2 2" xfId="18771"/>
    <cellStyle name="40% - Accent5 2 2 3 9 2 3" xfId="18772"/>
    <cellStyle name="40% - Accent5 2 2 3 9 3" xfId="18773"/>
    <cellStyle name="40% - Accent5 2 2 3 9 3 2" xfId="18774"/>
    <cellStyle name="40% - Accent5 2 2 3 9 4" xfId="18775"/>
    <cellStyle name="40% - Accent5 2 2 4" xfId="18776"/>
    <cellStyle name="40% - Accent5 2 2 4 10" xfId="18777"/>
    <cellStyle name="40% - Accent5 2 2 4 10 2" xfId="18778"/>
    <cellStyle name="40% - Accent5 2 2 4 11" xfId="18779"/>
    <cellStyle name="40% - Accent5 2 2 4 12" xfId="18780"/>
    <cellStyle name="40% - Accent5 2 2 4 2" xfId="18781"/>
    <cellStyle name="40% - Accent5 2 2 4 2 10" xfId="18782"/>
    <cellStyle name="40% - Accent5 2 2 4 2 2" xfId="18783"/>
    <cellStyle name="40% - Accent5 2 2 4 2 2 2" xfId="18784"/>
    <cellStyle name="40% - Accent5 2 2 4 2 2 2 2" xfId="18785"/>
    <cellStyle name="40% - Accent5 2 2 4 2 2 2 2 2" xfId="18786"/>
    <cellStyle name="40% - Accent5 2 2 4 2 2 2 2 2 2" xfId="18787"/>
    <cellStyle name="40% - Accent5 2 2 4 2 2 2 2 3" xfId="18788"/>
    <cellStyle name="40% - Accent5 2 2 4 2 2 2 3" xfId="18789"/>
    <cellStyle name="40% - Accent5 2 2 4 2 2 2 3 2" xfId="18790"/>
    <cellStyle name="40% - Accent5 2 2 4 2 2 2 4" xfId="18791"/>
    <cellStyle name="40% - Accent5 2 2 4 2 2 3" xfId="18792"/>
    <cellStyle name="40% - Accent5 2 2 4 2 2 3 2" xfId="18793"/>
    <cellStyle name="40% - Accent5 2 2 4 2 2 3 2 2" xfId="18794"/>
    <cellStyle name="40% - Accent5 2 2 4 2 2 3 2 2 2" xfId="18795"/>
    <cellStyle name="40% - Accent5 2 2 4 2 2 3 2 3" xfId="18796"/>
    <cellStyle name="40% - Accent5 2 2 4 2 2 3 3" xfId="18797"/>
    <cellStyle name="40% - Accent5 2 2 4 2 2 3 3 2" xfId="18798"/>
    <cellStyle name="40% - Accent5 2 2 4 2 2 3 4" xfId="18799"/>
    <cellStyle name="40% - Accent5 2 2 4 2 2 4" xfId="18800"/>
    <cellStyle name="40% - Accent5 2 2 4 2 2 4 2" xfId="18801"/>
    <cellStyle name="40% - Accent5 2 2 4 2 2 4 2 2" xfId="18802"/>
    <cellStyle name="40% - Accent5 2 2 4 2 2 4 3" xfId="18803"/>
    <cellStyle name="40% - Accent5 2 2 4 2 2 5" xfId="18804"/>
    <cellStyle name="40% - Accent5 2 2 4 2 2 5 2" xfId="18805"/>
    <cellStyle name="40% - Accent5 2 2 4 2 2 6" xfId="18806"/>
    <cellStyle name="40% - Accent5 2 2 4 2 2 7" xfId="18807"/>
    <cellStyle name="40% - Accent5 2 2 4 2 3" xfId="18808"/>
    <cellStyle name="40% - Accent5 2 2 4 2 3 2" xfId="18809"/>
    <cellStyle name="40% - Accent5 2 2 4 2 3 2 2" xfId="18810"/>
    <cellStyle name="40% - Accent5 2 2 4 2 3 2 2 2" xfId="18811"/>
    <cellStyle name="40% - Accent5 2 2 4 2 3 2 3" xfId="18812"/>
    <cellStyle name="40% - Accent5 2 2 4 2 3 3" xfId="18813"/>
    <cellStyle name="40% - Accent5 2 2 4 2 3 3 2" xfId="18814"/>
    <cellStyle name="40% - Accent5 2 2 4 2 3 4" xfId="18815"/>
    <cellStyle name="40% - Accent5 2 2 4 2 3 5" xfId="18816"/>
    <cellStyle name="40% - Accent5 2 2 4 2 4" xfId="18817"/>
    <cellStyle name="40% - Accent5 2 2 4 2 4 2" xfId="18818"/>
    <cellStyle name="40% - Accent5 2 2 4 2 4 2 2" xfId="18819"/>
    <cellStyle name="40% - Accent5 2 2 4 2 4 2 2 2" xfId="18820"/>
    <cellStyle name="40% - Accent5 2 2 4 2 4 2 3" xfId="18821"/>
    <cellStyle name="40% - Accent5 2 2 4 2 4 3" xfId="18822"/>
    <cellStyle name="40% - Accent5 2 2 4 2 4 3 2" xfId="18823"/>
    <cellStyle name="40% - Accent5 2 2 4 2 4 4" xfId="18824"/>
    <cellStyle name="40% - Accent5 2 2 4 2 5" xfId="18825"/>
    <cellStyle name="40% - Accent5 2 2 4 2 5 2" xfId="18826"/>
    <cellStyle name="40% - Accent5 2 2 4 2 5 2 2" xfId="18827"/>
    <cellStyle name="40% - Accent5 2 2 4 2 5 2 2 2" xfId="18828"/>
    <cellStyle name="40% - Accent5 2 2 4 2 5 2 3" xfId="18829"/>
    <cellStyle name="40% - Accent5 2 2 4 2 5 3" xfId="18830"/>
    <cellStyle name="40% - Accent5 2 2 4 2 5 3 2" xfId="18831"/>
    <cellStyle name="40% - Accent5 2 2 4 2 5 4" xfId="18832"/>
    <cellStyle name="40% - Accent5 2 2 4 2 6" xfId="18833"/>
    <cellStyle name="40% - Accent5 2 2 4 2 6 2" xfId="18834"/>
    <cellStyle name="40% - Accent5 2 2 4 2 6 2 2" xfId="18835"/>
    <cellStyle name="40% - Accent5 2 2 4 2 6 2 2 2" xfId="18836"/>
    <cellStyle name="40% - Accent5 2 2 4 2 6 2 3" xfId="18837"/>
    <cellStyle name="40% - Accent5 2 2 4 2 6 3" xfId="18838"/>
    <cellStyle name="40% - Accent5 2 2 4 2 6 3 2" xfId="18839"/>
    <cellStyle name="40% - Accent5 2 2 4 2 6 4" xfId="18840"/>
    <cellStyle name="40% - Accent5 2 2 4 2 7" xfId="18841"/>
    <cellStyle name="40% - Accent5 2 2 4 2 7 2" xfId="18842"/>
    <cellStyle name="40% - Accent5 2 2 4 2 7 2 2" xfId="18843"/>
    <cellStyle name="40% - Accent5 2 2 4 2 7 3" xfId="18844"/>
    <cellStyle name="40% - Accent5 2 2 4 2 8" xfId="18845"/>
    <cellStyle name="40% - Accent5 2 2 4 2 8 2" xfId="18846"/>
    <cellStyle name="40% - Accent5 2 2 4 2 9" xfId="18847"/>
    <cellStyle name="40% - Accent5 2 2 4 3" xfId="18848"/>
    <cellStyle name="40% - Accent5 2 2 4 3 10" xfId="18849"/>
    <cellStyle name="40% - Accent5 2 2 4 3 2" xfId="18850"/>
    <cellStyle name="40% - Accent5 2 2 4 3 2 2" xfId="18851"/>
    <cellStyle name="40% - Accent5 2 2 4 3 2 2 2" xfId="18852"/>
    <cellStyle name="40% - Accent5 2 2 4 3 2 2 2 2" xfId="18853"/>
    <cellStyle name="40% - Accent5 2 2 4 3 2 2 2 2 2" xfId="18854"/>
    <cellStyle name="40% - Accent5 2 2 4 3 2 2 2 3" xfId="18855"/>
    <cellStyle name="40% - Accent5 2 2 4 3 2 2 3" xfId="18856"/>
    <cellStyle name="40% - Accent5 2 2 4 3 2 2 3 2" xfId="18857"/>
    <cellStyle name="40% - Accent5 2 2 4 3 2 2 4" xfId="18858"/>
    <cellStyle name="40% - Accent5 2 2 4 3 2 3" xfId="18859"/>
    <cellStyle name="40% - Accent5 2 2 4 3 2 3 2" xfId="18860"/>
    <cellStyle name="40% - Accent5 2 2 4 3 2 3 2 2" xfId="18861"/>
    <cellStyle name="40% - Accent5 2 2 4 3 2 3 2 2 2" xfId="18862"/>
    <cellStyle name="40% - Accent5 2 2 4 3 2 3 2 3" xfId="18863"/>
    <cellStyle name="40% - Accent5 2 2 4 3 2 3 3" xfId="18864"/>
    <cellStyle name="40% - Accent5 2 2 4 3 2 3 3 2" xfId="18865"/>
    <cellStyle name="40% - Accent5 2 2 4 3 2 3 4" xfId="18866"/>
    <cellStyle name="40% - Accent5 2 2 4 3 2 4" xfId="18867"/>
    <cellStyle name="40% - Accent5 2 2 4 3 2 4 2" xfId="18868"/>
    <cellStyle name="40% - Accent5 2 2 4 3 2 4 2 2" xfId="18869"/>
    <cellStyle name="40% - Accent5 2 2 4 3 2 4 3" xfId="18870"/>
    <cellStyle name="40% - Accent5 2 2 4 3 2 5" xfId="18871"/>
    <cellStyle name="40% - Accent5 2 2 4 3 2 5 2" xfId="18872"/>
    <cellStyle name="40% - Accent5 2 2 4 3 2 6" xfId="18873"/>
    <cellStyle name="40% - Accent5 2 2 4 3 2 7" xfId="18874"/>
    <cellStyle name="40% - Accent5 2 2 4 3 3" xfId="18875"/>
    <cellStyle name="40% - Accent5 2 2 4 3 3 2" xfId="18876"/>
    <cellStyle name="40% - Accent5 2 2 4 3 3 2 2" xfId="18877"/>
    <cellStyle name="40% - Accent5 2 2 4 3 3 2 2 2" xfId="18878"/>
    <cellStyle name="40% - Accent5 2 2 4 3 3 2 3" xfId="18879"/>
    <cellStyle name="40% - Accent5 2 2 4 3 3 3" xfId="18880"/>
    <cellStyle name="40% - Accent5 2 2 4 3 3 3 2" xfId="18881"/>
    <cellStyle name="40% - Accent5 2 2 4 3 3 4" xfId="18882"/>
    <cellStyle name="40% - Accent5 2 2 4 3 3 5" xfId="18883"/>
    <cellStyle name="40% - Accent5 2 2 4 3 4" xfId="18884"/>
    <cellStyle name="40% - Accent5 2 2 4 3 4 2" xfId="18885"/>
    <cellStyle name="40% - Accent5 2 2 4 3 4 2 2" xfId="18886"/>
    <cellStyle name="40% - Accent5 2 2 4 3 4 2 2 2" xfId="18887"/>
    <cellStyle name="40% - Accent5 2 2 4 3 4 2 3" xfId="18888"/>
    <cellStyle name="40% - Accent5 2 2 4 3 4 3" xfId="18889"/>
    <cellStyle name="40% - Accent5 2 2 4 3 4 3 2" xfId="18890"/>
    <cellStyle name="40% - Accent5 2 2 4 3 4 4" xfId="18891"/>
    <cellStyle name="40% - Accent5 2 2 4 3 5" xfId="18892"/>
    <cellStyle name="40% - Accent5 2 2 4 3 5 2" xfId="18893"/>
    <cellStyle name="40% - Accent5 2 2 4 3 5 2 2" xfId="18894"/>
    <cellStyle name="40% - Accent5 2 2 4 3 5 2 2 2" xfId="18895"/>
    <cellStyle name="40% - Accent5 2 2 4 3 5 2 3" xfId="18896"/>
    <cellStyle name="40% - Accent5 2 2 4 3 5 3" xfId="18897"/>
    <cellStyle name="40% - Accent5 2 2 4 3 5 3 2" xfId="18898"/>
    <cellStyle name="40% - Accent5 2 2 4 3 5 4" xfId="18899"/>
    <cellStyle name="40% - Accent5 2 2 4 3 6" xfId="18900"/>
    <cellStyle name="40% - Accent5 2 2 4 3 6 2" xfId="18901"/>
    <cellStyle name="40% - Accent5 2 2 4 3 6 2 2" xfId="18902"/>
    <cellStyle name="40% - Accent5 2 2 4 3 6 2 2 2" xfId="18903"/>
    <cellStyle name="40% - Accent5 2 2 4 3 6 2 3" xfId="18904"/>
    <cellStyle name="40% - Accent5 2 2 4 3 6 3" xfId="18905"/>
    <cellStyle name="40% - Accent5 2 2 4 3 6 3 2" xfId="18906"/>
    <cellStyle name="40% - Accent5 2 2 4 3 6 4" xfId="18907"/>
    <cellStyle name="40% - Accent5 2 2 4 3 7" xfId="18908"/>
    <cellStyle name="40% - Accent5 2 2 4 3 7 2" xfId="18909"/>
    <cellStyle name="40% - Accent5 2 2 4 3 7 2 2" xfId="18910"/>
    <cellStyle name="40% - Accent5 2 2 4 3 7 3" xfId="18911"/>
    <cellStyle name="40% - Accent5 2 2 4 3 8" xfId="18912"/>
    <cellStyle name="40% - Accent5 2 2 4 3 8 2" xfId="18913"/>
    <cellStyle name="40% - Accent5 2 2 4 3 9" xfId="18914"/>
    <cellStyle name="40% - Accent5 2 2 4 4" xfId="18915"/>
    <cellStyle name="40% - Accent5 2 2 4 4 2" xfId="18916"/>
    <cellStyle name="40% - Accent5 2 2 4 4 2 2" xfId="18917"/>
    <cellStyle name="40% - Accent5 2 2 4 4 2 2 2" xfId="18918"/>
    <cellStyle name="40% - Accent5 2 2 4 4 2 2 2 2" xfId="18919"/>
    <cellStyle name="40% - Accent5 2 2 4 4 2 2 3" xfId="18920"/>
    <cellStyle name="40% - Accent5 2 2 4 4 2 3" xfId="18921"/>
    <cellStyle name="40% - Accent5 2 2 4 4 2 3 2" xfId="18922"/>
    <cellStyle name="40% - Accent5 2 2 4 4 2 4" xfId="18923"/>
    <cellStyle name="40% - Accent5 2 2 4 4 3" xfId="18924"/>
    <cellStyle name="40% - Accent5 2 2 4 4 3 2" xfId="18925"/>
    <cellStyle name="40% - Accent5 2 2 4 4 3 2 2" xfId="18926"/>
    <cellStyle name="40% - Accent5 2 2 4 4 3 2 2 2" xfId="18927"/>
    <cellStyle name="40% - Accent5 2 2 4 4 3 2 3" xfId="18928"/>
    <cellStyle name="40% - Accent5 2 2 4 4 3 3" xfId="18929"/>
    <cellStyle name="40% - Accent5 2 2 4 4 3 3 2" xfId="18930"/>
    <cellStyle name="40% - Accent5 2 2 4 4 3 4" xfId="18931"/>
    <cellStyle name="40% - Accent5 2 2 4 4 4" xfId="18932"/>
    <cellStyle name="40% - Accent5 2 2 4 4 4 2" xfId="18933"/>
    <cellStyle name="40% - Accent5 2 2 4 4 4 2 2" xfId="18934"/>
    <cellStyle name="40% - Accent5 2 2 4 4 4 3" xfId="18935"/>
    <cellStyle name="40% - Accent5 2 2 4 4 5" xfId="18936"/>
    <cellStyle name="40% - Accent5 2 2 4 4 5 2" xfId="18937"/>
    <cellStyle name="40% - Accent5 2 2 4 4 6" xfId="18938"/>
    <cellStyle name="40% - Accent5 2 2 4 4 7" xfId="18939"/>
    <cellStyle name="40% - Accent5 2 2 4 5" xfId="18940"/>
    <cellStyle name="40% - Accent5 2 2 4 5 2" xfId="18941"/>
    <cellStyle name="40% - Accent5 2 2 4 5 2 2" xfId="18942"/>
    <cellStyle name="40% - Accent5 2 2 4 5 2 2 2" xfId="18943"/>
    <cellStyle name="40% - Accent5 2 2 4 5 2 3" xfId="18944"/>
    <cellStyle name="40% - Accent5 2 2 4 5 3" xfId="18945"/>
    <cellStyle name="40% - Accent5 2 2 4 5 3 2" xfId="18946"/>
    <cellStyle name="40% - Accent5 2 2 4 5 4" xfId="18947"/>
    <cellStyle name="40% - Accent5 2 2 4 5 5" xfId="18948"/>
    <cellStyle name="40% - Accent5 2 2 4 6" xfId="18949"/>
    <cellStyle name="40% - Accent5 2 2 4 6 2" xfId="18950"/>
    <cellStyle name="40% - Accent5 2 2 4 6 2 2" xfId="18951"/>
    <cellStyle name="40% - Accent5 2 2 4 6 2 2 2" xfId="18952"/>
    <cellStyle name="40% - Accent5 2 2 4 6 2 3" xfId="18953"/>
    <cellStyle name="40% - Accent5 2 2 4 6 3" xfId="18954"/>
    <cellStyle name="40% - Accent5 2 2 4 6 3 2" xfId="18955"/>
    <cellStyle name="40% - Accent5 2 2 4 6 4" xfId="18956"/>
    <cellStyle name="40% - Accent5 2 2 4 7" xfId="18957"/>
    <cellStyle name="40% - Accent5 2 2 4 7 2" xfId="18958"/>
    <cellStyle name="40% - Accent5 2 2 4 7 2 2" xfId="18959"/>
    <cellStyle name="40% - Accent5 2 2 4 7 2 2 2" xfId="18960"/>
    <cellStyle name="40% - Accent5 2 2 4 7 2 3" xfId="18961"/>
    <cellStyle name="40% - Accent5 2 2 4 7 3" xfId="18962"/>
    <cellStyle name="40% - Accent5 2 2 4 7 3 2" xfId="18963"/>
    <cellStyle name="40% - Accent5 2 2 4 7 4" xfId="18964"/>
    <cellStyle name="40% - Accent5 2 2 4 8" xfId="18965"/>
    <cellStyle name="40% - Accent5 2 2 4 8 2" xfId="18966"/>
    <cellStyle name="40% - Accent5 2 2 4 8 2 2" xfId="18967"/>
    <cellStyle name="40% - Accent5 2 2 4 8 2 2 2" xfId="18968"/>
    <cellStyle name="40% - Accent5 2 2 4 8 2 3" xfId="18969"/>
    <cellStyle name="40% - Accent5 2 2 4 8 3" xfId="18970"/>
    <cellStyle name="40% - Accent5 2 2 4 8 3 2" xfId="18971"/>
    <cellStyle name="40% - Accent5 2 2 4 8 4" xfId="18972"/>
    <cellStyle name="40% - Accent5 2 2 4 9" xfId="18973"/>
    <cellStyle name="40% - Accent5 2 2 4 9 2" xfId="18974"/>
    <cellStyle name="40% - Accent5 2 2 4 9 2 2" xfId="18975"/>
    <cellStyle name="40% - Accent5 2 2 4 9 3" xfId="18976"/>
    <cellStyle name="40% - Accent5 2 2 5" xfId="18977"/>
    <cellStyle name="40% - Accent5 2 2 5 10" xfId="18978"/>
    <cellStyle name="40% - Accent5 2 2 5 2" xfId="18979"/>
    <cellStyle name="40% - Accent5 2 2 5 2 2" xfId="18980"/>
    <cellStyle name="40% - Accent5 2 2 5 2 2 2" xfId="18981"/>
    <cellStyle name="40% - Accent5 2 2 5 2 2 2 2" xfId="18982"/>
    <cellStyle name="40% - Accent5 2 2 5 2 2 2 2 2" xfId="18983"/>
    <cellStyle name="40% - Accent5 2 2 5 2 2 2 3" xfId="18984"/>
    <cellStyle name="40% - Accent5 2 2 5 2 2 3" xfId="18985"/>
    <cellStyle name="40% - Accent5 2 2 5 2 2 3 2" xfId="18986"/>
    <cellStyle name="40% - Accent5 2 2 5 2 2 4" xfId="18987"/>
    <cellStyle name="40% - Accent5 2 2 5 2 3" xfId="18988"/>
    <cellStyle name="40% - Accent5 2 2 5 2 3 2" xfId="18989"/>
    <cellStyle name="40% - Accent5 2 2 5 2 3 2 2" xfId="18990"/>
    <cellStyle name="40% - Accent5 2 2 5 2 3 2 2 2" xfId="18991"/>
    <cellStyle name="40% - Accent5 2 2 5 2 3 2 3" xfId="18992"/>
    <cellStyle name="40% - Accent5 2 2 5 2 3 3" xfId="18993"/>
    <cellStyle name="40% - Accent5 2 2 5 2 3 3 2" xfId="18994"/>
    <cellStyle name="40% - Accent5 2 2 5 2 3 4" xfId="18995"/>
    <cellStyle name="40% - Accent5 2 2 5 2 4" xfId="18996"/>
    <cellStyle name="40% - Accent5 2 2 5 2 4 2" xfId="18997"/>
    <cellStyle name="40% - Accent5 2 2 5 2 4 2 2" xfId="18998"/>
    <cellStyle name="40% - Accent5 2 2 5 2 4 3" xfId="18999"/>
    <cellStyle name="40% - Accent5 2 2 5 2 5" xfId="19000"/>
    <cellStyle name="40% - Accent5 2 2 5 2 5 2" xfId="19001"/>
    <cellStyle name="40% - Accent5 2 2 5 2 6" xfId="19002"/>
    <cellStyle name="40% - Accent5 2 2 5 2 7" xfId="19003"/>
    <cellStyle name="40% - Accent5 2 2 5 3" xfId="19004"/>
    <cellStyle name="40% - Accent5 2 2 5 3 2" xfId="19005"/>
    <cellStyle name="40% - Accent5 2 2 5 3 2 2" xfId="19006"/>
    <cellStyle name="40% - Accent5 2 2 5 3 2 2 2" xfId="19007"/>
    <cellStyle name="40% - Accent5 2 2 5 3 2 3" xfId="19008"/>
    <cellStyle name="40% - Accent5 2 2 5 3 3" xfId="19009"/>
    <cellStyle name="40% - Accent5 2 2 5 3 3 2" xfId="19010"/>
    <cellStyle name="40% - Accent5 2 2 5 3 4" xfId="19011"/>
    <cellStyle name="40% - Accent5 2 2 5 3 5" xfId="19012"/>
    <cellStyle name="40% - Accent5 2 2 5 4" xfId="19013"/>
    <cellStyle name="40% - Accent5 2 2 5 4 2" xfId="19014"/>
    <cellStyle name="40% - Accent5 2 2 5 4 2 2" xfId="19015"/>
    <cellStyle name="40% - Accent5 2 2 5 4 2 2 2" xfId="19016"/>
    <cellStyle name="40% - Accent5 2 2 5 4 2 3" xfId="19017"/>
    <cellStyle name="40% - Accent5 2 2 5 4 3" xfId="19018"/>
    <cellStyle name="40% - Accent5 2 2 5 4 3 2" xfId="19019"/>
    <cellStyle name="40% - Accent5 2 2 5 4 4" xfId="19020"/>
    <cellStyle name="40% - Accent5 2 2 5 5" xfId="19021"/>
    <cellStyle name="40% - Accent5 2 2 5 5 2" xfId="19022"/>
    <cellStyle name="40% - Accent5 2 2 5 5 2 2" xfId="19023"/>
    <cellStyle name="40% - Accent5 2 2 5 5 2 2 2" xfId="19024"/>
    <cellStyle name="40% - Accent5 2 2 5 5 2 3" xfId="19025"/>
    <cellStyle name="40% - Accent5 2 2 5 5 3" xfId="19026"/>
    <cellStyle name="40% - Accent5 2 2 5 5 3 2" xfId="19027"/>
    <cellStyle name="40% - Accent5 2 2 5 5 4" xfId="19028"/>
    <cellStyle name="40% - Accent5 2 2 5 6" xfId="19029"/>
    <cellStyle name="40% - Accent5 2 2 5 6 2" xfId="19030"/>
    <cellStyle name="40% - Accent5 2 2 5 6 2 2" xfId="19031"/>
    <cellStyle name="40% - Accent5 2 2 5 6 2 2 2" xfId="19032"/>
    <cellStyle name="40% - Accent5 2 2 5 6 2 3" xfId="19033"/>
    <cellStyle name="40% - Accent5 2 2 5 6 3" xfId="19034"/>
    <cellStyle name="40% - Accent5 2 2 5 6 3 2" xfId="19035"/>
    <cellStyle name="40% - Accent5 2 2 5 6 4" xfId="19036"/>
    <cellStyle name="40% - Accent5 2 2 5 7" xfId="19037"/>
    <cellStyle name="40% - Accent5 2 2 5 7 2" xfId="19038"/>
    <cellStyle name="40% - Accent5 2 2 5 7 2 2" xfId="19039"/>
    <cellStyle name="40% - Accent5 2 2 5 7 3" xfId="19040"/>
    <cellStyle name="40% - Accent5 2 2 5 8" xfId="19041"/>
    <cellStyle name="40% - Accent5 2 2 5 8 2" xfId="19042"/>
    <cellStyle name="40% - Accent5 2 2 5 9" xfId="19043"/>
    <cellStyle name="40% - Accent5 2 2 6" xfId="19044"/>
    <cellStyle name="40% - Accent5 2 2 6 10" xfId="19045"/>
    <cellStyle name="40% - Accent5 2 2 6 2" xfId="19046"/>
    <cellStyle name="40% - Accent5 2 2 6 2 2" xfId="19047"/>
    <cellStyle name="40% - Accent5 2 2 6 2 2 2" xfId="19048"/>
    <cellStyle name="40% - Accent5 2 2 6 2 2 2 2" xfId="19049"/>
    <cellStyle name="40% - Accent5 2 2 6 2 2 2 2 2" xfId="19050"/>
    <cellStyle name="40% - Accent5 2 2 6 2 2 2 3" xfId="19051"/>
    <cellStyle name="40% - Accent5 2 2 6 2 2 3" xfId="19052"/>
    <cellStyle name="40% - Accent5 2 2 6 2 2 3 2" xfId="19053"/>
    <cellStyle name="40% - Accent5 2 2 6 2 2 4" xfId="19054"/>
    <cellStyle name="40% - Accent5 2 2 6 2 3" xfId="19055"/>
    <cellStyle name="40% - Accent5 2 2 6 2 3 2" xfId="19056"/>
    <cellStyle name="40% - Accent5 2 2 6 2 3 2 2" xfId="19057"/>
    <cellStyle name="40% - Accent5 2 2 6 2 3 2 2 2" xfId="19058"/>
    <cellStyle name="40% - Accent5 2 2 6 2 3 2 3" xfId="19059"/>
    <cellStyle name="40% - Accent5 2 2 6 2 3 3" xfId="19060"/>
    <cellStyle name="40% - Accent5 2 2 6 2 3 3 2" xfId="19061"/>
    <cellStyle name="40% - Accent5 2 2 6 2 3 4" xfId="19062"/>
    <cellStyle name="40% - Accent5 2 2 6 2 4" xfId="19063"/>
    <cellStyle name="40% - Accent5 2 2 6 2 4 2" xfId="19064"/>
    <cellStyle name="40% - Accent5 2 2 6 2 4 2 2" xfId="19065"/>
    <cellStyle name="40% - Accent5 2 2 6 2 4 3" xfId="19066"/>
    <cellStyle name="40% - Accent5 2 2 6 2 5" xfId="19067"/>
    <cellStyle name="40% - Accent5 2 2 6 2 5 2" xfId="19068"/>
    <cellStyle name="40% - Accent5 2 2 6 2 6" xfId="19069"/>
    <cellStyle name="40% - Accent5 2 2 6 2 7" xfId="19070"/>
    <cellStyle name="40% - Accent5 2 2 6 3" xfId="19071"/>
    <cellStyle name="40% - Accent5 2 2 6 3 2" xfId="19072"/>
    <cellStyle name="40% - Accent5 2 2 6 3 2 2" xfId="19073"/>
    <cellStyle name="40% - Accent5 2 2 6 3 2 2 2" xfId="19074"/>
    <cellStyle name="40% - Accent5 2 2 6 3 2 3" xfId="19075"/>
    <cellStyle name="40% - Accent5 2 2 6 3 3" xfId="19076"/>
    <cellStyle name="40% - Accent5 2 2 6 3 3 2" xfId="19077"/>
    <cellStyle name="40% - Accent5 2 2 6 3 4" xfId="19078"/>
    <cellStyle name="40% - Accent5 2 2 6 3 5" xfId="19079"/>
    <cellStyle name="40% - Accent5 2 2 6 4" xfId="19080"/>
    <cellStyle name="40% - Accent5 2 2 6 4 2" xfId="19081"/>
    <cellStyle name="40% - Accent5 2 2 6 4 2 2" xfId="19082"/>
    <cellStyle name="40% - Accent5 2 2 6 4 2 2 2" xfId="19083"/>
    <cellStyle name="40% - Accent5 2 2 6 4 2 3" xfId="19084"/>
    <cellStyle name="40% - Accent5 2 2 6 4 3" xfId="19085"/>
    <cellStyle name="40% - Accent5 2 2 6 4 3 2" xfId="19086"/>
    <cellStyle name="40% - Accent5 2 2 6 4 4" xfId="19087"/>
    <cellStyle name="40% - Accent5 2 2 6 5" xfId="19088"/>
    <cellStyle name="40% - Accent5 2 2 6 5 2" xfId="19089"/>
    <cellStyle name="40% - Accent5 2 2 6 5 2 2" xfId="19090"/>
    <cellStyle name="40% - Accent5 2 2 6 5 2 2 2" xfId="19091"/>
    <cellStyle name="40% - Accent5 2 2 6 5 2 3" xfId="19092"/>
    <cellStyle name="40% - Accent5 2 2 6 5 3" xfId="19093"/>
    <cellStyle name="40% - Accent5 2 2 6 5 3 2" xfId="19094"/>
    <cellStyle name="40% - Accent5 2 2 6 5 4" xfId="19095"/>
    <cellStyle name="40% - Accent5 2 2 6 6" xfId="19096"/>
    <cellStyle name="40% - Accent5 2 2 6 6 2" xfId="19097"/>
    <cellStyle name="40% - Accent5 2 2 6 6 2 2" xfId="19098"/>
    <cellStyle name="40% - Accent5 2 2 6 6 2 2 2" xfId="19099"/>
    <cellStyle name="40% - Accent5 2 2 6 6 2 3" xfId="19100"/>
    <cellStyle name="40% - Accent5 2 2 6 6 3" xfId="19101"/>
    <cellStyle name="40% - Accent5 2 2 6 6 3 2" xfId="19102"/>
    <cellStyle name="40% - Accent5 2 2 6 6 4" xfId="19103"/>
    <cellStyle name="40% - Accent5 2 2 6 7" xfId="19104"/>
    <cellStyle name="40% - Accent5 2 2 6 7 2" xfId="19105"/>
    <cellStyle name="40% - Accent5 2 2 6 7 2 2" xfId="19106"/>
    <cellStyle name="40% - Accent5 2 2 6 7 3" xfId="19107"/>
    <cellStyle name="40% - Accent5 2 2 6 8" xfId="19108"/>
    <cellStyle name="40% - Accent5 2 2 6 8 2" xfId="19109"/>
    <cellStyle name="40% - Accent5 2 2 6 9" xfId="19110"/>
    <cellStyle name="40% - Accent5 2 2 7" xfId="19111"/>
    <cellStyle name="40% - Accent5 2 2 7 10" xfId="19112"/>
    <cellStyle name="40% - Accent5 2 2 7 2" xfId="19113"/>
    <cellStyle name="40% - Accent5 2 2 7 2 2" xfId="19114"/>
    <cellStyle name="40% - Accent5 2 2 7 2 2 2" xfId="19115"/>
    <cellStyle name="40% - Accent5 2 2 7 2 2 2 2" xfId="19116"/>
    <cellStyle name="40% - Accent5 2 2 7 2 2 2 2 2" xfId="19117"/>
    <cellStyle name="40% - Accent5 2 2 7 2 2 2 3" xfId="19118"/>
    <cellStyle name="40% - Accent5 2 2 7 2 2 3" xfId="19119"/>
    <cellStyle name="40% - Accent5 2 2 7 2 2 3 2" xfId="19120"/>
    <cellStyle name="40% - Accent5 2 2 7 2 2 4" xfId="19121"/>
    <cellStyle name="40% - Accent5 2 2 7 2 3" xfId="19122"/>
    <cellStyle name="40% - Accent5 2 2 7 2 3 2" xfId="19123"/>
    <cellStyle name="40% - Accent5 2 2 7 2 3 2 2" xfId="19124"/>
    <cellStyle name="40% - Accent5 2 2 7 2 3 2 2 2" xfId="19125"/>
    <cellStyle name="40% - Accent5 2 2 7 2 3 2 3" xfId="19126"/>
    <cellStyle name="40% - Accent5 2 2 7 2 3 3" xfId="19127"/>
    <cellStyle name="40% - Accent5 2 2 7 2 3 3 2" xfId="19128"/>
    <cellStyle name="40% - Accent5 2 2 7 2 3 4" xfId="19129"/>
    <cellStyle name="40% - Accent5 2 2 7 2 4" xfId="19130"/>
    <cellStyle name="40% - Accent5 2 2 7 2 4 2" xfId="19131"/>
    <cellStyle name="40% - Accent5 2 2 7 2 4 2 2" xfId="19132"/>
    <cellStyle name="40% - Accent5 2 2 7 2 4 3" xfId="19133"/>
    <cellStyle name="40% - Accent5 2 2 7 2 5" xfId="19134"/>
    <cellStyle name="40% - Accent5 2 2 7 2 5 2" xfId="19135"/>
    <cellStyle name="40% - Accent5 2 2 7 2 6" xfId="19136"/>
    <cellStyle name="40% - Accent5 2 2 7 2 7" xfId="19137"/>
    <cellStyle name="40% - Accent5 2 2 7 3" xfId="19138"/>
    <cellStyle name="40% - Accent5 2 2 7 3 2" xfId="19139"/>
    <cellStyle name="40% - Accent5 2 2 7 3 2 2" xfId="19140"/>
    <cellStyle name="40% - Accent5 2 2 7 3 2 2 2" xfId="19141"/>
    <cellStyle name="40% - Accent5 2 2 7 3 2 3" xfId="19142"/>
    <cellStyle name="40% - Accent5 2 2 7 3 3" xfId="19143"/>
    <cellStyle name="40% - Accent5 2 2 7 3 3 2" xfId="19144"/>
    <cellStyle name="40% - Accent5 2 2 7 3 4" xfId="19145"/>
    <cellStyle name="40% - Accent5 2 2 7 3 5" xfId="19146"/>
    <cellStyle name="40% - Accent5 2 2 7 4" xfId="19147"/>
    <cellStyle name="40% - Accent5 2 2 7 4 2" xfId="19148"/>
    <cellStyle name="40% - Accent5 2 2 7 4 2 2" xfId="19149"/>
    <cellStyle name="40% - Accent5 2 2 7 4 2 2 2" xfId="19150"/>
    <cellStyle name="40% - Accent5 2 2 7 4 2 3" xfId="19151"/>
    <cellStyle name="40% - Accent5 2 2 7 4 3" xfId="19152"/>
    <cellStyle name="40% - Accent5 2 2 7 4 3 2" xfId="19153"/>
    <cellStyle name="40% - Accent5 2 2 7 4 4" xfId="19154"/>
    <cellStyle name="40% - Accent5 2 2 7 5" xfId="19155"/>
    <cellStyle name="40% - Accent5 2 2 7 5 2" xfId="19156"/>
    <cellStyle name="40% - Accent5 2 2 7 5 2 2" xfId="19157"/>
    <cellStyle name="40% - Accent5 2 2 7 5 2 2 2" xfId="19158"/>
    <cellStyle name="40% - Accent5 2 2 7 5 2 3" xfId="19159"/>
    <cellStyle name="40% - Accent5 2 2 7 5 3" xfId="19160"/>
    <cellStyle name="40% - Accent5 2 2 7 5 3 2" xfId="19161"/>
    <cellStyle name="40% - Accent5 2 2 7 5 4" xfId="19162"/>
    <cellStyle name="40% - Accent5 2 2 7 6" xfId="19163"/>
    <cellStyle name="40% - Accent5 2 2 7 6 2" xfId="19164"/>
    <cellStyle name="40% - Accent5 2 2 7 6 2 2" xfId="19165"/>
    <cellStyle name="40% - Accent5 2 2 7 6 2 2 2" xfId="19166"/>
    <cellStyle name="40% - Accent5 2 2 7 6 2 3" xfId="19167"/>
    <cellStyle name="40% - Accent5 2 2 7 6 3" xfId="19168"/>
    <cellStyle name="40% - Accent5 2 2 7 6 3 2" xfId="19169"/>
    <cellStyle name="40% - Accent5 2 2 7 6 4" xfId="19170"/>
    <cellStyle name="40% - Accent5 2 2 7 7" xfId="19171"/>
    <cellStyle name="40% - Accent5 2 2 7 7 2" xfId="19172"/>
    <cellStyle name="40% - Accent5 2 2 7 7 2 2" xfId="19173"/>
    <cellStyle name="40% - Accent5 2 2 7 7 3" xfId="19174"/>
    <cellStyle name="40% - Accent5 2 2 7 8" xfId="19175"/>
    <cellStyle name="40% - Accent5 2 2 7 8 2" xfId="19176"/>
    <cellStyle name="40% - Accent5 2 2 7 9" xfId="19177"/>
    <cellStyle name="40% - Accent5 2 2 8" xfId="19178"/>
    <cellStyle name="40% - Accent5 2 2 8 2" xfId="19179"/>
    <cellStyle name="40% - Accent5 2 2 8 2 2" xfId="19180"/>
    <cellStyle name="40% - Accent5 2 2 8 2 2 2" xfId="19181"/>
    <cellStyle name="40% - Accent5 2 2 8 2 2 2 2" xfId="19182"/>
    <cellStyle name="40% - Accent5 2 2 8 2 2 3" xfId="19183"/>
    <cellStyle name="40% - Accent5 2 2 8 2 3" xfId="19184"/>
    <cellStyle name="40% - Accent5 2 2 8 2 3 2" xfId="19185"/>
    <cellStyle name="40% - Accent5 2 2 8 2 4" xfId="19186"/>
    <cellStyle name="40% - Accent5 2 2 8 3" xfId="19187"/>
    <cellStyle name="40% - Accent5 2 2 8 3 2" xfId="19188"/>
    <cellStyle name="40% - Accent5 2 2 8 3 2 2" xfId="19189"/>
    <cellStyle name="40% - Accent5 2 2 8 3 2 2 2" xfId="19190"/>
    <cellStyle name="40% - Accent5 2 2 8 3 2 3" xfId="19191"/>
    <cellStyle name="40% - Accent5 2 2 8 3 3" xfId="19192"/>
    <cellStyle name="40% - Accent5 2 2 8 3 3 2" xfId="19193"/>
    <cellStyle name="40% - Accent5 2 2 8 3 4" xfId="19194"/>
    <cellStyle name="40% - Accent5 2 2 8 4" xfId="19195"/>
    <cellStyle name="40% - Accent5 2 2 8 4 2" xfId="19196"/>
    <cellStyle name="40% - Accent5 2 2 8 4 2 2" xfId="19197"/>
    <cellStyle name="40% - Accent5 2 2 8 4 3" xfId="19198"/>
    <cellStyle name="40% - Accent5 2 2 8 5" xfId="19199"/>
    <cellStyle name="40% - Accent5 2 2 8 5 2" xfId="19200"/>
    <cellStyle name="40% - Accent5 2 2 8 6" xfId="19201"/>
    <cellStyle name="40% - Accent5 2 2 8 7" xfId="19202"/>
    <cellStyle name="40% - Accent5 2 2 9" xfId="19203"/>
    <cellStyle name="40% - Accent5 2 2 9 2" xfId="19204"/>
    <cellStyle name="40% - Accent5 2 2 9 2 2" xfId="19205"/>
    <cellStyle name="40% - Accent5 2 2 9 2 2 2" xfId="19206"/>
    <cellStyle name="40% - Accent5 2 2 9 2 3" xfId="19207"/>
    <cellStyle name="40% - Accent5 2 2 9 3" xfId="19208"/>
    <cellStyle name="40% - Accent5 2 2 9 3 2" xfId="19209"/>
    <cellStyle name="40% - Accent5 2 2 9 4" xfId="19210"/>
    <cellStyle name="40% - Accent5 2 3" xfId="19211"/>
    <cellStyle name="40% - Accent5 2 3 2" xfId="19212"/>
    <cellStyle name="40% - Accent5 2 3 2 2" xfId="19213"/>
    <cellStyle name="40% - Accent5 2 3 2 2 2" xfId="19214"/>
    <cellStyle name="40% - Accent5 2 3 2 2 2 2" xfId="19215"/>
    <cellStyle name="40% - Accent5 2 3 2 2 2 2 2" xfId="19216"/>
    <cellStyle name="40% - Accent5 2 3 2 2 2 3" xfId="19217"/>
    <cellStyle name="40% - Accent5 2 3 2 2 3" xfId="19218"/>
    <cellStyle name="40% - Accent5 2 3 2 2 3 2" xfId="19219"/>
    <cellStyle name="40% - Accent5 2 3 2 2 4" xfId="19220"/>
    <cellStyle name="40% - Accent5 2 3 2 3" xfId="19221"/>
    <cellStyle name="40% - Accent5 2 3 2 3 2" xfId="19222"/>
    <cellStyle name="40% - Accent5 2 3 2 3 2 2" xfId="19223"/>
    <cellStyle name="40% - Accent5 2 3 2 3 2 2 2" xfId="19224"/>
    <cellStyle name="40% - Accent5 2 3 2 3 2 3" xfId="19225"/>
    <cellStyle name="40% - Accent5 2 3 2 3 3" xfId="19226"/>
    <cellStyle name="40% - Accent5 2 3 2 3 3 2" xfId="19227"/>
    <cellStyle name="40% - Accent5 2 3 2 3 4" xfId="19228"/>
    <cellStyle name="40% - Accent5 2 3 2 4" xfId="19229"/>
    <cellStyle name="40% - Accent5 2 3 2 4 2" xfId="19230"/>
    <cellStyle name="40% - Accent5 2 3 2 4 2 2" xfId="19231"/>
    <cellStyle name="40% - Accent5 2 3 2 4 3" xfId="19232"/>
    <cellStyle name="40% - Accent5 2 3 2 5" xfId="19233"/>
    <cellStyle name="40% - Accent5 2 3 2 5 2" xfId="19234"/>
    <cellStyle name="40% - Accent5 2 3 2 6" xfId="19235"/>
    <cellStyle name="40% - Accent5 2 3 2 7" xfId="19236"/>
    <cellStyle name="40% - Accent5 2 3 2 8" xfId="19237"/>
    <cellStyle name="40% - Accent5 2 3 2 9" xfId="19238"/>
    <cellStyle name="40% - Accent5 2 3 3" xfId="19239"/>
    <cellStyle name="40% - Accent5 2 3 3 2" xfId="19240"/>
    <cellStyle name="40% - Accent5 2 3 3 2 2" xfId="19241"/>
    <cellStyle name="40% - Accent5 2 3 3 2 2 2" xfId="19242"/>
    <cellStyle name="40% - Accent5 2 3 3 2 3" xfId="19243"/>
    <cellStyle name="40% - Accent5 2 3 3 2 4" xfId="19244"/>
    <cellStyle name="40% - Accent5 2 3 3 3" xfId="19245"/>
    <cellStyle name="40% - Accent5 2 3 3 3 2" xfId="19246"/>
    <cellStyle name="40% - Accent5 2 3 3 4" xfId="19247"/>
    <cellStyle name="40% - Accent5 2 3 3 5" xfId="19248"/>
    <cellStyle name="40% - Accent5 2 3 3 6" xfId="19249"/>
    <cellStyle name="40% - Accent5 2 3 4" xfId="19250"/>
    <cellStyle name="40% - Accent5 2 3 5" xfId="19251"/>
    <cellStyle name="40% - Accent5 2 3 6" xfId="19252"/>
    <cellStyle name="40% - Accent5 2 3 7" xfId="19253"/>
    <cellStyle name="40% - Accent5 2 3 8" xfId="19254"/>
    <cellStyle name="40% - Accent5 2 4" xfId="19255"/>
    <cellStyle name="40% - Accent5 2 4 10" xfId="19256"/>
    <cellStyle name="40% - Accent5 2 4 11" xfId="19257"/>
    <cellStyle name="40% - Accent5 2 4 12" xfId="19258"/>
    <cellStyle name="40% - Accent5 2 4 13" xfId="19259"/>
    <cellStyle name="40% - Accent5 2 4 14" xfId="19260"/>
    <cellStyle name="40% - Accent5 2 4 2" xfId="19261"/>
    <cellStyle name="40% - Accent5 2 4 2 2" xfId="19262"/>
    <cellStyle name="40% - Accent5 2 4 2 2 2" xfId="19263"/>
    <cellStyle name="40% - Accent5 2 4 2 2 2 2" xfId="19264"/>
    <cellStyle name="40% - Accent5 2 4 2 2 3" xfId="19265"/>
    <cellStyle name="40% - Accent5 2 4 2 2 4" xfId="19266"/>
    <cellStyle name="40% - Accent5 2 4 2 3" xfId="19267"/>
    <cellStyle name="40% - Accent5 2 4 2 3 2" xfId="19268"/>
    <cellStyle name="40% - Accent5 2 4 2 4" xfId="19269"/>
    <cellStyle name="40% - Accent5 2 4 2 5" xfId="19270"/>
    <cellStyle name="40% - Accent5 2 4 2 6" xfId="19271"/>
    <cellStyle name="40% - Accent5 2 4 3" xfId="19272"/>
    <cellStyle name="40% - Accent5 2 4 3 2" xfId="19273"/>
    <cellStyle name="40% - Accent5 2 4 3 2 2" xfId="19274"/>
    <cellStyle name="40% - Accent5 2 4 3 2 2 2" xfId="19275"/>
    <cellStyle name="40% - Accent5 2 4 3 2 3" xfId="19276"/>
    <cellStyle name="40% - Accent5 2 4 3 3" xfId="19277"/>
    <cellStyle name="40% - Accent5 2 4 3 3 2" xfId="19278"/>
    <cellStyle name="40% - Accent5 2 4 3 4" xfId="19279"/>
    <cellStyle name="40% - Accent5 2 4 4" xfId="19280"/>
    <cellStyle name="40% - Accent5 2 4 4 2" xfId="19281"/>
    <cellStyle name="40% - Accent5 2 4 4 2 2" xfId="19282"/>
    <cellStyle name="40% - Accent5 2 4 4 2 2 2" xfId="19283"/>
    <cellStyle name="40% - Accent5 2 4 4 2 3" xfId="19284"/>
    <cellStyle name="40% - Accent5 2 4 4 3" xfId="19285"/>
    <cellStyle name="40% - Accent5 2 4 4 3 2" xfId="19286"/>
    <cellStyle name="40% - Accent5 2 4 4 4" xfId="19287"/>
    <cellStyle name="40% - Accent5 2 4 5" xfId="19288"/>
    <cellStyle name="40% - Accent5 2 4 5 2" xfId="19289"/>
    <cellStyle name="40% - Accent5 2 4 5 2 2" xfId="19290"/>
    <cellStyle name="40% - Accent5 2 4 5 3" xfId="19291"/>
    <cellStyle name="40% - Accent5 2 4 6" xfId="19292"/>
    <cellStyle name="40% - Accent5 2 4 6 2" xfId="19293"/>
    <cellStyle name="40% - Accent5 2 4 7" xfId="19294"/>
    <cellStyle name="40% - Accent5 2 4 8" xfId="19295"/>
    <cellStyle name="40% - Accent5 2 4 9" xfId="19296"/>
    <cellStyle name="40% - Accent5 2 5" xfId="19297"/>
    <cellStyle name="40% - Accent5 2 5 2" xfId="19298"/>
    <cellStyle name="40% - Accent5 2 5 2 2" xfId="19299"/>
    <cellStyle name="40% - Accent5 2 5 2 2 2" xfId="19300"/>
    <cellStyle name="40% - Accent5 2 5 2 2 3" xfId="19301"/>
    <cellStyle name="40% - Accent5 2 5 2 3" xfId="19302"/>
    <cellStyle name="40% - Accent5 2 5 2 4" xfId="19303"/>
    <cellStyle name="40% - Accent5 2 5 3" xfId="19304"/>
    <cellStyle name="40% - Accent5 2 5 3 2" xfId="19305"/>
    <cellStyle name="40% - Accent5 2 5 3 3" xfId="19306"/>
    <cellStyle name="40% - Accent5 2 5 4" xfId="19307"/>
    <cellStyle name="40% - Accent5 2 5 5" xfId="19308"/>
    <cellStyle name="40% - Accent5 2 6" xfId="19309"/>
    <cellStyle name="40% - Accent5 2 6 2" xfId="19310"/>
    <cellStyle name="40% - Accent5 2 6 2 2" xfId="19311"/>
    <cellStyle name="40% - Accent5 2 6 2 2 2" xfId="19312"/>
    <cellStyle name="40% - Accent5 2 6 2 2 3" xfId="19313"/>
    <cellStyle name="40% - Accent5 2 6 2 3" xfId="19314"/>
    <cellStyle name="40% - Accent5 2 6 2 4" xfId="19315"/>
    <cellStyle name="40% - Accent5 2 6 3" xfId="19316"/>
    <cellStyle name="40% - Accent5 2 6 3 2" xfId="19317"/>
    <cellStyle name="40% - Accent5 2 6 3 3" xfId="19318"/>
    <cellStyle name="40% - Accent5 2 6 4" xfId="19319"/>
    <cellStyle name="40% - Accent5 2 6 5" xfId="19320"/>
    <cellStyle name="40% - Accent5 2_AFUDC" xfId="19321"/>
    <cellStyle name="40% - Accent5 3" xfId="19322"/>
    <cellStyle name="40% - Accent5 3 10" xfId="19323"/>
    <cellStyle name="40% - Accent5 3 2" xfId="19324"/>
    <cellStyle name="40% - Accent5 3 2 2" xfId="19325"/>
    <cellStyle name="40% - Accent5 3 2 2 10" xfId="19326"/>
    <cellStyle name="40% - Accent5 3 2 2 11" xfId="19327"/>
    <cellStyle name="40% - Accent5 3 2 2 12" xfId="19328"/>
    <cellStyle name="40% - Accent5 3 2 2 2" xfId="19329"/>
    <cellStyle name="40% - Accent5 3 2 2 2 2" xfId="19330"/>
    <cellStyle name="40% - Accent5 3 2 2 2 2 2" xfId="19331"/>
    <cellStyle name="40% - Accent5 3 2 2 2 2 2 2" xfId="19332"/>
    <cellStyle name="40% - Accent5 3 2 2 2 2 3" xfId="19333"/>
    <cellStyle name="40% - Accent5 3 2 2 2 3" xfId="19334"/>
    <cellStyle name="40% - Accent5 3 2 2 2 3 2" xfId="19335"/>
    <cellStyle name="40% - Accent5 3 2 2 2 4" xfId="19336"/>
    <cellStyle name="40% - Accent5 3 2 2 3" xfId="19337"/>
    <cellStyle name="40% - Accent5 3 2 2 3 2" xfId="19338"/>
    <cellStyle name="40% - Accent5 3 2 2 3 2 2" xfId="19339"/>
    <cellStyle name="40% - Accent5 3 2 2 3 2 2 2" xfId="19340"/>
    <cellStyle name="40% - Accent5 3 2 2 3 2 3" xfId="19341"/>
    <cellStyle name="40% - Accent5 3 2 2 3 3" xfId="19342"/>
    <cellStyle name="40% - Accent5 3 2 2 3 3 2" xfId="19343"/>
    <cellStyle name="40% - Accent5 3 2 2 3 4" xfId="19344"/>
    <cellStyle name="40% - Accent5 3 2 2 4" xfId="19345"/>
    <cellStyle name="40% - Accent5 3 2 2 4 2" xfId="19346"/>
    <cellStyle name="40% - Accent5 3 2 2 4 2 2" xfId="19347"/>
    <cellStyle name="40% - Accent5 3 2 2 4 2 2 2" xfId="19348"/>
    <cellStyle name="40% - Accent5 3 2 2 4 2 3" xfId="19349"/>
    <cellStyle name="40% - Accent5 3 2 2 4 3" xfId="19350"/>
    <cellStyle name="40% - Accent5 3 2 2 4 3 2" xfId="19351"/>
    <cellStyle name="40% - Accent5 3 2 2 4 4" xfId="19352"/>
    <cellStyle name="40% - Accent5 3 2 2 5" xfId="19353"/>
    <cellStyle name="40% - Accent5 3 2 2 5 2" xfId="19354"/>
    <cellStyle name="40% - Accent5 3 2 2 5 2 2" xfId="19355"/>
    <cellStyle name="40% - Accent5 3 2 2 5 3" xfId="19356"/>
    <cellStyle name="40% - Accent5 3 2 2 6" xfId="19357"/>
    <cellStyle name="40% - Accent5 3 2 2 6 2" xfId="19358"/>
    <cellStyle name="40% - Accent5 3 2 2 7" xfId="19359"/>
    <cellStyle name="40% - Accent5 3 2 2 8" xfId="19360"/>
    <cellStyle name="40% - Accent5 3 2 2 9" xfId="19361"/>
    <cellStyle name="40% - Accent5 3 2 3" xfId="19362"/>
    <cellStyle name="40% - Accent5 3 2 3 2" xfId="19363"/>
    <cellStyle name="40% - Accent5 3 2 3 2 2" xfId="19364"/>
    <cellStyle name="40% - Accent5 3 2 3 2 2 2" xfId="19365"/>
    <cellStyle name="40% - Accent5 3 2 3 2 2 2 2" xfId="19366"/>
    <cellStyle name="40% - Accent5 3 2 3 2 2 3" xfId="19367"/>
    <cellStyle name="40% - Accent5 3 2 3 2 3" xfId="19368"/>
    <cellStyle name="40% - Accent5 3 2 3 2 3 2" xfId="19369"/>
    <cellStyle name="40% - Accent5 3 2 3 2 4" xfId="19370"/>
    <cellStyle name="40% - Accent5 3 2 3 3" xfId="19371"/>
    <cellStyle name="40% - Accent5 3 2 3 3 2" xfId="19372"/>
    <cellStyle name="40% - Accent5 3 2 3 3 2 2" xfId="19373"/>
    <cellStyle name="40% - Accent5 3 2 3 3 2 2 2" xfId="19374"/>
    <cellStyle name="40% - Accent5 3 2 3 3 2 3" xfId="19375"/>
    <cellStyle name="40% - Accent5 3 2 3 3 3" xfId="19376"/>
    <cellStyle name="40% - Accent5 3 2 3 3 3 2" xfId="19377"/>
    <cellStyle name="40% - Accent5 3 2 3 3 4" xfId="19378"/>
    <cellStyle name="40% - Accent5 3 2 3 4" xfId="19379"/>
    <cellStyle name="40% - Accent5 3 2 3 4 2" xfId="19380"/>
    <cellStyle name="40% - Accent5 3 2 3 4 2 2" xfId="19381"/>
    <cellStyle name="40% - Accent5 3 2 3 4 3" xfId="19382"/>
    <cellStyle name="40% - Accent5 3 2 3 5" xfId="19383"/>
    <cellStyle name="40% - Accent5 3 2 3 5 2" xfId="19384"/>
    <cellStyle name="40% - Accent5 3 2 3 6" xfId="19385"/>
    <cellStyle name="40% - Accent5 3 2 3 7" xfId="19386"/>
    <cellStyle name="40% - Accent5 3 2 4" xfId="19387"/>
    <cellStyle name="40% - Accent5 3 2 4 2" xfId="19388"/>
    <cellStyle name="40% - Accent5 3 2 4 2 2" xfId="19389"/>
    <cellStyle name="40% - Accent5 3 2 4 2 2 2" xfId="19390"/>
    <cellStyle name="40% - Accent5 3 2 4 2 3" xfId="19391"/>
    <cellStyle name="40% - Accent5 3 2 4 3" xfId="19392"/>
    <cellStyle name="40% - Accent5 3 2 4 3 2" xfId="19393"/>
    <cellStyle name="40% - Accent5 3 2 4 4" xfId="19394"/>
    <cellStyle name="40% - Accent5 3 2 5" xfId="19395"/>
    <cellStyle name="40% - Accent5 3 2 6" xfId="19396"/>
    <cellStyle name="40% - Accent5 3 2 7" xfId="19397"/>
    <cellStyle name="40% - Accent5 3 2 8" xfId="19398"/>
    <cellStyle name="40% - Accent5 3 3" xfId="19399"/>
    <cellStyle name="40% - Accent5 3 3 2" xfId="19400"/>
    <cellStyle name="40% - Accent5 3 3 2 2" xfId="19401"/>
    <cellStyle name="40% - Accent5 3 3 2 2 2" xfId="19402"/>
    <cellStyle name="40% - Accent5 3 3 2 2 2 2" xfId="19403"/>
    <cellStyle name="40% - Accent5 3 3 2 2 2 2 2" xfId="19404"/>
    <cellStyle name="40% - Accent5 3 3 2 2 2 3" xfId="19405"/>
    <cellStyle name="40% - Accent5 3 3 2 2 3" xfId="19406"/>
    <cellStyle name="40% - Accent5 3 3 2 2 3 2" xfId="19407"/>
    <cellStyle name="40% - Accent5 3 3 2 2 4" xfId="19408"/>
    <cellStyle name="40% - Accent5 3 3 2 3" xfId="19409"/>
    <cellStyle name="40% - Accent5 3 3 2 3 2" xfId="19410"/>
    <cellStyle name="40% - Accent5 3 3 2 3 2 2" xfId="19411"/>
    <cellStyle name="40% - Accent5 3 3 2 3 2 2 2" xfId="19412"/>
    <cellStyle name="40% - Accent5 3 3 2 3 2 3" xfId="19413"/>
    <cellStyle name="40% - Accent5 3 3 2 3 3" xfId="19414"/>
    <cellStyle name="40% - Accent5 3 3 2 3 3 2" xfId="19415"/>
    <cellStyle name="40% - Accent5 3 3 2 3 4" xfId="19416"/>
    <cellStyle name="40% - Accent5 3 3 2 4" xfId="19417"/>
    <cellStyle name="40% - Accent5 3 3 2 4 2" xfId="19418"/>
    <cellStyle name="40% - Accent5 3 3 2 4 2 2" xfId="19419"/>
    <cellStyle name="40% - Accent5 3 3 2 4 3" xfId="19420"/>
    <cellStyle name="40% - Accent5 3 3 2 5" xfId="19421"/>
    <cellStyle name="40% - Accent5 3 3 2 5 2" xfId="19422"/>
    <cellStyle name="40% - Accent5 3 3 2 6" xfId="19423"/>
    <cellStyle name="40% - Accent5 3 3 2 7" xfId="19424"/>
    <cellStyle name="40% - Accent5 3 3 3" xfId="19425"/>
    <cellStyle name="40% - Accent5 3 3 3 2" xfId="19426"/>
    <cellStyle name="40% - Accent5 3 3 3 2 2" xfId="19427"/>
    <cellStyle name="40% - Accent5 3 3 3 2 2 2" xfId="19428"/>
    <cellStyle name="40% - Accent5 3 3 3 2 3" xfId="19429"/>
    <cellStyle name="40% - Accent5 3 3 3 3" xfId="19430"/>
    <cellStyle name="40% - Accent5 3 3 3 3 2" xfId="19431"/>
    <cellStyle name="40% - Accent5 3 3 3 4" xfId="19432"/>
    <cellStyle name="40% - Accent5 3 3 4" xfId="19433"/>
    <cellStyle name="40% - Accent5 3 3 5" xfId="19434"/>
    <cellStyle name="40% - Accent5 3 3 6" xfId="19435"/>
    <cellStyle name="40% - Accent5 3 3 7" xfId="19436"/>
    <cellStyle name="40% - Accent5 3 4" xfId="19437"/>
    <cellStyle name="40% - Accent5 3 4 2" xfId="19438"/>
    <cellStyle name="40% - Accent5 3 4 2 2" xfId="19439"/>
    <cellStyle name="40% - Accent5 3 4 2 2 2" xfId="19440"/>
    <cellStyle name="40% - Accent5 3 4 2 2 2 2" xfId="19441"/>
    <cellStyle name="40% - Accent5 3 4 2 2 3" xfId="19442"/>
    <cellStyle name="40% - Accent5 3 4 2 3" xfId="19443"/>
    <cellStyle name="40% - Accent5 3 4 2 3 2" xfId="19444"/>
    <cellStyle name="40% - Accent5 3 4 2 4" xfId="19445"/>
    <cellStyle name="40% - Accent5 3 4 3" xfId="19446"/>
    <cellStyle name="40% - Accent5 3 4 3 2" xfId="19447"/>
    <cellStyle name="40% - Accent5 3 4 3 2 2" xfId="19448"/>
    <cellStyle name="40% - Accent5 3 4 3 2 2 2" xfId="19449"/>
    <cellStyle name="40% - Accent5 3 4 3 2 3" xfId="19450"/>
    <cellStyle name="40% - Accent5 3 4 3 3" xfId="19451"/>
    <cellStyle name="40% - Accent5 3 4 3 3 2" xfId="19452"/>
    <cellStyle name="40% - Accent5 3 4 3 4" xfId="19453"/>
    <cellStyle name="40% - Accent5 3 4 4" xfId="19454"/>
    <cellStyle name="40% - Accent5 3 4 4 2" xfId="19455"/>
    <cellStyle name="40% - Accent5 3 4 4 2 2" xfId="19456"/>
    <cellStyle name="40% - Accent5 3 4 4 3" xfId="19457"/>
    <cellStyle name="40% - Accent5 3 4 5" xfId="19458"/>
    <cellStyle name="40% - Accent5 3 4 5 2" xfId="19459"/>
    <cellStyle name="40% - Accent5 3 4 6" xfId="19460"/>
    <cellStyle name="40% - Accent5 3 4 7" xfId="19461"/>
    <cellStyle name="40% - Accent5 3 5" xfId="19462"/>
    <cellStyle name="40% - Accent5 3 5 2" xfId="19463"/>
    <cellStyle name="40% - Accent5 3 5 2 2" xfId="19464"/>
    <cellStyle name="40% - Accent5 3 5 2 2 2" xfId="19465"/>
    <cellStyle name="40% - Accent5 3 5 2 3" xfId="19466"/>
    <cellStyle name="40% - Accent5 3 5 3" xfId="19467"/>
    <cellStyle name="40% - Accent5 3 5 3 2" xfId="19468"/>
    <cellStyle name="40% - Accent5 3 5 4" xfId="19469"/>
    <cellStyle name="40% - Accent5 3 6" xfId="19470"/>
    <cellStyle name="40% - Accent5 3 7" xfId="19471"/>
    <cellStyle name="40% - Accent5 3 8" xfId="19472"/>
    <cellStyle name="40% - Accent5 3 9" xfId="19473"/>
    <cellStyle name="40% - Accent5 3_2012" xfId="19474"/>
    <cellStyle name="40% - Accent5 4" xfId="19475"/>
    <cellStyle name="40% - Accent5 4 2" xfId="19476"/>
    <cellStyle name="40% - Accent5 4 2 2" xfId="19477"/>
    <cellStyle name="40% - Accent5 4 2 2 2" xfId="19478"/>
    <cellStyle name="40% - Accent5 4 2 2 2 2" xfId="19479"/>
    <cellStyle name="40% - Accent5 4 2 2 2 2 2" xfId="19480"/>
    <cellStyle name="40% - Accent5 4 2 2 2 2 2 2" xfId="19481"/>
    <cellStyle name="40% - Accent5 4 2 2 2 2 3" xfId="19482"/>
    <cellStyle name="40% - Accent5 4 2 2 2 3" xfId="19483"/>
    <cellStyle name="40% - Accent5 4 2 2 2 3 2" xfId="19484"/>
    <cellStyle name="40% - Accent5 4 2 2 2 4" xfId="19485"/>
    <cellStyle name="40% - Accent5 4 2 2 3" xfId="19486"/>
    <cellStyle name="40% - Accent5 4 2 2 3 2" xfId="19487"/>
    <cellStyle name="40% - Accent5 4 2 2 3 2 2" xfId="19488"/>
    <cellStyle name="40% - Accent5 4 2 2 3 2 2 2" xfId="19489"/>
    <cellStyle name="40% - Accent5 4 2 2 3 2 3" xfId="19490"/>
    <cellStyle name="40% - Accent5 4 2 2 3 3" xfId="19491"/>
    <cellStyle name="40% - Accent5 4 2 2 3 3 2" xfId="19492"/>
    <cellStyle name="40% - Accent5 4 2 2 3 4" xfId="19493"/>
    <cellStyle name="40% - Accent5 4 2 2 4" xfId="19494"/>
    <cellStyle name="40% - Accent5 4 2 2 4 2" xfId="19495"/>
    <cellStyle name="40% - Accent5 4 2 2 4 2 2" xfId="19496"/>
    <cellStyle name="40% - Accent5 4 2 2 4 3" xfId="19497"/>
    <cellStyle name="40% - Accent5 4 2 2 5" xfId="19498"/>
    <cellStyle name="40% - Accent5 4 2 2 5 2" xfId="19499"/>
    <cellStyle name="40% - Accent5 4 2 2 6" xfId="19500"/>
    <cellStyle name="40% - Accent5 4 2 2 7" xfId="19501"/>
    <cellStyle name="40% - Accent5 4 2 2 8" xfId="19502"/>
    <cellStyle name="40% - Accent5 4 2 3" xfId="19503"/>
    <cellStyle name="40% - Accent5 4 2 3 2" xfId="19504"/>
    <cellStyle name="40% - Accent5 4 2 3 2 2" xfId="19505"/>
    <cellStyle name="40% - Accent5 4 2 3 2 2 2" xfId="19506"/>
    <cellStyle name="40% - Accent5 4 2 3 2 3" xfId="19507"/>
    <cellStyle name="40% - Accent5 4 2 3 3" xfId="19508"/>
    <cellStyle name="40% - Accent5 4 2 3 3 2" xfId="19509"/>
    <cellStyle name="40% - Accent5 4 2 3 4" xfId="19510"/>
    <cellStyle name="40% - Accent5 4 2 3 5" xfId="19511"/>
    <cellStyle name="40% - Accent5 4 2 3 6" xfId="19512"/>
    <cellStyle name="40% - Accent5 4 2 4" xfId="19513"/>
    <cellStyle name="40% - Accent5 4 2 5" xfId="19514"/>
    <cellStyle name="40% - Accent5 4 2 6" xfId="19515"/>
    <cellStyle name="40% - Accent5 4 2 7" xfId="19516"/>
    <cellStyle name="40% - Accent5 4 3" xfId="19517"/>
    <cellStyle name="40% - Accent5 4 3 2" xfId="19518"/>
    <cellStyle name="40% - Accent5 4 3 2 2" xfId="19519"/>
    <cellStyle name="40% - Accent5 4 3 2 2 2" xfId="19520"/>
    <cellStyle name="40% - Accent5 4 3 2 2 2 2" xfId="19521"/>
    <cellStyle name="40% - Accent5 4 3 2 2 3" xfId="19522"/>
    <cellStyle name="40% - Accent5 4 3 2 3" xfId="19523"/>
    <cellStyle name="40% - Accent5 4 3 2 3 2" xfId="19524"/>
    <cellStyle name="40% - Accent5 4 3 2 4" xfId="19525"/>
    <cellStyle name="40% - Accent5 4 3 2 5" xfId="19526"/>
    <cellStyle name="40% - Accent5 4 3 2 6" xfId="19527"/>
    <cellStyle name="40% - Accent5 4 3 3" xfId="19528"/>
    <cellStyle name="40% - Accent5 4 3 3 2" xfId="19529"/>
    <cellStyle name="40% - Accent5 4 3 3 2 2" xfId="19530"/>
    <cellStyle name="40% - Accent5 4 3 3 2 2 2" xfId="19531"/>
    <cellStyle name="40% - Accent5 4 3 3 2 3" xfId="19532"/>
    <cellStyle name="40% - Accent5 4 3 3 3" xfId="19533"/>
    <cellStyle name="40% - Accent5 4 3 3 3 2" xfId="19534"/>
    <cellStyle name="40% - Accent5 4 3 3 4" xfId="19535"/>
    <cellStyle name="40% - Accent5 4 3 4" xfId="19536"/>
    <cellStyle name="40% - Accent5 4 3 4 2" xfId="19537"/>
    <cellStyle name="40% - Accent5 4 3 4 2 2" xfId="19538"/>
    <cellStyle name="40% - Accent5 4 3 4 2 2 2" xfId="19539"/>
    <cellStyle name="40% - Accent5 4 3 4 2 3" xfId="19540"/>
    <cellStyle name="40% - Accent5 4 3 4 3" xfId="19541"/>
    <cellStyle name="40% - Accent5 4 3 4 3 2" xfId="19542"/>
    <cellStyle name="40% - Accent5 4 3 4 4" xfId="19543"/>
    <cellStyle name="40% - Accent5 4 3 5" xfId="19544"/>
    <cellStyle name="40% - Accent5 4 3 5 2" xfId="19545"/>
    <cellStyle name="40% - Accent5 4 3 5 2 2" xfId="19546"/>
    <cellStyle name="40% - Accent5 4 3 5 3" xfId="19547"/>
    <cellStyle name="40% - Accent5 4 3 6" xfId="19548"/>
    <cellStyle name="40% - Accent5 4 3 6 2" xfId="19549"/>
    <cellStyle name="40% - Accent5 4 3 7" xfId="19550"/>
    <cellStyle name="40% - Accent5 4 3 7 2" xfId="19551"/>
    <cellStyle name="40% - Accent5 4 3 8" xfId="19552"/>
    <cellStyle name="40% - Accent5 4 4" xfId="19553"/>
    <cellStyle name="40% - Accent5 4 4 2" xfId="19554"/>
    <cellStyle name="40% - Accent5 4 4 2 2" xfId="19555"/>
    <cellStyle name="40% - Accent5 4 4 2 2 2" xfId="19556"/>
    <cellStyle name="40% - Accent5 4 4 2 3" xfId="19557"/>
    <cellStyle name="40% - Accent5 4 4 3" xfId="19558"/>
    <cellStyle name="40% - Accent5 4 4 3 2" xfId="19559"/>
    <cellStyle name="40% - Accent5 4 4 4" xfId="19560"/>
    <cellStyle name="40% - Accent5 4 4 5" xfId="19561"/>
    <cellStyle name="40% - Accent5 4 5" xfId="19562"/>
    <cellStyle name="40% - Accent5 4 6" xfId="19563"/>
    <cellStyle name="40% - Accent5 4 7" xfId="19564"/>
    <cellStyle name="40% - Accent5 4 8" xfId="19565"/>
    <cellStyle name="40% - Accent5 4 9" xfId="19566"/>
    <cellStyle name="40% - Accent5 5" xfId="19567"/>
    <cellStyle name="40% - Accent5 5 10" xfId="19568"/>
    <cellStyle name="40% - Accent5 5 2" xfId="19569"/>
    <cellStyle name="40% - Accent5 5 2 2" xfId="19570"/>
    <cellStyle name="40% - Accent5 5 2 2 2" xfId="19571"/>
    <cellStyle name="40% - Accent5 5 2 2 2 2" xfId="19572"/>
    <cellStyle name="40% - Accent5 5 2 2 2 2 2" xfId="19573"/>
    <cellStyle name="40% - Accent5 5 2 2 2 3" xfId="19574"/>
    <cellStyle name="40% - Accent5 5 2 2 3" xfId="19575"/>
    <cellStyle name="40% - Accent5 5 2 2 3 2" xfId="19576"/>
    <cellStyle name="40% - Accent5 5 2 2 4" xfId="19577"/>
    <cellStyle name="40% - Accent5 5 2 2 5" xfId="19578"/>
    <cellStyle name="40% - Accent5 5 2 3" xfId="19579"/>
    <cellStyle name="40% - Accent5 5 2 3 2" xfId="19580"/>
    <cellStyle name="40% - Accent5 5 2 3 2 2" xfId="19581"/>
    <cellStyle name="40% - Accent5 5 2 3 2 2 2" xfId="19582"/>
    <cellStyle name="40% - Accent5 5 2 3 2 3" xfId="19583"/>
    <cellStyle name="40% - Accent5 5 2 3 3" xfId="19584"/>
    <cellStyle name="40% - Accent5 5 2 3 3 2" xfId="19585"/>
    <cellStyle name="40% - Accent5 5 2 3 4" xfId="19586"/>
    <cellStyle name="40% - Accent5 5 2 4" xfId="19587"/>
    <cellStyle name="40% - Accent5 5 2 4 2" xfId="19588"/>
    <cellStyle name="40% - Accent5 5 2 4 2 2" xfId="19589"/>
    <cellStyle name="40% - Accent5 5 2 4 2 2 2" xfId="19590"/>
    <cellStyle name="40% - Accent5 5 2 4 2 3" xfId="19591"/>
    <cellStyle name="40% - Accent5 5 2 4 3" xfId="19592"/>
    <cellStyle name="40% - Accent5 5 2 4 3 2" xfId="19593"/>
    <cellStyle name="40% - Accent5 5 2 4 4" xfId="19594"/>
    <cellStyle name="40% - Accent5 5 2 5" xfId="19595"/>
    <cellStyle name="40% - Accent5 5 2 5 2" xfId="19596"/>
    <cellStyle name="40% - Accent5 5 2 5 2 2" xfId="19597"/>
    <cellStyle name="40% - Accent5 5 2 5 3" xfId="19598"/>
    <cellStyle name="40% - Accent5 5 2 6" xfId="19599"/>
    <cellStyle name="40% - Accent5 5 2 6 2" xfId="19600"/>
    <cellStyle name="40% - Accent5 5 2 7" xfId="19601"/>
    <cellStyle name="40% - Accent5 5 2 8" xfId="19602"/>
    <cellStyle name="40% - Accent5 5 3" xfId="19603"/>
    <cellStyle name="40% - Accent5 5 3 2" xfId="19604"/>
    <cellStyle name="40% - Accent5 5 3 2 2" xfId="19605"/>
    <cellStyle name="40% - Accent5 5 3 2 2 2" xfId="19606"/>
    <cellStyle name="40% - Accent5 5 3 2 3" xfId="19607"/>
    <cellStyle name="40% - Accent5 5 3 3" xfId="19608"/>
    <cellStyle name="40% - Accent5 5 3 3 2" xfId="19609"/>
    <cellStyle name="40% - Accent5 5 3 4" xfId="19610"/>
    <cellStyle name="40% - Accent5 5 4" xfId="19611"/>
    <cellStyle name="40% - Accent5 5 5" xfId="19612"/>
    <cellStyle name="40% - Accent5 5 6" xfId="19613"/>
    <cellStyle name="40% - Accent5 5 7" xfId="19614"/>
    <cellStyle name="40% - Accent5 5 8" xfId="19615"/>
    <cellStyle name="40% - Accent5 5 9" xfId="19616"/>
    <cellStyle name="40% - Accent5 6" xfId="19617"/>
    <cellStyle name="40% - Accent5 6 10" xfId="19618"/>
    <cellStyle name="40% - Accent5 6 10 2" xfId="19619"/>
    <cellStyle name="40% - Accent5 6 11" xfId="19620"/>
    <cellStyle name="40% - Accent5 6 12" xfId="19621"/>
    <cellStyle name="40% - Accent5 6 13" xfId="19622"/>
    <cellStyle name="40% - Accent5 6 14" xfId="19623"/>
    <cellStyle name="40% - Accent5 6 15" xfId="19624"/>
    <cellStyle name="40% - Accent5 6 2" xfId="19625"/>
    <cellStyle name="40% - Accent5 6 2 10" xfId="19626"/>
    <cellStyle name="40% - Accent5 6 2 11" xfId="19627"/>
    <cellStyle name="40% - Accent5 6 2 2" xfId="19628"/>
    <cellStyle name="40% - Accent5 6 2 2 2" xfId="19629"/>
    <cellStyle name="40% - Accent5 6 2 2 2 2" xfId="19630"/>
    <cellStyle name="40% - Accent5 6 2 2 2 2 2" xfId="19631"/>
    <cellStyle name="40% - Accent5 6 2 2 2 2 2 2" xfId="19632"/>
    <cellStyle name="40% - Accent5 6 2 2 2 2 3" xfId="19633"/>
    <cellStyle name="40% - Accent5 6 2 2 2 3" xfId="19634"/>
    <cellStyle name="40% - Accent5 6 2 2 2 3 2" xfId="19635"/>
    <cellStyle name="40% - Accent5 6 2 2 2 4" xfId="19636"/>
    <cellStyle name="40% - Accent5 6 2 2 3" xfId="19637"/>
    <cellStyle name="40% - Accent5 6 2 2 3 2" xfId="19638"/>
    <cellStyle name="40% - Accent5 6 2 2 3 2 2" xfId="19639"/>
    <cellStyle name="40% - Accent5 6 2 2 3 2 2 2" xfId="19640"/>
    <cellStyle name="40% - Accent5 6 2 2 3 2 3" xfId="19641"/>
    <cellStyle name="40% - Accent5 6 2 2 3 3" xfId="19642"/>
    <cellStyle name="40% - Accent5 6 2 2 3 3 2" xfId="19643"/>
    <cellStyle name="40% - Accent5 6 2 2 3 4" xfId="19644"/>
    <cellStyle name="40% - Accent5 6 2 2 4" xfId="19645"/>
    <cellStyle name="40% - Accent5 6 2 2 4 2" xfId="19646"/>
    <cellStyle name="40% - Accent5 6 2 2 4 2 2" xfId="19647"/>
    <cellStyle name="40% - Accent5 6 2 2 4 3" xfId="19648"/>
    <cellStyle name="40% - Accent5 6 2 2 5" xfId="19649"/>
    <cellStyle name="40% - Accent5 6 2 2 5 2" xfId="19650"/>
    <cellStyle name="40% - Accent5 6 2 2 6" xfId="19651"/>
    <cellStyle name="40% - Accent5 6 2 2 7" xfId="19652"/>
    <cellStyle name="40% - Accent5 6 2 3" xfId="19653"/>
    <cellStyle name="40% - Accent5 6 2 3 2" xfId="19654"/>
    <cellStyle name="40% - Accent5 6 2 3 2 2" xfId="19655"/>
    <cellStyle name="40% - Accent5 6 2 3 2 2 2" xfId="19656"/>
    <cellStyle name="40% - Accent5 6 2 3 2 3" xfId="19657"/>
    <cellStyle name="40% - Accent5 6 2 3 3" xfId="19658"/>
    <cellStyle name="40% - Accent5 6 2 3 3 2" xfId="19659"/>
    <cellStyle name="40% - Accent5 6 2 3 4" xfId="19660"/>
    <cellStyle name="40% - Accent5 6 2 3 5" xfId="19661"/>
    <cellStyle name="40% - Accent5 6 2 4" xfId="19662"/>
    <cellStyle name="40% - Accent5 6 2 4 2" xfId="19663"/>
    <cellStyle name="40% - Accent5 6 2 4 2 2" xfId="19664"/>
    <cellStyle name="40% - Accent5 6 2 4 2 2 2" xfId="19665"/>
    <cellStyle name="40% - Accent5 6 2 4 2 3" xfId="19666"/>
    <cellStyle name="40% - Accent5 6 2 4 3" xfId="19667"/>
    <cellStyle name="40% - Accent5 6 2 4 3 2" xfId="19668"/>
    <cellStyle name="40% - Accent5 6 2 4 4" xfId="19669"/>
    <cellStyle name="40% - Accent5 6 2 5" xfId="19670"/>
    <cellStyle name="40% - Accent5 6 2 5 2" xfId="19671"/>
    <cellStyle name="40% - Accent5 6 2 5 2 2" xfId="19672"/>
    <cellStyle name="40% - Accent5 6 2 5 2 2 2" xfId="19673"/>
    <cellStyle name="40% - Accent5 6 2 5 2 3" xfId="19674"/>
    <cellStyle name="40% - Accent5 6 2 5 3" xfId="19675"/>
    <cellStyle name="40% - Accent5 6 2 5 3 2" xfId="19676"/>
    <cellStyle name="40% - Accent5 6 2 5 4" xfId="19677"/>
    <cellStyle name="40% - Accent5 6 2 6" xfId="19678"/>
    <cellStyle name="40% - Accent5 6 2 6 2" xfId="19679"/>
    <cellStyle name="40% - Accent5 6 2 6 2 2" xfId="19680"/>
    <cellStyle name="40% - Accent5 6 2 6 2 2 2" xfId="19681"/>
    <cellStyle name="40% - Accent5 6 2 6 2 3" xfId="19682"/>
    <cellStyle name="40% - Accent5 6 2 6 3" xfId="19683"/>
    <cellStyle name="40% - Accent5 6 2 6 3 2" xfId="19684"/>
    <cellStyle name="40% - Accent5 6 2 6 4" xfId="19685"/>
    <cellStyle name="40% - Accent5 6 2 7" xfId="19686"/>
    <cellStyle name="40% - Accent5 6 2 7 2" xfId="19687"/>
    <cellStyle name="40% - Accent5 6 2 7 2 2" xfId="19688"/>
    <cellStyle name="40% - Accent5 6 2 7 3" xfId="19689"/>
    <cellStyle name="40% - Accent5 6 2 8" xfId="19690"/>
    <cellStyle name="40% - Accent5 6 2 8 2" xfId="19691"/>
    <cellStyle name="40% - Accent5 6 2 9" xfId="19692"/>
    <cellStyle name="40% - Accent5 6 3" xfId="19693"/>
    <cellStyle name="40% - Accent5 6 3 10" xfId="19694"/>
    <cellStyle name="40% - Accent5 6 3 11" xfId="19695"/>
    <cellStyle name="40% - Accent5 6 3 2" xfId="19696"/>
    <cellStyle name="40% - Accent5 6 3 2 2" xfId="19697"/>
    <cellStyle name="40% - Accent5 6 3 2 2 2" xfId="19698"/>
    <cellStyle name="40% - Accent5 6 3 2 2 2 2" xfId="19699"/>
    <cellStyle name="40% - Accent5 6 3 2 2 2 2 2" xfId="19700"/>
    <cellStyle name="40% - Accent5 6 3 2 2 2 3" xfId="19701"/>
    <cellStyle name="40% - Accent5 6 3 2 2 3" xfId="19702"/>
    <cellStyle name="40% - Accent5 6 3 2 2 3 2" xfId="19703"/>
    <cellStyle name="40% - Accent5 6 3 2 2 4" xfId="19704"/>
    <cellStyle name="40% - Accent5 6 3 2 3" xfId="19705"/>
    <cellStyle name="40% - Accent5 6 3 2 3 2" xfId="19706"/>
    <cellStyle name="40% - Accent5 6 3 2 3 2 2" xfId="19707"/>
    <cellStyle name="40% - Accent5 6 3 2 3 2 2 2" xfId="19708"/>
    <cellStyle name="40% - Accent5 6 3 2 3 2 3" xfId="19709"/>
    <cellStyle name="40% - Accent5 6 3 2 3 3" xfId="19710"/>
    <cellStyle name="40% - Accent5 6 3 2 3 3 2" xfId="19711"/>
    <cellStyle name="40% - Accent5 6 3 2 3 4" xfId="19712"/>
    <cellStyle name="40% - Accent5 6 3 2 4" xfId="19713"/>
    <cellStyle name="40% - Accent5 6 3 2 4 2" xfId="19714"/>
    <cellStyle name="40% - Accent5 6 3 2 4 2 2" xfId="19715"/>
    <cellStyle name="40% - Accent5 6 3 2 4 3" xfId="19716"/>
    <cellStyle name="40% - Accent5 6 3 2 5" xfId="19717"/>
    <cellStyle name="40% - Accent5 6 3 2 5 2" xfId="19718"/>
    <cellStyle name="40% - Accent5 6 3 2 6" xfId="19719"/>
    <cellStyle name="40% - Accent5 6 3 2 7" xfId="19720"/>
    <cellStyle name="40% - Accent5 6 3 3" xfId="19721"/>
    <cellStyle name="40% - Accent5 6 3 3 2" xfId="19722"/>
    <cellStyle name="40% - Accent5 6 3 3 2 2" xfId="19723"/>
    <cellStyle name="40% - Accent5 6 3 3 2 2 2" xfId="19724"/>
    <cellStyle name="40% - Accent5 6 3 3 2 3" xfId="19725"/>
    <cellStyle name="40% - Accent5 6 3 3 3" xfId="19726"/>
    <cellStyle name="40% - Accent5 6 3 3 3 2" xfId="19727"/>
    <cellStyle name="40% - Accent5 6 3 3 4" xfId="19728"/>
    <cellStyle name="40% - Accent5 6 3 3 5" xfId="19729"/>
    <cellStyle name="40% - Accent5 6 3 4" xfId="19730"/>
    <cellStyle name="40% - Accent5 6 3 4 2" xfId="19731"/>
    <cellStyle name="40% - Accent5 6 3 4 2 2" xfId="19732"/>
    <cellStyle name="40% - Accent5 6 3 4 2 2 2" xfId="19733"/>
    <cellStyle name="40% - Accent5 6 3 4 2 3" xfId="19734"/>
    <cellStyle name="40% - Accent5 6 3 4 3" xfId="19735"/>
    <cellStyle name="40% - Accent5 6 3 4 3 2" xfId="19736"/>
    <cellStyle name="40% - Accent5 6 3 4 4" xfId="19737"/>
    <cellStyle name="40% - Accent5 6 3 5" xfId="19738"/>
    <cellStyle name="40% - Accent5 6 3 5 2" xfId="19739"/>
    <cellStyle name="40% - Accent5 6 3 5 2 2" xfId="19740"/>
    <cellStyle name="40% - Accent5 6 3 5 2 2 2" xfId="19741"/>
    <cellStyle name="40% - Accent5 6 3 5 2 3" xfId="19742"/>
    <cellStyle name="40% - Accent5 6 3 5 3" xfId="19743"/>
    <cellStyle name="40% - Accent5 6 3 5 3 2" xfId="19744"/>
    <cellStyle name="40% - Accent5 6 3 5 4" xfId="19745"/>
    <cellStyle name="40% - Accent5 6 3 6" xfId="19746"/>
    <cellStyle name="40% - Accent5 6 3 6 2" xfId="19747"/>
    <cellStyle name="40% - Accent5 6 3 6 2 2" xfId="19748"/>
    <cellStyle name="40% - Accent5 6 3 6 2 2 2" xfId="19749"/>
    <cellStyle name="40% - Accent5 6 3 6 2 3" xfId="19750"/>
    <cellStyle name="40% - Accent5 6 3 6 3" xfId="19751"/>
    <cellStyle name="40% - Accent5 6 3 6 3 2" xfId="19752"/>
    <cellStyle name="40% - Accent5 6 3 6 4" xfId="19753"/>
    <cellStyle name="40% - Accent5 6 3 7" xfId="19754"/>
    <cellStyle name="40% - Accent5 6 3 7 2" xfId="19755"/>
    <cellStyle name="40% - Accent5 6 3 7 2 2" xfId="19756"/>
    <cellStyle name="40% - Accent5 6 3 7 3" xfId="19757"/>
    <cellStyle name="40% - Accent5 6 3 8" xfId="19758"/>
    <cellStyle name="40% - Accent5 6 3 8 2" xfId="19759"/>
    <cellStyle name="40% - Accent5 6 3 9" xfId="19760"/>
    <cellStyle name="40% - Accent5 6 4" xfId="19761"/>
    <cellStyle name="40% - Accent5 6 4 2" xfId="19762"/>
    <cellStyle name="40% - Accent5 6 4 2 2" xfId="19763"/>
    <cellStyle name="40% - Accent5 6 4 2 2 2" xfId="19764"/>
    <cellStyle name="40% - Accent5 6 4 2 2 2 2" xfId="19765"/>
    <cellStyle name="40% - Accent5 6 4 2 2 3" xfId="19766"/>
    <cellStyle name="40% - Accent5 6 4 2 3" xfId="19767"/>
    <cellStyle name="40% - Accent5 6 4 2 3 2" xfId="19768"/>
    <cellStyle name="40% - Accent5 6 4 2 4" xfId="19769"/>
    <cellStyle name="40% - Accent5 6 4 3" xfId="19770"/>
    <cellStyle name="40% - Accent5 6 4 3 2" xfId="19771"/>
    <cellStyle name="40% - Accent5 6 4 3 2 2" xfId="19772"/>
    <cellStyle name="40% - Accent5 6 4 3 2 2 2" xfId="19773"/>
    <cellStyle name="40% - Accent5 6 4 3 2 3" xfId="19774"/>
    <cellStyle name="40% - Accent5 6 4 3 3" xfId="19775"/>
    <cellStyle name="40% - Accent5 6 4 3 3 2" xfId="19776"/>
    <cellStyle name="40% - Accent5 6 4 3 4" xfId="19777"/>
    <cellStyle name="40% - Accent5 6 4 4" xfId="19778"/>
    <cellStyle name="40% - Accent5 6 4 4 2" xfId="19779"/>
    <cellStyle name="40% - Accent5 6 4 4 2 2" xfId="19780"/>
    <cellStyle name="40% - Accent5 6 4 4 3" xfId="19781"/>
    <cellStyle name="40% - Accent5 6 4 5" xfId="19782"/>
    <cellStyle name="40% - Accent5 6 4 5 2" xfId="19783"/>
    <cellStyle name="40% - Accent5 6 4 6" xfId="19784"/>
    <cellStyle name="40% - Accent5 6 4 7" xfId="19785"/>
    <cellStyle name="40% - Accent5 6 5" xfId="19786"/>
    <cellStyle name="40% - Accent5 6 5 2" xfId="19787"/>
    <cellStyle name="40% - Accent5 6 5 2 2" xfId="19788"/>
    <cellStyle name="40% - Accent5 6 5 2 2 2" xfId="19789"/>
    <cellStyle name="40% - Accent5 6 5 2 2 2 2" xfId="19790"/>
    <cellStyle name="40% - Accent5 6 5 2 2 3" xfId="19791"/>
    <cellStyle name="40% - Accent5 6 5 2 3" xfId="19792"/>
    <cellStyle name="40% - Accent5 6 5 2 3 2" xfId="19793"/>
    <cellStyle name="40% - Accent5 6 5 2 4" xfId="19794"/>
    <cellStyle name="40% - Accent5 6 5 3" xfId="19795"/>
    <cellStyle name="40% - Accent5 6 5 3 2" xfId="19796"/>
    <cellStyle name="40% - Accent5 6 5 3 2 2" xfId="19797"/>
    <cellStyle name="40% - Accent5 6 5 3 2 2 2" xfId="19798"/>
    <cellStyle name="40% - Accent5 6 5 3 2 3" xfId="19799"/>
    <cellStyle name="40% - Accent5 6 5 3 3" xfId="19800"/>
    <cellStyle name="40% - Accent5 6 5 3 3 2" xfId="19801"/>
    <cellStyle name="40% - Accent5 6 5 3 4" xfId="19802"/>
    <cellStyle name="40% - Accent5 6 5 4" xfId="19803"/>
    <cellStyle name="40% - Accent5 6 5 4 2" xfId="19804"/>
    <cellStyle name="40% - Accent5 6 5 4 2 2" xfId="19805"/>
    <cellStyle name="40% - Accent5 6 5 4 3" xfId="19806"/>
    <cellStyle name="40% - Accent5 6 5 5" xfId="19807"/>
    <cellStyle name="40% - Accent5 6 5 5 2" xfId="19808"/>
    <cellStyle name="40% - Accent5 6 5 6" xfId="19809"/>
    <cellStyle name="40% - Accent5 6 5 7" xfId="19810"/>
    <cellStyle name="40% - Accent5 6 6" xfId="19811"/>
    <cellStyle name="40% - Accent5 6 6 2" xfId="19812"/>
    <cellStyle name="40% - Accent5 6 6 2 2" xfId="19813"/>
    <cellStyle name="40% - Accent5 6 6 2 2 2" xfId="19814"/>
    <cellStyle name="40% - Accent5 6 6 2 3" xfId="19815"/>
    <cellStyle name="40% - Accent5 6 6 3" xfId="19816"/>
    <cellStyle name="40% - Accent5 6 6 3 2" xfId="19817"/>
    <cellStyle name="40% - Accent5 6 6 4" xfId="19818"/>
    <cellStyle name="40% - Accent5 6 7" xfId="19819"/>
    <cellStyle name="40% - Accent5 6 7 2" xfId="19820"/>
    <cellStyle name="40% - Accent5 6 7 2 2" xfId="19821"/>
    <cellStyle name="40% - Accent5 6 7 2 2 2" xfId="19822"/>
    <cellStyle name="40% - Accent5 6 7 2 3" xfId="19823"/>
    <cellStyle name="40% - Accent5 6 7 3" xfId="19824"/>
    <cellStyle name="40% - Accent5 6 7 3 2" xfId="19825"/>
    <cellStyle name="40% - Accent5 6 7 4" xfId="19826"/>
    <cellStyle name="40% - Accent5 6 8" xfId="19827"/>
    <cellStyle name="40% - Accent5 6 8 2" xfId="19828"/>
    <cellStyle name="40% - Accent5 6 8 2 2" xfId="19829"/>
    <cellStyle name="40% - Accent5 6 8 2 2 2" xfId="19830"/>
    <cellStyle name="40% - Accent5 6 8 2 3" xfId="19831"/>
    <cellStyle name="40% - Accent5 6 8 3" xfId="19832"/>
    <cellStyle name="40% - Accent5 6 8 3 2" xfId="19833"/>
    <cellStyle name="40% - Accent5 6 8 4" xfId="19834"/>
    <cellStyle name="40% - Accent5 6 9" xfId="19835"/>
    <cellStyle name="40% - Accent5 6 9 2" xfId="19836"/>
    <cellStyle name="40% - Accent5 6 9 2 2" xfId="19837"/>
    <cellStyle name="40% - Accent5 6 9 3" xfId="19838"/>
    <cellStyle name="40% - Accent5 7" xfId="19839"/>
    <cellStyle name="40% - Accent5 7 10" xfId="19840"/>
    <cellStyle name="40% - Accent5 7 10 2" xfId="19841"/>
    <cellStyle name="40% - Accent5 7 11" xfId="19842"/>
    <cellStyle name="40% - Accent5 7 12" xfId="19843"/>
    <cellStyle name="40% - Accent5 7 13" xfId="19844"/>
    <cellStyle name="40% - Accent5 7 14" xfId="19845"/>
    <cellStyle name="40% - Accent5 7 2" xfId="19846"/>
    <cellStyle name="40% - Accent5 7 2 10" xfId="19847"/>
    <cellStyle name="40% - Accent5 7 2 11" xfId="19848"/>
    <cellStyle name="40% - Accent5 7 2 2" xfId="19849"/>
    <cellStyle name="40% - Accent5 7 2 2 2" xfId="19850"/>
    <cellStyle name="40% - Accent5 7 2 2 2 2" xfId="19851"/>
    <cellStyle name="40% - Accent5 7 2 2 2 2 2" xfId="19852"/>
    <cellStyle name="40% - Accent5 7 2 2 2 2 2 2" xfId="19853"/>
    <cellStyle name="40% - Accent5 7 2 2 2 2 3" xfId="19854"/>
    <cellStyle name="40% - Accent5 7 2 2 2 3" xfId="19855"/>
    <cellStyle name="40% - Accent5 7 2 2 2 3 2" xfId="19856"/>
    <cellStyle name="40% - Accent5 7 2 2 2 4" xfId="19857"/>
    <cellStyle name="40% - Accent5 7 2 2 3" xfId="19858"/>
    <cellStyle name="40% - Accent5 7 2 2 3 2" xfId="19859"/>
    <cellStyle name="40% - Accent5 7 2 2 3 2 2" xfId="19860"/>
    <cellStyle name="40% - Accent5 7 2 2 3 2 2 2" xfId="19861"/>
    <cellStyle name="40% - Accent5 7 2 2 3 2 3" xfId="19862"/>
    <cellStyle name="40% - Accent5 7 2 2 3 3" xfId="19863"/>
    <cellStyle name="40% - Accent5 7 2 2 3 3 2" xfId="19864"/>
    <cellStyle name="40% - Accent5 7 2 2 3 4" xfId="19865"/>
    <cellStyle name="40% - Accent5 7 2 2 4" xfId="19866"/>
    <cellStyle name="40% - Accent5 7 2 2 4 2" xfId="19867"/>
    <cellStyle name="40% - Accent5 7 2 2 4 2 2" xfId="19868"/>
    <cellStyle name="40% - Accent5 7 2 2 4 3" xfId="19869"/>
    <cellStyle name="40% - Accent5 7 2 2 5" xfId="19870"/>
    <cellStyle name="40% - Accent5 7 2 2 5 2" xfId="19871"/>
    <cellStyle name="40% - Accent5 7 2 2 6" xfId="19872"/>
    <cellStyle name="40% - Accent5 7 2 2 7" xfId="19873"/>
    <cellStyle name="40% - Accent5 7 2 3" xfId="19874"/>
    <cellStyle name="40% - Accent5 7 2 3 2" xfId="19875"/>
    <cellStyle name="40% - Accent5 7 2 3 2 2" xfId="19876"/>
    <cellStyle name="40% - Accent5 7 2 3 2 2 2" xfId="19877"/>
    <cellStyle name="40% - Accent5 7 2 3 2 3" xfId="19878"/>
    <cellStyle name="40% - Accent5 7 2 3 3" xfId="19879"/>
    <cellStyle name="40% - Accent5 7 2 3 3 2" xfId="19880"/>
    <cellStyle name="40% - Accent5 7 2 3 4" xfId="19881"/>
    <cellStyle name="40% - Accent5 7 2 3 5" xfId="19882"/>
    <cellStyle name="40% - Accent5 7 2 4" xfId="19883"/>
    <cellStyle name="40% - Accent5 7 2 4 2" xfId="19884"/>
    <cellStyle name="40% - Accent5 7 2 4 2 2" xfId="19885"/>
    <cellStyle name="40% - Accent5 7 2 4 2 2 2" xfId="19886"/>
    <cellStyle name="40% - Accent5 7 2 4 2 3" xfId="19887"/>
    <cellStyle name="40% - Accent5 7 2 4 3" xfId="19888"/>
    <cellStyle name="40% - Accent5 7 2 4 3 2" xfId="19889"/>
    <cellStyle name="40% - Accent5 7 2 4 4" xfId="19890"/>
    <cellStyle name="40% - Accent5 7 2 5" xfId="19891"/>
    <cellStyle name="40% - Accent5 7 2 5 2" xfId="19892"/>
    <cellStyle name="40% - Accent5 7 2 5 2 2" xfId="19893"/>
    <cellStyle name="40% - Accent5 7 2 5 2 2 2" xfId="19894"/>
    <cellStyle name="40% - Accent5 7 2 5 2 3" xfId="19895"/>
    <cellStyle name="40% - Accent5 7 2 5 3" xfId="19896"/>
    <cellStyle name="40% - Accent5 7 2 5 3 2" xfId="19897"/>
    <cellStyle name="40% - Accent5 7 2 5 4" xfId="19898"/>
    <cellStyle name="40% - Accent5 7 2 6" xfId="19899"/>
    <cellStyle name="40% - Accent5 7 2 6 2" xfId="19900"/>
    <cellStyle name="40% - Accent5 7 2 6 2 2" xfId="19901"/>
    <cellStyle name="40% - Accent5 7 2 6 2 2 2" xfId="19902"/>
    <cellStyle name="40% - Accent5 7 2 6 2 3" xfId="19903"/>
    <cellStyle name="40% - Accent5 7 2 6 3" xfId="19904"/>
    <cellStyle name="40% - Accent5 7 2 6 3 2" xfId="19905"/>
    <cellStyle name="40% - Accent5 7 2 6 4" xfId="19906"/>
    <cellStyle name="40% - Accent5 7 2 7" xfId="19907"/>
    <cellStyle name="40% - Accent5 7 2 7 2" xfId="19908"/>
    <cellStyle name="40% - Accent5 7 2 7 2 2" xfId="19909"/>
    <cellStyle name="40% - Accent5 7 2 7 3" xfId="19910"/>
    <cellStyle name="40% - Accent5 7 2 8" xfId="19911"/>
    <cellStyle name="40% - Accent5 7 2 8 2" xfId="19912"/>
    <cellStyle name="40% - Accent5 7 2 9" xfId="19913"/>
    <cellStyle name="40% - Accent5 7 3" xfId="19914"/>
    <cellStyle name="40% - Accent5 7 3 10" xfId="19915"/>
    <cellStyle name="40% - Accent5 7 3 11" xfId="19916"/>
    <cellStyle name="40% - Accent5 7 3 2" xfId="19917"/>
    <cellStyle name="40% - Accent5 7 3 2 2" xfId="19918"/>
    <cellStyle name="40% - Accent5 7 3 2 2 2" xfId="19919"/>
    <cellStyle name="40% - Accent5 7 3 2 2 2 2" xfId="19920"/>
    <cellStyle name="40% - Accent5 7 3 2 2 2 2 2" xfId="19921"/>
    <cellStyle name="40% - Accent5 7 3 2 2 2 3" xfId="19922"/>
    <cellStyle name="40% - Accent5 7 3 2 2 3" xfId="19923"/>
    <cellStyle name="40% - Accent5 7 3 2 2 3 2" xfId="19924"/>
    <cellStyle name="40% - Accent5 7 3 2 2 4" xfId="19925"/>
    <cellStyle name="40% - Accent5 7 3 2 3" xfId="19926"/>
    <cellStyle name="40% - Accent5 7 3 2 3 2" xfId="19927"/>
    <cellStyle name="40% - Accent5 7 3 2 3 2 2" xfId="19928"/>
    <cellStyle name="40% - Accent5 7 3 2 3 2 2 2" xfId="19929"/>
    <cellStyle name="40% - Accent5 7 3 2 3 2 3" xfId="19930"/>
    <cellStyle name="40% - Accent5 7 3 2 3 3" xfId="19931"/>
    <cellStyle name="40% - Accent5 7 3 2 3 3 2" xfId="19932"/>
    <cellStyle name="40% - Accent5 7 3 2 3 4" xfId="19933"/>
    <cellStyle name="40% - Accent5 7 3 2 4" xfId="19934"/>
    <cellStyle name="40% - Accent5 7 3 2 4 2" xfId="19935"/>
    <cellStyle name="40% - Accent5 7 3 2 4 2 2" xfId="19936"/>
    <cellStyle name="40% - Accent5 7 3 2 4 3" xfId="19937"/>
    <cellStyle name="40% - Accent5 7 3 2 5" xfId="19938"/>
    <cellStyle name="40% - Accent5 7 3 2 5 2" xfId="19939"/>
    <cellStyle name="40% - Accent5 7 3 2 6" xfId="19940"/>
    <cellStyle name="40% - Accent5 7 3 2 7" xfId="19941"/>
    <cellStyle name="40% - Accent5 7 3 3" xfId="19942"/>
    <cellStyle name="40% - Accent5 7 3 3 2" xfId="19943"/>
    <cellStyle name="40% - Accent5 7 3 3 2 2" xfId="19944"/>
    <cellStyle name="40% - Accent5 7 3 3 2 2 2" xfId="19945"/>
    <cellStyle name="40% - Accent5 7 3 3 2 3" xfId="19946"/>
    <cellStyle name="40% - Accent5 7 3 3 3" xfId="19947"/>
    <cellStyle name="40% - Accent5 7 3 3 3 2" xfId="19948"/>
    <cellStyle name="40% - Accent5 7 3 3 4" xfId="19949"/>
    <cellStyle name="40% - Accent5 7 3 3 5" xfId="19950"/>
    <cellStyle name="40% - Accent5 7 3 4" xfId="19951"/>
    <cellStyle name="40% - Accent5 7 3 4 2" xfId="19952"/>
    <cellStyle name="40% - Accent5 7 3 4 2 2" xfId="19953"/>
    <cellStyle name="40% - Accent5 7 3 4 2 2 2" xfId="19954"/>
    <cellStyle name="40% - Accent5 7 3 4 2 3" xfId="19955"/>
    <cellStyle name="40% - Accent5 7 3 4 3" xfId="19956"/>
    <cellStyle name="40% - Accent5 7 3 4 3 2" xfId="19957"/>
    <cellStyle name="40% - Accent5 7 3 4 4" xfId="19958"/>
    <cellStyle name="40% - Accent5 7 3 5" xfId="19959"/>
    <cellStyle name="40% - Accent5 7 3 5 2" xfId="19960"/>
    <cellStyle name="40% - Accent5 7 3 5 2 2" xfId="19961"/>
    <cellStyle name="40% - Accent5 7 3 5 2 2 2" xfId="19962"/>
    <cellStyle name="40% - Accent5 7 3 5 2 3" xfId="19963"/>
    <cellStyle name="40% - Accent5 7 3 5 3" xfId="19964"/>
    <cellStyle name="40% - Accent5 7 3 5 3 2" xfId="19965"/>
    <cellStyle name="40% - Accent5 7 3 5 4" xfId="19966"/>
    <cellStyle name="40% - Accent5 7 3 6" xfId="19967"/>
    <cellStyle name="40% - Accent5 7 3 6 2" xfId="19968"/>
    <cellStyle name="40% - Accent5 7 3 6 2 2" xfId="19969"/>
    <cellStyle name="40% - Accent5 7 3 6 2 2 2" xfId="19970"/>
    <cellStyle name="40% - Accent5 7 3 6 2 3" xfId="19971"/>
    <cellStyle name="40% - Accent5 7 3 6 3" xfId="19972"/>
    <cellStyle name="40% - Accent5 7 3 6 3 2" xfId="19973"/>
    <cellStyle name="40% - Accent5 7 3 6 4" xfId="19974"/>
    <cellStyle name="40% - Accent5 7 3 7" xfId="19975"/>
    <cellStyle name="40% - Accent5 7 3 7 2" xfId="19976"/>
    <cellStyle name="40% - Accent5 7 3 7 2 2" xfId="19977"/>
    <cellStyle name="40% - Accent5 7 3 7 3" xfId="19978"/>
    <cellStyle name="40% - Accent5 7 3 8" xfId="19979"/>
    <cellStyle name="40% - Accent5 7 3 8 2" xfId="19980"/>
    <cellStyle name="40% - Accent5 7 3 9" xfId="19981"/>
    <cellStyle name="40% - Accent5 7 4" xfId="19982"/>
    <cellStyle name="40% - Accent5 7 4 2" xfId="19983"/>
    <cellStyle name="40% - Accent5 7 4 2 2" xfId="19984"/>
    <cellStyle name="40% - Accent5 7 4 2 2 2" xfId="19985"/>
    <cellStyle name="40% - Accent5 7 4 2 2 2 2" xfId="19986"/>
    <cellStyle name="40% - Accent5 7 4 2 2 3" xfId="19987"/>
    <cellStyle name="40% - Accent5 7 4 2 3" xfId="19988"/>
    <cellStyle name="40% - Accent5 7 4 2 3 2" xfId="19989"/>
    <cellStyle name="40% - Accent5 7 4 2 4" xfId="19990"/>
    <cellStyle name="40% - Accent5 7 4 3" xfId="19991"/>
    <cellStyle name="40% - Accent5 7 4 3 2" xfId="19992"/>
    <cellStyle name="40% - Accent5 7 4 3 2 2" xfId="19993"/>
    <cellStyle name="40% - Accent5 7 4 3 2 2 2" xfId="19994"/>
    <cellStyle name="40% - Accent5 7 4 3 2 3" xfId="19995"/>
    <cellStyle name="40% - Accent5 7 4 3 3" xfId="19996"/>
    <cellStyle name="40% - Accent5 7 4 3 3 2" xfId="19997"/>
    <cellStyle name="40% - Accent5 7 4 3 4" xfId="19998"/>
    <cellStyle name="40% - Accent5 7 4 4" xfId="19999"/>
    <cellStyle name="40% - Accent5 7 4 4 2" xfId="20000"/>
    <cellStyle name="40% - Accent5 7 4 4 2 2" xfId="20001"/>
    <cellStyle name="40% - Accent5 7 4 4 3" xfId="20002"/>
    <cellStyle name="40% - Accent5 7 4 5" xfId="20003"/>
    <cellStyle name="40% - Accent5 7 4 5 2" xfId="20004"/>
    <cellStyle name="40% - Accent5 7 4 6" xfId="20005"/>
    <cellStyle name="40% - Accent5 7 4 7" xfId="20006"/>
    <cellStyle name="40% - Accent5 7 5" xfId="20007"/>
    <cellStyle name="40% - Accent5 7 5 2" xfId="20008"/>
    <cellStyle name="40% - Accent5 7 5 2 2" xfId="20009"/>
    <cellStyle name="40% - Accent5 7 5 2 2 2" xfId="20010"/>
    <cellStyle name="40% - Accent5 7 5 2 3" xfId="20011"/>
    <cellStyle name="40% - Accent5 7 5 3" xfId="20012"/>
    <cellStyle name="40% - Accent5 7 5 3 2" xfId="20013"/>
    <cellStyle name="40% - Accent5 7 5 4" xfId="20014"/>
    <cellStyle name="40% - Accent5 7 5 5" xfId="20015"/>
    <cellStyle name="40% - Accent5 7 6" xfId="20016"/>
    <cellStyle name="40% - Accent5 7 6 2" xfId="20017"/>
    <cellStyle name="40% - Accent5 7 6 2 2" xfId="20018"/>
    <cellStyle name="40% - Accent5 7 6 2 2 2" xfId="20019"/>
    <cellStyle name="40% - Accent5 7 6 2 3" xfId="20020"/>
    <cellStyle name="40% - Accent5 7 6 3" xfId="20021"/>
    <cellStyle name="40% - Accent5 7 6 3 2" xfId="20022"/>
    <cellStyle name="40% - Accent5 7 6 4" xfId="20023"/>
    <cellStyle name="40% - Accent5 7 7" xfId="20024"/>
    <cellStyle name="40% - Accent5 7 7 2" xfId="20025"/>
    <cellStyle name="40% - Accent5 7 7 2 2" xfId="20026"/>
    <cellStyle name="40% - Accent5 7 7 2 2 2" xfId="20027"/>
    <cellStyle name="40% - Accent5 7 7 2 3" xfId="20028"/>
    <cellStyle name="40% - Accent5 7 7 3" xfId="20029"/>
    <cellStyle name="40% - Accent5 7 7 3 2" xfId="20030"/>
    <cellStyle name="40% - Accent5 7 7 4" xfId="20031"/>
    <cellStyle name="40% - Accent5 7 8" xfId="20032"/>
    <cellStyle name="40% - Accent5 7 8 2" xfId="20033"/>
    <cellStyle name="40% - Accent5 7 8 2 2" xfId="20034"/>
    <cellStyle name="40% - Accent5 7 8 2 2 2" xfId="20035"/>
    <cellStyle name="40% - Accent5 7 8 2 3" xfId="20036"/>
    <cellStyle name="40% - Accent5 7 8 3" xfId="20037"/>
    <cellStyle name="40% - Accent5 7 8 3 2" xfId="20038"/>
    <cellStyle name="40% - Accent5 7 8 4" xfId="20039"/>
    <cellStyle name="40% - Accent5 7 9" xfId="20040"/>
    <cellStyle name="40% - Accent5 7 9 2" xfId="20041"/>
    <cellStyle name="40% - Accent5 7 9 2 2" xfId="20042"/>
    <cellStyle name="40% - Accent5 7 9 3" xfId="20043"/>
    <cellStyle name="40% - Accent5 8" xfId="20044"/>
    <cellStyle name="40% - Accent5 8 10" xfId="20045"/>
    <cellStyle name="40% - Accent5 8 10 2" xfId="20046"/>
    <cellStyle name="40% - Accent5 8 11" xfId="20047"/>
    <cellStyle name="40% - Accent5 8 12" xfId="20048"/>
    <cellStyle name="40% - Accent5 8 13" xfId="20049"/>
    <cellStyle name="40% - Accent5 8 2" xfId="20050"/>
    <cellStyle name="40% - Accent5 8 2 10" xfId="20051"/>
    <cellStyle name="40% - Accent5 8 2 2" xfId="20052"/>
    <cellStyle name="40% - Accent5 8 2 2 2" xfId="20053"/>
    <cellStyle name="40% - Accent5 8 2 2 2 2" xfId="20054"/>
    <cellStyle name="40% - Accent5 8 2 2 2 2 2" xfId="20055"/>
    <cellStyle name="40% - Accent5 8 2 2 2 2 2 2" xfId="20056"/>
    <cellStyle name="40% - Accent5 8 2 2 2 2 3" xfId="20057"/>
    <cellStyle name="40% - Accent5 8 2 2 2 3" xfId="20058"/>
    <cellStyle name="40% - Accent5 8 2 2 2 3 2" xfId="20059"/>
    <cellStyle name="40% - Accent5 8 2 2 2 4" xfId="20060"/>
    <cellStyle name="40% - Accent5 8 2 2 3" xfId="20061"/>
    <cellStyle name="40% - Accent5 8 2 2 3 2" xfId="20062"/>
    <cellStyle name="40% - Accent5 8 2 2 3 2 2" xfId="20063"/>
    <cellStyle name="40% - Accent5 8 2 2 3 2 2 2" xfId="20064"/>
    <cellStyle name="40% - Accent5 8 2 2 3 2 3" xfId="20065"/>
    <cellStyle name="40% - Accent5 8 2 2 3 3" xfId="20066"/>
    <cellStyle name="40% - Accent5 8 2 2 3 3 2" xfId="20067"/>
    <cellStyle name="40% - Accent5 8 2 2 3 4" xfId="20068"/>
    <cellStyle name="40% - Accent5 8 2 2 4" xfId="20069"/>
    <cellStyle name="40% - Accent5 8 2 2 4 2" xfId="20070"/>
    <cellStyle name="40% - Accent5 8 2 2 4 2 2" xfId="20071"/>
    <cellStyle name="40% - Accent5 8 2 2 4 3" xfId="20072"/>
    <cellStyle name="40% - Accent5 8 2 2 5" xfId="20073"/>
    <cellStyle name="40% - Accent5 8 2 2 5 2" xfId="20074"/>
    <cellStyle name="40% - Accent5 8 2 2 6" xfId="20075"/>
    <cellStyle name="40% - Accent5 8 2 2 7" xfId="20076"/>
    <cellStyle name="40% - Accent5 8 2 3" xfId="20077"/>
    <cellStyle name="40% - Accent5 8 2 3 2" xfId="20078"/>
    <cellStyle name="40% - Accent5 8 2 3 2 2" xfId="20079"/>
    <cellStyle name="40% - Accent5 8 2 3 2 2 2" xfId="20080"/>
    <cellStyle name="40% - Accent5 8 2 3 2 3" xfId="20081"/>
    <cellStyle name="40% - Accent5 8 2 3 3" xfId="20082"/>
    <cellStyle name="40% - Accent5 8 2 3 3 2" xfId="20083"/>
    <cellStyle name="40% - Accent5 8 2 3 4" xfId="20084"/>
    <cellStyle name="40% - Accent5 8 2 3 5" xfId="20085"/>
    <cellStyle name="40% - Accent5 8 2 4" xfId="20086"/>
    <cellStyle name="40% - Accent5 8 2 4 2" xfId="20087"/>
    <cellStyle name="40% - Accent5 8 2 4 2 2" xfId="20088"/>
    <cellStyle name="40% - Accent5 8 2 4 2 2 2" xfId="20089"/>
    <cellStyle name="40% - Accent5 8 2 4 2 3" xfId="20090"/>
    <cellStyle name="40% - Accent5 8 2 4 3" xfId="20091"/>
    <cellStyle name="40% - Accent5 8 2 4 3 2" xfId="20092"/>
    <cellStyle name="40% - Accent5 8 2 4 4" xfId="20093"/>
    <cellStyle name="40% - Accent5 8 2 5" xfId="20094"/>
    <cellStyle name="40% - Accent5 8 2 5 2" xfId="20095"/>
    <cellStyle name="40% - Accent5 8 2 5 2 2" xfId="20096"/>
    <cellStyle name="40% - Accent5 8 2 5 2 2 2" xfId="20097"/>
    <cellStyle name="40% - Accent5 8 2 5 2 3" xfId="20098"/>
    <cellStyle name="40% - Accent5 8 2 5 3" xfId="20099"/>
    <cellStyle name="40% - Accent5 8 2 5 3 2" xfId="20100"/>
    <cellStyle name="40% - Accent5 8 2 5 4" xfId="20101"/>
    <cellStyle name="40% - Accent5 8 2 6" xfId="20102"/>
    <cellStyle name="40% - Accent5 8 2 6 2" xfId="20103"/>
    <cellStyle name="40% - Accent5 8 2 6 2 2" xfId="20104"/>
    <cellStyle name="40% - Accent5 8 2 6 2 2 2" xfId="20105"/>
    <cellStyle name="40% - Accent5 8 2 6 2 3" xfId="20106"/>
    <cellStyle name="40% - Accent5 8 2 6 3" xfId="20107"/>
    <cellStyle name="40% - Accent5 8 2 6 3 2" xfId="20108"/>
    <cellStyle name="40% - Accent5 8 2 6 4" xfId="20109"/>
    <cellStyle name="40% - Accent5 8 2 7" xfId="20110"/>
    <cellStyle name="40% - Accent5 8 2 7 2" xfId="20111"/>
    <cellStyle name="40% - Accent5 8 2 7 2 2" xfId="20112"/>
    <cellStyle name="40% - Accent5 8 2 7 3" xfId="20113"/>
    <cellStyle name="40% - Accent5 8 2 8" xfId="20114"/>
    <cellStyle name="40% - Accent5 8 2 8 2" xfId="20115"/>
    <cellStyle name="40% - Accent5 8 2 9" xfId="20116"/>
    <cellStyle name="40% - Accent5 8 3" xfId="20117"/>
    <cellStyle name="40% - Accent5 8 3 10" xfId="20118"/>
    <cellStyle name="40% - Accent5 8 3 2" xfId="20119"/>
    <cellStyle name="40% - Accent5 8 3 2 2" xfId="20120"/>
    <cellStyle name="40% - Accent5 8 3 2 2 2" xfId="20121"/>
    <cellStyle name="40% - Accent5 8 3 2 2 2 2" xfId="20122"/>
    <cellStyle name="40% - Accent5 8 3 2 2 2 2 2" xfId="20123"/>
    <cellStyle name="40% - Accent5 8 3 2 2 2 3" xfId="20124"/>
    <cellStyle name="40% - Accent5 8 3 2 2 3" xfId="20125"/>
    <cellStyle name="40% - Accent5 8 3 2 2 3 2" xfId="20126"/>
    <cellStyle name="40% - Accent5 8 3 2 2 4" xfId="20127"/>
    <cellStyle name="40% - Accent5 8 3 2 3" xfId="20128"/>
    <cellStyle name="40% - Accent5 8 3 2 3 2" xfId="20129"/>
    <cellStyle name="40% - Accent5 8 3 2 3 2 2" xfId="20130"/>
    <cellStyle name="40% - Accent5 8 3 2 3 2 2 2" xfId="20131"/>
    <cellStyle name="40% - Accent5 8 3 2 3 2 3" xfId="20132"/>
    <cellStyle name="40% - Accent5 8 3 2 3 3" xfId="20133"/>
    <cellStyle name="40% - Accent5 8 3 2 3 3 2" xfId="20134"/>
    <cellStyle name="40% - Accent5 8 3 2 3 4" xfId="20135"/>
    <cellStyle name="40% - Accent5 8 3 2 4" xfId="20136"/>
    <cellStyle name="40% - Accent5 8 3 2 4 2" xfId="20137"/>
    <cellStyle name="40% - Accent5 8 3 2 4 2 2" xfId="20138"/>
    <cellStyle name="40% - Accent5 8 3 2 4 3" xfId="20139"/>
    <cellStyle name="40% - Accent5 8 3 2 5" xfId="20140"/>
    <cellStyle name="40% - Accent5 8 3 2 5 2" xfId="20141"/>
    <cellStyle name="40% - Accent5 8 3 2 6" xfId="20142"/>
    <cellStyle name="40% - Accent5 8 3 2 7" xfId="20143"/>
    <cellStyle name="40% - Accent5 8 3 3" xfId="20144"/>
    <cellStyle name="40% - Accent5 8 3 3 2" xfId="20145"/>
    <cellStyle name="40% - Accent5 8 3 3 2 2" xfId="20146"/>
    <cellStyle name="40% - Accent5 8 3 3 2 2 2" xfId="20147"/>
    <cellStyle name="40% - Accent5 8 3 3 2 3" xfId="20148"/>
    <cellStyle name="40% - Accent5 8 3 3 3" xfId="20149"/>
    <cellStyle name="40% - Accent5 8 3 3 3 2" xfId="20150"/>
    <cellStyle name="40% - Accent5 8 3 3 4" xfId="20151"/>
    <cellStyle name="40% - Accent5 8 3 3 5" xfId="20152"/>
    <cellStyle name="40% - Accent5 8 3 4" xfId="20153"/>
    <cellStyle name="40% - Accent5 8 3 4 2" xfId="20154"/>
    <cellStyle name="40% - Accent5 8 3 4 2 2" xfId="20155"/>
    <cellStyle name="40% - Accent5 8 3 4 2 2 2" xfId="20156"/>
    <cellStyle name="40% - Accent5 8 3 4 2 3" xfId="20157"/>
    <cellStyle name="40% - Accent5 8 3 4 3" xfId="20158"/>
    <cellStyle name="40% - Accent5 8 3 4 3 2" xfId="20159"/>
    <cellStyle name="40% - Accent5 8 3 4 4" xfId="20160"/>
    <cellStyle name="40% - Accent5 8 3 5" xfId="20161"/>
    <cellStyle name="40% - Accent5 8 3 5 2" xfId="20162"/>
    <cellStyle name="40% - Accent5 8 3 5 2 2" xfId="20163"/>
    <cellStyle name="40% - Accent5 8 3 5 2 2 2" xfId="20164"/>
    <cellStyle name="40% - Accent5 8 3 5 2 3" xfId="20165"/>
    <cellStyle name="40% - Accent5 8 3 5 3" xfId="20166"/>
    <cellStyle name="40% - Accent5 8 3 5 3 2" xfId="20167"/>
    <cellStyle name="40% - Accent5 8 3 5 4" xfId="20168"/>
    <cellStyle name="40% - Accent5 8 3 6" xfId="20169"/>
    <cellStyle name="40% - Accent5 8 3 6 2" xfId="20170"/>
    <cellStyle name="40% - Accent5 8 3 6 2 2" xfId="20171"/>
    <cellStyle name="40% - Accent5 8 3 6 2 2 2" xfId="20172"/>
    <cellStyle name="40% - Accent5 8 3 6 2 3" xfId="20173"/>
    <cellStyle name="40% - Accent5 8 3 6 3" xfId="20174"/>
    <cellStyle name="40% - Accent5 8 3 6 3 2" xfId="20175"/>
    <cellStyle name="40% - Accent5 8 3 6 4" xfId="20176"/>
    <cellStyle name="40% - Accent5 8 3 7" xfId="20177"/>
    <cellStyle name="40% - Accent5 8 3 7 2" xfId="20178"/>
    <cellStyle name="40% - Accent5 8 3 7 2 2" xfId="20179"/>
    <cellStyle name="40% - Accent5 8 3 7 3" xfId="20180"/>
    <cellStyle name="40% - Accent5 8 3 8" xfId="20181"/>
    <cellStyle name="40% - Accent5 8 3 8 2" xfId="20182"/>
    <cellStyle name="40% - Accent5 8 3 9" xfId="20183"/>
    <cellStyle name="40% - Accent5 8 4" xfId="20184"/>
    <cellStyle name="40% - Accent5 8 4 2" xfId="20185"/>
    <cellStyle name="40% - Accent5 8 4 2 2" xfId="20186"/>
    <cellStyle name="40% - Accent5 8 4 2 2 2" xfId="20187"/>
    <cellStyle name="40% - Accent5 8 4 2 2 2 2" xfId="20188"/>
    <cellStyle name="40% - Accent5 8 4 2 2 3" xfId="20189"/>
    <cellStyle name="40% - Accent5 8 4 2 3" xfId="20190"/>
    <cellStyle name="40% - Accent5 8 4 2 3 2" xfId="20191"/>
    <cellStyle name="40% - Accent5 8 4 2 4" xfId="20192"/>
    <cellStyle name="40% - Accent5 8 4 3" xfId="20193"/>
    <cellStyle name="40% - Accent5 8 4 3 2" xfId="20194"/>
    <cellStyle name="40% - Accent5 8 4 3 2 2" xfId="20195"/>
    <cellStyle name="40% - Accent5 8 4 3 2 2 2" xfId="20196"/>
    <cellStyle name="40% - Accent5 8 4 3 2 3" xfId="20197"/>
    <cellStyle name="40% - Accent5 8 4 3 3" xfId="20198"/>
    <cellStyle name="40% - Accent5 8 4 3 3 2" xfId="20199"/>
    <cellStyle name="40% - Accent5 8 4 3 4" xfId="20200"/>
    <cellStyle name="40% - Accent5 8 4 4" xfId="20201"/>
    <cellStyle name="40% - Accent5 8 4 4 2" xfId="20202"/>
    <cellStyle name="40% - Accent5 8 4 4 2 2" xfId="20203"/>
    <cellStyle name="40% - Accent5 8 4 4 3" xfId="20204"/>
    <cellStyle name="40% - Accent5 8 4 5" xfId="20205"/>
    <cellStyle name="40% - Accent5 8 4 5 2" xfId="20206"/>
    <cellStyle name="40% - Accent5 8 4 6" xfId="20207"/>
    <cellStyle name="40% - Accent5 8 4 7" xfId="20208"/>
    <cellStyle name="40% - Accent5 8 5" xfId="20209"/>
    <cellStyle name="40% - Accent5 8 5 2" xfId="20210"/>
    <cellStyle name="40% - Accent5 8 5 2 2" xfId="20211"/>
    <cellStyle name="40% - Accent5 8 5 2 2 2" xfId="20212"/>
    <cellStyle name="40% - Accent5 8 5 2 3" xfId="20213"/>
    <cellStyle name="40% - Accent5 8 5 3" xfId="20214"/>
    <cellStyle name="40% - Accent5 8 5 3 2" xfId="20215"/>
    <cellStyle name="40% - Accent5 8 5 4" xfId="20216"/>
    <cellStyle name="40% - Accent5 8 5 5" xfId="20217"/>
    <cellStyle name="40% - Accent5 8 6" xfId="20218"/>
    <cellStyle name="40% - Accent5 8 6 2" xfId="20219"/>
    <cellStyle name="40% - Accent5 8 6 2 2" xfId="20220"/>
    <cellStyle name="40% - Accent5 8 6 2 2 2" xfId="20221"/>
    <cellStyle name="40% - Accent5 8 6 2 3" xfId="20222"/>
    <cellStyle name="40% - Accent5 8 6 3" xfId="20223"/>
    <cellStyle name="40% - Accent5 8 6 3 2" xfId="20224"/>
    <cellStyle name="40% - Accent5 8 6 4" xfId="20225"/>
    <cellStyle name="40% - Accent5 8 7" xfId="20226"/>
    <cellStyle name="40% - Accent5 8 7 2" xfId="20227"/>
    <cellStyle name="40% - Accent5 8 7 2 2" xfId="20228"/>
    <cellStyle name="40% - Accent5 8 7 2 2 2" xfId="20229"/>
    <cellStyle name="40% - Accent5 8 7 2 3" xfId="20230"/>
    <cellStyle name="40% - Accent5 8 7 3" xfId="20231"/>
    <cellStyle name="40% - Accent5 8 7 3 2" xfId="20232"/>
    <cellStyle name="40% - Accent5 8 7 4" xfId="20233"/>
    <cellStyle name="40% - Accent5 8 8" xfId="20234"/>
    <cellStyle name="40% - Accent5 8 8 2" xfId="20235"/>
    <cellStyle name="40% - Accent5 8 8 2 2" xfId="20236"/>
    <cellStyle name="40% - Accent5 8 8 2 2 2" xfId="20237"/>
    <cellStyle name="40% - Accent5 8 8 2 3" xfId="20238"/>
    <cellStyle name="40% - Accent5 8 8 3" xfId="20239"/>
    <cellStyle name="40% - Accent5 8 8 3 2" xfId="20240"/>
    <cellStyle name="40% - Accent5 8 8 4" xfId="20241"/>
    <cellStyle name="40% - Accent5 8 9" xfId="20242"/>
    <cellStyle name="40% - Accent5 8 9 2" xfId="20243"/>
    <cellStyle name="40% - Accent5 8 9 2 2" xfId="20244"/>
    <cellStyle name="40% - Accent5 8 9 3" xfId="20245"/>
    <cellStyle name="40% - Accent5 9" xfId="20246"/>
    <cellStyle name="40% - Accent5 9 10" xfId="20247"/>
    <cellStyle name="40% - Accent5 9 10 2" xfId="20248"/>
    <cellStyle name="40% - Accent5 9 11" xfId="20249"/>
    <cellStyle name="40% - Accent5 9 12" xfId="20250"/>
    <cellStyle name="40% - Accent5 9 13" xfId="20251"/>
    <cellStyle name="40% - Accent5 9 2" xfId="20252"/>
    <cellStyle name="40% - Accent5 9 2 10" xfId="20253"/>
    <cellStyle name="40% - Accent5 9 2 2" xfId="20254"/>
    <cellStyle name="40% - Accent5 9 2 2 2" xfId="20255"/>
    <cellStyle name="40% - Accent5 9 2 2 2 2" xfId="20256"/>
    <cellStyle name="40% - Accent5 9 2 2 2 2 2" xfId="20257"/>
    <cellStyle name="40% - Accent5 9 2 2 2 2 2 2" xfId="20258"/>
    <cellStyle name="40% - Accent5 9 2 2 2 2 3" xfId="20259"/>
    <cellStyle name="40% - Accent5 9 2 2 2 3" xfId="20260"/>
    <cellStyle name="40% - Accent5 9 2 2 2 3 2" xfId="20261"/>
    <cellStyle name="40% - Accent5 9 2 2 2 4" xfId="20262"/>
    <cellStyle name="40% - Accent5 9 2 2 3" xfId="20263"/>
    <cellStyle name="40% - Accent5 9 2 2 3 2" xfId="20264"/>
    <cellStyle name="40% - Accent5 9 2 2 3 2 2" xfId="20265"/>
    <cellStyle name="40% - Accent5 9 2 2 3 2 2 2" xfId="20266"/>
    <cellStyle name="40% - Accent5 9 2 2 3 2 3" xfId="20267"/>
    <cellStyle name="40% - Accent5 9 2 2 3 3" xfId="20268"/>
    <cellStyle name="40% - Accent5 9 2 2 3 3 2" xfId="20269"/>
    <cellStyle name="40% - Accent5 9 2 2 3 4" xfId="20270"/>
    <cellStyle name="40% - Accent5 9 2 2 4" xfId="20271"/>
    <cellStyle name="40% - Accent5 9 2 2 4 2" xfId="20272"/>
    <cellStyle name="40% - Accent5 9 2 2 4 2 2" xfId="20273"/>
    <cellStyle name="40% - Accent5 9 2 2 4 3" xfId="20274"/>
    <cellStyle name="40% - Accent5 9 2 2 5" xfId="20275"/>
    <cellStyle name="40% - Accent5 9 2 2 5 2" xfId="20276"/>
    <cellStyle name="40% - Accent5 9 2 2 6" xfId="20277"/>
    <cellStyle name="40% - Accent5 9 2 2 7" xfId="20278"/>
    <cellStyle name="40% - Accent5 9 2 3" xfId="20279"/>
    <cellStyle name="40% - Accent5 9 2 3 2" xfId="20280"/>
    <cellStyle name="40% - Accent5 9 2 3 2 2" xfId="20281"/>
    <cellStyle name="40% - Accent5 9 2 3 2 2 2" xfId="20282"/>
    <cellStyle name="40% - Accent5 9 2 3 2 3" xfId="20283"/>
    <cellStyle name="40% - Accent5 9 2 3 3" xfId="20284"/>
    <cellStyle name="40% - Accent5 9 2 3 3 2" xfId="20285"/>
    <cellStyle name="40% - Accent5 9 2 3 4" xfId="20286"/>
    <cellStyle name="40% - Accent5 9 2 3 5" xfId="20287"/>
    <cellStyle name="40% - Accent5 9 2 4" xfId="20288"/>
    <cellStyle name="40% - Accent5 9 2 4 2" xfId="20289"/>
    <cellStyle name="40% - Accent5 9 2 4 2 2" xfId="20290"/>
    <cellStyle name="40% - Accent5 9 2 4 2 2 2" xfId="20291"/>
    <cellStyle name="40% - Accent5 9 2 4 2 3" xfId="20292"/>
    <cellStyle name="40% - Accent5 9 2 4 3" xfId="20293"/>
    <cellStyle name="40% - Accent5 9 2 4 3 2" xfId="20294"/>
    <cellStyle name="40% - Accent5 9 2 4 4" xfId="20295"/>
    <cellStyle name="40% - Accent5 9 2 5" xfId="20296"/>
    <cellStyle name="40% - Accent5 9 2 5 2" xfId="20297"/>
    <cellStyle name="40% - Accent5 9 2 5 2 2" xfId="20298"/>
    <cellStyle name="40% - Accent5 9 2 5 2 2 2" xfId="20299"/>
    <cellStyle name="40% - Accent5 9 2 5 2 3" xfId="20300"/>
    <cellStyle name="40% - Accent5 9 2 5 3" xfId="20301"/>
    <cellStyle name="40% - Accent5 9 2 5 3 2" xfId="20302"/>
    <cellStyle name="40% - Accent5 9 2 5 4" xfId="20303"/>
    <cellStyle name="40% - Accent5 9 2 6" xfId="20304"/>
    <cellStyle name="40% - Accent5 9 2 6 2" xfId="20305"/>
    <cellStyle name="40% - Accent5 9 2 6 2 2" xfId="20306"/>
    <cellStyle name="40% - Accent5 9 2 6 2 2 2" xfId="20307"/>
    <cellStyle name="40% - Accent5 9 2 6 2 3" xfId="20308"/>
    <cellStyle name="40% - Accent5 9 2 6 3" xfId="20309"/>
    <cellStyle name="40% - Accent5 9 2 6 3 2" xfId="20310"/>
    <cellStyle name="40% - Accent5 9 2 6 4" xfId="20311"/>
    <cellStyle name="40% - Accent5 9 2 7" xfId="20312"/>
    <cellStyle name="40% - Accent5 9 2 7 2" xfId="20313"/>
    <cellStyle name="40% - Accent5 9 2 7 2 2" xfId="20314"/>
    <cellStyle name="40% - Accent5 9 2 7 3" xfId="20315"/>
    <cellStyle name="40% - Accent5 9 2 8" xfId="20316"/>
    <cellStyle name="40% - Accent5 9 2 8 2" xfId="20317"/>
    <cellStyle name="40% - Accent5 9 2 9" xfId="20318"/>
    <cellStyle name="40% - Accent5 9 3" xfId="20319"/>
    <cellStyle name="40% - Accent5 9 3 10" xfId="20320"/>
    <cellStyle name="40% - Accent5 9 3 2" xfId="20321"/>
    <cellStyle name="40% - Accent5 9 3 2 2" xfId="20322"/>
    <cellStyle name="40% - Accent5 9 3 2 2 2" xfId="20323"/>
    <cellStyle name="40% - Accent5 9 3 2 2 2 2" xfId="20324"/>
    <cellStyle name="40% - Accent5 9 3 2 2 2 2 2" xfId="20325"/>
    <cellStyle name="40% - Accent5 9 3 2 2 2 3" xfId="20326"/>
    <cellStyle name="40% - Accent5 9 3 2 2 3" xfId="20327"/>
    <cellStyle name="40% - Accent5 9 3 2 2 3 2" xfId="20328"/>
    <cellStyle name="40% - Accent5 9 3 2 2 4" xfId="20329"/>
    <cellStyle name="40% - Accent5 9 3 2 3" xfId="20330"/>
    <cellStyle name="40% - Accent5 9 3 2 3 2" xfId="20331"/>
    <cellStyle name="40% - Accent5 9 3 2 3 2 2" xfId="20332"/>
    <cellStyle name="40% - Accent5 9 3 2 3 2 2 2" xfId="20333"/>
    <cellStyle name="40% - Accent5 9 3 2 3 2 3" xfId="20334"/>
    <cellStyle name="40% - Accent5 9 3 2 3 3" xfId="20335"/>
    <cellStyle name="40% - Accent5 9 3 2 3 3 2" xfId="20336"/>
    <cellStyle name="40% - Accent5 9 3 2 3 4" xfId="20337"/>
    <cellStyle name="40% - Accent5 9 3 2 4" xfId="20338"/>
    <cellStyle name="40% - Accent5 9 3 2 4 2" xfId="20339"/>
    <cellStyle name="40% - Accent5 9 3 2 4 2 2" xfId="20340"/>
    <cellStyle name="40% - Accent5 9 3 2 4 3" xfId="20341"/>
    <cellStyle name="40% - Accent5 9 3 2 5" xfId="20342"/>
    <cellStyle name="40% - Accent5 9 3 2 5 2" xfId="20343"/>
    <cellStyle name="40% - Accent5 9 3 2 6" xfId="20344"/>
    <cellStyle name="40% - Accent5 9 3 2 7" xfId="20345"/>
    <cellStyle name="40% - Accent5 9 3 3" xfId="20346"/>
    <cellStyle name="40% - Accent5 9 3 3 2" xfId="20347"/>
    <cellStyle name="40% - Accent5 9 3 3 2 2" xfId="20348"/>
    <cellStyle name="40% - Accent5 9 3 3 2 2 2" xfId="20349"/>
    <cellStyle name="40% - Accent5 9 3 3 2 3" xfId="20350"/>
    <cellStyle name="40% - Accent5 9 3 3 3" xfId="20351"/>
    <cellStyle name="40% - Accent5 9 3 3 3 2" xfId="20352"/>
    <cellStyle name="40% - Accent5 9 3 3 4" xfId="20353"/>
    <cellStyle name="40% - Accent5 9 3 3 5" xfId="20354"/>
    <cellStyle name="40% - Accent5 9 3 4" xfId="20355"/>
    <cellStyle name="40% - Accent5 9 3 4 2" xfId="20356"/>
    <cellStyle name="40% - Accent5 9 3 4 2 2" xfId="20357"/>
    <cellStyle name="40% - Accent5 9 3 4 2 2 2" xfId="20358"/>
    <cellStyle name="40% - Accent5 9 3 4 2 3" xfId="20359"/>
    <cellStyle name="40% - Accent5 9 3 4 3" xfId="20360"/>
    <cellStyle name="40% - Accent5 9 3 4 3 2" xfId="20361"/>
    <cellStyle name="40% - Accent5 9 3 4 4" xfId="20362"/>
    <cellStyle name="40% - Accent5 9 3 5" xfId="20363"/>
    <cellStyle name="40% - Accent5 9 3 5 2" xfId="20364"/>
    <cellStyle name="40% - Accent5 9 3 5 2 2" xfId="20365"/>
    <cellStyle name="40% - Accent5 9 3 5 2 2 2" xfId="20366"/>
    <cellStyle name="40% - Accent5 9 3 5 2 3" xfId="20367"/>
    <cellStyle name="40% - Accent5 9 3 5 3" xfId="20368"/>
    <cellStyle name="40% - Accent5 9 3 5 3 2" xfId="20369"/>
    <cellStyle name="40% - Accent5 9 3 5 4" xfId="20370"/>
    <cellStyle name="40% - Accent5 9 3 6" xfId="20371"/>
    <cellStyle name="40% - Accent5 9 3 6 2" xfId="20372"/>
    <cellStyle name="40% - Accent5 9 3 6 2 2" xfId="20373"/>
    <cellStyle name="40% - Accent5 9 3 6 2 2 2" xfId="20374"/>
    <cellStyle name="40% - Accent5 9 3 6 2 3" xfId="20375"/>
    <cellStyle name="40% - Accent5 9 3 6 3" xfId="20376"/>
    <cellStyle name="40% - Accent5 9 3 6 3 2" xfId="20377"/>
    <cellStyle name="40% - Accent5 9 3 6 4" xfId="20378"/>
    <cellStyle name="40% - Accent5 9 3 7" xfId="20379"/>
    <cellStyle name="40% - Accent5 9 3 7 2" xfId="20380"/>
    <cellStyle name="40% - Accent5 9 3 7 2 2" xfId="20381"/>
    <cellStyle name="40% - Accent5 9 3 7 3" xfId="20382"/>
    <cellStyle name="40% - Accent5 9 3 8" xfId="20383"/>
    <cellStyle name="40% - Accent5 9 3 8 2" xfId="20384"/>
    <cellStyle name="40% - Accent5 9 3 9" xfId="20385"/>
    <cellStyle name="40% - Accent5 9 4" xfId="20386"/>
    <cellStyle name="40% - Accent5 9 4 2" xfId="20387"/>
    <cellStyle name="40% - Accent5 9 4 2 2" xfId="20388"/>
    <cellStyle name="40% - Accent5 9 4 2 2 2" xfId="20389"/>
    <cellStyle name="40% - Accent5 9 4 2 2 2 2" xfId="20390"/>
    <cellStyle name="40% - Accent5 9 4 2 2 3" xfId="20391"/>
    <cellStyle name="40% - Accent5 9 4 2 3" xfId="20392"/>
    <cellStyle name="40% - Accent5 9 4 2 3 2" xfId="20393"/>
    <cellStyle name="40% - Accent5 9 4 2 4" xfId="20394"/>
    <cellStyle name="40% - Accent5 9 4 3" xfId="20395"/>
    <cellStyle name="40% - Accent5 9 4 3 2" xfId="20396"/>
    <cellStyle name="40% - Accent5 9 4 3 2 2" xfId="20397"/>
    <cellStyle name="40% - Accent5 9 4 3 2 2 2" xfId="20398"/>
    <cellStyle name="40% - Accent5 9 4 3 2 3" xfId="20399"/>
    <cellStyle name="40% - Accent5 9 4 3 3" xfId="20400"/>
    <cellStyle name="40% - Accent5 9 4 3 3 2" xfId="20401"/>
    <cellStyle name="40% - Accent5 9 4 3 4" xfId="20402"/>
    <cellStyle name="40% - Accent5 9 4 4" xfId="20403"/>
    <cellStyle name="40% - Accent5 9 4 4 2" xfId="20404"/>
    <cellStyle name="40% - Accent5 9 4 4 2 2" xfId="20405"/>
    <cellStyle name="40% - Accent5 9 4 4 3" xfId="20406"/>
    <cellStyle name="40% - Accent5 9 4 5" xfId="20407"/>
    <cellStyle name="40% - Accent5 9 4 5 2" xfId="20408"/>
    <cellStyle name="40% - Accent5 9 4 6" xfId="20409"/>
    <cellStyle name="40% - Accent5 9 4 7" xfId="20410"/>
    <cellStyle name="40% - Accent5 9 5" xfId="20411"/>
    <cellStyle name="40% - Accent5 9 5 2" xfId="20412"/>
    <cellStyle name="40% - Accent5 9 5 2 2" xfId="20413"/>
    <cellStyle name="40% - Accent5 9 5 2 2 2" xfId="20414"/>
    <cellStyle name="40% - Accent5 9 5 2 3" xfId="20415"/>
    <cellStyle name="40% - Accent5 9 5 3" xfId="20416"/>
    <cellStyle name="40% - Accent5 9 5 3 2" xfId="20417"/>
    <cellStyle name="40% - Accent5 9 5 4" xfId="20418"/>
    <cellStyle name="40% - Accent5 9 5 5" xfId="20419"/>
    <cellStyle name="40% - Accent5 9 6" xfId="20420"/>
    <cellStyle name="40% - Accent5 9 6 2" xfId="20421"/>
    <cellStyle name="40% - Accent5 9 6 2 2" xfId="20422"/>
    <cellStyle name="40% - Accent5 9 6 2 2 2" xfId="20423"/>
    <cellStyle name="40% - Accent5 9 6 2 3" xfId="20424"/>
    <cellStyle name="40% - Accent5 9 6 3" xfId="20425"/>
    <cellStyle name="40% - Accent5 9 6 3 2" xfId="20426"/>
    <cellStyle name="40% - Accent5 9 6 4" xfId="20427"/>
    <cellStyle name="40% - Accent5 9 7" xfId="20428"/>
    <cellStyle name="40% - Accent5 9 7 2" xfId="20429"/>
    <cellStyle name="40% - Accent5 9 7 2 2" xfId="20430"/>
    <cellStyle name="40% - Accent5 9 7 2 2 2" xfId="20431"/>
    <cellStyle name="40% - Accent5 9 7 2 3" xfId="20432"/>
    <cellStyle name="40% - Accent5 9 7 3" xfId="20433"/>
    <cellStyle name="40% - Accent5 9 7 3 2" xfId="20434"/>
    <cellStyle name="40% - Accent5 9 7 4" xfId="20435"/>
    <cellStyle name="40% - Accent5 9 8" xfId="20436"/>
    <cellStyle name="40% - Accent5 9 8 2" xfId="20437"/>
    <cellStyle name="40% - Accent5 9 8 2 2" xfId="20438"/>
    <cellStyle name="40% - Accent5 9 8 2 2 2" xfId="20439"/>
    <cellStyle name="40% - Accent5 9 8 2 3" xfId="20440"/>
    <cellStyle name="40% - Accent5 9 8 3" xfId="20441"/>
    <cellStyle name="40% - Accent5 9 8 3 2" xfId="20442"/>
    <cellStyle name="40% - Accent5 9 8 4" xfId="20443"/>
    <cellStyle name="40% - Accent5 9 9" xfId="20444"/>
    <cellStyle name="40% - Accent5 9 9 2" xfId="20445"/>
    <cellStyle name="40% - Accent5 9 9 2 2" xfId="20446"/>
    <cellStyle name="40% - Accent5 9 9 3" xfId="20447"/>
    <cellStyle name="40% - Accent6 10" xfId="20448"/>
    <cellStyle name="40% - Accent6 10 10" xfId="20449"/>
    <cellStyle name="40% - Accent6 10 10 2" xfId="20450"/>
    <cellStyle name="40% - Accent6 10 11" xfId="20451"/>
    <cellStyle name="40% - Accent6 10 12" xfId="20452"/>
    <cellStyle name="40% - Accent6 10 13" xfId="20453"/>
    <cellStyle name="40% - Accent6 10 14" xfId="20454"/>
    <cellStyle name="40% - Accent6 10 15" xfId="20455"/>
    <cellStyle name="40% - Accent6 10 2" xfId="20456"/>
    <cellStyle name="40% - Accent6 10 2 10" xfId="20457"/>
    <cellStyle name="40% - Accent6 10 2 11" xfId="20458"/>
    <cellStyle name="40% - Accent6 10 2 2" xfId="20459"/>
    <cellStyle name="40% - Accent6 10 2 2 2" xfId="20460"/>
    <cellStyle name="40% - Accent6 10 2 2 2 2" xfId="20461"/>
    <cellStyle name="40% - Accent6 10 2 2 2 2 2" xfId="20462"/>
    <cellStyle name="40% - Accent6 10 2 2 2 2 2 2" xfId="20463"/>
    <cellStyle name="40% - Accent6 10 2 2 2 2 3" xfId="20464"/>
    <cellStyle name="40% - Accent6 10 2 2 2 3" xfId="20465"/>
    <cellStyle name="40% - Accent6 10 2 2 2 3 2" xfId="20466"/>
    <cellStyle name="40% - Accent6 10 2 2 2 4" xfId="20467"/>
    <cellStyle name="40% - Accent6 10 2 2 3" xfId="20468"/>
    <cellStyle name="40% - Accent6 10 2 2 3 2" xfId="20469"/>
    <cellStyle name="40% - Accent6 10 2 2 3 2 2" xfId="20470"/>
    <cellStyle name="40% - Accent6 10 2 2 3 2 2 2" xfId="20471"/>
    <cellStyle name="40% - Accent6 10 2 2 3 2 3" xfId="20472"/>
    <cellStyle name="40% - Accent6 10 2 2 3 3" xfId="20473"/>
    <cellStyle name="40% - Accent6 10 2 2 3 3 2" xfId="20474"/>
    <cellStyle name="40% - Accent6 10 2 2 3 4" xfId="20475"/>
    <cellStyle name="40% - Accent6 10 2 2 4" xfId="20476"/>
    <cellStyle name="40% - Accent6 10 2 2 4 2" xfId="20477"/>
    <cellStyle name="40% - Accent6 10 2 2 4 2 2" xfId="20478"/>
    <cellStyle name="40% - Accent6 10 2 2 4 3" xfId="20479"/>
    <cellStyle name="40% - Accent6 10 2 2 5" xfId="20480"/>
    <cellStyle name="40% - Accent6 10 2 2 5 2" xfId="20481"/>
    <cellStyle name="40% - Accent6 10 2 2 6" xfId="20482"/>
    <cellStyle name="40% - Accent6 10 2 2 7" xfId="20483"/>
    <cellStyle name="40% - Accent6 10 2 3" xfId="20484"/>
    <cellStyle name="40% - Accent6 10 2 3 2" xfId="20485"/>
    <cellStyle name="40% - Accent6 10 2 3 2 2" xfId="20486"/>
    <cellStyle name="40% - Accent6 10 2 3 2 2 2" xfId="20487"/>
    <cellStyle name="40% - Accent6 10 2 3 2 3" xfId="20488"/>
    <cellStyle name="40% - Accent6 10 2 3 3" xfId="20489"/>
    <cellStyle name="40% - Accent6 10 2 3 3 2" xfId="20490"/>
    <cellStyle name="40% - Accent6 10 2 3 4" xfId="20491"/>
    <cellStyle name="40% - Accent6 10 2 3 5" xfId="20492"/>
    <cellStyle name="40% - Accent6 10 2 4" xfId="20493"/>
    <cellStyle name="40% - Accent6 10 2 4 2" xfId="20494"/>
    <cellStyle name="40% - Accent6 10 2 4 2 2" xfId="20495"/>
    <cellStyle name="40% - Accent6 10 2 4 2 2 2" xfId="20496"/>
    <cellStyle name="40% - Accent6 10 2 4 2 3" xfId="20497"/>
    <cellStyle name="40% - Accent6 10 2 4 3" xfId="20498"/>
    <cellStyle name="40% - Accent6 10 2 4 3 2" xfId="20499"/>
    <cellStyle name="40% - Accent6 10 2 4 4" xfId="20500"/>
    <cellStyle name="40% - Accent6 10 2 5" xfId="20501"/>
    <cellStyle name="40% - Accent6 10 2 5 2" xfId="20502"/>
    <cellStyle name="40% - Accent6 10 2 5 2 2" xfId="20503"/>
    <cellStyle name="40% - Accent6 10 2 5 2 2 2" xfId="20504"/>
    <cellStyle name="40% - Accent6 10 2 5 2 3" xfId="20505"/>
    <cellStyle name="40% - Accent6 10 2 5 3" xfId="20506"/>
    <cellStyle name="40% - Accent6 10 2 5 3 2" xfId="20507"/>
    <cellStyle name="40% - Accent6 10 2 5 4" xfId="20508"/>
    <cellStyle name="40% - Accent6 10 2 6" xfId="20509"/>
    <cellStyle name="40% - Accent6 10 2 6 2" xfId="20510"/>
    <cellStyle name="40% - Accent6 10 2 6 2 2" xfId="20511"/>
    <cellStyle name="40% - Accent6 10 2 6 2 2 2" xfId="20512"/>
    <cellStyle name="40% - Accent6 10 2 6 2 3" xfId="20513"/>
    <cellStyle name="40% - Accent6 10 2 6 3" xfId="20514"/>
    <cellStyle name="40% - Accent6 10 2 6 3 2" xfId="20515"/>
    <cellStyle name="40% - Accent6 10 2 6 4" xfId="20516"/>
    <cellStyle name="40% - Accent6 10 2 7" xfId="20517"/>
    <cellStyle name="40% - Accent6 10 2 7 2" xfId="20518"/>
    <cellStyle name="40% - Accent6 10 2 7 2 2" xfId="20519"/>
    <cellStyle name="40% - Accent6 10 2 7 3" xfId="20520"/>
    <cellStyle name="40% - Accent6 10 2 8" xfId="20521"/>
    <cellStyle name="40% - Accent6 10 2 8 2" xfId="20522"/>
    <cellStyle name="40% - Accent6 10 2 9" xfId="20523"/>
    <cellStyle name="40% - Accent6 10 3" xfId="20524"/>
    <cellStyle name="40% - Accent6 10 3 10" xfId="20525"/>
    <cellStyle name="40% - Accent6 10 3 11" xfId="20526"/>
    <cellStyle name="40% - Accent6 10 3 2" xfId="20527"/>
    <cellStyle name="40% - Accent6 10 3 2 2" xfId="20528"/>
    <cellStyle name="40% - Accent6 10 3 2 2 2" xfId="20529"/>
    <cellStyle name="40% - Accent6 10 3 2 2 2 2" xfId="20530"/>
    <cellStyle name="40% - Accent6 10 3 2 2 2 2 2" xfId="20531"/>
    <cellStyle name="40% - Accent6 10 3 2 2 2 3" xfId="20532"/>
    <cellStyle name="40% - Accent6 10 3 2 2 3" xfId="20533"/>
    <cellStyle name="40% - Accent6 10 3 2 2 3 2" xfId="20534"/>
    <cellStyle name="40% - Accent6 10 3 2 2 4" xfId="20535"/>
    <cellStyle name="40% - Accent6 10 3 2 3" xfId="20536"/>
    <cellStyle name="40% - Accent6 10 3 2 3 2" xfId="20537"/>
    <cellStyle name="40% - Accent6 10 3 2 3 2 2" xfId="20538"/>
    <cellStyle name="40% - Accent6 10 3 2 3 2 2 2" xfId="20539"/>
    <cellStyle name="40% - Accent6 10 3 2 3 2 3" xfId="20540"/>
    <cellStyle name="40% - Accent6 10 3 2 3 3" xfId="20541"/>
    <cellStyle name="40% - Accent6 10 3 2 3 3 2" xfId="20542"/>
    <cellStyle name="40% - Accent6 10 3 2 3 4" xfId="20543"/>
    <cellStyle name="40% - Accent6 10 3 2 4" xfId="20544"/>
    <cellStyle name="40% - Accent6 10 3 2 4 2" xfId="20545"/>
    <cellStyle name="40% - Accent6 10 3 2 4 2 2" xfId="20546"/>
    <cellStyle name="40% - Accent6 10 3 2 4 3" xfId="20547"/>
    <cellStyle name="40% - Accent6 10 3 2 5" xfId="20548"/>
    <cellStyle name="40% - Accent6 10 3 2 5 2" xfId="20549"/>
    <cellStyle name="40% - Accent6 10 3 2 6" xfId="20550"/>
    <cellStyle name="40% - Accent6 10 3 2 7" xfId="20551"/>
    <cellStyle name="40% - Accent6 10 3 3" xfId="20552"/>
    <cellStyle name="40% - Accent6 10 3 3 2" xfId="20553"/>
    <cellStyle name="40% - Accent6 10 3 3 2 2" xfId="20554"/>
    <cellStyle name="40% - Accent6 10 3 3 2 2 2" xfId="20555"/>
    <cellStyle name="40% - Accent6 10 3 3 2 3" xfId="20556"/>
    <cellStyle name="40% - Accent6 10 3 3 3" xfId="20557"/>
    <cellStyle name="40% - Accent6 10 3 3 3 2" xfId="20558"/>
    <cellStyle name="40% - Accent6 10 3 3 4" xfId="20559"/>
    <cellStyle name="40% - Accent6 10 3 3 5" xfId="20560"/>
    <cellStyle name="40% - Accent6 10 3 4" xfId="20561"/>
    <cellStyle name="40% - Accent6 10 3 4 2" xfId="20562"/>
    <cellStyle name="40% - Accent6 10 3 4 2 2" xfId="20563"/>
    <cellStyle name="40% - Accent6 10 3 4 2 2 2" xfId="20564"/>
    <cellStyle name="40% - Accent6 10 3 4 2 3" xfId="20565"/>
    <cellStyle name="40% - Accent6 10 3 4 3" xfId="20566"/>
    <cellStyle name="40% - Accent6 10 3 4 3 2" xfId="20567"/>
    <cellStyle name="40% - Accent6 10 3 4 4" xfId="20568"/>
    <cellStyle name="40% - Accent6 10 3 5" xfId="20569"/>
    <cellStyle name="40% - Accent6 10 3 5 2" xfId="20570"/>
    <cellStyle name="40% - Accent6 10 3 5 2 2" xfId="20571"/>
    <cellStyle name="40% - Accent6 10 3 5 2 2 2" xfId="20572"/>
    <cellStyle name="40% - Accent6 10 3 5 2 3" xfId="20573"/>
    <cellStyle name="40% - Accent6 10 3 5 3" xfId="20574"/>
    <cellStyle name="40% - Accent6 10 3 5 3 2" xfId="20575"/>
    <cellStyle name="40% - Accent6 10 3 5 4" xfId="20576"/>
    <cellStyle name="40% - Accent6 10 3 6" xfId="20577"/>
    <cellStyle name="40% - Accent6 10 3 6 2" xfId="20578"/>
    <cellStyle name="40% - Accent6 10 3 6 2 2" xfId="20579"/>
    <cellStyle name="40% - Accent6 10 3 6 2 2 2" xfId="20580"/>
    <cellStyle name="40% - Accent6 10 3 6 2 3" xfId="20581"/>
    <cellStyle name="40% - Accent6 10 3 6 3" xfId="20582"/>
    <cellStyle name="40% - Accent6 10 3 6 3 2" xfId="20583"/>
    <cellStyle name="40% - Accent6 10 3 6 4" xfId="20584"/>
    <cellStyle name="40% - Accent6 10 3 7" xfId="20585"/>
    <cellStyle name="40% - Accent6 10 3 7 2" xfId="20586"/>
    <cellStyle name="40% - Accent6 10 3 7 2 2" xfId="20587"/>
    <cellStyle name="40% - Accent6 10 3 7 3" xfId="20588"/>
    <cellStyle name="40% - Accent6 10 3 8" xfId="20589"/>
    <cellStyle name="40% - Accent6 10 3 8 2" xfId="20590"/>
    <cellStyle name="40% - Accent6 10 3 9" xfId="20591"/>
    <cellStyle name="40% - Accent6 10 4" xfId="20592"/>
    <cellStyle name="40% - Accent6 10 4 2" xfId="20593"/>
    <cellStyle name="40% - Accent6 10 4 2 2" xfId="20594"/>
    <cellStyle name="40% - Accent6 10 4 2 2 2" xfId="20595"/>
    <cellStyle name="40% - Accent6 10 4 2 2 2 2" xfId="20596"/>
    <cellStyle name="40% - Accent6 10 4 2 2 3" xfId="20597"/>
    <cellStyle name="40% - Accent6 10 4 2 3" xfId="20598"/>
    <cellStyle name="40% - Accent6 10 4 2 3 2" xfId="20599"/>
    <cellStyle name="40% - Accent6 10 4 2 4" xfId="20600"/>
    <cellStyle name="40% - Accent6 10 4 3" xfId="20601"/>
    <cellStyle name="40% - Accent6 10 4 3 2" xfId="20602"/>
    <cellStyle name="40% - Accent6 10 4 3 2 2" xfId="20603"/>
    <cellStyle name="40% - Accent6 10 4 3 2 2 2" xfId="20604"/>
    <cellStyle name="40% - Accent6 10 4 3 2 3" xfId="20605"/>
    <cellStyle name="40% - Accent6 10 4 3 3" xfId="20606"/>
    <cellStyle name="40% - Accent6 10 4 3 3 2" xfId="20607"/>
    <cellStyle name="40% - Accent6 10 4 3 4" xfId="20608"/>
    <cellStyle name="40% - Accent6 10 4 4" xfId="20609"/>
    <cellStyle name="40% - Accent6 10 4 4 2" xfId="20610"/>
    <cellStyle name="40% - Accent6 10 4 4 2 2" xfId="20611"/>
    <cellStyle name="40% - Accent6 10 4 4 3" xfId="20612"/>
    <cellStyle name="40% - Accent6 10 4 5" xfId="20613"/>
    <cellStyle name="40% - Accent6 10 4 5 2" xfId="20614"/>
    <cellStyle name="40% - Accent6 10 4 6" xfId="20615"/>
    <cellStyle name="40% - Accent6 10 4 7" xfId="20616"/>
    <cellStyle name="40% - Accent6 10 5" xfId="20617"/>
    <cellStyle name="40% - Accent6 10 5 2" xfId="20618"/>
    <cellStyle name="40% - Accent6 10 5 2 2" xfId="20619"/>
    <cellStyle name="40% - Accent6 10 5 2 2 2" xfId="20620"/>
    <cellStyle name="40% - Accent6 10 5 2 2 2 2" xfId="20621"/>
    <cellStyle name="40% - Accent6 10 5 2 2 3" xfId="20622"/>
    <cellStyle name="40% - Accent6 10 5 2 3" xfId="20623"/>
    <cellStyle name="40% - Accent6 10 5 2 3 2" xfId="20624"/>
    <cellStyle name="40% - Accent6 10 5 2 4" xfId="20625"/>
    <cellStyle name="40% - Accent6 10 5 3" xfId="20626"/>
    <cellStyle name="40% - Accent6 10 5 3 2" xfId="20627"/>
    <cellStyle name="40% - Accent6 10 5 3 2 2" xfId="20628"/>
    <cellStyle name="40% - Accent6 10 5 3 2 2 2" xfId="20629"/>
    <cellStyle name="40% - Accent6 10 5 3 2 3" xfId="20630"/>
    <cellStyle name="40% - Accent6 10 5 3 3" xfId="20631"/>
    <cellStyle name="40% - Accent6 10 5 3 3 2" xfId="20632"/>
    <cellStyle name="40% - Accent6 10 5 3 4" xfId="20633"/>
    <cellStyle name="40% - Accent6 10 5 4" xfId="20634"/>
    <cellStyle name="40% - Accent6 10 5 4 2" xfId="20635"/>
    <cellStyle name="40% - Accent6 10 5 4 2 2" xfId="20636"/>
    <cellStyle name="40% - Accent6 10 5 4 3" xfId="20637"/>
    <cellStyle name="40% - Accent6 10 5 5" xfId="20638"/>
    <cellStyle name="40% - Accent6 10 5 5 2" xfId="20639"/>
    <cellStyle name="40% - Accent6 10 5 6" xfId="20640"/>
    <cellStyle name="40% - Accent6 10 5 7" xfId="20641"/>
    <cellStyle name="40% - Accent6 10 6" xfId="20642"/>
    <cellStyle name="40% - Accent6 10 6 2" xfId="20643"/>
    <cellStyle name="40% - Accent6 10 6 2 2" xfId="20644"/>
    <cellStyle name="40% - Accent6 10 6 2 2 2" xfId="20645"/>
    <cellStyle name="40% - Accent6 10 6 2 3" xfId="20646"/>
    <cellStyle name="40% - Accent6 10 6 3" xfId="20647"/>
    <cellStyle name="40% - Accent6 10 6 3 2" xfId="20648"/>
    <cellStyle name="40% - Accent6 10 6 4" xfId="20649"/>
    <cellStyle name="40% - Accent6 10 7" xfId="20650"/>
    <cellStyle name="40% - Accent6 10 7 2" xfId="20651"/>
    <cellStyle name="40% - Accent6 10 7 2 2" xfId="20652"/>
    <cellStyle name="40% - Accent6 10 7 2 2 2" xfId="20653"/>
    <cellStyle name="40% - Accent6 10 7 2 3" xfId="20654"/>
    <cellStyle name="40% - Accent6 10 7 3" xfId="20655"/>
    <cellStyle name="40% - Accent6 10 7 3 2" xfId="20656"/>
    <cellStyle name="40% - Accent6 10 7 4" xfId="20657"/>
    <cellStyle name="40% - Accent6 10 8" xfId="20658"/>
    <cellStyle name="40% - Accent6 10 8 2" xfId="20659"/>
    <cellStyle name="40% - Accent6 10 8 2 2" xfId="20660"/>
    <cellStyle name="40% - Accent6 10 8 2 2 2" xfId="20661"/>
    <cellStyle name="40% - Accent6 10 8 2 3" xfId="20662"/>
    <cellStyle name="40% - Accent6 10 8 3" xfId="20663"/>
    <cellStyle name="40% - Accent6 10 8 3 2" xfId="20664"/>
    <cellStyle name="40% - Accent6 10 8 4" xfId="20665"/>
    <cellStyle name="40% - Accent6 10 9" xfId="20666"/>
    <cellStyle name="40% - Accent6 10 9 2" xfId="20667"/>
    <cellStyle name="40% - Accent6 10 9 2 2" xfId="20668"/>
    <cellStyle name="40% - Accent6 10 9 3" xfId="20669"/>
    <cellStyle name="40% - Accent6 11" xfId="20670"/>
    <cellStyle name="40% - Accent6 11 2" xfId="20671"/>
    <cellStyle name="40% - Accent6 11 2 2" xfId="20672"/>
    <cellStyle name="40% - Accent6 11 2 3" xfId="20673"/>
    <cellStyle name="40% - Accent6 11 3" xfId="20674"/>
    <cellStyle name="40% - Accent6 11 3 2" xfId="20675"/>
    <cellStyle name="40% - Accent6 11 3 2 2" xfId="20676"/>
    <cellStyle name="40% - Accent6 11 3 2 2 2" xfId="20677"/>
    <cellStyle name="40% - Accent6 11 3 2 3" xfId="20678"/>
    <cellStyle name="40% - Accent6 11 3 3" xfId="20679"/>
    <cellStyle name="40% - Accent6 11 3 3 2" xfId="20680"/>
    <cellStyle name="40% - Accent6 11 3 4" xfId="20681"/>
    <cellStyle name="40% - Accent6 11 3 5" xfId="20682"/>
    <cellStyle name="40% - Accent6 11 3 6" xfId="20683"/>
    <cellStyle name="40% - Accent6 11 4" xfId="20684"/>
    <cellStyle name="40% - Accent6 11 4 2" xfId="20685"/>
    <cellStyle name="40% - Accent6 11 5" xfId="20686"/>
    <cellStyle name="40% - Accent6 11 6" xfId="20687"/>
    <cellStyle name="40% - Accent6 12" xfId="20688"/>
    <cellStyle name="40% - Accent6 12 10" xfId="20689"/>
    <cellStyle name="40% - Accent6 12 2" xfId="20690"/>
    <cellStyle name="40% - Accent6 12 2 2" xfId="20691"/>
    <cellStyle name="40% - Accent6 12 2 2 2" xfId="20692"/>
    <cellStyle name="40% - Accent6 12 2 2 2 2" xfId="20693"/>
    <cellStyle name="40% - Accent6 12 2 2 2 2 2" xfId="20694"/>
    <cellStyle name="40% - Accent6 12 2 2 2 3" xfId="20695"/>
    <cellStyle name="40% - Accent6 12 2 2 3" xfId="20696"/>
    <cellStyle name="40% - Accent6 12 2 2 3 2" xfId="20697"/>
    <cellStyle name="40% - Accent6 12 2 2 4" xfId="20698"/>
    <cellStyle name="40% - Accent6 12 2 3" xfId="20699"/>
    <cellStyle name="40% - Accent6 12 2 3 2" xfId="20700"/>
    <cellStyle name="40% - Accent6 12 2 3 2 2" xfId="20701"/>
    <cellStyle name="40% - Accent6 12 2 3 2 2 2" xfId="20702"/>
    <cellStyle name="40% - Accent6 12 2 3 2 3" xfId="20703"/>
    <cellStyle name="40% - Accent6 12 2 3 3" xfId="20704"/>
    <cellStyle name="40% - Accent6 12 2 3 3 2" xfId="20705"/>
    <cellStyle name="40% - Accent6 12 2 3 4" xfId="20706"/>
    <cellStyle name="40% - Accent6 12 2 4" xfId="20707"/>
    <cellStyle name="40% - Accent6 12 2 4 2" xfId="20708"/>
    <cellStyle name="40% - Accent6 12 2 4 2 2" xfId="20709"/>
    <cellStyle name="40% - Accent6 12 2 4 3" xfId="20710"/>
    <cellStyle name="40% - Accent6 12 2 5" xfId="20711"/>
    <cellStyle name="40% - Accent6 12 2 5 2" xfId="20712"/>
    <cellStyle name="40% - Accent6 12 2 6" xfId="20713"/>
    <cellStyle name="40% - Accent6 12 2 7" xfId="20714"/>
    <cellStyle name="40% - Accent6 12 3" xfId="20715"/>
    <cellStyle name="40% - Accent6 12 3 2" xfId="20716"/>
    <cellStyle name="40% - Accent6 12 3 2 2" xfId="20717"/>
    <cellStyle name="40% - Accent6 12 3 2 2 2" xfId="20718"/>
    <cellStyle name="40% - Accent6 12 3 2 3" xfId="20719"/>
    <cellStyle name="40% - Accent6 12 3 3" xfId="20720"/>
    <cellStyle name="40% - Accent6 12 3 3 2" xfId="20721"/>
    <cellStyle name="40% - Accent6 12 3 4" xfId="20722"/>
    <cellStyle name="40% - Accent6 12 3 5" xfId="20723"/>
    <cellStyle name="40% - Accent6 12 4" xfId="20724"/>
    <cellStyle name="40% - Accent6 12 4 2" xfId="20725"/>
    <cellStyle name="40% - Accent6 12 4 2 2" xfId="20726"/>
    <cellStyle name="40% - Accent6 12 4 2 2 2" xfId="20727"/>
    <cellStyle name="40% - Accent6 12 4 2 3" xfId="20728"/>
    <cellStyle name="40% - Accent6 12 4 3" xfId="20729"/>
    <cellStyle name="40% - Accent6 12 4 3 2" xfId="20730"/>
    <cellStyle name="40% - Accent6 12 4 4" xfId="20731"/>
    <cellStyle name="40% - Accent6 12 5" xfId="20732"/>
    <cellStyle name="40% - Accent6 12 5 2" xfId="20733"/>
    <cellStyle name="40% - Accent6 12 5 2 2" xfId="20734"/>
    <cellStyle name="40% - Accent6 12 5 2 2 2" xfId="20735"/>
    <cellStyle name="40% - Accent6 12 5 2 3" xfId="20736"/>
    <cellStyle name="40% - Accent6 12 5 3" xfId="20737"/>
    <cellStyle name="40% - Accent6 12 5 3 2" xfId="20738"/>
    <cellStyle name="40% - Accent6 12 5 4" xfId="20739"/>
    <cellStyle name="40% - Accent6 12 6" xfId="20740"/>
    <cellStyle name="40% - Accent6 12 6 2" xfId="20741"/>
    <cellStyle name="40% - Accent6 12 6 2 2" xfId="20742"/>
    <cellStyle name="40% - Accent6 12 6 2 2 2" xfId="20743"/>
    <cellStyle name="40% - Accent6 12 6 2 3" xfId="20744"/>
    <cellStyle name="40% - Accent6 12 6 3" xfId="20745"/>
    <cellStyle name="40% - Accent6 12 6 3 2" xfId="20746"/>
    <cellStyle name="40% - Accent6 12 6 4" xfId="20747"/>
    <cellStyle name="40% - Accent6 12 7" xfId="20748"/>
    <cellStyle name="40% - Accent6 12 7 2" xfId="20749"/>
    <cellStyle name="40% - Accent6 12 7 2 2" xfId="20750"/>
    <cellStyle name="40% - Accent6 12 7 3" xfId="20751"/>
    <cellStyle name="40% - Accent6 12 8" xfId="20752"/>
    <cellStyle name="40% - Accent6 12 8 2" xfId="20753"/>
    <cellStyle name="40% - Accent6 12 9" xfId="20754"/>
    <cellStyle name="40% - Accent6 13" xfId="20755"/>
    <cellStyle name="40% - Accent6 13 10" xfId="20756"/>
    <cellStyle name="40% - Accent6 13 2" xfId="20757"/>
    <cellStyle name="40% - Accent6 13 2 2" xfId="20758"/>
    <cellStyle name="40% - Accent6 13 2 2 2" xfId="20759"/>
    <cellStyle name="40% - Accent6 13 2 2 2 2" xfId="20760"/>
    <cellStyle name="40% - Accent6 13 2 2 2 2 2" xfId="20761"/>
    <cellStyle name="40% - Accent6 13 2 2 2 3" xfId="20762"/>
    <cellStyle name="40% - Accent6 13 2 2 3" xfId="20763"/>
    <cellStyle name="40% - Accent6 13 2 2 3 2" xfId="20764"/>
    <cellStyle name="40% - Accent6 13 2 2 4" xfId="20765"/>
    <cellStyle name="40% - Accent6 13 2 3" xfId="20766"/>
    <cellStyle name="40% - Accent6 13 2 3 2" xfId="20767"/>
    <cellStyle name="40% - Accent6 13 2 3 2 2" xfId="20768"/>
    <cellStyle name="40% - Accent6 13 2 3 2 2 2" xfId="20769"/>
    <cellStyle name="40% - Accent6 13 2 3 2 3" xfId="20770"/>
    <cellStyle name="40% - Accent6 13 2 3 3" xfId="20771"/>
    <cellStyle name="40% - Accent6 13 2 3 3 2" xfId="20772"/>
    <cellStyle name="40% - Accent6 13 2 3 4" xfId="20773"/>
    <cellStyle name="40% - Accent6 13 2 4" xfId="20774"/>
    <cellStyle name="40% - Accent6 13 2 4 2" xfId="20775"/>
    <cellStyle name="40% - Accent6 13 2 4 2 2" xfId="20776"/>
    <cellStyle name="40% - Accent6 13 2 4 3" xfId="20777"/>
    <cellStyle name="40% - Accent6 13 2 5" xfId="20778"/>
    <cellStyle name="40% - Accent6 13 2 5 2" xfId="20779"/>
    <cellStyle name="40% - Accent6 13 2 6" xfId="20780"/>
    <cellStyle name="40% - Accent6 13 2 7" xfId="20781"/>
    <cellStyle name="40% - Accent6 13 3" xfId="20782"/>
    <cellStyle name="40% - Accent6 13 3 2" xfId="20783"/>
    <cellStyle name="40% - Accent6 13 3 2 2" xfId="20784"/>
    <cellStyle name="40% - Accent6 13 3 2 2 2" xfId="20785"/>
    <cellStyle name="40% - Accent6 13 3 2 3" xfId="20786"/>
    <cellStyle name="40% - Accent6 13 3 3" xfId="20787"/>
    <cellStyle name="40% - Accent6 13 3 3 2" xfId="20788"/>
    <cellStyle name="40% - Accent6 13 3 4" xfId="20789"/>
    <cellStyle name="40% - Accent6 13 3 5" xfId="20790"/>
    <cellStyle name="40% - Accent6 13 4" xfId="20791"/>
    <cellStyle name="40% - Accent6 13 4 2" xfId="20792"/>
    <cellStyle name="40% - Accent6 13 4 2 2" xfId="20793"/>
    <cellStyle name="40% - Accent6 13 4 2 2 2" xfId="20794"/>
    <cellStyle name="40% - Accent6 13 4 2 3" xfId="20795"/>
    <cellStyle name="40% - Accent6 13 4 3" xfId="20796"/>
    <cellStyle name="40% - Accent6 13 4 3 2" xfId="20797"/>
    <cellStyle name="40% - Accent6 13 4 4" xfId="20798"/>
    <cellStyle name="40% - Accent6 13 5" xfId="20799"/>
    <cellStyle name="40% - Accent6 13 5 2" xfId="20800"/>
    <cellStyle name="40% - Accent6 13 5 2 2" xfId="20801"/>
    <cellStyle name="40% - Accent6 13 5 2 2 2" xfId="20802"/>
    <cellStyle name="40% - Accent6 13 5 2 3" xfId="20803"/>
    <cellStyle name="40% - Accent6 13 5 3" xfId="20804"/>
    <cellStyle name="40% - Accent6 13 5 3 2" xfId="20805"/>
    <cellStyle name="40% - Accent6 13 5 4" xfId="20806"/>
    <cellStyle name="40% - Accent6 13 6" xfId="20807"/>
    <cellStyle name="40% - Accent6 13 6 2" xfId="20808"/>
    <cellStyle name="40% - Accent6 13 6 2 2" xfId="20809"/>
    <cellStyle name="40% - Accent6 13 6 2 2 2" xfId="20810"/>
    <cellStyle name="40% - Accent6 13 6 2 3" xfId="20811"/>
    <cellStyle name="40% - Accent6 13 6 3" xfId="20812"/>
    <cellStyle name="40% - Accent6 13 6 3 2" xfId="20813"/>
    <cellStyle name="40% - Accent6 13 6 4" xfId="20814"/>
    <cellStyle name="40% - Accent6 13 7" xfId="20815"/>
    <cellStyle name="40% - Accent6 13 7 2" xfId="20816"/>
    <cellStyle name="40% - Accent6 13 7 2 2" xfId="20817"/>
    <cellStyle name="40% - Accent6 13 7 3" xfId="20818"/>
    <cellStyle name="40% - Accent6 13 8" xfId="20819"/>
    <cellStyle name="40% - Accent6 13 8 2" xfId="20820"/>
    <cellStyle name="40% - Accent6 13 9" xfId="20821"/>
    <cellStyle name="40% - Accent6 14" xfId="20822"/>
    <cellStyle name="40% - Accent6 15" xfId="20823"/>
    <cellStyle name="40% - Accent6 16" xfId="20824"/>
    <cellStyle name="40% - Accent6 17" xfId="20825"/>
    <cellStyle name="40% - Accent6 18" xfId="20826"/>
    <cellStyle name="40% - Accent6 2" xfId="20827"/>
    <cellStyle name="40% - Accent6 2 2" xfId="20828"/>
    <cellStyle name="40% - Accent6 2 2 10" xfId="20829"/>
    <cellStyle name="40% - Accent6 2 2 11" xfId="20830"/>
    <cellStyle name="40% - Accent6 2 2 12" xfId="20831"/>
    <cellStyle name="40% - Accent6 2 2 13" xfId="20832"/>
    <cellStyle name="40% - Accent6 2 2 2" xfId="20833"/>
    <cellStyle name="40% - Accent6 2 2 2 2" xfId="20834"/>
    <cellStyle name="40% - Accent6 2 2 2 2 2" xfId="20835"/>
    <cellStyle name="40% - Accent6 2 2 2 2 2 2" xfId="20836"/>
    <cellStyle name="40% - Accent6 2 2 2 2 2 2 2" xfId="20837"/>
    <cellStyle name="40% - Accent6 2 2 2 2 2 2 2 2" xfId="20838"/>
    <cellStyle name="40% - Accent6 2 2 2 2 2 2 3" xfId="20839"/>
    <cellStyle name="40% - Accent6 2 2 2 2 2 3" xfId="20840"/>
    <cellStyle name="40% - Accent6 2 2 2 2 2 3 2" xfId="20841"/>
    <cellStyle name="40% - Accent6 2 2 2 2 2 4" xfId="20842"/>
    <cellStyle name="40% - Accent6 2 2 2 2 3" xfId="20843"/>
    <cellStyle name="40% - Accent6 2 2 2 2 3 2" xfId="20844"/>
    <cellStyle name="40% - Accent6 2 2 2 2 3 2 2" xfId="20845"/>
    <cellStyle name="40% - Accent6 2 2 2 2 3 2 2 2" xfId="20846"/>
    <cellStyle name="40% - Accent6 2 2 2 2 3 2 3" xfId="20847"/>
    <cellStyle name="40% - Accent6 2 2 2 2 3 3" xfId="20848"/>
    <cellStyle name="40% - Accent6 2 2 2 2 3 3 2" xfId="20849"/>
    <cellStyle name="40% - Accent6 2 2 2 2 3 4" xfId="20850"/>
    <cellStyle name="40% - Accent6 2 2 2 2 4" xfId="20851"/>
    <cellStyle name="40% - Accent6 2 2 2 2 4 2" xfId="20852"/>
    <cellStyle name="40% - Accent6 2 2 2 2 4 2 2" xfId="20853"/>
    <cellStyle name="40% - Accent6 2 2 2 2 4 3" xfId="20854"/>
    <cellStyle name="40% - Accent6 2 2 2 2 5" xfId="20855"/>
    <cellStyle name="40% - Accent6 2 2 2 2 5 2" xfId="20856"/>
    <cellStyle name="40% - Accent6 2 2 2 2 6" xfId="20857"/>
    <cellStyle name="40% - Accent6 2 2 2 2 6 2" xfId="20858"/>
    <cellStyle name="40% - Accent6 2 2 2 2 7" xfId="20859"/>
    <cellStyle name="40% - Accent6 2 2 2 2 8" xfId="20860"/>
    <cellStyle name="40% - Accent6 2 2 2 3" xfId="20861"/>
    <cellStyle name="40% - Accent6 2 2 2 3 2" xfId="20862"/>
    <cellStyle name="40% - Accent6 2 2 2 3 2 2" xfId="20863"/>
    <cellStyle name="40% - Accent6 2 2 2 3 2 2 2" xfId="20864"/>
    <cellStyle name="40% - Accent6 2 2 2 3 2 3" xfId="20865"/>
    <cellStyle name="40% - Accent6 2 2 2 3 2 4" xfId="20866"/>
    <cellStyle name="40% - Accent6 2 2 2 3 3" xfId="20867"/>
    <cellStyle name="40% - Accent6 2 2 2 3 3 2" xfId="20868"/>
    <cellStyle name="40% - Accent6 2 2 2 3 4" xfId="20869"/>
    <cellStyle name="40% - Accent6 2 2 2 3 4 2" xfId="20870"/>
    <cellStyle name="40% - Accent6 2 2 2 3 5" xfId="20871"/>
    <cellStyle name="40% - Accent6 2 2 2 3 6" xfId="20872"/>
    <cellStyle name="40% - Accent6 2 2 2 4" xfId="20873"/>
    <cellStyle name="40% - Accent6 2 2 2 5" xfId="20874"/>
    <cellStyle name="40% - Accent6 2 2 2 6" xfId="20875"/>
    <cellStyle name="40% - Accent6 2 2 2 7" xfId="20876"/>
    <cellStyle name="40% - Accent6 2 2 2 8" xfId="20877"/>
    <cellStyle name="40% - Accent6 2 2 3" xfId="20878"/>
    <cellStyle name="40% - Accent6 2 2 3 2" xfId="20879"/>
    <cellStyle name="40% - Accent6 2 2 3 2 2" xfId="20880"/>
    <cellStyle name="40% - Accent6 2 2 3 2 2 2" xfId="20881"/>
    <cellStyle name="40% - Accent6 2 2 3 2 2 3" xfId="20882"/>
    <cellStyle name="40% - Accent6 2 2 3 2 3" xfId="20883"/>
    <cellStyle name="40% - Accent6 2 2 3 2 4" xfId="20884"/>
    <cellStyle name="40% - Accent6 2 2 3 3" xfId="20885"/>
    <cellStyle name="40% - Accent6 2 2 3 3 2" xfId="20886"/>
    <cellStyle name="40% - Accent6 2 2 3 3 3" xfId="20887"/>
    <cellStyle name="40% - Accent6 2 2 3 4" xfId="20888"/>
    <cellStyle name="40% - Accent6 2 2 3 5" xfId="20889"/>
    <cellStyle name="40% - Accent6 2 2 4" xfId="20890"/>
    <cellStyle name="40% - Accent6 2 2 4 2" xfId="20891"/>
    <cellStyle name="40% - Accent6 2 2 4 2 2" xfId="20892"/>
    <cellStyle name="40% - Accent6 2 2 4 2 2 2" xfId="20893"/>
    <cellStyle name="40% - Accent6 2 2 4 2 2 2 2" xfId="20894"/>
    <cellStyle name="40% - Accent6 2 2 4 2 2 3" xfId="20895"/>
    <cellStyle name="40% - Accent6 2 2 4 2 3" xfId="20896"/>
    <cellStyle name="40% - Accent6 2 2 4 2 3 2" xfId="20897"/>
    <cellStyle name="40% - Accent6 2 2 4 2 4" xfId="20898"/>
    <cellStyle name="40% - Accent6 2 2 4 3" xfId="20899"/>
    <cellStyle name="40% - Accent6 2 2 4 3 2" xfId="20900"/>
    <cellStyle name="40% - Accent6 2 2 4 3 2 2" xfId="20901"/>
    <cellStyle name="40% - Accent6 2 2 4 3 2 2 2" xfId="20902"/>
    <cellStyle name="40% - Accent6 2 2 4 3 2 3" xfId="20903"/>
    <cellStyle name="40% - Accent6 2 2 4 3 3" xfId="20904"/>
    <cellStyle name="40% - Accent6 2 2 4 3 3 2" xfId="20905"/>
    <cellStyle name="40% - Accent6 2 2 4 3 4" xfId="20906"/>
    <cellStyle name="40% - Accent6 2 2 4 4" xfId="20907"/>
    <cellStyle name="40% - Accent6 2 2 4 4 2" xfId="20908"/>
    <cellStyle name="40% - Accent6 2 2 4 4 2 2" xfId="20909"/>
    <cellStyle name="40% - Accent6 2 2 4 4 3" xfId="20910"/>
    <cellStyle name="40% - Accent6 2 2 4 5" xfId="20911"/>
    <cellStyle name="40% - Accent6 2 2 4 5 2" xfId="20912"/>
    <cellStyle name="40% - Accent6 2 2 4 6" xfId="20913"/>
    <cellStyle name="40% - Accent6 2 2 4 7" xfId="20914"/>
    <cellStyle name="40% - Accent6 2 2 4 8" xfId="20915"/>
    <cellStyle name="40% - Accent6 2 2 5" xfId="20916"/>
    <cellStyle name="40% - Accent6 2 2 5 2" xfId="20917"/>
    <cellStyle name="40% - Accent6 2 2 5 2 2" xfId="20918"/>
    <cellStyle name="40% - Accent6 2 2 5 2 2 2" xfId="20919"/>
    <cellStyle name="40% - Accent6 2 2 5 2 3" xfId="20920"/>
    <cellStyle name="40% - Accent6 2 2 5 3" xfId="20921"/>
    <cellStyle name="40% - Accent6 2 2 5 3 2" xfId="20922"/>
    <cellStyle name="40% - Accent6 2 2 5 4" xfId="20923"/>
    <cellStyle name="40% - Accent6 2 2 6" xfId="20924"/>
    <cellStyle name="40% - Accent6 2 2 7" xfId="20925"/>
    <cellStyle name="40% - Accent6 2 2 8" xfId="20926"/>
    <cellStyle name="40% - Accent6 2 2 9" xfId="20927"/>
    <cellStyle name="40% - Accent6 2 3" xfId="20928"/>
    <cellStyle name="40% - Accent6 2 3 2" xfId="20929"/>
    <cellStyle name="40% - Accent6 2 3 2 2" xfId="20930"/>
    <cellStyle name="40% - Accent6 2 3 2 2 2" xfId="20931"/>
    <cellStyle name="40% - Accent6 2 3 2 2 2 2" xfId="20932"/>
    <cellStyle name="40% - Accent6 2 3 2 2 2 2 2" xfId="20933"/>
    <cellStyle name="40% - Accent6 2 3 2 2 2 3" xfId="20934"/>
    <cellStyle name="40% - Accent6 2 3 2 2 3" xfId="20935"/>
    <cellStyle name="40% - Accent6 2 3 2 2 3 2" xfId="20936"/>
    <cellStyle name="40% - Accent6 2 3 2 2 4" xfId="20937"/>
    <cellStyle name="40% - Accent6 2 3 2 3" xfId="20938"/>
    <cellStyle name="40% - Accent6 2 3 2 3 2" xfId="20939"/>
    <cellStyle name="40% - Accent6 2 3 2 3 2 2" xfId="20940"/>
    <cellStyle name="40% - Accent6 2 3 2 3 2 2 2" xfId="20941"/>
    <cellStyle name="40% - Accent6 2 3 2 3 2 3" xfId="20942"/>
    <cellStyle name="40% - Accent6 2 3 2 3 3" xfId="20943"/>
    <cellStyle name="40% - Accent6 2 3 2 3 3 2" xfId="20944"/>
    <cellStyle name="40% - Accent6 2 3 2 3 4" xfId="20945"/>
    <cellStyle name="40% - Accent6 2 3 2 4" xfId="20946"/>
    <cellStyle name="40% - Accent6 2 3 2 4 2" xfId="20947"/>
    <cellStyle name="40% - Accent6 2 3 2 4 2 2" xfId="20948"/>
    <cellStyle name="40% - Accent6 2 3 2 4 3" xfId="20949"/>
    <cellStyle name="40% - Accent6 2 3 2 5" xfId="20950"/>
    <cellStyle name="40% - Accent6 2 3 2 5 2" xfId="20951"/>
    <cellStyle name="40% - Accent6 2 3 2 6" xfId="20952"/>
    <cellStyle name="40% - Accent6 2 3 2 7" xfId="20953"/>
    <cellStyle name="40% - Accent6 2 3 2 8" xfId="20954"/>
    <cellStyle name="40% - Accent6 2 3 2 9" xfId="20955"/>
    <cellStyle name="40% - Accent6 2 3 3" xfId="20956"/>
    <cellStyle name="40% - Accent6 2 3 3 2" xfId="20957"/>
    <cellStyle name="40% - Accent6 2 3 3 2 2" xfId="20958"/>
    <cellStyle name="40% - Accent6 2 3 3 2 2 2" xfId="20959"/>
    <cellStyle name="40% - Accent6 2 3 3 2 3" xfId="20960"/>
    <cellStyle name="40% - Accent6 2 3 3 2 4" xfId="20961"/>
    <cellStyle name="40% - Accent6 2 3 3 3" xfId="20962"/>
    <cellStyle name="40% - Accent6 2 3 3 3 2" xfId="20963"/>
    <cellStyle name="40% - Accent6 2 3 3 4" xfId="20964"/>
    <cellStyle name="40% - Accent6 2 3 3 5" xfId="20965"/>
    <cellStyle name="40% - Accent6 2 3 3 6" xfId="20966"/>
    <cellStyle name="40% - Accent6 2 3 4" xfId="20967"/>
    <cellStyle name="40% - Accent6 2 3 5" xfId="20968"/>
    <cellStyle name="40% - Accent6 2 3 6" xfId="20969"/>
    <cellStyle name="40% - Accent6 2 3 7" xfId="20970"/>
    <cellStyle name="40% - Accent6 2 3 8" xfId="20971"/>
    <cellStyle name="40% - Accent6 2 4" xfId="20972"/>
    <cellStyle name="40% - Accent6 2 4 10" xfId="20973"/>
    <cellStyle name="40% - Accent6 2 4 2" xfId="20974"/>
    <cellStyle name="40% - Accent6 2 4 2 2" xfId="20975"/>
    <cellStyle name="40% - Accent6 2 4 2 2 2" xfId="20976"/>
    <cellStyle name="40% - Accent6 2 4 2 2 2 2" xfId="20977"/>
    <cellStyle name="40% - Accent6 2 4 2 2 2 2 2" xfId="20978"/>
    <cellStyle name="40% - Accent6 2 4 2 2 2 3" xfId="20979"/>
    <cellStyle name="40% - Accent6 2 4 2 2 3" xfId="20980"/>
    <cellStyle name="40% - Accent6 2 4 2 2 3 2" xfId="20981"/>
    <cellStyle name="40% - Accent6 2 4 2 2 4" xfId="20982"/>
    <cellStyle name="40% - Accent6 2 4 2 3" xfId="20983"/>
    <cellStyle name="40% - Accent6 2 4 2 3 2" xfId="20984"/>
    <cellStyle name="40% - Accent6 2 4 2 3 2 2" xfId="20985"/>
    <cellStyle name="40% - Accent6 2 4 2 3 2 2 2" xfId="20986"/>
    <cellStyle name="40% - Accent6 2 4 2 3 2 3" xfId="20987"/>
    <cellStyle name="40% - Accent6 2 4 2 3 3" xfId="20988"/>
    <cellStyle name="40% - Accent6 2 4 2 3 3 2" xfId="20989"/>
    <cellStyle name="40% - Accent6 2 4 2 3 4" xfId="20990"/>
    <cellStyle name="40% - Accent6 2 4 2 4" xfId="20991"/>
    <cellStyle name="40% - Accent6 2 4 2 4 2" xfId="20992"/>
    <cellStyle name="40% - Accent6 2 4 2 4 2 2" xfId="20993"/>
    <cellStyle name="40% - Accent6 2 4 2 4 3" xfId="20994"/>
    <cellStyle name="40% - Accent6 2 4 2 5" xfId="20995"/>
    <cellStyle name="40% - Accent6 2 4 2 5 2" xfId="20996"/>
    <cellStyle name="40% - Accent6 2 4 2 6" xfId="20997"/>
    <cellStyle name="40% - Accent6 2 4 2 7" xfId="20998"/>
    <cellStyle name="40% - Accent6 2 4 2 8" xfId="20999"/>
    <cellStyle name="40% - Accent6 2 4 3" xfId="21000"/>
    <cellStyle name="40% - Accent6 2 4 3 2" xfId="21001"/>
    <cellStyle name="40% - Accent6 2 4 3 2 2" xfId="21002"/>
    <cellStyle name="40% - Accent6 2 4 3 2 2 2" xfId="21003"/>
    <cellStyle name="40% - Accent6 2 4 3 2 3" xfId="21004"/>
    <cellStyle name="40% - Accent6 2 4 3 3" xfId="21005"/>
    <cellStyle name="40% - Accent6 2 4 3 3 2" xfId="21006"/>
    <cellStyle name="40% - Accent6 2 4 3 4" xfId="21007"/>
    <cellStyle name="40% - Accent6 2 4 3 5" xfId="21008"/>
    <cellStyle name="40% - Accent6 2 4 3 6" xfId="21009"/>
    <cellStyle name="40% - Accent6 2 4 4" xfId="21010"/>
    <cellStyle name="40% - Accent6 2 4 5" xfId="21011"/>
    <cellStyle name="40% - Accent6 2 4 6" xfId="21012"/>
    <cellStyle name="40% - Accent6 2 4 7" xfId="21013"/>
    <cellStyle name="40% - Accent6 2 4 8" xfId="21014"/>
    <cellStyle name="40% - Accent6 2 4 9" xfId="21015"/>
    <cellStyle name="40% - Accent6 2 5" xfId="21016"/>
    <cellStyle name="40% - Accent6 2 5 2" xfId="21017"/>
    <cellStyle name="40% - Accent6 2 5 2 2" xfId="21018"/>
    <cellStyle name="40% - Accent6 2 5 2 2 2" xfId="21019"/>
    <cellStyle name="40% - Accent6 2 5 2 2 3" xfId="21020"/>
    <cellStyle name="40% - Accent6 2 5 2 3" xfId="21021"/>
    <cellStyle name="40% - Accent6 2 5 2 4" xfId="21022"/>
    <cellStyle name="40% - Accent6 2 5 3" xfId="21023"/>
    <cellStyle name="40% - Accent6 2 5 3 2" xfId="21024"/>
    <cellStyle name="40% - Accent6 2 5 3 3" xfId="21025"/>
    <cellStyle name="40% - Accent6 2 5 4" xfId="21026"/>
    <cellStyle name="40% - Accent6 2 5 5" xfId="21027"/>
    <cellStyle name="40% - Accent6 2 6" xfId="21028"/>
    <cellStyle name="40% - Accent6 2 6 2" xfId="21029"/>
    <cellStyle name="40% - Accent6 2 6 2 2" xfId="21030"/>
    <cellStyle name="40% - Accent6 2 6 2 2 2" xfId="21031"/>
    <cellStyle name="40% - Accent6 2 6 2 2 3" xfId="21032"/>
    <cellStyle name="40% - Accent6 2 6 2 3" xfId="21033"/>
    <cellStyle name="40% - Accent6 2 6 2 4" xfId="21034"/>
    <cellStyle name="40% - Accent6 2 6 3" xfId="21035"/>
    <cellStyle name="40% - Accent6 2 6 3 2" xfId="21036"/>
    <cellStyle name="40% - Accent6 2 6 3 3" xfId="21037"/>
    <cellStyle name="40% - Accent6 2 6 4" xfId="21038"/>
    <cellStyle name="40% - Accent6 2 6 5" xfId="21039"/>
    <cellStyle name="40% - Accent6 2_2012 Cost of Removal" xfId="21040"/>
    <cellStyle name="40% - Accent6 3" xfId="21041"/>
    <cellStyle name="40% - Accent6 3 10" xfId="21042"/>
    <cellStyle name="40% - Accent6 3 2" xfId="21043"/>
    <cellStyle name="40% - Accent6 3 2 2" xfId="21044"/>
    <cellStyle name="40% - Accent6 3 2 2 10" xfId="21045"/>
    <cellStyle name="40% - Accent6 3 2 2 11" xfId="21046"/>
    <cellStyle name="40% - Accent6 3 2 2 12" xfId="21047"/>
    <cellStyle name="40% - Accent6 3 2 2 2" xfId="21048"/>
    <cellStyle name="40% - Accent6 3 2 2 2 2" xfId="21049"/>
    <cellStyle name="40% - Accent6 3 2 2 2 2 2" xfId="21050"/>
    <cellStyle name="40% - Accent6 3 2 2 2 2 2 2" xfId="21051"/>
    <cellStyle name="40% - Accent6 3 2 2 2 2 3" xfId="21052"/>
    <cellStyle name="40% - Accent6 3 2 2 2 3" xfId="21053"/>
    <cellStyle name="40% - Accent6 3 2 2 2 3 2" xfId="21054"/>
    <cellStyle name="40% - Accent6 3 2 2 2 4" xfId="21055"/>
    <cellStyle name="40% - Accent6 3 2 2 3" xfId="21056"/>
    <cellStyle name="40% - Accent6 3 2 2 3 2" xfId="21057"/>
    <cellStyle name="40% - Accent6 3 2 2 3 2 2" xfId="21058"/>
    <cellStyle name="40% - Accent6 3 2 2 3 2 2 2" xfId="21059"/>
    <cellStyle name="40% - Accent6 3 2 2 3 2 3" xfId="21060"/>
    <cellStyle name="40% - Accent6 3 2 2 3 3" xfId="21061"/>
    <cellStyle name="40% - Accent6 3 2 2 3 3 2" xfId="21062"/>
    <cellStyle name="40% - Accent6 3 2 2 3 4" xfId="21063"/>
    <cellStyle name="40% - Accent6 3 2 2 4" xfId="21064"/>
    <cellStyle name="40% - Accent6 3 2 2 4 2" xfId="21065"/>
    <cellStyle name="40% - Accent6 3 2 2 4 2 2" xfId="21066"/>
    <cellStyle name="40% - Accent6 3 2 2 4 2 2 2" xfId="21067"/>
    <cellStyle name="40% - Accent6 3 2 2 4 2 3" xfId="21068"/>
    <cellStyle name="40% - Accent6 3 2 2 4 3" xfId="21069"/>
    <cellStyle name="40% - Accent6 3 2 2 4 3 2" xfId="21070"/>
    <cellStyle name="40% - Accent6 3 2 2 4 4" xfId="21071"/>
    <cellStyle name="40% - Accent6 3 2 2 5" xfId="21072"/>
    <cellStyle name="40% - Accent6 3 2 2 5 2" xfId="21073"/>
    <cellStyle name="40% - Accent6 3 2 2 5 2 2" xfId="21074"/>
    <cellStyle name="40% - Accent6 3 2 2 5 3" xfId="21075"/>
    <cellStyle name="40% - Accent6 3 2 2 6" xfId="21076"/>
    <cellStyle name="40% - Accent6 3 2 2 6 2" xfId="21077"/>
    <cellStyle name="40% - Accent6 3 2 2 7" xfId="21078"/>
    <cellStyle name="40% - Accent6 3 2 2 8" xfId="21079"/>
    <cellStyle name="40% - Accent6 3 2 2 9" xfId="21080"/>
    <cellStyle name="40% - Accent6 3 2 3" xfId="21081"/>
    <cellStyle name="40% - Accent6 3 2 3 2" xfId="21082"/>
    <cellStyle name="40% - Accent6 3 2 3 2 2" xfId="21083"/>
    <cellStyle name="40% - Accent6 3 2 3 2 2 2" xfId="21084"/>
    <cellStyle name="40% - Accent6 3 2 3 2 2 2 2" xfId="21085"/>
    <cellStyle name="40% - Accent6 3 2 3 2 2 3" xfId="21086"/>
    <cellStyle name="40% - Accent6 3 2 3 2 3" xfId="21087"/>
    <cellStyle name="40% - Accent6 3 2 3 2 3 2" xfId="21088"/>
    <cellStyle name="40% - Accent6 3 2 3 2 4" xfId="21089"/>
    <cellStyle name="40% - Accent6 3 2 3 3" xfId="21090"/>
    <cellStyle name="40% - Accent6 3 2 3 3 2" xfId="21091"/>
    <cellStyle name="40% - Accent6 3 2 3 3 2 2" xfId="21092"/>
    <cellStyle name="40% - Accent6 3 2 3 3 2 2 2" xfId="21093"/>
    <cellStyle name="40% - Accent6 3 2 3 3 2 3" xfId="21094"/>
    <cellStyle name="40% - Accent6 3 2 3 3 3" xfId="21095"/>
    <cellStyle name="40% - Accent6 3 2 3 3 3 2" xfId="21096"/>
    <cellStyle name="40% - Accent6 3 2 3 3 4" xfId="21097"/>
    <cellStyle name="40% - Accent6 3 2 3 4" xfId="21098"/>
    <cellStyle name="40% - Accent6 3 2 3 4 2" xfId="21099"/>
    <cellStyle name="40% - Accent6 3 2 3 4 2 2" xfId="21100"/>
    <cellStyle name="40% - Accent6 3 2 3 4 3" xfId="21101"/>
    <cellStyle name="40% - Accent6 3 2 3 5" xfId="21102"/>
    <cellStyle name="40% - Accent6 3 2 3 5 2" xfId="21103"/>
    <cellStyle name="40% - Accent6 3 2 3 6" xfId="21104"/>
    <cellStyle name="40% - Accent6 3 2 3 7" xfId="21105"/>
    <cellStyle name="40% - Accent6 3 2 4" xfId="21106"/>
    <cellStyle name="40% - Accent6 3 2 4 2" xfId="21107"/>
    <cellStyle name="40% - Accent6 3 2 4 2 2" xfId="21108"/>
    <cellStyle name="40% - Accent6 3 2 4 2 2 2" xfId="21109"/>
    <cellStyle name="40% - Accent6 3 2 4 2 3" xfId="21110"/>
    <cellStyle name="40% - Accent6 3 2 4 3" xfId="21111"/>
    <cellStyle name="40% - Accent6 3 2 4 3 2" xfId="21112"/>
    <cellStyle name="40% - Accent6 3 2 4 4" xfId="21113"/>
    <cellStyle name="40% - Accent6 3 2 5" xfId="21114"/>
    <cellStyle name="40% - Accent6 3 2 6" xfId="21115"/>
    <cellStyle name="40% - Accent6 3 2 7" xfId="21116"/>
    <cellStyle name="40% - Accent6 3 2 8" xfId="21117"/>
    <cellStyle name="40% - Accent6 3 3" xfId="21118"/>
    <cellStyle name="40% - Accent6 3 3 2" xfId="21119"/>
    <cellStyle name="40% - Accent6 3 3 2 2" xfId="21120"/>
    <cellStyle name="40% - Accent6 3 3 2 2 2" xfId="21121"/>
    <cellStyle name="40% - Accent6 3 3 2 2 2 2" xfId="21122"/>
    <cellStyle name="40% - Accent6 3 3 2 2 2 2 2" xfId="21123"/>
    <cellStyle name="40% - Accent6 3 3 2 2 2 3" xfId="21124"/>
    <cellStyle name="40% - Accent6 3 3 2 2 3" xfId="21125"/>
    <cellStyle name="40% - Accent6 3 3 2 2 3 2" xfId="21126"/>
    <cellStyle name="40% - Accent6 3 3 2 2 4" xfId="21127"/>
    <cellStyle name="40% - Accent6 3 3 2 3" xfId="21128"/>
    <cellStyle name="40% - Accent6 3 3 2 3 2" xfId="21129"/>
    <cellStyle name="40% - Accent6 3 3 2 3 2 2" xfId="21130"/>
    <cellStyle name="40% - Accent6 3 3 2 3 2 2 2" xfId="21131"/>
    <cellStyle name="40% - Accent6 3 3 2 3 2 3" xfId="21132"/>
    <cellStyle name="40% - Accent6 3 3 2 3 3" xfId="21133"/>
    <cellStyle name="40% - Accent6 3 3 2 3 3 2" xfId="21134"/>
    <cellStyle name="40% - Accent6 3 3 2 3 4" xfId="21135"/>
    <cellStyle name="40% - Accent6 3 3 2 4" xfId="21136"/>
    <cellStyle name="40% - Accent6 3 3 2 4 2" xfId="21137"/>
    <cellStyle name="40% - Accent6 3 3 2 4 2 2" xfId="21138"/>
    <cellStyle name="40% - Accent6 3 3 2 4 3" xfId="21139"/>
    <cellStyle name="40% - Accent6 3 3 2 5" xfId="21140"/>
    <cellStyle name="40% - Accent6 3 3 2 5 2" xfId="21141"/>
    <cellStyle name="40% - Accent6 3 3 2 6" xfId="21142"/>
    <cellStyle name="40% - Accent6 3 3 2 7" xfId="21143"/>
    <cellStyle name="40% - Accent6 3 3 3" xfId="21144"/>
    <cellStyle name="40% - Accent6 3 3 3 2" xfId="21145"/>
    <cellStyle name="40% - Accent6 3 3 3 2 2" xfId="21146"/>
    <cellStyle name="40% - Accent6 3 3 3 2 2 2" xfId="21147"/>
    <cellStyle name="40% - Accent6 3 3 3 2 3" xfId="21148"/>
    <cellStyle name="40% - Accent6 3 3 3 3" xfId="21149"/>
    <cellStyle name="40% - Accent6 3 3 3 3 2" xfId="21150"/>
    <cellStyle name="40% - Accent6 3 3 3 4" xfId="21151"/>
    <cellStyle name="40% - Accent6 3 3 4" xfId="21152"/>
    <cellStyle name="40% - Accent6 3 3 5" xfId="21153"/>
    <cellStyle name="40% - Accent6 3 3 6" xfId="21154"/>
    <cellStyle name="40% - Accent6 3 3 7" xfId="21155"/>
    <cellStyle name="40% - Accent6 3 4" xfId="21156"/>
    <cellStyle name="40% - Accent6 3 4 2" xfId="21157"/>
    <cellStyle name="40% - Accent6 3 4 2 2" xfId="21158"/>
    <cellStyle name="40% - Accent6 3 4 2 2 2" xfId="21159"/>
    <cellStyle name="40% - Accent6 3 4 2 2 2 2" xfId="21160"/>
    <cellStyle name="40% - Accent6 3 4 2 2 3" xfId="21161"/>
    <cellStyle name="40% - Accent6 3 4 2 3" xfId="21162"/>
    <cellStyle name="40% - Accent6 3 4 2 3 2" xfId="21163"/>
    <cellStyle name="40% - Accent6 3 4 2 4" xfId="21164"/>
    <cellStyle name="40% - Accent6 3 4 3" xfId="21165"/>
    <cellStyle name="40% - Accent6 3 4 3 2" xfId="21166"/>
    <cellStyle name="40% - Accent6 3 4 3 2 2" xfId="21167"/>
    <cellStyle name="40% - Accent6 3 4 3 2 2 2" xfId="21168"/>
    <cellStyle name="40% - Accent6 3 4 3 2 3" xfId="21169"/>
    <cellStyle name="40% - Accent6 3 4 3 3" xfId="21170"/>
    <cellStyle name="40% - Accent6 3 4 3 3 2" xfId="21171"/>
    <cellStyle name="40% - Accent6 3 4 3 4" xfId="21172"/>
    <cellStyle name="40% - Accent6 3 4 4" xfId="21173"/>
    <cellStyle name="40% - Accent6 3 4 4 2" xfId="21174"/>
    <cellStyle name="40% - Accent6 3 4 4 2 2" xfId="21175"/>
    <cellStyle name="40% - Accent6 3 4 4 3" xfId="21176"/>
    <cellStyle name="40% - Accent6 3 4 5" xfId="21177"/>
    <cellStyle name="40% - Accent6 3 4 5 2" xfId="21178"/>
    <cellStyle name="40% - Accent6 3 4 6" xfId="21179"/>
    <cellStyle name="40% - Accent6 3 4 7" xfId="21180"/>
    <cellStyle name="40% - Accent6 3 5" xfId="21181"/>
    <cellStyle name="40% - Accent6 3 5 2" xfId="21182"/>
    <cellStyle name="40% - Accent6 3 5 2 2" xfId="21183"/>
    <cellStyle name="40% - Accent6 3 5 2 2 2" xfId="21184"/>
    <cellStyle name="40% - Accent6 3 5 2 3" xfId="21185"/>
    <cellStyle name="40% - Accent6 3 5 3" xfId="21186"/>
    <cellStyle name="40% - Accent6 3 5 3 2" xfId="21187"/>
    <cellStyle name="40% - Accent6 3 5 4" xfId="21188"/>
    <cellStyle name="40% - Accent6 3 6" xfId="21189"/>
    <cellStyle name="40% - Accent6 3 7" xfId="21190"/>
    <cellStyle name="40% - Accent6 3 8" xfId="21191"/>
    <cellStyle name="40% - Accent6 3 9" xfId="21192"/>
    <cellStyle name="40% - Accent6 3_2012" xfId="21193"/>
    <cellStyle name="40% - Accent6 4" xfId="21194"/>
    <cellStyle name="40% - Accent6 4 2" xfId="21195"/>
    <cellStyle name="40% - Accent6 4 2 2" xfId="21196"/>
    <cellStyle name="40% - Accent6 4 2 2 2" xfId="21197"/>
    <cellStyle name="40% - Accent6 4 2 2 2 2" xfId="21198"/>
    <cellStyle name="40% - Accent6 4 2 2 2 2 2" xfId="21199"/>
    <cellStyle name="40% - Accent6 4 2 2 2 2 2 2" xfId="21200"/>
    <cellStyle name="40% - Accent6 4 2 2 2 2 3" xfId="21201"/>
    <cellStyle name="40% - Accent6 4 2 2 2 3" xfId="21202"/>
    <cellStyle name="40% - Accent6 4 2 2 2 3 2" xfId="21203"/>
    <cellStyle name="40% - Accent6 4 2 2 2 4" xfId="21204"/>
    <cellStyle name="40% - Accent6 4 2 2 3" xfId="21205"/>
    <cellStyle name="40% - Accent6 4 2 2 3 2" xfId="21206"/>
    <cellStyle name="40% - Accent6 4 2 2 3 2 2" xfId="21207"/>
    <cellStyle name="40% - Accent6 4 2 2 3 2 2 2" xfId="21208"/>
    <cellStyle name="40% - Accent6 4 2 2 3 2 3" xfId="21209"/>
    <cellStyle name="40% - Accent6 4 2 2 3 3" xfId="21210"/>
    <cellStyle name="40% - Accent6 4 2 2 3 3 2" xfId="21211"/>
    <cellStyle name="40% - Accent6 4 2 2 3 4" xfId="21212"/>
    <cellStyle name="40% - Accent6 4 2 2 4" xfId="21213"/>
    <cellStyle name="40% - Accent6 4 2 2 4 2" xfId="21214"/>
    <cellStyle name="40% - Accent6 4 2 2 4 2 2" xfId="21215"/>
    <cellStyle name="40% - Accent6 4 2 2 4 3" xfId="21216"/>
    <cellStyle name="40% - Accent6 4 2 2 5" xfId="21217"/>
    <cellStyle name="40% - Accent6 4 2 2 5 2" xfId="21218"/>
    <cellStyle name="40% - Accent6 4 2 2 6" xfId="21219"/>
    <cellStyle name="40% - Accent6 4 2 2 7" xfId="21220"/>
    <cellStyle name="40% - Accent6 4 2 2 8" xfId="21221"/>
    <cellStyle name="40% - Accent6 4 2 3" xfId="21222"/>
    <cellStyle name="40% - Accent6 4 2 3 2" xfId="21223"/>
    <cellStyle name="40% - Accent6 4 2 3 2 2" xfId="21224"/>
    <cellStyle name="40% - Accent6 4 2 3 2 2 2" xfId="21225"/>
    <cellStyle name="40% - Accent6 4 2 3 2 3" xfId="21226"/>
    <cellStyle name="40% - Accent6 4 2 3 3" xfId="21227"/>
    <cellStyle name="40% - Accent6 4 2 3 3 2" xfId="21228"/>
    <cellStyle name="40% - Accent6 4 2 3 4" xfId="21229"/>
    <cellStyle name="40% - Accent6 4 2 3 5" xfId="21230"/>
    <cellStyle name="40% - Accent6 4 2 3 6" xfId="21231"/>
    <cellStyle name="40% - Accent6 4 2 4" xfId="21232"/>
    <cellStyle name="40% - Accent6 4 2 5" xfId="21233"/>
    <cellStyle name="40% - Accent6 4 2 6" xfId="21234"/>
    <cellStyle name="40% - Accent6 4 2 7" xfId="21235"/>
    <cellStyle name="40% - Accent6 4 3" xfId="21236"/>
    <cellStyle name="40% - Accent6 4 3 2" xfId="21237"/>
    <cellStyle name="40% - Accent6 4 3 2 2" xfId="21238"/>
    <cellStyle name="40% - Accent6 4 3 2 2 2" xfId="21239"/>
    <cellStyle name="40% - Accent6 4 3 2 2 2 2" xfId="21240"/>
    <cellStyle name="40% - Accent6 4 3 2 2 3" xfId="21241"/>
    <cellStyle name="40% - Accent6 4 3 2 3" xfId="21242"/>
    <cellStyle name="40% - Accent6 4 3 2 3 2" xfId="21243"/>
    <cellStyle name="40% - Accent6 4 3 2 4" xfId="21244"/>
    <cellStyle name="40% - Accent6 4 3 2 5" xfId="21245"/>
    <cellStyle name="40% - Accent6 4 3 2 6" xfId="21246"/>
    <cellStyle name="40% - Accent6 4 3 3" xfId="21247"/>
    <cellStyle name="40% - Accent6 4 3 3 2" xfId="21248"/>
    <cellStyle name="40% - Accent6 4 3 3 2 2" xfId="21249"/>
    <cellStyle name="40% - Accent6 4 3 3 2 2 2" xfId="21250"/>
    <cellStyle name="40% - Accent6 4 3 3 2 3" xfId="21251"/>
    <cellStyle name="40% - Accent6 4 3 3 3" xfId="21252"/>
    <cellStyle name="40% - Accent6 4 3 3 3 2" xfId="21253"/>
    <cellStyle name="40% - Accent6 4 3 3 4" xfId="21254"/>
    <cellStyle name="40% - Accent6 4 3 4" xfId="21255"/>
    <cellStyle name="40% - Accent6 4 3 4 2" xfId="21256"/>
    <cellStyle name="40% - Accent6 4 3 4 2 2" xfId="21257"/>
    <cellStyle name="40% - Accent6 4 3 4 2 2 2" xfId="21258"/>
    <cellStyle name="40% - Accent6 4 3 4 2 3" xfId="21259"/>
    <cellStyle name="40% - Accent6 4 3 4 3" xfId="21260"/>
    <cellStyle name="40% - Accent6 4 3 4 3 2" xfId="21261"/>
    <cellStyle name="40% - Accent6 4 3 4 4" xfId="21262"/>
    <cellStyle name="40% - Accent6 4 3 5" xfId="21263"/>
    <cellStyle name="40% - Accent6 4 3 5 2" xfId="21264"/>
    <cellStyle name="40% - Accent6 4 3 5 2 2" xfId="21265"/>
    <cellStyle name="40% - Accent6 4 3 5 3" xfId="21266"/>
    <cellStyle name="40% - Accent6 4 3 6" xfId="21267"/>
    <cellStyle name="40% - Accent6 4 3 6 2" xfId="21268"/>
    <cellStyle name="40% - Accent6 4 3 7" xfId="21269"/>
    <cellStyle name="40% - Accent6 4 3 7 2" xfId="21270"/>
    <cellStyle name="40% - Accent6 4 3 8" xfId="21271"/>
    <cellStyle name="40% - Accent6 4 4" xfId="21272"/>
    <cellStyle name="40% - Accent6 4 4 2" xfId="21273"/>
    <cellStyle name="40% - Accent6 4 4 2 2" xfId="21274"/>
    <cellStyle name="40% - Accent6 4 4 2 2 2" xfId="21275"/>
    <cellStyle name="40% - Accent6 4 4 2 3" xfId="21276"/>
    <cellStyle name="40% - Accent6 4 4 3" xfId="21277"/>
    <cellStyle name="40% - Accent6 4 4 3 2" xfId="21278"/>
    <cellStyle name="40% - Accent6 4 4 4" xfId="21279"/>
    <cellStyle name="40% - Accent6 4 4 5" xfId="21280"/>
    <cellStyle name="40% - Accent6 4 5" xfId="21281"/>
    <cellStyle name="40% - Accent6 4 6" xfId="21282"/>
    <cellStyle name="40% - Accent6 4 7" xfId="21283"/>
    <cellStyle name="40% - Accent6 4 8" xfId="21284"/>
    <cellStyle name="40% - Accent6 4 9" xfId="21285"/>
    <cellStyle name="40% - Accent6 5" xfId="21286"/>
    <cellStyle name="40% - Accent6 5 10" xfId="21287"/>
    <cellStyle name="40% - Accent6 5 2" xfId="21288"/>
    <cellStyle name="40% - Accent6 5 2 2" xfId="21289"/>
    <cellStyle name="40% - Accent6 5 2 2 2" xfId="21290"/>
    <cellStyle name="40% - Accent6 5 2 2 2 2" xfId="21291"/>
    <cellStyle name="40% - Accent6 5 2 2 2 2 2" xfId="21292"/>
    <cellStyle name="40% - Accent6 5 2 2 2 3" xfId="21293"/>
    <cellStyle name="40% - Accent6 5 2 2 3" xfId="21294"/>
    <cellStyle name="40% - Accent6 5 2 2 3 2" xfId="21295"/>
    <cellStyle name="40% - Accent6 5 2 2 4" xfId="21296"/>
    <cellStyle name="40% - Accent6 5 2 2 5" xfId="21297"/>
    <cellStyle name="40% - Accent6 5 2 3" xfId="21298"/>
    <cellStyle name="40% - Accent6 5 2 3 2" xfId="21299"/>
    <cellStyle name="40% - Accent6 5 2 3 2 2" xfId="21300"/>
    <cellStyle name="40% - Accent6 5 2 3 2 2 2" xfId="21301"/>
    <cellStyle name="40% - Accent6 5 2 3 2 3" xfId="21302"/>
    <cellStyle name="40% - Accent6 5 2 3 3" xfId="21303"/>
    <cellStyle name="40% - Accent6 5 2 3 3 2" xfId="21304"/>
    <cellStyle name="40% - Accent6 5 2 3 4" xfId="21305"/>
    <cellStyle name="40% - Accent6 5 2 4" xfId="21306"/>
    <cellStyle name="40% - Accent6 5 2 4 2" xfId="21307"/>
    <cellStyle name="40% - Accent6 5 2 4 2 2" xfId="21308"/>
    <cellStyle name="40% - Accent6 5 2 4 2 2 2" xfId="21309"/>
    <cellStyle name="40% - Accent6 5 2 4 2 3" xfId="21310"/>
    <cellStyle name="40% - Accent6 5 2 4 3" xfId="21311"/>
    <cellStyle name="40% - Accent6 5 2 4 3 2" xfId="21312"/>
    <cellStyle name="40% - Accent6 5 2 4 4" xfId="21313"/>
    <cellStyle name="40% - Accent6 5 2 5" xfId="21314"/>
    <cellStyle name="40% - Accent6 5 2 5 2" xfId="21315"/>
    <cellStyle name="40% - Accent6 5 2 5 2 2" xfId="21316"/>
    <cellStyle name="40% - Accent6 5 2 5 3" xfId="21317"/>
    <cellStyle name="40% - Accent6 5 2 6" xfId="21318"/>
    <cellStyle name="40% - Accent6 5 2 6 2" xfId="21319"/>
    <cellStyle name="40% - Accent6 5 2 7" xfId="21320"/>
    <cellStyle name="40% - Accent6 5 2 8" xfId="21321"/>
    <cellStyle name="40% - Accent6 5 3" xfId="21322"/>
    <cellStyle name="40% - Accent6 5 3 2" xfId="21323"/>
    <cellStyle name="40% - Accent6 5 3 2 2" xfId="21324"/>
    <cellStyle name="40% - Accent6 5 3 2 2 2" xfId="21325"/>
    <cellStyle name="40% - Accent6 5 3 2 3" xfId="21326"/>
    <cellStyle name="40% - Accent6 5 3 3" xfId="21327"/>
    <cellStyle name="40% - Accent6 5 3 3 2" xfId="21328"/>
    <cellStyle name="40% - Accent6 5 3 4" xfId="21329"/>
    <cellStyle name="40% - Accent6 5 4" xfId="21330"/>
    <cellStyle name="40% - Accent6 5 5" xfId="21331"/>
    <cellStyle name="40% - Accent6 5 6" xfId="21332"/>
    <cellStyle name="40% - Accent6 5 7" xfId="21333"/>
    <cellStyle name="40% - Accent6 5 8" xfId="21334"/>
    <cellStyle name="40% - Accent6 5 9" xfId="21335"/>
    <cellStyle name="40% - Accent6 6" xfId="21336"/>
    <cellStyle name="40% - Accent6 6 10" xfId="21337"/>
    <cellStyle name="40% - Accent6 6 10 2" xfId="21338"/>
    <cellStyle name="40% - Accent6 6 11" xfId="21339"/>
    <cellStyle name="40% - Accent6 6 12" xfId="21340"/>
    <cellStyle name="40% - Accent6 6 13" xfId="21341"/>
    <cellStyle name="40% - Accent6 6 14" xfId="21342"/>
    <cellStyle name="40% - Accent6 6 15" xfId="21343"/>
    <cellStyle name="40% - Accent6 6 2" xfId="21344"/>
    <cellStyle name="40% - Accent6 6 2 10" xfId="21345"/>
    <cellStyle name="40% - Accent6 6 2 11" xfId="21346"/>
    <cellStyle name="40% - Accent6 6 2 2" xfId="21347"/>
    <cellStyle name="40% - Accent6 6 2 2 2" xfId="21348"/>
    <cellStyle name="40% - Accent6 6 2 2 2 2" xfId="21349"/>
    <cellStyle name="40% - Accent6 6 2 2 2 2 2" xfId="21350"/>
    <cellStyle name="40% - Accent6 6 2 2 2 2 2 2" xfId="21351"/>
    <cellStyle name="40% - Accent6 6 2 2 2 2 3" xfId="21352"/>
    <cellStyle name="40% - Accent6 6 2 2 2 3" xfId="21353"/>
    <cellStyle name="40% - Accent6 6 2 2 2 3 2" xfId="21354"/>
    <cellStyle name="40% - Accent6 6 2 2 2 4" xfId="21355"/>
    <cellStyle name="40% - Accent6 6 2 2 3" xfId="21356"/>
    <cellStyle name="40% - Accent6 6 2 2 3 2" xfId="21357"/>
    <cellStyle name="40% - Accent6 6 2 2 3 2 2" xfId="21358"/>
    <cellStyle name="40% - Accent6 6 2 2 3 2 2 2" xfId="21359"/>
    <cellStyle name="40% - Accent6 6 2 2 3 2 3" xfId="21360"/>
    <cellStyle name="40% - Accent6 6 2 2 3 3" xfId="21361"/>
    <cellStyle name="40% - Accent6 6 2 2 3 3 2" xfId="21362"/>
    <cellStyle name="40% - Accent6 6 2 2 3 4" xfId="21363"/>
    <cellStyle name="40% - Accent6 6 2 2 4" xfId="21364"/>
    <cellStyle name="40% - Accent6 6 2 2 4 2" xfId="21365"/>
    <cellStyle name="40% - Accent6 6 2 2 4 2 2" xfId="21366"/>
    <cellStyle name="40% - Accent6 6 2 2 4 3" xfId="21367"/>
    <cellStyle name="40% - Accent6 6 2 2 5" xfId="21368"/>
    <cellStyle name="40% - Accent6 6 2 2 5 2" xfId="21369"/>
    <cellStyle name="40% - Accent6 6 2 2 6" xfId="21370"/>
    <cellStyle name="40% - Accent6 6 2 2 7" xfId="21371"/>
    <cellStyle name="40% - Accent6 6 2 3" xfId="21372"/>
    <cellStyle name="40% - Accent6 6 2 3 2" xfId="21373"/>
    <cellStyle name="40% - Accent6 6 2 3 2 2" xfId="21374"/>
    <cellStyle name="40% - Accent6 6 2 3 2 2 2" xfId="21375"/>
    <cellStyle name="40% - Accent6 6 2 3 2 3" xfId="21376"/>
    <cellStyle name="40% - Accent6 6 2 3 3" xfId="21377"/>
    <cellStyle name="40% - Accent6 6 2 3 3 2" xfId="21378"/>
    <cellStyle name="40% - Accent6 6 2 3 4" xfId="21379"/>
    <cellStyle name="40% - Accent6 6 2 3 5" xfId="21380"/>
    <cellStyle name="40% - Accent6 6 2 4" xfId="21381"/>
    <cellStyle name="40% - Accent6 6 2 4 2" xfId="21382"/>
    <cellStyle name="40% - Accent6 6 2 4 2 2" xfId="21383"/>
    <cellStyle name="40% - Accent6 6 2 4 2 2 2" xfId="21384"/>
    <cellStyle name="40% - Accent6 6 2 4 2 3" xfId="21385"/>
    <cellStyle name="40% - Accent6 6 2 4 3" xfId="21386"/>
    <cellStyle name="40% - Accent6 6 2 4 3 2" xfId="21387"/>
    <cellStyle name="40% - Accent6 6 2 4 4" xfId="21388"/>
    <cellStyle name="40% - Accent6 6 2 5" xfId="21389"/>
    <cellStyle name="40% - Accent6 6 2 5 2" xfId="21390"/>
    <cellStyle name="40% - Accent6 6 2 5 2 2" xfId="21391"/>
    <cellStyle name="40% - Accent6 6 2 5 2 2 2" xfId="21392"/>
    <cellStyle name="40% - Accent6 6 2 5 2 3" xfId="21393"/>
    <cellStyle name="40% - Accent6 6 2 5 3" xfId="21394"/>
    <cellStyle name="40% - Accent6 6 2 5 3 2" xfId="21395"/>
    <cellStyle name="40% - Accent6 6 2 5 4" xfId="21396"/>
    <cellStyle name="40% - Accent6 6 2 6" xfId="21397"/>
    <cellStyle name="40% - Accent6 6 2 6 2" xfId="21398"/>
    <cellStyle name="40% - Accent6 6 2 6 2 2" xfId="21399"/>
    <cellStyle name="40% - Accent6 6 2 6 2 2 2" xfId="21400"/>
    <cellStyle name="40% - Accent6 6 2 6 2 3" xfId="21401"/>
    <cellStyle name="40% - Accent6 6 2 6 3" xfId="21402"/>
    <cellStyle name="40% - Accent6 6 2 6 3 2" xfId="21403"/>
    <cellStyle name="40% - Accent6 6 2 6 4" xfId="21404"/>
    <cellStyle name="40% - Accent6 6 2 7" xfId="21405"/>
    <cellStyle name="40% - Accent6 6 2 7 2" xfId="21406"/>
    <cellStyle name="40% - Accent6 6 2 7 2 2" xfId="21407"/>
    <cellStyle name="40% - Accent6 6 2 7 3" xfId="21408"/>
    <cellStyle name="40% - Accent6 6 2 8" xfId="21409"/>
    <cellStyle name="40% - Accent6 6 2 8 2" xfId="21410"/>
    <cellStyle name="40% - Accent6 6 2 9" xfId="21411"/>
    <cellStyle name="40% - Accent6 6 3" xfId="21412"/>
    <cellStyle name="40% - Accent6 6 3 10" xfId="21413"/>
    <cellStyle name="40% - Accent6 6 3 11" xfId="21414"/>
    <cellStyle name="40% - Accent6 6 3 2" xfId="21415"/>
    <cellStyle name="40% - Accent6 6 3 2 2" xfId="21416"/>
    <cellStyle name="40% - Accent6 6 3 2 2 2" xfId="21417"/>
    <cellStyle name="40% - Accent6 6 3 2 2 2 2" xfId="21418"/>
    <cellStyle name="40% - Accent6 6 3 2 2 2 2 2" xfId="21419"/>
    <cellStyle name="40% - Accent6 6 3 2 2 2 3" xfId="21420"/>
    <cellStyle name="40% - Accent6 6 3 2 2 3" xfId="21421"/>
    <cellStyle name="40% - Accent6 6 3 2 2 3 2" xfId="21422"/>
    <cellStyle name="40% - Accent6 6 3 2 2 4" xfId="21423"/>
    <cellStyle name="40% - Accent6 6 3 2 3" xfId="21424"/>
    <cellStyle name="40% - Accent6 6 3 2 3 2" xfId="21425"/>
    <cellStyle name="40% - Accent6 6 3 2 3 2 2" xfId="21426"/>
    <cellStyle name="40% - Accent6 6 3 2 3 2 2 2" xfId="21427"/>
    <cellStyle name="40% - Accent6 6 3 2 3 2 3" xfId="21428"/>
    <cellStyle name="40% - Accent6 6 3 2 3 3" xfId="21429"/>
    <cellStyle name="40% - Accent6 6 3 2 3 3 2" xfId="21430"/>
    <cellStyle name="40% - Accent6 6 3 2 3 4" xfId="21431"/>
    <cellStyle name="40% - Accent6 6 3 2 4" xfId="21432"/>
    <cellStyle name="40% - Accent6 6 3 2 4 2" xfId="21433"/>
    <cellStyle name="40% - Accent6 6 3 2 4 2 2" xfId="21434"/>
    <cellStyle name="40% - Accent6 6 3 2 4 3" xfId="21435"/>
    <cellStyle name="40% - Accent6 6 3 2 5" xfId="21436"/>
    <cellStyle name="40% - Accent6 6 3 2 5 2" xfId="21437"/>
    <cellStyle name="40% - Accent6 6 3 2 6" xfId="21438"/>
    <cellStyle name="40% - Accent6 6 3 2 7" xfId="21439"/>
    <cellStyle name="40% - Accent6 6 3 3" xfId="21440"/>
    <cellStyle name="40% - Accent6 6 3 3 2" xfId="21441"/>
    <cellStyle name="40% - Accent6 6 3 3 2 2" xfId="21442"/>
    <cellStyle name="40% - Accent6 6 3 3 2 2 2" xfId="21443"/>
    <cellStyle name="40% - Accent6 6 3 3 2 3" xfId="21444"/>
    <cellStyle name="40% - Accent6 6 3 3 3" xfId="21445"/>
    <cellStyle name="40% - Accent6 6 3 3 3 2" xfId="21446"/>
    <cellStyle name="40% - Accent6 6 3 3 4" xfId="21447"/>
    <cellStyle name="40% - Accent6 6 3 3 5" xfId="21448"/>
    <cellStyle name="40% - Accent6 6 3 4" xfId="21449"/>
    <cellStyle name="40% - Accent6 6 3 4 2" xfId="21450"/>
    <cellStyle name="40% - Accent6 6 3 4 2 2" xfId="21451"/>
    <cellStyle name="40% - Accent6 6 3 4 2 2 2" xfId="21452"/>
    <cellStyle name="40% - Accent6 6 3 4 2 3" xfId="21453"/>
    <cellStyle name="40% - Accent6 6 3 4 3" xfId="21454"/>
    <cellStyle name="40% - Accent6 6 3 4 3 2" xfId="21455"/>
    <cellStyle name="40% - Accent6 6 3 4 4" xfId="21456"/>
    <cellStyle name="40% - Accent6 6 3 5" xfId="21457"/>
    <cellStyle name="40% - Accent6 6 3 5 2" xfId="21458"/>
    <cellStyle name="40% - Accent6 6 3 5 2 2" xfId="21459"/>
    <cellStyle name="40% - Accent6 6 3 5 2 2 2" xfId="21460"/>
    <cellStyle name="40% - Accent6 6 3 5 2 3" xfId="21461"/>
    <cellStyle name="40% - Accent6 6 3 5 3" xfId="21462"/>
    <cellStyle name="40% - Accent6 6 3 5 3 2" xfId="21463"/>
    <cellStyle name="40% - Accent6 6 3 5 4" xfId="21464"/>
    <cellStyle name="40% - Accent6 6 3 6" xfId="21465"/>
    <cellStyle name="40% - Accent6 6 3 6 2" xfId="21466"/>
    <cellStyle name="40% - Accent6 6 3 6 2 2" xfId="21467"/>
    <cellStyle name="40% - Accent6 6 3 6 2 2 2" xfId="21468"/>
    <cellStyle name="40% - Accent6 6 3 6 2 3" xfId="21469"/>
    <cellStyle name="40% - Accent6 6 3 6 3" xfId="21470"/>
    <cellStyle name="40% - Accent6 6 3 6 3 2" xfId="21471"/>
    <cellStyle name="40% - Accent6 6 3 6 4" xfId="21472"/>
    <cellStyle name="40% - Accent6 6 3 7" xfId="21473"/>
    <cellStyle name="40% - Accent6 6 3 7 2" xfId="21474"/>
    <cellStyle name="40% - Accent6 6 3 7 2 2" xfId="21475"/>
    <cellStyle name="40% - Accent6 6 3 7 3" xfId="21476"/>
    <cellStyle name="40% - Accent6 6 3 8" xfId="21477"/>
    <cellStyle name="40% - Accent6 6 3 8 2" xfId="21478"/>
    <cellStyle name="40% - Accent6 6 3 9" xfId="21479"/>
    <cellStyle name="40% - Accent6 6 4" xfId="21480"/>
    <cellStyle name="40% - Accent6 6 4 2" xfId="21481"/>
    <cellStyle name="40% - Accent6 6 4 2 2" xfId="21482"/>
    <cellStyle name="40% - Accent6 6 4 2 2 2" xfId="21483"/>
    <cellStyle name="40% - Accent6 6 4 2 2 2 2" xfId="21484"/>
    <cellStyle name="40% - Accent6 6 4 2 2 3" xfId="21485"/>
    <cellStyle name="40% - Accent6 6 4 2 3" xfId="21486"/>
    <cellStyle name="40% - Accent6 6 4 2 3 2" xfId="21487"/>
    <cellStyle name="40% - Accent6 6 4 2 4" xfId="21488"/>
    <cellStyle name="40% - Accent6 6 4 3" xfId="21489"/>
    <cellStyle name="40% - Accent6 6 4 3 2" xfId="21490"/>
    <cellStyle name="40% - Accent6 6 4 3 2 2" xfId="21491"/>
    <cellStyle name="40% - Accent6 6 4 3 2 2 2" xfId="21492"/>
    <cellStyle name="40% - Accent6 6 4 3 2 3" xfId="21493"/>
    <cellStyle name="40% - Accent6 6 4 3 3" xfId="21494"/>
    <cellStyle name="40% - Accent6 6 4 3 3 2" xfId="21495"/>
    <cellStyle name="40% - Accent6 6 4 3 4" xfId="21496"/>
    <cellStyle name="40% - Accent6 6 4 4" xfId="21497"/>
    <cellStyle name="40% - Accent6 6 4 4 2" xfId="21498"/>
    <cellStyle name="40% - Accent6 6 4 4 2 2" xfId="21499"/>
    <cellStyle name="40% - Accent6 6 4 4 3" xfId="21500"/>
    <cellStyle name="40% - Accent6 6 4 5" xfId="21501"/>
    <cellStyle name="40% - Accent6 6 4 5 2" xfId="21502"/>
    <cellStyle name="40% - Accent6 6 4 6" xfId="21503"/>
    <cellStyle name="40% - Accent6 6 4 7" xfId="21504"/>
    <cellStyle name="40% - Accent6 6 5" xfId="21505"/>
    <cellStyle name="40% - Accent6 6 5 2" xfId="21506"/>
    <cellStyle name="40% - Accent6 6 5 2 2" xfId="21507"/>
    <cellStyle name="40% - Accent6 6 5 2 2 2" xfId="21508"/>
    <cellStyle name="40% - Accent6 6 5 2 2 2 2" xfId="21509"/>
    <cellStyle name="40% - Accent6 6 5 2 2 3" xfId="21510"/>
    <cellStyle name="40% - Accent6 6 5 2 3" xfId="21511"/>
    <cellStyle name="40% - Accent6 6 5 2 3 2" xfId="21512"/>
    <cellStyle name="40% - Accent6 6 5 2 4" xfId="21513"/>
    <cellStyle name="40% - Accent6 6 5 3" xfId="21514"/>
    <cellStyle name="40% - Accent6 6 5 3 2" xfId="21515"/>
    <cellStyle name="40% - Accent6 6 5 3 2 2" xfId="21516"/>
    <cellStyle name="40% - Accent6 6 5 3 2 2 2" xfId="21517"/>
    <cellStyle name="40% - Accent6 6 5 3 2 3" xfId="21518"/>
    <cellStyle name="40% - Accent6 6 5 3 3" xfId="21519"/>
    <cellStyle name="40% - Accent6 6 5 3 3 2" xfId="21520"/>
    <cellStyle name="40% - Accent6 6 5 3 4" xfId="21521"/>
    <cellStyle name="40% - Accent6 6 5 4" xfId="21522"/>
    <cellStyle name="40% - Accent6 6 5 4 2" xfId="21523"/>
    <cellStyle name="40% - Accent6 6 5 4 2 2" xfId="21524"/>
    <cellStyle name="40% - Accent6 6 5 4 3" xfId="21525"/>
    <cellStyle name="40% - Accent6 6 5 5" xfId="21526"/>
    <cellStyle name="40% - Accent6 6 5 5 2" xfId="21527"/>
    <cellStyle name="40% - Accent6 6 5 6" xfId="21528"/>
    <cellStyle name="40% - Accent6 6 5 7" xfId="21529"/>
    <cellStyle name="40% - Accent6 6 6" xfId="21530"/>
    <cellStyle name="40% - Accent6 6 6 2" xfId="21531"/>
    <cellStyle name="40% - Accent6 6 6 2 2" xfId="21532"/>
    <cellStyle name="40% - Accent6 6 6 2 2 2" xfId="21533"/>
    <cellStyle name="40% - Accent6 6 6 2 3" xfId="21534"/>
    <cellStyle name="40% - Accent6 6 6 3" xfId="21535"/>
    <cellStyle name="40% - Accent6 6 6 3 2" xfId="21536"/>
    <cellStyle name="40% - Accent6 6 6 4" xfId="21537"/>
    <cellStyle name="40% - Accent6 6 7" xfId="21538"/>
    <cellStyle name="40% - Accent6 6 7 2" xfId="21539"/>
    <cellStyle name="40% - Accent6 6 7 2 2" xfId="21540"/>
    <cellStyle name="40% - Accent6 6 7 2 2 2" xfId="21541"/>
    <cellStyle name="40% - Accent6 6 7 2 3" xfId="21542"/>
    <cellStyle name="40% - Accent6 6 7 3" xfId="21543"/>
    <cellStyle name="40% - Accent6 6 7 3 2" xfId="21544"/>
    <cellStyle name="40% - Accent6 6 7 4" xfId="21545"/>
    <cellStyle name="40% - Accent6 6 8" xfId="21546"/>
    <cellStyle name="40% - Accent6 6 8 2" xfId="21547"/>
    <cellStyle name="40% - Accent6 6 8 2 2" xfId="21548"/>
    <cellStyle name="40% - Accent6 6 8 2 2 2" xfId="21549"/>
    <cellStyle name="40% - Accent6 6 8 2 3" xfId="21550"/>
    <cellStyle name="40% - Accent6 6 8 3" xfId="21551"/>
    <cellStyle name="40% - Accent6 6 8 3 2" xfId="21552"/>
    <cellStyle name="40% - Accent6 6 8 4" xfId="21553"/>
    <cellStyle name="40% - Accent6 6 9" xfId="21554"/>
    <cellStyle name="40% - Accent6 6 9 2" xfId="21555"/>
    <cellStyle name="40% - Accent6 6 9 2 2" xfId="21556"/>
    <cellStyle name="40% - Accent6 6 9 3" xfId="21557"/>
    <cellStyle name="40% - Accent6 7" xfId="21558"/>
    <cellStyle name="40% - Accent6 7 10" xfId="21559"/>
    <cellStyle name="40% - Accent6 7 10 2" xfId="21560"/>
    <cellStyle name="40% - Accent6 7 11" xfId="21561"/>
    <cellStyle name="40% - Accent6 7 12" xfId="21562"/>
    <cellStyle name="40% - Accent6 7 13" xfId="21563"/>
    <cellStyle name="40% - Accent6 7 14" xfId="21564"/>
    <cellStyle name="40% - Accent6 7 15" xfId="21565"/>
    <cellStyle name="40% - Accent6 7 2" xfId="21566"/>
    <cellStyle name="40% - Accent6 7 2 10" xfId="21567"/>
    <cellStyle name="40% - Accent6 7 2 11" xfId="21568"/>
    <cellStyle name="40% - Accent6 7 2 2" xfId="21569"/>
    <cellStyle name="40% - Accent6 7 2 2 2" xfId="21570"/>
    <cellStyle name="40% - Accent6 7 2 2 2 2" xfId="21571"/>
    <cellStyle name="40% - Accent6 7 2 2 2 2 2" xfId="21572"/>
    <cellStyle name="40% - Accent6 7 2 2 2 2 2 2" xfId="21573"/>
    <cellStyle name="40% - Accent6 7 2 2 2 2 3" xfId="21574"/>
    <cellStyle name="40% - Accent6 7 2 2 2 3" xfId="21575"/>
    <cellStyle name="40% - Accent6 7 2 2 2 3 2" xfId="21576"/>
    <cellStyle name="40% - Accent6 7 2 2 2 4" xfId="21577"/>
    <cellStyle name="40% - Accent6 7 2 2 3" xfId="21578"/>
    <cellStyle name="40% - Accent6 7 2 2 3 2" xfId="21579"/>
    <cellStyle name="40% - Accent6 7 2 2 3 2 2" xfId="21580"/>
    <cellStyle name="40% - Accent6 7 2 2 3 2 2 2" xfId="21581"/>
    <cellStyle name="40% - Accent6 7 2 2 3 2 3" xfId="21582"/>
    <cellStyle name="40% - Accent6 7 2 2 3 3" xfId="21583"/>
    <cellStyle name="40% - Accent6 7 2 2 3 3 2" xfId="21584"/>
    <cellStyle name="40% - Accent6 7 2 2 3 4" xfId="21585"/>
    <cellStyle name="40% - Accent6 7 2 2 4" xfId="21586"/>
    <cellStyle name="40% - Accent6 7 2 2 4 2" xfId="21587"/>
    <cellStyle name="40% - Accent6 7 2 2 4 2 2" xfId="21588"/>
    <cellStyle name="40% - Accent6 7 2 2 4 3" xfId="21589"/>
    <cellStyle name="40% - Accent6 7 2 2 5" xfId="21590"/>
    <cellStyle name="40% - Accent6 7 2 2 5 2" xfId="21591"/>
    <cellStyle name="40% - Accent6 7 2 2 6" xfId="21592"/>
    <cellStyle name="40% - Accent6 7 2 2 7" xfId="21593"/>
    <cellStyle name="40% - Accent6 7 2 3" xfId="21594"/>
    <cellStyle name="40% - Accent6 7 2 3 2" xfId="21595"/>
    <cellStyle name="40% - Accent6 7 2 3 2 2" xfId="21596"/>
    <cellStyle name="40% - Accent6 7 2 3 2 2 2" xfId="21597"/>
    <cellStyle name="40% - Accent6 7 2 3 2 3" xfId="21598"/>
    <cellStyle name="40% - Accent6 7 2 3 3" xfId="21599"/>
    <cellStyle name="40% - Accent6 7 2 3 3 2" xfId="21600"/>
    <cellStyle name="40% - Accent6 7 2 3 4" xfId="21601"/>
    <cellStyle name="40% - Accent6 7 2 3 5" xfId="21602"/>
    <cellStyle name="40% - Accent6 7 2 4" xfId="21603"/>
    <cellStyle name="40% - Accent6 7 2 4 2" xfId="21604"/>
    <cellStyle name="40% - Accent6 7 2 4 2 2" xfId="21605"/>
    <cellStyle name="40% - Accent6 7 2 4 2 2 2" xfId="21606"/>
    <cellStyle name="40% - Accent6 7 2 4 2 3" xfId="21607"/>
    <cellStyle name="40% - Accent6 7 2 4 3" xfId="21608"/>
    <cellStyle name="40% - Accent6 7 2 4 3 2" xfId="21609"/>
    <cellStyle name="40% - Accent6 7 2 4 4" xfId="21610"/>
    <cellStyle name="40% - Accent6 7 2 5" xfId="21611"/>
    <cellStyle name="40% - Accent6 7 2 5 2" xfId="21612"/>
    <cellStyle name="40% - Accent6 7 2 5 2 2" xfId="21613"/>
    <cellStyle name="40% - Accent6 7 2 5 2 2 2" xfId="21614"/>
    <cellStyle name="40% - Accent6 7 2 5 2 3" xfId="21615"/>
    <cellStyle name="40% - Accent6 7 2 5 3" xfId="21616"/>
    <cellStyle name="40% - Accent6 7 2 5 3 2" xfId="21617"/>
    <cellStyle name="40% - Accent6 7 2 5 4" xfId="21618"/>
    <cellStyle name="40% - Accent6 7 2 6" xfId="21619"/>
    <cellStyle name="40% - Accent6 7 2 6 2" xfId="21620"/>
    <cellStyle name="40% - Accent6 7 2 6 2 2" xfId="21621"/>
    <cellStyle name="40% - Accent6 7 2 6 2 2 2" xfId="21622"/>
    <cellStyle name="40% - Accent6 7 2 6 2 3" xfId="21623"/>
    <cellStyle name="40% - Accent6 7 2 6 3" xfId="21624"/>
    <cellStyle name="40% - Accent6 7 2 6 3 2" xfId="21625"/>
    <cellStyle name="40% - Accent6 7 2 6 4" xfId="21626"/>
    <cellStyle name="40% - Accent6 7 2 7" xfId="21627"/>
    <cellStyle name="40% - Accent6 7 2 7 2" xfId="21628"/>
    <cellStyle name="40% - Accent6 7 2 7 2 2" xfId="21629"/>
    <cellStyle name="40% - Accent6 7 2 7 3" xfId="21630"/>
    <cellStyle name="40% - Accent6 7 2 8" xfId="21631"/>
    <cellStyle name="40% - Accent6 7 2 8 2" xfId="21632"/>
    <cellStyle name="40% - Accent6 7 2 9" xfId="21633"/>
    <cellStyle name="40% - Accent6 7 3" xfId="21634"/>
    <cellStyle name="40% - Accent6 7 3 10" xfId="21635"/>
    <cellStyle name="40% - Accent6 7 3 11" xfId="21636"/>
    <cellStyle name="40% - Accent6 7 3 2" xfId="21637"/>
    <cellStyle name="40% - Accent6 7 3 2 2" xfId="21638"/>
    <cellStyle name="40% - Accent6 7 3 2 2 2" xfId="21639"/>
    <cellStyle name="40% - Accent6 7 3 2 2 2 2" xfId="21640"/>
    <cellStyle name="40% - Accent6 7 3 2 2 2 2 2" xfId="21641"/>
    <cellStyle name="40% - Accent6 7 3 2 2 2 3" xfId="21642"/>
    <cellStyle name="40% - Accent6 7 3 2 2 3" xfId="21643"/>
    <cellStyle name="40% - Accent6 7 3 2 2 3 2" xfId="21644"/>
    <cellStyle name="40% - Accent6 7 3 2 2 4" xfId="21645"/>
    <cellStyle name="40% - Accent6 7 3 2 3" xfId="21646"/>
    <cellStyle name="40% - Accent6 7 3 2 3 2" xfId="21647"/>
    <cellStyle name="40% - Accent6 7 3 2 3 2 2" xfId="21648"/>
    <cellStyle name="40% - Accent6 7 3 2 3 2 2 2" xfId="21649"/>
    <cellStyle name="40% - Accent6 7 3 2 3 2 3" xfId="21650"/>
    <cellStyle name="40% - Accent6 7 3 2 3 3" xfId="21651"/>
    <cellStyle name="40% - Accent6 7 3 2 3 3 2" xfId="21652"/>
    <cellStyle name="40% - Accent6 7 3 2 3 4" xfId="21653"/>
    <cellStyle name="40% - Accent6 7 3 2 4" xfId="21654"/>
    <cellStyle name="40% - Accent6 7 3 2 4 2" xfId="21655"/>
    <cellStyle name="40% - Accent6 7 3 2 4 2 2" xfId="21656"/>
    <cellStyle name="40% - Accent6 7 3 2 4 3" xfId="21657"/>
    <cellStyle name="40% - Accent6 7 3 2 5" xfId="21658"/>
    <cellStyle name="40% - Accent6 7 3 2 5 2" xfId="21659"/>
    <cellStyle name="40% - Accent6 7 3 2 6" xfId="21660"/>
    <cellStyle name="40% - Accent6 7 3 2 7" xfId="21661"/>
    <cellStyle name="40% - Accent6 7 3 3" xfId="21662"/>
    <cellStyle name="40% - Accent6 7 3 3 2" xfId="21663"/>
    <cellStyle name="40% - Accent6 7 3 3 2 2" xfId="21664"/>
    <cellStyle name="40% - Accent6 7 3 3 2 2 2" xfId="21665"/>
    <cellStyle name="40% - Accent6 7 3 3 2 3" xfId="21666"/>
    <cellStyle name="40% - Accent6 7 3 3 3" xfId="21667"/>
    <cellStyle name="40% - Accent6 7 3 3 3 2" xfId="21668"/>
    <cellStyle name="40% - Accent6 7 3 3 4" xfId="21669"/>
    <cellStyle name="40% - Accent6 7 3 3 5" xfId="21670"/>
    <cellStyle name="40% - Accent6 7 3 4" xfId="21671"/>
    <cellStyle name="40% - Accent6 7 3 4 2" xfId="21672"/>
    <cellStyle name="40% - Accent6 7 3 4 2 2" xfId="21673"/>
    <cellStyle name="40% - Accent6 7 3 4 2 2 2" xfId="21674"/>
    <cellStyle name="40% - Accent6 7 3 4 2 3" xfId="21675"/>
    <cellStyle name="40% - Accent6 7 3 4 3" xfId="21676"/>
    <cellStyle name="40% - Accent6 7 3 4 3 2" xfId="21677"/>
    <cellStyle name="40% - Accent6 7 3 4 4" xfId="21678"/>
    <cellStyle name="40% - Accent6 7 3 5" xfId="21679"/>
    <cellStyle name="40% - Accent6 7 3 5 2" xfId="21680"/>
    <cellStyle name="40% - Accent6 7 3 5 2 2" xfId="21681"/>
    <cellStyle name="40% - Accent6 7 3 5 2 2 2" xfId="21682"/>
    <cellStyle name="40% - Accent6 7 3 5 2 3" xfId="21683"/>
    <cellStyle name="40% - Accent6 7 3 5 3" xfId="21684"/>
    <cellStyle name="40% - Accent6 7 3 5 3 2" xfId="21685"/>
    <cellStyle name="40% - Accent6 7 3 5 4" xfId="21686"/>
    <cellStyle name="40% - Accent6 7 3 6" xfId="21687"/>
    <cellStyle name="40% - Accent6 7 3 6 2" xfId="21688"/>
    <cellStyle name="40% - Accent6 7 3 6 2 2" xfId="21689"/>
    <cellStyle name="40% - Accent6 7 3 6 2 2 2" xfId="21690"/>
    <cellStyle name="40% - Accent6 7 3 6 2 3" xfId="21691"/>
    <cellStyle name="40% - Accent6 7 3 6 3" xfId="21692"/>
    <cellStyle name="40% - Accent6 7 3 6 3 2" xfId="21693"/>
    <cellStyle name="40% - Accent6 7 3 6 4" xfId="21694"/>
    <cellStyle name="40% - Accent6 7 3 7" xfId="21695"/>
    <cellStyle name="40% - Accent6 7 3 7 2" xfId="21696"/>
    <cellStyle name="40% - Accent6 7 3 7 2 2" xfId="21697"/>
    <cellStyle name="40% - Accent6 7 3 7 3" xfId="21698"/>
    <cellStyle name="40% - Accent6 7 3 8" xfId="21699"/>
    <cellStyle name="40% - Accent6 7 3 8 2" xfId="21700"/>
    <cellStyle name="40% - Accent6 7 3 9" xfId="21701"/>
    <cellStyle name="40% - Accent6 7 4" xfId="21702"/>
    <cellStyle name="40% - Accent6 7 4 2" xfId="21703"/>
    <cellStyle name="40% - Accent6 7 4 2 2" xfId="21704"/>
    <cellStyle name="40% - Accent6 7 4 2 2 2" xfId="21705"/>
    <cellStyle name="40% - Accent6 7 4 2 2 2 2" xfId="21706"/>
    <cellStyle name="40% - Accent6 7 4 2 2 3" xfId="21707"/>
    <cellStyle name="40% - Accent6 7 4 2 3" xfId="21708"/>
    <cellStyle name="40% - Accent6 7 4 2 3 2" xfId="21709"/>
    <cellStyle name="40% - Accent6 7 4 2 4" xfId="21710"/>
    <cellStyle name="40% - Accent6 7 4 3" xfId="21711"/>
    <cellStyle name="40% - Accent6 7 4 3 2" xfId="21712"/>
    <cellStyle name="40% - Accent6 7 4 3 2 2" xfId="21713"/>
    <cellStyle name="40% - Accent6 7 4 3 2 2 2" xfId="21714"/>
    <cellStyle name="40% - Accent6 7 4 3 2 3" xfId="21715"/>
    <cellStyle name="40% - Accent6 7 4 3 3" xfId="21716"/>
    <cellStyle name="40% - Accent6 7 4 3 3 2" xfId="21717"/>
    <cellStyle name="40% - Accent6 7 4 3 4" xfId="21718"/>
    <cellStyle name="40% - Accent6 7 4 4" xfId="21719"/>
    <cellStyle name="40% - Accent6 7 4 4 2" xfId="21720"/>
    <cellStyle name="40% - Accent6 7 4 4 2 2" xfId="21721"/>
    <cellStyle name="40% - Accent6 7 4 4 3" xfId="21722"/>
    <cellStyle name="40% - Accent6 7 4 5" xfId="21723"/>
    <cellStyle name="40% - Accent6 7 4 5 2" xfId="21724"/>
    <cellStyle name="40% - Accent6 7 4 6" xfId="21725"/>
    <cellStyle name="40% - Accent6 7 4 7" xfId="21726"/>
    <cellStyle name="40% - Accent6 7 5" xfId="21727"/>
    <cellStyle name="40% - Accent6 7 5 2" xfId="21728"/>
    <cellStyle name="40% - Accent6 7 5 2 2" xfId="21729"/>
    <cellStyle name="40% - Accent6 7 5 2 2 2" xfId="21730"/>
    <cellStyle name="40% - Accent6 7 5 2 2 2 2" xfId="21731"/>
    <cellStyle name="40% - Accent6 7 5 2 2 3" xfId="21732"/>
    <cellStyle name="40% - Accent6 7 5 2 3" xfId="21733"/>
    <cellStyle name="40% - Accent6 7 5 2 3 2" xfId="21734"/>
    <cellStyle name="40% - Accent6 7 5 2 4" xfId="21735"/>
    <cellStyle name="40% - Accent6 7 5 3" xfId="21736"/>
    <cellStyle name="40% - Accent6 7 5 3 2" xfId="21737"/>
    <cellStyle name="40% - Accent6 7 5 3 2 2" xfId="21738"/>
    <cellStyle name="40% - Accent6 7 5 3 2 2 2" xfId="21739"/>
    <cellStyle name="40% - Accent6 7 5 3 2 3" xfId="21740"/>
    <cellStyle name="40% - Accent6 7 5 3 3" xfId="21741"/>
    <cellStyle name="40% - Accent6 7 5 3 3 2" xfId="21742"/>
    <cellStyle name="40% - Accent6 7 5 3 4" xfId="21743"/>
    <cellStyle name="40% - Accent6 7 5 4" xfId="21744"/>
    <cellStyle name="40% - Accent6 7 5 4 2" xfId="21745"/>
    <cellStyle name="40% - Accent6 7 5 4 2 2" xfId="21746"/>
    <cellStyle name="40% - Accent6 7 5 4 3" xfId="21747"/>
    <cellStyle name="40% - Accent6 7 5 5" xfId="21748"/>
    <cellStyle name="40% - Accent6 7 5 5 2" xfId="21749"/>
    <cellStyle name="40% - Accent6 7 5 6" xfId="21750"/>
    <cellStyle name="40% - Accent6 7 5 7" xfId="21751"/>
    <cellStyle name="40% - Accent6 7 6" xfId="21752"/>
    <cellStyle name="40% - Accent6 7 6 2" xfId="21753"/>
    <cellStyle name="40% - Accent6 7 6 2 2" xfId="21754"/>
    <cellStyle name="40% - Accent6 7 6 2 2 2" xfId="21755"/>
    <cellStyle name="40% - Accent6 7 6 2 3" xfId="21756"/>
    <cellStyle name="40% - Accent6 7 6 3" xfId="21757"/>
    <cellStyle name="40% - Accent6 7 6 3 2" xfId="21758"/>
    <cellStyle name="40% - Accent6 7 6 4" xfId="21759"/>
    <cellStyle name="40% - Accent6 7 7" xfId="21760"/>
    <cellStyle name="40% - Accent6 7 7 2" xfId="21761"/>
    <cellStyle name="40% - Accent6 7 7 2 2" xfId="21762"/>
    <cellStyle name="40% - Accent6 7 7 2 2 2" xfId="21763"/>
    <cellStyle name="40% - Accent6 7 7 2 3" xfId="21764"/>
    <cellStyle name="40% - Accent6 7 7 3" xfId="21765"/>
    <cellStyle name="40% - Accent6 7 7 3 2" xfId="21766"/>
    <cellStyle name="40% - Accent6 7 7 4" xfId="21767"/>
    <cellStyle name="40% - Accent6 7 8" xfId="21768"/>
    <cellStyle name="40% - Accent6 7 8 2" xfId="21769"/>
    <cellStyle name="40% - Accent6 7 8 2 2" xfId="21770"/>
    <cellStyle name="40% - Accent6 7 8 2 2 2" xfId="21771"/>
    <cellStyle name="40% - Accent6 7 8 2 3" xfId="21772"/>
    <cellStyle name="40% - Accent6 7 8 3" xfId="21773"/>
    <cellStyle name="40% - Accent6 7 8 3 2" xfId="21774"/>
    <cellStyle name="40% - Accent6 7 8 4" xfId="21775"/>
    <cellStyle name="40% - Accent6 7 9" xfId="21776"/>
    <cellStyle name="40% - Accent6 7 9 2" xfId="21777"/>
    <cellStyle name="40% - Accent6 7 9 2 2" xfId="21778"/>
    <cellStyle name="40% - Accent6 7 9 3" xfId="21779"/>
    <cellStyle name="40% - Accent6 8" xfId="21780"/>
    <cellStyle name="40% - Accent6 8 10" xfId="21781"/>
    <cellStyle name="40% - Accent6 8 10 2" xfId="21782"/>
    <cellStyle name="40% - Accent6 8 11" xfId="21783"/>
    <cellStyle name="40% - Accent6 8 12" xfId="21784"/>
    <cellStyle name="40% - Accent6 8 13" xfId="21785"/>
    <cellStyle name="40% - Accent6 8 14" xfId="21786"/>
    <cellStyle name="40% - Accent6 8 15" xfId="21787"/>
    <cellStyle name="40% - Accent6 8 2" xfId="21788"/>
    <cellStyle name="40% - Accent6 8 2 10" xfId="21789"/>
    <cellStyle name="40% - Accent6 8 2 11" xfId="21790"/>
    <cellStyle name="40% - Accent6 8 2 2" xfId="21791"/>
    <cellStyle name="40% - Accent6 8 2 2 2" xfId="21792"/>
    <cellStyle name="40% - Accent6 8 2 2 2 2" xfId="21793"/>
    <cellStyle name="40% - Accent6 8 2 2 2 2 2" xfId="21794"/>
    <cellStyle name="40% - Accent6 8 2 2 2 2 2 2" xfId="21795"/>
    <cellStyle name="40% - Accent6 8 2 2 2 2 3" xfId="21796"/>
    <cellStyle name="40% - Accent6 8 2 2 2 3" xfId="21797"/>
    <cellStyle name="40% - Accent6 8 2 2 2 3 2" xfId="21798"/>
    <cellStyle name="40% - Accent6 8 2 2 2 4" xfId="21799"/>
    <cellStyle name="40% - Accent6 8 2 2 3" xfId="21800"/>
    <cellStyle name="40% - Accent6 8 2 2 3 2" xfId="21801"/>
    <cellStyle name="40% - Accent6 8 2 2 3 2 2" xfId="21802"/>
    <cellStyle name="40% - Accent6 8 2 2 3 2 2 2" xfId="21803"/>
    <cellStyle name="40% - Accent6 8 2 2 3 2 3" xfId="21804"/>
    <cellStyle name="40% - Accent6 8 2 2 3 3" xfId="21805"/>
    <cellStyle name="40% - Accent6 8 2 2 3 3 2" xfId="21806"/>
    <cellStyle name="40% - Accent6 8 2 2 3 4" xfId="21807"/>
    <cellStyle name="40% - Accent6 8 2 2 4" xfId="21808"/>
    <cellStyle name="40% - Accent6 8 2 2 4 2" xfId="21809"/>
    <cellStyle name="40% - Accent6 8 2 2 4 2 2" xfId="21810"/>
    <cellStyle name="40% - Accent6 8 2 2 4 3" xfId="21811"/>
    <cellStyle name="40% - Accent6 8 2 2 5" xfId="21812"/>
    <cellStyle name="40% - Accent6 8 2 2 5 2" xfId="21813"/>
    <cellStyle name="40% - Accent6 8 2 2 6" xfId="21814"/>
    <cellStyle name="40% - Accent6 8 2 2 7" xfId="21815"/>
    <cellStyle name="40% - Accent6 8 2 3" xfId="21816"/>
    <cellStyle name="40% - Accent6 8 2 3 2" xfId="21817"/>
    <cellStyle name="40% - Accent6 8 2 3 2 2" xfId="21818"/>
    <cellStyle name="40% - Accent6 8 2 3 2 2 2" xfId="21819"/>
    <cellStyle name="40% - Accent6 8 2 3 2 3" xfId="21820"/>
    <cellStyle name="40% - Accent6 8 2 3 3" xfId="21821"/>
    <cellStyle name="40% - Accent6 8 2 3 3 2" xfId="21822"/>
    <cellStyle name="40% - Accent6 8 2 3 4" xfId="21823"/>
    <cellStyle name="40% - Accent6 8 2 3 5" xfId="21824"/>
    <cellStyle name="40% - Accent6 8 2 4" xfId="21825"/>
    <cellStyle name="40% - Accent6 8 2 4 2" xfId="21826"/>
    <cellStyle name="40% - Accent6 8 2 4 2 2" xfId="21827"/>
    <cellStyle name="40% - Accent6 8 2 4 2 2 2" xfId="21828"/>
    <cellStyle name="40% - Accent6 8 2 4 2 3" xfId="21829"/>
    <cellStyle name="40% - Accent6 8 2 4 3" xfId="21830"/>
    <cellStyle name="40% - Accent6 8 2 4 3 2" xfId="21831"/>
    <cellStyle name="40% - Accent6 8 2 4 4" xfId="21832"/>
    <cellStyle name="40% - Accent6 8 2 5" xfId="21833"/>
    <cellStyle name="40% - Accent6 8 2 5 2" xfId="21834"/>
    <cellStyle name="40% - Accent6 8 2 5 2 2" xfId="21835"/>
    <cellStyle name="40% - Accent6 8 2 5 2 2 2" xfId="21836"/>
    <cellStyle name="40% - Accent6 8 2 5 2 3" xfId="21837"/>
    <cellStyle name="40% - Accent6 8 2 5 3" xfId="21838"/>
    <cellStyle name="40% - Accent6 8 2 5 3 2" xfId="21839"/>
    <cellStyle name="40% - Accent6 8 2 5 4" xfId="21840"/>
    <cellStyle name="40% - Accent6 8 2 6" xfId="21841"/>
    <cellStyle name="40% - Accent6 8 2 6 2" xfId="21842"/>
    <cellStyle name="40% - Accent6 8 2 6 2 2" xfId="21843"/>
    <cellStyle name="40% - Accent6 8 2 6 2 2 2" xfId="21844"/>
    <cellStyle name="40% - Accent6 8 2 6 2 3" xfId="21845"/>
    <cellStyle name="40% - Accent6 8 2 6 3" xfId="21846"/>
    <cellStyle name="40% - Accent6 8 2 6 3 2" xfId="21847"/>
    <cellStyle name="40% - Accent6 8 2 6 4" xfId="21848"/>
    <cellStyle name="40% - Accent6 8 2 7" xfId="21849"/>
    <cellStyle name="40% - Accent6 8 2 7 2" xfId="21850"/>
    <cellStyle name="40% - Accent6 8 2 7 2 2" xfId="21851"/>
    <cellStyle name="40% - Accent6 8 2 7 3" xfId="21852"/>
    <cellStyle name="40% - Accent6 8 2 8" xfId="21853"/>
    <cellStyle name="40% - Accent6 8 2 8 2" xfId="21854"/>
    <cellStyle name="40% - Accent6 8 2 9" xfId="21855"/>
    <cellStyle name="40% - Accent6 8 3" xfId="21856"/>
    <cellStyle name="40% - Accent6 8 3 10" xfId="21857"/>
    <cellStyle name="40% - Accent6 8 3 11" xfId="21858"/>
    <cellStyle name="40% - Accent6 8 3 2" xfId="21859"/>
    <cellStyle name="40% - Accent6 8 3 2 2" xfId="21860"/>
    <cellStyle name="40% - Accent6 8 3 2 2 2" xfId="21861"/>
    <cellStyle name="40% - Accent6 8 3 2 2 2 2" xfId="21862"/>
    <cellStyle name="40% - Accent6 8 3 2 2 2 2 2" xfId="21863"/>
    <cellStyle name="40% - Accent6 8 3 2 2 2 3" xfId="21864"/>
    <cellStyle name="40% - Accent6 8 3 2 2 3" xfId="21865"/>
    <cellStyle name="40% - Accent6 8 3 2 2 3 2" xfId="21866"/>
    <cellStyle name="40% - Accent6 8 3 2 2 4" xfId="21867"/>
    <cellStyle name="40% - Accent6 8 3 2 3" xfId="21868"/>
    <cellStyle name="40% - Accent6 8 3 2 3 2" xfId="21869"/>
    <cellStyle name="40% - Accent6 8 3 2 3 2 2" xfId="21870"/>
    <cellStyle name="40% - Accent6 8 3 2 3 2 2 2" xfId="21871"/>
    <cellStyle name="40% - Accent6 8 3 2 3 2 3" xfId="21872"/>
    <cellStyle name="40% - Accent6 8 3 2 3 3" xfId="21873"/>
    <cellStyle name="40% - Accent6 8 3 2 3 3 2" xfId="21874"/>
    <cellStyle name="40% - Accent6 8 3 2 3 4" xfId="21875"/>
    <cellStyle name="40% - Accent6 8 3 2 4" xfId="21876"/>
    <cellStyle name="40% - Accent6 8 3 2 4 2" xfId="21877"/>
    <cellStyle name="40% - Accent6 8 3 2 4 2 2" xfId="21878"/>
    <cellStyle name="40% - Accent6 8 3 2 4 3" xfId="21879"/>
    <cellStyle name="40% - Accent6 8 3 2 5" xfId="21880"/>
    <cellStyle name="40% - Accent6 8 3 2 5 2" xfId="21881"/>
    <cellStyle name="40% - Accent6 8 3 2 6" xfId="21882"/>
    <cellStyle name="40% - Accent6 8 3 2 7" xfId="21883"/>
    <cellStyle name="40% - Accent6 8 3 3" xfId="21884"/>
    <cellStyle name="40% - Accent6 8 3 3 2" xfId="21885"/>
    <cellStyle name="40% - Accent6 8 3 3 2 2" xfId="21886"/>
    <cellStyle name="40% - Accent6 8 3 3 2 2 2" xfId="21887"/>
    <cellStyle name="40% - Accent6 8 3 3 2 3" xfId="21888"/>
    <cellStyle name="40% - Accent6 8 3 3 3" xfId="21889"/>
    <cellStyle name="40% - Accent6 8 3 3 3 2" xfId="21890"/>
    <cellStyle name="40% - Accent6 8 3 3 4" xfId="21891"/>
    <cellStyle name="40% - Accent6 8 3 3 5" xfId="21892"/>
    <cellStyle name="40% - Accent6 8 3 4" xfId="21893"/>
    <cellStyle name="40% - Accent6 8 3 4 2" xfId="21894"/>
    <cellStyle name="40% - Accent6 8 3 4 2 2" xfId="21895"/>
    <cellStyle name="40% - Accent6 8 3 4 2 2 2" xfId="21896"/>
    <cellStyle name="40% - Accent6 8 3 4 2 3" xfId="21897"/>
    <cellStyle name="40% - Accent6 8 3 4 3" xfId="21898"/>
    <cellStyle name="40% - Accent6 8 3 4 3 2" xfId="21899"/>
    <cellStyle name="40% - Accent6 8 3 4 4" xfId="21900"/>
    <cellStyle name="40% - Accent6 8 3 5" xfId="21901"/>
    <cellStyle name="40% - Accent6 8 3 5 2" xfId="21902"/>
    <cellStyle name="40% - Accent6 8 3 5 2 2" xfId="21903"/>
    <cellStyle name="40% - Accent6 8 3 5 2 2 2" xfId="21904"/>
    <cellStyle name="40% - Accent6 8 3 5 2 3" xfId="21905"/>
    <cellStyle name="40% - Accent6 8 3 5 3" xfId="21906"/>
    <cellStyle name="40% - Accent6 8 3 5 3 2" xfId="21907"/>
    <cellStyle name="40% - Accent6 8 3 5 4" xfId="21908"/>
    <cellStyle name="40% - Accent6 8 3 6" xfId="21909"/>
    <cellStyle name="40% - Accent6 8 3 6 2" xfId="21910"/>
    <cellStyle name="40% - Accent6 8 3 6 2 2" xfId="21911"/>
    <cellStyle name="40% - Accent6 8 3 6 2 2 2" xfId="21912"/>
    <cellStyle name="40% - Accent6 8 3 6 2 3" xfId="21913"/>
    <cellStyle name="40% - Accent6 8 3 6 3" xfId="21914"/>
    <cellStyle name="40% - Accent6 8 3 6 3 2" xfId="21915"/>
    <cellStyle name="40% - Accent6 8 3 6 4" xfId="21916"/>
    <cellStyle name="40% - Accent6 8 3 7" xfId="21917"/>
    <cellStyle name="40% - Accent6 8 3 7 2" xfId="21918"/>
    <cellStyle name="40% - Accent6 8 3 7 2 2" xfId="21919"/>
    <cellStyle name="40% - Accent6 8 3 7 3" xfId="21920"/>
    <cellStyle name="40% - Accent6 8 3 8" xfId="21921"/>
    <cellStyle name="40% - Accent6 8 3 8 2" xfId="21922"/>
    <cellStyle name="40% - Accent6 8 3 9" xfId="21923"/>
    <cellStyle name="40% - Accent6 8 4" xfId="21924"/>
    <cellStyle name="40% - Accent6 8 4 2" xfId="21925"/>
    <cellStyle name="40% - Accent6 8 4 2 2" xfId="21926"/>
    <cellStyle name="40% - Accent6 8 4 2 2 2" xfId="21927"/>
    <cellStyle name="40% - Accent6 8 4 2 2 2 2" xfId="21928"/>
    <cellStyle name="40% - Accent6 8 4 2 2 3" xfId="21929"/>
    <cellStyle name="40% - Accent6 8 4 2 3" xfId="21930"/>
    <cellStyle name="40% - Accent6 8 4 2 3 2" xfId="21931"/>
    <cellStyle name="40% - Accent6 8 4 2 4" xfId="21932"/>
    <cellStyle name="40% - Accent6 8 4 3" xfId="21933"/>
    <cellStyle name="40% - Accent6 8 4 3 2" xfId="21934"/>
    <cellStyle name="40% - Accent6 8 4 3 2 2" xfId="21935"/>
    <cellStyle name="40% - Accent6 8 4 3 2 2 2" xfId="21936"/>
    <cellStyle name="40% - Accent6 8 4 3 2 3" xfId="21937"/>
    <cellStyle name="40% - Accent6 8 4 3 3" xfId="21938"/>
    <cellStyle name="40% - Accent6 8 4 3 3 2" xfId="21939"/>
    <cellStyle name="40% - Accent6 8 4 3 4" xfId="21940"/>
    <cellStyle name="40% - Accent6 8 4 4" xfId="21941"/>
    <cellStyle name="40% - Accent6 8 4 4 2" xfId="21942"/>
    <cellStyle name="40% - Accent6 8 4 4 2 2" xfId="21943"/>
    <cellStyle name="40% - Accent6 8 4 4 3" xfId="21944"/>
    <cellStyle name="40% - Accent6 8 4 5" xfId="21945"/>
    <cellStyle name="40% - Accent6 8 4 5 2" xfId="21946"/>
    <cellStyle name="40% - Accent6 8 4 6" xfId="21947"/>
    <cellStyle name="40% - Accent6 8 4 7" xfId="21948"/>
    <cellStyle name="40% - Accent6 8 5" xfId="21949"/>
    <cellStyle name="40% - Accent6 8 5 2" xfId="21950"/>
    <cellStyle name="40% - Accent6 8 5 2 2" xfId="21951"/>
    <cellStyle name="40% - Accent6 8 5 2 2 2" xfId="21952"/>
    <cellStyle name="40% - Accent6 8 5 2 2 2 2" xfId="21953"/>
    <cellStyle name="40% - Accent6 8 5 2 2 3" xfId="21954"/>
    <cellStyle name="40% - Accent6 8 5 2 3" xfId="21955"/>
    <cellStyle name="40% - Accent6 8 5 2 3 2" xfId="21956"/>
    <cellStyle name="40% - Accent6 8 5 2 4" xfId="21957"/>
    <cellStyle name="40% - Accent6 8 5 3" xfId="21958"/>
    <cellStyle name="40% - Accent6 8 5 3 2" xfId="21959"/>
    <cellStyle name="40% - Accent6 8 5 3 2 2" xfId="21960"/>
    <cellStyle name="40% - Accent6 8 5 3 2 2 2" xfId="21961"/>
    <cellStyle name="40% - Accent6 8 5 3 2 3" xfId="21962"/>
    <cellStyle name="40% - Accent6 8 5 3 3" xfId="21963"/>
    <cellStyle name="40% - Accent6 8 5 3 3 2" xfId="21964"/>
    <cellStyle name="40% - Accent6 8 5 3 4" xfId="21965"/>
    <cellStyle name="40% - Accent6 8 5 4" xfId="21966"/>
    <cellStyle name="40% - Accent6 8 5 4 2" xfId="21967"/>
    <cellStyle name="40% - Accent6 8 5 4 2 2" xfId="21968"/>
    <cellStyle name="40% - Accent6 8 5 4 3" xfId="21969"/>
    <cellStyle name="40% - Accent6 8 5 5" xfId="21970"/>
    <cellStyle name="40% - Accent6 8 5 5 2" xfId="21971"/>
    <cellStyle name="40% - Accent6 8 5 6" xfId="21972"/>
    <cellStyle name="40% - Accent6 8 5 7" xfId="21973"/>
    <cellStyle name="40% - Accent6 8 6" xfId="21974"/>
    <cellStyle name="40% - Accent6 8 6 2" xfId="21975"/>
    <cellStyle name="40% - Accent6 8 6 2 2" xfId="21976"/>
    <cellStyle name="40% - Accent6 8 6 2 2 2" xfId="21977"/>
    <cellStyle name="40% - Accent6 8 6 2 3" xfId="21978"/>
    <cellStyle name="40% - Accent6 8 6 3" xfId="21979"/>
    <cellStyle name="40% - Accent6 8 6 3 2" xfId="21980"/>
    <cellStyle name="40% - Accent6 8 6 4" xfId="21981"/>
    <cellStyle name="40% - Accent6 8 7" xfId="21982"/>
    <cellStyle name="40% - Accent6 8 7 2" xfId="21983"/>
    <cellStyle name="40% - Accent6 8 7 2 2" xfId="21984"/>
    <cellStyle name="40% - Accent6 8 7 2 2 2" xfId="21985"/>
    <cellStyle name="40% - Accent6 8 7 2 3" xfId="21986"/>
    <cellStyle name="40% - Accent6 8 7 3" xfId="21987"/>
    <cellStyle name="40% - Accent6 8 7 3 2" xfId="21988"/>
    <cellStyle name="40% - Accent6 8 7 4" xfId="21989"/>
    <cellStyle name="40% - Accent6 8 8" xfId="21990"/>
    <cellStyle name="40% - Accent6 8 8 2" xfId="21991"/>
    <cellStyle name="40% - Accent6 8 8 2 2" xfId="21992"/>
    <cellStyle name="40% - Accent6 8 8 2 2 2" xfId="21993"/>
    <cellStyle name="40% - Accent6 8 8 2 3" xfId="21994"/>
    <cellStyle name="40% - Accent6 8 8 3" xfId="21995"/>
    <cellStyle name="40% - Accent6 8 8 3 2" xfId="21996"/>
    <cellStyle name="40% - Accent6 8 8 4" xfId="21997"/>
    <cellStyle name="40% - Accent6 8 9" xfId="21998"/>
    <cellStyle name="40% - Accent6 8 9 2" xfId="21999"/>
    <cellStyle name="40% - Accent6 8 9 2 2" xfId="22000"/>
    <cellStyle name="40% - Accent6 8 9 3" xfId="22001"/>
    <cellStyle name="40% - Accent6 9" xfId="22002"/>
    <cellStyle name="40% - Accent6 9 10" xfId="22003"/>
    <cellStyle name="40% - Accent6 9 10 2" xfId="22004"/>
    <cellStyle name="40% - Accent6 9 11" xfId="22005"/>
    <cellStyle name="40% - Accent6 9 12" xfId="22006"/>
    <cellStyle name="40% - Accent6 9 13" xfId="22007"/>
    <cellStyle name="40% - Accent6 9 14" xfId="22008"/>
    <cellStyle name="40% - Accent6 9 15" xfId="22009"/>
    <cellStyle name="40% - Accent6 9 2" xfId="22010"/>
    <cellStyle name="40% - Accent6 9 2 10" xfId="22011"/>
    <cellStyle name="40% - Accent6 9 2 11" xfId="22012"/>
    <cellStyle name="40% - Accent6 9 2 2" xfId="22013"/>
    <cellStyle name="40% - Accent6 9 2 2 2" xfId="22014"/>
    <cellStyle name="40% - Accent6 9 2 2 2 2" xfId="22015"/>
    <cellStyle name="40% - Accent6 9 2 2 2 2 2" xfId="22016"/>
    <cellStyle name="40% - Accent6 9 2 2 2 2 2 2" xfId="22017"/>
    <cellStyle name="40% - Accent6 9 2 2 2 2 3" xfId="22018"/>
    <cellStyle name="40% - Accent6 9 2 2 2 3" xfId="22019"/>
    <cellStyle name="40% - Accent6 9 2 2 2 3 2" xfId="22020"/>
    <cellStyle name="40% - Accent6 9 2 2 2 4" xfId="22021"/>
    <cellStyle name="40% - Accent6 9 2 2 3" xfId="22022"/>
    <cellStyle name="40% - Accent6 9 2 2 3 2" xfId="22023"/>
    <cellStyle name="40% - Accent6 9 2 2 3 2 2" xfId="22024"/>
    <cellStyle name="40% - Accent6 9 2 2 3 2 2 2" xfId="22025"/>
    <cellStyle name="40% - Accent6 9 2 2 3 2 3" xfId="22026"/>
    <cellStyle name="40% - Accent6 9 2 2 3 3" xfId="22027"/>
    <cellStyle name="40% - Accent6 9 2 2 3 3 2" xfId="22028"/>
    <cellStyle name="40% - Accent6 9 2 2 3 4" xfId="22029"/>
    <cellStyle name="40% - Accent6 9 2 2 4" xfId="22030"/>
    <cellStyle name="40% - Accent6 9 2 2 4 2" xfId="22031"/>
    <cellStyle name="40% - Accent6 9 2 2 4 2 2" xfId="22032"/>
    <cellStyle name="40% - Accent6 9 2 2 4 3" xfId="22033"/>
    <cellStyle name="40% - Accent6 9 2 2 5" xfId="22034"/>
    <cellStyle name="40% - Accent6 9 2 2 5 2" xfId="22035"/>
    <cellStyle name="40% - Accent6 9 2 2 6" xfId="22036"/>
    <cellStyle name="40% - Accent6 9 2 2 7" xfId="22037"/>
    <cellStyle name="40% - Accent6 9 2 3" xfId="22038"/>
    <cellStyle name="40% - Accent6 9 2 3 2" xfId="22039"/>
    <cellStyle name="40% - Accent6 9 2 3 2 2" xfId="22040"/>
    <cellStyle name="40% - Accent6 9 2 3 2 2 2" xfId="22041"/>
    <cellStyle name="40% - Accent6 9 2 3 2 3" xfId="22042"/>
    <cellStyle name="40% - Accent6 9 2 3 3" xfId="22043"/>
    <cellStyle name="40% - Accent6 9 2 3 3 2" xfId="22044"/>
    <cellStyle name="40% - Accent6 9 2 3 4" xfId="22045"/>
    <cellStyle name="40% - Accent6 9 2 3 5" xfId="22046"/>
    <cellStyle name="40% - Accent6 9 2 4" xfId="22047"/>
    <cellStyle name="40% - Accent6 9 2 4 2" xfId="22048"/>
    <cellStyle name="40% - Accent6 9 2 4 2 2" xfId="22049"/>
    <cellStyle name="40% - Accent6 9 2 4 2 2 2" xfId="22050"/>
    <cellStyle name="40% - Accent6 9 2 4 2 3" xfId="22051"/>
    <cellStyle name="40% - Accent6 9 2 4 3" xfId="22052"/>
    <cellStyle name="40% - Accent6 9 2 4 3 2" xfId="22053"/>
    <cellStyle name="40% - Accent6 9 2 4 4" xfId="22054"/>
    <cellStyle name="40% - Accent6 9 2 5" xfId="22055"/>
    <cellStyle name="40% - Accent6 9 2 5 2" xfId="22056"/>
    <cellStyle name="40% - Accent6 9 2 5 2 2" xfId="22057"/>
    <cellStyle name="40% - Accent6 9 2 5 2 2 2" xfId="22058"/>
    <cellStyle name="40% - Accent6 9 2 5 2 3" xfId="22059"/>
    <cellStyle name="40% - Accent6 9 2 5 3" xfId="22060"/>
    <cellStyle name="40% - Accent6 9 2 5 3 2" xfId="22061"/>
    <cellStyle name="40% - Accent6 9 2 5 4" xfId="22062"/>
    <cellStyle name="40% - Accent6 9 2 6" xfId="22063"/>
    <cellStyle name="40% - Accent6 9 2 6 2" xfId="22064"/>
    <cellStyle name="40% - Accent6 9 2 6 2 2" xfId="22065"/>
    <cellStyle name="40% - Accent6 9 2 6 2 2 2" xfId="22066"/>
    <cellStyle name="40% - Accent6 9 2 6 2 3" xfId="22067"/>
    <cellStyle name="40% - Accent6 9 2 6 3" xfId="22068"/>
    <cellStyle name="40% - Accent6 9 2 6 3 2" xfId="22069"/>
    <cellStyle name="40% - Accent6 9 2 6 4" xfId="22070"/>
    <cellStyle name="40% - Accent6 9 2 7" xfId="22071"/>
    <cellStyle name="40% - Accent6 9 2 7 2" xfId="22072"/>
    <cellStyle name="40% - Accent6 9 2 7 2 2" xfId="22073"/>
    <cellStyle name="40% - Accent6 9 2 7 3" xfId="22074"/>
    <cellStyle name="40% - Accent6 9 2 8" xfId="22075"/>
    <cellStyle name="40% - Accent6 9 2 8 2" xfId="22076"/>
    <cellStyle name="40% - Accent6 9 2 9" xfId="22077"/>
    <cellStyle name="40% - Accent6 9 3" xfId="22078"/>
    <cellStyle name="40% - Accent6 9 3 10" xfId="22079"/>
    <cellStyle name="40% - Accent6 9 3 11" xfId="22080"/>
    <cellStyle name="40% - Accent6 9 3 2" xfId="22081"/>
    <cellStyle name="40% - Accent6 9 3 2 2" xfId="22082"/>
    <cellStyle name="40% - Accent6 9 3 2 2 2" xfId="22083"/>
    <cellStyle name="40% - Accent6 9 3 2 2 2 2" xfId="22084"/>
    <cellStyle name="40% - Accent6 9 3 2 2 2 2 2" xfId="22085"/>
    <cellStyle name="40% - Accent6 9 3 2 2 2 3" xfId="22086"/>
    <cellStyle name="40% - Accent6 9 3 2 2 3" xfId="22087"/>
    <cellStyle name="40% - Accent6 9 3 2 2 3 2" xfId="22088"/>
    <cellStyle name="40% - Accent6 9 3 2 2 4" xfId="22089"/>
    <cellStyle name="40% - Accent6 9 3 2 3" xfId="22090"/>
    <cellStyle name="40% - Accent6 9 3 2 3 2" xfId="22091"/>
    <cellStyle name="40% - Accent6 9 3 2 3 2 2" xfId="22092"/>
    <cellStyle name="40% - Accent6 9 3 2 3 2 2 2" xfId="22093"/>
    <cellStyle name="40% - Accent6 9 3 2 3 2 3" xfId="22094"/>
    <cellStyle name="40% - Accent6 9 3 2 3 3" xfId="22095"/>
    <cellStyle name="40% - Accent6 9 3 2 3 3 2" xfId="22096"/>
    <cellStyle name="40% - Accent6 9 3 2 3 4" xfId="22097"/>
    <cellStyle name="40% - Accent6 9 3 2 4" xfId="22098"/>
    <cellStyle name="40% - Accent6 9 3 2 4 2" xfId="22099"/>
    <cellStyle name="40% - Accent6 9 3 2 4 2 2" xfId="22100"/>
    <cellStyle name="40% - Accent6 9 3 2 4 3" xfId="22101"/>
    <cellStyle name="40% - Accent6 9 3 2 5" xfId="22102"/>
    <cellStyle name="40% - Accent6 9 3 2 5 2" xfId="22103"/>
    <cellStyle name="40% - Accent6 9 3 2 6" xfId="22104"/>
    <cellStyle name="40% - Accent6 9 3 2 7" xfId="22105"/>
    <cellStyle name="40% - Accent6 9 3 3" xfId="22106"/>
    <cellStyle name="40% - Accent6 9 3 3 2" xfId="22107"/>
    <cellStyle name="40% - Accent6 9 3 3 2 2" xfId="22108"/>
    <cellStyle name="40% - Accent6 9 3 3 2 2 2" xfId="22109"/>
    <cellStyle name="40% - Accent6 9 3 3 2 3" xfId="22110"/>
    <cellStyle name="40% - Accent6 9 3 3 3" xfId="22111"/>
    <cellStyle name="40% - Accent6 9 3 3 3 2" xfId="22112"/>
    <cellStyle name="40% - Accent6 9 3 3 4" xfId="22113"/>
    <cellStyle name="40% - Accent6 9 3 3 5" xfId="22114"/>
    <cellStyle name="40% - Accent6 9 3 4" xfId="22115"/>
    <cellStyle name="40% - Accent6 9 3 4 2" xfId="22116"/>
    <cellStyle name="40% - Accent6 9 3 4 2 2" xfId="22117"/>
    <cellStyle name="40% - Accent6 9 3 4 2 2 2" xfId="22118"/>
    <cellStyle name="40% - Accent6 9 3 4 2 3" xfId="22119"/>
    <cellStyle name="40% - Accent6 9 3 4 3" xfId="22120"/>
    <cellStyle name="40% - Accent6 9 3 4 3 2" xfId="22121"/>
    <cellStyle name="40% - Accent6 9 3 4 4" xfId="22122"/>
    <cellStyle name="40% - Accent6 9 3 5" xfId="22123"/>
    <cellStyle name="40% - Accent6 9 3 5 2" xfId="22124"/>
    <cellStyle name="40% - Accent6 9 3 5 2 2" xfId="22125"/>
    <cellStyle name="40% - Accent6 9 3 5 2 2 2" xfId="22126"/>
    <cellStyle name="40% - Accent6 9 3 5 2 3" xfId="22127"/>
    <cellStyle name="40% - Accent6 9 3 5 3" xfId="22128"/>
    <cellStyle name="40% - Accent6 9 3 5 3 2" xfId="22129"/>
    <cellStyle name="40% - Accent6 9 3 5 4" xfId="22130"/>
    <cellStyle name="40% - Accent6 9 3 6" xfId="22131"/>
    <cellStyle name="40% - Accent6 9 3 6 2" xfId="22132"/>
    <cellStyle name="40% - Accent6 9 3 6 2 2" xfId="22133"/>
    <cellStyle name="40% - Accent6 9 3 6 2 2 2" xfId="22134"/>
    <cellStyle name="40% - Accent6 9 3 6 2 3" xfId="22135"/>
    <cellStyle name="40% - Accent6 9 3 6 3" xfId="22136"/>
    <cellStyle name="40% - Accent6 9 3 6 3 2" xfId="22137"/>
    <cellStyle name="40% - Accent6 9 3 6 4" xfId="22138"/>
    <cellStyle name="40% - Accent6 9 3 7" xfId="22139"/>
    <cellStyle name="40% - Accent6 9 3 7 2" xfId="22140"/>
    <cellStyle name="40% - Accent6 9 3 7 2 2" xfId="22141"/>
    <cellStyle name="40% - Accent6 9 3 7 3" xfId="22142"/>
    <cellStyle name="40% - Accent6 9 3 8" xfId="22143"/>
    <cellStyle name="40% - Accent6 9 3 8 2" xfId="22144"/>
    <cellStyle name="40% - Accent6 9 3 9" xfId="22145"/>
    <cellStyle name="40% - Accent6 9 4" xfId="22146"/>
    <cellStyle name="40% - Accent6 9 4 2" xfId="22147"/>
    <cellStyle name="40% - Accent6 9 4 2 2" xfId="22148"/>
    <cellStyle name="40% - Accent6 9 4 2 2 2" xfId="22149"/>
    <cellStyle name="40% - Accent6 9 4 2 2 2 2" xfId="22150"/>
    <cellStyle name="40% - Accent6 9 4 2 2 3" xfId="22151"/>
    <cellStyle name="40% - Accent6 9 4 2 3" xfId="22152"/>
    <cellStyle name="40% - Accent6 9 4 2 3 2" xfId="22153"/>
    <cellStyle name="40% - Accent6 9 4 2 4" xfId="22154"/>
    <cellStyle name="40% - Accent6 9 4 3" xfId="22155"/>
    <cellStyle name="40% - Accent6 9 4 3 2" xfId="22156"/>
    <cellStyle name="40% - Accent6 9 4 3 2 2" xfId="22157"/>
    <cellStyle name="40% - Accent6 9 4 3 2 2 2" xfId="22158"/>
    <cellStyle name="40% - Accent6 9 4 3 2 3" xfId="22159"/>
    <cellStyle name="40% - Accent6 9 4 3 3" xfId="22160"/>
    <cellStyle name="40% - Accent6 9 4 3 3 2" xfId="22161"/>
    <cellStyle name="40% - Accent6 9 4 3 4" xfId="22162"/>
    <cellStyle name="40% - Accent6 9 4 4" xfId="22163"/>
    <cellStyle name="40% - Accent6 9 4 4 2" xfId="22164"/>
    <cellStyle name="40% - Accent6 9 4 4 2 2" xfId="22165"/>
    <cellStyle name="40% - Accent6 9 4 4 3" xfId="22166"/>
    <cellStyle name="40% - Accent6 9 4 5" xfId="22167"/>
    <cellStyle name="40% - Accent6 9 4 5 2" xfId="22168"/>
    <cellStyle name="40% - Accent6 9 4 6" xfId="22169"/>
    <cellStyle name="40% - Accent6 9 4 7" xfId="22170"/>
    <cellStyle name="40% - Accent6 9 5" xfId="22171"/>
    <cellStyle name="40% - Accent6 9 5 2" xfId="22172"/>
    <cellStyle name="40% - Accent6 9 5 2 2" xfId="22173"/>
    <cellStyle name="40% - Accent6 9 5 2 2 2" xfId="22174"/>
    <cellStyle name="40% - Accent6 9 5 2 2 2 2" xfId="22175"/>
    <cellStyle name="40% - Accent6 9 5 2 2 3" xfId="22176"/>
    <cellStyle name="40% - Accent6 9 5 2 3" xfId="22177"/>
    <cellStyle name="40% - Accent6 9 5 2 3 2" xfId="22178"/>
    <cellStyle name="40% - Accent6 9 5 2 4" xfId="22179"/>
    <cellStyle name="40% - Accent6 9 5 3" xfId="22180"/>
    <cellStyle name="40% - Accent6 9 5 3 2" xfId="22181"/>
    <cellStyle name="40% - Accent6 9 5 3 2 2" xfId="22182"/>
    <cellStyle name="40% - Accent6 9 5 3 2 2 2" xfId="22183"/>
    <cellStyle name="40% - Accent6 9 5 3 2 3" xfId="22184"/>
    <cellStyle name="40% - Accent6 9 5 3 3" xfId="22185"/>
    <cellStyle name="40% - Accent6 9 5 3 3 2" xfId="22186"/>
    <cellStyle name="40% - Accent6 9 5 3 4" xfId="22187"/>
    <cellStyle name="40% - Accent6 9 5 4" xfId="22188"/>
    <cellStyle name="40% - Accent6 9 5 4 2" xfId="22189"/>
    <cellStyle name="40% - Accent6 9 5 4 2 2" xfId="22190"/>
    <cellStyle name="40% - Accent6 9 5 4 3" xfId="22191"/>
    <cellStyle name="40% - Accent6 9 5 5" xfId="22192"/>
    <cellStyle name="40% - Accent6 9 5 5 2" xfId="22193"/>
    <cellStyle name="40% - Accent6 9 5 6" xfId="22194"/>
    <cellStyle name="40% - Accent6 9 5 7" xfId="22195"/>
    <cellStyle name="40% - Accent6 9 6" xfId="22196"/>
    <cellStyle name="40% - Accent6 9 6 2" xfId="22197"/>
    <cellStyle name="40% - Accent6 9 6 2 2" xfId="22198"/>
    <cellStyle name="40% - Accent6 9 6 2 2 2" xfId="22199"/>
    <cellStyle name="40% - Accent6 9 6 2 3" xfId="22200"/>
    <cellStyle name="40% - Accent6 9 6 3" xfId="22201"/>
    <cellStyle name="40% - Accent6 9 6 3 2" xfId="22202"/>
    <cellStyle name="40% - Accent6 9 6 4" xfId="22203"/>
    <cellStyle name="40% - Accent6 9 7" xfId="22204"/>
    <cellStyle name="40% - Accent6 9 7 2" xfId="22205"/>
    <cellStyle name="40% - Accent6 9 7 2 2" xfId="22206"/>
    <cellStyle name="40% - Accent6 9 7 2 2 2" xfId="22207"/>
    <cellStyle name="40% - Accent6 9 7 2 3" xfId="22208"/>
    <cellStyle name="40% - Accent6 9 7 3" xfId="22209"/>
    <cellStyle name="40% - Accent6 9 7 3 2" xfId="22210"/>
    <cellStyle name="40% - Accent6 9 7 4" xfId="22211"/>
    <cellStyle name="40% - Accent6 9 8" xfId="22212"/>
    <cellStyle name="40% - Accent6 9 8 2" xfId="22213"/>
    <cellStyle name="40% - Accent6 9 8 2 2" xfId="22214"/>
    <cellStyle name="40% - Accent6 9 8 2 2 2" xfId="22215"/>
    <cellStyle name="40% - Accent6 9 8 2 3" xfId="22216"/>
    <cellStyle name="40% - Accent6 9 8 3" xfId="22217"/>
    <cellStyle name="40% - Accent6 9 8 3 2" xfId="22218"/>
    <cellStyle name="40% - Accent6 9 8 4" xfId="22219"/>
    <cellStyle name="40% - Accent6 9 9" xfId="22220"/>
    <cellStyle name="40% - Accent6 9 9 2" xfId="22221"/>
    <cellStyle name="40% - Accent6 9 9 2 2" xfId="22222"/>
    <cellStyle name="40% - Accent6 9 9 3" xfId="22223"/>
    <cellStyle name="60% - Accent1 10" xfId="22224"/>
    <cellStyle name="60% - Accent1 11" xfId="22225"/>
    <cellStyle name="60% - Accent1 12" xfId="22226"/>
    <cellStyle name="60% - Accent1 13" xfId="22227"/>
    <cellStyle name="60% - Accent1 2" xfId="22228"/>
    <cellStyle name="60% - Accent1 2 2" xfId="22229"/>
    <cellStyle name="60% - Accent1 2 2 2" xfId="22230"/>
    <cellStyle name="60% - Accent1 2 2 2 2" xfId="22231"/>
    <cellStyle name="60% - Accent1 2 2 2 3" xfId="22232"/>
    <cellStyle name="60% - Accent1 2 2 2 4" xfId="22233"/>
    <cellStyle name="60% - Accent1 2 2 3" xfId="22234"/>
    <cellStyle name="60% - Accent1 2 2 4" xfId="22235"/>
    <cellStyle name="60% - Accent1 2 3" xfId="22236"/>
    <cellStyle name="60% - Accent1 2 3 2" xfId="22237"/>
    <cellStyle name="60% - Accent1 2 4" xfId="22238"/>
    <cellStyle name="60% - Accent1 2 4 2" xfId="22239"/>
    <cellStyle name="60% - Accent1 2 5" xfId="22240"/>
    <cellStyle name="60% - Accent1 2_2012 Cost of Removal" xfId="22241"/>
    <cellStyle name="60% - Accent1 3" xfId="22242"/>
    <cellStyle name="60% - Accent1 3 2" xfId="22243"/>
    <cellStyle name="60% - Accent1 3 3" xfId="22244"/>
    <cellStyle name="60% - Accent1 3 4" xfId="22245"/>
    <cellStyle name="60% - Accent1 3_2012" xfId="22246"/>
    <cellStyle name="60% - Accent1 4" xfId="22247"/>
    <cellStyle name="60% - Accent1 4 2" xfId="22248"/>
    <cellStyle name="60% - Accent1 4 2 2" xfId="22249"/>
    <cellStyle name="60% - Accent1 4 3" xfId="22250"/>
    <cellStyle name="60% - Accent1 4 3 2" xfId="22251"/>
    <cellStyle name="60% - Accent1 5" xfId="22252"/>
    <cellStyle name="60% - Accent1 6" xfId="22253"/>
    <cellStyle name="60% - Accent1 6 2" xfId="22254"/>
    <cellStyle name="60% - Accent1 7" xfId="22255"/>
    <cellStyle name="60% - Accent1 8" xfId="22256"/>
    <cellStyle name="60% - Accent1 9" xfId="22257"/>
    <cellStyle name="60% - Accent2 2" xfId="22258"/>
    <cellStyle name="60% - Accent2 2 2" xfId="22259"/>
    <cellStyle name="60% - Accent2 2 2 2" xfId="22260"/>
    <cellStyle name="60% - Accent2 2 2 2 2" xfId="22261"/>
    <cellStyle name="60% - Accent2 2 2 2 3" xfId="22262"/>
    <cellStyle name="60% - Accent2 2 2 2 4" xfId="22263"/>
    <cellStyle name="60% - Accent2 2 2 3" xfId="22264"/>
    <cellStyle name="60% - Accent2 2 3" xfId="22265"/>
    <cellStyle name="60% - Accent2 2 3 2" xfId="22266"/>
    <cellStyle name="60% - Accent2 2 4" xfId="22267"/>
    <cellStyle name="60% - Accent2 2_AFUDC" xfId="22268"/>
    <cellStyle name="60% - Accent2 3" xfId="22269"/>
    <cellStyle name="60% - Accent2 3 2" xfId="22270"/>
    <cellStyle name="60% - Accent2 3 3" xfId="22271"/>
    <cellStyle name="60% - Accent2 3 4" xfId="22272"/>
    <cellStyle name="60% - Accent2 3_2012" xfId="22273"/>
    <cellStyle name="60% - Accent2 4" xfId="22274"/>
    <cellStyle name="60% - Accent2 4 2" xfId="22275"/>
    <cellStyle name="60% - Accent2 4 2 2" xfId="22276"/>
    <cellStyle name="60% - Accent2 4 3" xfId="22277"/>
    <cellStyle name="60% - Accent2 4 3 2" xfId="22278"/>
    <cellStyle name="60% - Accent2 5" xfId="22279"/>
    <cellStyle name="60% - Accent2 6" xfId="22280"/>
    <cellStyle name="60% - Accent2 6 2" xfId="22281"/>
    <cellStyle name="60% - Accent2 7" xfId="22282"/>
    <cellStyle name="60% - Accent2 8" xfId="22283"/>
    <cellStyle name="60% - Accent3 10" xfId="22284"/>
    <cellStyle name="60% - Accent3 11" xfId="22285"/>
    <cellStyle name="60% - Accent3 12" xfId="22286"/>
    <cellStyle name="60% - Accent3 13" xfId="22287"/>
    <cellStyle name="60% - Accent3 2" xfId="22288"/>
    <cellStyle name="60% - Accent3 2 2" xfId="22289"/>
    <cellStyle name="60% - Accent3 2 2 2" xfId="22290"/>
    <cellStyle name="60% - Accent3 2 2 2 2" xfId="22291"/>
    <cellStyle name="60% - Accent3 2 2 2 3" xfId="22292"/>
    <cellStyle name="60% - Accent3 2 2 2 4" xfId="22293"/>
    <cellStyle name="60% - Accent3 2 2 3" xfId="22294"/>
    <cellStyle name="60% - Accent3 2 2 4" xfId="22295"/>
    <cellStyle name="60% - Accent3 2 3" xfId="22296"/>
    <cellStyle name="60% - Accent3 2 3 2" xfId="22297"/>
    <cellStyle name="60% - Accent3 2 4" xfId="22298"/>
    <cellStyle name="60% - Accent3 2 4 2" xfId="22299"/>
    <cellStyle name="60% - Accent3 2 5" xfId="22300"/>
    <cellStyle name="60% - Accent3 2_2012 Cost of Removal" xfId="22301"/>
    <cellStyle name="60% - Accent3 3" xfId="22302"/>
    <cellStyle name="60% - Accent3 3 2" xfId="22303"/>
    <cellStyle name="60% - Accent3 3 3" xfId="22304"/>
    <cellStyle name="60% - Accent3 3 4" xfId="22305"/>
    <cellStyle name="60% - Accent3 3_2012" xfId="22306"/>
    <cellStyle name="60% - Accent3 4" xfId="22307"/>
    <cellStyle name="60% - Accent3 4 2" xfId="22308"/>
    <cellStyle name="60% - Accent3 4 2 2" xfId="22309"/>
    <cellStyle name="60% - Accent3 4 3" xfId="22310"/>
    <cellStyle name="60% - Accent3 4 3 2" xfId="22311"/>
    <cellStyle name="60% - Accent3 5" xfId="22312"/>
    <cellStyle name="60% - Accent3 6" xfId="22313"/>
    <cellStyle name="60% - Accent3 6 2" xfId="22314"/>
    <cellStyle name="60% - Accent3 7" xfId="22315"/>
    <cellStyle name="60% - Accent3 8" xfId="22316"/>
    <cellStyle name="60% - Accent3 9" xfId="22317"/>
    <cellStyle name="60% - Accent4 10" xfId="22318"/>
    <cellStyle name="60% - Accent4 11" xfId="22319"/>
    <cellStyle name="60% - Accent4 12" xfId="22320"/>
    <cellStyle name="60% - Accent4 13" xfId="22321"/>
    <cellStyle name="60% - Accent4 2" xfId="22322"/>
    <cellStyle name="60% - Accent4 2 2" xfId="22323"/>
    <cellStyle name="60% - Accent4 2 2 2" xfId="22324"/>
    <cellStyle name="60% - Accent4 2 2 2 2" xfId="22325"/>
    <cellStyle name="60% - Accent4 2 2 2 3" xfId="22326"/>
    <cellStyle name="60% - Accent4 2 2 2 4" xfId="22327"/>
    <cellStyle name="60% - Accent4 2 2 3" xfId="22328"/>
    <cellStyle name="60% - Accent4 2 2 4" xfId="22329"/>
    <cellStyle name="60% - Accent4 2 3" xfId="22330"/>
    <cellStyle name="60% - Accent4 2 3 2" xfId="22331"/>
    <cellStyle name="60% - Accent4 2 4" xfId="22332"/>
    <cellStyle name="60% - Accent4 2 4 2" xfId="22333"/>
    <cellStyle name="60% - Accent4 2 5" xfId="22334"/>
    <cellStyle name="60% - Accent4 2_2012 Cost of Removal" xfId="22335"/>
    <cellStyle name="60% - Accent4 3" xfId="22336"/>
    <cellStyle name="60% - Accent4 3 2" xfId="22337"/>
    <cellStyle name="60% - Accent4 3 3" xfId="22338"/>
    <cellStyle name="60% - Accent4 3 4" xfId="22339"/>
    <cellStyle name="60% - Accent4 3_2012" xfId="22340"/>
    <cellStyle name="60% - Accent4 4" xfId="22341"/>
    <cellStyle name="60% - Accent4 4 2" xfId="22342"/>
    <cellStyle name="60% - Accent4 4 2 2" xfId="22343"/>
    <cellStyle name="60% - Accent4 4 3" xfId="22344"/>
    <cellStyle name="60% - Accent4 4 3 2" xfId="22345"/>
    <cellStyle name="60% - Accent4 5" xfId="22346"/>
    <cellStyle name="60% - Accent4 6" xfId="22347"/>
    <cellStyle name="60% - Accent4 6 2" xfId="22348"/>
    <cellStyle name="60% - Accent4 7" xfId="22349"/>
    <cellStyle name="60% - Accent4 8" xfId="22350"/>
    <cellStyle name="60% - Accent4 9" xfId="22351"/>
    <cellStyle name="60% - Accent5 2" xfId="22352"/>
    <cellStyle name="60% - Accent5 2 2" xfId="22353"/>
    <cellStyle name="60% - Accent5 2 2 2" xfId="22354"/>
    <cellStyle name="60% - Accent5 2 2 2 2" xfId="22355"/>
    <cellStyle name="60% - Accent5 2 2 2 3" xfId="22356"/>
    <cellStyle name="60% - Accent5 2 2 2 4" xfId="22357"/>
    <cellStyle name="60% - Accent5 2 2 3" xfId="22358"/>
    <cellStyle name="60% - Accent5 2 3" xfId="22359"/>
    <cellStyle name="60% - Accent5 2 3 2" xfId="22360"/>
    <cellStyle name="60% - Accent5 2 4" xfId="22361"/>
    <cellStyle name="60% - Accent5 2_AFUDC" xfId="22362"/>
    <cellStyle name="60% - Accent5 3" xfId="22363"/>
    <cellStyle name="60% - Accent5 3 2" xfId="22364"/>
    <cellStyle name="60% - Accent5 3 3" xfId="22365"/>
    <cellStyle name="60% - Accent5 3 4" xfId="22366"/>
    <cellStyle name="60% - Accent5 3_2012" xfId="22367"/>
    <cellStyle name="60% - Accent5 4" xfId="22368"/>
    <cellStyle name="60% - Accent5 4 2" xfId="22369"/>
    <cellStyle name="60% - Accent5 4 2 2" xfId="22370"/>
    <cellStyle name="60% - Accent5 4 3" xfId="22371"/>
    <cellStyle name="60% - Accent5 4 3 2" xfId="22372"/>
    <cellStyle name="60% - Accent5 5" xfId="22373"/>
    <cellStyle name="60% - Accent5 6" xfId="22374"/>
    <cellStyle name="60% - Accent5 6 2" xfId="22375"/>
    <cellStyle name="60% - Accent5 7" xfId="22376"/>
    <cellStyle name="60% - Accent5 8" xfId="22377"/>
    <cellStyle name="60% - Accent6 10" xfId="22378"/>
    <cellStyle name="60% - Accent6 11" xfId="22379"/>
    <cellStyle name="60% - Accent6 12" xfId="22380"/>
    <cellStyle name="60% - Accent6 13" xfId="22381"/>
    <cellStyle name="60% - Accent6 2" xfId="22382"/>
    <cellStyle name="60% - Accent6 2 2" xfId="22383"/>
    <cellStyle name="60% - Accent6 2 2 2" xfId="22384"/>
    <cellStyle name="60% - Accent6 2 2 2 2" xfId="22385"/>
    <cellStyle name="60% - Accent6 2 2 3" xfId="22386"/>
    <cellStyle name="60% - Accent6 2 2 3 2" xfId="22387"/>
    <cellStyle name="60% - Accent6 2 3" xfId="22388"/>
    <cellStyle name="60% - Accent6 2_2012 Cost of Removal" xfId="22389"/>
    <cellStyle name="60% - Accent6 3" xfId="22390"/>
    <cellStyle name="60% - Accent6 3 2" xfId="22391"/>
    <cellStyle name="60% - Accent6 3 3" xfId="22392"/>
    <cellStyle name="60% - Accent6 3 4" xfId="22393"/>
    <cellStyle name="60% - Accent6 3 5" xfId="22394"/>
    <cellStyle name="60% - Accent6 4" xfId="22395"/>
    <cellStyle name="60% - Accent6 4 2" xfId="22396"/>
    <cellStyle name="60% - Accent6 5" xfId="22397"/>
    <cellStyle name="60% - Accent6 6" xfId="22398"/>
    <cellStyle name="60% - Accent6 6 2" xfId="22399"/>
    <cellStyle name="60% - Accent6 6 3" xfId="22400"/>
    <cellStyle name="60% - Accent6 7" xfId="22401"/>
    <cellStyle name="60% - Accent6 8" xfId="22402"/>
    <cellStyle name="60% - Accent6 9" xfId="22403"/>
    <cellStyle name="Accent1 10" xfId="22404"/>
    <cellStyle name="Accent1 11" xfId="22405"/>
    <cellStyle name="Accent1 12" xfId="22406"/>
    <cellStyle name="Accent1 13" xfId="22407"/>
    <cellStyle name="Accent1 2" xfId="22408"/>
    <cellStyle name="Accent1 2 2" xfId="22409"/>
    <cellStyle name="Accent1 2 2 2" xfId="22410"/>
    <cellStyle name="Accent1 2 2 2 2" xfId="22411"/>
    <cellStyle name="Accent1 2 2 2 3" xfId="22412"/>
    <cellStyle name="Accent1 2 2 2 4" xfId="22413"/>
    <cellStyle name="Accent1 2 2 3" xfId="22414"/>
    <cellStyle name="Accent1 2 2 4" xfId="22415"/>
    <cellStyle name="Accent1 2 3" xfId="22416"/>
    <cellStyle name="Accent1 2 3 2" xfId="22417"/>
    <cellStyle name="Accent1 2 4" xfId="22418"/>
    <cellStyle name="Accent1 2 4 2" xfId="22419"/>
    <cellStyle name="Accent1 2 5" xfId="22420"/>
    <cellStyle name="Accent1 2_2012 Cost of Removal" xfId="22421"/>
    <cellStyle name="Accent1 3" xfId="22422"/>
    <cellStyle name="Accent1 3 2" xfId="22423"/>
    <cellStyle name="Accent1 3 3" xfId="22424"/>
    <cellStyle name="Accent1 3 4" xfId="22425"/>
    <cellStyle name="Accent1 3_2012" xfId="22426"/>
    <cellStyle name="Accent1 4" xfId="22427"/>
    <cellStyle name="Accent1 4 2" xfId="22428"/>
    <cellStyle name="Accent1 4 2 2" xfId="22429"/>
    <cellStyle name="Accent1 4 3" xfId="22430"/>
    <cellStyle name="Accent1 4 3 2" xfId="22431"/>
    <cellStyle name="Accent1 5" xfId="22432"/>
    <cellStyle name="Accent1 6" xfId="22433"/>
    <cellStyle name="Accent1 6 2" xfId="22434"/>
    <cellStyle name="Accent1 7" xfId="22435"/>
    <cellStyle name="Accent1 8" xfId="22436"/>
    <cellStyle name="Accent1 9" xfId="22437"/>
    <cellStyle name="Accent2 2" xfId="22438"/>
    <cellStyle name="Accent2 2 2" xfId="22439"/>
    <cellStyle name="Accent2 2 2 2" xfId="22440"/>
    <cellStyle name="Accent2 2 2 2 2" xfId="22441"/>
    <cellStyle name="Accent2 2 2 2 3" xfId="22442"/>
    <cellStyle name="Accent2 2 2 2 4" xfId="22443"/>
    <cellStyle name="Accent2 2 2 3" xfId="22444"/>
    <cellStyle name="Accent2 2 3" xfId="22445"/>
    <cellStyle name="Accent2 2 3 2" xfId="22446"/>
    <cellStyle name="Accent2 2 4" xfId="22447"/>
    <cellStyle name="Accent2 2_AFUDC" xfId="22448"/>
    <cellStyle name="Accent2 3" xfId="22449"/>
    <cellStyle name="Accent2 3 2" xfId="22450"/>
    <cellStyle name="Accent2 3 3" xfId="22451"/>
    <cellStyle name="Accent2 3 4" xfId="22452"/>
    <cellStyle name="Accent2 3_2012" xfId="22453"/>
    <cellStyle name="Accent2 4" xfId="22454"/>
    <cellStyle name="Accent2 4 2" xfId="22455"/>
    <cellStyle name="Accent2 4 2 2" xfId="22456"/>
    <cellStyle name="Accent2 4 3" xfId="22457"/>
    <cellStyle name="Accent2 4 3 2" xfId="22458"/>
    <cellStyle name="Accent2 5" xfId="22459"/>
    <cellStyle name="Accent2 6" xfId="22460"/>
    <cellStyle name="Accent2 6 2" xfId="22461"/>
    <cellStyle name="Accent2 7" xfId="22462"/>
    <cellStyle name="Accent2 8" xfId="22463"/>
    <cellStyle name="Accent3 2" xfId="22464"/>
    <cellStyle name="Accent3 2 2" xfId="22465"/>
    <cellStyle name="Accent3 2 2 2" xfId="22466"/>
    <cellStyle name="Accent3 2 2 2 2" xfId="22467"/>
    <cellStyle name="Accent3 2 2 2 3" xfId="22468"/>
    <cellStyle name="Accent3 2 2 2 4" xfId="22469"/>
    <cellStyle name="Accent3 2 2 3" xfId="22470"/>
    <cellStyle name="Accent3 2 3" xfId="22471"/>
    <cellStyle name="Accent3 2 3 2" xfId="22472"/>
    <cellStyle name="Accent3 2 4" xfId="22473"/>
    <cellStyle name="Accent3 2_AFUDC" xfId="22474"/>
    <cellStyle name="Accent3 3" xfId="22475"/>
    <cellStyle name="Accent3 3 2" xfId="22476"/>
    <cellStyle name="Accent3 3 3" xfId="22477"/>
    <cellStyle name="Accent3 3 4" xfId="22478"/>
    <cellStyle name="Accent3 3_2012" xfId="22479"/>
    <cellStyle name="Accent3 4" xfId="22480"/>
    <cellStyle name="Accent3 4 2" xfId="22481"/>
    <cellStyle name="Accent3 4 2 2" xfId="22482"/>
    <cellStyle name="Accent3 4 3" xfId="22483"/>
    <cellStyle name="Accent3 4 3 2" xfId="22484"/>
    <cellStyle name="Accent3 5" xfId="22485"/>
    <cellStyle name="Accent3 6" xfId="22486"/>
    <cellStyle name="Accent3 6 2" xfId="22487"/>
    <cellStyle name="Accent3 7" xfId="22488"/>
    <cellStyle name="Accent3 8" xfId="22489"/>
    <cellStyle name="Accent4 10" xfId="22490"/>
    <cellStyle name="Accent4 11" xfId="22491"/>
    <cellStyle name="Accent4 12" xfId="22492"/>
    <cellStyle name="Accent4 13" xfId="22493"/>
    <cellStyle name="Accent4 2" xfId="22494"/>
    <cellStyle name="Accent4 2 2" xfId="22495"/>
    <cellStyle name="Accent4 2 2 2" xfId="22496"/>
    <cellStyle name="Accent4 2 2 2 2" xfId="22497"/>
    <cellStyle name="Accent4 2 2 3" xfId="22498"/>
    <cellStyle name="Accent4 2 2 3 2" xfId="22499"/>
    <cellStyle name="Accent4 2 3" xfId="22500"/>
    <cellStyle name="Accent4 2_2012 Cost of Removal" xfId="22501"/>
    <cellStyle name="Accent4 3" xfId="22502"/>
    <cellStyle name="Accent4 3 2" xfId="22503"/>
    <cellStyle name="Accent4 3 3" xfId="22504"/>
    <cellStyle name="Accent4 3 4" xfId="22505"/>
    <cellStyle name="Accent4 3 5" xfId="22506"/>
    <cellStyle name="Accent4 4" xfId="22507"/>
    <cellStyle name="Accent4 4 2" xfId="22508"/>
    <cellStyle name="Accent4 5" xfId="22509"/>
    <cellStyle name="Accent4 6" xfId="22510"/>
    <cellStyle name="Accent4 6 2" xfId="22511"/>
    <cellStyle name="Accent4 6 3" xfId="22512"/>
    <cellStyle name="Accent4 7" xfId="22513"/>
    <cellStyle name="Accent4 8" xfId="22514"/>
    <cellStyle name="Accent4 9" xfId="22515"/>
    <cellStyle name="Accent5 2" xfId="22516"/>
    <cellStyle name="Accent5 2 2" xfId="22517"/>
    <cellStyle name="Accent5 3" xfId="22518"/>
    <cellStyle name="Accent5 3 2" xfId="22519"/>
    <cellStyle name="Accent5 3 3" xfId="22520"/>
    <cellStyle name="Accent5 4" xfId="22521"/>
    <cellStyle name="Accent5 5" xfId="22522"/>
    <cellStyle name="Accent5 6" xfId="22523"/>
    <cellStyle name="Accent5 7" xfId="22524"/>
    <cellStyle name="Accent6 2" xfId="22525"/>
    <cellStyle name="Accent6 2 2" xfId="22526"/>
    <cellStyle name="Accent6 2 2 2" xfId="22527"/>
    <cellStyle name="Accent6 2 2 2 2" xfId="22528"/>
    <cellStyle name="Accent6 2 2 2 3" xfId="22529"/>
    <cellStyle name="Accent6 2 2 2 4" xfId="22530"/>
    <cellStyle name="Accent6 2 2 3" xfId="22531"/>
    <cellStyle name="Accent6 2 3" xfId="22532"/>
    <cellStyle name="Accent6 2 3 2" xfId="22533"/>
    <cellStyle name="Accent6 2 4" xfId="22534"/>
    <cellStyle name="Accent6 2_AFUDC" xfId="22535"/>
    <cellStyle name="Accent6 3" xfId="22536"/>
    <cellStyle name="Accent6 3 2" xfId="22537"/>
    <cellStyle name="Accent6 3 3" xfId="22538"/>
    <cellStyle name="Accent6 3 4" xfId="22539"/>
    <cellStyle name="Accent6 3_2012" xfId="22540"/>
    <cellStyle name="Accent6 4" xfId="22541"/>
    <cellStyle name="Accent6 4 2" xfId="22542"/>
    <cellStyle name="Accent6 4 2 2" xfId="22543"/>
    <cellStyle name="Accent6 4 3" xfId="22544"/>
    <cellStyle name="Accent6 4 3 2" xfId="22545"/>
    <cellStyle name="Accent6 5" xfId="22546"/>
    <cellStyle name="Accent6 6" xfId="22547"/>
    <cellStyle name="Accent6 6 2" xfId="22548"/>
    <cellStyle name="Accent6 7" xfId="22549"/>
    <cellStyle name="Accent6 8" xfId="22550"/>
    <cellStyle name="Bad 2" xfId="22551"/>
    <cellStyle name="Bad 2 2" xfId="22552"/>
    <cellStyle name="Bad 2 2 2" xfId="22553"/>
    <cellStyle name="Bad 2 2 2 2" xfId="22554"/>
    <cellStyle name="Bad 2 2 2 3" xfId="22555"/>
    <cellStyle name="Bad 2 2 2 4" xfId="22556"/>
    <cellStyle name="Bad 2 2 3" xfId="22557"/>
    <cellStyle name="Bad 2 3" xfId="22558"/>
    <cellStyle name="Bad 2 3 2" xfId="22559"/>
    <cellStyle name="Bad 2 4" xfId="22560"/>
    <cellStyle name="Bad 2_AFUDC" xfId="22561"/>
    <cellStyle name="Bad 3" xfId="22562"/>
    <cellStyle name="Bad 3 2" xfId="22563"/>
    <cellStyle name="Bad 3 3" xfId="22564"/>
    <cellStyle name="Bad 3 4" xfId="22565"/>
    <cellStyle name="Bad 3_2012" xfId="22566"/>
    <cellStyle name="Bad 4" xfId="22567"/>
    <cellStyle name="Bad 4 2" xfId="22568"/>
    <cellStyle name="Bad 4 2 2" xfId="22569"/>
    <cellStyle name="Bad 4 3" xfId="22570"/>
    <cellStyle name="Bad 4 3 2" xfId="22571"/>
    <cellStyle name="Bad 5" xfId="22572"/>
    <cellStyle name="Bad 6" xfId="22573"/>
    <cellStyle name="Bad 6 2" xfId="22574"/>
    <cellStyle name="Bad 7" xfId="22575"/>
    <cellStyle name="Bad 8" xfId="22576"/>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6A" xfId="24"/>
    <cellStyle name="C06B" xfId="25"/>
    <cellStyle name="C06H" xfId="26"/>
    <cellStyle name="C06L" xfId="27"/>
    <cellStyle name="C07A" xfId="28"/>
    <cellStyle name="C07B" xfId="29"/>
    <cellStyle name="C07H" xfId="30"/>
    <cellStyle name="C07L" xfId="31"/>
    <cellStyle name="Calculation 10" xfId="22577"/>
    <cellStyle name="Calculation 11" xfId="22578"/>
    <cellStyle name="Calculation 12" xfId="22579"/>
    <cellStyle name="Calculation 13" xfId="22580"/>
    <cellStyle name="Calculation 2" xfId="22581"/>
    <cellStyle name="Calculation 2 2" xfId="22582"/>
    <cellStyle name="Calculation 2 2 2" xfId="22583"/>
    <cellStyle name="Calculation 2 2 2 2" xfId="22584"/>
    <cellStyle name="Calculation 2 2 2 3" xfId="22585"/>
    <cellStyle name="Calculation 2 2 2 4" xfId="22586"/>
    <cellStyle name="Calculation 2 2 3" xfId="22587"/>
    <cellStyle name="Calculation 2 2 4" xfId="22588"/>
    <cellStyle name="Calculation 2 3" xfId="22589"/>
    <cellStyle name="Calculation 2 3 2" xfId="22590"/>
    <cellStyle name="Calculation 2 4" xfId="22591"/>
    <cellStyle name="Calculation 2 4 2" xfId="22592"/>
    <cellStyle name="Calculation 2 5" xfId="22593"/>
    <cellStyle name="Calculation 2_2012 Cost of Removal" xfId="22594"/>
    <cellStyle name="Calculation 3" xfId="22595"/>
    <cellStyle name="Calculation 3 2" xfId="22596"/>
    <cellStyle name="Calculation 3 3" xfId="22597"/>
    <cellStyle name="Calculation 3 4" xfId="22598"/>
    <cellStyle name="Calculation 3_2012" xfId="22599"/>
    <cellStyle name="Calculation 4" xfId="22600"/>
    <cellStyle name="Calculation 4 2" xfId="22601"/>
    <cellStyle name="Calculation 4 2 2" xfId="22602"/>
    <cellStyle name="Calculation 4 3" xfId="22603"/>
    <cellStyle name="Calculation 4 3 2" xfId="22604"/>
    <cellStyle name="Calculation 5" xfId="22605"/>
    <cellStyle name="Calculation 6" xfId="22606"/>
    <cellStyle name="Calculation 6 2" xfId="22607"/>
    <cellStyle name="Calculation 7" xfId="22608"/>
    <cellStyle name="Calculation 8" xfId="22609"/>
    <cellStyle name="Calculation 9" xfId="22610"/>
    <cellStyle name="Check Cell 2" xfId="22611"/>
    <cellStyle name="Check Cell 2 2" xfId="22612"/>
    <cellStyle name="Check Cell 3" xfId="22613"/>
    <cellStyle name="Check Cell 3 2" xfId="22614"/>
    <cellStyle name="Check Cell 3 3" xfId="22615"/>
    <cellStyle name="Check Cell 4" xfId="22616"/>
    <cellStyle name="Check Cell 5" xfId="22617"/>
    <cellStyle name="Check Cell 6" xfId="22618"/>
    <cellStyle name="Check Cell 7" xfId="22619"/>
    <cellStyle name="Comma" xfId="32" builtinId="3"/>
    <cellStyle name="Comma 10" xfId="22620"/>
    <cellStyle name="Comma 10 2" xfId="22621"/>
    <cellStyle name="Comma 10 2 2" xfId="22622"/>
    <cellStyle name="Comma 10 2 2 2" xfId="22623"/>
    <cellStyle name="Comma 10 2 2 2 2" xfId="22624"/>
    <cellStyle name="Comma 10 2 2 3" xfId="22625"/>
    <cellStyle name="Comma 10 2 3" xfId="22626"/>
    <cellStyle name="Comma 10 2 3 2" xfId="22627"/>
    <cellStyle name="Comma 10 2 4" xfId="22628"/>
    <cellStyle name="Comma 10 3" xfId="22629"/>
    <cellStyle name="Comma 10 3 2" xfId="22630"/>
    <cellStyle name="Comma 10 3 2 2" xfId="22631"/>
    <cellStyle name="Comma 10 3 2 2 2" xfId="22632"/>
    <cellStyle name="Comma 10 3 2 3" xfId="22633"/>
    <cellStyle name="Comma 10 3 3" xfId="22634"/>
    <cellStyle name="Comma 10 3 3 2" xfId="22635"/>
    <cellStyle name="Comma 10 3 4" xfId="22636"/>
    <cellStyle name="Comma 10 4" xfId="22637"/>
    <cellStyle name="Comma 10 4 2" xfId="22638"/>
    <cellStyle name="Comma 10 4 2 2" xfId="22639"/>
    <cellStyle name="Comma 10 4 3" xfId="22640"/>
    <cellStyle name="Comma 10 5" xfId="22641"/>
    <cellStyle name="Comma 10 5 2" xfId="22642"/>
    <cellStyle name="Comma 10 6" xfId="22643"/>
    <cellStyle name="Comma 10 7" xfId="22644"/>
    <cellStyle name="Comma 10 8" xfId="22645"/>
    <cellStyle name="Comma 11" xfId="22646"/>
    <cellStyle name="Comma 11 2" xfId="22647"/>
    <cellStyle name="Comma 11 3" xfId="22648"/>
    <cellStyle name="Comma 12" xfId="22649"/>
    <cellStyle name="Comma 12 2" xfId="22650"/>
    <cellStyle name="Comma 12 2 2" xfId="22651"/>
    <cellStyle name="Comma 12 2 2 2" xfId="22652"/>
    <cellStyle name="Comma 12 2 2 2 2" xfId="22653"/>
    <cellStyle name="Comma 12 2 2 3" xfId="22654"/>
    <cellStyle name="Comma 12 2 3" xfId="22655"/>
    <cellStyle name="Comma 12 2 3 2" xfId="22656"/>
    <cellStyle name="Comma 12 2 4" xfId="22657"/>
    <cellStyle name="Comma 12 3" xfId="22658"/>
    <cellStyle name="Comma 12 3 2" xfId="22659"/>
    <cellStyle name="Comma 12 3 2 2" xfId="22660"/>
    <cellStyle name="Comma 12 3 2 2 2" xfId="22661"/>
    <cellStyle name="Comma 12 3 2 3" xfId="22662"/>
    <cellStyle name="Comma 12 3 3" xfId="22663"/>
    <cellStyle name="Comma 12 3 3 2" xfId="22664"/>
    <cellStyle name="Comma 12 3 4" xfId="22665"/>
    <cellStyle name="Comma 12 4" xfId="22666"/>
    <cellStyle name="Comma 12 4 2" xfId="22667"/>
    <cellStyle name="Comma 12 4 2 2" xfId="22668"/>
    <cellStyle name="Comma 12 4 3" xfId="22669"/>
    <cellStyle name="Comma 12 5" xfId="22670"/>
    <cellStyle name="Comma 12 5 2" xfId="22671"/>
    <cellStyle name="Comma 12 6" xfId="22672"/>
    <cellStyle name="Comma 12 7" xfId="22673"/>
    <cellStyle name="Comma 13" xfId="22674"/>
    <cellStyle name="Comma 13 2" xfId="22675"/>
    <cellStyle name="Comma 14" xfId="22676"/>
    <cellStyle name="Comma 15" xfId="22677"/>
    <cellStyle name="Comma 2" xfId="85"/>
    <cellStyle name="Comma 2 2" xfId="22678"/>
    <cellStyle name="Comma 2 2 2" xfId="22679"/>
    <cellStyle name="Comma 2 2 2 2" xfId="22680"/>
    <cellStyle name="Comma 2 2 2 2 2" xfId="22681"/>
    <cellStyle name="Comma 2 2 2 2 2 2" xfId="22682"/>
    <cellStyle name="Comma 2 2 2 2 2 3" xfId="22683"/>
    <cellStyle name="Comma 2 2 2 2 3" xfId="22684"/>
    <cellStyle name="Comma 2 2 2 2 4" xfId="22685"/>
    <cellStyle name="Comma 2 2 2 3" xfId="22686"/>
    <cellStyle name="Comma 2 2 2 3 2" xfId="22687"/>
    <cellStyle name="Comma 2 2 2 3 2 2" xfId="22688"/>
    <cellStyle name="Comma 2 2 2 3 2 3" xfId="22689"/>
    <cellStyle name="Comma 2 2 2 3 3" xfId="22690"/>
    <cellStyle name="Comma 2 2 2 3 4" xfId="22691"/>
    <cellStyle name="Comma 2 2 3" xfId="22692"/>
    <cellStyle name="Comma 2 2 3 2" xfId="22693"/>
    <cellStyle name="Comma 2 2 3 2 2" xfId="22694"/>
    <cellStyle name="Comma 2 2 3 2 2 2" xfId="22695"/>
    <cellStyle name="Comma 2 2 3 2 2 3" xfId="22696"/>
    <cellStyle name="Comma 2 2 3 2 3" xfId="22697"/>
    <cellStyle name="Comma 2 2 3 2 4" xfId="22698"/>
    <cellStyle name="Comma 2 2 3 3" xfId="22699"/>
    <cellStyle name="Comma 2 2 3 3 2" xfId="22700"/>
    <cellStyle name="Comma 2 2 3 3 3" xfId="22701"/>
    <cellStyle name="Comma 2 2 3 4" xfId="22702"/>
    <cellStyle name="Comma 2 2 3 5" xfId="22703"/>
    <cellStyle name="Comma 2 3" xfId="22704"/>
    <cellStyle name="Comma 2 3 2" xfId="22705"/>
    <cellStyle name="Comma 2 3 2 2" xfId="22706"/>
    <cellStyle name="Comma 2 3 2 2 2" xfId="22707"/>
    <cellStyle name="Comma 2 3 2 2 3" xfId="22708"/>
    <cellStyle name="Comma 2 3 2 3" xfId="22709"/>
    <cellStyle name="Comma 2 3 2 4" xfId="22710"/>
    <cellStyle name="Comma 2 3 3" xfId="22711"/>
    <cellStyle name="Comma 2 3 3 2" xfId="22712"/>
    <cellStyle name="Comma 2 3 3 2 2" xfId="22713"/>
    <cellStyle name="Comma 2 3 3 2 3" xfId="22714"/>
    <cellStyle name="Comma 2 3 3 3" xfId="22715"/>
    <cellStyle name="Comma 2 3 3 4" xfId="22716"/>
    <cellStyle name="Comma 2 4" xfId="22717"/>
    <cellStyle name="Comma 2 4 2" xfId="22718"/>
    <cellStyle name="Comma 2 4 2 2" xfId="22719"/>
    <cellStyle name="Comma 2 4 2 2 2" xfId="22720"/>
    <cellStyle name="Comma 2 4 2 2 3" xfId="22721"/>
    <cellStyle name="Comma 2 4 2 3" xfId="22722"/>
    <cellStyle name="Comma 2 4 2 4" xfId="22723"/>
    <cellStyle name="Comma 2 4 3" xfId="22724"/>
    <cellStyle name="Comma 2 4 3 2" xfId="22725"/>
    <cellStyle name="Comma 2 4 3 2 2" xfId="22726"/>
    <cellStyle name="Comma 2 4 3 2 3" xfId="22727"/>
    <cellStyle name="Comma 2 4 3 3" xfId="22728"/>
    <cellStyle name="Comma 2 4 3 4" xfId="22729"/>
    <cellStyle name="Comma 2 4 4" xfId="22730"/>
    <cellStyle name="Comma 2 5" xfId="22731"/>
    <cellStyle name="Comma 2 5 2" xfId="22732"/>
    <cellStyle name="Comma 2 5 2 2" xfId="22733"/>
    <cellStyle name="Comma 2 5 2 2 2" xfId="22734"/>
    <cellStyle name="Comma 2 5 2 2 3" xfId="22735"/>
    <cellStyle name="Comma 2 5 2 3" xfId="22736"/>
    <cellStyle name="Comma 2 5 2 4" xfId="22737"/>
    <cellStyle name="Comma 2 5 3" xfId="22738"/>
    <cellStyle name="Comma 2 5 3 2" xfId="22739"/>
    <cellStyle name="Comma 2 5 3 3" xfId="22740"/>
    <cellStyle name="Comma 2 5 4" xfId="22741"/>
    <cellStyle name="Comma 2 5 5" xfId="22742"/>
    <cellStyle name="Comma 2 6" xfId="22743"/>
    <cellStyle name="Comma 2 6 2" xfId="22744"/>
    <cellStyle name="Comma 2 6 2 2" xfId="22745"/>
    <cellStyle name="Comma 2 6 2 2 2" xfId="22746"/>
    <cellStyle name="Comma 2 6 2 2 3" xfId="22747"/>
    <cellStyle name="Comma 2 6 2 3" xfId="22748"/>
    <cellStyle name="Comma 2 6 2 4" xfId="22749"/>
    <cellStyle name="Comma 2 6 3" xfId="22750"/>
    <cellStyle name="Comma 2 6 3 2" xfId="22751"/>
    <cellStyle name="Comma 2 6 3 3" xfId="22752"/>
    <cellStyle name="Comma 2 6 4" xfId="22753"/>
    <cellStyle name="Comma 2 6 5" xfId="22754"/>
    <cellStyle name="Comma 3" xfId="22755"/>
    <cellStyle name="Comma 3 2" xfId="22756"/>
    <cellStyle name="Comma 3 2 2" xfId="22757"/>
    <cellStyle name="Comma 3 3" xfId="22758"/>
    <cellStyle name="Comma 3 3 2" xfId="22759"/>
    <cellStyle name="Comma 3 4" xfId="22760"/>
    <cellStyle name="Comma 3 5" xfId="22761"/>
    <cellStyle name="Comma 4" xfId="22762"/>
    <cellStyle name="Comma 4 2" xfId="22763"/>
    <cellStyle name="Comma 4 2 2" xfId="22764"/>
    <cellStyle name="Comma 4 2 2 2" xfId="22765"/>
    <cellStyle name="Comma 4 2 3" xfId="22766"/>
    <cellStyle name="Comma 4 2 4" xfId="22767"/>
    <cellStyle name="Comma 4 3" xfId="22768"/>
    <cellStyle name="Comma 4 3 2" xfId="22769"/>
    <cellStyle name="Comma 4 3 2 2" xfId="22770"/>
    <cellStyle name="Comma 4 4" xfId="22771"/>
    <cellStyle name="Comma 5" xfId="22772"/>
    <cellStyle name="Comma 5 2" xfId="22773"/>
    <cellStyle name="Comma 5 3" xfId="22774"/>
    <cellStyle name="Comma 5 4" xfId="22775"/>
    <cellStyle name="Comma 6" xfId="22776"/>
    <cellStyle name="Comma 6 10" xfId="22777"/>
    <cellStyle name="Comma 6 2" xfId="22778"/>
    <cellStyle name="Comma 6 3" xfId="22779"/>
    <cellStyle name="Comma 6 3 2" xfId="22780"/>
    <cellStyle name="Comma 6 3 2 2" xfId="22781"/>
    <cellStyle name="Comma 6 3 2 2 2" xfId="22782"/>
    <cellStyle name="Comma 6 3 2 3" xfId="22783"/>
    <cellStyle name="Comma 6 3 3" xfId="22784"/>
    <cellStyle name="Comma 6 3 3 2" xfId="22785"/>
    <cellStyle name="Comma 6 3 4" xfId="22786"/>
    <cellStyle name="Comma 6 3 5" xfId="22787"/>
    <cellStyle name="Comma 6 3 6" xfId="22788"/>
    <cellStyle name="Comma 6 4" xfId="22789"/>
    <cellStyle name="Comma 6 4 2" xfId="22790"/>
    <cellStyle name="Comma 6 4 2 2" xfId="22791"/>
    <cellStyle name="Comma 6 4 2 2 2" xfId="22792"/>
    <cellStyle name="Comma 6 4 2 3" xfId="22793"/>
    <cellStyle name="Comma 6 4 3" xfId="22794"/>
    <cellStyle name="Comma 6 4 3 2" xfId="22795"/>
    <cellStyle name="Comma 6 4 4" xfId="22796"/>
    <cellStyle name="Comma 6 5" xfId="22797"/>
    <cellStyle name="Comma 6 5 2" xfId="22798"/>
    <cellStyle name="Comma 6 5 2 2" xfId="22799"/>
    <cellStyle name="Comma 6 5 2 2 2" xfId="22800"/>
    <cellStyle name="Comma 6 5 2 3" xfId="22801"/>
    <cellStyle name="Comma 6 5 3" xfId="22802"/>
    <cellStyle name="Comma 6 5 3 2" xfId="22803"/>
    <cellStyle name="Comma 6 5 4" xfId="22804"/>
    <cellStyle name="Comma 6 6" xfId="22805"/>
    <cellStyle name="Comma 6 6 2" xfId="22806"/>
    <cellStyle name="Comma 6 6 2 2" xfId="22807"/>
    <cellStyle name="Comma 6 6 2 2 2" xfId="22808"/>
    <cellStyle name="Comma 6 6 2 3" xfId="22809"/>
    <cellStyle name="Comma 6 6 3" xfId="22810"/>
    <cellStyle name="Comma 6 6 3 2" xfId="22811"/>
    <cellStyle name="Comma 6 6 4" xfId="22812"/>
    <cellStyle name="Comma 6 7" xfId="22813"/>
    <cellStyle name="Comma 6 7 2" xfId="22814"/>
    <cellStyle name="Comma 6 7 2 2" xfId="22815"/>
    <cellStyle name="Comma 6 7 3" xfId="22816"/>
    <cellStyle name="Comma 6 8" xfId="22817"/>
    <cellStyle name="Comma 6 8 2" xfId="22818"/>
    <cellStyle name="Comma 6 9" xfId="22819"/>
    <cellStyle name="Comma 7" xfId="22820"/>
    <cellStyle name="Comma 7 2" xfId="22821"/>
    <cellStyle name="Comma 8" xfId="22822"/>
    <cellStyle name="Comma 8 10" xfId="22823"/>
    <cellStyle name="Comma 8 10 2" xfId="22824"/>
    <cellStyle name="Comma 8 10 2 2" xfId="22825"/>
    <cellStyle name="Comma 8 10 3" xfId="22826"/>
    <cellStyle name="Comma 8 11" xfId="22827"/>
    <cellStyle name="Comma 8 11 2" xfId="22828"/>
    <cellStyle name="Comma 8 12" xfId="22829"/>
    <cellStyle name="Comma 8 13" xfId="22830"/>
    <cellStyle name="Comma 8 14" xfId="22831"/>
    <cellStyle name="Comma 8 2" xfId="22832"/>
    <cellStyle name="Comma 8 2 10" xfId="22833"/>
    <cellStyle name="Comma 8 2 10 2" xfId="22834"/>
    <cellStyle name="Comma 8 2 11" xfId="22835"/>
    <cellStyle name="Comma 8 2 12" xfId="22836"/>
    <cellStyle name="Comma 8 2 13" xfId="22837"/>
    <cellStyle name="Comma 8 2 2" xfId="22838"/>
    <cellStyle name="Comma 8 2 2 10" xfId="22839"/>
    <cellStyle name="Comma 8 2 2 2" xfId="22840"/>
    <cellStyle name="Comma 8 2 2 2 2" xfId="22841"/>
    <cellStyle name="Comma 8 2 2 2 2 2" xfId="22842"/>
    <cellStyle name="Comma 8 2 2 2 2 2 2" xfId="22843"/>
    <cellStyle name="Comma 8 2 2 2 2 2 2 2" xfId="22844"/>
    <cellStyle name="Comma 8 2 2 2 2 2 3" xfId="22845"/>
    <cellStyle name="Comma 8 2 2 2 2 3" xfId="22846"/>
    <cellStyle name="Comma 8 2 2 2 2 3 2" xfId="22847"/>
    <cellStyle name="Comma 8 2 2 2 2 4" xfId="22848"/>
    <cellStyle name="Comma 8 2 2 2 3" xfId="22849"/>
    <cellStyle name="Comma 8 2 2 2 3 2" xfId="22850"/>
    <cellStyle name="Comma 8 2 2 2 3 2 2" xfId="22851"/>
    <cellStyle name="Comma 8 2 2 2 3 2 2 2" xfId="22852"/>
    <cellStyle name="Comma 8 2 2 2 3 2 3" xfId="22853"/>
    <cellStyle name="Comma 8 2 2 2 3 3" xfId="22854"/>
    <cellStyle name="Comma 8 2 2 2 3 3 2" xfId="22855"/>
    <cellStyle name="Comma 8 2 2 2 3 4" xfId="22856"/>
    <cellStyle name="Comma 8 2 2 2 4" xfId="22857"/>
    <cellStyle name="Comma 8 2 2 2 4 2" xfId="22858"/>
    <cellStyle name="Comma 8 2 2 2 4 2 2" xfId="22859"/>
    <cellStyle name="Comma 8 2 2 2 4 3" xfId="22860"/>
    <cellStyle name="Comma 8 2 2 2 5" xfId="22861"/>
    <cellStyle name="Comma 8 2 2 2 5 2" xfId="22862"/>
    <cellStyle name="Comma 8 2 2 2 6" xfId="22863"/>
    <cellStyle name="Comma 8 2 2 2 7" xfId="22864"/>
    <cellStyle name="Comma 8 2 2 3" xfId="22865"/>
    <cellStyle name="Comma 8 2 2 3 2" xfId="22866"/>
    <cellStyle name="Comma 8 2 2 3 2 2" xfId="22867"/>
    <cellStyle name="Comma 8 2 2 3 2 2 2" xfId="22868"/>
    <cellStyle name="Comma 8 2 2 3 2 3" xfId="22869"/>
    <cellStyle name="Comma 8 2 2 3 3" xfId="22870"/>
    <cellStyle name="Comma 8 2 2 3 3 2" xfId="22871"/>
    <cellStyle name="Comma 8 2 2 3 4" xfId="22872"/>
    <cellStyle name="Comma 8 2 2 3 5" xfId="22873"/>
    <cellStyle name="Comma 8 2 2 4" xfId="22874"/>
    <cellStyle name="Comma 8 2 2 4 2" xfId="22875"/>
    <cellStyle name="Comma 8 2 2 4 2 2" xfId="22876"/>
    <cellStyle name="Comma 8 2 2 4 2 2 2" xfId="22877"/>
    <cellStyle name="Comma 8 2 2 4 2 3" xfId="22878"/>
    <cellStyle name="Comma 8 2 2 4 3" xfId="22879"/>
    <cellStyle name="Comma 8 2 2 4 3 2" xfId="22880"/>
    <cellStyle name="Comma 8 2 2 4 4" xfId="22881"/>
    <cellStyle name="Comma 8 2 2 5" xfId="22882"/>
    <cellStyle name="Comma 8 2 2 5 2" xfId="22883"/>
    <cellStyle name="Comma 8 2 2 5 2 2" xfId="22884"/>
    <cellStyle name="Comma 8 2 2 5 2 2 2" xfId="22885"/>
    <cellStyle name="Comma 8 2 2 5 2 3" xfId="22886"/>
    <cellStyle name="Comma 8 2 2 5 3" xfId="22887"/>
    <cellStyle name="Comma 8 2 2 5 3 2" xfId="22888"/>
    <cellStyle name="Comma 8 2 2 5 4" xfId="22889"/>
    <cellStyle name="Comma 8 2 2 6" xfId="22890"/>
    <cellStyle name="Comma 8 2 2 6 2" xfId="22891"/>
    <cellStyle name="Comma 8 2 2 6 2 2" xfId="22892"/>
    <cellStyle name="Comma 8 2 2 6 2 2 2" xfId="22893"/>
    <cellStyle name="Comma 8 2 2 6 2 3" xfId="22894"/>
    <cellStyle name="Comma 8 2 2 6 3" xfId="22895"/>
    <cellStyle name="Comma 8 2 2 6 3 2" xfId="22896"/>
    <cellStyle name="Comma 8 2 2 6 4" xfId="22897"/>
    <cellStyle name="Comma 8 2 2 7" xfId="22898"/>
    <cellStyle name="Comma 8 2 2 7 2" xfId="22899"/>
    <cellStyle name="Comma 8 2 2 7 2 2" xfId="22900"/>
    <cellStyle name="Comma 8 2 2 7 3" xfId="22901"/>
    <cellStyle name="Comma 8 2 2 8" xfId="22902"/>
    <cellStyle name="Comma 8 2 2 8 2" xfId="22903"/>
    <cellStyle name="Comma 8 2 2 9" xfId="22904"/>
    <cellStyle name="Comma 8 2 3" xfId="22905"/>
    <cellStyle name="Comma 8 2 3 10" xfId="22906"/>
    <cellStyle name="Comma 8 2 3 2" xfId="22907"/>
    <cellStyle name="Comma 8 2 3 2 2" xfId="22908"/>
    <cellStyle name="Comma 8 2 3 2 2 2" xfId="22909"/>
    <cellStyle name="Comma 8 2 3 2 2 2 2" xfId="22910"/>
    <cellStyle name="Comma 8 2 3 2 2 2 2 2" xfId="22911"/>
    <cellStyle name="Comma 8 2 3 2 2 2 3" xfId="22912"/>
    <cellStyle name="Comma 8 2 3 2 2 3" xfId="22913"/>
    <cellStyle name="Comma 8 2 3 2 2 3 2" xfId="22914"/>
    <cellStyle name="Comma 8 2 3 2 2 4" xfId="22915"/>
    <cellStyle name="Comma 8 2 3 2 3" xfId="22916"/>
    <cellStyle name="Comma 8 2 3 2 3 2" xfId="22917"/>
    <cellStyle name="Comma 8 2 3 2 3 2 2" xfId="22918"/>
    <cellStyle name="Comma 8 2 3 2 3 2 2 2" xfId="22919"/>
    <cellStyle name="Comma 8 2 3 2 3 2 3" xfId="22920"/>
    <cellStyle name="Comma 8 2 3 2 3 3" xfId="22921"/>
    <cellStyle name="Comma 8 2 3 2 3 3 2" xfId="22922"/>
    <cellStyle name="Comma 8 2 3 2 3 4" xfId="22923"/>
    <cellStyle name="Comma 8 2 3 2 4" xfId="22924"/>
    <cellStyle name="Comma 8 2 3 2 4 2" xfId="22925"/>
    <cellStyle name="Comma 8 2 3 2 4 2 2" xfId="22926"/>
    <cellStyle name="Comma 8 2 3 2 4 3" xfId="22927"/>
    <cellStyle name="Comma 8 2 3 2 5" xfId="22928"/>
    <cellStyle name="Comma 8 2 3 2 5 2" xfId="22929"/>
    <cellStyle name="Comma 8 2 3 2 6" xfId="22930"/>
    <cellStyle name="Comma 8 2 3 2 7" xfId="22931"/>
    <cellStyle name="Comma 8 2 3 3" xfId="22932"/>
    <cellStyle name="Comma 8 2 3 3 2" xfId="22933"/>
    <cellStyle name="Comma 8 2 3 3 2 2" xfId="22934"/>
    <cellStyle name="Comma 8 2 3 3 2 2 2" xfId="22935"/>
    <cellStyle name="Comma 8 2 3 3 2 3" xfId="22936"/>
    <cellStyle name="Comma 8 2 3 3 3" xfId="22937"/>
    <cellStyle name="Comma 8 2 3 3 3 2" xfId="22938"/>
    <cellStyle name="Comma 8 2 3 3 4" xfId="22939"/>
    <cellStyle name="Comma 8 2 3 3 5" xfId="22940"/>
    <cellStyle name="Comma 8 2 3 4" xfId="22941"/>
    <cellStyle name="Comma 8 2 3 4 2" xfId="22942"/>
    <cellStyle name="Comma 8 2 3 4 2 2" xfId="22943"/>
    <cellStyle name="Comma 8 2 3 4 2 2 2" xfId="22944"/>
    <cellStyle name="Comma 8 2 3 4 2 3" xfId="22945"/>
    <cellStyle name="Comma 8 2 3 4 3" xfId="22946"/>
    <cellStyle name="Comma 8 2 3 4 3 2" xfId="22947"/>
    <cellStyle name="Comma 8 2 3 4 4" xfId="22948"/>
    <cellStyle name="Comma 8 2 3 5" xfId="22949"/>
    <cellStyle name="Comma 8 2 3 5 2" xfId="22950"/>
    <cellStyle name="Comma 8 2 3 5 2 2" xfId="22951"/>
    <cellStyle name="Comma 8 2 3 5 2 2 2" xfId="22952"/>
    <cellStyle name="Comma 8 2 3 5 2 3" xfId="22953"/>
    <cellStyle name="Comma 8 2 3 5 3" xfId="22954"/>
    <cellStyle name="Comma 8 2 3 5 3 2" xfId="22955"/>
    <cellStyle name="Comma 8 2 3 5 4" xfId="22956"/>
    <cellStyle name="Comma 8 2 3 6" xfId="22957"/>
    <cellStyle name="Comma 8 2 3 6 2" xfId="22958"/>
    <cellStyle name="Comma 8 2 3 6 2 2" xfId="22959"/>
    <cellStyle name="Comma 8 2 3 6 2 2 2" xfId="22960"/>
    <cellStyle name="Comma 8 2 3 6 2 3" xfId="22961"/>
    <cellStyle name="Comma 8 2 3 6 3" xfId="22962"/>
    <cellStyle name="Comma 8 2 3 6 3 2" xfId="22963"/>
    <cellStyle name="Comma 8 2 3 6 4" xfId="22964"/>
    <cellStyle name="Comma 8 2 3 7" xfId="22965"/>
    <cellStyle name="Comma 8 2 3 7 2" xfId="22966"/>
    <cellStyle name="Comma 8 2 3 7 2 2" xfId="22967"/>
    <cellStyle name="Comma 8 2 3 7 3" xfId="22968"/>
    <cellStyle name="Comma 8 2 3 8" xfId="22969"/>
    <cellStyle name="Comma 8 2 3 8 2" xfId="22970"/>
    <cellStyle name="Comma 8 2 3 9" xfId="22971"/>
    <cellStyle name="Comma 8 2 4" xfId="22972"/>
    <cellStyle name="Comma 8 2 4 2" xfId="22973"/>
    <cellStyle name="Comma 8 2 4 2 2" xfId="22974"/>
    <cellStyle name="Comma 8 2 4 2 2 2" xfId="22975"/>
    <cellStyle name="Comma 8 2 4 2 2 2 2" xfId="22976"/>
    <cellStyle name="Comma 8 2 4 2 2 3" xfId="22977"/>
    <cellStyle name="Comma 8 2 4 2 3" xfId="22978"/>
    <cellStyle name="Comma 8 2 4 2 3 2" xfId="22979"/>
    <cellStyle name="Comma 8 2 4 2 4" xfId="22980"/>
    <cellStyle name="Comma 8 2 4 3" xfId="22981"/>
    <cellStyle name="Comma 8 2 4 3 2" xfId="22982"/>
    <cellStyle name="Comma 8 2 4 3 2 2" xfId="22983"/>
    <cellStyle name="Comma 8 2 4 3 2 2 2" xfId="22984"/>
    <cellStyle name="Comma 8 2 4 3 2 3" xfId="22985"/>
    <cellStyle name="Comma 8 2 4 3 3" xfId="22986"/>
    <cellStyle name="Comma 8 2 4 3 3 2" xfId="22987"/>
    <cellStyle name="Comma 8 2 4 3 4" xfId="22988"/>
    <cellStyle name="Comma 8 2 4 4" xfId="22989"/>
    <cellStyle name="Comma 8 2 4 4 2" xfId="22990"/>
    <cellStyle name="Comma 8 2 4 4 2 2" xfId="22991"/>
    <cellStyle name="Comma 8 2 4 4 3" xfId="22992"/>
    <cellStyle name="Comma 8 2 4 5" xfId="22993"/>
    <cellStyle name="Comma 8 2 4 5 2" xfId="22994"/>
    <cellStyle name="Comma 8 2 4 6" xfId="22995"/>
    <cellStyle name="Comma 8 2 4 7" xfId="22996"/>
    <cellStyle name="Comma 8 2 5" xfId="22997"/>
    <cellStyle name="Comma 8 2 5 2" xfId="22998"/>
    <cellStyle name="Comma 8 2 5 2 2" xfId="22999"/>
    <cellStyle name="Comma 8 2 5 2 2 2" xfId="23000"/>
    <cellStyle name="Comma 8 2 5 2 3" xfId="23001"/>
    <cellStyle name="Comma 8 2 5 3" xfId="23002"/>
    <cellStyle name="Comma 8 2 5 3 2" xfId="23003"/>
    <cellStyle name="Comma 8 2 5 4" xfId="23004"/>
    <cellStyle name="Comma 8 2 5 5" xfId="23005"/>
    <cellStyle name="Comma 8 2 6" xfId="23006"/>
    <cellStyle name="Comma 8 2 6 2" xfId="23007"/>
    <cellStyle name="Comma 8 2 6 2 2" xfId="23008"/>
    <cellStyle name="Comma 8 2 6 2 2 2" xfId="23009"/>
    <cellStyle name="Comma 8 2 6 2 3" xfId="23010"/>
    <cellStyle name="Comma 8 2 6 3" xfId="23011"/>
    <cellStyle name="Comma 8 2 6 3 2" xfId="23012"/>
    <cellStyle name="Comma 8 2 6 4" xfId="23013"/>
    <cellStyle name="Comma 8 2 7" xfId="23014"/>
    <cellStyle name="Comma 8 2 7 2" xfId="23015"/>
    <cellStyle name="Comma 8 2 7 2 2" xfId="23016"/>
    <cellStyle name="Comma 8 2 7 2 2 2" xfId="23017"/>
    <cellStyle name="Comma 8 2 7 2 3" xfId="23018"/>
    <cellStyle name="Comma 8 2 7 3" xfId="23019"/>
    <cellStyle name="Comma 8 2 7 3 2" xfId="23020"/>
    <cellStyle name="Comma 8 2 7 4" xfId="23021"/>
    <cellStyle name="Comma 8 2 8" xfId="23022"/>
    <cellStyle name="Comma 8 2 8 2" xfId="23023"/>
    <cellStyle name="Comma 8 2 8 2 2" xfId="23024"/>
    <cellStyle name="Comma 8 2 8 2 2 2" xfId="23025"/>
    <cellStyle name="Comma 8 2 8 2 3" xfId="23026"/>
    <cellStyle name="Comma 8 2 8 3" xfId="23027"/>
    <cellStyle name="Comma 8 2 8 3 2" xfId="23028"/>
    <cellStyle name="Comma 8 2 8 4" xfId="23029"/>
    <cellStyle name="Comma 8 2 9" xfId="23030"/>
    <cellStyle name="Comma 8 2 9 2" xfId="23031"/>
    <cellStyle name="Comma 8 2 9 2 2" xfId="23032"/>
    <cellStyle name="Comma 8 2 9 3" xfId="23033"/>
    <cellStyle name="Comma 8 3" xfId="23034"/>
    <cellStyle name="Comma 8 3 10" xfId="23035"/>
    <cellStyle name="Comma 8 3 2" xfId="23036"/>
    <cellStyle name="Comma 8 3 2 2" xfId="23037"/>
    <cellStyle name="Comma 8 3 2 2 2" xfId="23038"/>
    <cellStyle name="Comma 8 3 2 2 2 2" xfId="23039"/>
    <cellStyle name="Comma 8 3 2 2 2 2 2" xfId="23040"/>
    <cellStyle name="Comma 8 3 2 2 2 3" xfId="23041"/>
    <cellStyle name="Comma 8 3 2 2 3" xfId="23042"/>
    <cellStyle name="Comma 8 3 2 2 3 2" xfId="23043"/>
    <cellStyle name="Comma 8 3 2 2 4" xfId="23044"/>
    <cellStyle name="Comma 8 3 2 3" xfId="23045"/>
    <cellStyle name="Comma 8 3 2 3 2" xfId="23046"/>
    <cellStyle name="Comma 8 3 2 3 2 2" xfId="23047"/>
    <cellStyle name="Comma 8 3 2 3 2 2 2" xfId="23048"/>
    <cellStyle name="Comma 8 3 2 3 2 3" xfId="23049"/>
    <cellStyle name="Comma 8 3 2 3 3" xfId="23050"/>
    <cellStyle name="Comma 8 3 2 3 3 2" xfId="23051"/>
    <cellStyle name="Comma 8 3 2 3 4" xfId="23052"/>
    <cellStyle name="Comma 8 3 2 4" xfId="23053"/>
    <cellStyle name="Comma 8 3 2 4 2" xfId="23054"/>
    <cellStyle name="Comma 8 3 2 4 2 2" xfId="23055"/>
    <cellStyle name="Comma 8 3 2 4 3" xfId="23056"/>
    <cellStyle name="Comma 8 3 2 5" xfId="23057"/>
    <cellStyle name="Comma 8 3 2 5 2" xfId="23058"/>
    <cellStyle name="Comma 8 3 2 6" xfId="23059"/>
    <cellStyle name="Comma 8 3 2 7" xfId="23060"/>
    <cellStyle name="Comma 8 3 3" xfId="23061"/>
    <cellStyle name="Comma 8 3 3 2" xfId="23062"/>
    <cellStyle name="Comma 8 3 3 2 2" xfId="23063"/>
    <cellStyle name="Comma 8 3 3 2 2 2" xfId="23064"/>
    <cellStyle name="Comma 8 3 3 2 3" xfId="23065"/>
    <cellStyle name="Comma 8 3 3 3" xfId="23066"/>
    <cellStyle name="Comma 8 3 3 3 2" xfId="23067"/>
    <cellStyle name="Comma 8 3 3 4" xfId="23068"/>
    <cellStyle name="Comma 8 3 3 5" xfId="23069"/>
    <cellStyle name="Comma 8 3 4" xfId="23070"/>
    <cellStyle name="Comma 8 3 4 2" xfId="23071"/>
    <cellStyle name="Comma 8 3 4 2 2" xfId="23072"/>
    <cellStyle name="Comma 8 3 4 2 2 2" xfId="23073"/>
    <cellStyle name="Comma 8 3 4 2 3" xfId="23074"/>
    <cellStyle name="Comma 8 3 4 3" xfId="23075"/>
    <cellStyle name="Comma 8 3 4 3 2" xfId="23076"/>
    <cellStyle name="Comma 8 3 4 4" xfId="23077"/>
    <cellStyle name="Comma 8 3 5" xfId="23078"/>
    <cellStyle name="Comma 8 3 5 2" xfId="23079"/>
    <cellStyle name="Comma 8 3 5 2 2" xfId="23080"/>
    <cellStyle name="Comma 8 3 5 2 2 2" xfId="23081"/>
    <cellStyle name="Comma 8 3 5 2 3" xfId="23082"/>
    <cellStyle name="Comma 8 3 5 3" xfId="23083"/>
    <cellStyle name="Comma 8 3 5 3 2" xfId="23084"/>
    <cellStyle name="Comma 8 3 5 4" xfId="23085"/>
    <cellStyle name="Comma 8 3 6" xfId="23086"/>
    <cellStyle name="Comma 8 3 6 2" xfId="23087"/>
    <cellStyle name="Comma 8 3 6 2 2" xfId="23088"/>
    <cellStyle name="Comma 8 3 6 2 2 2" xfId="23089"/>
    <cellStyle name="Comma 8 3 6 2 3" xfId="23090"/>
    <cellStyle name="Comma 8 3 6 3" xfId="23091"/>
    <cellStyle name="Comma 8 3 6 3 2" xfId="23092"/>
    <cellStyle name="Comma 8 3 6 4" xfId="23093"/>
    <cellStyle name="Comma 8 3 7" xfId="23094"/>
    <cellStyle name="Comma 8 3 7 2" xfId="23095"/>
    <cellStyle name="Comma 8 3 7 2 2" xfId="23096"/>
    <cellStyle name="Comma 8 3 7 3" xfId="23097"/>
    <cellStyle name="Comma 8 3 8" xfId="23098"/>
    <cellStyle name="Comma 8 3 8 2" xfId="23099"/>
    <cellStyle name="Comma 8 3 9" xfId="23100"/>
    <cellStyle name="Comma 8 4" xfId="23101"/>
    <cellStyle name="Comma 8 4 10" xfId="23102"/>
    <cellStyle name="Comma 8 4 2" xfId="23103"/>
    <cellStyle name="Comma 8 4 2 2" xfId="23104"/>
    <cellStyle name="Comma 8 4 2 2 2" xfId="23105"/>
    <cellStyle name="Comma 8 4 2 2 2 2" xfId="23106"/>
    <cellStyle name="Comma 8 4 2 2 2 2 2" xfId="23107"/>
    <cellStyle name="Comma 8 4 2 2 2 3" xfId="23108"/>
    <cellStyle name="Comma 8 4 2 2 3" xfId="23109"/>
    <cellStyle name="Comma 8 4 2 2 3 2" xfId="23110"/>
    <cellStyle name="Comma 8 4 2 2 4" xfId="23111"/>
    <cellStyle name="Comma 8 4 2 3" xfId="23112"/>
    <cellStyle name="Comma 8 4 2 3 2" xfId="23113"/>
    <cellStyle name="Comma 8 4 2 3 2 2" xfId="23114"/>
    <cellStyle name="Comma 8 4 2 3 2 2 2" xfId="23115"/>
    <cellStyle name="Comma 8 4 2 3 2 3" xfId="23116"/>
    <cellStyle name="Comma 8 4 2 3 3" xfId="23117"/>
    <cellStyle name="Comma 8 4 2 3 3 2" xfId="23118"/>
    <cellStyle name="Comma 8 4 2 3 4" xfId="23119"/>
    <cellStyle name="Comma 8 4 2 4" xfId="23120"/>
    <cellStyle name="Comma 8 4 2 4 2" xfId="23121"/>
    <cellStyle name="Comma 8 4 2 4 2 2" xfId="23122"/>
    <cellStyle name="Comma 8 4 2 4 3" xfId="23123"/>
    <cellStyle name="Comma 8 4 2 5" xfId="23124"/>
    <cellStyle name="Comma 8 4 2 5 2" xfId="23125"/>
    <cellStyle name="Comma 8 4 2 6" xfId="23126"/>
    <cellStyle name="Comma 8 4 2 7" xfId="23127"/>
    <cellStyle name="Comma 8 4 3" xfId="23128"/>
    <cellStyle name="Comma 8 4 3 2" xfId="23129"/>
    <cellStyle name="Comma 8 4 3 2 2" xfId="23130"/>
    <cellStyle name="Comma 8 4 3 2 2 2" xfId="23131"/>
    <cellStyle name="Comma 8 4 3 2 3" xfId="23132"/>
    <cellStyle name="Comma 8 4 3 3" xfId="23133"/>
    <cellStyle name="Comma 8 4 3 3 2" xfId="23134"/>
    <cellStyle name="Comma 8 4 3 4" xfId="23135"/>
    <cellStyle name="Comma 8 4 3 5" xfId="23136"/>
    <cellStyle name="Comma 8 4 4" xfId="23137"/>
    <cellStyle name="Comma 8 4 4 2" xfId="23138"/>
    <cellStyle name="Comma 8 4 4 2 2" xfId="23139"/>
    <cellStyle name="Comma 8 4 4 2 2 2" xfId="23140"/>
    <cellStyle name="Comma 8 4 4 2 3" xfId="23141"/>
    <cellStyle name="Comma 8 4 4 3" xfId="23142"/>
    <cellStyle name="Comma 8 4 4 3 2" xfId="23143"/>
    <cellStyle name="Comma 8 4 4 4" xfId="23144"/>
    <cellStyle name="Comma 8 4 5" xfId="23145"/>
    <cellStyle name="Comma 8 4 5 2" xfId="23146"/>
    <cellStyle name="Comma 8 4 5 2 2" xfId="23147"/>
    <cellStyle name="Comma 8 4 5 2 2 2" xfId="23148"/>
    <cellStyle name="Comma 8 4 5 2 3" xfId="23149"/>
    <cellStyle name="Comma 8 4 5 3" xfId="23150"/>
    <cellStyle name="Comma 8 4 5 3 2" xfId="23151"/>
    <cellStyle name="Comma 8 4 5 4" xfId="23152"/>
    <cellStyle name="Comma 8 4 6" xfId="23153"/>
    <cellStyle name="Comma 8 4 6 2" xfId="23154"/>
    <cellStyle name="Comma 8 4 6 2 2" xfId="23155"/>
    <cellStyle name="Comma 8 4 6 2 2 2" xfId="23156"/>
    <cellStyle name="Comma 8 4 6 2 3" xfId="23157"/>
    <cellStyle name="Comma 8 4 6 3" xfId="23158"/>
    <cellStyle name="Comma 8 4 6 3 2" xfId="23159"/>
    <cellStyle name="Comma 8 4 6 4" xfId="23160"/>
    <cellStyle name="Comma 8 4 7" xfId="23161"/>
    <cellStyle name="Comma 8 4 7 2" xfId="23162"/>
    <cellStyle name="Comma 8 4 7 2 2" xfId="23163"/>
    <cellStyle name="Comma 8 4 7 3" xfId="23164"/>
    <cellStyle name="Comma 8 4 8" xfId="23165"/>
    <cellStyle name="Comma 8 4 8 2" xfId="23166"/>
    <cellStyle name="Comma 8 4 9" xfId="23167"/>
    <cellStyle name="Comma 8 5" xfId="23168"/>
    <cellStyle name="Comma 8 5 2" xfId="23169"/>
    <cellStyle name="Comma 8 5 2 2" xfId="23170"/>
    <cellStyle name="Comma 8 5 2 2 2" xfId="23171"/>
    <cellStyle name="Comma 8 5 2 2 2 2" xfId="23172"/>
    <cellStyle name="Comma 8 5 2 2 3" xfId="23173"/>
    <cellStyle name="Comma 8 5 2 3" xfId="23174"/>
    <cellStyle name="Comma 8 5 2 3 2" xfId="23175"/>
    <cellStyle name="Comma 8 5 2 4" xfId="23176"/>
    <cellStyle name="Comma 8 5 3" xfId="23177"/>
    <cellStyle name="Comma 8 5 3 2" xfId="23178"/>
    <cellStyle name="Comma 8 5 3 2 2" xfId="23179"/>
    <cellStyle name="Comma 8 5 3 2 2 2" xfId="23180"/>
    <cellStyle name="Comma 8 5 3 2 3" xfId="23181"/>
    <cellStyle name="Comma 8 5 3 3" xfId="23182"/>
    <cellStyle name="Comma 8 5 3 3 2" xfId="23183"/>
    <cellStyle name="Comma 8 5 3 4" xfId="23184"/>
    <cellStyle name="Comma 8 5 4" xfId="23185"/>
    <cellStyle name="Comma 8 5 4 2" xfId="23186"/>
    <cellStyle name="Comma 8 5 4 2 2" xfId="23187"/>
    <cellStyle name="Comma 8 5 4 3" xfId="23188"/>
    <cellStyle name="Comma 8 5 5" xfId="23189"/>
    <cellStyle name="Comma 8 5 5 2" xfId="23190"/>
    <cellStyle name="Comma 8 5 6" xfId="23191"/>
    <cellStyle name="Comma 8 5 7" xfId="23192"/>
    <cellStyle name="Comma 8 6" xfId="23193"/>
    <cellStyle name="Comma 8 6 2" xfId="23194"/>
    <cellStyle name="Comma 8 6 2 2" xfId="23195"/>
    <cellStyle name="Comma 8 6 2 2 2" xfId="23196"/>
    <cellStyle name="Comma 8 6 2 3" xfId="23197"/>
    <cellStyle name="Comma 8 6 3" xfId="23198"/>
    <cellStyle name="Comma 8 6 3 2" xfId="23199"/>
    <cellStyle name="Comma 8 6 4" xfId="23200"/>
    <cellStyle name="Comma 8 6 5" xfId="23201"/>
    <cellStyle name="Comma 8 7" xfId="23202"/>
    <cellStyle name="Comma 8 7 2" xfId="23203"/>
    <cellStyle name="Comma 8 7 2 2" xfId="23204"/>
    <cellStyle name="Comma 8 7 2 2 2" xfId="23205"/>
    <cellStyle name="Comma 8 7 2 3" xfId="23206"/>
    <cellStyle name="Comma 8 7 3" xfId="23207"/>
    <cellStyle name="Comma 8 7 3 2" xfId="23208"/>
    <cellStyle name="Comma 8 7 4" xfId="23209"/>
    <cellStyle name="Comma 8 8" xfId="23210"/>
    <cellStyle name="Comma 8 8 2" xfId="23211"/>
    <cellStyle name="Comma 8 8 2 2" xfId="23212"/>
    <cellStyle name="Comma 8 8 2 2 2" xfId="23213"/>
    <cellStyle name="Comma 8 8 2 3" xfId="23214"/>
    <cellStyle name="Comma 8 8 3" xfId="23215"/>
    <cellStyle name="Comma 8 8 3 2" xfId="23216"/>
    <cellStyle name="Comma 8 8 4" xfId="23217"/>
    <cellStyle name="Comma 8 9" xfId="23218"/>
    <cellStyle name="Comma 8 9 2" xfId="23219"/>
    <cellStyle name="Comma 8 9 2 2" xfId="23220"/>
    <cellStyle name="Comma 8 9 2 2 2" xfId="23221"/>
    <cellStyle name="Comma 8 9 2 3" xfId="23222"/>
    <cellStyle name="Comma 8 9 3" xfId="23223"/>
    <cellStyle name="Comma 8 9 3 2" xfId="23224"/>
    <cellStyle name="Comma 8 9 4" xfId="23225"/>
    <cellStyle name="Comma 9" xfId="23226"/>
    <cellStyle name="Comma 9 2" xfId="23227"/>
    <cellStyle name="Comma0" xfId="33"/>
    <cellStyle name="Comma0 10" xfId="23228"/>
    <cellStyle name="Comma0 10 2" xfId="23229"/>
    <cellStyle name="Comma0 11" xfId="23230"/>
    <cellStyle name="Comma0 2" xfId="23231"/>
    <cellStyle name="Comma0 2 2" xfId="23232"/>
    <cellStyle name="Comma0 2 2 2" xfId="23233"/>
    <cellStyle name="Comma0 2 3" xfId="23234"/>
    <cellStyle name="Comma0 2 4" xfId="23235"/>
    <cellStyle name="Comma0 2_2012 Cost of Removal" xfId="23236"/>
    <cellStyle name="Comma0 3" xfId="23237"/>
    <cellStyle name="Comma0 3 2" xfId="23238"/>
    <cellStyle name="Comma0 3 2 2" xfId="23239"/>
    <cellStyle name="Comma0 3 3" xfId="23240"/>
    <cellStyle name="Comma0 3 4" xfId="23241"/>
    <cellStyle name="Comma0 3_2012" xfId="23242"/>
    <cellStyle name="Comma0 4" xfId="23243"/>
    <cellStyle name="Comma0 4 2" xfId="23244"/>
    <cellStyle name="Comma0 4 2 2" xfId="23245"/>
    <cellStyle name="Comma0 4 3" xfId="23246"/>
    <cellStyle name="Comma0 4_Depreciation Expense 2013" xfId="23247"/>
    <cellStyle name="Comma0 5" xfId="23248"/>
    <cellStyle name="Comma0 5 2" xfId="23249"/>
    <cellStyle name="Comma0 6" xfId="23250"/>
    <cellStyle name="Comma0 6 2" xfId="23251"/>
    <cellStyle name="Comma0 7" xfId="23252"/>
    <cellStyle name="Comma0 7 2" xfId="23253"/>
    <cellStyle name="Comma0 8" xfId="23254"/>
    <cellStyle name="Comma0 8 2" xfId="23255"/>
    <cellStyle name="Comma0 9" xfId="23256"/>
    <cellStyle name="Comma0 9 2" xfId="23257"/>
    <cellStyle name="Comma0_2012" xfId="23258"/>
    <cellStyle name="Currency" xfId="34" builtinId="4"/>
    <cellStyle name="Currency 10" xfId="23259"/>
    <cellStyle name="Currency 10 10" xfId="23260"/>
    <cellStyle name="Currency 10 10 2" xfId="23261"/>
    <cellStyle name="Currency 10 11" xfId="23262"/>
    <cellStyle name="Currency 10 12" xfId="23263"/>
    <cellStyle name="Currency 10 13" xfId="23264"/>
    <cellStyle name="Currency 10 2" xfId="23265"/>
    <cellStyle name="Currency 10 2 10" xfId="23266"/>
    <cellStyle name="Currency 10 2 11" xfId="23267"/>
    <cellStyle name="Currency 10 2 2" xfId="23268"/>
    <cellStyle name="Currency 10 2 2 2" xfId="23269"/>
    <cellStyle name="Currency 10 2 2 2 2" xfId="23270"/>
    <cellStyle name="Currency 10 2 2 2 2 2" xfId="23271"/>
    <cellStyle name="Currency 10 2 2 2 2 2 2" xfId="23272"/>
    <cellStyle name="Currency 10 2 2 2 2 3" xfId="23273"/>
    <cellStyle name="Currency 10 2 2 2 3" xfId="23274"/>
    <cellStyle name="Currency 10 2 2 2 3 2" xfId="23275"/>
    <cellStyle name="Currency 10 2 2 2 4" xfId="23276"/>
    <cellStyle name="Currency 10 2 2 3" xfId="23277"/>
    <cellStyle name="Currency 10 2 2 3 2" xfId="23278"/>
    <cellStyle name="Currency 10 2 2 3 2 2" xfId="23279"/>
    <cellStyle name="Currency 10 2 2 3 2 2 2" xfId="23280"/>
    <cellStyle name="Currency 10 2 2 3 2 3" xfId="23281"/>
    <cellStyle name="Currency 10 2 2 3 3" xfId="23282"/>
    <cellStyle name="Currency 10 2 2 3 3 2" xfId="23283"/>
    <cellStyle name="Currency 10 2 2 3 4" xfId="23284"/>
    <cellStyle name="Currency 10 2 2 4" xfId="23285"/>
    <cellStyle name="Currency 10 2 2 4 2" xfId="23286"/>
    <cellStyle name="Currency 10 2 2 4 2 2" xfId="23287"/>
    <cellStyle name="Currency 10 2 2 4 3" xfId="23288"/>
    <cellStyle name="Currency 10 2 2 5" xfId="23289"/>
    <cellStyle name="Currency 10 2 2 5 2" xfId="23290"/>
    <cellStyle name="Currency 10 2 2 6" xfId="23291"/>
    <cellStyle name="Currency 10 2 2 7" xfId="23292"/>
    <cellStyle name="Currency 10 2 3" xfId="23293"/>
    <cellStyle name="Currency 10 2 3 2" xfId="23294"/>
    <cellStyle name="Currency 10 2 3 2 2" xfId="23295"/>
    <cellStyle name="Currency 10 2 3 2 2 2" xfId="23296"/>
    <cellStyle name="Currency 10 2 3 2 3" xfId="23297"/>
    <cellStyle name="Currency 10 2 3 3" xfId="23298"/>
    <cellStyle name="Currency 10 2 3 3 2" xfId="23299"/>
    <cellStyle name="Currency 10 2 3 4" xfId="23300"/>
    <cellStyle name="Currency 10 2 3 5" xfId="23301"/>
    <cellStyle name="Currency 10 2 4" xfId="23302"/>
    <cellStyle name="Currency 10 2 4 2" xfId="23303"/>
    <cellStyle name="Currency 10 2 4 2 2" xfId="23304"/>
    <cellStyle name="Currency 10 2 4 2 2 2" xfId="23305"/>
    <cellStyle name="Currency 10 2 4 2 3" xfId="23306"/>
    <cellStyle name="Currency 10 2 4 3" xfId="23307"/>
    <cellStyle name="Currency 10 2 4 3 2" xfId="23308"/>
    <cellStyle name="Currency 10 2 4 4" xfId="23309"/>
    <cellStyle name="Currency 10 2 5" xfId="23310"/>
    <cellStyle name="Currency 10 2 5 2" xfId="23311"/>
    <cellStyle name="Currency 10 2 5 2 2" xfId="23312"/>
    <cellStyle name="Currency 10 2 5 2 2 2" xfId="23313"/>
    <cellStyle name="Currency 10 2 5 2 3" xfId="23314"/>
    <cellStyle name="Currency 10 2 5 3" xfId="23315"/>
    <cellStyle name="Currency 10 2 5 3 2" xfId="23316"/>
    <cellStyle name="Currency 10 2 5 4" xfId="23317"/>
    <cellStyle name="Currency 10 2 6" xfId="23318"/>
    <cellStyle name="Currency 10 2 6 2" xfId="23319"/>
    <cellStyle name="Currency 10 2 6 2 2" xfId="23320"/>
    <cellStyle name="Currency 10 2 6 2 2 2" xfId="23321"/>
    <cellStyle name="Currency 10 2 6 2 3" xfId="23322"/>
    <cellStyle name="Currency 10 2 6 3" xfId="23323"/>
    <cellStyle name="Currency 10 2 6 3 2" xfId="23324"/>
    <cellStyle name="Currency 10 2 6 4" xfId="23325"/>
    <cellStyle name="Currency 10 2 7" xfId="23326"/>
    <cellStyle name="Currency 10 2 7 2" xfId="23327"/>
    <cellStyle name="Currency 10 2 7 2 2" xfId="23328"/>
    <cellStyle name="Currency 10 2 7 3" xfId="23329"/>
    <cellStyle name="Currency 10 2 8" xfId="23330"/>
    <cellStyle name="Currency 10 2 8 2" xfId="23331"/>
    <cellStyle name="Currency 10 2 9" xfId="23332"/>
    <cellStyle name="Currency 10 3" xfId="23333"/>
    <cellStyle name="Currency 10 3 10" xfId="23334"/>
    <cellStyle name="Currency 10 3 11" xfId="23335"/>
    <cellStyle name="Currency 10 3 2" xfId="23336"/>
    <cellStyle name="Currency 10 3 2 2" xfId="23337"/>
    <cellStyle name="Currency 10 3 2 2 2" xfId="23338"/>
    <cellStyle name="Currency 10 3 2 2 2 2" xfId="23339"/>
    <cellStyle name="Currency 10 3 2 2 2 2 2" xfId="23340"/>
    <cellStyle name="Currency 10 3 2 2 2 3" xfId="23341"/>
    <cellStyle name="Currency 10 3 2 2 3" xfId="23342"/>
    <cellStyle name="Currency 10 3 2 2 3 2" xfId="23343"/>
    <cellStyle name="Currency 10 3 2 2 4" xfId="23344"/>
    <cellStyle name="Currency 10 3 2 3" xfId="23345"/>
    <cellStyle name="Currency 10 3 2 3 2" xfId="23346"/>
    <cellStyle name="Currency 10 3 2 3 2 2" xfId="23347"/>
    <cellStyle name="Currency 10 3 2 3 2 2 2" xfId="23348"/>
    <cellStyle name="Currency 10 3 2 3 2 3" xfId="23349"/>
    <cellStyle name="Currency 10 3 2 3 3" xfId="23350"/>
    <cellStyle name="Currency 10 3 2 3 3 2" xfId="23351"/>
    <cellStyle name="Currency 10 3 2 3 4" xfId="23352"/>
    <cellStyle name="Currency 10 3 2 4" xfId="23353"/>
    <cellStyle name="Currency 10 3 2 4 2" xfId="23354"/>
    <cellStyle name="Currency 10 3 2 4 2 2" xfId="23355"/>
    <cellStyle name="Currency 10 3 2 4 3" xfId="23356"/>
    <cellStyle name="Currency 10 3 2 5" xfId="23357"/>
    <cellStyle name="Currency 10 3 2 5 2" xfId="23358"/>
    <cellStyle name="Currency 10 3 2 6" xfId="23359"/>
    <cellStyle name="Currency 10 3 2 7" xfId="23360"/>
    <cellStyle name="Currency 10 3 3" xfId="23361"/>
    <cellStyle name="Currency 10 3 3 2" xfId="23362"/>
    <cellStyle name="Currency 10 3 3 2 2" xfId="23363"/>
    <cellStyle name="Currency 10 3 3 2 2 2" xfId="23364"/>
    <cellStyle name="Currency 10 3 3 2 3" xfId="23365"/>
    <cellStyle name="Currency 10 3 3 3" xfId="23366"/>
    <cellStyle name="Currency 10 3 3 3 2" xfId="23367"/>
    <cellStyle name="Currency 10 3 3 4" xfId="23368"/>
    <cellStyle name="Currency 10 3 3 5" xfId="23369"/>
    <cellStyle name="Currency 10 3 4" xfId="23370"/>
    <cellStyle name="Currency 10 3 4 2" xfId="23371"/>
    <cellStyle name="Currency 10 3 4 2 2" xfId="23372"/>
    <cellStyle name="Currency 10 3 4 2 2 2" xfId="23373"/>
    <cellStyle name="Currency 10 3 4 2 3" xfId="23374"/>
    <cellStyle name="Currency 10 3 4 3" xfId="23375"/>
    <cellStyle name="Currency 10 3 4 3 2" xfId="23376"/>
    <cellStyle name="Currency 10 3 4 4" xfId="23377"/>
    <cellStyle name="Currency 10 3 5" xfId="23378"/>
    <cellStyle name="Currency 10 3 5 2" xfId="23379"/>
    <cellStyle name="Currency 10 3 5 2 2" xfId="23380"/>
    <cellStyle name="Currency 10 3 5 2 2 2" xfId="23381"/>
    <cellStyle name="Currency 10 3 5 2 3" xfId="23382"/>
    <cellStyle name="Currency 10 3 5 3" xfId="23383"/>
    <cellStyle name="Currency 10 3 5 3 2" xfId="23384"/>
    <cellStyle name="Currency 10 3 5 4" xfId="23385"/>
    <cellStyle name="Currency 10 3 6" xfId="23386"/>
    <cellStyle name="Currency 10 3 6 2" xfId="23387"/>
    <cellStyle name="Currency 10 3 6 2 2" xfId="23388"/>
    <cellStyle name="Currency 10 3 6 2 2 2" xfId="23389"/>
    <cellStyle name="Currency 10 3 6 2 3" xfId="23390"/>
    <cellStyle name="Currency 10 3 6 3" xfId="23391"/>
    <cellStyle name="Currency 10 3 6 3 2" xfId="23392"/>
    <cellStyle name="Currency 10 3 6 4" xfId="23393"/>
    <cellStyle name="Currency 10 3 7" xfId="23394"/>
    <cellStyle name="Currency 10 3 7 2" xfId="23395"/>
    <cellStyle name="Currency 10 3 7 2 2" xfId="23396"/>
    <cellStyle name="Currency 10 3 7 3" xfId="23397"/>
    <cellStyle name="Currency 10 3 8" xfId="23398"/>
    <cellStyle name="Currency 10 3 8 2" xfId="23399"/>
    <cellStyle name="Currency 10 3 9" xfId="23400"/>
    <cellStyle name="Currency 10 4" xfId="23401"/>
    <cellStyle name="Currency 10 4 2" xfId="23402"/>
    <cellStyle name="Currency 10 4 2 2" xfId="23403"/>
    <cellStyle name="Currency 10 4 2 2 2" xfId="23404"/>
    <cellStyle name="Currency 10 4 2 2 2 2" xfId="23405"/>
    <cellStyle name="Currency 10 4 2 2 3" xfId="23406"/>
    <cellStyle name="Currency 10 4 2 3" xfId="23407"/>
    <cellStyle name="Currency 10 4 2 3 2" xfId="23408"/>
    <cellStyle name="Currency 10 4 2 4" xfId="23409"/>
    <cellStyle name="Currency 10 4 3" xfId="23410"/>
    <cellStyle name="Currency 10 4 3 2" xfId="23411"/>
    <cellStyle name="Currency 10 4 3 2 2" xfId="23412"/>
    <cellStyle name="Currency 10 4 3 2 2 2" xfId="23413"/>
    <cellStyle name="Currency 10 4 3 2 3" xfId="23414"/>
    <cellStyle name="Currency 10 4 3 3" xfId="23415"/>
    <cellStyle name="Currency 10 4 3 3 2" xfId="23416"/>
    <cellStyle name="Currency 10 4 3 4" xfId="23417"/>
    <cellStyle name="Currency 10 4 4" xfId="23418"/>
    <cellStyle name="Currency 10 4 4 2" xfId="23419"/>
    <cellStyle name="Currency 10 4 4 2 2" xfId="23420"/>
    <cellStyle name="Currency 10 4 4 3" xfId="23421"/>
    <cellStyle name="Currency 10 4 5" xfId="23422"/>
    <cellStyle name="Currency 10 4 5 2" xfId="23423"/>
    <cellStyle name="Currency 10 4 6" xfId="23424"/>
    <cellStyle name="Currency 10 4 7" xfId="23425"/>
    <cellStyle name="Currency 10 5" xfId="23426"/>
    <cellStyle name="Currency 10 5 2" xfId="23427"/>
    <cellStyle name="Currency 10 5 2 2" xfId="23428"/>
    <cellStyle name="Currency 10 5 2 2 2" xfId="23429"/>
    <cellStyle name="Currency 10 5 2 3" xfId="23430"/>
    <cellStyle name="Currency 10 5 3" xfId="23431"/>
    <cellStyle name="Currency 10 5 3 2" xfId="23432"/>
    <cellStyle name="Currency 10 5 4" xfId="23433"/>
    <cellStyle name="Currency 10 5 5" xfId="23434"/>
    <cellStyle name="Currency 10 6" xfId="23435"/>
    <cellStyle name="Currency 10 6 2" xfId="23436"/>
    <cellStyle name="Currency 10 6 2 2" xfId="23437"/>
    <cellStyle name="Currency 10 6 2 2 2" xfId="23438"/>
    <cellStyle name="Currency 10 6 2 3" xfId="23439"/>
    <cellStyle name="Currency 10 6 3" xfId="23440"/>
    <cellStyle name="Currency 10 6 3 2" xfId="23441"/>
    <cellStyle name="Currency 10 6 4" xfId="23442"/>
    <cellStyle name="Currency 10 7" xfId="23443"/>
    <cellStyle name="Currency 10 7 2" xfId="23444"/>
    <cellStyle name="Currency 10 7 2 2" xfId="23445"/>
    <cellStyle name="Currency 10 7 2 2 2" xfId="23446"/>
    <cellStyle name="Currency 10 7 2 3" xfId="23447"/>
    <cellStyle name="Currency 10 7 3" xfId="23448"/>
    <cellStyle name="Currency 10 7 3 2" xfId="23449"/>
    <cellStyle name="Currency 10 7 4" xfId="23450"/>
    <cellStyle name="Currency 10 8" xfId="23451"/>
    <cellStyle name="Currency 10 8 2" xfId="23452"/>
    <cellStyle name="Currency 10 8 2 2" xfId="23453"/>
    <cellStyle name="Currency 10 8 2 2 2" xfId="23454"/>
    <cellStyle name="Currency 10 8 2 3" xfId="23455"/>
    <cellStyle name="Currency 10 8 3" xfId="23456"/>
    <cellStyle name="Currency 10 8 3 2" xfId="23457"/>
    <cellStyle name="Currency 10 8 4" xfId="23458"/>
    <cellStyle name="Currency 10 9" xfId="23459"/>
    <cellStyle name="Currency 10 9 2" xfId="23460"/>
    <cellStyle name="Currency 10 9 2 2" xfId="23461"/>
    <cellStyle name="Currency 10 9 3" xfId="23462"/>
    <cellStyle name="Currency 11" xfId="23463"/>
    <cellStyle name="Currency 11 2" xfId="23464"/>
    <cellStyle name="Currency 12" xfId="23465"/>
    <cellStyle name="Currency 12 2" xfId="23466"/>
    <cellStyle name="Currency 12 2 2" xfId="23467"/>
    <cellStyle name="Currency 12 2 2 2" xfId="23468"/>
    <cellStyle name="Currency 12 2 2 2 2" xfId="23469"/>
    <cellStyle name="Currency 12 2 2 3" xfId="23470"/>
    <cellStyle name="Currency 12 2 3" xfId="23471"/>
    <cellStyle name="Currency 12 2 3 2" xfId="23472"/>
    <cellStyle name="Currency 12 2 4" xfId="23473"/>
    <cellStyle name="Currency 12 2 5" xfId="23474"/>
    <cellStyle name="Currency 12 3" xfId="23475"/>
    <cellStyle name="Currency 12 3 2" xfId="23476"/>
    <cellStyle name="Currency 12 3 2 2" xfId="23477"/>
    <cellStyle name="Currency 12 3 2 2 2" xfId="23478"/>
    <cellStyle name="Currency 12 3 2 3" xfId="23479"/>
    <cellStyle name="Currency 12 3 3" xfId="23480"/>
    <cellStyle name="Currency 12 3 3 2" xfId="23481"/>
    <cellStyle name="Currency 12 3 4" xfId="23482"/>
    <cellStyle name="Currency 12 4" xfId="23483"/>
    <cellStyle name="Currency 12 4 2" xfId="23484"/>
    <cellStyle name="Currency 12 4 2 2" xfId="23485"/>
    <cellStyle name="Currency 12 4 2 2 2" xfId="23486"/>
    <cellStyle name="Currency 12 4 2 3" xfId="23487"/>
    <cellStyle name="Currency 12 4 3" xfId="23488"/>
    <cellStyle name="Currency 12 4 3 2" xfId="23489"/>
    <cellStyle name="Currency 12 4 4" xfId="23490"/>
    <cellStyle name="Currency 12 5" xfId="23491"/>
    <cellStyle name="Currency 12 5 2" xfId="23492"/>
    <cellStyle name="Currency 12 5 2 2" xfId="23493"/>
    <cellStyle name="Currency 12 5 3" xfId="23494"/>
    <cellStyle name="Currency 12 6" xfId="23495"/>
    <cellStyle name="Currency 12 6 2" xfId="23496"/>
    <cellStyle name="Currency 12 7" xfId="23497"/>
    <cellStyle name="Currency 12 8" xfId="23498"/>
    <cellStyle name="Currency 12 9" xfId="23499"/>
    <cellStyle name="Currency 13" xfId="23500"/>
    <cellStyle name="Currency 13 2" xfId="23501"/>
    <cellStyle name="Currency 13 2 2" xfId="23502"/>
    <cellStyle name="Currency 13 2 2 2" xfId="23503"/>
    <cellStyle name="Currency 13 2 2 2 2" xfId="23504"/>
    <cellStyle name="Currency 13 2 2 3" xfId="23505"/>
    <cellStyle name="Currency 13 2 3" xfId="23506"/>
    <cellStyle name="Currency 13 2 3 2" xfId="23507"/>
    <cellStyle name="Currency 13 2 4" xfId="23508"/>
    <cellStyle name="Currency 13 3" xfId="23509"/>
    <cellStyle name="Currency 13 3 2" xfId="23510"/>
    <cellStyle name="Currency 13 3 2 2" xfId="23511"/>
    <cellStyle name="Currency 13 3 2 2 2" xfId="23512"/>
    <cellStyle name="Currency 13 3 2 3" xfId="23513"/>
    <cellStyle name="Currency 13 3 3" xfId="23514"/>
    <cellStyle name="Currency 13 3 3 2" xfId="23515"/>
    <cellStyle name="Currency 13 3 4" xfId="23516"/>
    <cellStyle name="Currency 13 4" xfId="23517"/>
    <cellStyle name="Currency 13 4 2" xfId="23518"/>
    <cellStyle name="Currency 13 4 2 2" xfId="23519"/>
    <cellStyle name="Currency 13 4 3" xfId="23520"/>
    <cellStyle name="Currency 13 5" xfId="23521"/>
    <cellStyle name="Currency 13 5 2" xfId="23522"/>
    <cellStyle name="Currency 13 6" xfId="23523"/>
    <cellStyle name="Currency 13 7" xfId="23524"/>
    <cellStyle name="Currency 14" xfId="23525"/>
    <cellStyle name="Currency 14 2" xfId="23526"/>
    <cellStyle name="Currency 15" xfId="23527"/>
    <cellStyle name="Currency 15 2" xfId="23528"/>
    <cellStyle name="Currency 15 2 2" xfId="23529"/>
    <cellStyle name="Currency 15 2 2 2" xfId="23530"/>
    <cellStyle name="Currency 15 2 2 2 2" xfId="23531"/>
    <cellStyle name="Currency 15 2 2 3" xfId="23532"/>
    <cellStyle name="Currency 15 2 3" xfId="23533"/>
    <cellStyle name="Currency 15 2 3 2" xfId="23534"/>
    <cellStyle name="Currency 15 2 4" xfId="23535"/>
    <cellStyle name="Currency 15 3" xfId="23536"/>
    <cellStyle name="Currency 15 3 2" xfId="23537"/>
    <cellStyle name="Currency 15 3 2 2" xfId="23538"/>
    <cellStyle name="Currency 15 3 2 2 2" xfId="23539"/>
    <cellStyle name="Currency 15 3 2 3" xfId="23540"/>
    <cellStyle name="Currency 15 3 3" xfId="23541"/>
    <cellStyle name="Currency 15 3 3 2" xfId="23542"/>
    <cellStyle name="Currency 15 3 4" xfId="23543"/>
    <cellStyle name="Currency 15 4" xfId="23544"/>
    <cellStyle name="Currency 15 4 2" xfId="23545"/>
    <cellStyle name="Currency 15 4 2 2" xfId="23546"/>
    <cellStyle name="Currency 15 4 3" xfId="23547"/>
    <cellStyle name="Currency 15 5" xfId="23548"/>
    <cellStyle name="Currency 15 5 2" xfId="23549"/>
    <cellStyle name="Currency 15 6" xfId="23550"/>
    <cellStyle name="Currency 15 7" xfId="23551"/>
    <cellStyle name="Currency 16" xfId="23552"/>
    <cellStyle name="Currency 16 2" xfId="23553"/>
    <cellStyle name="Currency 17" xfId="23554"/>
    <cellStyle name="Currency 18" xfId="23555"/>
    <cellStyle name="Currency 19" xfId="23556"/>
    <cellStyle name="Currency 2" xfId="86"/>
    <cellStyle name="Currency 2 2" xfId="23557"/>
    <cellStyle name="Currency 2 2 2" xfId="23558"/>
    <cellStyle name="Currency 2 2 2 2" xfId="23559"/>
    <cellStyle name="Currency 2 2 2 2 2" xfId="23560"/>
    <cellStyle name="Currency 2 2 2 2 2 2" xfId="23561"/>
    <cellStyle name="Currency 2 2 2 2 3" xfId="23562"/>
    <cellStyle name="Currency 2 2 2 2 4" xfId="23563"/>
    <cellStyle name="Currency 2 2 2 3" xfId="23564"/>
    <cellStyle name="Currency 2 2 2 3 2" xfId="23565"/>
    <cellStyle name="Currency 2 2 2 4" xfId="23566"/>
    <cellStyle name="Currency 2 2 2 5" xfId="23567"/>
    <cellStyle name="Currency 2 2 2 6" xfId="23568"/>
    <cellStyle name="Currency 2 3" xfId="23569"/>
    <cellStyle name="Currency 2 3 2" xfId="23570"/>
    <cellStyle name="Currency 2 3 2 2" xfId="23571"/>
    <cellStyle name="Currency 2 3 3" xfId="23572"/>
    <cellStyle name="Currency 2 4" xfId="23573"/>
    <cellStyle name="Currency 2 4 2" xfId="23574"/>
    <cellStyle name="Currency 2 5" xfId="23575"/>
    <cellStyle name="Currency 2 6" xfId="23576"/>
    <cellStyle name="Currency 20" xfId="23577"/>
    <cellStyle name="Currency 21" xfId="23578"/>
    <cellStyle name="Currency 22" xfId="23579"/>
    <cellStyle name="Currency 3" xfId="23580"/>
    <cellStyle name="Currency 3 10" xfId="23581"/>
    <cellStyle name="Currency 3 10 10" xfId="23582"/>
    <cellStyle name="Currency 3 10 11" xfId="23583"/>
    <cellStyle name="Currency 3 10 2" xfId="23584"/>
    <cellStyle name="Currency 3 10 2 2" xfId="23585"/>
    <cellStyle name="Currency 3 10 2 2 2" xfId="23586"/>
    <cellStyle name="Currency 3 10 2 2 2 2" xfId="23587"/>
    <cellStyle name="Currency 3 10 2 2 2 2 2" xfId="23588"/>
    <cellStyle name="Currency 3 10 2 2 2 3" xfId="23589"/>
    <cellStyle name="Currency 3 10 2 2 3" xfId="23590"/>
    <cellStyle name="Currency 3 10 2 2 3 2" xfId="23591"/>
    <cellStyle name="Currency 3 10 2 2 4" xfId="23592"/>
    <cellStyle name="Currency 3 10 2 3" xfId="23593"/>
    <cellStyle name="Currency 3 10 2 3 2" xfId="23594"/>
    <cellStyle name="Currency 3 10 2 3 2 2" xfId="23595"/>
    <cellStyle name="Currency 3 10 2 3 2 2 2" xfId="23596"/>
    <cellStyle name="Currency 3 10 2 3 2 3" xfId="23597"/>
    <cellStyle name="Currency 3 10 2 3 3" xfId="23598"/>
    <cellStyle name="Currency 3 10 2 3 3 2" xfId="23599"/>
    <cellStyle name="Currency 3 10 2 3 4" xfId="23600"/>
    <cellStyle name="Currency 3 10 2 4" xfId="23601"/>
    <cellStyle name="Currency 3 10 2 4 2" xfId="23602"/>
    <cellStyle name="Currency 3 10 2 4 2 2" xfId="23603"/>
    <cellStyle name="Currency 3 10 2 4 3" xfId="23604"/>
    <cellStyle name="Currency 3 10 2 5" xfId="23605"/>
    <cellStyle name="Currency 3 10 2 5 2" xfId="23606"/>
    <cellStyle name="Currency 3 10 2 6" xfId="23607"/>
    <cellStyle name="Currency 3 10 2 7" xfId="23608"/>
    <cellStyle name="Currency 3 10 3" xfId="23609"/>
    <cellStyle name="Currency 3 10 3 2" xfId="23610"/>
    <cellStyle name="Currency 3 10 3 2 2" xfId="23611"/>
    <cellStyle name="Currency 3 10 3 2 2 2" xfId="23612"/>
    <cellStyle name="Currency 3 10 3 2 3" xfId="23613"/>
    <cellStyle name="Currency 3 10 3 3" xfId="23614"/>
    <cellStyle name="Currency 3 10 3 3 2" xfId="23615"/>
    <cellStyle name="Currency 3 10 3 4" xfId="23616"/>
    <cellStyle name="Currency 3 10 3 5" xfId="23617"/>
    <cellStyle name="Currency 3 10 4" xfId="23618"/>
    <cellStyle name="Currency 3 10 4 2" xfId="23619"/>
    <cellStyle name="Currency 3 10 4 2 2" xfId="23620"/>
    <cellStyle name="Currency 3 10 4 2 2 2" xfId="23621"/>
    <cellStyle name="Currency 3 10 4 2 3" xfId="23622"/>
    <cellStyle name="Currency 3 10 4 3" xfId="23623"/>
    <cellStyle name="Currency 3 10 4 3 2" xfId="23624"/>
    <cellStyle name="Currency 3 10 4 4" xfId="23625"/>
    <cellStyle name="Currency 3 10 5" xfId="23626"/>
    <cellStyle name="Currency 3 10 5 2" xfId="23627"/>
    <cellStyle name="Currency 3 10 5 2 2" xfId="23628"/>
    <cellStyle name="Currency 3 10 5 2 2 2" xfId="23629"/>
    <cellStyle name="Currency 3 10 5 2 3" xfId="23630"/>
    <cellStyle name="Currency 3 10 5 3" xfId="23631"/>
    <cellStyle name="Currency 3 10 5 3 2" xfId="23632"/>
    <cellStyle name="Currency 3 10 5 4" xfId="23633"/>
    <cellStyle name="Currency 3 10 6" xfId="23634"/>
    <cellStyle name="Currency 3 10 6 2" xfId="23635"/>
    <cellStyle name="Currency 3 10 6 2 2" xfId="23636"/>
    <cellStyle name="Currency 3 10 6 2 2 2" xfId="23637"/>
    <cellStyle name="Currency 3 10 6 2 3" xfId="23638"/>
    <cellStyle name="Currency 3 10 6 3" xfId="23639"/>
    <cellStyle name="Currency 3 10 6 3 2" xfId="23640"/>
    <cellStyle name="Currency 3 10 6 4" xfId="23641"/>
    <cellStyle name="Currency 3 10 7" xfId="23642"/>
    <cellStyle name="Currency 3 10 7 2" xfId="23643"/>
    <cellStyle name="Currency 3 10 7 2 2" xfId="23644"/>
    <cellStyle name="Currency 3 10 7 3" xfId="23645"/>
    <cellStyle name="Currency 3 10 8" xfId="23646"/>
    <cellStyle name="Currency 3 10 8 2" xfId="23647"/>
    <cellStyle name="Currency 3 10 9" xfId="23648"/>
    <cellStyle name="Currency 3 11" xfId="23649"/>
    <cellStyle name="Currency 3 2" xfId="23650"/>
    <cellStyle name="Currency 3 2 2" xfId="23651"/>
    <cellStyle name="Currency 3 2 2 2" xfId="23652"/>
    <cellStyle name="Currency 3 2 3" xfId="23653"/>
    <cellStyle name="Currency 3 2 3 2" xfId="23654"/>
    <cellStyle name="Currency 3 2 4" xfId="23655"/>
    <cellStyle name="Currency 3 2 5" xfId="23656"/>
    <cellStyle name="Currency 3 3" xfId="23657"/>
    <cellStyle name="Currency 3 3 2" xfId="23658"/>
    <cellStyle name="Currency 3 3 3" xfId="23659"/>
    <cellStyle name="Currency 3 4" xfId="23660"/>
    <cellStyle name="Currency 3 4 10" xfId="23661"/>
    <cellStyle name="Currency 3 4 10 2" xfId="23662"/>
    <cellStyle name="Currency 3 4 10 2 2" xfId="23663"/>
    <cellStyle name="Currency 3 4 10 2 2 2" xfId="23664"/>
    <cellStyle name="Currency 3 4 10 2 2 2 2" xfId="23665"/>
    <cellStyle name="Currency 3 4 10 2 2 3" xfId="23666"/>
    <cellStyle name="Currency 3 4 10 2 3" xfId="23667"/>
    <cellStyle name="Currency 3 4 10 2 3 2" xfId="23668"/>
    <cellStyle name="Currency 3 4 10 2 4" xfId="23669"/>
    <cellStyle name="Currency 3 4 10 3" xfId="23670"/>
    <cellStyle name="Currency 3 4 10 3 2" xfId="23671"/>
    <cellStyle name="Currency 3 4 10 3 2 2" xfId="23672"/>
    <cellStyle name="Currency 3 4 10 3 2 2 2" xfId="23673"/>
    <cellStyle name="Currency 3 4 10 3 2 3" xfId="23674"/>
    <cellStyle name="Currency 3 4 10 3 3" xfId="23675"/>
    <cellStyle name="Currency 3 4 10 3 3 2" xfId="23676"/>
    <cellStyle name="Currency 3 4 10 3 4" xfId="23677"/>
    <cellStyle name="Currency 3 4 10 4" xfId="23678"/>
    <cellStyle name="Currency 3 4 10 4 2" xfId="23679"/>
    <cellStyle name="Currency 3 4 10 4 2 2" xfId="23680"/>
    <cellStyle name="Currency 3 4 10 4 3" xfId="23681"/>
    <cellStyle name="Currency 3 4 10 5" xfId="23682"/>
    <cellStyle name="Currency 3 4 10 5 2" xfId="23683"/>
    <cellStyle name="Currency 3 4 10 6" xfId="23684"/>
    <cellStyle name="Currency 3 4 10 7" xfId="23685"/>
    <cellStyle name="Currency 3 4 10 8" xfId="23686"/>
    <cellStyle name="Currency 3 4 11" xfId="23687"/>
    <cellStyle name="Currency 3 4 11 2" xfId="23688"/>
    <cellStyle name="Currency 3 4 11 2 2" xfId="23689"/>
    <cellStyle name="Currency 3 4 11 2 2 2" xfId="23690"/>
    <cellStyle name="Currency 3 4 11 2 3" xfId="23691"/>
    <cellStyle name="Currency 3 4 11 3" xfId="23692"/>
    <cellStyle name="Currency 3 4 11 3 2" xfId="23693"/>
    <cellStyle name="Currency 3 4 11 4" xfId="23694"/>
    <cellStyle name="Currency 3 4 12" xfId="23695"/>
    <cellStyle name="Currency 3 4 12 2" xfId="23696"/>
    <cellStyle name="Currency 3 4 12 2 2" xfId="23697"/>
    <cellStyle name="Currency 3 4 12 2 2 2" xfId="23698"/>
    <cellStyle name="Currency 3 4 12 2 3" xfId="23699"/>
    <cellStyle name="Currency 3 4 12 3" xfId="23700"/>
    <cellStyle name="Currency 3 4 12 3 2" xfId="23701"/>
    <cellStyle name="Currency 3 4 12 4" xfId="23702"/>
    <cellStyle name="Currency 3 4 13" xfId="23703"/>
    <cellStyle name="Currency 3 4 13 2" xfId="23704"/>
    <cellStyle name="Currency 3 4 13 2 2" xfId="23705"/>
    <cellStyle name="Currency 3 4 13 3" xfId="23706"/>
    <cellStyle name="Currency 3 4 14" xfId="23707"/>
    <cellStyle name="Currency 3 4 14 2" xfId="23708"/>
    <cellStyle name="Currency 3 4 15" xfId="23709"/>
    <cellStyle name="Currency 3 4 16" xfId="23710"/>
    <cellStyle name="Currency 3 4 17" xfId="23711"/>
    <cellStyle name="Currency 3 4 18" xfId="23712"/>
    <cellStyle name="Currency 3 4 19" xfId="23713"/>
    <cellStyle name="Currency 3 4 2" xfId="23714"/>
    <cellStyle name="Currency 3 4 2 10" xfId="23715"/>
    <cellStyle name="Currency 3 4 2 10 2" xfId="23716"/>
    <cellStyle name="Currency 3 4 2 10 2 2" xfId="23717"/>
    <cellStyle name="Currency 3 4 2 10 2 2 2" xfId="23718"/>
    <cellStyle name="Currency 3 4 2 10 2 2 2 2" xfId="23719"/>
    <cellStyle name="Currency 3 4 2 10 2 2 3" xfId="23720"/>
    <cellStyle name="Currency 3 4 2 10 2 3" xfId="23721"/>
    <cellStyle name="Currency 3 4 2 10 2 3 2" xfId="23722"/>
    <cellStyle name="Currency 3 4 2 10 2 4" xfId="23723"/>
    <cellStyle name="Currency 3 4 2 10 3" xfId="23724"/>
    <cellStyle name="Currency 3 4 2 10 3 2" xfId="23725"/>
    <cellStyle name="Currency 3 4 2 10 3 2 2" xfId="23726"/>
    <cellStyle name="Currency 3 4 2 10 3 2 2 2" xfId="23727"/>
    <cellStyle name="Currency 3 4 2 10 3 2 3" xfId="23728"/>
    <cellStyle name="Currency 3 4 2 10 3 3" xfId="23729"/>
    <cellStyle name="Currency 3 4 2 10 3 3 2" xfId="23730"/>
    <cellStyle name="Currency 3 4 2 10 3 4" xfId="23731"/>
    <cellStyle name="Currency 3 4 2 10 4" xfId="23732"/>
    <cellStyle name="Currency 3 4 2 10 4 2" xfId="23733"/>
    <cellStyle name="Currency 3 4 2 10 4 2 2" xfId="23734"/>
    <cellStyle name="Currency 3 4 2 10 4 3" xfId="23735"/>
    <cellStyle name="Currency 3 4 2 10 5" xfId="23736"/>
    <cellStyle name="Currency 3 4 2 10 5 2" xfId="23737"/>
    <cellStyle name="Currency 3 4 2 10 6" xfId="23738"/>
    <cellStyle name="Currency 3 4 2 10 7" xfId="23739"/>
    <cellStyle name="Currency 3 4 2 11" xfId="23740"/>
    <cellStyle name="Currency 3 4 2 11 2" xfId="23741"/>
    <cellStyle name="Currency 3 4 2 11 2 2" xfId="23742"/>
    <cellStyle name="Currency 3 4 2 11 2 2 2" xfId="23743"/>
    <cellStyle name="Currency 3 4 2 11 2 3" xfId="23744"/>
    <cellStyle name="Currency 3 4 2 11 3" xfId="23745"/>
    <cellStyle name="Currency 3 4 2 11 3 2" xfId="23746"/>
    <cellStyle name="Currency 3 4 2 11 4" xfId="23747"/>
    <cellStyle name="Currency 3 4 2 12" xfId="23748"/>
    <cellStyle name="Currency 3 4 2 12 2" xfId="23749"/>
    <cellStyle name="Currency 3 4 2 12 2 2" xfId="23750"/>
    <cellStyle name="Currency 3 4 2 12 2 2 2" xfId="23751"/>
    <cellStyle name="Currency 3 4 2 12 2 3" xfId="23752"/>
    <cellStyle name="Currency 3 4 2 12 3" xfId="23753"/>
    <cellStyle name="Currency 3 4 2 12 3 2" xfId="23754"/>
    <cellStyle name="Currency 3 4 2 12 4" xfId="23755"/>
    <cellStyle name="Currency 3 4 2 13" xfId="23756"/>
    <cellStyle name="Currency 3 4 2 13 2" xfId="23757"/>
    <cellStyle name="Currency 3 4 2 13 2 2" xfId="23758"/>
    <cellStyle name="Currency 3 4 2 13 2 2 2" xfId="23759"/>
    <cellStyle name="Currency 3 4 2 13 2 3" xfId="23760"/>
    <cellStyle name="Currency 3 4 2 13 3" xfId="23761"/>
    <cellStyle name="Currency 3 4 2 13 3 2" xfId="23762"/>
    <cellStyle name="Currency 3 4 2 13 4" xfId="23763"/>
    <cellStyle name="Currency 3 4 2 14" xfId="23764"/>
    <cellStyle name="Currency 3 4 2 14 2" xfId="23765"/>
    <cellStyle name="Currency 3 4 2 14 2 2" xfId="23766"/>
    <cellStyle name="Currency 3 4 2 14 3" xfId="23767"/>
    <cellStyle name="Currency 3 4 2 15" xfId="23768"/>
    <cellStyle name="Currency 3 4 2 15 2" xfId="23769"/>
    <cellStyle name="Currency 3 4 2 16" xfId="23770"/>
    <cellStyle name="Currency 3 4 2 17" xfId="23771"/>
    <cellStyle name="Currency 3 4 2 18" xfId="23772"/>
    <cellStyle name="Currency 3 4 2 19" xfId="23773"/>
    <cellStyle name="Currency 3 4 2 2" xfId="23774"/>
    <cellStyle name="Currency 3 4 2 2 10" xfId="23775"/>
    <cellStyle name="Currency 3 4 2 2 10 2" xfId="23776"/>
    <cellStyle name="Currency 3 4 2 2 10 2 2" xfId="23777"/>
    <cellStyle name="Currency 3 4 2 2 10 2 2 2" xfId="23778"/>
    <cellStyle name="Currency 3 4 2 2 10 2 3" xfId="23779"/>
    <cellStyle name="Currency 3 4 2 2 10 3" xfId="23780"/>
    <cellStyle name="Currency 3 4 2 2 10 3 2" xfId="23781"/>
    <cellStyle name="Currency 3 4 2 2 10 4" xfId="23782"/>
    <cellStyle name="Currency 3 4 2 2 11" xfId="23783"/>
    <cellStyle name="Currency 3 4 2 2 11 2" xfId="23784"/>
    <cellStyle name="Currency 3 4 2 2 11 2 2" xfId="23785"/>
    <cellStyle name="Currency 3 4 2 2 11 3" xfId="23786"/>
    <cellStyle name="Currency 3 4 2 2 12" xfId="23787"/>
    <cellStyle name="Currency 3 4 2 2 12 2" xfId="23788"/>
    <cellStyle name="Currency 3 4 2 2 13" xfId="23789"/>
    <cellStyle name="Currency 3 4 2 2 14" xfId="23790"/>
    <cellStyle name="Currency 3 4 2 2 15" xfId="23791"/>
    <cellStyle name="Currency 3 4 2 2 16" xfId="23792"/>
    <cellStyle name="Currency 3 4 2 2 17" xfId="23793"/>
    <cellStyle name="Currency 3 4 2 2 18" xfId="23794"/>
    <cellStyle name="Currency 3 4 2 2 19" xfId="23795"/>
    <cellStyle name="Currency 3 4 2 2 2" xfId="23796"/>
    <cellStyle name="Currency 3 4 2 2 2 10" xfId="23797"/>
    <cellStyle name="Currency 3 4 2 2 2 10 2" xfId="23798"/>
    <cellStyle name="Currency 3 4 2 2 2 10 2 2" xfId="23799"/>
    <cellStyle name="Currency 3 4 2 2 2 10 3" xfId="23800"/>
    <cellStyle name="Currency 3 4 2 2 2 11" xfId="23801"/>
    <cellStyle name="Currency 3 4 2 2 2 11 2" xfId="23802"/>
    <cellStyle name="Currency 3 4 2 2 2 12" xfId="23803"/>
    <cellStyle name="Currency 3 4 2 2 2 13" xfId="23804"/>
    <cellStyle name="Currency 3 4 2 2 2 14" xfId="23805"/>
    <cellStyle name="Currency 3 4 2 2 2 15" xfId="23806"/>
    <cellStyle name="Currency 3 4 2 2 2 2" xfId="23807"/>
    <cellStyle name="Currency 3 4 2 2 2 2 10" xfId="23808"/>
    <cellStyle name="Currency 3 4 2 2 2 2 10 2" xfId="23809"/>
    <cellStyle name="Currency 3 4 2 2 2 2 11" xfId="23810"/>
    <cellStyle name="Currency 3 4 2 2 2 2 12" xfId="23811"/>
    <cellStyle name="Currency 3 4 2 2 2 2 13" xfId="23812"/>
    <cellStyle name="Currency 3 4 2 2 2 2 2" xfId="23813"/>
    <cellStyle name="Currency 3 4 2 2 2 2 2 10" xfId="23814"/>
    <cellStyle name="Currency 3 4 2 2 2 2 2 11" xfId="23815"/>
    <cellStyle name="Currency 3 4 2 2 2 2 2 2" xfId="23816"/>
    <cellStyle name="Currency 3 4 2 2 2 2 2 2 2" xfId="23817"/>
    <cellStyle name="Currency 3 4 2 2 2 2 2 2 2 2" xfId="23818"/>
    <cellStyle name="Currency 3 4 2 2 2 2 2 2 2 2 2" xfId="23819"/>
    <cellStyle name="Currency 3 4 2 2 2 2 2 2 2 2 2 2" xfId="23820"/>
    <cellStyle name="Currency 3 4 2 2 2 2 2 2 2 2 3" xfId="23821"/>
    <cellStyle name="Currency 3 4 2 2 2 2 2 2 2 3" xfId="23822"/>
    <cellStyle name="Currency 3 4 2 2 2 2 2 2 2 3 2" xfId="23823"/>
    <cellStyle name="Currency 3 4 2 2 2 2 2 2 2 4" xfId="23824"/>
    <cellStyle name="Currency 3 4 2 2 2 2 2 2 3" xfId="23825"/>
    <cellStyle name="Currency 3 4 2 2 2 2 2 2 3 2" xfId="23826"/>
    <cellStyle name="Currency 3 4 2 2 2 2 2 2 3 2 2" xfId="23827"/>
    <cellStyle name="Currency 3 4 2 2 2 2 2 2 3 2 2 2" xfId="23828"/>
    <cellStyle name="Currency 3 4 2 2 2 2 2 2 3 2 3" xfId="23829"/>
    <cellStyle name="Currency 3 4 2 2 2 2 2 2 3 3" xfId="23830"/>
    <cellStyle name="Currency 3 4 2 2 2 2 2 2 3 3 2" xfId="23831"/>
    <cellStyle name="Currency 3 4 2 2 2 2 2 2 3 4" xfId="23832"/>
    <cellStyle name="Currency 3 4 2 2 2 2 2 2 4" xfId="23833"/>
    <cellStyle name="Currency 3 4 2 2 2 2 2 2 4 2" xfId="23834"/>
    <cellStyle name="Currency 3 4 2 2 2 2 2 2 4 2 2" xfId="23835"/>
    <cellStyle name="Currency 3 4 2 2 2 2 2 2 4 3" xfId="23836"/>
    <cellStyle name="Currency 3 4 2 2 2 2 2 2 5" xfId="23837"/>
    <cellStyle name="Currency 3 4 2 2 2 2 2 2 5 2" xfId="23838"/>
    <cellStyle name="Currency 3 4 2 2 2 2 2 2 6" xfId="23839"/>
    <cellStyle name="Currency 3 4 2 2 2 2 2 2 7" xfId="23840"/>
    <cellStyle name="Currency 3 4 2 2 2 2 2 3" xfId="23841"/>
    <cellStyle name="Currency 3 4 2 2 2 2 2 3 2" xfId="23842"/>
    <cellStyle name="Currency 3 4 2 2 2 2 2 3 2 2" xfId="23843"/>
    <cellStyle name="Currency 3 4 2 2 2 2 2 3 2 2 2" xfId="23844"/>
    <cellStyle name="Currency 3 4 2 2 2 2 2 3 2 3" xfId="23845"/>
    <cellStyle name="Currency 3 4 2 2 2 2 2 3 3" xfId="23846"/>
    <cellStyle name="Currency 3 4 2 2 2 2 2 3 3 2" xfId="23847"/>
    <cellStyle name="Currency 3 4 2 2 2 2 2 3 4" xfId="23848"/>
    <cellStyle name="Currency 3 4 2 2 2 2 2 3 5" xfId="23849"/>
    <cellStyle name="Currency 3 4 2 2 2 2 2 4" xfId="23850"/>
    <cellStyle name="Currency 3 4 2 2 2 2 2 4 2" xfId="23851"/>
    <cellStyle name="Currency 3 4 2 2 2 2 2 4 2 2" xfId="23852"/>
    <cellStyle name="Currency 3 4 2 2 2 2 2 4 2 2 2" xfId="23853"/>
    <cellStyle name="Currency 3 4 2 2 2 2 2 4 2 3" xfId="23854"/>
    <cellStyle name="Currency 3 4 2 2 2 2 2 4 3" xfId="23855"/>
    <cellStyle name="Currency 3 4 2 2 2 2 2 4 3 2" xfId="23856"/>
    <cellStyle name="Currency 3 4 2 2 2 2 2 4 4" xfId="23857"/>
    <cellStyle name="Currency 3 4 2 2 2 2 2 5" xfId="23858"/>
    <cellStyle name="Currency 3 4 2 2 2 2 2 5 2" xfId="23859"/>
    <cellStyle name="Currency 3 4 2 2 2 2 2 5 2 2" xfId="23860"/>
    <cellStyle name="Currency 3 4 2 2 2 2 2 5 2 2 2" xfId="23861"/>
    <cellStyle name="Currency 3 4 2 2 2 2 2 5 2 3" xfId="23862"/>
    <cellStyle name="Currency 3 4 2 2 2 2 2 5 3" xfId="23863"/>
    <cellStyle name="Currency 3 4 2 2 2 2 2 5 3 2" xfId="23864"/>
    <cellStyle name="Currency 3 4 2 2 2 2 2 5 4" xfId="23865"/>
    <cellStyle name="Currency 3 4 2 2 2 2 2 6" xfId="23866"/>
    <cellStyle name="Currency 3 4 2 2 2 2 2 6 2" xfId="23867"/>
    <cellStyle name="Currency 3 4 2 2 2 2 2 6 2 2" xfId="23868"/>
    <cellStyle name="Currency 3 4 2 2 2 2 2 6 2 2 2" xfId="23869"/>
    <cellStyle name="Currency 3 4 2 2 2 2 2 6 2 3" xfId="23870"/>
    <cellStyle name="Currency 3 4 2 2 2 2 2 6 3" xfId="23871"/>
    <cellStyle name="Currency 3 4 2 2 2 2 2 6 3 2" xfId="23872"/>
    <cellStyle name="Currency 3 4 2 2 2 2 2 6 4" xfId="23873"/>
    <cellStyle name="Currency 3 4 2 2 2 2 2 7" xfId="23874"/>
    <cellStyle name="Currency 3 4 2 2 2 2 2 7 2" xfId="23875"/>
    <cellStyle name="Currency 3 4 2 2 2 2 2 7 2 2" xfId="23876"/>
    <cellStyle name="Currency 3 4 2 2 2 2 2 7 3" xfId="23877"/>
    <cellStyle name="Currency 3 4 2 2 2 2 2 8" xfId="23878"/>
    <cellStyle name="Currency 3 4 2 2 2 2 2 8 2" xfId="23879"/>
    <cellStyle name="Currency 3 4 2 2 2 2 2 9" xfId="23880"/>
    <cellStyle name="Currency 3 4 2 2 2 2 3" xfId="23881"/>
    <cellStyle name="Currency 3 4 2 2 2 2 3 10" xfId="23882"/>
    <cellStyle name="Currency 3 4 2 2 2 2 3 2" xfId="23883"/>
    <cellStyle name="Currency 3 4 2 2 2 2 3 2 2" xfId="23884"/>
    <cellStyle name="Currency 3 4 2 2 2 2 3 2 2 2" xfId="23885"/>
    <cellStyle name="Currency 3 4 2 2 2 2 3 2 2 2 2" xfId="23886"/>
    <cellStyle name="Currency 3 4 2 2 2 2 3 2 2 2 2 2" xfId="23887"/>
    <cellStyle name="Currency 3 4 2 2 2 2 3 2 2 2 3" xfId="23888"/>
    <cellStyle name="Currency 3 4 2 2 2 2 3 2 2 3" xfId="23889"/>
    <cellStyle name="Currency 3 4 2 2 2 2 3 2 2 3 2" xfId="23890"/>
    <cellStyle name="Currency 3 4 2 2 2 2 3 2 2 4" xfId="23891"/>
    <cellStyle name="Currency 3 4 2 2 2 2 3 2 3" xfId="23892"/>
    <cellStyle name="Currency 3 4 2 2 2 2 3 2 3 2" xfId="23893"/>
    <cellStyle name="Currency 3 4 2 2 2 2 3 2 3 2 2" xfId="23894"/>
    <cellStyle name="Currency 3 4 2 2 2 2 3 2 3 2 2 2" xfId="23895"/>
    <cellStyle name="Currency 3 4 2 2 2 2 3 2 3 2 3" xfId="23896"/>
    <cellStyle name="Currency 3 4 2 2 2 2 3 2 3 3" xfId="23897"/>
    <cellStyle name="Currency 3 4 2 2 2 2 3 2 3 3 2" xfId="23898"/>
    <cellStyle name="Currency 3 4 2 2 2 2 3 2 3 4" xfId="23899"/>
    <cellStyle name="Currency 3 4 2 2 2 2 3 2 4" xfId="23900"/>
    <cellStyle name="Currency 3 4 2 2 2 2 3 2 4 2" xfId="23901"/>
    <cellStyle name="Currency 3 4 2 2 2 2 3 2 4 2 2" xfId="23902"/>
    <cellStyle name="Currency 3 4 2 2 2 2 3 2 4 3" xfId="23903"/>
    <cellStyle name="Currency 3 4 2 2 2 2 3 2 5" xfId="23904"/>
    <cellStyle name="Currency 3 4 2 2 2 2 3 2 5 2" xfId="23905"/>
    <cellStyle name="Currency 3 4 2 2 2 2 3 2 6" xfId="23906"/>
    <cellStyle name="Currency 3 4 2 2 2 2 3 2 7" xfId="23907"/>
    <cellStyle name="Currency 3 4 2 2 2 2 3 3" xfId="23908"/>
    <cellStyle name="Currency 3 4 2 2 2 2 3 3 2" xfId="23909"/>
    <cellStyle name="Currency 3 4 2 2 2 2 3 3 2 2" xfId="23910"/>
    <cellStyle name="Currency 3 4 2 2 2 2 3 3 2 2 2" xfId="23911"/>
    <cellStyle name="Currency 3 4 2 2 2 2 3 3 2 3" xfId="23912"/>
    <cellStyle name="Currency 3 4 2 2 2 2 3 3 3" xfId="23913"/>
    <cellStyle name="Currency 3 4 2 2 2 2 3 3 3 2" xfId="23914"/>
    <cellStyle name="Currency 3 4 2 2 2 2 3 3 4" xfId="23915"/>
    <cellStyle name="Currency 3 4 2 2 2 2 3 3 5" xfId="23916"/>
    <cellStyle name="Currency 3 4 2 2 2 2 3 4" xfId="23917"/>
    <cellStyle name="Currency 3 4 2 2 2 2 3 4 2" xfId="23918"/>
    <cellStyle name="Currency 3 4 2 2 2 2 3 4 2 2" xfId="23919"/>
    <cellStyle name="Currency 3 4 2 2 2 2 3 4 2 2 2" xfId="23920"/>
    <cellStyle name="Currency 3 4 2 2 2 2 3 4 2 3" xfId="23921"/>
    <cellStyle name="Currency 3 4 2 2 2 2 3 4 3" xfId="23922"/>
    <cellStyle name="Currency 3 4 2 2 2 2 3 4 3 2" xfId="23923"/>
    <cellStyle name="Currency 3 4 2 2 2 2 3 4 4" xfId="23924"/>
    <cellStyle name="Currency 3 4 2 2 2 2 3 5" xfId="23925"/>
    <cellStyle name="Currency 3 4 2 2 2 2 3 5 2" xfId="23926"/>
    <cellStyle name="Currency 3 4 2 2 2 2 3 5 2 2" xfId="23927"/>
    <cellStyle name="Currency 3 4 2 2 2 2 3 5 2 2 2" xfId="23928"/>
    <cellStyle name="Currency 3 4 2 2 2 2 3 5 2 3" xfId="23929"/>
    <cellStyle name="Currency 3 4 2 2 2 2 3 5 3" xfId="23930"/>
    <cellStyle name="Currency 3 4 2 2 2 2 3 5 3 2" xfId="23931"/>
    <cellStyle name="Currency 3 4 2 2 2 2 3 5 4" xfId="23932"/>
    <cellStyle name="Currency 3 4 2 2 2 2 3 6" xfId="23933"/>
    <cellStyle name="Currency 3 4 2 2 2 2 3 6 2" xfId="23934"/>
    <cellStyle name="Currency 3 4 2 2 2 2 3 6 2 2" xfId="23935"/>
    <cellStyle name="Currency 3 4 2 2 2 2 3 6 2 2 2" xfId="23936"/>
    <cellStyle name="Currency 3 4 2 2 2 2 3 6 2 3" xfId="23937"/>
    <cellStyle name="Currency 3 4 2 2 2 2 3 6 3" xfId="23938"/>
    <cellStyle name="Currency 3 4 2 2 2 2 3 6 3 2" xfId="23939"/>
    <cellStyle name="Currency 3 4 2 2 2 2 3 6 4" xfId="23940"/>
    <cellStyle name="Currency 3 4 2 2 2 2 3 7" xfId="23941"/>
    <cellStyle name="Currency 3 4 2 2 2 2 3 7 2" xfId="23942"/>
    <cellStyle name="Currency 3 4 2 2 2 2 3 7 2 2" xfId="23943"/>
    <cellStyle name="Currency 3 4 2 2 2 2 3 7 3" xfId="23944"/>
    <cellStyle name="Currency 3 4 2 2 2 2 3 8" xfId="23945"/>
    <cellStyle name="Currency 3 4 2 2 2 2 3 8 2" xfId="23946"/>
    <cellStyle name="Currency 3 4 2 2 2 2 3 9" xfId="23947"/>
    <cellStyle name="Currency 3 4 2 2 2 2 4" xfId="23948"/>
    <cellStyle name="Currency 3 4 2 2 2 2 4 2" xfId="23949"/>
    <cellStyle name="Currency 3 4 2 2 2 2 4 2 2" xfId="23950"/>
    <cellStyle name="Currency 3 4 2 2 2 2 4 2 2 2" xfId="23951"/>
    <cellStyle name="Currency 3 4 2 2 2 2 4 2 2 2 2" xfId="23952"/>
    <cellStyle name="Currency 3 4 2 2 2 2 4 2 2 3" xfId="23953"/>
    <cellStyle name="Currency 3 4 2 2 2 2 4 2 3" xfId="23954"/>
    <cellStyle name="Currency 3 4 2 2 2 2 4 2 3 2" xfId="23955"/>
    <cellStyle name="Currency 3 4 2 2 2 2 4 2 4" xfId="23956"/>
    <cellStyle name="Currency 3 4 2 2 2 2 4 3" xfId="23957"/>
    <cellStyle name="Currency 3 4 2 2 2 2 4 3 2" xfId="23958"/>
    <cellStyle name="Currency 3 4 2 2 2 2 4 3 2 2" xfId="23959"/>
    <cellStyle name="Currency 3 4 2 2 2 2 4 3 2 2 2" xfId="23960"/>
    <cellStyle name="Currency 3 4 2 2 2 2 4 3 2 3" xfId="23961"/>
    <cellStyle name="Currency 3 4 2 2 2 2 4 3 3" xfId="23962"/>
    <cellStyle name="Currency 3 4 2 2 2 2 4 3 3 2" xfId="23963"/>
    <cellStyle name="Currency 3 4 2 2 2 2 4 3 4" xfId="23964"/>
    <cellStyle name="Currency 3 4 2 2 2 2 4 4" xfId="23965"/>
    <cellStyle name="Currency 3 4 2 2 2 2 4 4 2" xfId="23966"/>
    <cellStyle name="Currency 3 4 2 2 2 2 4 4 2 2" xfId="23967"/>
    <cellStyle name="Currency 3 4 2 2 2 2 4 4 3" xfId="23968"/>
    <cellStyle name="Currency 3 4 2 2 2 2 4 5" xfId="23969"/>
    <cellStyle name="Currency 3 4 2 2 2 2 4 5 2" xfId="23970"/>
    <cellStyle name="Currency 3 4 2 2 2 2 4 6" xfId="23971"/>
    <cellStyle name="Currency 3 4 2 2 2 2 4 7" xfId="23972"/>
    <cellStyle name="Currency 3 4 2 2 2 2 5" xfId="23973"/>
    <cellStyle name="Currency 3 4 2 2 2 2 5 2" xfId="23974"/>
    <cellStyle name="Currency 3 4 2 2 2 2 5 2 2" xfId="23975"/>
    <cellStyle name="Currency 3 4 2 2 2 2 5 2 2 2" xfId="23976"/>
    <cellStyle name="Currency 3 4 2 2 2 2 5 2 3" xfId="23977"/>
    <cellStyle name="Currency 3 4 2 2 2 2 5 3" xfId="23978"/>
    <cellStyle name="Currency 3 4 2 2 2 2 5 3 2" xfId="23979"/>
    <cellStyle name="Currency 3 4 2 2 2 2 5 4" xfId="23980"/>
    <cellStyle name="Currency 3 4 2 2 2 2 5 5" xfId="23981"/>
    <cellStyle name="Currency 3 4 2 2 2 2 6" xfId="23982"/>
    <cellStyle name="Currency 3 4 2 2 2 2 6 2" xfId="23983"/>
    <cellStyle name="Currency 3 4 2 2 2 2 6 2 2" xfId="23984"/>
    <cellStyle name="Currency 3 4 2 2 2 2 6 2 2 2" xfId="23985"/>
    <cellStyle name="Currency 3 4 2 2 2 2 6 2 3" xfId="23986"/>
    <cellStyle name="Currency 3 4 2 2 2 2 6 3" xfId="23987"/>
    <cellStyle name="Currency 3 4 2 2 2 2 6 3 2" xfId="23988"/>
    <cellStyle name="Currency 3 4 2 2 2 2 6 4" xfId="23989"/>
    <cellStyle name="Currency 3 4 2 2 2 2 7" xfId="23990"/>
    <cellStyle name="Currency 3 4 2 2 2 2 7 2" xfId="23991"/>
    <cellStyle name="Currency 3 4 2 2 2 2 7 2 2" xfId="23992"/>
    <cellStyle name="Currency 3 4 2 2 2 2 7 2 2 2" xfId="23993"/>
    <cellStyle name="Currency 3 4 2 2 2 2 7 2 3" xfId="23994"/>
    <cellStyle name="Currency 3 4 2 2 2 2 7 3" xfId="23995"/>
    <cellStyle name="Currency 3 4 2 2 2 2 7 3 2" xfId="23996"/>
    <cellStyle name="Currency 3 4 2 2 2 2 7 4" xfId="23997"/>
    <cellStyle name="Currency 3 4 2 2 2 2 8" xfId="23998"/>
    <cellStyle name="Currency 3 4 2 2 2 2 8 2" xfId="23999"/>
    <cellStyle name="Currency 3 4 2 2 2 2 8 2 2" xfId="24000"/>
    <cellStyle name="Currency 3 4 2 2 2 2 8 2 2 2" xfId="24001"/>
    <cellStyle name="Currency 3 4 2 2 2 2 8 2 3" xfId="24002"/>
    <cellStyle name="Currency 3 4 2 2 2 2 8 3" xfId="24003"/>
    <cellStyle name="Currency 3 4 2 2 2 2 8 3 2" xfId="24004"/>
    <cellStyle name="Currency 3 4 2 2 2 2 8 4" xfId="24005"/>
    <cellStyle name="Currency 3 4 2 2 2 2 9" xfId="24006"/>
    <cellStyle name="Currency 3 4 2 2 2 2 9 2" xfId="24007"/>
    <cellStyle name="Currency 3 4 2 2 2 2 9 2 2" xfId="24008"/>
    <cellStyle name="Currency 3 4 2 2 2 2 9 3" xfId="24009"/>
    <cellStyle name="Currency 3 4 2 2 2 3" xfId="24010"/>
    <cellStyle name="Currency 3 4 2 2 2 3 10" xfId="24011"/>
    <cellStyle name="Currency 3 4 2 2 2 3 11" xfId="24012"/>
    <cellStyle name="Currency 3 4 2 2 2 3 2" xfId="24013"/>
    <cellStyle name="Currency 3 4 2 2 2 3 2 2" xfId="24014"/>
    <cellStyle name="Currency 3 4 2 2 2 3 2 2 2" xfId="24015"/>
    <cellStyle name="Currency 3 4 2 2 2 3 2 2 2 2" xfId="24016"/>
    <cellStyle name="Currency 3 4 2 2 2 3 2 2 2 2 2" xfId="24017"/>
    <cellStyle name="Currency 3 4 2 2 2 3 2 2 2 3" xfId="24018"/>
    <cellStyle name="Currency 3 4 2 2 2 3 2 2 3" xfId="24019"/>
    <cellStyle name="Currency 3 4 2 2 2 3 2 2 3 2" xfId="24020"/>
    <cellStyle name="Currency 3 4 2 2 2 3 2 2 4" xfId="24021"/>
    <cellStyle name="Currency 3 4 2 2 2 3 2 3" xfId="24022"/>
    <cellStyle name="Currency 3 4 2 2 2 3 2 3 2" xfId="24023"/>
    <cellStyle name="Currency 3 4 2 2 2 3 2 3 2 2" xfId="24024"/>
    <cellStyle name="Currency 3 4 2 2 2 3 2 3 2 2 2" xfId="24025"/>
    <cellStyle name="Currency 3 4 2 2 2 3 2 3 2 3" xfId="24026"/>
    <cellStyle name="Currency 3 4 2 2 2 3 2 3 3" xfId="24027"/>
    <cellStyle name="Currency 3 4 2 2 2 3 2 3 3 2" xfId="24028"/>
    <cellStyle name="Currency 3 4 2 2 2 3 2 3 4" xfId="24029"/>
    <cellStyle name="Currency 3 4 2 2 2 3 2 4" xfId="24030"/>
    <cellStyle name="Currency 3 4 2 2 2 3 2 4 2" xfId="24031"/>
    <cellStyle name="Currency 3 4 2 2 2 3 2 4 2 2" xfId="24032"/>
    <cellStyle name="Currency 3 4 2 2 2 3 2 4 3" xfId="24033"/>
    <cellStyle name="Currency 3 4 2 2 2 3 2 5" xfId="24034"/>
    <cellStyle name="Currency 3 4 2 2 2 3 2 5 2" xfId="24035"/>
    <cellStyle name="Currency 3 4 2 2 2 3 2 6" xfId="24036"/>
    <cellStyle name="Currency 3 4 2 2 2 3 2 7" xfId="24037"/>
    <cellStyle name="Currency 3 4 2 2 2 3 3" xfId="24038"/>
    <cellStyle name="Currency 3 4 2 2 2 3 3 2" xfId="24039"/>
    <cellStyle name="Currency 3 4 2 2 2 3 3 2 2" xfId="24040"/>
    <cellStyle name="Currency 3 4 2 2 2 3 3 2 2 2" xfId="24041"/>
    <cellStyle name="Currency 3 4 2 2 2 3 3 2 3" xfId="24042"/>
    <cellStyle name="Currency 3 4 2 2 2 3 3 3" xfId="24043"/>
    <cellStyle name="Currency 3 4 2 2 2 3 3 3 2" xfId="24044"/>
    <cellStyle name="Currency 3 4 2 2 2 3 3 4" xfId="24045"/>
    <cellStyle name="Currency 3 4 2 2 2 3 3 5" xfId="24046"/>
    <cellStyle name="Currency 3 4 2 2 2 3 4" xfId="24047"/>
    <cellStyle name="Currency 3 4 2 2 2 3 4 2" xfId="24048"/>
    <cellStyle name="Currency 3 4 2 2 2 3 4 2 2" xfId="24049"/>
    <cellStyle name="Currency 3 4 2 2 2 3 4 2 2 2" xfId="24050"/>
    <cellStyle name="Currency 3 4 2 2 2 3 4 2 3" xfId="24051"/>
    <cellStyle name="Currency 3 4 2 2 2 3 4 3" xfId="24052"/>
    <cellStyle name="Currency 3 4 2 2 2 3 4 3 2" xfId="24053"/>
    <cellStyle name="Currency 3 4 2 2 2 3 4 4" xfId="24054"/>
    <cellStyle name="Currency 3 4 2 2 2 3 5" xfId="24055"/>
    <cellStyle name="Currency 3 4 2 2 2 3 5 2" xfId="24056"/>
    <cellStyle name="Currency 3 4 2 2 2 3 5 2 2" xfId="24057"/>
    <cellStyle name="Currency 3 4 2 2 2 3 5 2 2 2" xfId="24058"/>
    <cellStyle name="Currency 3 4 2 2 2 3 5 2 3" xfId="24059"/>
    <cellStyle name="Currency 3 4 2 2 2 3 5 3" xfId="24060"/>
    <cellStyle name="Currency 3 4 2 2 2 3 5 3 2" xfId="24061"/>
    <cellStyle name="Currency 3 4 2 2 2 3 5 4" xfId="24062"/>
    <cellStyle name="Currency 3 4 2 2 2 3 6" xfId="24063"/>
    <cellStyle name="Currency 3 4 2 2 2 3 6 2" xfId="24064"/>
    <cellStyle name="Currency 3 4 2 2 2 3 6 2 2" xfId="24065"/>
    <cellStyle name="Currency 3 4 2 2 2 3 6 2 2 2" xfId="24066"/>
    <cellStyle name="Currency 3 4 2 2 2 3 6 2 3" xfId="24067"/>
    <cellStyle name="Currency 3 4 2 2 2 3 6 3" xfId="24068"/>
    <cellStyle name="Currency 3 4 2 2 2 3 6 3 2" xfId="24069"/>
    <cellStyle name="Currency 3 4 2 2 2 3 6 4" xfId="24070"/>
    <cellStyle name="Currency 3 4 2 2 2 3 7" xfId="24071"/>
    <cellStyle name="Currency 3 4 2 2 2 3 7 2" xfId="24072"/>
    <cellStyle name="Currency 3 4 2 2 2 3 7 2 2" xfId="24073"/>
    <cellStyle name="Currency 3 4 2 2 2 3 7 3" xfId="24074"/>
    <cellStyle name="Currency 3 4 2 2 2 3 8" xfId="24075"/>
    <cellStyle name="Currency 3 4 2 2 2 3 8 2" xfId="24076"/>
    <cellStyle name="Currency 3 4 2 2 2 3 9" xfId="24077"/>
    <cellStyle name="Currency 3 4 2 2 2 4" xfId="24078"/>
    <cellStyle name="Currency 3 4 2 2 2 4 10" xfId="24079"/>
    <cellStyle name="Currency 3 4 2 2 2 4 11" xfId="24080"/>
    <cellStyle name="Currency 3 4 2 2 2 4 2" xfId="24081"/>
    <cellStyle name="Currency 3 4 2 2 2 4 2 2" xfId="24082"/>
    <cellStyle name="Currency 3 4 2 2 2 4 2 2 2" xfId="24083"/>
    <cellStyle name="Currency 3 4 2 2 2 4 2 2 2 2" xfId="24084"/>
    <cellStyle name="Currency 3 4 2 2 2 4 2 2 2 2 2" xfId="24085"/>
    <cellStyle name="Currency 3 4 2 2 2 4 2 2 2 3" xfId="24086"/>
    <cellStyle name="Currency 3 4 2 2 2 4 2 2 3" xfId="24087"/>
    <cellStyle name="Currency 3 4 2 2 2 4 2 2 3 2" xfId="24088"/>
    <cellStyle name="Currency 3 4 2 2 2 4 2 2 4" xfId="24089"/>
    <cellStyle name="Currency 3 4 2 2 2 4 2 3" xfId="24090"/>
    <cellStyle name="Currency 3 4 2 2 2 4 2 3 2" xfId="24091"/>
    <cellStyle name="Currency 3 4 2 2 2 4 2 3 2 2" xfId="24092"/>
    <cellStyle name="Currency 3 4 2 2 2 4 2 3 2 2 2" xfId="24093"/>
    <cellStyle name="Currency 3 4 2 2 2 4 2 3 2 3" xfId="24094"/>
    <cellStyle name="Currency 3 4 2 2 2 4 2 3 3" xfId="24095"/>
    <cellStyle name="Currency 3 4 2 2 2 4 2 3 3 2" xfId="24096"/>
    <cellStyle name="Currency 3 4 2 2 2 4 2 3 4" xfId="24097"/>
    <cellStyle name="Currency 3 4 2 2 2 4 2 4" xfId="24098"/>
    <cellStyle name="Currency 3 4 2 2 2 4 2 4 2" xfId="24099"/>
    <cellStyle name="Currency 3 4 2 2 2 4 2 4 2 2" xfId="24100"/>
    <cellStyle name="Currency 3 4 2 2 2 4 2 4 3" xfId="24101"/>
    <cellStyle name="Currency 3 4 2 2 2 4 2 5" xfId="24102"/>
    <cellStyle name="Currency 3 4 2 2 2 4 2 5 2" xfId="24103"/>
    <cellStyle name="Currency 3 4 2 2 2 4 2 6" xfId="24104"/>
    <cellStyle name="Currency 3 4 2 2 2 4 2 7" xfId="24105"/>
    <cellStyle name="Currency 3 4 2 2 2 4 3" xfId="24106"/>
    <cellStyle name="Currency 3 4 2 2 2 4 3 2" xfId="24107"/>
    <cellStyle name="Currency 3 4 2 2 2 4 3 2 2" xfId="24108"/>
    <cellStyle name="Currency 3 4 2 2 2 4 3 2 2 2" xfId="24109"/>
    <cellStyle name="Currency 3 4 2 2 2 4 3 2 3" xfId="24110"/>
    <cellStyle name="Currency 3 4 2 2 2 4 3 3" xfId="24111"/>
    <cellStyle name="Currency 3 4 2 2 2 4 3 3 2" xfId="24112"/>
    <cellStyle name="Currency 3 4 2 2 2 4 3 4" xfId="24113"/>
    <cellStyle name="Currency 3 4 2 2 2 4 3 5" xfId="24114"/>
    <cellStyle name="Currency 3 4 2 2 2 4 4" xfId="24115"/>
    <cellStyle name="Currency 3 4 2 2 2 4 4 2" xfId="24116"/>
    <cellStyle name="Currency 3 4 2 2 2 4 4 2 2" xfId="24117"/>
    <cellStyle name="Currency 3 4 2 2 2 4 4 2 2 2" xfId="24118"/>
    <cellStyle name="Currency 3 4 2 2 2 4 4 2 3" xfId="24119"/>
    <cellStyle name="Currency 3 4 2 2 2 4 4 3" xfId="24120"/>
    <cellStyle name="Currency 3 4 2 2 2 4 4 3 2" xfId="24121"/>
    <cellStyle name="Currency 3 4 2 2 2 4 4 4" xfId="24122"/>
    <cellStyle name="Currency 3 4 2 2 2 4 5" xfId="24123"/>
    <cellStyle name="Currency 3 4 2 2 2 4 5 2" xfId="24124"/>
    <cellStyle name="Currency 3 4 2 2 2 4 5 2 2" xfId="24125"/>
    <cellStyle name="Currency 3 4 2 2 2 4 5 2 2 2" xfId="24126"/>
    <cellStyle name="Currency 3 4 2 2 2 4 5 2 3" xfId="24127"/>
    <cellStyle name="Currency 3 4 2 2 2 4 5 3" xfId="24128"/>
    <cellStyle name="Currency 3 4 2 2 2 4 5 3 2" xfId="24129"/>
    <cellStyle name="Currency 3 4 2 2 2 4 5 4" xfId="24130"/>
    <cellStyle name="Currency 3 4 2 2 2 4 6" xfId="24131"/>
    <cellStyle name="Currency 3 4 2 2 2 4 6 2" xfId="24132"/>
    <cellStyle name="Currency 3 4 2 2 2 4 6 2 2" xfId="24133"/>
    <cellStyle name="Currency 3 4 2 2 2 4 6 2 2 2" xfId="24134"/>
    <cellStyle name="Currency 3 4 2 2 2 4 6 2 3" xfId="24135"/>
    <cellStyle name="Currency 3 4 2 2 2 4 6 3" xfId="24136"/>
    <cellStyle name="Currency 3 4 2 2 2 4 6 3 2" xfId="24137"/>
    <cellStyle name="Currency 3 4 2 2 2 4 6 4" xfId="24138"/>
    <cellStyle name="Currency 3 4 2 2 2 4 7" xfId="24139"/>
    <cellStyle name="Currency 3 4 2 2 2 4 7 2" xfId="24140"/>
    <cellStyle name="Currency 3 4 2 2 2 4 7 2 2" xfId="24141"/>
    <cellStyle name="Currency 3 4 2 2 2 4 7 3" xfId="24142"/>
    <cellStyle name="Currency 3 4 2 2 2 4 8" xfId="24143"/>
    <cellStyle name="Currency 3 4 2 2 2 4 8 2" xfId="24144"/>
    <cellStyle name="Currency 3 4 2 2 2 4 9" xfId="24145"/>
    <cellStyle name="Currency 3 4 2 2 2 5" xfId="24146"/>
    <cellStyle name="Currency 3 4 2 2 2 5 2" xfId="24147"/>
    <cellStyle name="Currency 3 4 2 2 2 5 2 2" xfId="24148"/>
    <cellStyle name="Currency 3 4 2 2 2 5 2 2 2" xfId="24149"/>
    <cellStyle name="Currency 3 4 2 2 2 5 2 2 2 2" xfId="24150"/>
    <cellStyle name="Currency 3 4 2 2 2 5 2 2 3" xfId="24151"/>
    <cellStyle name="Currency 3 4 2 2 2 5 2 3" xfId="24152"/>
    <cellStyle name="Currency 3 4 2 2 2 5 2 3 2" xfId="24153"/>
    <cellStyle name="Currency 3 4 2 2 2 5 2 4" xfId="24154"/>
    <cellStyle name="Currency 3 4 2 2 2 5 3" xfId="24155"/>
    <cellStyle name="Currency 3 4 2 2 2 5 3 2" xfId="24156"/>
    <cellStyle name="Currency 3 4 2 2 2 5 3 2 2" xfId="24157"/>
    <cellStyle name="Currency 3 4 2 2 2 5 3 2 2 2" xfId="24158"/>
    <cellStyle name="Currency 3 4 2 2 2 5 3 2 3" xfId="24159"/>
    <cellStyle name="Currency 3 4 2 2 2 5 3 3" xfId="24160"/>
    <cellStyle name="Currency 3 4 2 2 2 5 3 3 2" xfId="24161"/>
    <cellStyle name="Currency 3 4 2 2 2 5 3 4" xfId="24162"/>
    <cellStyle name="Currency 3 4 2 2 2 5 4" xfId="24163"/>
    <cellStyle name="Currency 3 4 2 2 2 5 4 2" xfId="24164"/>
    <cellStyle name="Currency 3 4 2 2 2 5 4 2 2" xfId="24165"/>
    <cellStyle name="Currency 3 4 2 2 2 5 4 3" xfId="24166"/>
    <cellStyle name="Currency 3 4 2 2 2 5 5" xfId="24167"/>
    <cellStyle name="Currency 3 4 2 2 2 5 5 2" xfId="24168"/>
    <cellStyle name="Currency 3 4 2 2 2 5 6" xfId="24169"/>
    <cellStyle name="Currency 3 4 2 2 2 5 7" xfId="24170"/>
    <cellStyle name="Currency 3 4 2 2 2 6" xfId="24171"/>
    <cellStyle name="Currency 3 4 2 2 2 6 2" xfId="24172"/>
    <cellStyle name="Currency 3 4 2 2 2 6 2 2" xfId="24173"/>
    <cellStyle name="Currency 3 4 2 2 2 6 2 2 2" xfId="24174"/>
    <cellStyle name="Currency 3 4 2 2 2 6 2 3" xfId="24175"/>
    <cellStyle name="Currency 3 4 2 2 2 6 3" xfId="24176"/>
    <cellStyle name="Currency 3 4 2 2 2 6 3 2" xfId="24177"/>
    <cellStyle name="Currency 3 4 2 2 2 6 4" xfId="24178"/>
    <cellStyle name="Currency 3 4 2 2 2 6 5" xfId="24179"/>
    <cellStyle name="Currency 3 4 2 2 2 7" xfId="24180"/>
    <cellStyle name="Currency 3 4 2 2 2 7 2" xfId="24181"/>
    <cellStyle name="Currency 3 4 2 2 2 7 2 2" xfId="24182"/>
    <cellStyle name="Currency 3 4 2 2 2 7 2 2 2" xfId="24183"/>
    <cellStyle name="Currency 3 4 2 2 2 7 2 3" xfId="24184"/>
    <cellStyle name="Currency 3 4 2 2 2 7 3" xfId="24185"/>
    <cellStyle name="Currency 3 4 2 2 2 7 3 2" xfId="24186"/>
    <cellStyle name="Currency 3 4 2 2 2 7 4" xfId="24187"/>
    <cellStyle name="Currency 3 4 2 2 2 8" xfId="24188"/>
    <cellStyle name="Currency 3 4 2 2 2 8 2" xfId="24189"/>
    <cellStyle name="Currency 3 4 2 2 2 8 2 2" xfId="24190"/>
    <cellStyle name="Currency 3 4 2 2 2 8 2 2 2" xfId="24191"/>
    <cellStyle name="Currency 3 4 2 2 2 8 2 3" xfId="24192"/>
    <cellStyle name="Currency 3 4 2 2 2 8 3" xfId="24193"/>
    <cellStyle name="Currency 3 4 2 2 2 8 3 2" xfId="24194"/>
    <cellStyle name="Currency 3 4 2 2 2 8 4" xfId="24195"/>
    <cellStyle name="Currency 3 4 2 2 2 9" xfId="24196"/>
    <cellStyle name="Currency 3 4 2 2 2 9 2" xfId="24197"/>
    <cellStyle name="Currency 3 4 2 2 2 9 2 2" xfId="24198"/>
    <cellStyle name="Currency 3 4 2 2 2 9 2 2 2" xfId="24199"/>
    <cellStyle name="Currency 3 4 2 2 2 9 2 3" xfId="24200"/>
    <cellStyle name="Currency 3 4 2 2 2 9 3" xfId="24201"/>
    <cellStyle name="Currency 3 4 2 2 2 9 3 2" xfId="24202"/>
    <cellStyle name="Currency 3 4 2 2 2 9 4" xfId="24203"/>
    <cellStyle name="Currency 3 4 2 2 3" xfId="24204"/>
    <cellStyle name="Currency 3 4 2 2 3 10" xfId="24205"/>
    <cellStyle name="Currency 3 4 2 2 3 10 2" xfId="24206"/>
    <cellStyle name="Currency 3 4 2 2 3 11" xfId="24207"/>
    <cellStyle name="Currency 3 4 2 2 3 12" xfId="24208"/>
    <cellStyle name="Currency 3 4 2 2 3 13" xfId="24209"/>
    <cellStyle name="Currency 3 4 2 2 3 2" xfId="24210"/>
    <cellStyle name="Currency 3 4 2 2 3 2 10" xfId="24211"/>
    <cellStyle name="Currency 3 4 2 2 3 2 11" xfId="24212"/>
    <cellStyle name="Currency 3 4 2 2 3 2 2" xfId="24213"/>
    <cellStyle name="Currency 3 4 2 2 3 2 2 2" xfId="24214"/>
    <cellStyle name="Currency 3 4 2 2 3 2 2 2 2" xfId="24215"/>
    <cellStyle name="Currency 3 4 2 2 3 2 2 2 2 2" xfId="24216"/>
    <cellStyle name="Currency 3 4 2 2 3 2 2 2 2 2 2" xfId="24217"/>
    <cellStyle name="Currency 3 4 2 2 3 2 2 2 2 3" xfId="24218"/>
    <cellStyle name="Currency 3 4 2 2 3 2 2 2 3" xfId="24219"/>
    <cellStyle name="Currency 3 4 2 2 3 2 2 2 3 2" xfId="24220"/>
    <cellStyle name="Currency 3 4 2 2 3 2 2 2 4" xfId="24221"/>
    <cellStyle name="Currency 3 4 2 2 3 2 2 3" xfId="24222"/>
    <cellStyle name="Currency 3 4 2 2 3 2 2 3 2" xfId="24223"/>
    <cellStyle name="Currency 3 4 2 2 3 2 2 3 2 2" xfId="24224"/>
    <cellStyle name="Currency 3 4 2 2 3 2 2 3 2 2 2" xfId="24225"/>
    <cellStyle name="Currency 3 4 2 2 3 2 2 3 2 3" xfId="24226"/>
    <cellStyle name="Currency 3 4 2 2 3 2 2 3 3" xfId="24227"/>
    <cellStyle name="Currency 3 4 2 2 3 2 2 3 3 2" xfId="24228"/>
    <cellStyle name="Currency 3 4 2 2 3 2 2 3 4" xfId="24229"/>
    <cellStyle name="Currency 3 4 2 2 3 2 2 4" xfId="24230"/>
    <cellStyle name="Currency 3 4 2 2 3 2 2 4 2" xfId="24231"/>
    <cellStyle name="Currency 3 4 2 2 3 2 2 4 2 2" xfId="24232"/>
    <cellStyle name="Currency 3 4 2 2 3 2 2 4 3" xfId="24233"/>
    <cellStyle name="Currency 3 4 2 2 3 2 2 5" xfId="24234"/>
    <cellStyle name="Currency 3 4 2 2 3 2 2 5 2" xfId="24235"/>
    <cellStyle name="Currency 3 4 2 2 3 2 2 6" xfId="24236"/>
    <cellStyle name="Currency 3 4 2 2 3 2 2 7" xfId="24237"/>
    <cellStyle name="Currency 3 4 2 2 3 2 3" xfId="24238"/>
    <cellStyle name="Currency 3 4 2 2 3 2 3 2" xfId="24239"/>
    <cellStyle name="Currency 3 4 2 2 3 2 3 2 2" xfId="24240"/>
    <cellStyle name="Currency 3 4 2 2 3 2 3 2 2 2" xfId="24241"/>
    <cellStyle name="Currency 3 4 2 2 3 2 3 2 3" xfId="24242"/>
    <cellStyle name="Currency 3 4 2 2 3 2 3 3" xfId="24243"/>
    <cellStyle name="Currency 3 4 2 2 3 2 3 3 2" xfId="24244"/>
    <cellStyle name="Currency 3 4 2 2 3 2 3 4" xfId="24245"/>
    <cellStyle name="Currency 3 4 2 2 3 2 3 5" xfId="24246"/>
    <cellStyle name="Currency 3 4 2 2 3 2 4" xfId="24247"/>
    <cellStyle name="Currency 3 4 2 2 3 2 4 2" xfId="24248"/>
    <cellStyle name="Currency 3 4 2 2 3 2 4 2 2" xfId="24249"/>
    <cellStyle name="Currency 3 4 2 2 3 2 4 2 2 2" xfId="24250"/>
    <cellStyle name="Currency 3 4 2 2 3 2 4 2 3" xfId="24251"/>
    <cellStyle name="Currency 3 4 2 2 3 2 4 3" xfId="24252"/>
    <cellStyle name="Currency 3 4 2 2 3 2 4 3 2" xfId="24253"/>
    <cellStyle name="Currency 3 4 2 2 3 2 4 4" xfId="24254"/>
    <cellStyle name="Currency 3 4 2 2 3 2 5" xfId="24255"/>
    <cellStyle name="Currency 3 4 2 2 3 2 5 2" xfId="24256"/>
    <cellStyle name="Currency 3 4 2 2 3 2 5 2 2" xfId="24257"/>
    <cellStyle name="Currency 3 4 2 2 3 2 5 2 2 2" xfId="24258"/>
    <cellStyle name="Currency 3 4 2 2 3 2 5 2 3" xfId="24259"/>
    <cellStyle name="Currency 3 4 2 2 3 2 5 3" xfId="24260"/>
    <cellStyle name="Currency 3 4 2 2 3 2 5 3 2" xfId="24261"/>
    <cellStyle name="Currency 3 4 2 2 3 2 5 4" xfId="24262"/>
    <cellStyle name="Currency 3 4 2 2 3 2 6" xfId="24263"/>
    <cellStyle name="Currency 3 4 2 2 3 2 6 2" xfId="24264"/>
    <cellStyle name="Currency 3 4 2 2 3 2 6 2 2" xfId="24265"/>
    <cellStyle name="Currency 3 4 2 2 3 2 6 2 2 2" xfId="24266"/>
    <cellStyle name="Currency 3 4 2 2 3 2 6 2 3" xfId="24267"/>
    <cellStyle name="Currency 3 4 2 2 3 2 6 3" xfId="24268"/>
    <cellStyle name="Currency 3 4 2 2 3 2 6 3 2" xfId="24269"/>
    <cellStyle name="Currency 3 4 2 2 3 2 6 4" xfId="24270"/>
    <cellStyle name="Currency 3 4 2 2 3 2 7" xfId="24271"/>
    <cellStyle name="Currency 3 4 2 2 3 2 7 2" xfId="24272"/>
    <cellStyle name="Currency 3 4 2 2 3 2 7 2 2" xfId="24273"/>
    <cellStyle name="Currency 3 4 2 2 3 2 7 3" xfId="24274"/>
    <cellStyle name="Currency 3 4 2 2 3 2 8" xfId="24275"/>
    <cellStyle name="Currency 3 4 2 2 3 2 8 2" xfId="24276"/>
    <cellStyle name="Currency 3 4 2 2 3 2 9" xfId="24277"/>
    <cellStyle name="Currency 3 4 2 2 3 3" xfId="24278"/>
    <cellStyle name="Currency 3 4 2 2 3 3 10" xfId="24279"/>
    <cellStyle name="Currency 3 4 2 2 3 3 2" xfId="24280"/>
    <cellStyle name="Currency 3 4 2 2 3 3 2 2" xfId="24281"/>
    <cellStyle name="Currency 3 4 2 2 3 3 2 2 2" xfId="24282"/>
    <cellStyle name="Currency 3 4 2 2 3 3 2 2 2 2" xfId="24283"/>
    <cellStyle name="Currency 3 4 2 2 3 3 2 2 2 2 2" xfId="24284"/>
    <cellStyle name="Currency 3 4 2 2 3 3 2 2 2 3" xfId="24285"/>
    <cellStyle name="Currency 3 4 2 2 3 3 2 2 3" xfId="24286"/>
    <cellStyle name="Currency 3 4 2 2 3 3 2 2 3 2" xfId="24287"/>
    <cellStyle name="Currency 3 4 2 2 3 3 2 2 4" xfId="24288"/>
    <cellStyle name="Currency 3 4 2 2 3 3 2 3" xfId="24289"/>
    <cellStyle name="Currency 3 4 2 2 3 3 2 3 2" xfId="24290"/>
    <cellStyle name="Currency 3 4 2 2 3 3 2 3 2 2" xfId="24291"/>
    <cellStyle name="Currency 3 4 2 2 3 3 2 3 2 2 2" xfId="24292"/>
    <cellStyle name="Currency 3 4 2 2 3 3 2 3 2 3" xfId="24293"/>
    <cellStyle name="Currency 3 4 2 2 3 3 2 3 3" xfId="24294"/>
    <cellStyle name="Currency 3 4 2 2 3 3 2 3 3 2" xfId="24295"/>
    <cellStyle name="Currency 3 4 2 2 3 3 2 3 4" xfId="24296"/>
    <cellStyle name="Currency 3 4 2 2 3 3 2 4" xfId="24297"/>
    <cellStyle name="Currency 3 4 2 2 3 3 2 4 2" xfId="24298"/>
    <cellStyle name="Currency 3 4 2 2 3 3 2 4 2 2" xfId="24299"/>
    <cellStyle name="Currency 3 4 2 2 3 3 2 4 3" xfId="24300"/>
    <cellStyle name="Currency 3 4 2 2 3 3 2 5" xfId="24301"/>
    <cellStyle name="Currency 3 4 2 2 3 3 2 5 2" xfId="24302"/>
    <cellStyle name="Currency 3 4 2 2 3 3 2 6" xfId="24303"/>
    <cellStyle name="Currency 3 4 2 2 3 3 2 7" xfId="24304"/>
    <cellStyle name="Currency 3 4 2 2 3 3 3" xfId="24305"/>
    <cellStyle name="Currency 3 4 2 2 3 3 3 2" xfId="24306"/>
    <cellStyle name="Currency 3 4 2 2 3 3 3 2 2" xfId="24307"/>
    <cellStyle name="Currency 3 4 2 2 3 3 3 2 2 2" xfId="24308"/>
    <cellStyle name="Currency 3 4 2 2 3 3 3 2 3" xfId="24309"/>
    <cellStyle name="Currency 3 4 2 2 3 3 3 3" xfId="24310"/>
    <cellStyle name="Currency 3 4 2 2 3 3 3 3 2" xfId="24311"/>
    <cellStyle name="Currency 3 4 2 2 3 3 3 4" xfId="24312"/>
    <cellStyle name="Currency 3 4 2 2 3 3 3 5" xfId="24313"/>
    <cellStyle name="Currency 3 4 2 2 3 3 4" xfId="24314"/>
    <cellStyle name="Currency 3 4 2 2 3 3 4 2" xfId="24315"/>
    <cellStyle name="Currency 3 4 2 2 3 3 4 2 2" xfId="24316"/>
    <cellStyle name="Currency 3 4 2 2 3 3 4 2 2 2" xfId="24317"/>
    <cellStyle name="Currency 3 4 2 2 3 3 4 2 3" xfId="24318"/>
    <cellStyle name="Currency 3 4 2 2 3 3 4 3" xfId="24319"/>
    <cellStyle name="Currency 3 4 2 2 3 3 4 3 2" xfId="24320"/>
    <cellStyle name="Currency 3 4 2 2 3 3 4 4" xfId="24321"/>
    <cellStyle name="Currency 3 4 2 2 3 3 5" xfId="24322"/>
    <cellStyle name="Currency 3 4 2 2 3 3 5 2" xfId="24323"/>
    <cellStyle name="Currency 3 4 2 2 3 3 5 2 2" xfId="24324"/>
    <cellStyle name="Currency 3 4 2 2 3 3 5 2 2 2" xfId="24325"/>
    <cellStyle name="Currency 3 4 2 2 3 3 5 2 3" xfId="24326"/>
    <cellStyle name="Currency 3 4 2 2 3 3 5 3" xfId="24327"/>
    <cellStyle name="Currency 3 4 2 2 3 3 5 3 2" xfId="24328"/>
    <cellStyle name="Currency 3 4 2 2 3 3 5 4" xfId="24329"/>
    <cellStyle name="Currency 3 4 2 2 3 3 6" xfId="24330"/>
    <cellStyle name="Currency 3 4 2 2 3 3 6 2" xfId="24331"/>
    <cellStyle name="Currency 3 4 2 2 3 3 6 2 2" xfId="24332"/>
    <cellStyle name="Currency 3 4 2 2 3 3 6 2 2 2" xfId="24333"/>
    <cellStyle name="Currency 3 4 2 2 3 3 6 2 3" xfId="24334"/>
    <cellStyle name="Currency 3 4 2 2 3 3 6 3" xfId="24335"/>
    <cellStyle name="Currency 3 4 2 2 3 3 6 3 2" xfId="24336"/>
    <cellStyle name="Currency 3 4 2 2 3 3 6 4" xfId="24337"/>
    <cellStyle name="Currency 3 4 2 2 3 3 7" xfId="24338"/>
    <cellStyle name="Currency 3 4 2 2 3 3 7 2" xfId="24339"/>
    <cellStyle name="Currency 3 4 2 2 3 3 7 2 2" xfId="24340"/>
    <cellStyle name="Currency 3 4 2 2 3 3 7 3" xfId="24341"/>
    <cellStyle name="Currency 3 4 2 2 3 3 8" xfId="24342"/>
    <cellStyle name="Currency 3 4 2 2 3 3 8 2" xfId="24343"/>
    <cellStyle name="Currency 3 4 2 2 3 3 9" xfId="24344"/>
    <cellStyle name="Currency 3 4 2 2 3 4" xfId="24345"/>
    <cellStyle name="Currency 3 4 2 2 3 4 2" xfId="24346"/>
    <cellStyle name="Currency 3 4 2 2 3 4 2 2" xfId="24347"/>
    <cellStyle name="Currency 3 4 2 2 3 4 2 2 2" xfId="24348"/>
    <cellStyle name="Currency 3 4 2 2 3 4 2 2 2 2" xfId="24349"/>
    <cellStyle name="Currency 3 4 2 2 3 4 2 2 3" xfId="24350"/>
    <cellStyle name="Currency 3 4 2 2 3 4 2 3" xfId="24351"/>
    <cellStyle name="Currency 3 4 2 2 3 4 2 3 2" xfId="24352"/>
    <cellStyle name="Currency 3 4 2 2 3 4 2 4" xfId="24353"/>
    <cellStyle name="Currency 3 4 2 2 3 4 3" xfId="24354"/>
    <cellStyle name="Currency 3 4 2 2 3 4 3 2" xfId="24355"/>
    <cellStyle name="Currency 3 4 2 2 3 4 3 2 2" xfId="24356"/>
    <cellStyle name="Currency 3 4 2 2 3 4 3 2 2 2" xfId="24357"/>
    <cellStyle name="Currency 3 4 2 2 3 4 3 2 3" xfId="24358"/>
    <cellStyle name="Currency 3 4 2 2 3 4 3 3" xfId="24359"/>
    <cellStyle name="Currency 3 4 2 2 3 4 3 3 2" xfId="24360"/>
    <cellStyle name="Currency 3 4 2 2 3 4 3 4" xfId="24361"/>
    <cellStyle name="Currency 3 4 2 2 3 4 4" xfId="24362"/>
    <cellStyle name="Currency 3 4 2 2 3 4 4 2" xfId="24363"/>
    <cellStyle name="Currency 3 4 2 2 3 4 4 2 2" xfId="24364"/>
    <cellStyle name="Currency 3 4 2 2 3 4 4 3" xfId="24365"/>
    <cellStyle name="Currency 3 4 2 2 3 4 5" xfId="24366"/>
    <cellStyle name="Currency 3 4 2 2 3 4 5 2" xfId="24367"/>
    <cellStyle name="Currency 3 4 2 2 3 4 6" xfId="24368"/>
    <cellStyle name="Currency 3 4 2 2 3 4 7" xfId="24369"/>
    <cellStyle name="Currency 3 4 2 2 3 5" xfId="24370"/>
    <cellStyle name="Currency 3 4 2 2 3 5 2" xfId="24371"/>
    <cellStyle name="Currency 3 4 2 2 3 5 2 2" xfId="24372"/>
    <cellStyle name="Currency 3 4 2 2 3 5 2 2 2" xfId="24373"/>
    <cellStyle name="Currency 3 4 2 2 3 5 2 3" xfId="24374"/>
    <cellStyle name="Currency 3 4 2 2 3 5 3" xfId="24375"/>
    <cellStyle name="Currency 3 4 2 2 3 5 3 2" xfId="24376"/>
    <cellStyle name="Currency 3 4 2 2 3 5 4" xfId="24377"/>
    <cellStyle name="Currency 3 4 2 2 3 5 5" xfId="24378"/>
    <cellStyle name="Currency 3 4 2 2 3 6" xfId="24379"/>
    <cellStyle name="Currency 3 4 2 2 3 6 2" xfId="24380"/>
    <cellStyle name="Currency 3 4 2 2 3 6 2 2" xfId="24381"/>
    <cellStyle name="Currency 3 4 2 2 3 6 2 2 2" xfId="24382"/>
    <cellStyle name="Currency 3 4 2 2 3 6 2 3" xfId="24383"/>
    <cellStyle name="Currency 3 4 2 2 3 6 3" xfId="24384"/>
    <cellStyle name="Currency 3 4 2 2 3 6 3 2" xfId="24385"/>
    <cellStyle name="Currency 3 4 2 2 3 6 4" xfId="24386"/>
    <cellStyle name="Currency 3 4 2 2 3 7" xfId="24387"/>
    <cellStyle name="Currency 3 4 2 2 3 7 2" xfId="24388"/>
    <cellStyle name="Currency 3 4 2 2 3 7 2 2" xfId="24389"/>
    <cellStyle name="Currency 3 4 2 2 3 7 2 2 2" xfId="24390"/>
    <cellStyle name="Currency 3 4 2 2 3 7 2 3" xfId="24391"/>
    <cellStyle name="Currency 3 4 2 2 3 7 3" xfId="24392"/>
    <cellStyle name="Currency 3 4 2 2 3 7 3 2" xfId="24393"/>
    <cellStyle name="Currency 3 4 2 2 3 7 4" xfId="24394"/>
    <cellStyle name="Currency 3 4 2 2 3 8" xfId="24395"/>
    <cellStyle name="Currency 3 4 2 2 3 8 2" xfId="24396"/>
    <cellStyle name="Currency 3 4 2 2 3 8 2 2" xfId="24397"/>
    <cellStyle name="Currency 3 4 2 2 3 8 2 2 2" xfId="24398"/>
    <cellStyle name="Currency 3 4 2 2 3 8 2 3" xfId="24399"/>
    <cellStyle name="Currency 3 4 2 2 3 8 3" xfId="24400"/>
    <cellStyle name="Currency 3 4 2 2 3 8 3 2" xfId="24401"/>
    <cellStyle name="Currency 3 4 2 2 3 8 4" xfId="24402"/>
    <cellStyle name="Currency 3 4 2 2 3 9" xfId="24403"/>
    <cellStyle name="Currency 3 4 2 2 3 9 2" xfId="24404"/>
    <cellStyle name="Currency 3 4 2 2 3 9 2 2" xfId="24405"/>
    <cellStyle name="Currency 3 4 2 2 3 9 3" xfId="24406"/>
    <cellStyle name="Currency 3 4 2 2 4" xfId="24407"/>
    <cellStyle name="Currency 3 4 2 2 4 10" xfId="24408"/>
    <cellStyle name="Currency 3 4 2 2 4 11" xfId="24409"/>
    <cellStyle name="Currency 3 4 2 2 4 2" xfId="24410"/>
    <cellStyle name="Currency 3 4 2 2 4 2 2" xfId="24411"/>
    <cellStyle name="Currency 3 4 2 2 4 2 2 2" xfId="24412"/>
    <cellStyle name="Currency 3 4 2 2 4 2 2 2 2" xfId="24413"/>
    <cellStyle name="Currency 3 4 2 2 4 2 2 2 2 2" xfId="24414"/>
    <cellStyle name="Currency 3 4 2 2 4 2 2 2 3" xfId="24415"/>
    <cellStyle name="Currency 3 4 2 2 4 2 2 3" xfId="24416"/>
    <cellStyle name="Currency 3 4 2 2 4 2 2 3 2" xfId="24417"/>
    <cellStyle name="Currency 3 4 2 2 4 2 2 4" xfId="24418"/>
    <cellStyle name="Currency 3 4 2 2 4 2 3" xfId="24419"/>
    <cellStyle name="Currency 3 4 2 2 4 2 3 2" xfId="24420"/>
    <cellStyle name="Currency 3 4 2 2 4 2 3 2 2" xfId="24421"/>
    <cellStyle name="Currency 3 4 2 2 4 2 3 2 2 2" xfId="24422"/>
    <cellStyle name="Currency 3 4 2 2 4 2 3 2 3" xfId="24423"/>
    <cellStyle name="Currency 3 4 2 2 4 2 3 3" xfId="24424"/>
    <cellStyle name="Currency 3 4 2 2 4 2 3 3 2" xfId="24425"/>
    <cellStyle name="Currency 3 4 2 2 4 2 3 4" xfId="24426"/>
    <cellStyle name="Currency 3 4 2 2 4 2 4" xfId="24427"/>
    <cellStyle name="Currency 3 4 2 2 4 2 4 2" xfId="24428"/>
    <cellStyle name="Currency 3 4 2 2 4 2 4 2 2" xfId="24429"/>
    <cellStyle name="Currency 3 4 2 2 4 2 4 3" xfId="24430"/>
    <cellStyle name="Currency 3 4 2 2 4 2 5" xfId="24431"/>
    <cellStyle name="Currency 3 4 2 2 4 2 5 2" xfId="24432"/>
    <cellStyle name="Currency 3 4 2 2 4 2 6" xfId="24433"/>
    <cellStyle name="Currency 3 4 2 2 4 2 7" xfId="24434"/>
    <cellStyle name="Currency 3 4 2 2 4 3" xfId="24435"/>
    <cellStyle name="Currency 3 4 2 2 4 3 2" xfId="24436"/>
    <cellStyle name="Currency 3 4 2 2 4 3 2 2" xfId="24437"/>
    <cellStyle name="Currency 3 4 2 2 4 3 2 2 2" xfId="24438"/>
    <cellStyle name="Currency 3 4 2 2 4 3 2 3" xfId="24439"/>
    <cellStyle name="Currency 3 4 2 2 4 3 3" xfId="24440"/>
    <cellStyle name="Currency 3 4 2 2 4 3 3 2" xfId="24441"/>
    <cellStyle name="Currency 3 4 2 2 4 3 4" xfId="24442"/>
    <cellStyle name="Currency 3 4 2 2 4 3 5" xfId="24443"/>
    <cellStyle name="Currency 3 4 2 2 4 4" xfId="24444"/>
    <cellStyle name="Currency 3 4 2 2 4 4 2" xfId="24445"/>
    <cellStyle name="Currency 3 4 2 2 4 4 2 2" xfId="24446"/>
    <cellStyle name="Currency 3 4 2 2 4 4 2 2 2" xfId="24447"/>
    <cellStyle name="Currency 3 4 2 2 4 4 2 3" xfId="24448"/>
    <cellStyle name="Currency 3 4 2 2 4 4 3" xfId="24449"/>
    <cellStyle name="Currency 3 4 2 2 4 4 3 2" xfId="24450"/>
    <cellStyle name="Currency 3 4 2 2 4 4 4" xfId="24451"/>
    <cellStyle name="Currency 3 4 2 2 4 5" xfId="24452"/>
    <cellStyle name="Currency 3 4 2 2 4 5 2" xfId="24453"/>
    <cellStyle name="Currency 3 4 2 2 4 5 2 2" xfId="24454"/>
    <cellStyle name="Currency 3 4 2 2 4 5 2 2 2" xfId="24455"/>
    <cellStyle name="Currency 3 4 2 2 4 5 2 3" xfId="24456"/>
    <cellStyle name="Currency 3 4 2 2 4 5 3" xfId="24457"/>
    <cellStyle name="Currency 3 4 2 2 4 5 3 2" xfId="24458"/>
    <cellStyle name="Currency 3 4 2 2 4 5 4" xfId="24459"/>
    <cellStyle name="Currency 3 4 2 2 4 6" xfId="24460"/>
    <cellStyle name="Currency 3 4 2 2 4 6 2" xfId="24461"/>
    <cellStyle name="Currency 3 4 2 2 4 6 2 2" xfId="24462"/>
    <cellStyle name="Currency 3 4 2 2 4 6 2 2 2" xfId="24463"/>
    <cellStyle name="Currency 3 4 2 2 4 6 2 3" xfId="24464"/>
    <cellStyle name="Currency 3 4 2 2 4 6 3" xfId="24465"/>
    <cellStyle name="Currency 3 4 2 2 4 6 3 2" xfId="24466"/>
    <cellStyle name="Currency 3 4 2 2 4 6 4" xfId="24467"/>
    <cellStyle name="Currency 3 4 2 2 4 7" xfId="24468"/>
    <cellStyle name="Currency 3 4 2 2 4 7 2" xfId="24469"/>
    <cellStyle name="Currency 3 4 2 2 4 7 2 2" xfId="24470"/>
    <cellStyle name="Currency 3 4 2 2 4 7 3" xfId="24471"/>
    <cellStyle name="Currency 3 4 2 2 4 8" xfId="24472"/>
    <cellStyle name="Currency 3 4 2 2 4 8 2" xfId="24473"/>
    <cellStyle name="Currency 3 4 2 2 4 9" xfId="24474"/>
    <cellStyle name="Currency 3 4 2 2 5" xfId="24475"/>
    <cellStyle name="Currency 3 4 2 2 5 10" xfId="24476"/>
    <cellStyle name="Currency 3 4 2 2 5 11" xfId="24477"/>
    <cellStyle name="Currency 3 4 2 2 5 2" xfId="24478"/>
    <cellStyle name="Currency 3 4 2 2 5 2 2" xfId="24479"/>
    <cellStyle name="Currency 3 4 2 2 5 2 2 2" xfId="24480"/>
    <cellStyle name="Currency 3 4 2 2 5 2 2 2 2" xfId="24481"/>
    <cellStyle name="Currency 3 4 2 2 5 2 2 2 2 2" xfId="24482"/>
    <cellStyle name="Currency 3 4 2 2 5 2 2 2 3" xfId="24483"/>
    <cellStyle name="Currency 3 4 2 2 5 2 2 3" xfId="24484"/>
    <cellStyle name="Currency 3 4 2 2 5 2 2 3 2" xfId="24485"/>
    <cellStyle name="Currency 3 4 2 2 5 2 2 4" xfId="24486"/>
    <cellStyle name="Currency 3 4 2 2 5 2 3" xfId="24487"/>
    <cellStyle name="Currency 3 4 2 2 5 2 3 2" xfId="24488"/>
    <cellStyle name="Currency 3 4 2 2 5 2 3 2 2" xfId="24489"/>
    <cellStyle name="Currency 3 4 2 2 5 2 3 2 2 2" xfId="24490"/>
    <cellStyle name="Currency 3 4 2 2 5 2 3 2 3" xfId="24491"/>
    <cellStyle name="Currency 3 4 2 2 5 2 3 3" xfId="24492"/>
    <cellStyle name="Currency 3 4 2 2 5 2 3 3 2" xfId="24493"/>
    <cellStyle name="Currency 3 4 2 2 5 2 3 4" xfId="24494"/>
    <cellStyle name="Currency 3 4 2 2 5 2 4" xfId="24495"/>
    <cellStyle name="Currency 3 4 2 2 5 2 4 2" xfId="24496"/>
    <cellStyle name="Currency 3 4 2 2 5 2 4 2 2" xfId="24497"/>
    <cellStyle name="Currency 3 4 2 2 5 2 4 3" xfId="24498"/>
    <cellStyle name="Currency 3 4 2 2 5 2 5" xfId="24499"/>
    <cellStyle name="Currency 3 4 2 2 5 2 5 2" xfId="24500"/>
    <cellStyle name="Currency 3 4 2 2 5 2 6" xfId="24501"/>
    <cellStyle name="Currency 3 4 2 2 5 2 7" xfId="24502"/>
    <cellStyle name="Currency 3 4 2 2 5 3" xfId="24503"/>
    <cellStyle name="Currency 3 4 2 2 5 3 2" xfId="24504"/>
    <cellStyle name="Currency 3 4 2 2 5 3 2 2" xfId="24505"/>
    <cellStyle name="Currency 3 4 2 2 5 3 2 2 2" xfId="24506"/>
    <cellStyle name="Currency 3 4 2 2 5 3 2 3" xfId="24507"/>
    <cellStyle name="Currency 3 4 2 2 5 3 3" xfId="24508"/>
    <cellStyle name="Currency 3 4 2 2 5 3 3 2" xfId="24509"/>
    <cellStyle name="Currency 3 4 2 2 5 3 4" xfId="24510"/>
    <cellStyle name="Currency 3 4 2 2 5 3 5" xfId="24511"/>
    <cellStyle name="Currency 3 4 2 2 5 4" xfId="24512"/>
    <cellStyle name="Currency 3 4 2 2 5 4 2" xfId="24513"/>
    <cellStyle name="Currency 3 4 2 2 5 4 2 2" xfId="24514"/>
    <cellStyle name="Currency 3 4 2 2 5 4 2 2 2" xfId="24515"/>
    <cellStyle name="Currency 3 4 2 2 5 4 2 3" xfId="24516"/>
    <cellStyle name="Currency 3 4 2 2 5 4 3" xfId="24517"/>
    <cellStyle name="Currency 3 4 2 2 5 4 3 2" xfId="24518"/>
    <cellStyle name="Currency 3 4 2 2 5 4 4" xfId="24519"/>
    <cellStyle name="Currency 3 4 2 2 5 5" xfId="24520"/>
    <cellStyle name="Currency 3 4 2 2 5 5 2" xfId="24521"/>
    <cellStyle name="Currency 3 4 2 2 5 5 2 2" xfId="24522"/>
    <cellStyle name="Currency 3 4 2 2 5 5 2 2 2" xfId="24523"/>
    <cellStyle name="Currency 3 4 2 2 5 5 2 3" xfId="24524"/>
    <cellStyle name="Currency 3 4 2 2 5 5 3" xfId="24525"/>
    <cellStyle name="Currency 3 4 2 2 5 5 3 2" xfId="24526"/>
    <cellStyle name="Currency 3 4 2 2 5 5 4" xfId="24527"/>
    <cellStyle name="Currency 3 4 2 2 5 6" xfId="24528"/>
    <cellStyle name="Currency 3 4 2 2 5 6 2" xfId="24529"/>
    <cellStyle name="Currency 3 4 2 2 5 6 2 2" xfId="24530"/>
    <cellStyle name="Currency 3 4 2 2 5 6 2 2 2" xfId="24531"/>
    <cellStyle name="Currency 3 4 2 2 5 6 2 3" xfId="24532"/>
    <cellStyle name="Currency 3 4 2 2 5 6 3" xfId="24533"/>
    <cellStyle name="Currency 3 4 2 2 5 6 3 2" xfId="24534"/>
    <cellStyle name="Currency 3 4 2 2 5 6 4" xfId="24535"/>
    <cellStyle name="Currency 3 4 2 2 5 7" xfId="24536"/>
    <cellStyle name="Currency 3 4 2 2 5 7 2" xfId="24537"/>
    <cellStyle name="Currency 3 4 2 2 5 7 2 2" xfId="24538"/>
    <cellStyle name="Currency 3 4 2 2 5 7 3" xfId="24539"/>
    <cellStyle name="Currency 3 4 2 2 5 8" xfId="24540"/>
    <cellStyle name="Currency 3 4 2 2 5 8 2" xfId="24541"/>
    <cellStyle name="Currency 3 4 2 2 5 9" xfId="24542"/>
    <cellStyle name="Currency 3 4 2 2 6" xfId="24543"/>
    <cellStyle name="Currency 3 4 2 2 6 2" xfId="24544"/>
    <cellStyle name="Currency 3 4 2 2 6 2 2" xfId="24545"/>
    <cellStyle name="Currency 3 4 2 2 6 2 2 2" xfId="24546"/>
    <cellStyle name="Currency 3 4 2 2 6 2 2 2 2" xfId="24547"/>
    <cellStyle name="Currency 3 4 2 2 6 2 2 3" xfId="24548"/>
    <cellStyle name="Currency 3 4 2 2 6 2 3" xfId="24549"/>
    <cellStyle name="Currency 3 4 2 2 6 2 3 2" xfId="24550"/>
    <cellStyle name="Currency 3 4 2 2 6 2 4" xfId="24551"/>
    <cellStyle name="Currency 3 4 2 2 6 3" xfId="24552"/>
    <cellStyle name="Currency 3 4 2 2 6 3 2" xfId="24553"/>
    <cellStyle name="Currency 3 4 2 2 6 3 2 2" xfId="24554"/>
    <cellStyle name="Currency 3 4 2 2 6 3 2 2 2" xfId="24555"/>
    <cellStyle name="Currency 3 4 2 2 6 3 2 3" xfId="24556"/>
    <cellStyle name="Currency 3 4 2 2 6 3 3" xfId="24557"/>
    <cellStyle name="Currency 3 4 2 2 6 3 3 2" xfId="24558"/>
    <cellStyle name="Currency 3 4 2 2 6 3 4" xfId="24559"/>
    <cellStyle name="Currency 3 4 2 2 6 4" xfId="24560"/>
    <cellStyle name="Currency 3 4 2 2 6 4 2" xfId="24561"/>
    <cellStyle name="Currency 3 4 2 2 6 4 2 2" xfId="24562"/>
    <cellStyle name="Currency 3 4 2 2 6 4 3" xfId="24563"/>
    <cellStyle name="Currency 3 4 2 2 6 5" xfId="24564"/>
    <cellStyle name="Currency 3 4 2 2 6 5 2" xfId="24565"/>
    <cellStyle name="Currency 3 4 2 2 6 6" xfId="24566"/>
    <cellStyle name="Currency 3 4 2 2 6 7" xfId="24567"/>
    <cellStyle name="Currency 3 4 2 2 6 8" xfId="24568"/>
    <cellStyle name="Currency 3 4 2 2 7" xfId="24569"/>
    <cellStyle name="Currency 3 4 2 2 7 2" xfId="24570"/>
    <cellStyle name="Currency 3 4 2 2 7 2 2" xfId="24571"/>
    <cellStyle name="Currency 3 4 2 2 7 2 2 2" xfId="24572"/>
    <cellStyle name="Currency 3 4 2 2 7 2 2 2 2" xfId="24573"/>
    <cellStyle name="Currency 3 4 2 2 7 2 2 3" xfId="24574"/>
    <cellStyle name="Currency 3 4 2 2 7 2 3" xfId="24575"/>
    <cellStyle name="Currency 3 4 2 2 7 2 3 2" xfId="24576"/>
    <cellStyle name="Currency 3 4 2 2 7 2 4" xfId="24577"/>
    <cellStyle name="Currency 3 4 2 2 7 3" xfId="24578"/>
    <cellStyle name="Currency 3 4 2 2 7 3 2" xfId="24579"/>
    <cellStyle name="Currency 3 4 2 2 7 3 2 2" xfId="24580"/>
    <cellStyle name="Currency 3 4 2 2 7 3 2 2 2" xfId="24581"/>
    <cellStyle name="Currency 3 4 2 2 7 3 2 3" xfId="24582"/>
    <cellStyle name="Currency 3 4 2 2 7 3 3" xfId="24583"/>
    <cellStyle name="Currency 3 4 2 2 7 3 3 2" xfId="24584"/>
    <cellStyle name="Currency 3 4 2 2 7 3 4" xfId="24585"/>
    <cellStyle name="Currency 3 4 2 2 7 4" xfId="24586"/>
    <cellStyle name="Currency 3 4 2 2 7 4 2" xfId="24587"/>
    <cellStyle name="Currency 3 4 2 2 7 4 2 2" xfId="24588"/>
    <cellStyle name="Currency 3 4 2 2 7 4 3" xfId="24589"/>
    <cellStyle name="Currency 3 4 2 2 7 5" xfId="24590"/>
    <cellStyle name="Currency 3 4 2 2 7 5 2" xfId="24591"/>
    <cellStyle name="Currency 3 4 2 2 7 6" xfId="24592"/>
    <cellStyle name="Currency 3 4 2 2 7 7" xfId="24593"/>
    <cellStyle name="Currency 3 4 2 2 8" xfId="24594"/>
    <cellStyle name="Currency 3 4 2 2 8 2" xfId="24595"/>
    <cellStyle name="Currency 3 4 2 2 8 2 2" xfId="24596"/>
    <cellStyle name="Currency 3 4 2 2 8 2 2 2" xfId="24597"/>
    <cellStyle name="Currency 3 4 2 2 8 2 3" xfId="24598"/>
    <cellStyle name="Currency 3 4 2 2 8 3" xfId="24599"/>
    <cellStyle name="Currency 3 4 2 2 8 3 2" xfId="24600"/>
    <cellStyle name="Currency 3 4 2 2 8 4" xfId="24601"/>
    <cellStyle name="Currency 3 4 2 2 8 5" xfId="24602"/>
    <cellStyle name="Currency 3 4 2 2 8 6" xfId="24603"/>
    <cellStyle name="Currency 3 4 2 2 9" xfId="24604"/>
    <cellStyle name="Currency 3 4 2 2 9 2" xfId="24605"/>
    <cellStyle name="Currency 3 4 2 2 9 2 2" xfId="24606"/>
    <cellStyle name="Currency 3 4 2 2 9 2 2 2" xfId="24607"/>
    <cellStyle name="Currency 3 4 2 2 9 2 3" xfId="24608"/>
    <cellStyle name="Currency 3 4 2 2 9 3" xfId="24609"/>
    <cellStyle name="Currency 3 4 2 2 9 3 2" xfId="24610"/>
    <cellStyle name="Currency 3 4 2 2 9 4" xfId="24611"/>
    <cellStyle name="Currency 3 4 2 20" xfId="24612"/>
    <cellStyle name="Currency 3 4 2 21" xfId="24613"/>
    <cellStyle name="Currency 3 4 2 22" xfId="24614"/>
    <cellStyle name="Currency 3 4 2 3" xfId="24615"/>
    <cellStyle name="Currency 3 4 2 3 10" xfId="24616"/>
    <cellStyle name="Currency 3 4 2 3 10 2" xfId="24617"/>
    <cellStyle name="Currency 3 4 2 3 10 2 2" xfId="24618"/>
    <cellStyle name="Currency 3 4 2 3 10 3" xfId="24619"/>
    <cellStyle name="Currency 3 4 2 3 11" xfId="24620"/>
    <cellStyle name="Currency 3 4 2 3 11 2" xfId="24621"/>
    <cellStyle name="Currency 3 4 2 3 12" xfId="24622"/>
    <cellStyle name="Currency 3 4 2 3 13" xfId="24623"/>
    <cellStyle name="Currency 3 4 2 3 14" xfId="24624"/>
    <cellStyle name="Currency 3 4 2 3 15" xfId="24625"/>
    <cellStyle name="Currency 3 4 2 3 16" xfId="24626"/>
    <cellStyle name="Currency 3 4 2 3 17" xfId="24627"/>
    <cellStyle name="Currency 3 4 2 3 18" xfId="24628"/>
    <cellStyle name="Currency 3 4 2 3 2" xfId="24629"/>
    <cellStyle name="Currency 3 4 2 3 2 10" xfId="24630"/>
    <cellStyle name="Currency 3 4 2 3 2 10 2" xfId="24631"/>
    <cellStyle name="Currency 3 4 2 3 2 11" xfId="24632"/>
    <cellStyle name="Currency 3 4 2 3 2 12" xfId="24633"/>
    <cellStyle name="Currency 3 4 2 3 2 13" xfId="24634"/>
    <cellStyle name="Currency 3 4 2 3 2 14" xfId="24635"/>
    <cellStyle name="Currency 3 4 2 3 2 2" xfId="24636"/>
    <cellStyle name="Currency 3 4 2 3 2 2 10" xfId="24637"/>
    <cellStyle name="Currency 3 4 2 3 2 2 11" xfId="24638"/>
    <cellStyle name="Currency 3 4 2 3 2 2 2" xfId="24639"/>
    <cellStyle name="Currency 3 4 2 3 2 2 2 2" xfId="24640"/>
    <cellStyle name="Currency 3 4 2 3 2 2 2 2 2" xfId="24641"/>
    <cellStyle name="Currency 3 4 2 3 2 2 2 2 2 2" xfId="24642"/>
    <cellStyle name="Currency 3 4 2 3 2 2 2 2 2 2 2" xfId="24643"/>
    <cellStyle name="Currency 3 4 2 3 2 2 2 2 2 3" xfId="24644"/>
    <cellStyle name="Currency 3 4 2 3 2 2 2 2 3" xfId="24645"/>
    <cellStyle name="Currency 3 4 2 3 2 2 2 2 3 2" xfId="24646"/>
    <cellStyle name="Currency 3 4 2 3 2 2 2 2 4" xfId="24647"/>
    <cellStyle name="Currency 3 4 2 3 2 2 2 3" xfId="24648"/>
    <cellStyle name="Currency 3 4 2 3 2 2 2 3 2" xfId="24649"/>
    <cellStyle name="Currency 3 4 2 3 2 2 2 3 2 2" xfId="24650"/>
    <cellStyle name="Currency 3 4 2 3 2 2 2 3 2 2 2" xfId="24651"/>
    <cellStyle name="Currency 3 4 2 3 2 2 2 3 2 3" xfId="24652"/>
    <cellStyle name="Currency 3 4 2 3 2 2 2 3 3" xfId="24653"/>
    <cellStyle name="Currency 3 4 2 3 2 2 2 3 3 2" xfId="24654"/>
    <cellStyle name="Currency 3 4 2 3 2 2 2 3 4" xfId="24655"/>
    <cellStyle name="Currency 3 4 2 3 2 2 2 4" xfId="24656"/>
    <cellStyle name="Currency 3 4 2 3 2 2 2 4 2" xfId="24657"/>
    <cellStyle name="Currency 3 4 2 3 2 2 2 4 2 2" xfId="24658"/>
    <cellStyle name="Currency 3 4 2 3 2 2 2 4 3" xfId="24659"/>
    <cellStyle name="Currency 3 4 2 3 2 2 2 5" xfId="24660"/>
    <cellStyle name="Currency 3 4 2 3 2 2 2 5 2" xfId="24661"/>
    <cellStyle name="Currency 3 4 2 3 2 2 2 6" xfId="24662"/>
    <cellStyle name="Currency 3 4 2 3 2 2 2 7" xfId="24663"/>
    <cellStyle name="Currency 3 4 2 3 2 2 3" xfId="24664"/>
    <cellStyle name="Currency 3 4 2 3 2 2 3 2" xfId="24665"/>
    <cellStyle name="Currency 3 4 2 3 2 2 3 2 2" xfId="24666"/>
    <cellStyle name="Currency 3 4 2 3 2 2 3 2 2 2" xfId="24667"/>
    <cellStyle name="Currency 3 4 2 3 2 2 3 2 3" xfId="24668"/>
    <cellStyle name="Currency 3 4 2 3 2 2 3 3" xfId="24669"/>
    <cellStyle name="Currency 3 4 2 3 2 2 3 3 2" xfId="24670"/>
    <cellStyle name="Currency 3 4 2 3 2 2 3 4" xfId="24671"/>
    <cellStyle name="Currency 3 4 2 3 2 2 3 5" xfId="24672"/>
    <cellStyle name="Currency 3 4 2 3 2 2 4" xfId="24673"/>
    <cellStyle name="Currency 3 4 2 3 2 2 4 2" xfId="24674"/>
    <cellStyle name="Currency 3 4 2 3 2 2 4 2 2" xfId="24675"/>
    <cellStyle name="Currency 3 4 2 3 2 2 4 2 2 2" xfId="24676"/>
    <cellStyle name="Currency 3 4 2 3 2 2 4 2 3" xfId="24677"/>
    <cellStyle name="Currency 3 4 2 3 2 2 4 3" xfId="24678"/>
    <cellStyle name="Currency 3 4 2 3 2 2 4 3 2" xfId="24679"/>
    <cellStyle name="Currency 3 4 2 3 2 2 4 4" xfId="24680"/>
    <cellStyle name="Currency 3 4 2 3 2 2 5" xfId="24681"/>
    <cellStyle name="Currency 3 4 2 3 2 2 5 2" xfId="24682"/>
    <cellStyle name="Currency 3 4 2 3 2 2 5 2 2" xfId="24683"/>
    <cellStyle name="Currency 3 4 2 3 2 2 5 2 2 2" xfId="24684"/>
    <cellStyle name="Currency 3 4 2 3 2 2 5 2 3" xfId="24685"/>
    <cellStyle name="Currency 3 4 2 3 2 2 5 3" xfId="24686"/>
    <cellStyle name="Currency 3 4 2 3 2 2 5 3 2" xfId="24687"/>
    <cellStyle name="Currency 3 4 2 3 2 2 5 4" xfId="24688"/>
    <cellStyle name="Currency 3 4 2 3 2 2 6" xfId="24689"/>
    <cellStyle name="Currency 3 4 2 3 2 2 6 2" xfId="24690"/>
    <cellStyle name="Currency 3 4 2 3 2 2 6 2 2" xfId="24691"/>
    <cellStyle name="Currency 3 4 2 3 2 2 6 2 2 2" xfId="24692"/>
    <cellStyle name="Currency 3 4 2 3 2 2 6 2 3" xfId="24693"/>
    <cellStyle name="Currency 3 4 2 3 2 2 6 3" xfId="24694"/>
    <cellStyle name="Currency 3 4 2 3 2 2 6 3 2" xfId="24695"/>
    <cellStyle name="Currency 3 4 2 3 2 2 6 4" xfId="24696"/>
    <cellStyle name="Currency 3 4 2 3 2 2 7" xfId="24697"/>
    <cellStyle name="Currency 3 4 2 3 2 2 7 2" xfId="24698"/>
    <cellStyle name="Currency 3 4 2 3 2 2 7 2 2" xfId="24699"/>
    <cellStyle name="Currency 3 4 2 3 2 2 7 3" xfId="24700"/>
    <cellStyle name="Currency 3 4 2 3 2 2 8" xfId="24701"/>
    <cellStyle name="Currency 3 4 2 3 2 2 8 2" xfId="24702"/>
    <cellStyle name="Currency 3 4 2 3 2 2 9" xfId="24703"/>
    <cellStyle name="Currency 3 4 2 3 2 3" xfId="24704"/>
    <cellStyle name="Currency 3 4 2 3 2 3 10" xfId="24705"/>
    <cellStyle name="Currency 3 4 2 3 2 3 2" xfId="24706"/>
    <cellStyle name="Currency 3 4 2 3 2 3 2 2" xfId="24707"/>
    <cellStyle name="Currency 3 4 2 3 2 3 2 2 2" xfId="24708"/>
    <cellStyle name="Currency 3 4 2 3 2 3 2 2 2 2" xfId="24709"/>
    <cellStyle name="Currency 3 4 2 3 2 3 2 2 2 2 2" xfId="24710"/>
    <cellStyle name="Currency 3 4 2 3 2 3 2 2 2 3" xfId="24711"/>
    <cellStyle name="Currency 3 4 2 3 2 3 2 2 3" xfId="24712"/>
    <cellStyle name="Currency 3 4 2 3 2 3 2 2 3 2" xfId="24713"/>
    <cellStyle name="Currency 3 4 2 3 2 3 2 2 4" xfId="24714"/>
    <cellStyle name="Currency 3 4 2 3 2 3 2 3" xfId="24715"/>
    <cellStyle name="Currency 3 4 2 3 2 3 2 3 2" xfId="24716"/>
    <cellStyle name="Currency 3 4 2 3 2 3 2 3 2 2" xfId="24717"/>
    <cellStyle name="Currency 3 4 2 3 2 3 2 3 2 2 2" xfId="24718"/>
    <cellStyle name="Currency 3 4 2 3 2 3 2 3 2 3" xfId="24719"/>
    <cellStyle name="Currency 3 4 2 3 2 3 2 3 3" xfId="24720"/>
    <cellStyle name="Currency 3 4 2 3 2 3 2 3 3 2" xfId="24721"/>
    <cellStyle name="Currency 3 4 2 3 2 3 2 3 4" xfId="24722"/>
    <cellStyle name="Currency 3 4 2 3 2 3 2 4" xfId="24723"/>
    <cellStyle name="Currency 3 4 2 3 2 3 2 4 2" xfId="24724"/>
    <cellStyle name="Currency 3 4 2 3 2 3 2 4 2 2" xfId="24725"/>
    <cellStyle name="Currency 3 4 2 3 2 3 2 4 3" xfId="24726"/>
    <cellStyle name="Currency 3 4 2 3 2 3 2 5" xfId="24727"/>
    <cellStyle name="Currency 3 4 2 3 2 3 2 5 2" xfId="24728"/>
    <cellStyle name="Currency 3 4 2 3 2 3 2 6" xfId="24729"/>
    <cellStyle name="Currency 3 4 2 3 2 3 2 7" xfId="24730"/>
    <cellStyle name="Currency 3 4 2 3 2 3 3" xfId="24731"/>
    <cellStyle name="Currency 3 4 2 3 2 3 3 2" xfId="24732"/>
    <cellStyle name="Currency 3 4 2 3 2 3 3 2 2" xfId="24733"/>
    <cellStyle name="Currency 3 4 2 3 2 3 3 2 2 2" xfId="24734"/>
    <cellStyle name="Currency 3 4 2 3 2 3 3 2 3" xfId="24735"/>
    <cellStyle name="Currency 3 4 2 3 2 3 3 3" xfId="24736"/>
    <cellStyle name="Currency 3 4 2 3 2 3 3 3 2" xfId="24737"/>
    <cellStyle name="Currency 3 4 2 3 2 3 3 4" xfId="24738"/>
    <cellStyle name="Currency 3 4 2 3 2 3 3 5" xfId="24739"/>
    <cellStyle name="Currency 3 4 2 3 2 3 4" xfId="24740"/>
    <cellStyle name="Currency 3 4 2 3 2 3 4 2" xfId="24741"/>
    <cellStyle name="Currency 3 4 2 3 2 3 4 2 2" xfId="24742"/>
    <cellStyle name="Currency 3 4 2 3 2 3 4 2 2 2" xfId="24743"/>
    <cellStyle name="Currency 3 4 2 3 2 3 4 2 3" xfId="24744"/>
    <cellStyle name="Currency 3 4 2 3 2 3 4 3" xfId="24745"/>
    <cellStyle name="Currency 3 4 2 3 2 3 4 3 2" xfId="24746"/>
    <cellStyle name="Currency 3 4 2 3 2 3 4 4" xfId="24747"/>
    <cellStyle name="Currency 3 4 2 3 2 3 5" xfId="24748"/>
    <cellStyle name="Currency 3 4 2 3 2 3 5 2" xfId="24749"/>
    <cellStyle name="Currency 3 4 2 3 2 3 5 2 2" xfId="24750"/>
    <cellStyle name="Currency 3 4 2 3 2 3 5 2 2 2" xfId="24751"/>
    <cellStyle name="Currency 3 4 2 3 2 3 5 2 3" xfId="24752"/>
    <cellStyle name="Currency 3 4 2 3 2 3 5 3" xfId="24753"/>
    <cellStyle name="Currency 3 4 2 3 2 3 5 3 2" xfId="24754"/>
    <cellStyle name="Currency 3 4 2 3 2 3 5 4" xfId="24755"/>
    <cellStyle name="Currency 3 4 2 3 2 3 6" xfId="24756"/>
    <cellStyle name="Currency 3 4 2 3 2 3 6 2" xfId="24757"/>
    <cellStyle name="Currency 3 4 2 3 2 3 6 2 2" xfId="24758"/>
    <cellStyle name="Currency 3 4 2 3 2 3 6 2 2 2" xfId="24759"/>
    <cellStyle name="Currency 3 4 2 3 2 3 6 2 3" xfId="24760"/>
    <cellStyle name="Currency 3 4 2 3 2 3 6 3" xfId="24761"/>
    <cellStyle name="Currency 3 4 2 3 2 3 6 3 2" xfId="24762"/>
    <cellStyle name="Currency 3 4 2 3 2 3 6 4" xfId="24763"/>
    <cellStyle name="Currency 3 4 2 3 2 3 7" xfId="24764"/>
    <cellStyle name="Currency 3 4 2 3 2 3 7 2" xfId="24765"/>
    <cellStyle name="Currency 3 4 2 3 2 3 7 2 2" xfId="24766"/>
    <cellStyle name="Currency 3 4 2 3 2 3 7 3" xfId="24767"/>
    <cellStyle name="Currency 3 4 2 3 2 3 8" xfId="24768"/>
    <cellStyle name="Currency 3 4 2 3 2 3 8 2" xfId="24769"/>
    <cellStyle name="Currency 3 4 2 3 2 3 9" xfId="24770"/>
    <cellStyle name="Currency 3 4 2 3 2 4" xfId="24771"/>
    <cellStyle name="Currency 3 4 2 3 2 4 2" xfId="24772"/>
    <cellStyle name="Currency 3 4 2 3 2 4 2 2" xfId="24773"/>
    <cellStyle name="Currency 3 4 2 3 2 4 2 2 2" xfId="24774"/>
    <cellStyle name="Currency 3 4 2 3 2 4 2 2 2 2" xfId="24775"/>
    <cellStyle name="Currency 3 4 2 3 2 4 2 2 3" xfId="24776"/>
    <cellStyle name="Currency 3 4 2 3 2 4 2 3" xfId="24777"/>
    <cellStyle name="Currency 3 4 2 3 2 4 2 3 2" xfId="24778"/>
    <cellStyle name="Currency 3 4 2 3 2 4 2 4" xfId="24779"/>
    <cellStyle name="Currency 3 4 2 3 2 4 3" xfId="24780"/>
    <cellStyle name="Currency 3 4 2 3 2 4 3 2" xfId="24781"/>
    <cellStyle name="Currency 3 4 2 3 2 4 3 2 2" xfId="24782"/>
    <cellStyle name="Currency 3 4 2 3 2 4 3 2 2 2" xfId="24783"/>
    <cellStyle name="Currency 3 4 2 3 2 4 3 2 3" xfId="24784"/>
    <cellStyle name="Currency 3 4 2 3 2 4 3 3" xfId="24785"/>
    <cellStyle name="Currency 3 4 2 3 2 4 3 3 2" xfId="24786"/>
    <cellStyle name="Currency 3 4 2 3 2 4 3 4" xfId="24787"/>
    <cellStyle name="Currency 3 4 2 3 2 4 4" xfId="24788"/>
    <cellStyle name="Currency 3 4 2 3 2 4 4 2" xfId="24789"/>
    <cellStyle name="Currency 3 4 2 3 2 4 4 2 2" xfId="24790"/>
    <cellStyle name="Currency 3 4 2 3 2 4 4 3" xfId="24791"/>
    <cellStyle name="Currency 3 4 2 3 2 4 5" xfId="24792"/>
    <cellStyle name="Currency 3 4 2 3 2 4 5 2" xfId="24793"/>
    <cellStyle name="Currency 3 4 2 3 2 4 6" xfId="24794"/>
    <cellStyle name="Currency 3 4 2 3 2 4 7" xfId="24795"/>
    <cellStyle name="Currency 3 4 2 3 2 5" xfId="24796"/>
    <cellStyle name="Currency 3 4 2 3 2 5 2" xfId="24797"/>
    <cellStyle name="Currency 3 4 2 3 2 5 2 2" xfId="24798"/>
    <cellStyle name="Currency 3 4 2 3 2 5 2 2 2" xfId="24799"/>
    <cellStyle name="Currency 3 4 2 3 2 5 2 3" xfId="24800"/>
    <cellStyle name="Currency 3 4 2 3 2 5 3" xfId="24801"/>
    <cellStyle name="Currency 3 4 2 3 2 5 3 2" xfId="24802"/>
    <cellStyle name="Currency 3 4 2 3 2 5 4" xfId="24803"/>
    <cellStyle name="Currency 3 4 2 3 2 5 5" xfId="24804"/>
    <cellStyle name="Currency 3 4 2 3 2 6" xfId="24805"/>
    <cellStyle name="Currency 3 4 2 3 2 6 2" xfId="24806"/>
    <cellStyle name="Currency 3 4 2 3 2 6 2 2" xfId="24807"/>
    <cellStyle name="Currency 3 4 2 3 2 6 2 2 2" xfId="24808"/>
    <cellStyle name="Currency 3 4 2 3 2 6 2 3" xfId="24809"/>
    <cellStyle name="Currency 3 4 2 3 2 6 3" xfId="24810"/>
    <cellStyle name="Currency 3 4 2 3 2 6 3 2" xfId="24811"/>
    <cellStyle name="Currency 3 4 2 3 2 6 4" xfId="24812"/>
    <cellStyle name="Currency 3 4 2 3 2 7" xfId="24813"/>
    <cellStyle name="Currency 3 4 2 3 2 7 2" xfId="24814"/>
    <cellStyle name="Currency 3 4 2 3 2 7 2 2" xfId="24815"/>
    <cellStyle name="Currency 3 4 2 3 2 7 2 2 2" xfId="24816"/>
    <cellStyle name="Currency 3 4 2 3 2 7 2 3" xfId="24817"/>
    <cellStyle name="Currency 3 4 2 3 2 7 3" xfId="24818"/>
    <cellStyle name="Currency 3 4 2 3 2 7 3 2" xfId="24819"/>
    <cellStyle name="Currency 3 4 2 3 2 7 4" xfId="24820"/>
    <cellStyle name="Currency 3 4 2 3 2 8" xfId="24821"/>
    <cellStyle name="Currency 3 4 2 3 2 8 2" xfId="24822"/>
    <cellStyle name="Currency 3 4 2 3 2 8 2 2" xfId="24823"/>
    <cellStyle name="Currency 3 4 2 3 2 8 2 2 2" xfId="24824"/>
    <cellStyle name="Currency 3 4 2 3 2 8 2 3" xfId="24825"/>
    <cellStyle name="Currency 3 4 2 3 2 8 3" xfId="24826"/>
    <cellStyle name="Currency 3 4 2 3 2 8 3 2" xfId="24827"/>
    <cellStyle name="Currency 3 4 2 3 2 8 4" xfId="24828"/>
    <cellStyle name="Currency 3 4 2 3 2 9" xfId="24829"/>
    <cellStyle name="Currency 3 4 2 3 2 9 2" xfId="24830"/>
    <cellStyle name="Currency 3 4 2 3 2 9 2 2" xfId="24831"/>
    <cellStyle name="Currency 3 4 2 3 2 9 3" xfId="24832"/>
    <cellStyle name="Currency 3 4 2 3 3" xfId="24833"/>
    <cellStyle name="Currency 3 4 2 3 3 10" xfId="24834"/>
    <cellStyle name="Currency 3 4 2 3 3 11" xfId="24835"/>
    <cellStyle name="Currency 3 4 2 3 3 2" xfId="24836"/>
    <cellStyle name="Currency 3 4 2 3 3 2 2" xfId="24837"/>
    <cellStyle name="Currency 3 4 2 3 3 2 2 2" xfId="24838"/>
    <cellStyle name="Currency 3 4 2 3 3 2 2 2 2" xfId="24839"/>
    <cellStyle name="Currency 3 4 2 3 3 2 2 2 2 2" xfId="24840"/>
    <cellStyle name="Currency 3 4 2 3 3 2 2 2 3" xfId="24841"/>
    <cellStyle name="Currency 3 4 2 3 3 2 2 3" xfId="24842"/>
    <cellStyle name="Currency 3 4 2 3 3 2 2 3 2" xfId="24843"/>
    <cellStyle name="Currency 3 4 2 3 3 2 2 4" xfId="24844"/>
    <cellStyle name="Currency 3 4 2 3 3 2 3" xfId="24845"/>
    <cellStyle name="Currency 3 4 2 3 3 2 3 2" xfId="24846"/>
    <cellStyle name="Currency 3 4 2 3 3 2 3 2 2" xfId="24847"/>
    <cellStyle name="Currency 3 4 2 3 3 2 3 2 2 2" xfId="24848"/>
    <cellStyle name="Currency 3 4 2 3 3 2 3 2 3" xfId="24849"/>
    <cellStyle name="Currency 3 4 2 3 3 2 3 3" xfId="24850"/>
    <cellStyle name="Currency 3 4 2 3 3 2 3 3 2" xfId="24851"/>
    <cellStyle name="Currency 3 4 2 3 3 2 3 4" xfId="24852"/>
    <cellStyle name="Currency 3 4 2 3 3 2 4" xfId="24853"/>
    <cellStyle name="Currency 3 4 2 3 3 2 4 2" xfId="24854"/>
    <cellStyle name="Currency 3 4 2 3 3 2 4 2 2" xfId="24855"/>
    <cellStyle name="Currency 3 4 2 3 3 2 4 3" xfId="24856"/>
    <cellStyle name="Currency 3 4 2 3 3 2 5" xfId="24857"/>
    <cellStyle name="Currency 3 4 2 3 3 2 5 2" xfId="24858"/>
    <cellStyle name="Currency 3 4 2 3 3 2 6" xfId="24859"/>
    <cellStyle name="Currency 3 4 2 3 3 2 7" xfId="24860"/>
    <cellStyle name="Currency 3 4 2 3 3 3" xfId="24861"/>
    <cellStyle name="Currency 3 4 2 3 3 3 2" xfId="24862"/>
    <cellStyle name="Currency 3 4 2 3 3 3 2 2" xfId="24863"/>
    <cellStyle name="Currency 3 4 2 3 3 3 2 2 2" xfId="24864"/>
    <cellStyle name="Currency 3 4 2 3 3 3 2 3" xfId="24865"/>
    <cellStyle name="Currency 3 4 2 3 3 3 3" xfId="24866"/>
    <cellStyle name="Currency 3 4 2 3 3 3 3 2" xfId="24867"/>
    <cellStyle name="Currency 3 4 2 3 3 3 4" xfId="24868"/>
    <cellStyle name="Currency 3 4 2 3 3 3 5" xfId="24869"/>
    <cellStyle name="Currency 3 4 2 3 3 4" xfId="24870"/>
    <cellStyle name="Currency 3 4 2 3 3 4 2" xfId="24871"/>
    <cellStyle name="Currency 3 4 2 3 3 4 2 2" xfId="24872"/>
    <cellStyle name="Currency 3 4 2 3 3 4 2 2 2" xfId="24873"/>
    <cellStyle name="Currency 3 4 2 3 3 4 2 3" xfId="24874"/>
    <cellStyle name="Currency 3 4 2 3 3 4 3" xfId="24875"/>
    <cellStyle name="Currency 3 4 2 3 3 4 3 2" xfId="24876"/>
    <cellStyle name="Currency 3 4 2 3 3 4 4" xfId="24877"/>
    <cellStyle name="Currency 3 4 2 3 3 5" xfId="24878"/>
    <cellStyle name="Currency 3 4 2 3 3 5 2" xfId="24879"/>
    <cellStyle name="Currency 3 4 2 3 3 5 2 2" xfId="24880"/>
    <cellStyle name="Currency 3 4 2 3 3 5 2 2 2" xfId="24881"/>
    <cellStyle name="Currency 3 4 2 3 3 5 2 3" xfId="24882"/>
    <cellStyle name="Currency 3 4 2 3 3 5 3" xfId="24883"/>
    <cellStyle name="Currency 3 4 2 3 3 5 3 2" xfId="24884"/>
    <cellStyle name="Currency 3 4 2 3 3 5 4" xfId="24885"/>
    <cellStyle name="Currency 3 4 2 3 3 6" xfId="24886"/>
    <cellStyle name="Currency 3 4 2 3 3 6 2" xfId="24887"/>
    <cellStyle name="Currency 3 4 2 3 3 6 2 2" xfId="24888"/>
    <cellStyle name="Currency 3 4 2 3 3 6 2 2 2" xfId="24889"/>
    <cellStyle name="Currency 3 4 2 3 3 6 2 3" xfId="24890"/>
    <cellStyle name="Currency 3 4 2 3 3 6 3" xfId="24891"/>
    <cellStyle name="Currency 3 4 2 3 3 6 3 2" xfId="24892"/>
    <cellStyle name="Currency 3 4 2 3 3 6 4" xfId="24893"/>
    <cellStyle name="Currency 3 4 2 3 3 7" xfId="24894"/>
    <cellStyle name="Currency 3 4 2 3 3 7 2" xfId="24895"/>
    <cellStyle name="Currency 3 4 2 3 3 7 2 2" xfId="24896"/>
    <cellStyle name="Currency 3 4 2 3 3 7 3" xfId="24897"/>
    <cellStyle name="Currency 3 4 2 3 3 8" xfId="24898"/>
    <cellStyle name="Currency 3 4 2 3 3 8 2" xfId="24899"/>
    <cellStyle name="Currency 3 4 2 3 3 9" xfId="24900"/>
    <cellStyle name="Currency 3 4 2 3 4" xfId="24901"/>
    <cellStyle name="Currency 3 4 2 3 4 10" xfId="24902"/>
    <cellStyle name="Currency 3 4 2 3 4 11" xfId="24903"/>
    <cellStyle name="Currency 3 4 2 3 4 2" xfId="24904"/>
    <cellStyle name="Currency 3 4 2 3 4 2 2" xfId="24905"/>
    <cellStyle name="Currency 3 4 2 3 4 2 2 2" xfId="24906"/>
    <cellStyle name="Currency 3 4 2 3 4 2 2 2 2" xfId="24907"/>
    <cellStyle name="Currency 3 4 2 3 4 2 2 2 2 2" xfId="24908"/>
    <cellStyle name="Currency 3 4 2 3 4 2 2 2 3" xfId="24909"/>
    <cellStyle name="Currency 3 4 2 3 4 2 2 3" xfId="24910"/>
    <cellStyle name="Currency 3 4 2 3 4 2 2 3 2" xfId="24911"/>
    <cellStyle name="Currency 3 4 2 3 4 2 2 4" xfId="24912"/>
    <cellStyle name="Currency 3 4 2 3 4 2 3" xfId="24913"/>
    <cellStyle name="Currency 3 4 2 3 4 2 3 2" xfId="24914"/>
    <cellStyle name="Currency 3 4 2 3 4 2 3 2 2" xfId="24915"/>
    <cellStyle name="Currency 3 4 2 3 4 2 3 2 2 2" xfId="24916"/>
    <cellStyle name="Currency 3 4 2 3 4 2 3 2 3" xfId="24917"/>
    <cellStyle name="Currency 3 4 2 3 4 2 3 3" xfId="24918"/>
    <cellStyle name="Currency 3 4 2 3 4 2 3 3 2" xfId="24919"/>
    <cellStyle name="Currency 3 4 2 3 4 2 3 4" xfId="24920"/>
    <cellStyle name="Currency 3 4 2 3 4 2 4" xfId="24921"/>
    <cellStyle name="Currency 3 4 2 3 4 2 4 2" xfId="24922"/>
    <cellStyle name="Currency 3 4 2 3 4 2 4 2 2" xfId="24923"/>
    <cellStyle name="Currency 3 4 2 3 4 2 4 3" xfId="24924"/>
    <cellStyle name="Currency 3 4 2 3 4 2 5" xfId="24925"/>
    <cellStyle name="Currency 3 4 2 3 4 2 5 2" xfId="24926"/>
    <cellStyle name="Currency 3 4 2 3 4 2 6" xfId="24927"/>
    <cellStyle name="Currency 3 4 2 3 4 2 7" xfId="24928"/>
    <cellStyle name="Currency 3 4 2 3 4 3" xfId="24929"/>
    <cellStyle name="Currency 3 4 2 3 4 3 2" xfId="24930"/>
    <cellStyle name="Currency 3 4 2 3 4 3 2 2" xfId="24931"/>
    <cellStyle name="Currency 3 4 2 3 4 3 2 2 2" xfId="24932"/>
    <cellStyle name="Currency 3 4 2 3 4 3 2 3" xfId="24933"/>
    <cellStyle name="Currency 3 4 2 3 4 3 3" xfId="24934"/>
    <cellStyle name="Currency 3 4 2 3 4 3 3 2" xfId="24935"/>
    <cellStyle name="Currency 3 4 2 3 4 3 4" xfId="24936"/>
    <cellStyle name="Currency 3 4 2 3 4 3 5" xfId="24937"/>
    <cellStyle name="Currency 3 4 2 3 4 4" xfId="24938"/>
    <cellStyle name="Currency 3 4 2 3 4 4 2" xfId="24939"/>
    <cellStyle name="Currency 3 4 2 3 4 4 2 2" xfId="24940"/>
    <cellStyle name="Currency 3 4 2 3 4 4 2 2 2" xfId="24941"/>
    <cellStyle name="Currency 3 4 2 3 4 4 2 3" xfId="24942"/>
    <cellStyle name="Currency 3 4 2 3 4 4 3" xfId="24943"/>
    <cellStyle name="Currency 3 4 2 3 4 4 3 2" xfId="24944"/>
    <cellStyle name="Currency 3 4 2 3 4 4 4" xfId="24945"/>
    <cellStyle name="Currency 3 4 2 3 4 5" xfId="24946"/>
    <cellStyle name="Currency 3 4 2 3 4 5 2" xfId="24947"/>
    <cellStyle name="Currency 3 4 2 3 4 5 2 2" xfId="24948"/>
    <cellStyle name="Currency 3 4 2 3 4 5 2 2 2" xfId="24949"/>
    <cellStyle name="Currency 3 4 2 3 4 5 2 3" xfId="24950"/>
    <cellStyle name="Currency 3 4 2 3 4 5 3" xfId="24951"/>
    <cellStyle name="Currency 3 4 2 3 4 5 3 2" xfId="24952"/>
    <cellStyle name="Currency 3 4 2 3 4 5 4" xfId="24953"/>
    <cellStyle name="Currency 3 4 2 3 4 6" xfId="24954"/>
    <cellStyle name="Currency 3 4 2 3 4 6 2" xfId="24955"/>
    <cellStyle name="Currency 3 4 2 3 4 6 2 2" xfId="24956"/>
    <cellStyle name="Currency 3 4 2 3 4 6 2 2 2" xfId="24957"/>
    <cellStyle name="Currency 3 4 2 3 4 6 2 3" xfId="24958"/>
    <cellStyle name="Currency 3 4 2 3 4 6 3" xfId="24959"/>
    <cellStyle name="Currency 3 4 2 3 4 6 3 2" xfId="24960"/>
    <cellStyle name="Currency 3 4 2 3 4 6 4" xfId="24961"/>
    <cellStyle name="Currency 3 4 2 3 4 7" xfId="24962"/>
    <cellStyle name="Currency 3 4 2 3 4 7 2" xfId="24963"/>
    <cellStyle name="Currency 3 4 2 3 4 7 2 2" xfId="24964"/>
    <cellStyle name="Currency 3 4 2 3 4 7 3" xfId="24965"/>
    <cellStyle name="Currency 3 4 2 3 4 8" xfId="24966"/>
    <cellStyle name="Currency 3 4 2 3 4 8 2" xfId="24967"/>
    <cellStyle name="Currency 3 4 2 3 4 9" xfId="24968"/>
    <cellStyle name="Currency 3 4 2 3 5" xfId="24969"/>
    <cellStyle name="Currency 3 4 2 3 5 2" xfId="24970"/>
    <cellStyle name="Currency 3 4 2 3 5 2 2" xfId="24971"/>
    <cellStyle name="Currency 3 4 2 3 5 2 2 2" xfId="24972"/>
    <cellStyle name="Currency 3 4 2 3 5 2 2 2 2" xfId="24973"/>
    <cellStyle name="Currency 3 4 2 3 5 2 2 3" xfId="24974"/>
    <cellStyle name="Currency 3 4 2 3 5 2 3" xfId="24975"/>
    <cellStyle name="Currency 3 4 2 3 5 2 3 2" xfId="24976"/>
    <cellStyle name="Currency 3 4 2 3 5 2 4" xfId="24977"/>
    <cellStyle name="Currency 3 4 2 3 5 3" xfId="24978"/>
    <cellStyle name="Currency 3 4 2 3 5 3 2" xfId="24979"/>
    <cellStyle name="Currency 3 4 2 3 5 3 2 2" xfId="24980"/>
    <cellStyle name="Currency 3 4 2 3 5 3 2 2 2" xfId="24981"/>
    <cellStyle name="Currency 3 4 2 3 5 3 2 3" xfId="24982"/>
    <cellStyle name="Currency 3 4 2 3 5 3 3" xfId="24983"/>
    <cellStyle name="Currency 3 4 2 3 5 3 3 2" xfId="24984"/>
    <cellStyle name="Currency 3 4 2 3 5 3 4" xfId="24985"/>
    <cellStyle name="Currency 3 4 2 3 5 4" xfId="24986"/>
    <cellStyle name="Currency 3 4 2 3 5 4 2" xfId="24987"/>
    <cellStyle name="Currency 3 4 2 3 5 4 2 2" xfId="24988"/>
    <cellStyle name="Currency 3 4 2 3 5 4 3" xfId="24989"/>
    <cellStyle name="Currency 3 4 2 3 5 5" xfId="24990"/>
    <cellStyle name="Currency 3 4 2 3 5 5 2" xfId="24991"/>
    <cellStyle name="Currency 3 4 2 3 5 6" xfId="24992"/>
    <cellStyle name="Currency 3 4 2 3 5 7" xfId="24993"/>
    <cellStyle name="Currency 3 4 2 3 5 8" xfId="24994"/>
    <cellStyle name="Currency 3 4 2 3 6" xfId="24995"/>
    <cellStyle name="Currency 3 4 2 3 6 2" xfId="24996"/>
    <cellStyle name="Currency 3 4 2 3 6 2 2" xfId="24997"/>
    <cellStyle name="Currency 3 4 2 3 6 2 2 2" xfId="24998"/>
    <cellStyle name="Currency 3 4 2 3 6 2 2 2 2" xfId="24999"/>
    <cellStyle name="Currency 3 4 2 3 6 2 2 3" xfId="25000"/>
    <cellStyle name="Currency 3 4 2 3 6 2 3" xfId="25001"/>
    <cellStyle name="Currency 3 4 2 3 6 2 3 2" xfId="25002"/>
    <cellStyle name="Currency 3 4 2 3 6 2 4" xfId="25003"/>
    <cellStyle name="Currency 3 4 2 3 6 3" xfId="25004"/>
    <cellStyle name="Currency 3 4 2 3 6 3 2" xfId="25005"/>
    <cellStyle name="Currency 3 4 2 3 6 3 2 2" xfId="25006"/>
    <cellStyle name="Currency 3 4 2 3 6 3 2 2 2" xfId="25007"/>
    <cellStyle name="Currency 3 4 2 3 6 3 2 3" xfId="25008"/>
    <cellStyle name="Currency 3 4 2 3 6 3 3" xfId="25009"/>
    <cellStyle name="Currency 3 4 2 3 6 3 3 2" xfId="25010"/>
    <cellStyle name="Currency 3 4 2 3 6 3 4" xfId="25011"/>
    <cellStyle name="Currency 3 4 2 3 6 4" xfId="25012"/>
    <cellStyle name="Currency 3 4 2 3 6 4 2" xfId="25013"/>
    <cellStyle name="Currency 3 4 2 3 6 4 2 2" xfId="25014"/>
    <cellStyle name="Currency 3 4 2 3 6 4 3" xfId="25015"/>
    <cellStyle name="Currency 3 4 2 3 6 5" xfId="25016"/>
    <cellStyle name="Currency 3 4 2 3 6 5 2" xfId="25017"/>
    <cellStyle name="Currency 3 4 2 3 6 6" xfId="25018"/>
    <cellStyle name="Currency 3 4 2 3 6 7" xfId="25019"/>
    <cellStyle name="Currency 3 4 2 3 7" xfId="25020"/>
    <cellStyle name="Currency 3 4 2 3 7 2" xfId="25021"/>
    <cellStyle name="Currency 3 4 2 3 7 2 2" xfId="25022"/>
    <cellStyle name="Currency 3 4 2 3 7 2 2 2" xfId="25023"/>
    <cellStyle name="Currency 3 4 2 3 7 2 3" xfId="25024"/>
    <cellStyle name="Currency 3 4 2 3 7 3" xfId="25025"/>
    <cellStyle name="Currency 3 4 2 3 7 3 2" xfId="25026"/>
    <cellStyle name="Currency 3 4 2 3 7 4" xfId="25027"/>
    <cellStyle name="Currency 3 4 2 3 7 5" xfId="25028"/>
    <cellStyle name="Currency 3 4 2 3 7 6" xfId="25029"/>
    <cellStyle name="Currency 3 4 2 3 8" xfId="25030"/>
    <cellStyle name="Currency 3 4 2 3 8 2" xfId="25031"/>
    <cellStyle name="Currency 3 4 2 3 8 2 2" xfId="25032"/>
    <cellStyle name="Currency 3 4 2 3 8 2 2 2" xfId="25033"/>
    <cellStyle name="Currency 3 4 2 3 8 2 3" xfId="25034"/>
    <cellStyle name="Currency 3 4 2 3 8 3" xfId="25035"/>
    <cellStyle name="Currency 3 4 2 3 8 3 2" xfId="25036"/>
    <cellStyle name="Currency 3 4 2 3 8 4" xfId="25037"/>
    <cellStyle name="Currency 3 4 2 3 9" xfId="25038"/>
    <cellStyle name="Currency 3 4 2 3 9 2" xfId="25039"/>
    <cellStyle name="Currency 3 4 2 3 9 2 2" xfId="25040"/>
    <cellStyle name="Currency 3 4 2 3 9 2 2 2" xfId="25041"/>
    <cellStyle name="Currency 3 4 2 3 9 2 3" xfId="25042"/>
    <cellStyle name="Currency 3 4 2 3 9 3" xfId="25043"/>
    <cellStyle name="Currency 3 4 2 3 9 3 2" xfId="25044"/>
    <cellStyle name="Currency 3 4 2 3 9 4" xfId="25045"/>
    <cellStyle name="Currency 3 4 2 4" xfId="25046"/>
    <cellStyle name="Currency 3 4 2 4 10" xfId="25047"/>
    <cellStyle name="Currency 3 4 2 4 10 2" xfId="25048"/>
    <cellStyle name="Currency 3 4 2 4 10 2 2" xfId="25049"/>
    <cellStyle name="Currency 3 4 2 4 10 3" xfId="25050"/>
    <cellStyle name="Currency 3 4 2 4 11" xfId="25051"/>
    <cellStyle name="Currency 3 4 2 4 11 2" xfId="25052"/>
    <cellStyle name="Currency 3 4 2 4 12" xfId="25053"/>
    <cellStyle name="Currency 3 4 2 4 13" xfId="25054"/>
    <cellStyle name="Currency 3 4 2 4 14" xfId="25055"/>
    <cellStyle name="Currency 3 4 2 4 15" xfId="25056"/>
    <cellStyle name="Currency 3 4 2 4 16" xfId="25057"/>
    <cellStyle name="Currency 3 4 2 4 17" xfId="25058"/>
    <cellStyle name="Currency 3 4 2 4 2" xfId="25059"/>
    <cellStyle name="Currency 3 4 2 4 2 10" xfId="25060"/>
    <cellStyle name="Currency 3 4 2 4 2 10 2" xfId="25061"/>
    <cellStyle name="Currency 3 4 2 4 2 11" xfId="25062"/>
    <cellStyle name="Currency 3 4 2 4 2 12" xfId="25063"/>
    <cellStyle name="Currency 3 4 2 4 2 13" xfId="25064"/>
    <cellStyle name="Currency 3 4 2 4 2 2" xfId="25065"/>
    <cellStyle name="Currency 3 4 2 4 2 2 10" xfId="25066"/>
    <cellStyle name="Currency 3 4 2 4 2 2 2" xfId="25067"/>
    <cellStyle name="Currency 3 4 2 4 2 2 2 2" xfId="25068"/>
    <cellStyle name="Currency 3 4 2 4 2 2 2 2 2" xfId="25069"/>
    <cellStyle name="Currency 3 4 2 4 2 2 2 2 2 2" xfId="25070"/>
    <cellStyle name="Currency 3 4 2 4 2 2 2 2 2 2 2" xfId="25071"/>
    <cellStyle name="Currency 3 4 2 4 2 2 2 2 2 3" xfId="25072"/>
    <cellStyle name="Currency 3 4 2 4 2 2 2 2 3" xfId="25073"/>
    <cellStyle name="Currency 3 4 2 4 2 2 2 2 3 2" xfId="25074"/>
    <cellStyle name="Currency 3 4 2 4 2 2 2 2 4" xfId="25075"/>
    <cellStyle name="Currency 3 4 2 4 2 2 2 3" xfId="25076"/>
    <cellStyle name="Currency 3 4 2 4 2 2 2 3 2" xfId="25077"/>
    <cellStyle name="Currency 3 4 2 4 2 2 2 3 2 2" xfId="25078"/>
    <cellStyle name="Currency 3 4 2 4 2 2 2 3 2 2 2" xfId="25079"/>
    <cellStyle name="Currency 3 4 2 4 2 2 2 3 2 3" xfId="25080"/>
    <cellStyle name="Currency 3 4 2 4 2 2 2 3 3" xfId="25081"/>
    <cellStyle name="Currency 3 4 2 4 2 2 2 3 3 2" xfId="25082"/>
    <cellStyle name="Currency 3 4 2 4 2 2 2 3 4" xfId="25083"/>
    <cellStyle name="Currency 3 4 2 4 2 2 2 4" xfId="25084"/>
    <cellStyle name="Currency 3 4 2 4 2 2 2 4 2" xfId="25085"/>
    <cellStyle name="Currency 3 4 2 4 2 2 2 4 2 2" xfId="25086"/>
    <cellStyle name="Currency 3 4 2 4 2 2 2 4 3" xfId="25087"/>
    <cellStyle name="Currency 3 4 2 4 2 2 2 5" xfId="25088"/>
    <cellStyle name="Currency 3 4 2 4 2 2 2 5 2" xfId="25089"/>
    <cellStyle name="Currency 3 4 2 4 2 2 2 6" xfId="25090"/>
    <cellStyle name="Currency 3 4 2 4 2 2 2 7" xfId="25091"/>
    <cellStyle name="Currency 3 4 2 4 2 2 3" xfId="25092"/>
    <cellStyle name="Currency 3 4 2 4 2 2 3 2" xfId="25093"/>
    <cellStyle name="Currency 3 4 2 4 2 2 3 2 2" xfId="25094"/>
    <cellStyle name="Currency 3 4 2 4 2 2 3 2 2 2" xfId="25095"/>
    <cellStyle name="Currency 3 4 2 4 2 2 3 2 3" xfId="25096"/>
    <cellStyle name="Currency 3 4 2 4 2 2 3 3" xfId="25097"/>
    <cellStyle name="Currency 3 4 2 4 2 2 3 3 2" xfId="25098"/>
    <cellStyle name="Currency 3 4 2 4 2 2 3 4" xfId="25099"/>
    <cellStyle name="Currency 3 4 2 4 2 2 3 5" xfId="25100"/>
    <cellStyle name="Currency 3 4 2 4 2 2 4" xfId="25101"/>
    <cellStyle name="Currency 3 4 2 4 2 2 4 2" xfId="25102"/>
    <cellStyle name="Currency 3 4 2 4 2 2 4 2 2" xfId="25103"/>
    <cellStyle name="Currency 3 4 2 4 2 2 4 2 2 2" xfId="25104"/>
    <cellStyle name="Currency 3 4 2 4 2 2 4 2 3" xfId="25105"/>
    <cellStyle name="Currency 3 4 2 4 2 2 4 3" xfId="25106"/>
    <cellStyle name="Currency 3 4 2 4 2 2 4 3 2" xfId="25107"/>
    <cellStyle name="Currency 3 4 2 4 2 2 4 4" xfId="25108"/>
    <cellStyle name="Currency 3 4 2 4 2 2 5" xfId="25109"/>
    <cellStyle name="Currency 3 4 2 4 2 2 5 2" xfId="25110"/>
    <cellStyle name="Currency 3 4 2 4 2 2 5 2 2" xfId="25111"/>
    <cellStyle name="Currency 3 4 2 4 2 2 5 2 2 2" xfId="25112"/>
    <cellStyle name="Currency 3 4 2 4 2 2 5 2 3" xfId="25113"/>
    <cellStyle name="Currency 3 4 2 4 2 2 5 3" xfId="25114"/>
    <cellStyle name="Currency 3 4 2 4 2 2 5 3 2" xfId="25115"/>
    <cellStyle name="Currency 3 4 2 4 2 2 5 4" xfId="25116"/>
    <cellStyle name="Currency 3 4 2 4 2 2 6" xfId="25117"/>
    <cellStyle name="Currency 3 4 2 4 2 2 6 2" xfId="25118"/>
    <cellStyle name="Currency 3 4 2 4 2 2 6 2 2" xfId="25119"/>
    <cellStyle name="Currency 3 4 2 4 2 2 6 2 2 2" xfId="25120"/>
    <cellStyle name="Currency 3 4 2 4 2 2 6 2 3" xfId="25121"/>
    <cellStyle name="Currency 3 4 2 4 2 2 6 3" xfId="25122"/>
    <cellStyle name="Currency 3 4 2 4 2 2 6 3 2" xfId="25123"/>
    <cellStyle name="Currency 3 4 2 4 2 2 6 4" xfId="25124"/>
    <cellStyle name="Currency 3 4 2 4 2 2 7" xfId="25125"/>
    <cellStyle name="Currency 3 4 2 4 2 2 7 2" xfId="25126"/>
    <cellStyle name="Currency 3 4 2 4 2 2 7 2 2" xfId="25127"/>
    <cellStyle name="Currency 3 4 2 4 2 2 7 3" xfId="25128"/>
    <cellStyle name="Currency 3 4 2 4 2 2 8" xfId="25129"/>
    <cellStyle name="Currency 3 4 2 4 2 2 8 2" xfId="25130"/>
    <cellStyle name="Currency 3 4 2 4 2 2 9" xfId="25131"/>
    <cellStyle name="Currency 3 4 2 4 2 3" xfId="25132"/>
    <cellStyle name="Currency 3 4 2 4 2 3 10" xfId="25133"/>
    <cellStyle name="Currency 3 4 2 4 2 3 2" xfId="25134"/>
    <cellStyle name="Currency 3 4 2 4 2 3 2 2" xfId="25135"/>
    <cellStyle name="Currency 3 4 2 4 2 3 2 2 2" xfId="25136"/>
    <cellStyle name="Currency 3 4 2 4 2 3 2 2 2 2" xfId="25137"/>
    <cellStyle name="Currency 3 4 2 4 2 3 2 2 2 2 2" xfId="25138"/>
    <cellStyle name="Currency 3 4 2 4 2 3 2 2 2 3" xfId="25139"/>
    <cellStyle name="Currency 3 4 2 4 2 3 2 2 3" xfId="25140"/>
    <cellStyle name="Currency 3 4 2 4 2 3 2 2 3 2" xfId="25141"/>
    <cellStyle name="Currency 3 4 2 4 2 3 2 2 4" xfId="25142"/>
    <cellStyle name="Currency 3 4 2 4 2 3 2 3" xfId="25143"/>
    <cellStyle name="Currency 3 4 2 4 2 3 2 3 2" xfId="25144"/>
    <cellStyle name="Currency 3 4 2 4 2 3 2 3 2 2" xfId="25145"/>
    <cellStyle name="Currency 3 4 2 4 2 3 2 3 2 2 2" xfId="25146"/>
    <cellStyle name="Currency 3 4 2 4 2 3 2 3 2 3" xfId="25147"/>
    <cellStyle name="Currency 3 4 2 4 2 3 2 3 3" xfId="25148"/>
    <cellStyle name="Currency 3 4 2 4 2 3 2 3 3 2" xfId="25149"/>
    <cellStyle name="Currency 3 4 2 4 2 3 2 3 4" xfId="25150"/>
    <cellStyle name="Currency 3 4 2 4 2 3 2 4" xfId="25151"/>
    <cellStyle name="Currency 3 4 2 4 2 3 2 4 2" xfId="25152"/>
    <cellStyle name="Currency 3 4 2 4 2 3 2 4 2 2" xfId="25153"/>
    <cellStyle name="Currency 3 4 2 4 2 3 2 4 3" xfId="25154"/>
    <cellStyle name="Currency 3 4 2 4 2 3 2 5" xfId="25155"/>
    <cellStyle name="Currency 3 4 2 4 2 3 2 5 2" xfId="25156"/>
    <cellStyle name="Currency 3 4 2 4 2 3 2 6" xfId="25157"/>
    <cellStyle name="Currency 3 4 2 4 2 3 2 7" xfId="25158"/>
    <cellStyle name="Currency 3 4 2 4 2 3 3" xfId="25159"/>
    <cellStyle name="Currency 3 4 2 4 2 3 3 2" xfId="25160"/>
    <cellStyle name="Currency 3 4 2 4 2 3 3 2 2" xfId="25161"/>
    <cellStyle name="Currency 3 4 2 4 2 3 3 2 2 2" xfId="25162"/>
    <cellStyle name="Currency 3 4 2 4 2 3 3 2 3" xfId="25163"/>
    <cellStyle name="Currency 3 4 2 4 2 3 3 3" xfId="25164"/>
    <cellStyle name="Currency 3 4 2 4 2 3 3 3 2" xfId="25165"/>
    <cellStyle name="Currency 3 4 2 4 2 3 3 4" xfId="25166"/>
    <cellStyle name="Currency 3 4 2 4 2 3 3 5" xfId="25167"/>
    <cellStyle name="Currency 3 4 2 4 2 3 4" xfId="25168"/>
    <cellStyle name="Currency 3 4 2 4 2 3 4 2" xfId="25169"/>
    <cellStyle name="Currency 3 4 2 4 2 3 4 2 2" xfId="25170"/>
    <cellStyle name="Currency 3 4 2 4 2 3 4 2 2 2" xfId="25171"/>
    <cellStyle name="Currency 3 4 2 4 2 3 4 2 3" xfId="25172"/>
    <cellStyle name="Currency 3 4 2 4 2 3 4 3" xfId="25173"/>
    <cellStyle name="Currency 3 4 2 4 2 3 4 3 2" xfId="25174"/>
    <cellStyle name="Currency 3 4 2 4 2 3 4 4" xfId="25175"/>
    <cellStyle name="Currency 3 4 2 4 2 3 5" xfId="25176"/>
    <cellStyle name="Currency 3 4 2 4 2 3 5 2" xfId="25177"/>
    <cellStyle name="Currency 3 4 2 4 2 3 5 2 2" xfId="25178"/>
    <cellStyle name="Currency 3 4 2 4 2 3 5 2 2 2" xfId="25179"/>
    <cellStyle name="Currency 3 4 2 4 2 3 5 2 3" xfId="25180"/>
    <cellStyle name="Currency 3 4 2 4 2 3 5 3" xfId="25181"/>
    <cellStyle name="Currency 3 4 2 4 2 3 5 3 2" xfId="25182"/>
    <cellStyle name="Currency 3 4 2 4 2 3 5 4" xfId="25183"/>
    <cellStyle name="Currency 3 4 2 4 2 3 6" xfId="25184"/>
    <cellStyle name="Currency 3 4 2 4 2 3 6 2" xfId="25185"/>
    <cellStyle name="Currency 3 4 2 4 2 3 6 2 2" xfId="25186"/>
    <cellStyle name="Currency 3 4 2 4 2 3 6 2 2 2" xfId="25187"/>
    <cellStyle name="Currency 3 4 2 4 2 3 6 2 3" xfId="25188"/>
    <cellStyle name="Currency 3 4 2 4 2 3 6 3" xfId="25189"/>
    <cellStyle name="Currency 3 4 2 4 2 3 6 3 2" xfId="25190"/>
    <cellStyle name="Currency 3 4 2 4 2 3 6 4" xfId="25191"/>
    <cellStyle name="Currency 3 4 2 4 2 3 7" xfId="25192"/>
    <cellStyle name="Currency 3 4 2 4 2 3 7 2" xfId="25193"/>
    <cellStyle name="Currency 3 4 2 4 2 3 7 2 2" xfId="25194"/>
    <cellStyle name="Currency 3 4 2 4 2 3 7 3" xfId="25195"/>
    <cellStyle name="Currency 3 4 2 4 2 3 8" xfId="25196"/>
    <cellStyle name="Currency 3 4 2 4 2 3 8 2" xfId="25197"/>
    <cellStyle name="Currency 3 4 2 4 2 3 9" xfId="25198"/>
    <cellStyle name="Currency 3 4 2 4 2 4" xfId="25199"/>
    <cellStyle name="Currency 3 4 2 4 2 4 2" xfId="25200"/>
    <cellStyle name="Currency 3 4 2 4 2 4 2 2" xfId="25201"/>
    <cellStyle name="Currency 3 4 2 4 2 4 2 2 2" xfId="25202"/>
    <cellStyle name="Currency 3 4 2 4 2 4 2 2 2 2" xfId="25203"/>
    <cellStyle name="Currency 3 4 2 4 2 4 2 2 3" xfId="25204"/>
    <cellStyle name="Currency 3 4 2 4 2 4 2 3" xfId="25205"/>
    <cellStyle name="Currency 3 4 2 4 2 4 2 3 2" xfId="25206"/>
    <cellStyle name="Currency 3 4 2 4 2 4 2 4" xfId="25207"/>
    <cellStyle name="Currency 3 4 2 4 2 4 3" xfId="25208"/>
    <cellStyle name="Currency 3 4 2 4 2 4 3 2" xfId="25209"/>
    <cellStyle name="Currency 3 4 2 4 2 4 3 2 2" xfId="25210"/>
    <cellStyle name="Currency 3 4 2 4 2 4 3 2 2 2" xfId="25211"/>
    <cellStyle name="Currency 3 4 2 4 2 4 3 2 3" xfId="25212"/>
    <cellStyle name="Currency 3 4 2 4 2 4 3 3" xfId="25213"/>
    <cellStyle name="Currency 3 4 2 4 2 4 3 3 2" xfId="25214"/>
    <cellStyle name="Currency 3 4 2 4 2 4 3 4" xfId="25215"/>
    <cellStyle name="Currency 3 4 2 4 2 4 4" xfId="25216"/>
    <cellStyle name="Currency 3 4 2 4 2 4 4 2" xfId="25217"/>
    <cellStyle name="Currency 3 4 2 4 2 4 4 2 2" xfId="25218"/>
    <cellStyle name="Currency 3 4 2 4 2 4 4 3" xfId="25219"/>
    <cellStyle name="Currency 3 4 2 4 2 4 5" xfId="25220"/>
    <cellStyle name="Currency 3 4 2 4 2 4 5 2" xfId="25221"/>
    <cellStyle name="Currency 3 4 2 4 2 4 6" xfId="25222"/>
    <cellStyle name="Currency 3 4 2 4 2 4 7" xfId="25223"/>
    <cellStyle name="Currency 3 4 2 4 2 5" xfId="25224"/>
    <cellStyle name="Currency 3 4 2 4 2 5 2" xfId="25225"/>
    <cellStyle name="Currency 3 4 2 4 2 5 2 2" xfId="25226"/>
    <cellStyle name="Currency 3 4 2 4 2 5 2 2 2" xfId="25227"/>
    <cellStyle name="Currency 3 4 2 4 2 5 2 3" xfId="25228"/>
    <cellStyle name="Currency 3 4 2 4 2 5 3" xfId="25229"/>
    <cellStyle name="Currency 3 4 2 4 2 5 3 2" xfId="25230"/>
    <cellStyle name="Currency 3 4 2 4 2 5 4" xfId="25231"/>
    <cellStyle name="Currency 3 4 2 4 2 5 5" xfId="25232"/>
    <cellStyle name="Currency 3 4 2 4 2 6" xfId="25233"/>
    <cellStyle name="Currency 3 4 2 4 2 6 2" xfId="25234"/>
    <cellStyle name="Currency 3 4 2 4 2 6 2 2" xfId="25235"/>
    <cellStyle name="Currency 3 4 2 4 2 6 2 2 2" xfId="25236"/>
    <cellStyle name="Currency 3 4 2 4 2 6 2 3" xfId="25237"/>
    <cellStyle name="Currency 3 4 2 4 2 6 3" xfId="25238"/>
    <cellStyle name="Currency 3 4 2 4 2 6 3 2" xfId="25239"/>
    <cellStyle name="Currency 3 4 2 4 2 6 4" xfId="25240"/>
    <cellStyle name="Currency 3 4 2 4 2 7" xfId="25241"/>
    <cellStyle name="Currency 3 4 2 4 2 7 2" xfId="25242"/>
    <cellStyle name="Currency 3 4 2 4 2 7 2 2" xfId="25243"/>
    <cellStyle name="Currency 3 4 2 4 2 7 2 2 2" xfId="25244"/>
    <cellStyle name="Currency 3 4 2 4 2 7 2 3" xfId="25245"/>
    <cellStyle name="Currency 3 4 2 4 2 7 3" xfId="25246"/>
    <cellStyle name="Currency 3 4 2 4 2 7 3 2" xfId="25247"/>
    <cellStyle name="Currency 3 4 2 4 2 7 4" xfId="25248"/>
    <cellStyle name="Currency 3 4 2 4 2 8" xfId="25249"/>
    <cellStyle name="Currency 3 4 2 4 2 8 2" xfId="25250"/>
    <cellStyle name="Currency 3 4 2 4 2 8 2 2" xfId="25251"/>
    <cellStyle name="Currency 3 4 2 4 2 8 2 2 2" xfId="25252"/>
    <cellStyle name="Currency 3 4 2 4 2 8 2 3" xfId="25253"/>
    <cellStyle name="Currency 3 4 2 4 2 8 3" xfId="25254"/>
    <cellStyle name="Currency 3 4 2 4 2 8 3 2" xfId="25255"/>
    <cellStyle name="Currency 3 4 2 4 2 8 4" xfId="25256"/>
    <cellStyle name="Currency 3 4 2 4 2 9" xfId="25257"/>
    <cellStyle name="Currency 3 4 2 4 2 9 2" xfId="25258"/>
    <cellStyle name="Currency 3 4 2 4 2 9 2 2" xfId="25259"/>
    <cellStyle name="Currency 3 4 2 4 2 9 3" xfId="25260"/>
    <cellStyle name="Currency 3 4 2 4 3" xfId="25261"/>
    <cellStyle name="Currency 3 4 2 4 3 10" xfId="25262"/>
    <cellStyle name="Currency 3 4 2 4 3 11" xfId="25263"/>
    <cellStyle name="Currency 3 4 2 4 3 2" xfId="25264"/>
    <cellStyle name="Currency 3 4 2 4 3 2 2" xfId="25265"/>
    <cellStyle name="Currency 3 4 2 4 3 2 2 2" xfId="25266"/>
    <cellStyle name="Currency 3 4 2 4 3 2 2 2 2" xfId="25267"/>
    <cellStyle name="Currency 3 4 2 4 3 2 2 2 2 2" xfId="25268"/>
    <cellStyle name="Currency 3 4 2 4 3 2 2 2 3" xfId="25269"/>
    <cellStyle name="Currency 3 4 2 4 3 2 2 3" xfId="25270"/>
    <cellStyle name="Currency 3 4 2 4 3 2 2 3 2" xfId="25271"/>
    <cellStyle name="Currency 3 4 2 4 3 2 2 4" xfId="25272"/>
    <cellStyle name="Currency 3 4 2 4 3 2 3" xfId="25273"/>
    <cellStyle name="Currency 3 4 2 4 3 2 3 2" xfId="25274"/>
    <cellStyle name="Currency 3 4 2 4 3 2 3 2 2" xfId="25275"/>
    <cellStyle name="Currency 3 4 2 4 3 2 3 2 2 2" xfId="25276"/>
    <cellStyle name="Currency 3 4 2 4 3 2 3 2 3" xfId="25277"/>
    <cellStyle name="Currency 3 4 2 4 3 2 3 3" xfId="25278"/>
    <cellStyle name="Currency 3 4 2 4 3 2 3 3 2" xfId="25279"/>
    <cellStyle name="Currency 3 4 2 4 3 2 3 4" xfId="25280"/>
    <cellStyle name="Currency 3 4 2 4 3 2 4" xfId="25281"/>
    <cellStyle name="Currency 3 4 2 4 3 2 4 2" xfId="25282"/>
    <cellStyle name="Currency 3 4 2 4 3 2 4 2 2" xfId="25283"/>
    <cellStyle name="Currency 3 4 2 4 3 2 4 3" xfId="25284"/>
    <cellStyle name="Currency 3 4 2 4 3 2 5" xfId="25285"/>
    <cellStyle name="Currency 3 4 2 4 3 2 5 2" xfId="25286"/>
    <cellStyle name="Currency 3 4 2 4 3 2 6" xfId="25287"/>
    <cellStyle name="Currency 3 4 2 4 3 2 7" xfId="25288"/>
    <cellStyle name="Currency 3 4 2 4 3 3" xfId="25289"/>
    <cellStyle name="Currency 3 4 2 4 3 3 2" xfId="25290"/>
    <cellStyle name="Currency 3 4 2 4 3 3 2 2" xfId="25291"/>
    <cellStyle name="Currency 3 4 2 4 3 3 2 2 2" xfId="25292"/>
    <cellStyle name="Currency 3 4 2 4 3 3 2 3" xfId="25293"/>
    <cellStyle name="Currency 3 4 2 4 3 3 3" xfId="25294"/>
    <cellStyle name="Currency 3 4 2 4 3 3 3 2" xfId="25295"/>
    <cellStyle name="Currency 3 4 2 4 3 3 4" xfId="25296"/>
    <cellStyle name="Currency 3 4 2 4 3 3 5" xfId="25297"/>
    <cellStyle name="Currency 3 4 2 4 3 4" xfId="25298"/>
    <cellStyle name="Currency 3 4 2 4 3 4 2" xfId="25299"/>
    <cellStyle name="Currency 3 4 2 4 3 4 2 2" xfId="25300"/>
    <cellStyle name="Currency 3 4 2 4 3 4 2 2 2" xfId="25301"/>
    <cellStyle name="Currency 3 4 2 4 3 4 2 3" xfId="25302"/>
    <cellStyle name="Currency 3 4 2 4 3 4 3" xfId="25303"/>
    <cellStyle name="Currency 3 4 2 4 3 4 3 2" xfId="25304"/>
    <cellStyle name="Currency 3 4 2 4 3 4 4" xfId="25305"/>
    <cellStyle name="Currency 3 4 2 4 3 5" xfId="25306"/>
    <cellStyle name="Currency 3 4 2 4 3 5 2" xfId="25307"/>
    <cellStyle name="Currency 3 4 2 4 3 5 2 2" xfId="25308"/>
    <cellStyle name="Currency 3 4 2 4 3 5 2 2 2" xfId="25309"/>
    <cellStyle name="Currency 3 4 2 4 3 5 2 3" xfId="25310"/>
    <cellStyle name="Currency 3 4 2 4 3 5 3" xfId="25311"/>
    <cellStyle name="Currency 3 4 2 4 3 5 3 2" xfId="25312"/>
    <cellStyle name="Currency 3 4 2 4 3 5 4" xfId="25313"/>
    <cellStyle name="Currency 3 4 2 4 3 6" xfId="25314"/>
    <cellStyle name="Currency 3 4 2 4 3 6 2" xfId="25315"/>
    <cellStyle name="Currency 3 4 2 4 3 6 2 2" xfId="25316"/>
    <cellStyle name="Currency 3 4 2 4 3 6 2 2 2" xfId="25317"/>
    <cellStyle name="Currency 3 4 2 4 3 6 2 3" xfId="25318"/>
    <cellStyle name="Currency 3 4 2 4 3 6 3" xfId="25319"/>
    <cellStyle name="Currency 3 4 2 4 3 6 3 2" xfId="25320"/>
    <cellStyle name="Currency 3 4 2 4 3 6 4" xfId="25321"/>
    <cellStyle name="Currency 3 4 2 4 3 7" xfId="25322"/>
    <cellStyle name="Currency 3 4 2 4 3 7 2" xfId="25323"/>
    <cellStyle name="Currency 3 4 2 4 3 7 2 2" xfId="25324"/>
    <cellStyle name="Currency 3 4 2 4 3 7 3" xfId="25325"/>
    <cellStyle name="Currency 3 4 2 4 3 8" xfId="25326"/>
    <cellStyle name="Currency 3 4 2 4 3 8 2" xfId="25327"/>
    <cellStyle name="Currency 3 4 2 4 3 9" xfId="25328"/>
    <cellStyle name="Currency 3 4 2 4 4" xfId="25329"/>
    <cellStyle name="Currency 3 4 2 4 4 10" xfId="25330"/>
    <cellStyle name="Currency 3 4 2 4 4 11" xfId="25331"/>
    <cellStyle name="Currency 3 4 2 4 4 2" xfId="25332"/>
    <cellStyle name="Currency 3 4 2 4 4 2 2" xfId="25333"/>
    <cellStyle name="Currency 3 4 2 4 4 2 2 2" xfId="25334"/>
    <cellStyle name="Currency 3 4 2 4 4 2 2 2 2" xfId="25335"/>
    <cellStyle name="Currency 3 4 2 4 4 2 2 2 2 2" xfId="25336"/>
    <cellStyle name="Currency 3 4 2 4 4 2 2 2 3" xfId="25337"/>
    <cellStyle name="Currency 3 4 2 4 4 2 2 3" xfId="25338"/>
    <cellStyle name="Currency 3 4 2 4 4 2 2 3 2" xfId="25339"/>
    <cellStyle name="Currency 3 4 2 4 4 2 2 4" xfId="25340"/>
    <cellStyle name="Currency 3 4 2 4 4 2 3" xfId="25341"/>
    <cellStyle name="Currency 3 4 2 4 4 2 3 2" xfId="25342"/>
    <cellStyle name="Currency 3 4 2 4 4 2 3 2 2" xfId="25343"/>
    <cellStyle name="Currency 3 4 2 4 4 2 3 2 2 2" xfId="25344"/>
    <cellStyle name="Currency 3 4 2 4 4 2 3 2 3" xfId="25345"/>
    <cellStyle name="Currency 3 4 2 4 4 2 3 3" xfId="25346"/>
    <cellStyle name="Currency 3 4 2 4 4 2 3 3 2" xfId="25347"/>
    <cellStyle name="Currency 3 4 2 4 4 2 3 4" xfId="25348"/>
    <cellStyle name="Currency 3 4 2 4 4 2 4" xfId="25349"/>
    <cellStyle name="Currency 3 4 2 4 4 2 4 2" xfId="25350"/>
    <cellStyle name="Currency 3 4 2 4 4 2 4 2 2" xfId="25351"/>
    <cellStyle name="Currency 3 4 2 4 4 2 4 3" xfId="25352"/>
    <cellStyle name="Currency 3 4 2 4 4 2 5" xfId="25353"/>
    <cellStyle name="Currency 3 4 2 4 4 2 5 2" xfId="25354"/>
    <cellStyle name="Currency 3 4 2 4 4 2 6" xfId="25355"/>
    <cellStyle name="Currency 3 4 2 4 4 2 7" xfId="25356"/>
    <cellStyle name="Currency 3 4 2 4 4 3" xfId="25357"/>
    <cellStyle name="Currency 3 4 2 4 4 3 2" xfId="25358"/>
    <cellStyle name="Currency 3 4 2 4 4 3 2 2" xfId="25359"/>
    <cellStyle name="Currency 3 4 2 4 4 3 2 2 2" xfId="25360"/>
    <cellStyle name="Currency 3 4 2 4 4 3 2 3" xfId="25361"/>
    <cellStyle name="Currency 3 4 2 4 4 3 3" xfId="25362"/>
    <cellStyle name="Currency 3 4 2 4 4 3 3 2" xfId="25363"/>
    <cellStyle name="Currency 3 4 2 4 4 3 4" xfId="25364"/>
    <cellStyle name="Currency 3 4 2 4 4 3 5" xfId="25365"/>
    <cellStyle name="Currency 3 4 2 4 4 4" xfId="25366"/>
    <cellStyle name="Currency 3 4 2 4 4 4 2" xfId="25367"/>
    <cellStyle name="Currency 3 4 2 4 4 4 2 2" xfId="25368"/>
    <cellStyle name="Currency 3 4 2 4 4 4 2 2 2" xfId="25369"/>
    <cellStyle name="Currency 3 4 2 4 4 4 2 3" xfId="25370"/>
    <cellStyle name="Currency 3 4 2 4 4 4 3" xfId="25371"/>
    <cellStyle name="Currency 3 4 2 4 4 4 3 2" xfId="25372"/>
    <cellStyle name="Currency 3 4 2 4 4 4 4" xfId="25373"/>
    <cellStyle name="Currency 3 4 2 4 4 5" xfId="25374"/>
    <cellStyle name="Currency 3 4 2 4 4 5 2" xfId="25375"/>
    <cellStyle name="Currency 3 4 2 4 4 5 2 2" xfId="25376"/>
    <cellStyle name="Currency 3 4 2 4 4 5 2 2 2" xfId="25377"/>
    <cellStyle name="Currency 3 4 2 4 4 5 2 3" xfId="25378"/>
    <cellStyle name="Currency 3 4 2 4 4 5 3" xfId="25379"/>
    <cellStyle name="Currency 3 4 2 4 4 5 3 2" xfId="25380"/>
    <cellStyle name="Currency 3 4 2 4 4 5 4" xfId="25381"/>
    <cellStyle name="Currency 3 4 2 4 4 6" xfId="25382"/>
    <cellStyle name="Currency 3 4 2 4 4 6 2" xfId="25383"/>
    <cellStyle name="Currency 3 4 2 4 4 6 2 2" xfId="25384"/>
    <cellStyle name="Currency 3 4 2 4 4 6 2 2 2" xfId="25385"/>
    <cellStyle name="Currency 3 4 2 4 4 6 2 3" xfId="25386"/>
    <cellStyle name="Currency 3 4 2 4 4 6 3" xfId="25387"/>
    <cellStyle name="Currency 3 4 2 4 4 6 3 2" xfId="25388"/>
    <cellStyle name="Currency 3 4 2 4 4 6 4" xfId="25389"/>
    <cellStyle name="Currency 3 4 2 4 4 7" xfId="25390"/>
    <cellStyle name="Currency 3 4 2 4 4 7 2" xfId="25391"/>
    <cellStyle name="Currency 3 4 2 4 4 7 2 2" xfId="25392"/>
    <cellStyle name="Currency 3 4 2 4 4 7 3" xfId="25393"/>
    <cellStyle name="Currency 3 4 2 4 4 8" xfId="25394"/>
    <cellStyle name="Currency 3 4 2 4 4 8 2" xfId="25395"/>
    <cellStyle name="Currency 3 4 2 4 4 9" xfId="25396"/>
    <cellStyle name="Currency 3 4 2 4 5" xfId="25397"/>
    <cellStyle name="Currency 3 4 2 4 5 2" xfId="25398"/>
    <cellStyle name="Currency 3 4 2 4 5 2 2" xfId="25399"/>
    <cellStyle name="Currency 3 4 2 4 5 2 2 2" xfId="25400"/>
    <cellStyle name="Currency 3 4 2 4 5 2 2 2 2" xfId="25401"/>
    <cellStyle name="Currency 3 4 2 4 5 2 2 3" xfId="25402"/>
    <cellStyle name="Currency 3 4 2 4 5 2 3" xfId="25403"/>
    <cellStyle name="Currency 3 4 2 4 5 2 3 2" xfId="25404"/>
    <cellStyle name="Currency 3 4 2 4 5 2 4" xfId="25405"/>
    <cellStyle name="Currency 3 4 2 4 5 3" xfId="25406"/>
    <cellStyle name="Currency 3 4 2 4 5 3 2" xfId="25407"/>
    <cellStyle name="Currency 3 4 2 4 5 3 2 2" xfId="25408"/>
    <cellStyle name="Currency 3 4 2 4 5 3 2 2 2" xfId="25409"/>
    <cellStyle name="Currency 3 4 2 4 5 3 2 3" xfId="25410"/>
    <cellStyle name="Currency 3 4 2 4 5 3 3" xfId="25411"/>
    <cellStyle name="Currency 3 4 2 4 5 3 3 2" xfId="25412"/>
    <cellStyle name="Currency 3 4 2 4 5 3 4" xfId="25413"/>
    <cellStyle name="Currency 3 4 2 4 5 4" xfId="25414"/>
    <cellStyle name="Currency 3 4 2 4 5 4 2" xfId="25415"/>
    <cellStyle name="Currency 3 4 2 4 5 4 2 2" xfId="25416"/>
    <cellStyle name="Currency 3 4 2 4 5 4 3" xfId="25417"/>
    <cellStyle name="Currency 3 4 2 4 5 5" xfId="25418"/>
    <cellStyle name="Currency 3 4 2 4 5 5 2" xfId="25419"/>
    <cellStyle name="Currency 3 4 2 4 5 6" xfId="25420"/>
    <cellStyle name="Currency 3 4 2 4 5 7" xfId="25421"/>
    <cellStyle name="Currency 3 4 2 4 6" xfId="25422"/>
    <cellStyle name="Currency 3 4 2 4 6 2" xfId="25423"/>
    <cellStyle name="Currency 3 4 2 4 6 2 2" xfId="25424"/>
    <cellStyle name="Currency 3 4 2 4 6 2 2 2" xfId="25425"/>
    <cellStyle name="Currency 3 4 2 4 6 2 2 2 2" xfId="25426"/>
    <cellStyle name="Currency 3 4 2 4 6 2 2 3" xfId="25427"/>
    <cellStyle name="Currency 3 4 2 4 6 2 3" xfId="25428"/>
    <cellStyle name="Currency 3 4 2 4 6 2 3 2" xfId="25429"/>
    <cellStyle name="Currency 3 4 2 4 6 2 4" xfId="25430"/>
    <cellStyle name="Currency 3 4 2 4 6 3" xfId="25431"/>
    <cellStyle name="Currency 3 4 2 4 6 3 2" xfId="25432"/>
    <cellStyle name="Currency 3 4 2 4 6 3 2 2" xfId="25433"/>
    <cellStyle name="Currency 3 4 2 4 6 3 2 2 2" xfId="25434"/>
    <cellStyle name="Currency 3 4 2 4 6 3 2 3" xfId="25435"/>
    <cellStyle name="Currency 3 4 2 4 6 3 3" xfId="25436"/>
    <cellStyle name="Currency 3 4 2 4 6 3 3 2" xfId="25437"/>
    <cellStyle name="Currency 3 4 2 4 6 3 4" xfId="25438"/>
    <cellStyle name="Currency 3 4 2 4 6 4" xfId="25439"/>
    <cellStyle name="Currency 3 4 2 4 6 4 2" xfId="25440"/>
    <cellStyle name="Currency 3 4 2 4 6 4 2 2" xfId="25441"/>
    <cellStyle name="Currency 3 4 2 4 6 4 3" xfId="25442"/>
    <cellStyle name="Currency 3 4 2 4 6 5" xfId="25443"/>
    <cellStyle name="Currency 3 4 2 4 6 5 2" xfId="25444"/>
    <cellStyle name="Currency 3 4 2 4 6 6" xfId="25445"/>
    <cellStyle name="Currency 3 4 2 4 6 7" xfId="25446"/>
    <cellStyle name="Currency 3 4 2 4 7" xfId="25447"/>
    <cellStyle name="Currency 3 4 2 4 7 2" xfId="25448"/>
    <cellStyle name="Currency 3 4 2 4 7 2 2" xfId="25449"/>
    <cellStyle name="Currency 3 4 2 4 7 2 2 2" xfId="25450"/>
    <cellStyle name="Currency 3 4 2 4 7 2 3" xfId="25451"/>
    <cellStyle name="Currency 3 4 2 4 7 3" xfId="25452"/>
    <cellStyle name="Currency 3 4 2 4 7 3 2" xfId="25453"/>
    <cellStyle name="Currency 3 4 2 4 7 4" xfId="25454"/>
    <cellStyle name="Currency 3 4 2 4 8" xfId="25455"/>
    <cellStyle name="Currency 3 4 2 4 8 2" xfId="25456"/>
    <cellStyle name="Currency 3 4 2 4 8 2 2" xfId="25457"/>
    <cellStyle name="Currency 3 4 2 4 8 2 2 2" xfId="25458"/>
    <cellStyle name="Currency 3 4 2 4 8 2 3" xfId="25459"/>
    <cellStyle name="Currency 3 4 2 4 8 3" xfId="25460"/>
    <cellStyle name="Currency 3 4 2 4 8 3 2" xfId="25461"/>
    <cellStyle name="Currency 3 4 2 4 8 4" xfId="25462"/>
    <cellStyle name="Currency 3 4 2 4 9" xfId="25463"/>
    <cellStyle name="Currency 3 4 2 4 9 2" xfId="25464"/>
    <cellStyle name="Currency 3 4 2 4 9 2 2" xfId="25465"/>
    <cellStyle name="Currency 3 4 2 4 9 2 2 2" xfId="25466"/>
    <cellStyle name="Currency 3 4 2 4 9 2 3" xfId="25467"/>
    <cellStyle name="Currency 3 4 2 4 9 3" xfId="25468"/>
    <cellStyle name="Currency 3 4 2 4 9 3 2" xfId="25469"/>
    <cellStyle name="Currency 3 4 2 4 9 4" xfId="25470"/>
    <cellStyle name="Currency 3 4 2 5" xfId="25471"/>
    <cellStyle name="Currency 3 4 2 5 10" xfId="25472"/>
    <cellStyle name="Currency 3 4 2 5 10 2" xfId="25473"/>
    <cellStyle name="Currency 3 4 2 5 11" xfId="25474"/>
    <cellStyle name="Currency 3 4 2 5 12" xfId="25475"/>
    <cellStyle name="Currency 3 4 2 5 13" xfId="25476"/>
    <cellStyle name="Currency 3 4 2 5 2" xfId="25477"/>
    <cellStyle name="Currency 3 4 2 5 2 10" xfId="25478"/>
    <cellStyle name="Currency 3 4 2 5 2 11" xfId="25479"/>
    <cellStyle name="Currency 3 4 2 5 2 2" xfId="25480"/>
    <cellStyle name="Currency 3 4 2 5 2 2 2" xfId="25481"/>
    <cellStyle name="Currency 3 4 2 5 2 2 2 2" xfId="25482"/>
    <cellStyle name="Currency 3 4 2 5 2 2 2 2 2" xfId="25483"/>
    <cellStyle name="Currency 3 4 2 5 2 2 2 2 2 2" xfId="25484"/>
    <cellStyle name="Currency 3 4 2 5 2 2 2 2 3" xfId="25485"/>
    <cellStyle name="Currency 3 4 2 5 2 2 2 3" xfId="25486"/>
    <cellStyle name="Currency 3 4 2 5 2 2 2 3 2" xfId="25487"/>
    <cellStyle name="Currency 3 4 2 5 2 2 2 4" xfId="25488"/>
    <cellStyle name="Currency 3 4 2 5 2 2 3" xfId="25489"/>
    <cellStyle name="Currency 3 4 2 5 2 2 3 2" xfId="25490"/>
    <cellStyle name="Currency 3 4 2 5 2 2 3 2 2" xfId="25491"/>
    <cellStyle name="Currency 3 4 2 5 2 2 3 2 2 2" xfId="25492"/>
    <cellStyle name="Currency 3 4 2 5 2 2 3 2 3" xfId="25493"/>
    <cellStyle name="Currency 3 4 2 5 2 2 3 3" xfId="25494"/>
    <cellStyle name="Currency 3 4 2 5 2 2 3 3 2" xfId="25495"/>
    <cellStyle name="Currency 3 4 2 5 2 2 3 4" xfId="25496"/>
    <cellStyle name="Currency 3 4 2 5 2 2 4" xfId="25497"/>
    <cellStyle name="Currency 3 4 2 5 2 2 4 2" xfId="25498"/>
    <cellStyle name="Currency 3 4 2 5 2 2 4 2 2" xfId="25499"/>
    <cellStyle name="Currency 3 4 2 5 2 2 4 3" xfId="25500"/>
    <cellStyle name="Currency 3 4 2 5 2 2 5" xfId="25501"/>
    <cellStyle name="Currency 3 4 2 5 2 2 5 2" xfId="25502"/>
    <cellStyle name="Currency 3 4 2 5 2 2 6" xfId="25503"/>
    <cellStyle name="Currency 3 4 2 5 2 2 7" xfId="25504"/>
    <cellStyle name="Currency 3 4 2 5 2 3" xfId="25505"/>
    <cellStyle name="Currency 3 4 2 5 2 3 2" xfId="25506"/>
    <cellStyle name="Currency 3 4 2 5 2 3 2 2" xfId="25507"/>
    <cellStyle name="Currency 3 4 2 5 2 3 2 2 2" xfId="25508"/>
    <cellStyle name="Currency 3 4 2 5 2 3 2 3" xfId="25509"/>
    <cellStyle name="Currency 3 4 2 5 2 3 3" xfId="25510"/>
    <cellStyle name="Currency 3 4 2 5 2 3 3 2" xfId="25511"/>
    <cellStyle name="Currency 3 4 2 5 2 3 4" xfId="25512"/>
    <cellStyle name="Currency 3 4 2 5 2 3 5" xfId="25513"/>
    <cellStyle name="Currency 3 4 2 5 2 4" xfId="25514"/>
    <cellStyle name="Currency 3 4 2 5 2 4 2" xfId="25515"/>
    <cellStyle name="Currency 3 4 2 5 2 4 2 2" xfId="25516"/>
    <cellStyle name="Currency 3 4 2 5 2 4 2 2 2" xfId="25517"/>
    <cellStyle name="Currency 3 4 2 5 2 4 2 3" xfId="25518"/>
    <cellStyle name="Currency 3 4 2 5 2 4 3" xfId="25519"/>
    <cellStyle name="Currency 3 4 2 5 2 4 3 2" xfId="25520"/>
    <cellStyle name="Currency 3 4 2 5 2 4 4" xfId="25521"/>
    <cellStyle name="Currency 3 4 2 5 2 5" xfId="25522"/>
    <cellStyle name="Currency 3 4 2 5 2 5 2" xfId="25523"/>
    <cellStyle name="Currency 3 4 2 5 2 5 2 2" xfId="25524"/>
    <cellStyle name="Currency 3 4 2 5 2 5 2 2 2" xfId="25525"/>
    <cellStyle name="Currency 3 4 2 5 2 5 2 3" xfId="25526"/>
    <cellStyle name="Currency 3 4 2 5 2 5 3" xfId="25527"/>
    <cellStyle name="Currency 3 4 2 5 2 5 3 2" xfId="25528"/>
    <cellStyle name="Currency 3 4 2 5 2 5 4" xfId="25529"/>
    <cellStyle name="Currency 3 4 2 5 2 6" xfId="25530"/>
    <cellStyle name="Currency 3 4 2 5 2 6 2" xfId="25531"/>
    <cellStyle name="Currency 3 4 2 5 2 6 2 2" xfId="25532"/>
    <cellStyle name="Currency 3 4 2 5 2 6 2 2 2" xfId="25533"/>
    <cellStyle name="Currency 3 4 2 5 2 6 2 3" xfId="25534"/>
    <cellStyle name="Currency 3 4 2 5 2 6 3" xfId="25535"/>
    <cellStyle name="Currency 3 4 2 5 2 6 3 2" xfId="25536"/>
    <cellStyle name="Currency 3 4 2 5 2 6 4" xfId="25537"/>
    <cellStyle name="Currency 3 4 2 5 2 7" xfId="25538"/>
    <cellStyle name="Currency 3 4 2 5 2 7 2" xfId="25539"/>
    <cellStyle name="Currency 3 4 2 5 2 7 2 2" xfId="25540"/>
    <cellStyle name="Currency 3 4 2 5 2 7 3" xfId="25541"/>
    <cellStyle name="Currency 3 4 2 5 2 8" xfId="25542"/>
    <cellStyle name="Currency 3 4 2 5 2 8 2" xfId="25543"/>
    <cellStyle name="Currency 3 4 2 5 2 9" xfId="25544"/>
    <cellStyle name="Currency 3 4 2 5 3" xfId="25545"/>
    <cellStyle name="Currency 3 4 2 5 3 10" xfId="25546"/>
    <cellStyle name="Currency 3 4 2 5 3 11" xfId="25547"/>
    <cellStyle name="Currency 3 4 2 5 3 2" xfId="25548"/>
    <cellStyle name="Currency 3 4 2 5 3 2 2" xfId="25549"/>
    <cellStyle name="Currency 3 4 2 5 3 2 2 2" xfId="25550"/>
    <cellStyle name="Currency 3 4 2 5 3 2 2 2 2" xfId="25551"/>
    <cellStyle name="Currency 3 4 2 5 3 2 2 2 2 2" xfId="25552"/>
    <cellStyle name="Currency 3 4 2 5 3 2 2 2 3" xfId="25553"/>
    <cellStyle name="Currency 3 4 2 5 3 2 2 3" xfId="25554"/>
    <cellStyle name="Currency 3 4 2 5 3 2 2 3 2" xfId="25555"/>
    <cellStyle name="Currency 3 4 2 5 3 2 2 4" xfId="25556"/>
    <cellStyle name="Currency 3 4 2 5 3 2 3" xfId="25557"/>
    <cellStyle name="Currency 3 4 2 5 3 2 3 2" xfId="25558"/>
    <cellStyle name="Currency 3 4 2 5 3 2 3 2 2" xfId="25559"/>
    <cellStyle name="Currency 3 4 2 5 3 2 3 2 2 2" xfId="25560"/>
    <cellStyle name="Currency 3 4 2 5 3 2 3 2 3" xfId="25561"/>
    <cellStyle name="Currency 3 4 2 5 3 2 3 3" xfId="25562"/>
    <cellStyle name="Currency 3 4 2 5 3 2 3 3 2" xfId="25563"/>
    <cellStyle name="Currency 3 4 2 5 3 2 3 4" xfId="25564"/>
    <cellStyle name="Currency 3 4 2 5 3 2 4" xfId="25565"/>
    <cellStyle name="Currency 3 4 2 5 3 2 4 2" xfId="25566"/>
    <cellStyle name="Currency 3 4 2 5 3 2 4 2 2" xfId="25567"/>
    <cellStyle name="Currency 3 4 2 5 3 2 4 3" xfId="25568"/>
    <cellStyle name="Currency 3 4 2 5 3 2 5" xfId="25569"/>
    <cellStyle name="Currency 3 4 2 5 3 2 5 2" xfId="25570"/>
    <cellStyle name="Currency 3 4 2 5 3 2 6" xfId="25571"/>
    <cellStyle name="Currency 3 4 2 5 3 2 7" xfId="25572"/>
    <cellStyle name="Currency 3 4 2 5 3 3" xfId="25573"/>
    <cellStyle name="Currency 3 4 2 5 3 3 2" xfId="25574"/>
    <cellStyle name="Currency 3 4 2 5 3 3 2 2" xfId="25575"/>
    <cellStyle name="Currency 3 4 2 5 3 3 2 2 2" xfId="25576"/>
    <cellStyle name="Currency 3 4 2 5 3 3 2 3" xfId="25577"/>
    <cellStyle name="Currency 3 4 2 5 3 3 3" xfId="25578"/>
    <cellStyle name="Currency 3 4 2 5 3 3 3 2" xfId="25579"/>
    <cellStyle name="Currency 3 4 2 5 3 3 4" xfId="25580"/>
    <cellStyle name="Currency 3 4 2 5 3 3 5" xfId="25581"/>
    <cellStyle name="Currency 3 4 2 5 3 4" xfId="25582"/>
    <cellStyle name="Currency 3 4 2 5 3 4 2" xfId="25583"/>
    <cellStyle name="Currency 3 4 2 5 3 4 2 2" xfId="25584"/>
    <cellStyle name="Currency 3 4 2 5 3 4 2 2 2" xfId="25585"/>
    <cellStyle name="Currency 3 4 2 5 3 4 2 3" xfId="25586"/>
    <cellStyle name="Currency 3 4 2 5 3 4 3" xfId="25587"/>
    <cellStyle name="Currency 3 4 2 5 3 4 3 2" xfId="25588"/>
    <cellStyle name="Currency 3 4 2 5 3 4 4" xfId="25589"/>
    <cellStyle name="Currency 3 4 2 5 3 5" xfId="25590"/>
    <cellStyle name="Currency 3 4 2 5 3 5 2" xfId="25591"/>
    <cellStyle name="Currency 3 4 2 5 3 5 2 2" xfId="25592"/>
    <cellStyle name="Currency 3 4 2 5 3 5 2 2 2" xfId="25593"/>
    <cellStyle name="Currency 3 4 2 5 3 5 2 3" xfId="25594"/>
    <cellStyle name="Currency 3 4 2 5 3 5 3" xfId="25595"/>
    <cellStyle name="Currency 3 4 2 5 3 5 3 2" xfId="25596"/>
    <cellStyle name="Currency 3 4 2 5 3 5 4" xfId="25597"/>
    <cellStyle name="Currency 3 4 2 5 3 6" xfId="25598"/>
    <cellStyle name="Currency 3 4 2 5 3 6 2" xfId="25599"/>
    <cellStyle name="Currency 3 4 2 5 3 6 2 2" xfId="25600"/>
    <cellStyle name="Currency 3 4 2 5 3 6 2 2 2" xfId="25601"/>
    <cellStyle name="Currency 3 4 2 5 3 6 2 3" xfId="25602"/>
    <cellStyle name="Currency 3 4 2 5 3 6 3" xfId="25603"/>
    <cellStyle name="Currency 3 4 2 5 3 6 3 2" xfId="25604"/>
    <cellStyle name="Currency 3 4 2 5 3 6 4" xfId="25605"/>
    <cellStyle name="Currency 3 4 2 5 3 7" xfId="25606"/>
    <cellStyle name="Currency 3 4 2 5 3 7 2" xfId="25607"/>
    <cellStyle name="Currency 3 4 2 5 3 7 2 2" xfId="25608"/>
    <cellStyle name="Currency 3 4 2 5 3 7 3" xfId="25609"/>
    <cellStyle name="Currency 3 4 2 5 3 8" xfId="25610"/>
    <cellStyle name="Currency 3 4 2 5 3 8 2" xfId="25611"/>
    <cellStyle name="Currency 3 4 2 5 3 9" xfId="25612"/>
    <cellStyle name="Currency 3 4 2 5 4" xfId="25613"/>
    <cellStyle name="Currency 3 4 2 5 4 2" xfId="25614"/>
    <cellStyle name="Currency 3 4 2 5 4 2 2" xfId="25615"/>
    <cellStyle name="Currency 3 4 2 5 4 2 2 2" xfId="25616"/>
    <cellStyle name="Currency 3 4 2 5 4 2 2 2 2" xfId="25617"/>
    <cellStyle name="Currency 3 4 2 5 4 2 2 3" xfId="25618"/>
    <cellStyle name="Currency 3 4 2 5 4 2 3" xfId="25619"/>
    <cellStyle name="Currency 3 4 2 5 4 2 3 2" xfId="25620"/>
    <cellStyle name="Currency 3 4 2 5 4 2 4" xfId="25621"/>
    <cellStyle name="Currency 3 4 2 5 4 3" xfId="25622"/>
    <cellStyle name="Currency 3 4 2 5 4 3 2" xfId="25623"/>
    <cellStyle name="Currency 3 4 2 5 4 3 2 2" xfId="25624"/>
    <cellStyle name="Currency 3 4 2 5 4 3 2 2 2" xfId="25625"/>
    <cellStyle name="Currency 3 4 2 5 4 3 2 3" xfId="25626"/>
    <cellStyle name="Currency 3 4 2 5 4 3 3" xfId="25627"/>
    <cellStyle name="Currency 3 4 2 5 4 3 3 2" xfId="25628"/>
    <cellStyle name="Currency 3 4 2 5 4 3 4" xfId="25629"/>
    <cellStyle name="Currency 3 4 2 5 4 4" xfId="25630"/>
    <cellStyle name="Currency 3 4 2 5 4 4 2" xfId="25631"/>
    <cellStyle name="Currency 3 4 2 5 4 4 2 2" xfId="25632"/>
    <cellStyle name="Currency 3 4 2 5 4 4 3" xfId="25633"/>
    <cellStyle name="Currency 3 4 2 5 4 5" xfId="25634"/>
    <cellStyle name="Currency 3 4 2 5 4 5 2" xfId="25635"/>
    <cellStyle name="Currency 3 4 2 5 4 6" xfId="25636"/>
    <cellStyle name="Currency 3 4 2 5 4 7" xfId="25637"/>
    <cellStyle name="Currency 3 4 2 5 5" xfId="25638"/>
    <cellStyle name="Currency 3 4 2 5 5 2" xfId="25639"/>
    <cellStyle name="Currency 3 4 2 5 5 2 2" xfId="25640"/>
    <cellStyle name="Currency 3 4 2 5 5 2 2 2" xfId="25641"/>
    <cellStyle name="Currency 3 4 2 5 5 2 3" xfId="25642"/>
    <cellStyle name="Currency 3 4 2 5 5 3" xfId="25643"/>
    <cellStyle name="Currency 3 4 2 5 5 3 2" xfId="25644"/>
    <cellStyle name="Currency 3 4 2 5 5 4" xfId="25645"/>
    <cellStyle name="Currency 3 4 2 5 5 5" xfId="25646"/>
    <cellStyle name="Currency 3 4 2 5 6" xfId="25647"/>
    <cellStyle name="Currency 3 4 2 5 6 2" xfId="25648"/>
    <cellStyle name="Currency 3 4 2 5 6 2 2" xfId="25649"/>
    <cellStyle name="Currency 3 4 2 5 6 2 2 2" xfId="25650"/>
    <cellStyle name="Currency 3 4 2 5 6 2 3" xfId="25651"/>
    <cellStyle name="Currency 3 4 2 5 6 3" xfId="25652"/>
    <cellStyle name="Currency 3 4 2 5 6 3 2" xfId="25653"/>
    <cellStyle name="Currency 3 4 2 5 6 4" xfId="25654"/>
    <cellStyle name="Currency 3 4 2 5 7" xfId="25655"/>
    <cellStyle name="Currency 3 4 2 5 7 2" xfId="25656"/>
    <cellStyle name="Currency 3 4 2 5 7 2 2" xfId="25657"/>
    <cellStyle name="Currency 3 4 2 5 7 2 2 2" xfId="25658"/>
    <cellStyle name="Currency 3 4 2 5 7 2 3" xfId="25659"/>
    <cellStyle name="Currency 3 4 2 5 7 3" xfId="25660"/>
    <cellStyle name="Currency 3 4 2 5 7 3 2" xfId="25661"/>
    <cellStyle name="Currency 3 4 2 5 7 4" xfId="25662"/>
    <cellStyle name="Currency 3 4 2 5 8" xfId="25663"/>
    <cellStyle name="Currency 3 4 2 5 8 2" xfId="25664"/>
    <cellStyle name="Currency 3 4 2 5 8 2 2" xfId="25665"/>
    <cellStyle name="Currency 3 4 2 5 8 2 2 2" xfId="25666"/>
    <cellStyle name="Currency 3 4 2 5 8 2 3" xfId="25667"/>
    <cellStyle name="Currency 3 4 2 5 8 3" xfId="25668"/>
    <cellStyle name="Currency 3 4 2 5 8 3 2" xfId="25669"/>
    <cellStyle name="Currency 3 4 2 5 8 4" xfId="25670"/>
    <cellStyle name="Currency 3 4 2 5 9" xfId="25671"/>
    <cellStyle name="Currency 3 4 2 5 9 2" xfId="25672"/>
    <cellStyle name="Currency 3 4 2 5 9 2 2" xfId="25673"/>
    <cellStyle name="Currency 3 4 2 5 9 3" xfId="25674"/>
    <cellStyle name="Currency 3 4 2 6" xfId="25675"/>
    <cellStyle name="Currency 3 4 2 6 10" xfId="25676"/>
    <cellStyle name="Currency 3 4 2 6 10 2" xfId="25677"/>
    <cellStyle name="Currency 3 4 2 6 11" xfId="25678"/>
    <cellStyle name="Currency 3 4 2 6 12" xfId="25679"/>
    <cellStyle name="Currency 3 4 2 6 13" xfId="25680"/>
    <cellStyle name="Currency 3 4 2 6 2" xfId="25681"/>
    <cellStyle name="Currency 3 4 2 6 2 10" xfId="25682"/>
    <cellStyle name="Currency 3 4 2 6 2 2" xfId="25683"/>
    <cellStyle name="Currency 3 4 2 6 2 2 2" xfId="25684"/>
    <cellStyle name="Currency 3 4 2 6 2 2 2 2" xfId="25685"/>
    <cellStyle name="Currency 3 4 2 6 2 2 2 2 2" xfId="25686"/>
    <cellStyle name="Currency 3 4 2 6 2 2 2 2 2 2" xfId="25687"/>
    <cellStyle name="Currency 3 4 2 6 2 2 2 2 3" xfId="25688"/>
    <cellStyle name="Currency 3 4 2 6 2 2 2 3" xfId="25689"/>
    <cellStyle name="Currency 3 4 2 6 2 2 2 3 2" xfId="25690"/>
    <cellStyle name="Currency 3 4 2 6 2 2 2 4" xfId="25691"/>
    <cellStyle name="Currency 3 4 2 6 2 2 3" xfId="25692"/>
    <cellStyle name="Currency 3 4 2 6 2 2 3 2" xfId="25693"/>
    <cellStyle name="Currency 3 4 2 6 2 2 3 2 2" xfId="25694"/>
    <cellStyle name="Currency 3 4 2 6 2 2 3 2 2 2" xfId="25695"/>
    <cellStyle name="Currency 3 4 2 6 2 2 3 2 3" xfId="25696"/>
    <cellStyle name="Currency 3 4 2 6 2 2 3 3" xfId="25697"/>
    <cellStyle name="Currency 3 4 2 6 2 2 3 3 2" xfId="25698"/>
    <cellStyle name="Currency 3 4 2 6 2 2 3 4" xfId="25699"/>
    <cellStyle name="Currency 3 4 2 6 2 2 4" xfId="25700"/>
    <cellStyle name="Currency 3 4 2 6 2 2 4 2" xfId="25701"/>
    <cellStyle name="Currency 3 4 2 6 2 2 4 2 2" xfId="25702"/>
    <cellStyle name="Currency 3 4 2 6 2 2 4 3" xfId="25703"/>
    <cellStyle name="Currency 3 4 2 6 2 2 5" xfId="25704"/>
    <cellStyle name="Currency 3 4 2 6 2 2 5 2" xfId="25705"/>
    <cellStyle name="Currency 3 4 2 6 2 2 6" xfId="25706"/>
    <cellStyle name="Currency 3 4 2 6 2 2 7" xfId="25707"/>
    <cellStyle name="Currency 3 4 2 6 2 3" xfId="25708"/>
    <cellStyle name="Currency 3 4 2 6 2 3 2" xfId="25709"/>
    <cellStyle name="Currency 3 4 2 6 2 3 2 2" xfId="25710"/>
    <cellStyle name="Currency 3 4 2 6 2 3 2 2 2" xfId="25711"/>
    <cellStyle name="Currency 3 4 2 6 2 3 2 3" xfId="25712"/>
    <cellStyle name="Currency 3 4 2 6 2 3 3" xfId="25713"/>
    <cellStyle name="Currency 3 4 2 6 2 3 3 2" xfId="25714"/>
    <cellStyle name="Currency 3 4 2 6 2 3 4" xfId="25715"/>
    <cellStyle name="Currency 3 4 2 6 2 3 5" xfId="25716"/>
    <cellStyle name="Currency 3 4 2 6 2 4" xfId="25717"/>
    <cellStyle name="Currency 3 4 2 6 2 4 2" xfId="25718"/>
    <cellStyle name="Currency 3 4 2 6 2 4 2 2" xfId="25719"/>
    <cellStyle name="Currency 3 4 2 6 2 4 2 2 2" xfId="25720"/>
    <cellStyle name="Currency 3 4 2 6 2 4 2 3" xfId="25721"/>
    <cellStyle name="Currency 3 4 2 6 2 4 3" xfId="25722"/>
    <cellStyle name="Currency 3 4 2 6 2 4 3 2" xfId="25723"/>
    <cellStyle name="Currency 3 4 2 6 2 4 4" xfId="25724"/>
    <cellStyle name="Currency 3 4 2 6 2 5" xfId="25725"/>
    <cellStyle name="Currency 3 4 2 6 2 5 2" xfId="25726"/>
    <cellStyle name="Currency 3 4 2 6 2 5 2 2" xfId="25727"/>
    <cellStyle name="Currency 3 4 2 6 2 5 2 2 2" xfId="25728"/>
    <cellStyle name="Currency 3 4 2 6 2 5 2 3" xfId="25729"/>
    <cellStyle name="Currency 3 4 2 6 2 5 3" xfId="25730"/>
    <cellStyle name="Currency 3 4 2 6 2 5 3 2" xfId="25731"/>
    <cellStyle name="Currency 3 4 2 6 2 5 4" xfId="25732"/>
    <cellStyle name="Currency 3 4 2 6 2 6" xfId="25733"/>
    <cellStyle name="Currency 3 4 2 6 2 6 2" xfId="25734"/>
    <cellStyle name="Currency 3 4 2 6 2 6 2 2" xfId="25735"/>
    <cellStyle name="Currency 3 4 2 6 2 6 2 2 2" xfId="25736"/>
    <cellStyle name="Currency 3 4 2 6 2 6 2 3" xfId="25737"/>
    <cellStyle name="Currency 3 4 2 6 2 6 3" xfId="25738"/>
    <cellStyle name="Currency 3 4 2 6 2 6 3 2" xfId="25739"/>
    <cellStyle name="Currency 3 4 2 6 2 6 4" xfId="25740"/>
    <cellStyle name="Currency 3 4 2 6 2 7" xfId="25741"/>
    <cellStyle name="Currency 3 4 2 6 2 7 2" xfId="25742"/>
    <cellStyle name="Currency 3 4 2 6 2 7 2 2" xfId="25743"/>
    <cellStyle name="Currency 3 4 2 6 2 7 3" xfId="25744"/>
    <cellStyle name="Currency 3 4 2 6 2 8" xfId="25745"/>
    <cellStyle name="Currency 3 4 2 6 2 8 2" xfId="25746"/>
    <cellStyle name="Currency 3 4 2 6 2 9" xfId="25747"/>
    <cellStyle name="Currency 3 4 2 6 3" xfId="25748"/>
    <cellStyle name="Currency 3 4 2 6 3 10" xfId="25749"/>
    <cellStyle name="Currency 3 4 2 6 3 2" xfId="25750"/>
    <cellStyle name="Currency 3 4 2 6 3 2 2" xfId="25751"/>
    <cellStyle name="Currency 3 4 2 6 3 2 2 2" xfId="25752"/>
    <cellStyle name="Currency 3 4 2 6 3 2 2 2 2" xfId="25753"/>
    <cellStyle name="Currency 3 4 2 6 3 2 2 2 2 2" xfId="25754"/>
    <cellStyle name="Currency 3 4 2 6 3 2 2 2 3" xfId="25755"/>
    <cellStyle name="Currency 3 4 2 6 3 2 2 3" xfId="25756"/>
    <cellStyle name="Currency 3 4 2 6 3 2 2 3 2" xfId="25757"/>
    <cellStyle name="Currency 3 4 2 6 3 2 2 4" xfId="25758"/>
    <cellStyle name="Currency 3 4 2 6 3 2 3" xfId="25759"/>
    <cellStyle name="Currency 3 4 2 6 3 2 3 2" xfId="25760"/>
    <cellStyle name="Currency 3 4 2 6 3 2 3 2 2" xfId="25761"/>
    <cellStyle name="Currency 3 4 2 6 3 2 3 2 2 2" xfId="25762"/>
    <cellStyle name="Currency 3 4 2 6 3 2 3 2 3" xfId="25763"/>
    <cellStyle name="Currency 3 4 2 6 3 2 3 3" xfId="25764"/>
    <cellStyle name="Currency 3 4 2 6 3 2 3 3 2" xfId="25765"/>
    <cellStyle name="Currency 3 4 2 6 3 2 3 4" xfId="25766"/>
    <cellStyle name="Currency 3 4 2 6 3 2 4" xfId="25767"/>
    <cellStyle name="Currency 3 4 2 6 3 2 4 2" xfId="25768"/>
    <cellStyle name="Currency 3 4 2 6 3 2 4 2 2" xfId="25769"/>
    <cellStyle name="Currency 3 4 2 6 3 2 4 3" xfId="25770"/>
    <cellStyle name="Currency 3 4 2 6 3 2 5" xfId="25771"/>
    <cellStyle name="Currency 3 4 2 6 3 2 5 2" xfId="25772"/>
    <cellStyle name="Currency 3 4 2 6 3 2 6" xfId="25773"/>
    <cellStyle name="Currency 3 4 2 6 3 2 7" xfId="25774"/>
    <cellStyle name="Currency 3 4 2 6 3 3" xfId="25775"/>
    <cellStyle name="Currency 3 4 2 6 3 3 2" xfId="25776"/>
    <cellStyle name="Currency 3 4 2 6 3 3 2 2" xfId="25777"/>
    <cellStyle name="Currency 3 4 2 6 3 3 2 2 2" xfId="25778"/>
    <cellStyle name="Currency 3 4 2 6 3 3 2 3" xfId="25779"/>
    <cellStyle name="Currency 3 4 2 6 3 3 3" xfId="25780"/>
    <cellStyle name="Currency 3 4 2 6 3 3 3 2" xfId="25781"/>
    <cellStyle name="Currency 3 4 2 6 3 3 4" xfId="25782"/>
    <cellStyle name="Currency 3 4 2 6 3 3 5" xfId="25783"/>
    <cellStyle name="Currency 3 4 2 6 3 4" xfId="25784"/>
    <cellStyle name="Currency 3 4 2 6 3 4 2" xfId="25785"/>
    <cellStyle name="Currency 3 4 2 6 3 4 2 2" xfId="25786"/>
    <cellStyle name="Currency 3 4 2 6 3 4 2 2 2" xfId="25787"/>
    <cellStyle name="Currency 3 4 2 6 3 4 2 3" xfId="25788"/>
    <cellStyle name="Currency 3 4 2 6 3 4 3" xfId="25789"/>
    <cellStyle name="Currency 3 4 2 6 3 4 3 2" xfId="25790"/>
    <cellStyle name="Currency 3 4 2 6 3 4 4" xfId="25791"/>
    <cellStyle name="Currency 3 4 2 6 3 5" xfId="25792"/>
    <cellStyle name="Currency 3 4 2 6 3 5 2" xfId="25793"/>
    <cellStyle name="Currency 3 4 2 6 3 5 2 2" xfId="25794"/>
    <cellStyle name="Currency 3 4 2 6 3 5 2 2 2" xfId="25795"/>
    <cellStyle name="Currency 3 4 2 6 3 5 2 3" xfId="25796"/>
    <cellStyle name="Currency 3 4 2 6 3 5 3" xfId="25797"/>
    <cellStyle name="Currency 3 4 2 6 3 5 3 2" xfId="25798"/>
    <cellStyle name="Currency 3 4 2 6 3 5 4" xfId="25799"/>
    <cellStyle name="Currency 3 4 2 6 3 6" xfId="25800"/>
    <cellStyle name="Currency 3 4 2 6 3 6 2" xfId="25801"/>
    <cellStyle name="Currency 3 4 2 6 3 6 2 2" xfId="25802"/>
    <cellStyle name="Currency 3 4 2 6 3 6 2 2 2" xfId="25803"/>
    <cellStyle name="Currency 3 4 2 6 3 6 2 3" xfId="25804"/>
    <cellStyle name="Currency 3 4 2 6 3 6 3" xfId="25805"/>
    <cellStyle name="Currency 3 4 2 6 3 6 3 2" xfId="25806"/>
    <cellStyle name="Currency 3 4 2 6 3 6 4" xfId="25807"/>
    <cellStyle name="Currency 3 4 2 6 3 7" xfId="25808"/>
    <cellStyle name="Currency 3 4 2 6 3 7 2" xfId="25809"/>
    <cellStyle name="Currency 3 4 2 6 3 7 2 2" xfId="25810"/>
    <cellStyle name="Currency 3 4 2 6 3 7 3" xfId="25811"/>
    <cellStyle name="Currency 3 4 2 6 3 8" xfId="25812"/>
    <cellStyle name="Currency 3 4 2 6 3 8 2" xfId="25813"/>
    <cellStyle name="Currency 3 4 2 6 3 9" xfId="25814"/>
    <cellStyle name="Currency 3 4 2 6 4" xfId="25815"/>
    <cellStyle name="Currency 3 4 2 6 4 2" xfId="25816"/>
    <cellStyle name="Currency 3 4 2 6 4 2 2" xfId="25817"/>
    <cellStyle name="Currency 3 4 2 6 4 2 2 2" xfId="25818"/>
    <cellStyle name="Currency 3 4 2 6 4 2 2 2 2" xfId="25819"/>
    <cellStyle name="Currency 3 4 2 6 4 2 2 3" xfId="25820"/>
    <cellStyle name="Currency 3 4 2 6 4 2 3" xfId="25821"/>
    <cellStyle name="Currency 3 4 2 6 4 2 3 2" xfId="25822"/>
    <cellStyle name="Currency 3 4 2 6 4 2 4" xfId="25823"/>
    <cellStyle name="Currency 3 4 2 6 4 3" xfId="25824"/>
    <cellStyle name="Currency 3 4 2 6 4 3 2" xfId="25825"/>
    <cellStyle name="Currency 3 4 2 6 4 3 2 2" xfId="25826"/>
    <cellStyle name="Currency 3 4 2 6 4 3 2 2 2" xfId="25827"/>
    <cellStyle name="Currency 3 4 2 6 4 3 2 3" xfId="25828"/>
    <cellStyle name="Currency 3 4 2 6 4 3 3" xfId="25829"/>
    <cellStyle name="Currency 3 4 2 6 4 3 3 2" xfId="25830"/>
    <cellStyle name="Currency 3 4 2 6 4 3 4" xfId="25831"/>
    <cellStyle name="Currency 3 4 2 6 4 4" xfId="25832"/>
    <cellStyle name="Currency 3 4 2 6 4 4 2" xfId="25833"/>
    <cellStyle name="Currency 3 4 2 6 4 4 2 2" xfId="25834"/>
    <cellStyle name="Currency 3 4 2 6 4 4 3" xfId="25835"/>
    <cellStyle name="Currency 3 4 2 6 4 5" xfId="25836"/>
    <cellStyle name="Currency 3 4 2 6 4 5 2" xfId="25837"/>
    <cellStyle name="Currency 3 4 2 6 4 6" xfId="25838"/>
    <cellStyle name="Currency 3 4 2 6 4 7" xfId="25839"/>
    <cellStyle name="Currency 3 4 2 6 5" xfId="25840"/>
    <cellStyle name="Currency 3 4 2 6 5 2" xfId="25841"/>
    <cellStyle name="Currency 3 4 2 6 5 2 2" xfId="25842"/>
    <cellStyle name="Currency 3 4 2 6 5 2 2 2" xfId="25843"/>
    <cellStyle name="Currency 3 4 2 6 5 2 3" xfId="25844"/>
    <cellStyle name="Currency 3 4 2 6 5 3" xfId="25845"/>
    <cellStyle name="Currency 3 4 2 6 5 3 2" xfId="25846"/>
    <cellStyle name="Currency 3 4 2 6 5 4" xfId="25847"/>
    <cellStyle name="Currency 3 4 2 6 5 5" xfId="25848"/>
    <cellStyle name="Currency 3 4 2 6 6" xfId="25849"/>
    <cellStyle name="Currency 3 4 2 6 6 2" xfId="25850"/>
    <cellStyle name="Currency 3 4 2 6 6 2 2" xfId="25851"/>
    <cellStyle name="Currency 3 4 2 6 6 2 2 2" xfId="25852"/>
    <cellStyle name="Currency 3 4 2 6 6 2 3" xfId="25853"/>
    <cellStyle name="Currency 3 4 2 6 6 3" xfId="25854"/>
    <cellStyle name="Currency 3 4 2 6 6 3 2" xfId="25855"/>
    <cellStyle name="Currency 3 4 2 6 6 4" xfId="25856"/>
    <cellStyle name="Currency 3 4 2 6 7" xfId="25857"/>
    <cellStyle name="Currency 3 4 2 6 7 2" xfId="25858"/>
    <cellStyle name="Currency 3 4 2 6 7 2 2" xfId="25859"/>
    <cellStyle name="Currency 3 4 2 6 7 2 2 2" xfId="25860"/>
    <cellStyle name="Currency 3 4 2 6 7 2 3" xfId="25861"/>
    <cellStyle name="Currency 3 4 2 6 7 3" xfId="25862"/>
    <cellStyle name="Currency 3 4 2 6 7 3 2" xfId="25863"/>
    <cellStyle name="Currency 3 4 2 6 7 4" xfId="25864"/>
    <cellStyle name="Currency 3 4 2 6 8" xfId="25865"/>
    <cellStyle name="Currency 3 4 2 6 8 2" xfId="25866"/>
    <cellStyle name="Currency 3 4 2 6 8 2 2" xfId="25867"/>
    <cellStyle name="Currency 3 4 2 6 8 2 2 2" xfId="25868"/>
    <cellStyle name="Currency 3 4 2 6 8 2 3" xfId="25869"/>
    <cellStyle name="Currency 3 4 2 6 8 3" xfId="25870"/>
    <cellStyle name="Currency 3 4 2 6 8 3 2" xfId="25871"/>
    <cellStyle name="Currency 3 4 2 6 8 4" xfId="25872"/>
    <cellStyle name="Currency 3 4 2 6 9" xfId="25873"/>
    <cellStyle name="Currency 3 4 2 6 9 2" xfId="25874"/>
    <cellStyle name="Currency 3 4 2 6 9 2 2" xfId="25875"/>
    <cellStyle name="Currency 3 4 2 6 9 3" xfId="25876"/>
    <cellStyle name="Currency 3 4 2 7" xfId="25877"/>
    <cellStyle name="Currency 3 4 2 7 10" xfId="25878"/>
    <cellStyle name="Currency 3 4 2 7 11" xfId="25879"/>
    <cellStyle name="Currency 3 4 2 7 2" xfId="25880"/>
    <cellStyle name="Currency 3 4 2 7 2 2" xfId="25881"/>
    <cellStyle name="Currency 3 4 2 7 2 2 2" xfId="25882"/>
    <cellStyle name="Currency 3 4 2 7 2 2 2 2" xfId="25883"/>
    <cellStyle name="Currency 3 4 2 7 2 2 2 2 2" xfId="25884"/>
    <cellStyle name="Currency 3 4 2 7 2 2 2 3" xfId="25885"/>
    <cellStyle name="Currency 3 4 2 7 2 2 3" xfId="25886"/>
    <cellStyle name="Currency 3 4 2 7 2 2 3 2" xfId="25887"/>
    <cellStyle name="Currency 3 4 2 7 2 2 4" xfId="25888"/>
    <cellStyle name="Currency 3 4 2 7 2 3" xfId="25889"/>
    <cellStyle name="Currency 3 4 2 7 2 3 2" xfId="25890"/>
    <cellStyle name="Currency 3 4 2 7 2 3 2 2" xfId="25891"/>
    <cellStyle name="Currency 3 4 2 7 2 3 2 2 2" xfId="25892"/>
    <cellStyle name="Currency 3 4 2 7 2 3 2 3" xfId="25893"/>
    <cellStyle name="Currency 3 4 2 7 2 3 3" xfId="25894"/>
    <cellStyle name="Currency 3 4 2 7 2 3 3 2" xfId="25895"/>
    <cellStyle name="Currency 3 4 2 7 2 3 4" xfId="25896"/>
    <cellStyle name="Currency 3 4 2 7 2 4" xfId="25897"/>
    <cellStyle name="Currency 3 4 2 7 2 4 2" xfId="25898"/>
    <cellStyle name="Currency 3 4 2 7 2 4 2 2" xfId="25899"/>
    <cellStyle name="Currency 3 4 2 7 2 4 3" xfId="25900"/>
    <cellStyle name="Currency 3 4 2 7 2 5" xfId="25901"/>
    <cellStyle name="Currency 3 4 2 7 2 5 2" xfId="25902"/>
    <cellStyle name="Currency 3 4 2 7 2 6" xfId="25903"/>
    <cellStyle name="Currency 3 4 2 7 2 7" xfId="25904"/>
    <cellStyle name="Currency 3 4 2 7 3" xfId="25905"/>
    <cellStyle name="Currency 3 4 2 7 3 2" xfId="25906"/>
    <cellStyle name="Currency 3 4 2 7 3 2 2" xfId="25907"/>
    <cellStyle name="Currency 3 4 2 7 3 2 2 2" xfId="25908"/>
    <cellStyle name="Currency 3 4 2 7 3 2 3" xfId="25909"/>
    <cellStyle name="Currency 3 4 2 7 3 3" xfId="25910"/>
    <cellStyle name="Currency 3 4 2 7 3 3 2" xfId="25911"/>
    <cellStyle name="Currency 3 4 2 7 3 4" xfId="25912"/>
    <cellStyle name="Currency 3 4 2 7 3 5" xfId="25913"/>
    <cellStyle name="Currency 3 4 2 7 4" xfId="25914"/>
    <cellStyle name="Currency 3 4 2 7 4 2" xfId="25915"/>
    <cellStyle name="Currency 3 4 2 7 4 2 2" xfId="25916"/>
    <cellStyle name="Currency 3 4 2 7 4 2 2 2" xfId="25917"/>
    <cellStyle name="Currency 3 4 2 7 4 2 3" xfId="25918"/>
    <cellStyle name="Currency 3 4 2 7 4 3" xfId="25919"/>
    <cellStyle name="Currency 3 4 2 7 4 3 2" xfId="25920"/>
    <cellStyle name="Currency 3 4 2 7 4 4" xfId="25921"/>
    <cellStyle name="Currency 3 4 2 7 5" xfId="25922"/>
    <cellStyle name="Currency 3 4 2 7 5 2" xfId="25923"/>
    <cellStyle name="Currency 3 4 2 7 5 2 2" xfId="25924"/>
    <cellStyle name="Currency 3 4 2 7 5 2 2 2" xfId="25925"/>
    <cellStyle name="Currency 3 4 2 7 5 2 3" xfId="25926"/>
    <cellStyle name="Currency 3 4 2 7 5 3" xfId="25927"/>
    <cellStyle name="Currency 3 4 2 7 5 3 2" xfId="25928"/>
    <cellStyle name="Currency 3 4 2 7 5 4" xfId="25929"/>
    <cellStyle name="Currency 3 4 2 7 6" xfId="25930"/>
    <cellStyle name="Currency 3 4 2 7 6 2" xfId="25931"/>
    <cellStyle name="Currency 3 4 2 7 6 2 2" xfId="25932"/>
    <cellStyle name="Currency 3 4 2 7 6 2 2 2" xfId="25933"/>
    <cellStyle name="Currency 3 4 2 7 6 2 3" xfId="25934"/>
    <cellStyle name="Currency 3 4 2 7 6 3" xfId="25935"/>
    <cellStyle name="Currency 3 4 2 7 6 3 2" xfId="25936"/>
    <cellStyle name="Currency 3 4 2 7 6 4" xfId="25937"/>
    <cellStyle name="Currency 3 4 2 7 7" xfId="25938"/>
    <cellStyle name="Currency 3 4 2 7 7 2" xfId="25939"/>
    <cellStyle name="Currency 3 4 2 7 7 2 2" xfId="25940"/>
    <cellStyle name="Currency 3 4 2 7 7 3" xfId="25941"/>
    <cellStyle name="Currency 3 4 2 7 8" xfId="25942"/>
    <cellStyle name="Currency 3 4 2 7 8 2" xfId="25943"/>
    <cellStyle name="Currency 3 4 2 7 9" xfId="25944"/>
    <cellStyle name="Currency 3 4 2 8" xfId="25945"/>
    <cellStyle name="Currency 3 4 2 8 10" xfId="25946"/>
    <cellStyle name="Currency 3 4 2 8 11" xfId="25947"/>
    <cellStyle name="Currency 3 4 2 8 2" xfId="25948"/>
    <cellStyle name="Currency 3 4 2 8 2 2" xfId="25949"/>
    <cellStyle name="Currency 3 4 2 8 2 2 2" xfId="25950"/>
    <cellStyle name="Currency 3 4 2 8 2 2 2 2" xfId="25951"/>
    <cellStyle name="Currency 3 4 2 8 2 2 2 2 2" xfId="25952"/>
    <cellStyle name="Currency 3 4 2 8 2 2 2 3" xfId="25953"/>
    <cellStyle name="Currency 3 4 2 8 2 2 3" xfId="25954"/>
    <cellStyle name="Currency 3 4 2 8 2 2 3 2" xfId="25955"/>
    <cellStyle name="Currency 3 4 2 8 2 2 4" xfId="25956"/>
    <cellStyle name="Currency 3 4 2 8 2 3" xfId="25957"/>
    <cellStyle name="Currency 3 4 2 8 2 3 2" xfId="25958"/>
    <cellStyle name="Currency 3 4 2 8 2 3 2 2" xfId="25959"/>
    <cellStyle name="Currency 3 4 2 8 2 3 2 2 2" xfId="25960"/>
    <cellStyle name="Currency 3 4 2 8 2 3 2 3" xfId="25961"/>
    <cellStyle name="Currency 3 4 2 8 2 3 3" xfId="25962"/>
    <cellStyle name="Currency 3 4 2 8 2 3 3 2" xfId="25963"/>
    <cellStyle name="Currency 3 4 2 8 2 3 4" xfId="25964"/>
    <cellStyle name="Currency 3 4 2 8 2 4" xfId="25965"/>
    <cellStyle name="Currency 3 4 2 8 2 4 2" xfId="25966"/>
    <cellStyle name="Currency 3 4 2 8 2 4 2 2" xfId="25967"/>
    <cellStyle name="Currency 3 4 2 8 2 4 3" xfId="25968"/>
    <cellStyle name="Currency 3 4 2 8 2 5" xfId="25969"/>
    <cellStyle name="Currency 3 4 2 8 2 5 2" xfId="25970"/>
    <cellStyle name="Currency 3 4 2 8 2 6" xfId="25971"/>
    <cellStyle name="Currency 3 4 2 8 2 7" xfId="25972"/>
    <cellStyle name="Currency 3 4 2 8 3" xfId="25973"/>
    <cellStyle name="Currency 3 4 2 8 3 2" xfId="25974"/>
    <cellStyle name="Currency 3 4 2 8 3 2 2" xfId="25975"/>
    <cellStyle name="Currency 3 4 2 8 3 2 2 2" xfId="25976"/>
    <cellStyle name="Currency 3 4 2 8 3 2 3" xfId="25977"/>
    <cellStyle name="Currency 3 4 2 8 3 3" xfId="25978"/>
    <cellStyle name="Currency 3 4 2 8 3 3 2" xfId="25979"/>
    <cellStyle name="Currency 3 4 2 8 3 4" xfId="25980"/>
    <cellStyle name="Currency 3 4 2 8 3 5" xfId="25981"/>
    <cellStyle name="Currency 3 4 2 8 4" xfId="25982"/>
    <cellStyle name="Currency 3 4 2 8 4 2" xfId="25983"/>
    <cellStyle name="Currency 3 4 2 8 4 2 2" xfId="25984"/>
    <cellStyle name="Currency 3 4 2 8 4 2 2 2" xfId="25985"/>
    <cellStyle name="Currency 3 4 2 8 4 2 3" xfId="25986"/>
    <cellStyle name="Currency 3 4 2 8 4 3" xfId="25987"/>
    <cellStyle name="Currency 3 4 2 8 4 3 2" xfId="25988"/>
    <cellStyle name="Currency 3 4 2 8 4 4" xfId="25989"/>
    <cellStyle name="Currency 3 4 2 8 5" xfId="25990"/>
    <cellStyle name="Currency 3 4 2 8 5 2" xfId="25991"/>
    <cellStyle name="Currency 3 4 2 8 5 2 2" xfId="25992"/>
    <cellStyle name="Currency 3 4 2 8 5 2 2 2" xfId="25993"/>
    <cellStyle name="Currency 3 4 2 8 5 2 3" xfId="25994"/>
    <cellStyle name="Currency 3 4 2 8 5 3" xfId="25995"/>
    <cellStyle name="Currency 3 4 2 8 5 3 2" xfId="25996"/>
    <cellStyle name="Currency 3 4 2 8 5 4" xfId="25997"/>
    <cellStyle name="Currency 3 4 2 8 6" xfId="25998"/>
    <cellStyle name="Currency 3 4 2 8 6 2" xfId="25999"/>
    <cellStyle name="Currency 3 4 2 8 6 2 2" xfId="26000"/>
    <cellStyle name="Currency 3 4 2 8 6 2 2 2" xfId="26001"/>
    <cellStyle name="Currency 3 4 2 8 6 2 3" xfId="26002"/>
    <cellStyle name="Currency 3 4 2 8 6 3" xfId="26003"/>
    <cellStyle name="Currency 3 4 2 8 6 3 2" xfId="26004"/>
    <cellStyle name="Currency 3 4 2 8 6 4" xfId="26005"/>
    <cellStyle name="Currency 3 4 2 8 7" xfId="26006"/>
    <cellStyle name="Currency 3 4 2 8 7 2" xfId="26007"/>
    <cellStyle name="Currency 3 4 2 8 7 2 2" xfId="26008"/>
    <cellStyle name="Currency 3 4 2 8 7 3" xfId="26009"/>
    <cellStyle name="Currency 3 4 2 8 8" xfId="26010"/>
    <cellStyle name="Currency 3 4 2 8 8 2" xfId="26011"/>
    <cellStyle name="Currency 3 4 2 8 9" xfId="26012"/>
    <cellStyle name="Currency 3 4 2 9" xfId="26013"/>
    <cellStyle name="Currency 3 4 2 9 2" xfId="26014"/>
    <cellStyle name="Currency 3 4 2 9 2 2" xfId="26015"/>
    <cellStyle name="Currency 3 4 2 9 2 2 2" xfId="26016"/>
    <cellStyle name="Currency 3 4 2 9 2 2 2 2" xfId="26017"/>
    <cellStyle name="Currency 3 4 2 9 2 2 3" xfId="26018"/>
    <cellStyle name="Currency 3 4 2 9 2 3" xfId="26019"/>
    <cellStyle name="Currency 3 4 2 9 2 3 2" xfId="26020"/>
    <cellStyle name="Currency 3 4 2 9 2 4" xfId="26021"/>
    <cellStyle name="Currency 3 4 2 9 3" xfId="26022"/>
    <cellStyle name="Currency 3 4 2 9 3 2" xfId="26023"/>
    <cellStyle name="Currency 3 4 2 9 3 2 2" xfId="26024"/>
    <cellStyle name="Currency 3 4 2 9 3 2 2 2" xfId="26025"/>
    <cellStyle name="Currency 3 4 2 9 3 2 3" xfId="26026"/>
    <cellStyle name="Currency 3 4 2 9 3 3" xfId="26027"/>
    <cellStyle name="Currency 3 4 2 9 3 3 2" xfId="26028"/>
    <cellStyle name="Currency 3 4 2 9 3 4" xfId="26029"/>
    <cellStyle name="Currency 3 4 2 9 4" xfId="26030"/>
    <cellStyle name="Currency 3 4 2 9 4 2" xfId="26031"/>
    <cellStyle name="Currency 3 4 2 9 4 2 2" xfId="26032"/>
    <cellStyle name="Currency 3 4 2 9 4 3" xfId="26033"/>
    <cellStyle name="Currency 3 4 2 9 5" xfId="26034"/>
    <cellStyle name="Currency 3 4 2 9 5 2" xfId="26035"/>
    <cellStyle name="Currency 3 4 2 9 6" xfId="26036"/>
    <cellStyle name="Currency 3 4 2 9 7" xfId="26037"/>
    <cellStyle name="Currency 3 4 3" xfId="26038"/>
    <cellStyle name="Currency 3 4 3 10" xfId="26039"/>
    <cellStyle name="Currency 3 4 3 10 2" xfId="26040"/>
    <cellStyle name="Currency 3 4 3 10 2 2" xfId="26041"/>
    <cellStyle name="Currency 3 4 3 10 2 2 2" xfId="26042"/>
    <cellStyle name="Currency 3 4 3 10 2 3" xfId="26043"/>
    <cellStyle name="Currency 3 4 3 10 3" xfId="26044"/>
    <cellStyle name="Currency 3 4 3 10 3 2" xfId="26045"/>
    <cellStyle name="Currency 3 4 3 10 4" xfId="26046"/>
    <cellStyle name="Currency 3 4 3 11" xfId="26047"/>
    <cellStyle name="Currency 3 4 3 11 2" xfId="26048"/>
    <cellStyle name="Currency 3 4 3 11 2 2" xfId="26049"/>
    <cellStyle name="Currency 3 4 3 11 2 2 2" xfId="26050"/>
    <cellStyle name="Currency 3 4 3 11 2 3" xfId="26051"/>
    <cellStyle name="Currency 3 4 3 11 3" xfId="26052"/>
    <cellStyle name="Currency 3 4 3 11 3 2" xfId="26053"/>
    <cellStyle name="Currency 3 4 3 11 4" xfId="26054"/>
    <cellStyle name="Currency 3 4 3 12" xfId="26055"/>
    <cellStyle name="Currency 3 4 3 12 2" xfId="26056"/>
    <cellStyle name="Currency 3 4 3 12 2 2" xfId="26057"/>
    <cellStyle name="Currency 3 4 3 12 2 2 2" xfId="26058"/>
    <cellStyle name="Currency 3 4 3 12 2 3" xfId="26059"/>
    <cellStyle name="Currency 3 4 3 12 3" xfId="26060"/>
    <cellStyle name="Currency 3 4 3 12 3 2" xfId="26061"/>
    <cellStyle name="Currency 3 4 3 12 4" xfId="26062"/>
    <cellStyle name="Currency 3 4 3 13" xfId="26063"/>
    <cellStyle name="Currency 3 4 3 13 2" xfId="26064"/>
    <cellStyle name="Currency 3 4 3 13 2 2" xfId="26065"/>
    <cellStyle name="Currency 3 4 3 13 3" xfId="26066"/>
    <cellStyle name="Currency 3 4 3 14" xfId="26067"/>
    <cellStyle name="Currency 3 4 3 14 2" xfId="26068"/>
    <cellStyle name="Currency 3 4 3 15" xfId="26069"/>
    <cellStyle name="Currency 3 4 3 16" xfId="26070"/>
    <cellStyle name="Currency 3 4 3 17" xfId="26071"/>
    <cellStyle name="Currency 3 4 3 18" xfId="26072"/>
    <cellStyle name="Currency 3 4 3 19" xfId="26073"/>
    <cellStyle name="Currency 3 4 3 2" xfId="26074"/>
    <cellStyle name="Currency 3 4 3 2 10" xfId="26075"/>
    <cellStyle name="Currency 3 4 3 2 10 2" xfId="26076"/>
    <cellStyle name="Currency 3 4 3 2 10 2 2" xfId="26077"/>
    <cellStyle name="Currency 3 4 3 2 10 3" xfId="26078"/>
    <cellStyle name="Currency 3 4 3 2 11" xfId="26079"/>
    <cellStyle name="Currency 3 4 3 2 11 2" xfId="26080"/>
    <cellStyle name="Currency 3 4 3 2 12" xfId="26081"/>
    <cellStyle name="Currency 3 4 3 2 13" xfId="26082"/>
    <cellStyle name="Currency 3 4 3 2 14" xfId="26083"/>
    <cellStyle name="Currency 3 4 3 2 15" xfId="26084"/>
    <cellStyle name="Currency 3 4 3 2 16" xfId="26085"/>
    <cellStyle name="Currency 3 4 3 2 17" xfId="26086"/>
    <cellStyle name="Currency 3 4 3 2 18" xfId="26087"/>
    <cellStyle name="Currency 3 4 3 2 2" xfId="26088"/>
    <cellStyle name="Currency 3 4 3 2 2 10" xfId="26089"/>
    <cellStyle name="Currency 3 4 3 2 2 10 2" xfId="26090"/>
    <cellStyle name="Currency 3 4 3 2 2 11" xfId="26091"/>
    <cellStyle name="Currency 3 4 3 2 2 12" xfId="26092"/>
    <cellStyle name="Currency 3 4 3 2 2 13" xfId="26093"/>
    <cellStyle name="Currency 3 4 3 2 2 14" xfId="26094"/>
    <cellStyle name="Currency 3 4 3 2 2 2" xfId="26095"/>
    <cellStyle name="Currency 3 4 3 2 2 2 10" xfId="26096"/>
    <cellStyle name="Currency 3 4 3 2 2 2 11" xfId="26097"/>
    <cellStyle name="Currency 3 4 3 2 2 2 2" xfId="26098"/>
    <cellStyle name="Currency 3 4 3 2 2 2 2 2" xfId="26099"/>
    <cellStyle name="Currency 3 4 3 2 2 2 2 2 2" xfId="26100"/>
    <cellStyle name="Currency 3 4 3 2 2 2 2 2 2 2" xfId="26101"/>
    <cellStyle name="Currency 3 4 3 2 2 2 2 2 2 2 2" xfId="26102"/>
    <cellStyle name="Currency 3 4 3 2 2 2 2 2 2 3" xfId="26103"/>
    <cellStyle name="Currency 3 4 3 2 2 2 2 2 3" xfId="26104"/>
    <cellStyle name="Currency 3 4 3 2 2 2 2 2 3 2" xfId="26105"/>
    <cellStyle name="Currency 3 4 3 2 2 2 2 2 4" xfId="26106"/>
    <cellStyle name="Currency 3 4 3 2 2 2 2 3" xfId="26107"/>
    <cellStyle name="Currency 3 4 3 2 2 2 2 3 2" xfId="26108"/>
    <cellStyle name="Currency 3 4 3 2 2 2 2 3 2 2" xfId="26109"/>
    <cellStyle name="Currency 3 4 3 2 2 2 2 3 2 2 2" xfId="26110"/>
    <cellStyle name="Currency 3 4 3 2 2 2 2 3 2 3" xfId="26111"/>
    <cellStyle name="Currency 3 4 3 2 2 2 2 3 3" xfId="26112"/>
    <cellStyle name="Currency 3 4 3 2 2 2 2 3 3 2" xfId="26113"/>
    <cellStyle name="Currency 3 4 3 2 2 2 2 3 4" xfId="26114"/>
    <cellStyle name="Currency 3 4 3 2 2 2 2 4" xfId="26115"/>
    <cellStyle name="Currency 3 4 3 2 2 2 2 4 2" xfId="26116"/>
    <cellStyle name="Currency 3 4 3 2 2 2 2 4 2 2" xfId="26117"/>
    <cellStyle name="Currency 3 4 3 2 2 2 2 4 3" xfId="26118"/>
    <cellStyle name="Currency 3 4 3 2 2 2 2 5" xfId="26119"/>
    <cellStyle name="Currency 3 4 3 2 2 2 2 5 2" xfId="26120"/>
    <cellStyle name="Currency 3 4 3 2 2 2 2 6" xfId="26121"/>
    <cellStyle name="Currency 3 4 3 2 2 2 2 7" xfId="26122"/>
    <cellStyle name="Currency 3 4 3 2 2 2 3" xfId="26123"/>
    <cellStyle name="Currency 3 4 3 2 2 2 3 2" xfId="26124"/>
    <cellStyle name="Currency 3 4 3 2 2 2 3 2 2" xfId="26125"/>
    <cellStyle name="Currency 3 4 3 2 2 2 3 2 2 2" xfId="26126"/>
    <cellStyle name="Currency 3 4 3 2 2 2 3 2 3" xfId="26127"/>
    <cellStyle name="Currency 3 4 3 2 2 2 3 3" xfId="26128"/>
    <cellStyle name="Currency 3 4 3 2 2 2 3 3 2" xfId="26129"/>
    <cellStyle name="Currency 3 4 3 2 2 2 3 4" xfId="26130"/>
    <cellStyle name="Currency 3 4 3 2 2 2 3 5" xfId="26131"/>
    <cellStyle name="Currency 3 4 3 2 2 2 4" xfId="26132"/>
    <cellStyle name="Currency 3 4 3 2 2 2 4 2" xfId="26133"/>
    <cellStyle name="Currency 3 4 3 2 2 2 4 2 2" xfId="26134"/>
    <cellStyle name="Currency 3 4 3 2 2 2 4 2 2 2" xfId="26135"/>
    <cellStyle name="Currency 3 4 3 2 2 2 4 2 3" xfId="26136"/>
    <cellStyle name="Currency 3 4 3 2 2 2 4 3" xfId="26137"/>
    <cellStyle name="Currency 3 4 3 2 2 2 4 3 2" xfId="26138"/>
    <cellStyle name="Currency 3 4 3 2 2 2 4 4" xfId="26139"/>
    <cellStyle name="Currency 3 4 3 2 2 2 5" xfId="26140"/>
    <cellStyle name="Currency 3 4 3 2 2 2 5 2" xfId="26141"/>
    <cellStyle name="Currency 3 4 3 2 2 2 5 2 2" xfId="26142"/>
    <cellStyle name="Currency 3 4 3 2 2 2 5 2 2 2" xfId="26143"/>
    <cellStyle name="Currency 3 4 3 2 2 2 5 2 3" xfId="26144"/>
    <cellStyle name="Currency 3 4 3 2 2 2 5 3" xfId="26145"/>
    <cellStyle name="Currency 3 4 3 2 2 2 5 3 2" xfId="26146"/>
    <cellStyle name="Currency 3 4 3 2 2 2 5 4" xfId="26147"/>
    <cellStyle name="Currency 3 4 3 2 2 2 6" xfId="26148"/>
    <cellStyle name="Currency 3 4 3 2 2 2 6 2" xfId="26149"/>
    <cellStyle name="Currency 3 4 3 2 2 2 6 2 2" xfId="26150"/>
    <cellStyle name="Currency 3 4 3 2 2 2 6 2 2 2" xfId="26151"/>
    <cellStyle name="Currency 3 4 3 2 2 2 6 2 3" xfId="26152"/>
    <cellStyle name="Currency 3 4 3 2 2 2 6 3" xfId="26153"/>
    <cellStyle name="Currency 3 4 3 2 2 2 6 3 2" xfId="26154"/>
    <cellStyle name="Currency 3 4 3 2 2 2 6 4" xfId="26155"/>
    <cellStyle name="Currency 3 4 3 2 2 2 7" xfId="26156"/>
    <cellStyle name="Currency 3 4 3 2 2 2 7 2" xfId="26157"/>
    <cellStyle name="Currency 3 4 3 2 2 2 7 2 2" xfId="26158"/>
    <cellStyle name="Currency 3 4 3 2 2 2 7 3" xfId="26159"/>
    <cellStyle name="Currency 3 4 3 2 2 2 8" xfId="26160"/>
    <cellStyle name="Currency 3 4 3 2 2 2 8 2" xfId="26161"/>
    <cellStyle name="Currency 3 4 3 2 2 2 9" xfId="26162"/>
    <cellStyle name="Currency 3 4 3 2 2 3" xfId="26163"/>
    <cellStyle name="Currency 3 4 3 2 2 3 10" xfId="26164"/>
    <cellStyle name="Currency 3 4 3 2 2 3 2" xfId="26165"/>
    <cellStyle name="Currency 3 4 3 2 2 3 2 2" xfId="26166"/>
    <cellStyle name="Currency 3 4 3 2 2 3 2 2 2" xfId="26167"/>
    <cellStyle name="Currency 3 4 3 2 2 3 2 2 2 2" xfId="26168"/>
    <cellStyle name="Currency 3 4 3 2 2 3 2 2 2 2 2" xfId="26169"/>
    <cellStyle name="Currency 3 4 3 2 2 3 2 2 2 3" xfId="26170"/>
    <cellStyle name="Currency 3 4 3 2 2 3 2 2 3" xfId="26171"/>
    <cellStyle name="Currency 3 4 3 2 2 3 2 2 3 2" xfId="26172"/>
    <cellStyle name="Currency 3 4 3 2 2 3 2 2 4" xfId="26173"/>
    <cellStyle name="Currency 3 4 3 2 2 3 2 3" xfId="26174"/>
    <cellStyle name="Currency 3 4 3 2 2 3 2 3 2" xfId="26175"/>
    <cellStyle name="Currency 3 4 3 2 2 3 2 3 2 2" xfId="26176"/>
    <cellStyle name="Currency 3 4 3 2 2 3 2 3 2 2 2" xfId="26177"/>
    <cellStyle name="Currency 3 4 3 2 2 3 2 3 2 3" xfId="26178"/>
    <cellStyle name="Currency 3 4 3 2 2 3 2 3 3" xfId="26179"/>
    <cellStyle name="Currency 3 4 3 2 2 3 2 3 3 2" xfId="26180"/>
    <cellStyle name="Currency 3 4 3 2 2 3 2 3 4" xfId="26181"/>
    <cellStyle name="Currency 3 4 3 2 2 3 2 4" xfId="26182"/>
    <cellStyle name="Currency 3 4 3 2 2 3 2 4 2" xfId="26183"/>
    <cellStyle name="Currency 3 4 3 2 2 3 2 4 2 2" xfId="26184"/>
    <cellStyle name="Currency 3 4 3 2 2 3 2 4 3" xfId="26185"/>
    <cellStyle name="Currency 3 4 3 2 2 3 2 5" xfId="26186"/>
    <cellStyle name="Currency 3 4 3 2 2 3 2 5 2" xfId="26187"/>
    <cellStyle name="Currency 3 4 3 2 2 3 2 6" xfId="26188"/>
    <cellStyle name="Currency 3 4 3 2 2 3 2 7" xfId="26189"/>
    <cellStyle name="Currency 3 4 3 2 2 3 3" xfId="26190"/>
    <cellStyle name="Currency 3 4 3 2 2 3 3 2" xfId="26191"/>
    <cellStyle name="Currency 3 4 3 2 2 3 3 2 2" xfId="26192"/>
    <cellStyle name="Currency 3 4 3 2 2 3 3 2 2 2" xfId="26193"/>
    <cellStyle name="Currency 3 4 3 2 2 3 3 2 3" xfId="26194"/>
    <cellStyle name="Currency 3 4 3 2 2 3 3 3" xfId="26195"/>
    <cellStyle name="Currency 3 4 3 2 2 3 3 3 2" xfId="26196"/>
    <cellStyle name="Currency 3 4 3 2 2 3 3 4" xfId="26197"/>
    <cellStyle name="Currency 3 4 3 2 2 3 3 5" xfId="26198"/>
    <cellStyle name="Currency 3 4 3 2 2 3 4" xfId="26199"/>
    <cellStyle name="Currency 3 4 3 2 2 3 4 2" xfId="26200"/>
    <cellStyle name="Currency 3 4 3 2 2 3 4 2 2" xfId="26201"/>
    <cellStyle name="Currency 3 4 3 2 2 3 4 2 2 2" xfId="26202"/>
    <cellStyle name="Currency 3 4 3 2 2 3 4 2 3" xfId="26203"/>
    <cellStyle name="Currency 3 4 3 2 2 3 4 3" xfId="26204"/>
    <cellStyle name="Currency 3 4 3 2 2 3 4 3 2" xfId="26205"/>
    <cellStyle name="Currency 3 4 3 2 2 3 4 4" xfId="26206"/>
    <cellStyle name="Currency 3 4 3 2 2 3 5" xfId="26207"/>
    <cellStyle name="Currency 3 4 3 2 2 3 5 2" xfId="26208"/>
    <cellStyle name="Currency 3 4 3 2 2 3 5 2 2" xfId="26209"/>
    <cellStyle name="Currency 3 4 3 2 2 3 5 2 2 2" xfId="26210"/>
    <cellStyle name="Currency 3 4 3 2 2 3 5 2 3" xfId="26211"/>
    <cellStyle name="Currency 3 4 3 2 2 3 5 3" xfId="26212"/>
    <cellStyle name="Currency 3 4 3 2 2 3 5 3 2" xfId="26213"/>
    <cellStyle name="Currency 3 4 3 2 2 3 5 4" xfId="26214"/>
    <cellStyle name="Currency 3 4 3 2 2 3 6" xfId="26215"/>
    <cellStyle name="Currency 3 4 3 2 2 3 6 2" xfId="26216"/>
    <cellStyle name="Currency 3 4 3 2 2 3 6 2 2" xfId="26217"/>
    <cellStyle name="Currency 3 4 3 2 2 3 6 2 2 2" xfId="26218"/>
    <cellStyle name="Currency 3 4 3 2 2 3 6 2 3" xfId="26219"/>
    <cellStyle name="Currency 3 4 3 2 2 3 6 3" xfId="26220"/>
    <cellStyle name="Currency 3 4 3 2 2 3 6 3 2" xfId="26221"/>
    <cellStyle name="Currency 3 4 3 2 2 3 6 4" xfId="26222"/>
    <cellStyle name="Currency 3 4 3 2 2 3 7" xfId="26223"/>
    <cellStyle name="Currency 3 4 3 2 2 3 7 2" xfId="26224"/>
    <cellStyle name="Currency 3 4 3 2 2 3 7 2 2" xfId="26225"/>
    <cellStyle name="Currency 3 4 3 2 2 3 7 3" xfId="26226"/>
    <cellStyle name="Currency 3 4 3 2 2 3 8" xfId="26227"/>
    <cellStyle name="Currency 3 4 3 2 2 3 8 2" xfId="26228"/>
    <cellStyle name="Currency 3 4 3 2 2 3 9" xfId="26229"/>
    <cellStyle name="Currency 3 4 3 2 2 4" xfId="26230"/>
    <cellStyle name="Currency 3 4 3 2 2 4 2" xfId="26231"/>
    <cellStyle name="Currency 3 4 3 2 2 4 2 2" xfId="26232"/>
    <cellStyle name="Currency 3 4 3 2 2 4 2 2 2" xfId="26233"/>
    <cellStyle name="Currency 3 4 3 2 2 4 2 2 2 2" xfId="26234"/>
    <cellStyle name="Currency 3 4 3 2 2 4 2 2 3" xfId="26235"/>
    <cellStyle name="Currency 3 4 3 2 2 4 2 3" xfId="26236"/>
    <cellStyle name="Currency 3 4 3 2 2 4 2 3 2" xfId="26237"/>
    <cellStyle name="Currency 3 4 3 2 2 4 2 4" xfId="26238"/>
    <cellStyle name="Currency 3 4 3 2 2 4 3" xfId="26239"/>
    <cellStyle name="Currency 3 4 3 2 2 4 3 2" xfId="26240"/>
    <cellStyle name="Currency 3 4 3 2 2 4 3 2 2" xfId="26241"/>
    <cellStyle name="Currency 3 4 3 2 2 4 3 2 2 2" xfId="26242"/>
    <cellStyle name="Currency 3 4 3 2 2 4 3 2 3" xfId="26243"/>
    <cellStyle name="Currency 3 4 3 2 2 4 3 3" xfId="26244"/>
    <cellStyle name="Currency 3 4 3 2 2 4 3 3 2" xfId="26245"/>
    <cellStyle name="Currency 3 4 3 2 2 4 3 4" xfId="26246"/>
    <cellStyle name="Currency 3 4 3 2 2 4 4" xfId="26247"/>
    <cellStyle name="Currency 3 4 3 2 2 4 4 2" xfId="26248"/>
    <cellStyle name="Currency 3 4 3 2 2 4 4 2 2" xfId="26249"/>
    <cellStyle name="Currency 3 4 3 2 2 4 4 3" xfId="26250"/>
    <cellStyle name="Currency 3 4 3 2 2 4 5" xfId="26251"/>
    <cellStyle name="Currency 3 4 3 2 2 4 5 2" xfId="26252"/>
    <cellStyle name="Currency 3 4 3 2 2 4 6" xfId="26253"/>
    <cellStyle name="Currency 3 4 3 2 2 4 7" xfId="26254"/>
    <cellStyle name="Currency 3 4 3 2 2 5" xfId="26255"/>
    <cellStyle name="Currency 3 4 3 2 2 5 2" xfId="26256"/>
    <cellStyle name="Currency 3 4 3 2 2 5 2 2" xfId="26257"/>
    <cellStyle name="Currency 3 4 3 2 2 5 2 2 2" xfId="26258"/>
    <cellStyle name="Currency 3 4 3 2 2 5 2 3" xfId="26259"/>
    <cellStyle name="Currency 3 4 3 2 2 5 3" xfId="26260"/>
    <cellStyle name="Currency 3 4 3 2 2 5 3 2" xfId="26261"/>
    <cellStyle name="Currency 3 4 3 2 2 5 4" xfId="26262"/>
    <cellStyle name="Currency 3 4 3 2 2 5 5" xfId="26263"/>
    <cellStyle name="Currency 3 4 3 2 2 6" xfId="26264"/>
    <cellStyle name="Currency 3 4 3 2 2 6 2" xfId="26265"/>
    <cellStyle name="Currency 3 4 3 2 2 6 2 2" xfId="26266"/>
    <cellStyle name="Currency 3 4 3 2 2 6 2 2 2" xfId="26267"/>
    <cellStyle name="Currency 3 4 3 2 2 6 2 3" xfId="26268"/>
    <cellStyle name="Currency 3 4 3 2 2 6 3" xfId="26269"/>
    <cellStyle name="Currency 3 4 3 2 2 6 3 2" xfId="26270"/>
    <cellStyle name="Currency 3 4 3 2 2 6 4" xfId="26271"/>
    <cellStyle name="Currency 3 4 3 2 2 7" xfId="26272"/>
    <cellStyle name="Currency 3 4 3 2 2 7 2" xfId="26273"/>
    <cellStyle name="Currency 3 4 3 2 2 7 2 2" xfId="26274"/>
    <cellStyle name="Currency 3 4 3 2 2 7 2 2 2" xfId="26275"/>
    <cellStyle name="Currency 3 4 3 2 2 7 2 3" xfId="26276"/>
    <cellStyle name="Currency 3 4 3 2 2 7 3" xfId="26277"/>
    <cellStyle name="Currency 3 4 3 2 2 7 3 2" xfId="26278"/>
    <cellStyle name="Currency 3 4 3 2 2 7 4" xfId="26279"/>
    <cellStyle name="Currency 3 4 3 2 2 8" xfId="26280"/>
    <cellStyle name="Currency 3 4 3 2 2 8 2" xfId="26281"/>
    <cellStyle name="Currency 3 4 3 2 2 8 2 2" xfId="26282"/>
    <cellStyle name="Currency 3 4 3 2 2 8 2 2 2" xfId="26283"/>
    <cellStyle name="Currency 3 4 3 2 2 8 2 3" xfId="26284"/>
    <cellStyle name="Currency 3 4 3 2 2 8 3" xfId="26285"/>
    <cellStyle name="Currency 3 4 3 2 2 8 3 2" xfId="26286"/>
    <cellStyle name="Currency 3 4 3 2 2 8 4" xfId="26287"/>
    <cellStyle name="Currency 3 4 3 2 2 9" xfId="26288"/>
    <cellStyle name="Currency 3 4 3 2 2 9 2" xfId="26289"/>
    <cellStyle name="Currency 3 4 3 2 2 9 2 2" xfId="26290"/>
    <cellStyle name="Currency 3 4 3 2 2 9 3" xfId="26291"/>
    <cellStyle name="Currency 3 4 3 2 3" xfId="26292"/>
    <cellStyle name="Currency 3 4 3 2 3 10" xfId="26293"/>
    <cellStyle name="Currency 3 4 3 2 3 11" xfId="26294"/>
    <cellStyle name="Currency 3 4 3 2 3 2" xfId="26295"/>
    <cellStyle name="Currency 3 4 3 2 3 2 2" xfId="26296"/>
    <cellStyle name="Currency 3 4 3 2 3 2 2 2" xfId="26297"/>
    <cellStyle name="Currency 3 4 3 2 3 2 2 2 2" xfId="26298"/>
    <cellStyle name="Currency 3 4 3 2 3 2 2 2 2 2" xfId="26299"/>
    <cellStyle name="Currency 3 4 3 2 3 2 2 2 3" xfId="26300"/>
    <cellStyle name="Currency 3 4 3 2 3 2 2 3" xfId="26301"/>
    <cellStyle name="Currency 3 4 3 2 3 2 2 3 2" xfId="26302"/>
    <cellStyle name="Currency 3 4 3 2 3 2 2 4" xfId="26303"/>
    <cellStyle name="Currency 3 4 3 2 3 2 3" xfId="26304"/>
    <cellStyle name="Currency 3 4 3 2 3 2 3 2" xfId="26305"/>
    <cellStyle name="Currency 3 4 3 2 3 2 3 2 2" xfId="26306"/>
    <cellStyle name="Currency 3 4 3 2 3 2 3 2 2 2" xfId="26307"/>
    <cellStyle name="Currency 3 4 3 2 3 2 3 2 3" xfId="26308"/>
    <cellStyle name="Currency 3 4 3 2 3 2 3 3" xfId="26309"/>
    <cellStyle name="Currency 3 4 3 2 3 2 3 3 2" xfId="26310"/>
    <cellStyle name="Currency 3 4 3 2 3 2 3 4" xfId="26311"/>
    <cellStyle name="Currency 3 4 3 2 3 2 4" xfId="26312"/>
    <cellStyle name="Currency 3 4 3 2 3 2 4 2" xfId="26313"/>
    <cellStyle name="Currency 3 4 3 2 3 2 4 2 2" xfId="26314"/>
    <cellStyle name="Currency 3 4 3 2 3 2 4 3" xfId="26315"/>
    <cellStyle name="Currency 3 4 3 2 3 2 5" xfId="26316"/>
    <cellStyle name="Currency 3 4 3 2 3 2 5 2" xfId="26317"/>
    <cellStyle name="Currency 3 4 3 2 3 2 6" xfId="26318"/>
    <cellStyle name="Currency 3 4 3 2 3 2 7" xfId="26319"/>
    <cellStyle name="Currency 3 4 3 2 3 3" xfId="26320"/>
    <cellStyle name="Currency 3 4 3 2 3 3 2" xfId="26321"/>
    <cellStyle name="Currency 3 4 3 2 3 3 2 2" xfId="26322"/>
    <cellStyle name="Currency 3 4 3 2 3 3 2 2 2" xfId="26323"/>
    <cellStyle name="Currency 3 4 3 2 3 3 2 3" xfId="26324"/>
    <cellStyle name="Currency 3 4 3 2 3 3 3" xfId="26325"/>
    <cellStyle name="Currency 3 4 3 2 3 3 3 2" xfId="26326"/>
    <cellStyle name="Currency 3 4 3 2 3 3 4" xfId="26327"/>
    <cellStyle name="Currency 3 4 3 2 3 3 5" xfId="26328"/>
    <cellStyle name="Currency 3 4 3 2 3 4" xfId="26329"/>
    <cellStyle name="Currency 3 4 3 2 3 4 2" xfId="26330"/>
    <cellStyle name="Currency 3 4 3 2 3 4 2 2" xfId="26331"/>
    <cellStyle name="Currency 3 4 3 2 3 4 2 2 2" xfId="26332"/>
    <cellStyle name="Currency 3 4 3 2 3 4 2 3" xfId="26333"/>
    <cellStyle name="Currency 3 4 3 2 3 4 3" xfId="26334"/>
    <cellStyle name="Currency 3 4 3 2 3 4 3 2" xfId="26335"/>
    <cellStyle name="Currency 3 4 3 2 3 4 4" xfId="26336"/>
    <cellStyle name="Currency 3 4 3 2 3 5" xfId="26337"/>
    <cellStyle name="Currency 3 4 3 2 3 5 2" xfId="26338"/>
    <cellStyle name="Currency 3 4 3 2 3 5 2 2" xfId="26339"/>
    <cellStyle name="Currency 3 4 3 2 3 5 2 2 2" xfId="26340"/>
    <cellStyle name="Currency 3 4 3 2 3 5 2 3" xfId="26341"/>
    <cellStyle name="Currency 3 4 3 2 3 5 3" xfId="26342"/>
    <cellStyle name="Currency 3 4 3 2 3 5 3 2" xfId="26343"/>
    <cellStyle name="Currency 3 4 3 2 3 5 4" xfId="26344"/>
    <cellStyle name="Currency 3 4 3 2 3 6" xfId="26345"/>
    <cellStyle name="Currency 3 4 3 2 3 6 2" xfId="26346"/>
    <cellStyle name="Currency 3 4 3 2 3 6 2 2" xfId="26347"/>
    <cellStyle name="Currency 3 4 3 2 3 6 2 2 2" xfId="26348"/>
    <cellStyle name="Currency 3 4 3 2 3 6 2 3" xfId="26349"/>
    <cellStyle name="Currency 3 4 3 2 3 6 3" xfId="26350"/>
    <cellStyle name="Currency 3 4 3 2 3 6 3 2" xfId="26351"/>
    <cellStyle name="Currency 3 4 3 2 3 6 4" xfId="26352"/>
    <cellStyle name="Currency 3 4 3 2 3 7" xfId="26353"/>
    <cellStyle name="Currency 3 4 3 2 3 7 2" xfId="26354"/>
    <cellStyle name="Currency 3 4 3 2 3 7 2 2" xfId="26355"/>
    <cellStyle name="Currency 3 4 3 2 3 7 3" xfId="26356"/>
    <cellStyle name="Currency 3 4 3 2 3 8" xfId="26357"/>
    <cellStyle name="Currency 3 4 3 2 3 8 2" xfId="26358"/>
    <cellStyle name="Currency 3 4 3 2 3 9" xfId="26359"/>
    <cellStyle name="Currency 3 4 3 2 4" xfId="26360"/>
    <cellStyle name="Currency 3 4 3 2 4 10" xfId="26361"/>
    <cellStyle name="Currency 3 4 3 2 4 11" xfId="26362"/>
    <cellStyle name="Currency 3 4 3 2 4 2" xfId="26363"/>
    <cellStyle name="Currency 3 4 3 2 4 2 2" xfId="26364"/>
    <cellStyle name="Currency 3 4 3 2 4 2 2 2" xfId="26365"/>
    <cellStyle name="Currency 3 4 3 2 4 2 2 2 2" xfId="26366"/>
    <cellStyle name="Currency 3 4 3 2 4 2 2 2 2 2" xfId="26367"/>
    <cellStyle name="Currency 3 4 3 2 4 2 2 2 3" xfId="26368"/>
    <cellStyle name="Currency 3 4 3 2 4 2 2 3" xfId="26369"/>
    <cellStyle name="Currency 3 4 3 2 4 2 2 3 2" xfId="26370"/>
    <cellStyle name="Currency 3 4 3 2 4 2 2 4" xfId="26371"/>
    <cellStyle name="Currency 3 4 3 2 4 2 3" xfId="26372"/>
    <cellStyle name="Currency 3 4 3 2 4 2 3 2" xfId="26373"/>
    <cellStyle name="Currency 3 4 3 2 4 2 3 2 2" xfId="26374"/>
    <cellStyle name="Currency 3 4 3 2 4 2 3 2 2 2" xfId="26375"/>
    <cellStyle name="Currency 3 4 3 2 4 2 3 2 3" xfId="26376"/>
    <cellStyle name="Currency 3 4 3 2 4 2 3 3" xfId="26377"/>
    <cellStyle name="Currency 3 4 3 2 4 2 3 3 2" xfId="26378"/>
    <cellStyle name="Currency 3 4 3 2 4 2 3 4" xfId="26379"/>
    <cellStyle name="Currency 3 4 3 2 4 2 4" xfId="26380"/>
    <cellStyle name="Currency 3 4 3 2 4 2 4 2" xfId="26381"/>
    <cellStyle name="Currency 3 4 3 2 4 2 4 2 2" xfId="26382"/>
    <cellStyle name="Currency 3 4 3 2 4 2 4 3" xfId="26383"/>
    <cellStyle name="Currency 3 4 3 2 4 2 5" xfId="26384"/>
    <cellStyle name="Currency 3 4 3 2 4 2 5 2" xfId="26385"/>
    <cellStyle name="Currency 3 4 3 2 4 2 6" xfId="26386"/>
    <cellStyle name="Currency 3 4 3 2 4 2 7" xfId="26387"/>
    <cellStyle name="Currency 3 4 3 2 4 3" xfId="26388"/>
    <cellStyle name="Currency 3 4 3 2 4 3 2" xfId="26389"/>
    <cellStyle name="Currency 3 4 3 2 4 3 2 2" xfId="26390"/>
    <cellStyle name="Currency 3 4 3 2 4 3 2 2 2" xfId="26391"/>
    <cellStyle name="Currency 3 4 3 2 4 3 2 3" xfId="26392"/>
    <cellStyle name="Currency 3 4 3 2 4 3 3" xfId="26393"/>
    <cellStyle name="Currency 3 4 3 2 4 3 3 2" xfId="26394"/>
    <cellStyle name="Currency 3 4 3 2 4 3 4" xfId="26395"/>
    <cellStyle name="Currency 3 4 3 2 4 3 5" xfId="26396"/>
    <cellStyle name="Currency 3 4 3 2 4 4" xfId="26397"/>
    <cellStyle name="Currency 3 4 3 2 4 4 2" xfId="26398"/>
    <cellStyle name="Currency 3 4 3 2 4 4 2 2" xfId="26399"/>
    <cellStyle name="Currency 3 4 3 2 4 4 2 2 2" xfId="26400"/>
    <cellStyle name="Currency 3 4 3 2 4 4 2 3" xfId="26401"/>
    <cellStyle name="Currency 3 4 3 2 4 4 3" xfId="26402"/>
    <cellStyle name="Currency 3 4 3 2 4 4 3 2" xfId="26403"/>
    <cellStyle name="Currency 3 4 3 2 4 4 4" xfId="26404"/>
    <cellStyle name="Currency 3 4 3 2 4 5" xfId="26405"/>
    <cellStyle name="Currency 3 4 3 2 4 5 2" xfId="26406"/>
    <cellStyle name="Currency 3 4 3 2 4 5 2 2" xfId="26407"/>
    <cellStyle name="Currency 3 4 3 2 4 5 2 2 2" xfId="26408"/>
    <cellStyle name="Currency 3 4 3 2 4 5 2 3" xfId="26409"/>
    <cellStyle name="Currency 3 4 3 2 4 5 3" xfId="26410"/>
    <cellStyle name="Currency 3 4 3 2 4 5 3 2" xfId="26411"/>
    <cellStyle name="Currency 3 4 3 2 4 5 4" xfId="26412"/>
    <cellStyle name="Currency 3 4 3 2 4 6" xfId="26413"/>
    <cellStyle name="Currency 3 4 3 2 4 6 2" xfId="26414"/>
    <cellStyle name="Currency 3 4 3 2 4 6 2 2" xfId="26415"/>
    <cellStyle name="Currency 3 4 3 2 4 6 2 2 2" xfId="26416"/>
    <cellStyle name="Currency 3 4 3 2 4 6 2 3" xfId="26417"/>
    <cellStyle name="Currency 3 4 3 2 4 6 3" xfId="26418"/>
    <cellStyle name="Currency 3 4 3 2 4 6 3 2" xfId="26419"/>
    <cellStyle name="Currency 3 4 3 2 4 6 4" xfId="26420"/>
    <cellStyle name="Currency 3 4 3 2 4 7" xfId="26421"/>
    <cellStyle name="Currency 3 4 3 2 4 7 2" xfId="26422"/>
    <cellStyle name="Currency 3 4 3 2 4 7 2 2" xfId="26423"/>
    <cellStyle name="Currency 3 4 3 2 4 7 3" xfId="26424"/>
    <cellStyle name="Currency 3 4 3 2 4 8" xfId="26425"/>
    <cellStyle name="Currency 3 4 3 2 4 8 2" xfId="26426"/>
    <cellStyle name="Currency 3 4 3 2 4 9" xfId="26427"/>
    <cellStyle name="Currency 3 4 3 2 5" xfId="26428"/>
    <cellStyle name="Currency 3 4 3 2 5 2" xfId="26429"/>
    <cellStyle name="Currency 3 4 3 2 5 2 2" xfId="26430"/>
    <cellStyle name="Currency 3 4 3 2 5 2 2 2" xfId="26431"/>
    <cellStyle name="Currency 3 4 3 2 5 2 2 2 2" xfId="26432"/>
    <cellStyle name="Currency 3 4 3 2 5 2 2 3" xfId="26433"/>
    <cellStyle name="Currency 3 4 3 2 5 2 3" xfId="26434"/>
    <cellStyle name="Currency 3 4 3 2 5 2 3 2" xfId="26435"/>
    <cellStyle name="Currency 3 4 3 2 5 2 4" xfId="26436"/>
    <cellStyle name="Currency 3 4 3 2 5 3" xfId="26437"/>
    <cellStyle name="Currency 3 4 3 2 5 3 2" xfId="26438"/>
    <cellStyle name="Currency 3 4 3 2 5 3 2 2" xfId="26439"/>
    <cellStyle name="Currency 3 4 3 2 5 3 2 2 2" xfId="26440"/>
    <cellStyle name="Currency 3 4 3 2 5 3 2 3" xfId="26441"/>
    <cellStyle name="Currency 3 4 3 2 5 3 3" xfId="26442"/>
    <cellStyle name="Currency 3 4 3 2 5 3 3 2" xfId="26443"/>
    <cellStyle name="Currency 3 4 3 2 5 3 4" xfId="26444"/>
    <cellStyle name="Currency 3 4 3 2 5 4" xfId="26445"/>
    <cellStyle name="Currency 3 4 3 2 5 4 2" xfId="26446"/>
    <cellStyle name="Currency 3 4 3 2 5 4 2 2" xfId="26447"/>
    <cellStyle name="Currency 3 4 3 2 5 4 3" xfId="26448"/>
    <cellStyle name="Currency 3 4 3 2 5 5" xfId="26449"/>
    <cellStyle name="Currency 3 4 3 2 5 5 2" xfId="26450"/>
    <cellStyle name="Currency 3 4 3 2 5 6" xfId="26451"/>
    <cellStyle name="Currency 3 4 3 2 5 7" xfId="26452"/>
    <cellStyle name="Currency 3 4 3 2 5 8" xfId="26453"/>
    <cellStyle name="Currency 3 4 3 2 6" xfId="26454"/>
    <cellStyle name="Currency 3 4 3 2 6 2" xfId="26455"/>
    <cellStyle name="Currency 3 4 3 2 6 2 2" xfId="26456"/>
    <cellStyle name="Currency 3 4 3 2 6 2 2 2" xfId="26457"/>
    <cellStyle name="Currency 3 4 3 2 6 2 2 2 2" xfId="26458"/>
    <cellStyle name="Currency 3 4 3 2 6 2 2 3" xfId="26459"/>
    <cellStyle name="Currency 3 4 3 2 6 2 3" xfId="26460"/>
    <cellStyle name="Currency 3 4 3 2 6 2 3 2" xfId="26461"/>
    <cellStyle name="Currency 3 4 3 2 6 2 4" xfId="26462"/>
    <cellStyle name="Currency 3 4 3 2 6 3" xfId="26463"/>
    <cellStyle name="Currency 3 4 3 2 6 3 2" xfId="26464"/>
    <cellStyle name="Currency 3 4 3 2 6 3 2 2" xfId="26465"/>
    <cellStyle name="Currency 3 4 3 2 6 3 2 2 2" xfId="26466"/>
    <cellStyle name="Currency 3 4 3 2 6 3 2 3" xfId="26467"/>
    <cellStyle name="Currency 3 4 3 2 6 3 3" xfId="26468"/>
    <cellStyle name="Currency 3 4 3 2 6 3 3 2" xfId="26469"/>
    <cellStyle name="Currency 3 4 3 2 6 3 4" xfId="26470"/>
    <cellStyle name="Currency 3 4 3 2 6 4" xfId="26471"/>
    <cellStyle name="Currency 3 4 3 2 6 4 2" xfId="26472"/>
    <cellStyle name="Currency 3 4 3 2 6 4 2 2" xfId="26473"/>
    <cellStyle name="Currency 3 4 3 2 6 4 3" xfId="26474"/>
    <cellStyle name="Currency 3 4 3 2 6 5" xfId="26475"/>
    <cellStyle name="Currency 3 4 3 2 6 5 2" xfId="26476"/>
    <cellStyle name="Currency 3 4 3 2 6 6" xfId="26477"/>
    <cellStyle name="Currency 3 4 3 2 6 7" xfId="26478"/>
    <cellStyle name="Currency 3 4 3 2 6 8" xfId="26479"/>
    <cellStyle name="Currency 3 4 3 2 7" xfId="26480"/>
    <cellStyle name="Currency 3 4 3 2 7 2" xfId="26481"/>
    <cellStyle name="Currency 3 4 3 2 7 2 2" xfId="26482"/>
    <cellStyle name="Currency 3 4 3 2 7 2 2 2" xfId="26483"/>
    <cellStyle name="Currency 3 4 3 2 7 2 3" xfId="26484"/>
    <cellStyle name="Currency 3 4 3 2 7 3" xfId="26485"/>
    <cellStyle name="Currency 3 4 3 2 7 3 2" xfId="26486"/>
    <cellStyle name="Currency 3 4 3 2 7 4" xfId="26487"/>
    <cellStyle name="Currency 3 4 3 2 7 5" xfId="26488"/>
    <cellStyle name="Currency 3 4 3 2 7 6" xfId="26489"/>
    <cellStyle name="Currency 3 4 3 2 8" xfId="26490"/>
    <cellStyle name="Currency 3 4 3 2 8 2" xfId="26491"/>
    <cellStyle name="Currency 3 4 3 2 8 2 2" xfId="26492"/>
    <cellStyle name="Currency 3 4 3 2 8 2 2 2" xfId="26493"/>
    <cellStyle name="Currency 3 4 3 2 8 2 3" xfId="26494"/>
    <cellStyle name="Currency 3 4 3 2 8 3" xfId="26495"/>
    <cellStyle name="Currency 3 4 3 2 8 3 2" xfId="26496"/>
    <cellStyle name="Currency 3 4 3 2 8 4" xfId="26497"/>
    <cellStyle name="Currency 3 4 3 2 9" xfId="26498"/>
    <cellStyle name="Currency 3 4 3 2 9 2" xfId="26499"/>
    <cellStyle name="Currency 3 4 3 2 9 2 2" xfId="26500"/>
    <cellStyle name="Currency 3 4 3 2 9 2 2 2" xfId="26501"/>
    <cellStyle name="Currency 3 4 3 2 9 2 3" xfId="26502"/>
    <cellStyle name="Currency 3 4 3 2 9 3" xfId="26503"/>
    <cellStyle name="Currency 3 4 3 2 9 3 2" xfId="26504"/>
    <cellStyle name="Currency 3 4 3 2 9 4" xfId="26505"/>
    <cellStyle name="Currency 3 4 3 20" xfId="26506"/>
    <cellStyle name="Currency 3 4 3 21" xfId="26507"/>
    <cellStyle name="Currency 3 4 3 3" xfId="26508"/>
    <cellStyle name="Currency 3 4 3 3 10" xfId="26509"/>
    <cellStyle name="Currency 3 4 3 3 10 2" xfId="26510"/>
    <cellStyle name="Currency 3 4 3 3 10 2 2" xfId="26511"/>
    <cellStyle name="Currency 3 4 3 3 10 3" xfId="26512"/>
    <cellStyle name="Currency 3 4 3 3 11" xfId="26513"/>
    <cellStyle name="Currency 3 4 3 3 11 2" xfId="26514"/>
    <cellStyle name="Currency 3 4 3 3 12" xfId="26515"/>
    <cellStyle name="Currency 3 4 3 3 13" xfId="26516"/>
    <cellStyle name="Currency 3 4 3 3 14" xfId="26517"/>
    <cellStyle name="Currency 3 4 3 3 15" xfId="26518"/>
    <cellStyle name="Currency 3 4 3 3 16" xfId="26519"/>
    <cellStyle name="Currency 3 4 3 3 17" xfId="26520"/>
    <cellStyle name="Currency 3 4 3 3 2" xfId="26521"/>
    <cellStyle name="Currency 3 4 3 3 2 10" xfId="26522"/>
    <cellStyle name="Currency 3 4 3 3 2 10 2" xfId="26523"/>
    <cellStyle name="Currency 3 4 3 3 2 11" xfId="26524"/>
    <cellStyle name="Currency 3 4 3 3 2 12" xfId="26525"/>
    <cellStyle name="Currency 3 4 3 3 2 13" xfId="26526"/>
    <cellStyle name="Currency 3 4 3 3 2 2" xfId="26527"/>
    <cellStyle name="Currency 3 4 3 3 2 2 10" xfId="26528"/>
    <cellStyle name="Currency 3 4 3 3 2 2 2" xfId="26529"/>
    <cellStyle name="Currency 3 4 3 3 2 2 2 2" xfId="26530"/>
    <cellStyle name="Currency 3 4 3 3 2 2 2 2 2" xfId="26531"/>
    <cellStyle name="Currency 3 4 3 3 2 2 2 2 2 2" xfId="26532"/>
    <cellStyle name="Currency 3 4 3 3 2 2 2 2 2 2 2" xfId="26533"/>
    <cellStyle name="Currency 3 4 3 3 2 2 2 2 2 3" xfId="26534"/>
    <cellStyle name="Currency 3 4 3 3 2 2 2 2 3" xfId="26535"/>
    <cellStyle name="Currency 3 4 3 3 2 2 2 2 3 2" xfId="26536"/>
    <cellStyle name="Currency 3 4 3 3 2 2 2 2 4" xfId="26537"/>
    <cellStyle name="Currency 3 4 3 3 2 2 2 3" xfId="26538"/>
    <cellStyle name="Currency 3 4 3 3 2 2 2 3 2" xfId="26539"/>
    <cellStyle name="Currency 3 4 3 3 2 2 2 3 2 2" xfId="26540"/>
    <cellStyle name="Currency 3 4 3 3 2 2 2 3 2 2 2" xfId="26541"/>
    <cellStyle name="Currency 3 4 3 3 2 2 2 3 2 3" xfId="26542"/>
    <cellStyle name="Currency 3 4 3 3 2 2 2 3 3" xfId="26543"/>
    <cellStyle name="Currency 3 4 3 3 2 2 2 3 3 2" xfId="26544"/>
    <cellStyle name="Currency 3 4 3 3 2 2 2 3 4" xfId="26545"/>
    <cellStyle name="Currency 3 4 3 3 2 2 2 4" xfId="26546"/>
    <cellStyle name="Currency 3 4 3 3 2 2 2 4 2" xfId="26547"/>
    <cellStyle name="Currency 3 4 3 3 2 2 2 4 2 2" xfId="26548"/>
    <cellStyle name="Currency 3 4 3 3 2 2 2 4 3" xfId="26549"/>
    <cellStyle name="Currency 3 4 3 3 2 2 2 5" xfId="26550"/>
    <cellStyle name="Currency 3 4 3 3 2 2 2 5 2" xfId="26551"/>
    <cellStyle name="Currency 3 4 3 3 2 2 2 6" xfId="26552"/>
    <cellStyle name="Currency 3 4 3 3 2 2 2 7" xfId="26553"/>
    <cellStyle name="Currency 3 4 3 3 2 2 3" xfId="26554"/>
    <cellStyle name="Currency 3 4 3 3 2 2 3 2" xfId="26555"/>
    <cellStyle name="Currency 3 4 3 3 2 2 3 2 2" xfId="26556"/>
    <cellStyle name="Currency 3 4 3 3 2 2 3 2 2 2" xfId="26557"/>
    <cellStyle name="Currency 3 4 3 3 2 2 3 2 3" xfId="26558"/>
    <cellStyle name="Currency 3 4 3 3 2 2 3 3" xfId="26559"/>
    <cellStyle name="Currency 3 4 3 3 2 2 3 3 2" xfId="26560"/>
    <cellStyle name="Currency 3 4 3 3 2 2 3 4" xfId="26561"/>
    <cellStyle name="Currency 3 4 3 3 2 2 3 5" xfId="26562"/>
    <cellStyle name="Currency 3 4 3 3 2 2 4" xfId="26563"/>
    <cellStyle name="Currency 3 4 3 3 2 2 4 2" xfId="26564"/>
    <cellStyle name="Currency 3 4 3 3 2 2 4 2 2" xfId="26565"/>
    <cellStyle name="Currency 3 4 3 3 2 2 4 2 2 2" xfId="26566"/>
    <cellStyle name="Currency 3 4 3 3 2 2 4 2 3" xfId="26567"/>
    <cellStyle name="Currency 3 4 3 3 2 2 4 3" xfId="26568"/>
    <cellStyle name="Currency 3 4 3 3 2 2 4 3 2" xfId="26569"/>
    <cellStyle name="Currency 3 4 3 3 2 2 4 4" xfId="26570"/>
    <cellStyle name="Currency 3 4 3 3 2 2 5" xfId="26571"/>
    <cellStyle name="Currency 3 4 3 3 2 2 5 2" xfId="26572"/>
    <cellStyle name="Currency 3 4 3 3 2 2 5 2 2" xfId="26573"/>
    <cellStyle name="Currency 3 4 3 3 2 2 5 2 2 2" xfId="26574"/>
    <cellStyle name="Currency 3 4 3 3 2 2 5 2 3" xfId="26575"/>
    <cellStyle name="Currency 3 4 3 3 2 2 5 3" xfId="26576"/>
    <cellStyle name="Currency 3 4 3 3 2 2 5 3 2" xfId="26577"/>
    <cellStyle name="Currency 3 4 3 3 2 2 5 4" xfId="26578"/>
    <cellStyle name="Currency 3 4 3 3 2 2 6" xfId="26579"/>
    <cellStyle name="Currency 3 4 3 3 2 2 6 2" xfId="26580"/>
    <cellStyle name="Currency 3 4 3 3 2 2 6 2 2" xfId="26581"/>
    <cellStyle name="Currency 3 4 3 3 2 2 6 2 2 2" xfId="26582"/>
    <cellStyle name="Currency 3 4 3 3 2 2 6 2 3" xfId="26583"/>
    <cellStyle name="Currency 3 4 3 3 2 2 6 3" xfId="26584"/>
    <cellStyle name="Currency 3 4 3 3 2 2 6 3 2" xfId="26585"/>
    <cellStyle name="Currency 3 4 3 3 2 2 6 4" xfId="26586"/>
    <cellStyle name="Currency 3 4 3 3 2 2 7" xfId="26587"/>
    <cellStyle name="Currency 3 4 3 3 2 2 7 2" xfId="26588"/>
    <cellStyle name="Currency 3 4 3 3 2 2 7 2 2" xfId="26589"/>
    <cellStyle name="Currency 3 4 3 3 2 2 7 3" xfId="26590"/>
    <cellStyle name="Currency 3 4 3 3 2 2 8" xfId="26591"/>
    <cellStyle name="Currency 3 4 3 3 2 2 8 2" xfId="26592"/>
    <cellStyle name="Currency 3 4 3 3 2 2 9" xfId="26593"/>
    <cellStyle name="Currency 3 4 3 3 2 3" xfId="26594"/>
    <cellStyle name="Currency 3 4 3 3 2 3 10" xfId="26595"/>
    <cellStyle name="Currency 3 4 3 3 2 3 2" xfId="26596"/>
    <cellStyle name="Currency 3 4 3 3 2 3 2 2" xfId="26597"/>
    <cellStyle name="Currency 3 4 3 3 2 3 2 2 2" xfId="26598"/>
    <cellStyle name="Currency 3 4 3 3 2 3 2 2 2 2" xfId="26599"/>
    <cellStyle name="Currency 3 4 3 3 2 3 2 2 2 2 2" xfId="26600"/>
    <cellStyle name="Currency 3 4 3 3 2 3 2 2 2 3" xfId="26601"/>
    <cellStyle name="Currency 3 4 3 3 2 3 2 2 3" xfId="26602"/>
    <cellStyle name="Currency 3 4 3 3 2 3 2 2 3 2" xfId="26603"/>
    <cellStyle name="Currency 3 4 3 3 2 3 2 2 4" xfId="26604"/>
    <cellStyle name="Currency 3 4 3 3 2 3 2 3" xfId="26605"/>
    <cellStyle name="Currency 3 4 3 3 2 3 2 3 2" xfId="26606"/>
    <cellStyle name="Currency 3 4 3 3 2 3 2 3 2 2" xfId="26607"/>
    <cellStyle name="Currency 3 4 3 3 2 3 2 3 2 2 2" xfId="26608"/>
    <cellStyle name="Currency 3 4 3 3 2 3 2 3 2 3" xfId="26609"/>
    <cellStyle name="Currency 3 4 3 3 2 3 2 3 3" xfId="26610"/>
    <cellStyle name="Currency 3 4 3 3 2 3 2 3 3 2" xfId="26611"/>
    <cellStyle name="Currency 3 4 3 3 2 3 2 3 4" xfId="26612"/>
    <cellStyle name="Currency 3 4 3 3 2 3 2 4" xfId="26613"/>
    <cellStyle name="Currency 3 4 3 3 2 3 2 4 2" xfId="26614"/>
    <cellStyle name="Currency 3 4 3 3 2 3 2 4 2 2" xfId="26615"/>
    <cellStyle name="Currency 3 4 3 3 2 3 2 4 3" xfId="26616"/>
    <cellStyle name="Currency 3 4 3 3 2 3 2 5" xfId="26617"/>
    <cellStyle name="Currency 3 4 3 3 2 3 2 5 2" xfId="26618"/>
    <cellStyle name="Currency 3 4 3 3 2 3 2 6" xfId="26619"/>
    <cellStyle name="Currency 3 4 3 3 2 3 2 7" xfId="26620"/>
    <cellStyle name="Currency 3 4 3 3 2 3 3" xfId="26621"/>
    <cellStyle name="Currency 3 4 3 3 2 3 3 2" xfId="26622"/>
    <cellStyle name="Currency 3 4 3 3 2 3 3 2 2" xfId="26623"/>
    <cellStyle name="Currency 3 4 3 3 2 3 3 2 2 2" xfId="26624"/>
    <cellStyle name="Currency 3 4 3 3 2 3 3 2 3" xfId="26625"/>
    <cellStyle name="Currency 3 4 3 3 2 3 3 3" xfId="26626"/>
    <cellStyle name="Currency 3 4 3 3 2 3 3 3 2" xfId="26627"/>
    <cellStyle name="Currency 3 4 3 3 2 3 3 4" xfId="26628"/>
    <cellStyle name="Currency 3 4 3 3 2 3 3 5" xfId="26629"/>
    <cellStyle name="Currency 3 4 3 3 2 3 4" xfId="26630"/>
    <cellStyle name="Currency 3 4 3 3 2 3 4 2" xfId="26631"/>
    <cellStyle name="Currency 3 4 3 3 2 3 4 2 2" xfId="26632"/>
    <cellStyle name="Currency 3 4 3 3 2 3 4 2 2 2" xfId="26633"/>
    <cellStyle name="Currency 3 4 3 3 2 3 4 2 3" xfId="26634"/>
    <cellStyle name="Currency 3 4 3 3 2 3 4 3" xfId="26635"/>
    <cellStyle name="Currency 3 4 3 3 2 3 4 3 2" xfId="26636"/>
    <cellStyle name="Currency 3 4 3 3 2 3 4 4" xfId="26637"/>
    <cellStyle name="Currency 3 4 3 3 2 3 5" xfId="26638"/>
    <cellStyle name="Currency 3 4 3 3 2 3 5 2" xfId="26639"/>
    <cellStyle name="Currency 3 4 3 3 2 3 5 2 2" xfId="26640"/>
    <cellStyle name="Currency 3 4 3 3 2 3 5 2 2 2" xfId="26641"/>
    <cellStyle name="Currency 3 4 3 3 2 3 5 2 3" xfId="26642"/>
    <cellStyle name="Currency 3 4 3 3 2 3 5 3" xfId="26643"/>
    <cellStyle name="Currency 3 4 3 3 2 3 5 3 2" xfId="26644"/>
    <cellStyle name="Currency 3 4 3 3 2 3 5 4" xfId="26645"/>
    <cellStyle name="Currency 3 4 3 3 2 3 6" xfId="26646"/>
    <cellStyle name="Currency 3 4 3 3 2 3 6 2" xfId="26647"/>
    <cellStyle name="Currency 3 4 3 3 2 3 6 2 2" xfId="26648"/>
    <cellStyle name="Currency 3 4 3 3 2 3 6 2 2 2" xfId="26649"/>
    <cellStyle name="Currency 3 4 3 3 2 3 6 2 3" xfId="26650"/>
    <cellStyle name="Currency 3 4 3 3 2 3 6 3" xfId="26651"/>
    <cellStyle name="Currency 3 4 3 3 2 3 6 3 2" xfId="26652"/>
    <cellStyle name="Currency 3 4 3 3 2 3 6 4" xfId="26653"/>
    <cellStyle name="Currency 3 4 3 3 2 3 7" xfId="26654"/>
    <cellStyle name="Currency 3 4 3 3 2 3 7 2" xfId="26655"/>
    <cellStyle name="Currency 3 4 3 3 2 3 7 2 2" xfId="26656"/>
    <cellStyle name="Currency 3 4 3 3 2 3 7 3" xfId="26657"/>
    <cellStyle name="Currency 3 4 3 3 2 3 8" xfId="26658"/>
    <cellStyle name="Currency 3 4 3 3 2 3 8 2" xfId="26659"/>
    <cellStyle name="Currency 3 4 3 3 2 3 9" xfId="26660"/>
    <cellStyle name="Currency 3 4 3 3 2 4" xfId="26661"/>
    <cellStyle name="Currency 3 4 3 3 2 4 2" xfId="26662"/>
    <cellStyle name="Currency 3 4 3 3 2 4 2 2" xfId="26663"/>
    <cellStyle name="Currency 3 4 3 3 2 4 2 2 2" xfId="26664"/>
    <cellStyle name="Currency 3 4 3 3 2 4 2 2 2 2" xfId="26665"/>
    <cellStyle name="Currency 3 4 3 3 2 4 2 2 3" xfId="26666"/>
    <cellStyle name="Currency 3 4 3 3 2 4 2 3" xfId="26667"/>
    <cellStyle name="Currency 3 4 3 3 2 4 2 3 2" xfId="26668"/>
    <cellStyle name="Currency 3 4 3 3 2 4 2 4" xfId="26669"/>
    <cellStyle name="Currency 3 4 3 3 2 4 3" xfId="26670"/>
    <cellStyle name="Currency 3 4 3 3 2 4 3 2" xfId="26671"/>
    <cellStyle name="Currency 3 4 3 3 2 4 3 2 2" xfId="26672"/>
    <cellStyle name="Currency 3 4 3 3 2 4 3 2 2 2" xfId="26673"/>
    <cellStyle name="Currency 3 4 3 3 2 4 3 2 3" xfId="26674"/>
    <cellStyle name="Currency 3 4 3 3 2 4 3 3" xfId="26675"/>
    <cellStyle name="Currency 3 4 3 3 2 4 3 3 2" xfId="26676"/>
    <cellStyle name="Currency 3 4 3 3 2 4 3 4" xfId="26677"/>
    <cellStyle name="Currency 3 4 3 3 2 4 4" xfId="26678"/>
    <cellStyle name="Currency 3 4 3 3 2 4 4 2" xfId="26679"/>
    <cellStyle name="Currency 3 4 3 3 2 4 4 2 2" xfId="26680"/>
    <cellStyle name="Currency 3 4 3 3 2 4 4 3" xfId="26681"/>
    <cellStyle name="Currency 3 4 3 3 2 4 5" xfId="26682"/>
    <cellStyle name="Currency 3 4 3 3 2 4 5 2" xfId="26683"/>
    <cellStyle name="Currency 3 4 3 3 2 4 6" xfId="26684"/>
    <cellStyle name="Currency 3 4 3 3 2 4 7" xfId="26685"/>
    <cellStyle name="Currency 3 4 3 3 2 5" xfId="26686"/>
    <cellStyle name="Currency 3 4 3 3 2 5 2" xfId="26687"/>
    <cellStyle name="Currency 3 4 3 3 2 5 2 2" xfId="26688"/>
    <cellStyle name="Currency 3 4 3 3 2 5 2 2 2" xfId="26689"/>
    <cellStyle name="Currency 3 4 3 3 2 5 2 3" xfId="26690"/>
    <cellStyle name="Currency 3 4 3 3 2 5 3" xfId="26691"/>
    <cellStyle name="Currency 3 4 3 3 2 5 3 2" xfId="26692"/>
    <cellStyle name="Currency 3 4 3 3 2 5 4" xfId="26693"/>
    <cellStyle name="Currency 3 4 3 3 2 5 5" xfId="26694"/>
    <cellStyle name="Currency 3 4 3 3 2 6" xfId="26695"/>
    <cellStyle name="Currency 3 4 3 3 2 6 2" xfId="26696"/>
    <cellStyle name="Currency 3 4 3 3 2 6 2 2" xfId="26697"/>
    <cellStyle name="Currency 3 4 3 3 2 6 2 2 2" xfId="26698"/>
    <cellStyle name="Currency 3 4 3 3 2 6 2 3" xfId="26699"/>
    <cellStyle name="Currency 3 4 3 3 2 6 3" xfId="26700"/>
    <cellStyle name="Currency 3 4 3 3 2 6 3 2" xfId="26701"/>
    <cellStyle name="Currency 3 4 3 3 2 6 4" xfId="26702"/>
    <cellStyle name="Currency 3 4 3 3 2 7" xfId="26703"/>
    <cellStyle name="Currency 3 4 3 3 2 7 2" xfId="26704"/>
    <cellStyle name="Currency 3 4 3 3 2 7 2 2" xfId="26705"/>
    <cellStyle name="Currency 3 4 3 3 2 7 2 2 2" xfId="26706"/>
    <cellStyle name="Currency 3 4 3 3 2 7 2 3" xfId="26707"/>
    <cellStyle name="Currency 3 4 3 3 2 7 3" xfId="26708"/>
    <cellStyle name="Currency 3 4 3 3 2 7 3 2" xfId="26709"/>
    <cellStyle name="Currency 3 4 3 3 2 7 4" xfId="26710"/>
    <cellStyle name="Currency 3 4 3 3 2 8" xfId="26711"/>
    <cellStyle name="Currency 3 4 3 3 2 8 2" xfId="26712"/>
    <cellStyle name="Currency 3 4 3 3 2 8 2 2" xfId="26713"/>
    <cellStyle name="Currency 3 4 3 3 2 8 2 2 2" xfId="26714"/>
    <cellStyle name="Currency 3 4 3 3 2 8 2 3" xfId="26715"/>
    <cellStyle name="Currency 3 4 3 3 2 8 3" xfId="26716"/>
    <cellStyle name="Currency 3 4 3 3 2 8 3 2" xfId="26717"/>
    <cellStyle name="Currency 3 4 3 3 2 8 4" xfId="26718"/>
    <cellStyle name="Currency 3 4 3 3 2 9" xfId="26719"/>
    <cellStyle name="Currency 3 4 3 3 2 9 2" xfId="26720"/>
    <cellStyle name="Currency 3 4 3 3 2 9 2 2" xfId="26721"/>
    <cellStyle name="Currency 3 4 3 3 2 9 3" xfId="26722"/>
    <cellStyle name="Currency 3 4 3 3 3" xfId="26723"/>
    <cellStyle name="Currency 3 4 3 3 3 10" xfId="26724"/>
    <cellStyle name="Currency 3 4 3 3 3 11" xfId="26725"/>
    <cellStyle name="Currency 3 4 3 3 3 2" xfId="26726"/>
    <cellStyle name="Currency 3 4 3 3 3 2 2" xfId="26727"/>
    <cellStyle name="Currency 3 4 3 3 3 2 2 2" xfId="26728"/>
    <cellStyle name="Currency 3 4 3 3 3 2 2 2 2" xfId="26729"/>
    <cellStyle name="Currency 3 4 3 3 3 2 2 2 2 2" xfId="26730"/>
    <cellStyle name="Currency 3 4 3 3 3 2 2 2 3" xfId="26731"/>
    <cellStyle name="Currency 3 4 3 3 3 2 2 3" xfId="26732"/>
    <cellStyle name="Currency 3 4 3 3 3 2 2 3 2" xfId="26733"/>
    <cellStyle name="Currency 3 4 3 3 3 2 2 4" xfId="26734"/>
    <cellStyle name="Currency 3 4 3 3 3 2 3" xfId="26735"/>
    <cellStyle name="Currency 3 4 3 3 3 2 3 2" xfId="26736"/>
    <cellStyle name="Currency 3 4 3 3 3 2 3 2 2" xfId="26737"/>
    <cellStyle name="Currency 3 4 3 3 3 2 3 2 2 2" xfId="26738"/>
    <cellStyle name="Currency 3 4 3 3 3 2 3 2 3" xfId="26739"/>
    <cellStyle name="Currency 3 4 3 3 3 2 3 3" xfId="26740"/>
    <cellStyle name="Currency 3 4 3 3 3 2 3 3 2" xfId="26741"/>
    <cellStyle name="Currency 3 4 3 3 3 2 3 4" xfId="26742"/>
    <cellStyle name="Currency 3 4 3 3 3 2 4" xfId="26743"/>
    <cellStyle name="Currency 3 4 3 3 3 2 4 2" xfId="26744"/>
    <cellStyle name="Currency 3 4 3 3 3 2 4 2 2" xfId="26745"/>
    <cellStyle name="Currency 3 4 3 3 3 2 4 3" xfId="26746"/>
    <cellStyle name="Currency 3 4 3 3 3 2 5" xfId="26747"/>
    <cellStyle name="Currency 3 4 3 3 3 2 5 2" xfId="26748"/>
    <cellStyle name="Currency 3 4 3 3 3 2 6" xfId="26749"/>
    <cellStyle name="Currency 3 4 3 3 3 2 7" xfId="26750"/>
    <cellStyle name="Currency 3 4 3 3 3 3" xfId="26751"/>
    <cellStyle name="Currency 3 4 3 3 3 3 2" xfId="26752"/>
    <cellStyle name="Currency 3 4 3 3 3 3 2 2" xfId="26753"/>
    <cellStyle name="Currency 3 4 3 3 3 3 2 2 2" xfId="26754"/>
    <cellStyle name="Currency 3 4 3 3 3 3 2 3" xfId="26755"/>
    <cellStyle name="Currency 3 4 3 3 3 3 3" xfId="26756"/>
    <cellStyle name="Currency 3 4 3 3 3 3 3 2" xfId="26757"/>
    <cellStyle name="Currency 3 4 3 3 3 3 4" xfId="26758"/>
    <cellStyle name="Currency 3 4 3 3 3 3 5" xfId="26759"/>
    <cellStyle name="Currency 3 4 3 3 3 4" xfId="26760"/>
    <cellStyle name="Currency 3 4 3 3 3 4 2" xfId="26761"/>
    <cellStyle name="Currency 3 4 3 3 3 4 2 2" xfId="26762"/>
    <cellStyle name="Currency 3 4 3 3 3 4 2 2 2" xfId="26763"/>
    <cellStyle name="Currency 3 4 3 3 3 4 2 3" xfId="26764"/>
    <cellStyle name="Currency 3 4 3 3 3 4 3" xfId="26765"/>
    <cellStyle name="Currency 3 4 3 3 3 4 3 2" xfId="26766"/>
    <cellStyle name="Currency 3 4 3 3 3 4 4" xfId="26767"/>
    <cellStyle name="Currency 3 4 3 3 3 5" xfId="26768"/>
    <cellStyle name="Currency 3 4 3 3 3 5 2" xfId="26769"/>
    <cellStyle name="Currency 3 4 3 3 3 5 2 2" xfId="26770"/>
    <cellStyle name="Currency 3 4 3 3 3 5 2 2 2" xfId="26771"/>
    <cellStyle name="Currency 3 4 3 3 3 5 2 3" xfId="26772"/>
    <cellStyle name="Currency 3 4 3 3 3 5 3" xfId="26773"/>
    <cellStyle name="Currency 3 4 3 3 3 5 3 2" xfId="26774"/>
    <cellStyle name="Currency 3 4 3 3 3 5 4" xfId="26775"/>
    <cellStyle name="Currency 3 4 3 3 3 6" xfId="26776"/>
    <cellStyle name="Currency 3 4 3 3 3 6 2" xfId="26777"/>
    <cellStyle name="Currency 3 4 3 3 3 6 2 2" xfId="26778"/>
    <cellStyle name="Currency 3 4 3 3 3 6 2 2 2" xfId="26779"/>
    <cellStyle name="Currency 3 4 3 3 3 6 2 3" xfId="26780"/>
    <cellStyle name="Currency 3 4 3 3 3 6 3" xfId="26781"/>
    <cellStyle name="Currency 3 4 3 3 3 6 3 2" xfId="26782"/>
    <cellStyle name="Currency 3 4 3 3 3 6 4" xfId="26783"/>
    <cellStyle name="Currency 3 4 3 3 3 7" xfId="26784"/>
    <cellStyle name="Currency 3 4 3 3 3 7 2" xfId="26785"/>
    <cellStyle name="Currency 3 4 3 3 3 7 2 2" xfId="26786"/>
    <cellStyle name="Currency 3 4 3 3 3 7 3" xfId="26787"/>
    <cellStyle name="Currency 3 4 3 3 3 8" xfId="26788"/>
    <cellStyle name="Currency 3 4 3 3 3 8 2" xfId="26789"/>
    <cellStyle name="Currency 3 4 3 3 3 9" xfId="26790"/>
    <cellStyle name="Currency 3 4 3 3 4" xfId="26791"/>
    <cellStyle name="Currency 3 4 3 3 4 10" xfId="26792"/>
    <cellStyle name="Currency 3 4 3 3 4 11" xfId="26793"/>
    <cellStyle name="Currency 3 4 3 3 4 2" xfId="26794"/>
    <cellStyle name="Currency 3 4 3 3 4 2 2" xfId="26795"/>
    <cellStyle name="Currency 3 4 3 3 4 2 2 2" xfId="26796"/>
    <cellStyle name="Currency 3 4 3 3 4 2 2 2 2" xfId="26797"/>
    <cellStyle name="Currency 3 4 3 3 4 2 2 2 2 2" xfId="26798"/>
    <cellStyle name="Currency 3 4 3 3 4 2 2 2 3" xfId="26799"/>
    <cellStyle name="Currency 3 4 3 3 4 2 2 3" xfId="26800"/>
    <cellStyle name="Currency 3 4 3 3 4 2 2 3 2" xfId="26801"/>
    <cellStyle name="Currency 3 4 3 3 4 2 2 4" xfId="26802"/>
    <cellStyle name="Currency 3 4 3 3 4 2 3" xfId="26803"/>
    <cellStyle name="Currency 3 4 3 3 4 2 3 2" xfId="26804"/>
    <cellStyle name="Currency 3 4 3 3 4 2 3 2 2" xfId="26805"/>
    <cellStyle name="Currency 3 4 3 3 4 2 3 2 2 2" xfId="26806"/>
    <cellStyle name="Currency 3 4 3 3 4 2 3 2 3" xfId="26807"/>
    <cellStyle name="Currency 3 4 3 3 4 2 3 3" xfId="26808"/>
    <cellStyle name="Currency 3 4 3 3 4 2 3 3 2" xfId="26809"/>
    <cellStyle name="Currency 3 4 3 3 4 2 3 4" xfId="26810"/>
    <cellStyle name="Currency 3 4 3 3 4 2 4" xfId="26811"/>
    <cellStyle name="Currency 3 4 3 3 4 2 4 2" xfId="26812"/>
    <cellStyle name="Currency 3 4 3 3 4 2 4 2 2" xfId="26813"/>
    <cellStyle name="Currency 3 4 3 3 4 2 4 3" xfId="26814"/>
    <cellStyle name="Currency 3 4 3 3 4 2 5" xfId="26815"/>
    <cellStyle name="Currency 3 4 3 3 4 2 5 2" xfId="26816"/>
    <cellStyle name="Currency 3 4 3 3 4 2 6" xfId="26817"/>
    <cellStyle name="Currency 3 4 3 3 4 2 7" xfId="26818"/>
    <cellStyle name="Currency 3 4 3 3 4 3" xfId="26819"/>
    <cellStyle name="Currency 3 4 3 3 4 3 2" xfId="26820"/>
    <cellStyle name="Currency 3 4 3 3 4 3 2 2" xfId="26821"/>
    <cellStyle name="Currency 3 4 3 3 4 3 2 2 2" xfId="26822"/>
    <cellStyle name="Currency 3 4 3 3 4 3 2 3" xfId="26823"/>
    <cellStyle name="Currency 3 4 3 3 4 3 3" xfId="26824"/>
    <cellStyle name="Currency 3 4 3 3 4 3 3 2" xfId="26825"/>
    <cellStyle name="Currency 3 4 3 3 4 3 4" xfId="26826"/>
    <cellStyle name="Currency 3 4 3 3 4 3 5" xfId="26827"/>
    <cellStyle name="Currency 3 4 3 3 4 4" xfId="26828"/>
    <cellStyle name="Currency 3 4 3 3 4 4 2" xfId="26829"/>
    <cellStyle name="Currency 3 4 3 3 4 4 2 2" xfId="26830"/>
    <cellStyle name="Currency 3 4 3 3 4 4 2 2 2" xfId="26831"/>
    <cellStyle name="Currency 3 4 3 3 4 4 2 3" xfId="26832"/>
    <cellStyle name="Currency 3 4 3 3 4 4 3" xfId="26833"/>
    <cellStyle name="Currency 3 4 3 3 4 4 3 2" xfId="26834"/>
    <cellStyle name="Currency 3 4 3 3 4 4 4" xfId="26835"/>
    <cellStyle name="Currency 3 4 3 3 4 5" xfId="26836"/>
    <cellStyle name="Currency 3 4 3 3 4 5 2" xfId="26837"/>
    <cellStyle name="Currency 3 4 3 3 4 5 2 2" xfId="26838"/>
    <cellStyle name="Currency 3 4 3 3 4 5 2 2 2" xfId="26839"/>
    <cellStyle name="Currency 3 4 3 3 4 5 2 3" xfId="26840"/>
    <cellStyle name="Currency 3 4 3 3 4 5 3" xfId="26841"/>
    <cellStyle name="Currency 3 4 3 3 4 5 3 2" xfId="26842"/>
    <cellStyle name="Currency 3 4 3 3 4 5 4" xfId="26843"/>
    <cellStyle name="Currency 3 4 3 3 4 6" xfId="26844"/>
    <cellStyle name="Currency 3 4 3 3 4 6 2" xfId="26845"/>
    <cellStyle name="Currency 3 4 3 3 4 6 2 2" xfId="26846"/>
    <cellStyle name="Currency 3 4 3 3 4 6 2 2 2" xfId="26847"/>
    <cellStyle name="Currency 3 4 3 3 4 6 2 3" xfId="26848"/>
    <cellStyle name="Currency 3 4 3 3 4 6 3" xfId="26849"/>
    <cellStyle name="Currency 3 4 3 3 4 6 3 2" xfId="26850"/>
    <cellStyle name="Currency 3 4 3 3 4 6 4" xfId="26851"/>
    <cellStyle name="Currency 3 4 3 3 4 7" xfId="26852"/>
    <cellStyle name="Currency 3 4 3 3 4 7 2" xfId="26853"/>
    <cellStyle name="Currency 3 4 3 3 4 7 2 2" xfId="26854"/>
    <cellStyle name="Currency 3 4 3 3 4 7 3" xfId="26855"/>
    <cellStyle name="Currency 3 4 3 3 4 8" xfId="26856"/>
    <cellStyle name="Currency 3 4 3 3 4 8 2" xfId="26857"/>
    <cellStyle name="Currency 3 4 3 3 4 9" xfId="26858"/>
    <cellStyle name="Currency 3 4 3 3 5" xfId="26859"/>
    <cellStyle name="Currency 3 4 3 3 5 2" xfId="26860"/>
    <cellStyle name="Currency 3 4 3 3 5 2 2" xfId="26861"/>
    <cellStyle name="Currency 3 4 3 3 5 2 2 2" xfId="26862"/>
    <cellStyle name="Currency 3 4 3 3 5 2 2 2 2" xfId="26863"/>
    <cellStyle name="Currency 3 4 3 3 5 2 2 3" xfId="26864"/>
    <cellStyle name="Currency 3 4 3 3 5 2 3" xfId="26865"/>
    <cellStyle name="Currency 3 4 3 3 5 2 3 2" xfId="26866"/>
    <cellStyle name="Currency 3 4 3 3 5 2 4" xfId="26867"/>
    <cellStyle name="Currency 3 4 3 3 5 3" xfId="26868"/>
    <cellStyle name="Currency 3 4 3 3 5 3 2" xfId="26869"/>
    <cellStyle name="Currency 3 4 3 3 5 3 2 2" xfId="26870"/>
    <cellStyle name="Currency 3 4 3 3 5 3 2 2 2" xfId="26871"/>
    <cellStyle name="Currency 3 4 3 3 5 3 2 3" xfId="26872"/>
    <cellStyle name="Currency 3 4 3 3 5 3 3" xfId="26873"/>
    <cellStyle name="Currency 3 4 3 3 5 3 3 2" xfId="26874"/>
    <cellStyle name="Currency 3 4 3 3 5 3 4" xfId="26875"/>
    <cellStyle name="Currency 3 4 3 3 5 4" xfId="26876"/>
    <cellStyle name="Currency 3 4 3 3 5 4 2" xfId="26877"/>
    <cellStyle name="Currency 3 4 3 3 5 4 2 2" xfId="26878"/>
    <cellStyle name="Currency 3 4 3 3 5 4 3" xfId="26879"/>
    <cellStyle name="Currency 3 4 3 3 5 5" xfId="26880"/>
    <cellStyle name="Currency 3 4 3 3 5 5 2" xfId="26881"/>
    <cellStyle name="Currency 3 4 3 3 5 6" xfId="26882"/>
    <cellStyle name="Currency 3 4 3 3 5 7" xfId="26883"/>
    <cellStyle name="Currency 3 4 3 3 6" xfId="26884"/>
    <cellStyle name="Currency 3 4 3 3 6 2" xfId="26885"/>
    <cellStyle name="Currency 3 4 3 3 6 2 2" xfId="26886"/>
    <cellStyle name="Currency 3 4 3 3 6 2 2 2" xfId="26887"/>
    <cellStyle name="Currency 3 4 3 3 6 2 2 2 2" xfId="26888"/>
    <cellStyle name="Currency 3 4 3 3 6 2 2 3" xfId="26889"/>
    <cellStyle name="Currency 3 4 3 3 6 2 3" xfId="26890"/>
    <cellStyle name="Currency 3 4 3 3 6 2 3 2" xfId="26891"/>
    <cellStyle name="Currency 3 4 3 3 6 2 4" xfId="26892"/>
    <cellStyle name="Currency 3 4 3 3 6 3" xfId="26893"/>
    <cellStyle name="Currency 3 4 3 3 6 3 2" xfId="26894"/>
    <cellStyle name="Currency 3 4 3 3 6 3 2 2" xfId="26895"/>
    <cellStyle name="Currency 3 4 3 3 6 3 2 2 2" xfId="26896"/>
    <cellStyle name="Currency 3 4 3 3 6 3 2 3" xfId="26897"/>
    <cellStyle name="Currency 3 4 3 3 6 3 3" xfId="26898"/>
    <cellStyle name="Currency 3 4 3 3 6 3 3 2" xfId="26899"/>
    <cellStyle name="Currency 3 4 3 3 6 3 4" xfId="26900"/>
    <cellStyle name="Currency 3 4 3 3 6 4" xfId="26901"/>
    <cellStyle name="Currency 3 4 3 3 6 4 2" xfId="26902"/>
    <cellStyle name="Currency 3 4 3 3 6 4 2 2" xfId="26903"/>
    <cellStyle name="Currency 3 4 3 3 6 4 3" xfId="26904"/>
    <cellStyle name="Currency 3 4 3 3 6 5" xfId="26905"/>
    <cellStyle name="Currency 3 4 3 3 6 5 2" xfId="26906"/>
    <cellStyle name="Currency 3 4 3 3 6 6" xfId="26907"/>
    <cellStyle name="Currency 3 4 3 3 6 7" xfId="26908"/>
    <cellStyle name="Currency 3 4 3 3 7" xfId="26909"/>
    <cellStyle name="Currency 3 4 3 3 7 2" xfId="26910"/>
    <cellStyle name="Currency 3 4 3 3 7 2 2" xfId="26911"/>
    <cellStyle name="Currency 3 4 3 3 7 2 2 2" xfId="26912"/>
    <cellStyle name="Currency 3 4 3 3 7 2 3" xfId="26913"/>
    <cellStyle name="Currency 3 4 3 3 7 3" xfId="26914"/>
    <cellStyle name="Currency 3 4 3 3 7 3 2" xfId="26915"/>
    <cellStyle name="Currency 3 4 3 3 7 4" xfId="26916"/>
    <cellStyle name="Currency 3 4 3 3 8" xfId="26917"/>
    <cellStyle name="Currency 3 4 3 3 8 2" xfId="26918"/>
    <cellStyle name="Currency 3 4 3 3 8 2 2" xfId="26919"/>
    <cellStyle name="Currency 3 4 3 3 8 2 2 2" xfId="26920"/>
    <cellStyle name="Currency 3 4 3 3 8 2 3" xfId="26921"/>
    <cellStyle name="Currency 3 4 3 3 8 3" xfId="26922"/>
    <cellStyle name="Currency 3 4 3 3 8 3 2" xfId="26923"/>
    <cellStyle name="Currency 3 4 3 3 8 4" xfId="26924"/>
    <cellStyle name="Currency 3 4 3 3 9" xfId="26925"/>
    <cellStyle name="Currency 3 4 3 3 9 2" xfId="26926"/>
    <cellStyle name="Currency 3 4 3 3 9 2 2" xfId="26927"/>
    <cellStyle name="Currency 3 4 3 3 9 2 2 2" xfId="26928"/>
    <cellStyle name="Currency 3 4 3 3 9 2 3" xfId="26929"/>
    <cellStyle name="Currency 3 4 3 3 9 3" xfId="26930"/>
    <cellStyle name="Currency 3 4 3 3 9 3 2" xfId="26931"/>
    <cellStyle name="Currency 3 4 3 3 9 4" xfId="26932"/>
    <cellStyle name="Currency 3 4 3 4" xfId="26933"/>
    <cellStyle name="Currency 3 4 3 4 10" xfId="26934"/>
    <cellStyle name="Currency 3 4 3 4 10 2" xfId="26935"/>
    <cellStyle name="Currency 3 4 3 4 11" xfId="26936"/>
    <cellStyle name="Currency 3 4 3 4 12" xfId="26937"/>
    <cellStyle name="Currency 3 4 3 4 13" xfId="26938"/>
    <cellStyle name="Currency 3 4 3 4 2" xfId="26939"/>
    <cellStyle name="Currency 3 4 3 4 2 10" xfId="26940"/>
    <cellStyle name="Currency 3 4 3 4 2 11" xfId="26941"/>
    <cellStyle name="Currency 3 4 3 4 2 2" xfId="26942"/>
    <cellStyle name="Currency 3 4 3 4 2 2 2" xfId="26943"/>
    <cellStyle name="Currency 3 4 3 4 2 2 2 2" xfId="26944"/>
    <cellStyle name="Currency 3 4 3 4 2 2 2 2 2" xfId="26945"/>
    <cellStyle name="Currency 3 4 3 4 2 2 2 2 2 2" xfId="26946"/>
    <cellStyle name="Currency 3 4 3 4 2 2 2 2 3" xfId="26947"/>
    <cellStyle name="Currency 3 4 3 4 2 2 2 3" xfId="26948"/>
    <cellStyle name="Currency 3 4 3 4 2 2 2 3 2" xfId="26949"/>
    <cellStyle name="Currency 3 4 3 4 2 2 2 4" xfId="26950"/>
    <cellStyle name="Currency 3 4 3 4 2 2 3" xfId="26951"/>
    <cellStyle name="Currency 3 4 3 4 2 2 3 2" xfId="26952"/>
    <cellStyle name="Currency 3 4 3 4 2 2 3 2 2" xfId="26953"/>
    <cellStyle name="Currency 3 4 3 4 2 2 3 2 2 2" xfId="26954"/>
    <cellStyle name="Currency 3 4 3 4 2 2 3 2 3" xfId="26955"/>
    <cellStyle name="Currency 3 4 3 4 2 2 3 3" xfId="26956"/>
    <cellStyle name="Currency 3 4 3 4 2 2 3 3 2" xfId="26957"/>
    <cellStyle name="Currency 3 4 3 4 2 2 3 4" xfId="26958"/>
    <cellStyle name="Currency 3 4 3 4 2 2 4" xfId="26959"/>
    <cellStyle name="Currency 3 4 3 4 2 2 4 2" xfId="26960"/>
    <cellStyle name="Currency 3 4 3 4 2 2 4 2 2" xfId="26961"/>
    <cellStyle name="Currency 3 4 3 4 2 2 4 3" xfId="26962"/>
    <cellStyle name="Currency 3 4 3 4 2 2 5" xfId="26963"/>
    <cellStyle name="Currency 3 4 3 4 2 2 5 2" xfId="26964"/>
    <cellStyle name="Currency 3 4 3 4 2 2 6" xfId="26965"/>
    <cellStyle name="Currency 3 4 3 4 2 2 7" xfId="26966"/>
    <cellStyle name="Currency 3 4 3 4 2 3" xfId="26967"/>
    <cellStyle name="Currency 3 4 3 4 2 3 2" xfId="26968"/>
    <cellStyle name="Currency 3 4 3 4 2 3 2 2" xfId="26969"/>
    <cellStyle name="Currency 3 4 3 4 2 3 2 2 2" xfId="26970"/>
    <cellStyle name="Currency 3 4 3 4 2 3 2 3" xfId="26971"/>
    <cellStyle name="Currency 3 4 3 4 2 3 3" xfId="26972"/>
    <cellStyle name="Currency 3 4 3 4 2 3 3 2" xfId="26973"/>
    <cellStyle name="Currency 3 4 3 4 2 3 4" xfId="26974"/>
    <cellStyle name="Currency 3 4 3 4 2 3 5" xfId="26975"/>
    <cellStyle name="Currency 3 4 3 4 2 4" xfId="26976"/>
    <cellStyle name="Currency 3 4 3 4 2 4 2" xfId="26977"/>
    <cellStyle name="Currency 3 4 3 4 2 4 2 2" xfId="26978"/>
    <cellStyle name="Currency 3 4 3 4 2 4 2 2 2" xfId="26979"/>
    <cellStyle name="Currency 3 4 3 4 2 4 2 3" xfId="26980"/>
    <cellStyle name="Currency 3 4 3 4 2 4 3" xfId="26981"/>
    <cellStyle name="Currency 3 4 3 4 2 4 3 2" xfId="26982"/>
    <cellStyle name="Currency 3 4 3 4 2 4 4" xfId="26983"/>
    <cellStyle name="Currency 3 4 3 4 2 5" xfId="26984"/>
    <cellStyle name="Currency 3 4 3 4 2 5 2" xfId="26985"/>
    <cellStyle name="Currency 3 4 3 4 2 5 2 2" xfId="26986"/>
    <cellStyle name="Currency 3 4 3 4 2 5 2 2 2" xfId="26987"/>
    <cellStyle name="Currency 3 4 3 4 2 5 2 3" xfId="26988"/>
    <cellStyle name="Currency 3 4 3 4 2 5 3" xfId="26989"/>
    <cellStyle name="Currency 3 4 3 4 2 5 3 2" xfId="26990"/>
    <cellStyle name="Currency 3 4 3 4 2 5 4" xfId="26991"/>
    <cellStyle name="Currency 3 4 3 4 2 6" xfId="26992"/>
    <cellStyle name="Currency 3 4 3 4 2 6 2" xfId="26993"/>
    <cellStyle name="Currency 3 4 3 4 2 6 2 2" xfId="26994"/>
    <cellStyle name="Currency 3 4 3 4 2 6 2 2 2" xfId="26995"/>
    <cellStyle name="Currency 3 4 3 4 2 6 2 3" xfId="26996"/>
    <cellStyle name="Currency 3 4 3 4 2 6 3" xfId="26997"/>
    <cellStyle name="Currency 3 4 3 4 2 6 3 2" xfId="26998"/>
    <cellStyle name="Currency 3 4 3 4 2 6 4" xfId="26999"/>
    <cellStyle name="Currency 3 4 3 4 2 7" xfId="27000"/>
    <cellStyle name="Currency 3 4 3 4 2 7 2" xfId="27001"/>
    <cellStyle name="Currency 3 4 3 4 2 7 2 2" xfId="27002"/>
    <cellStyle name="Currency 3 4 3 4 2 7 3" xfId="27003"/>
    <cellStyle name="Currency 3 4 3 4 2 8" xfId="27004"/>
    <cellStyle name="Currency 3 4 3 4 2 8 2" xfId="27005"/>
    <cellStyle name="Currency 3 4 3 4 2 9" xfId="27006"/>
    <cellStyle name="Currency 3 4 3 4 3" xfId="27007"/>
    <cellStyle name="Currency 3 4 3 4 3 10" xfId="27008"/>
    <cellStyle name="Currency 3 4 3 4 3 11" xfId="27009"/>
    <cellStyle name="Currency 3 4 3 4 3 2" xfId="27010"/>
    <cellStyle name="Currency 3 4 3 4 3 2 2" xfId="27011"/>
    <cellStyle name="Currency 3 4 3 4 3 2 2 2" xfId="27012"/>
    <cellStyle name="Currency 3 4 3 4 3 2 2 2 2" xfId="27013"/>
    <cellStyle name="Currency 3 4 3 4 3 2 2 2 2 2" xfId="27014"/>
    <cellStyle name="Currency 3 4 3 4 3 2 2 2 3" xfId="27015"/>
    <cellStyle name="Currency 3 4 3 4 3 2 2 3" xfId="27016"/>
    <cellStyle name="Currency 3 4 3 4 3 2 2 3 2" xfId="27017"/>
    <cellStyle name="Currency 3 4 3 4 3 2 2 4" xfId="27018"/>
    <cellStyle name="Currency 3 4 3 4 3 2 3" xfId="27019"/>
    <cellStyle name="Currency 3 4 3 4 3 2 3 2" xfId="27020"/>
    <cellStyle name="Currency 3 4 3 4 3 2 3 2 2" xfId="27021"/>
    <cellStyle name="Currency 3 4 3 4 3 2 3 2 2 2" xfId="27022"/>
    <cellStyle name="Currency 3 4 3 4 3 2 3 2 3" xfId="27023"/>
    <cellStyle name="Currency 3 4 3 4 3 2 3 3" xfId="27024"/>
    <cellStyle name="Currency 3 4 3 4 3 2 3 3 2" xfId="27025"/>
    <cellStyle name="Currency 3 4 3 4 3 2 3 4" xfId="27026"/>
    <cellStyle name="Currency 3 4 3 4 3 2 4" xfId="27027"/>
    <cellStyle name="Currency 3 4 3 4 3 2 4 2" xfId="27028"/>
    <cellStyle name="Currency 3 4 3 4 3 2 4 2 2" xfId="27029"/>
    <cellStyle name="Currency 3 4 3 4 3 2 4 3" xfId="27030"/>
    <cellStyle name="Currency 3 4 3 4 3 2 5" xfId="27031"/>
    <cellStyle name="Currency 3 4 3 4 3 2 5 2" xfId="27032"/>
    <cellStyle name="Currency 3 4 3 4 3 2 6" xfId="27033"/>
    <cellStyle name="Currency 3 4 3 4 3 2 7" xfId="27034"/>
    <cellStyle name="Currency 3 4 3 4 3 3" xfId="27035"/>
    <cellStyle name="Currency 3 4 3 4 3 3 2" xfId="27036"/>
    <cellStyle name="Currency 3 4 3 4 3 3 2 2" xfId="27037"/>
    <cellStyle name="Currency 3 4 3 4 3 3 2 2 2" xfId="27038"/>
    <cellStyle name="Currency 3 4 3 4 3 3 2 3" xfId="27039"/>
    <cellStyle name="Currency 3 4 3 4 3 3 3" xfId="27040"/>
    <cellStyle name="Currency 3 4 3 4 3 3 3 2" xfId="27041"/>
    <cellStyle name="Currency 3 4 3 4 3 3 4" xfId="27042"/>
    <cellStyle name="Currency 3 4 3 4 3 3 5" xfId="27043"/>
    <cellStyle name="Currency 3 4 3 4 3 4" xfId="27044"/>
    <cellStyle name="Currency 3 4 3 4 3 4 2" xfId="27045"/>
    <cellStyle name="Currency 3 4 3 4 3 4 2 2" xfId="27046"/>
    <cellStyle name="Currency 3 4 3 4 3 4 2 2 2" xfId="27047"/>
    <cellStyle name="Currency 3 4 3 4 3 4 2 3" xfId="27048"/>
    <cellStyle name="Currency 3 4 3 4 3 4 3" xfId="27049"/>
    <cellStyle name="Currency 3 4 3 4 3 4 3 2" xfId="27050"/>
    <cellStyle name="Currency 3 4 3 4 3 4 4" xfId="27051"/>
    <cellStyle name="Currency 3 4 3 4 3 5" xfId="27052"/>
    <cellStyle name="Currency 3 4 3 4 3 5 2" xfId="27053"/>
    <cellStyle name="Currency 3 4 3 4 3 5 2 2" xfId="27054"/>
    <cellStyle name="Currency 3 4 3 4 3 5 2 2 2" xfId="27055"/>
    <cellStyle name="Currency 3 4 3 4 3 5 2 3" xfId="27056"/>
    <cellStyle name="Currency 3 4 3 4 3 5 3" xfId="27057"/>
    <cellStyle name="Currency 3 4 3 4 3 5 3 2" xfId="27058"/>
    <cellStyle name="Currency 3 4 3 4 3 5 4" xfId="27059"/>
    <cellStyle name="Currency 3 4 3 4 3 6" xfId="27060"/>
    <cellStyle name="Currency 3 4 3 4 3 6 2" xfId="27061"/>
    <cellStyle name="Currency 3 4 3 4 3 6 2 2" xfId="27062"/>
    <cellStyle name="Currency 3 4 3 4 3 6 2 2 2" xfId="27063"/>
    <cellStyle name="Currency 3 4 3 4 3 6 2 3" xfId="27064"/>
    <cellStyle name="Currency 3 4 3 4 3 6 3" xfId="27065"/>
    <cellStyle name="Currency 3 4 3 4 3 6 3 2" xfId="27066"/>
    <cellStyle name="Currency 3 4 3 4 3 6 4" xfId="27067"/>
    <cellStyle name="Currency 3 4 3 4 3 7" xfId="27068"/>
    <cellStyle name="Currency 3 4 3 4 3 7 2" xfId="27069"/>
    <cellStyle name="Currency 3 4 3 4 3 7 2 2" xfId="27070"/>
    <cellStyle name="Currency 3 4 3 4 3 7 3" xfId="27071"/>
    <cellStyle name="Currency 3 4 3 4 3 8" xfId="27072"/>
    <cellStyle name="Currency 3 4 3 4 3 8 2" xfId="27073"/>
    <cellStyle name="Currency 3 4 3 4 3 9" xfId="27074"/>
    <cellStyle name="Currency 3 4 3 4 4" xfId="27075"/>
    <cellStyle name="Currency 3 4 3 4 4 2" xfId="27076"/>
    <cellStyle name="Currency 3 4 3 4 4 2 2" xfId="27077"/>
    <cellStyle name="Currency 3 4 3 4 4 2 2 2" xfId="27078"/>
    <cellStyle name="Currency 3 4 3 4 4 2 2 2 2" xfId="27079"/>
    <cellStyle name="Currency 3 4 3 4 4 2 2 3" xfId="27080"/>
    <cellStyle name="Currency 3 4 3 4 4 2 3" xfId="27081"/>
    <cellStyle name="Currency 3 4 3 4 4 2 3 2" xfId="27082"/>
    <cellStyle name="Currency 3 4 3 4 4 2 4" xfId="27083"/>
    <cellStyle name="Currency 3 4 3 4 4 3" xfId="27084"/>
    <cellStyle name="Currency 3 4 3 4 4 3 2" xfId="27085"/>
    <cellStyle name="Currency 3 4 3 4 4 3 2 2" xfId="27086"/>
    <cellStyle name="Currency 3 4 3 4 4 3 2 2 2" xfId="27087"/>
    <cellStyle name="Currency 3 4 3 4 4 3 2 3" xfId="27088"/>
    <cellStyle name="Currency 3 4 3 4 4 3 3" xfId="27089"/>
    <cellStyle name="Currency 3 4 3 4 4 3 3 2" xfId="27090"/>
    <cellStyle name="Currency 3 4 3 4 4 3 4" xfId="27091"/>
    <cellStyle name="Currency 3 4 3 4 4 4" xfId="27092"/>
    <cellStyle name="Currency 3 4 3 4 4 4 2" xfId="27093"/>
    <cellStyle name="Currency 3 4 3 4 4 4 2 2" xfId="27094"/>
    <cellStyle name="Currency 3 4 3 4 4 4 3" xfId="27095"/>
    <cellStyle name="Currency 3 4 3 4 4 5" xfId="27096"/>
    <cellStyle name="Currency 3 4 3 4 4 5 2" xfId="27097"/>
    <cellStyle name="Currency 3 4 3 4 4 6" xfId="27098"/>
    <cellStyle name="Currency 3 4 3 4 4 7" xfId="27099"/>
    <cellStyle name="Currency 3 4 3 4 5" xfId="27100"/>
    <cellStyle name="Currency 3 4 3 4 5 2" xfId="27101"/>
    <cellStyle name="Currency 3 4 3 4 5 2 2" xfId="27102"/>
    <cellStyle name="Currency 3 4 3 4 5 2 2 2" xfId="27103"/>
    <cellStyle name="Currency 3 4 3 4 5 2 3" xfId="27104"/>
    <cellStyle name="Currency 3 4 3 4 5 3" xfId="27105"/>
    <cellStyle name="Currency 3 4 3 4 5 3 2" xfId="27106"/>
    <cellStyle name="Currency 3 4 3 4 5 4" xfId="27107"/>
    <cellStyle name="Currency 3 4 3 4 5 5" xfId="27108"/>
    <cellStyle name="Currency 3 4 3 4 6" xfId="27109"/>
    <cellStyle name="Currency 3 4 3 4 6 2" xfId="27110"/>
    <cellStyle name="Currency 3 4 3 4 6 2 2" xfId="27111"/>
    <cellStyle name="Currency 3 4 3 4 6 2 2 2" xfId="27112"/>
    <cellStyle name="Currency 3 4 3 4 6 2 3" xfId="27113"/>
    <cellStyle name="Currency 3 4 3 4 6 3" xfId="27114"/>
    <cellStyle name="Currency 3 4 3 4 6 3 2" xfId="27115"/>
    <cellStyle name="Currency 3 4 3 4 6 4" xfId="27116"/>
    <cellStyle name="Currency 3 4 3 4 7" xfId="27117"/>
    <cellStyle name="Currency 3 4 3 4 7 2" xfId="27118"/>
    <cellStyle name="Currency 3 4 3 4 7 2 2" xfId="27119"/>
    <cellStyle name="Currency 3 4 3 4 7 2 2 2" xfId="27120"/>
    <cellStyle name="Currency 3 4 3 4 7 2 3" xfId="27121"/>
    <cellStyle name="Currency 3 4 3 4 7 3" xfId="27122"/>
    <cellStyle name="Currency 3 4 3 4 7 3 2" xfId="27123"/>
    <cellStyle name="Currency 3 4 3 4 7 4" xfId="27124"/>
    <cellStyle name="Currency 3 4 3 4 8" xfId="27125"/>
    <cellStyle name="Currency 3 4 3 4 8 2" xfId="27126"/>
    <cellStyle name="Currency 3 4 3 4 8 2 2" xfId="27127"/>
    <cellStyle name="Currency 3 4 3 4 8 2 2 2" xfId="27128"/>
    <cellStyle name="Currency 3 4 3 4 8 2 3" xfId="27129"/>
    <cellStyle name="Currency 3 4 3 4 8 3" xfId="27130"/>
    <cellStyle name="Currency 3 4 3 4 8 3 2" xfId="27131"/>
    <cellStyle name="Currency 3 4 3 4 8 4" xfId="27132"/>
    <cellStyle name="Currency 3 4 3 4 9" xfId="27133"/>
    <cellStyle name="Currency 3 4 3 4 9 2" xfId="27134"/>
    <cellStyle name="Currency 3 4 3 4 9 2 2" xfId="27135"/>
    <cellStyle name="Currency 3 4 3 4 9 3" xfId="27136"/>
    <cellStyle name="Currency 3 4 3 5" xfId="27137"/>
    <cellStyle name="Currency 3 4 3 5 10" xfId="27138"/>
    <cellStyle name="Currency 3 4 3 5 10 2" xfId="27139"/>
    <cellStyle name="Currency 3 4 3 5 11" xfId="27140"/>
    <cellStyle name="Currency 3 4 3 5 12" xfId="27141"/>
    <cellStyle name="Currency 3 4 3 5 13" xfId="27142"/>
    <cellStyle name="Currency 3 4 3 5 2" xfId="27143"/>
    <cellStyle name="Currency 3 4 3 5 2 10" xfId="27144"/>
    <cellStyle name="Currency 3 4 3 5 2 11" xfId="27145"/>
    <cellStyle name="Currency 3 4 3 5 2 2" xfId="27146"/>
    <cellStyle name="Currency 3 4 3 5 2 2 2" xfId="27147"/>
    <cellStyle name="Currency 3 4 3 5 2 2 2 2" xfId="27148"/>
    <cellStyle name="Currency 3 4 3 5 2 2 2 2 2" xfId="27149"/>
    <cellStyle name="Currency 3 4 3 5 2 2 2 2 2 2" xfId="27150"/>
    <cellStyle name="Currency 3 4 3 5 2 2 2 2 3" xfId="27151"/>
    <cellStyle name="Currency 3 4 3 5 2 2 2 3" xfId="27152"/>
    <cellStyle name="Currency 3 4 3 5 2 2 2 3 2" xfId="27153"/>
    <cellStyle name="Currency 3 4 3 5 2 2 2 4" xfId="27154"/>
    <cellStyle name="Currency 3 4 3 5 2 2 3" xfId="27155"/>
    <cellStyle name="Currency 3 4 3 5 2 2 3 2" xfId="27156"/>
    <cellStyle name="Currency 3 4 3 5 2 2 3 2 2" xfId="27157"/>
    <cellStyle name="Currency 3 4 3 5 2 2 3 2 2 2" xfId="27158"/>
    <cellStyle name="Currency 3 4 3 5 2 2 3 2 3" xfId="27159"/>
    <cellStyle name="Currency 3 4 3 5 2 2 3 3" xfId="27160"/>
    <cellStyle name="Currency 3 4 3 5 2 2 3 3 2" xfId="27161"/>
    <cellStyle name="Currency 3 4 3 5 2 2 3 4" xfId="27162"/>
    <cellStyle name="Currency 3 4 3 5 2 2 4" xfId="27163"/>
    <cellStyle name="Currency 3 4 3 5 2 2 4 2" xfId="27164"/>
    <cellStyle name="Currency 3 4 3 5 2 2 4 2 2" xfId="27165"/>
    <cellStyle name="Currency 3 4 3 5 2 2 4 3" xfId="27166"/>
    <cellStyle name="Currency 3 4 3 5 2 2 5" xfId="27167"/>
    <cellStyle name="Currency 3 4 3 5 2 2 5 2" xfId="27168"/>
    <cellStyle name="Currency 3 4 3 5 2 2 6" xfId="27169"/>
    <cellStyle name="Currency 3 4 3 5 2 2 7" xfId="27170"/>
    <cellStyle name="Currency 3 4 3 5 2 3" xfId="27171"/>
    <cellStyle name="Currency 3 4 3 5 2 3 2" xfId="27172"/>
    <cellStyle name="Currency 3 4 3 5 2 3 2 2" xfId="27173"/>
    <cellStyle name="Currency 3 4 3 5 2 3 2 2 2" xfId="27174"/>
    <cellStyle name="Currency 3 4 3 5 2 3 2 3" xfId="27175"/>
    <cellStyle name="Currency 3 4 3 5 2 3 3" xfId="27176"/>
    <cellStyle name="Currency 3 4 3 5 2 3 3 2" xfId="27177"/>
    <cellStyle name="Currency 3 4 3 5 2 3 4" xfId="27178"/>
    <cellStyle name="Currency 3 4 3 5 2 3 5" xfId="27179"/>
    <cellStyle name="Currency 3 4 3 5 2 4" xfId="27180"/>
    <cellStyle name="Currency 3 4 3 5 2 4 2" xfId="27181"/>
    <cellStyle name="Currency 3 4 3 5 2 4 2 2" xfId="27182"/>
    <cellStyle name="Currency 3 4 3 5 2 4 2 2 2" xfId="27183"/>
    <cellStyle name="Currency 3 4 3 5 2 4 2 3" xfId="27184"/>
    <cellStyle name="Currency 3 4 3 5 2 4 3" xfId="27185"/>
    <cellStyle name="Currency 3 4 3 5 2 4 3 2" xfId="27186"/>
    <cellStyle name="Currency 3 4 3 5 2 4 4" xfId="27187"/>
    <cellStyle name="Currency 3 4 3 5 2 5" xfId="27188"/>
    <cellStyle name="Currency 3 4 3 5 2 5 2" xfId="27189"/>
    <cellStyle name="Currency 3 4 3 5 2 5 2 2" xfId="27190"/>
    <cellStyle name="Currency 3 4 3 5 2 5 2 2 2" xfId="27191"/>
    <cellStyle name="Currency 3 4 3 5 2 5 2 3" xfId="27192"/>
    <cellStyle name="Currency 3 4 3 5 2 5 3" xfId="27193"/>
    <cellStyle name="Currency 3 4 3 5 2 5 3 2" xfId="27194"/>
    <cellStyle name="Currency 3 4 3 5 2 5 4" xfId="27195"/>
    <cellStyle name="Currency 3 4 3 5 2 6" xfId="27196"/>
    <cellStyle name="Currency 3 4 3 5 2 6 2" xfId="27197"/>
    <cellStyle name="Currency 3 4 3 5 2 6 2 2" xfId="27198"/>
    <cellStyle name="Currency 3 4 3 5 2 6 2 2 2" xfId="27199"/>
    <cellStyle name="Currency 3 4 3 5 2 6 2 3" xfId="27200"/>
    <cellStyle name="Currency 3 4 3 5 2 6 3" xfId="27201"/>
    <cellStyle name="Currency 3 4 3 5 2 6 3 2" xfId="27202"/>
    <cellStyle name="Currency 3 4 3 5 2 6 4" xfId="27203"/>
    <cellStyle name="Currency 3 4 3 5 2 7" xfId="27204"/>
    <cellStyle name="Currency 3 4 3 5 2 7 2" xfId="27205"/>
    <cellStyle name="Currency 3 4 3 5 2 7 2 2" xfId="27206"/>
    <cellStyle name="Currency 3 4 3 5 2 7 3" xfId="27207"/>
    <cellStyle name="Currency 3 4 3 5 2 8" xfId="27208"/>
    <cellStyle name="Currency 3 4 3 5 2 8 2" xfId="27209"/>
    <cellStyle name="Currency 3 4 3 5 2 9" xfId="27210"/>
    <cellStyle name="Currency 3 4 3 5 3" xfId="27211"/>
    <cellStyle name="Currency 3 4 3 5 3 10" xfId="27212"/>
    <cellStyle name="Currency 3 4 3 5 3 2" xfId="27213"/>
    <cellStyle name="Currency 3 4 3 5 3 2 2" xfId="27214"/>
    <cellStyle name="Currency 3 4 3 5 3 2 2 2" xfId="27215"/>
    <cellStyle name="Currency 3 4 3 5 3 2 2 2 2" xfId="27216"/>
    <cellStyle name="Currency 3 4 3 5 3 2 2 2 2 2" xfId="27217"/>
    <cellStyle name="Currency 3 4 3 5 3 2 2 2 3" xfId="27218"/>
    <cellStyle name="Currency 3 4 3 5 3 2 2 3" xfId="27219"/>
    <cellStyle name="Currency 3 4 3 5 3 2 2 3 2" xfId="27220"/>
    <cellStyle name="Currency 3 4 3 5 3 2 2 4" xfId="27221"/>
    <cellStyle name="Currency 3 4 3 5 3 2 3" xfId="27222"/>
    <cellStyle name="Currency 3 4 3 5 3 2 3 2" xfId="27223"/>
    <cellStyle name="Currency 3 4 3 5 3 2 3 2 2" xfId="27224"/>
    <cellStyle name="Currency 3 4 3 5 3 2 3 2 2 2" xfId="27225"/>
    <cellStyle name="Currency 3 4 3 5 3 2 3 2 3" xfId="27226"/>
    <cellStyle name="Currency 3 4 3 5 3 2 3 3" xfId="27227"/>
    <cellStyle name="Currency 3 4 3 5 3 2 3 3 2" xfId="27228"/>
    <cellStyle name="Currency 3 4 3 5 3 2 3 4" xfId="27229"/>
    <cellStyle name="Currency 3 4 3 5 3 2 4" xfId="27230"/>
    <cellStyle name="Currency 3 4 3 5 3 2 4 2" xfId="27231"/>
    <cellStyle name="Currency 3 4 3 5 3 2 4 2 2" xfId="27232"/>
    <cellStyle name="Currency 3 4 3 5 3 2 4 3" xfId="27233"/>
    <cellStyle name="Currency 3 4 3 5 3 2 5" xfId="27234"/>
    <cellStyle name="Currency 3 4 3 5 3 2 5 2" xfId="27235"/>
    <cellStyle name="Currency 3 4 3 5 3 2 6" xfId="27236"/>
    <cellStyle name="Currency 3 4 3 5 3 2 7" xfId="27237"/>
    <cellStyle name="Currency 3 4 3 5 3 3" xfId="27238"/>
    <cellStyle name="Currency 3 4 3 5 3 3 2" xfId="27239"/>
    <cellStyle name="Currency 3 4 3 5 3 3 2 2" xfId="27240"/>
    <cellStyle name="Currency 3 4 3 5 3 3 2 2 2" xfId="27241"/>
    <cellStyle name="Currency 3 4 3 5 3 3 2 3" xfId="27242"/>
    <cellStyle name="Currency 3 4 3 5 3 3 3" xfId="27243"/>
    <cellStyle name="Currency 3 4 3 5 3 3 3 2" xfId="27244"/>
    <cellStyle name="Currency 3 4 3 5 3 3 4" xfId="27245"/>
    <cellStyle name="Currency 3 4 3 5 3 3 5" xfId="27246"/>
    <cellStyle name="Currency 3 4 3 5 3 4" xfId="27247"/>
    <cellStyle name="Currency 3 4 3 5 3 4 2" xfId="27248"/>
    <cellStyle name="Currency 3 4 3 5 3 4 2 2" xfId="27249"/>
    <cellStyle name="Currency 3 4 3 5 3 4 2 2 2" xfId="27250"/>
    <cellStyle name="Currency 3 4 3 5 3 4 2 3" xfId="27251"/>
    <cellStyle name="Currency 3 4 3 5 3 4 3" xfId="27252"/>
    <cellStyle name="Currency 3 4 3 5 3 4 3 2" xfId="27253"/>
    <cellStyle name="Currency 3 4 3 5 3 4 4" xfId="27254"/>
    <cellStyle name="Currency 3 4 3 5 3 5" xfId="27255"/>
    <cellStyle name="Currency 3 4 3 5 3 5 2" xfId="27256"/>
    <cellStyle name="Currency 3 4 3 5 3 5 2 2" xfId="27257"/>
    <cellStyle name="Currency 3 4 3 5 3 5 2 2 2" xfId="27258"/>
    <cellStyle name="Currency 3 4 3 5 3 5 2 3" xfId="27259"/>
    <cellStyle name="Currency 3 4 3 5 3 5 3" xfId="27260"/>
    <cellStyle name="Currency 3 4 3 5 3 5 3 2" xfId="27261"/>
    <cellStyle name="Currency 3 4 3 5 3 5 4" xfId="27262"/>
    <cellStyle name="Currency 3 4 3 5 3 6" xfId="27263"/>
    <cellStyle name="Currency 3 4 3 5 3 6 2" xfId="27264"/>
    <cellStyle name="Currency 3 4 3 5 3 6 2 2" xfId="27265"/>
    <cellStyle name="Currency 3 4 3 5 3 6 2 2 2" xfId="27266"/>
    <cellStyle name="Currency 3 4 3 5 3 6 2 3" xfId="27267"/>
    <cellStyle name="Currency 3 4 3 5 3 6 3" xfId="27268"/>
    <cellStyle name="Currency 3 4 3 5 3 6 3 2" xfId="27269"/>
    <cellStyle name="Currency 3 4 3 5 3 6 4" xfId="27270"/>
    <cellStyle name="Currency 3 4 3 5 3 7" xfId="27271"/>
    <cellStyle name="Currency 3 4 3 5 3 7 2" xfId="27272"/>
    <cellStyle name="Currency 3 4 3 5 3 7 2 2" xfId="27273"/>
    <cellStyle name="Currency 3 4 3 5 3 7 3" xfId="27274"/>
    <cellStyle name="Currency 3 4 3 5 3 8" xfId="27275"/>
    <cellStyle name="Currency 3 4 3 5 3 8 2" xfId="27276"/>
    <cellStyle name="Currency 3 4 3 5 3 9" xfId="27277"/>
    <cellStyle name="Currency 3 4 3 5 4" xfId="27278"/>
    <cellStyle name="Currency 3 4 3 5 4 2" xfId="27279"/>
    <cellStyle name="Currency 3 4 3 5 4 2 2" xfId="27280"/>
    <cellStyle name="Currency 3 4 3 5 4 2 2 2" xfId="27281"/>
    <cellStyle name="Currency 3 4 3 5 4 2 2 2 2" xfId="27282"/>
    <cellStyle name="Currency 3 4 3 5 4 2 2 3" xfId="27283"/>
    <cellStyle name="Currency 3 4 3 5 4 2 3" xfId="27284"/>
    <cellStyle name="Currency 3 4 3 5 4 2 3 2" xfId="27285"/>
    <cellStyle name="Currency 3 4 3 5 4 2 4" xfId="27286"/>
    <cellStyle name="Currency 3 4 3 5 4 3" xfId="27287"/>
    <cellStyle name="Currency 3 4 3 5 4 3 2" xfId="27288"/>
    <cellStyle name="Currency 3 4 3 5 4 3 2 2" xfId="27289"/>
    <cellStyle name="Currency 3 4 3 5 4 3 2 2 2" xfId="27290"/>
    <cellStyle name="Currency 3 4 3 5 4 3 2 3" xfId="27291"/>
    <cellStyle name="Currency 3 4 3 5 4 3 3" xfId="27292"/>
    <cellStyle name="Currency 3 4 3 5 4 3 3 2" xfId="27293"/>
    <cellStyle name="Currency 3 4 3 5 4 3 4" xfId="27294"/>
    <cellStyle name="Currency 3 4 3 5 4 4" xfId="27295"/>
    <cellStyle name="Currency 3 4 3 5 4 4 2" xfId="27296"/>
    <cellStyle name="Currency 3 4 3 5 4 4 2 2" xfId="27297"/>
    <cellStyle name="Currency 3 4 3 5 4 4 3" xfId="27298"/>
    <cellStyle name="Currency 3 4 3 5 4 5" xfId="27299"/>
    <cellStyle name="Currency 3 4 3 5 4 5 2" xfId="27300"/>
    <cellStyle name="Currency 3 4 3 5 4 6" xfId="27301"/>
    <cellStyle name="Currency 3 4 3 5 4 7" xfId="27302"/>
    <cellStyle name="Currency 3 4 3 5 5" xfId="27303"/>
    <cellStyle name="Currency 3 4 3 5 5 2" xfId="27304"/>
    <cellStyle name="Currency 3 4 3 5 5 2 2" xfId="27305"/>
    <cellStyle name="Currency 3 4 3 5 5 2 2 2" xfId="27306"/>
    <cellStyle name="Currency 3 4 3 5 5 2 3" xfId="27307"/>
    <cellStyle name="Currency 3 4 3 5 5 3" xfId="27308"/>
    <cellStyle name="Currency 3 4 3 5 5 3 2" xfId="27309"/>
    <cellStyle name="Currency 3 4 3 5 5 4" xfId="27310"/>
    <cellStyle name="Currency 3 4 3 5 5 5" xfId="27311"/>
    <cellStyle name="Currency 3 4 3 5 6" xfId="27312"/>
    <cellStyle name="Currency 3 4 3 5 6 2" xfId="27313"/>
    <cellStyle name="Currency 3 4 3 5 6 2 2" xfId="27314"/>
    <cellStyle name="Currency 3 4 3 5 6 2 2 2" xfId="27315"/>
    <cellStyle name="Currency 3 4 3 5 6 2 3" xfId="27316"/>
    <cellStyle name="Currency 3 4 3 5 6 3" xfId="27317"/>
    <cellStyle name="Currency 3 4 3 5 6 3 2" xfId="27318"/>
    <cellStyle name="Currency 3 4 3 5 6 4" xfId="27319"/>
    <cellStyle name="Currency 3 4 3 5 7" xfId="27320"/>
    <cellStyle name="Currency 3 4 3 5 7 2" xfId="27321"/>
    <cellStyle name="Currency 3 4 3 5 7 2 2" xfId="27322"/>
    <cellStyle name="Currency 3 4 3 5 7 2 2 2" xfId="27323"/>
    <cellStyle name="Currency 3 4 3 5 7 2 3" xfId="27324"/>
    <cellStyle name="Currency 3 4 3 5 7 3" xfId="27325"/>
    <cellStyle name="Currency 3 4 3 5 7 3 2" xfId="27326"/>
    <cellStyle name="Currency 3 4 3 5 7 4" xfId="27327"/>
    <cellStyle name="Currency 3 4 3 5 8" xfId="27328"/>
    <cellStyle name="Currency 3 4 3 5 8 2" xfId="27329"/>
    <cellStyle name="Currency 3 4 3 5 8 2 2" xfId="27330"/>
    <cellStyle name="Currency 3 4 3 5 8 2 2 2" xfId="27331"/>
    <cellStyle name="Currency 3 4 3 5 8 2 3" xfId="27332"/>
    <cellStyle name="Currency 3 4 3 5 8 3" xfId="27333"/>
    <cellStyle name="Currency 3 4 3 5 8 3 2" xfId="27334"/>
    <cellStyle name="Currency 3 4 3 5 8 4" xfId="27335"/>
    <cellStyle name="Currency 3 4 3 5 9" xfId="27336"/>
    <cellStyle name="Currency 3 4 3 5 9 2" xfId="27337"/>
    <cellStyle name="Currency 3 4 3 5 9 2 2" xfId="27338"/>
    <cellStyle name="Currency 3 4 3 5 9 3" xfId="27339"/>
    <cellStyle name="Currency 3 4 3 6" xfId="27340"/>
    <cellStyle name="Currency 3 4 3 6 10" xfId="27341"/>
    <cellStyle name="Currency 3 4 3 6 11" xfId="27342"/>
    <cellStyle name="Currency 3 4 3 6 2" xfId="27343"/>
    <cellStyle name="Currency 3 4 3 6 2 2" xfId="27344"/>
    <cellStyle name="Currency 3 4 3 6 2 2 2" xfId="27345"/>
    <cellStyle name="Currency 3 4 3 6 2 2 2 2" xfId="27346"/>
    <cellStyle name="Currency 3 4 3 6 2 2 2 2 2" xfId="27347"/>
    <cellStyle name="Currency 3 4 3 6 2 2 2 3" xfId="27348"/>
    <cellStyle name="Currency 3 4 3 6 2 2 3" xfId="27349"/>
    <cellStyle name="Currency 3 4 3 6 2 2 3 2" xfId="27350"/>
    <cellStyle name="Currency 3 4 3 6 2 2 4" xfId="27351"/>
    <cellStyle name="Currency 3 4 3 6 2 3" xfId="27352"/>
    <cellStyle name="Currency 3 4 3 6 2 3 2" xfId="27353"/>
    <cellStyle name="Currency 3 4 3 6 2 3 2 2" xfId="27354"/>
    <cellStyle name="Currency 3 4 3 6 2 3 2 2 2" xfId="27355"/>
    <cellStyle name="Currency 3 4 3 6 2 3 2 3" xfId="27356"/>
    <cellStyle name="Currency 3 4 3 6 2 3 3" xfId="27357"/>
    <cellStyle name="Currency 3 4 3 6 2 3 3 2" xfId="27358"/>
    <cellStyle name="Currency 3 4 3 6 2 3 4" xfId="27359"/>
    <cellStyle name="Currency 3 4 3 6 2 4" xfId="27360"/>
    <cellStyle name="Currency 3 4 3 6 2 4 2" xfId="27361"/>
    <cellStyle name="Currency 3 4 3 6 2 4 2 2" xfId="27362"/>
    <cellStyle name="Currency 3 4 3 6 2 4 3" xfId="27363"/>
    <cellStyle name="Currency 3 4 3 6 2 5" xfId="27364"/>
    <cellStyle name="Currency 3 4 3 6 2 5 2" xfId="27365"/>
    <cellStyle name="Currency 3 4 3 6 2 6" xfId="27366"/>
    <cellStyle name="Currency 3 4 3 6 2 7" xfId="27367"/>
    <cellStyle name="Currency 3 4 3 6 3" xfId="27368"/>
    <cellStyle name="Currency 3 4 3 6 3 2" xfId="27369"/>
    <cellStyle name="Currency 3 4 3 6 3 2 2" xfId="27370"/>
    <cellStyle name="Currency 3 4 3 6 3 2 2 2" xfId="27371"/>
    <cellStyle name="Currency 3 4 3 6 3 2 3" xfId="27372"/>
    <cellStyle name="Currency 3 4 3 6 3 3" xfId="27373"/>
    <cellStyle name="Currency 3 4 3 6 3 3 2" xfId="27374"/>
    <cellStyle name="Currency 3 4 3 6 3 4" xfId="27375"/>
    <cellStyle name="Currency 3 4 3 6 3 5" xfId="27376"/>
    <cellStyle name="Currency 3 4 3 6 4" xfId="27377"/>
    <cellStyle name="Currency 3 4 3 6 4 2" xfId="27378"/>
    <cellStyle name="Currency 3 4 3 6 4 2 2" xfId="27379"/>
    <cellStyle name="Currency 3 4 3 6 4 2 2 2" xfId="27380"/>
    <cellStyle name="Currency 3 4 3 6 4 2 3" xfId="27381"/>
    <cellStyle name="Currency 3 4 3 6 4 3" xfId="27382"/>
    <cellStyle name="Currency 3 4 3 6 4 3 2" xfId="27383"/>
    <cellStyle name="Currency 3 4 3 6 4 4" xfId="27384"/>
    <cellStyle name="Currency 3 4 3 6 5" xfId="27385"/>
    <cellStyle name="Currency 3 4 3 6 5 2" xfId="27386"/>
    <cellStyle name="Currency 3 4 3 6 5 2 2" xfId="27387"/>
    <cellStyle name="Currency 3 4 3 6 5 2 2 2" xfId="27388"/>
    <cellStyle name="Currency 3 4 3 6 5 2 3" xfId="27389"/>
    <cellStyle name="Currency 3 4 3 6 5 3" xfId="27390"/>
    <cellStyle name="Currency 3 4 3 6 5 3 2" xfId="27391"/>
    <cellStyle name="Currency 3 4 3 6 5 4" xfId="27392"/>
    <cellStyle name="Currency 3 4 3 6 6" xfId="27393"/>
    <cellStyle name="Currency 3 4 3 6 6 2" xfId="27394"/>
    <cellStyle name="Currency 3 4 3 6 6 2 2" xfId="27395"/>
    <cellStyle name="Currency 3 4 3 6 6 2 2 2" xfId="27396"/>
    <cellStyle name="Currency 3 4 3 6 6 2 3" xfId="27397"/>
    <cellStyle name="Currency 3 4 3 6 6 3" xfId="27398"/>
    <cellStyle name="Currency 3 4 3 6 6 3 2" xfId="27399"/>
    <cellStyle name="Currency 3 4 3 6 6 4" xfId="27400"/>
    <cellStyle name="Currency 3 4 3 6 7" xfId="27401"/>
    <cellStyle name="Currency 3 4 3 6 7 2" xfId="27402"/>
    <cellStyle name="Currency 3 4 3 6 7 2 2" xfId="27403"/>
    <cellStyle name="Currency 3 4 3 6 7 3" xfId="27404"/>
    <cellStyle name="Currency 3 4 3 6 8" xfId="27405"/>
    <cellStyle name="Currency 3 4 3 6 8 2" xfId="27406"/>
    <cellStyle name="Currency 3 4 3 6 9" xfId="27407"/>
    <cellStyle name="Currency 3 4 3 7" xfId="27408"/>
    <cellStyle name="Currency 3 4 3 7 10" xfId="27409"/>
    <cellStyle name="Currency 3 4 3 7 11" xfId="27410"/>
    <cellStyle name="Currency 3 4 3 7 2" xfId="27411"/>
    <cellStyle name="Currency 3 4 3 7 2 2" xfId="27412"/>
    <cellStyle name="Currency 3 4 3 7 2 2 2" xfId="27413"/>
    <cellStyle name="Currency 3 4 3 7 2 2 2 2" xfId="27414"/>
    <cellStyle name="Currency 3 4 3 7 2 2 2 2 2" xfId="27415"/>
    <cellStyle name="Currency 3 4 3 7 2 2 2 3" xfId="27416"/>
    <cellStyle name="Currency 3 4 3 7 2 2 3" xfId="27417"/>
    <cellStyle name="Currency 3 4 3 7 2 2 3 2" xfId="27418"/>
    <cellStyle name="Currency 3 4 3 7 2 2 4" xfId="27419"/>
    <cellStyle name="Currency 3 4 3 7 2 3" xfId="27420"/>
    <cellStyle name="Currency 3 4 3 7 2 3 2" xfId="27421"/>
    <cellStyle name="Currency 3 4 3 7 2 3 2 2" xfId="27422"/>
    <cellStyle name="Currency 3 4 3 7 2 3 2 2 2" xfId="27423"/>
    <cellStyle name="Currency 3 4 3 7 2 3 2 3" xfId="27424"/>
    <cellStyle name="Currency 3 4 3 7 2 3 3" xfId="27425"/>
    <cellStyle name="Currency 3 4 3 7 2 3 3 2" xfId="27426"/>
    <cellStyle name="Currency 3 4 3 7 2 3 4" xfId="27427"/>
    <cellStyle name="Currency 3 4 3 7 2 4" xfId="27428"/>
    <cellStyle name="Currency 3 4 3 7 2 4 2" xfId="27429"/>
    <cellStyle name="Currency 3 4 3 7 2 4 2 2" xfId="27430"/>
    <cellStyle name="Currency 3 4 3 7 2 4 3" xfId="27431"/>
    <cellStyle name="Currency 3 4 3 7 2 5" xfId="27432"/>
    <cellStyle name="Currency 3 4 3 7 2 5 2" xfId="27433"/>
    <cellStyle name="Currency 3 4 3 7 2 6" xfId="27434"/>
    <cellStyle name="Currency 3 4 3 7 2 7" xfId="27435"/>
    <cellStyle name="Currency 3 4 3 7 3" xfId="27436"/>
    <cellStyle name="Currency 3 4 3 7 3 2" xfId="27437"/>
    <cellStyle name="Currency 3 4 3 7 3 2 2" xfId="27438"/>
    <cellStyle name="Currency 3 4 3 7 3 2 2 2" xfId="27439"/>
    <cellStyle name="Currency 3 4 3 7 3 2 3" xfId="27440"/>
    <cellStyle name="Currency 3 4 3 7 3 3" xfId="27441"/>
    <cellStyle name="Currency 3 4 3 7 3 3 2" xfId="27442"/>
    <cellStyle name="Currency 3 4 3 7 3 4" xfId="27443"/>
    <cellStyle name="Currency 3 4 3 7 3 5" xfId="27444"/>
    <cellStyle name="Currency 3 4 3 7 4" xfId="27445"/>
    <cellStyle name="Currency 3 4 3 7 4 2" xfId="27446"/>
    <cellStyle name="Currency 3 4 3 7 4 2 2" xfId="27447"/>
    <cellStyle name="Currency 3 4 3 7 4 2 2 2" xfId="27448"/>
    <cellStyle name="Currency 3 4 3 7 4 2 3" xfId="27449"/>
    <cellStyle name="Currency 3 4 3 7 4 3" xfId="27450"/>
    <cellStyle name="Currency 3 4 3 7 4 3 2" xfId="27451"/>
    <cellStyle name="Currency 3 4 3 7 4 4" xfId="27452"/>
    <cellStyle name="Currency 3 4 3 7 5" xfId="27453"/>
    <cellStyle name="Currency 3 4 3 7 5 2" xfId="27454"/>
    <cellStyle name="Currency 3 4 3 7 5 2 2" xfId="27455"/>
    <cellStyle name="Currency 3 4 3 7 5 2 2 2" xfId="27456"/>
    <cellStyle name="Currency 3 4 3 7 5 2 3" xfId="27457"/>
    <cellStyle name="Currency 3 4 3 7 5 3" xfId="27458"/>
    <cellStyle name="Currency 3 4 3 7 5 3 2" xfId="27459"/>
    <cellStyle name="Currency 3 4 3 7 5 4" xfId="27460"/>
    <cellStyle name="Currency 3 4 3 7 6" xfId="27461"/>
    <cellStyle name="Currency 3 4 3 7 6 2" xfId="27462"/>
    <cellStyle name="Currency 3 4 3 7 6 2 2" xfId="27463"/>
    <cellStyle name="Currency 3 4 3 7 6 2 2 2" xfId="27464"/>
    <cellStyle name="Currency 3 4 3 7 6 2 3" xfId="27465"/>
    <cellStyle name="Currency 3 4 3 7 6 3" xfId="27466"/>
    <cellStyle name="Currency 3 4 3 7 6 3 2" xfId="27467"/>
    <cellStyle name="Currency 3 4 3 7 6 4" xfId="27468"/>
    <cellStyle name="Currency 3 4 3 7 7" xfId="27469"/>
    <cellStyle name="Currency 3 4 3 7 7 2" xfId="27470"/>
    <cellStyle name="Currency 3 4 3 7 7 2 2" xfId="27471"/>
    <cellStyle name="Currency 3 4 3 7 7 3" xfId="27472"/>
    <cellStyle name="Currency 3 4 3 7 8" xfId="27473"/>
    <cellStyle name="Currency 3 4 3 7 8 2" xfId="27474"/>
    <cellStyle name="Currency 3 4 3 7 9" xfId="27475"/>
    <cellStyle name="Currency 3 4 3 8" xfId="27476"/>
    <cellStyle name="Currency 3 4 3 8 2" xfId="27477"/>
    <cellStyle name="Currency 3 4 3 8 2 2" xfId="27478"/>
    <cellStyle name="Currency 3 4 3 8 2 2 2" xfId="27479"/>
    <cellStyle name="Currency 3 4 3 8 2 2 2 2" xfId="27480"/>
    <cellStyle name="Currency 3 4 3 8 2 2 3" xfId="27481"/>
    <cellStyle name="Currency 3 4 3 8 2 3" xfId="27482"/>
    <cellStyle name="Currency 3 4 3 8 2 3 2" xfId="27483"/>
    <cellStyle name="Currency 3 4 3 8 2 4" xfId="27484"/>
    <cellStyle name="Currency 3 4 3 8 3" xfId="27485"/>
    <cellStyle name="Currency 3 4 3 8 3 2" xfId="27486"/>
    <cellStyle name="Currency 3 4 3 8 3 2 2" xfId="27487"/>
    <cellStyle name="Currency 3 4 3 8 3 2 2 2" xfId="27488"/>
    <cellStyle name="Currency 3 4 3 8 3 2 3" xfId="27489"/>
    <cellStyle name="Currency 3 4 3 8 3 3" xfId="27490"/>
    <cellStyle name="Currency 3 4 3 8 3 3 2" xfId="27491"/>
    <cellStyle name="Currency 3 4 3 8 3 4" xfId="27492"/>
    <cellStyle name="Currency 3 4 3 8 4" xfId="27493"/>
    <cellStyle name="Currency 3 4 3 8 4 2" xfId="27494"/>
    <cellStyle name="Currency 3 4 3 8 4 2 2" xfId="27495"/>
    <cellStyle name="Currency 3 4 3 8 4 3" xfId="27496"/>
    <cellStyle name="Currency 3 4 3 8 5" xfId="27497"/>
    <cellStyle name="Currency 3 4 3 8 5 2" xfId="27498"/>
    <cellStyle name="Currency 3 4 3 8 6" xfId="27499"/>
    <cellStyle name="Currency 3 4 3 8 7" xfId="27500"/>
    <cellStyle name="Currency 3 4 3 9" xfId="27501"/>
    <cellStyle name="Currency 3 4 3 9 2" xfId="27502"/>
    <cellStyle name="Currency 3 4 3 9 2 2" xfId="27503"/>
    <cellStyle name="Currency 3 4 3 9 2 2 2" xfId="27504"/>
    <cellStyle name="Currency 3 4 3 9 2 2 2 2" xfId="27505"/>
    <cellStyle name="Currency 3 4 3 9 2 2 3" xfId="27506"/>
    <cellStyle name="Currency 3 4 3 9 2 3" xfId="27507"/>
    <cellStyle name="Currency 3 4 3 9 2 3 2" xfId="27508"/>
    <cellStyle name="Currency 3 4 3 9 2 4" xfId="27509"/>
    <cellStyle name="Currency 3 4 3 9 3" xfId="27510"/>
    <cellStyle name="Currency 3 4 3 9 3 2" xfId="27511"/>
    <cellStyle name="Currency 3 4 3 9 3 2 2" xfId="27512"/>
    <cellStyle name="Currency 3 4 3 9 3 2 2 2" xfId="27513"/>
    <cellStyle name="Currency 3 4 3 9 3 2 3" xfId="27514"/>
    <cellStyle name="Currency 3 4 3 9 3 3" xfId="27515"/>
    <cellStyle name="Currency 3 4 3 9 3 3 2" xfId="27516"/>
    <cellStyle name="Currency 3 4 3 9 3 4" xfId="27517"/>
    <cellStyle name="Currency 3 4 3 9 4" xfId="27518"/>
    <cellStyle name="Currency 3 4 3 9 4 2" xfId="27519"/>
    <cellStyle name="Currency 3 4 3 9 4 2 2" xfId="27520"/>
    <cellStyle name="Currency 3 4 3 9 4 3" xfId="27521"/>
    <cellStyle name="Currency 3 4 3 9 5" xfId="27522"/>
    <cellStyle name="Currency 3 4 3 9 5 2" xfId="27523"/>
    <cellStyle name="Currency 3 4 3 9 6" xfId="27524"/>
    <cellStyle name="Currency 3 4 3 9 7" xfId="27525"/>
    <cellStyle name="Currency 3 4 4" xfId="27526"/>
    <cellStyle name="Currency 3 4 4 10" xfId="27527"/>
    <cellStyle name="Currency 3 4 4 10 2" xfId="27528"/>
    <cellStyle name="Currency 3 4 4 10 2 2" xfId="27529"/>
    <cellStyle name="Currency 3 4 4 10 2 2 2" xfId="27530"/>
    <cellStyle name="Currency 3 4 4 10 2 3" xfId="27531"/>
    <cellStyle name="Currency 3 4 4 10 3" xfId="27532"/>
    <cellStyle name="Currency 3 4 4 10 3 2" xfId="27533"/>
    <cellStyle name="Currency 3 4 4 10 4" xfId="27534"/>
    <cellStyle name="Currency 3 4 4 11" xfId="27535"/>
    <cellStyle name="Currency 3 4 4 11 2" xfId="27536"/>
    <cellStyle name="Currency 3 4 4 11 2 2" xfId="27537"/>
    <cellStyle name="Currency 3 4 4 11 3" xfId="27538"/>
    <cellStyle name="Currency 3 4 4 12" xfId="27539"/>
    <cellStyle name="Currency 3 4 4 12 2" xfId="27540"/>
    <cellStyle name="Currency 3 4 4 13" xfId="27541"/>
    <cellStyle name="Currency 3 4 4 14" xfId="27542"/>
    <cellStyle name="Currency 3 4 4 15" xfId="27543"/>
    <cellStyle name="Currency 3 4 4 16" xfId="27544"/>
    <cellStyle name="Currency 3 4 4 17" xfId="27545"/>
    <cellStyle name="Currency 3 4 4 18" xfId="27546"/>
    <cellStyle name="Currency 3 4 4 19" xfId="27547"/>
    <cellStyle name="Currency 3 4 4 2" xfId="27548"/>
    <cellStyle name="Currency 3 4 4 2 10" xfId="27549"/>
    <cellStyle name="Currency 3 4 4 2 10 2" xfId="27550"/>
    <cellStyle name="Currency 3 4 4 2 10 2 2" xfId="27551"/>
    <cellStyle name="Currency 3 4 4 2 10 3" xfId="27552"/>
    <cellStyle name="Currency 3 4 4 2 11" xfId="27553"/>
    <cellStyle name="Currency 3 4 4 2 11 2" xfId="27554"/>
    <cellStyle name="Currency 3 4 4 2 12" xfId="27555"/>
    <cellStyle name="Currency 3 4 4 2 13" xfId="27556"/>
    <cellStyle name="Currency 3 4 4 2 14" xfId="27557"/>
    <cellStyle name="Currency 3 4 4 2 15" xfId="27558"/>
    <cellStyle name="Currency 3 4 4 2 2" xfId="27559"/>
    <cellStyle name="Currency 3 4 4 2 2 10" xfId="27560"/>
    <cellStyle name="Currency 3 4 4 2 2 10 2" xfId="27561"/>
    <cellStyle name="Currency 3 4 4 2 2 11" xfId="27562"/>
    <cellStyle name="Currency 3 4 4 2 2 12" xfId="27563"/>
    <cellStyle name="Currency 3 4 4 2 2 13" xfId="27564"/>
    <cellStyle name="Currency 3 4 4 2 2 2" xfId="27565"/>
    <cellStyle name="Currency 3 4 4 2 2 2 10" xfId="27566"/>
    <cellStyle name="Currency 3 4 4 2 2 2 2" xfId="27567"/>
    <cellStyle name="Currency 3 4 4 2 2 2 2 2" xfId="27568"/>
    <cellStyle name="Currency 3 4 4 2 2 2 2 2 2" xfId="27569"/>
    <cellStyle name="Currency 3 4 4 2 2 2 2 2 2 2" xfId="27570"/>
    <cellStyle name="Currency 3 4 4 2 2 2 2 2 2 2 2" xfId="27571"/>
    <cellStyle name="Currency 3 4 4 2 2 2 2 2 2 3" xfId="27572"/>
    <cellStyle name="Currency 3 4 4 2 2 2 2 2 3" xfId="27573"/>
    <cellStyle name="Currency 3 4 4 2 2 2 2 2 3 2" xfId="27574"/>
    <cellStyle name="Currency 3 4 4 2 2 2 2 2 4" xfId="27575"/>
    <cellStyle name="Currency 3 4 4 2 2 2 2 3" xfId="27576"/>
    <cellStyle name="Currency 3 4 4 2 2 2 2 3 2" xfId="27577"/>
    <cellStyle name="Currency 3 4 4 2 2 2 2 3 2 2" xfId="27578"/>
    <cellStyle name="Currency 3 4 4 2 2 2 2 3 2 2 2" xfId="27579"/>
    <cellStyle name="Currency 3 4 4 2 2 2 2 3 2 3" xfId="27580"/>
    <cellStyle name="Currency 3 4 4 2 2 2 2 3 3" xfId="27581"/>
    <cellStyle name="Currency 3 4 4 2 2 2 2 3 3 2" xfId="27582"/>
    <cellStyle name="Currency 3 4 4 2 2 2 2 3 4" xfId="27583"/>
    <cellStyle name="Currency 3 4 4 2 2 2 2 4" xfId="27584"/>
    <cellStyle name="Currency 3 4 4 2 2 2 2 4 2" xfId="27585"/>
    <cellStyle name="Currency 3 4 4 2 2 2 2 4 2 2" xfId="27586"/>
    <cellStyle name="Currency 3 4 4 2 2 2 2 4 3" xfId="27587"/>
    <cellStyle name="Currency 3 4 4 2 2 2 2 5" xfId="27588"/>
    <cellStyle name="Currency 3 4 4 2 2 2 2 5 2" xfId="27589"/>
    <cellStyle name="Currency 3 4 4 2 2 2 2 6" xfId="27590"/>
    <cellStyle name="Currency 3 4 4 2 2 2 2 7" xfId="27591"/>
    <cellStyle name="Currency 3 4 4 2 2 2 3" xfId="27592"/>
    <cellStyle name="Currency 3 4 4 2 2 2 3 2" xfId="27593"/>
    <cellStyle name="Currency 3 4 4 2 2 2 3 2 2" xfId="27594"/>
    <cellStyle name="Currency 3 4 4 2 2 2 3 2 2 2" xfId="27595"/>
    <cellStyle name="Currency 3 4 4 2 2 2 3 2 3" xfId="27596"/>
    <cellStyle name="Currency 3 4 4 2 2 2 3 3" xfId="27597"/>
    <cellStyle name="Currency 3 4 4 2 2 2 3 3 2" xfId="27598"/>
    <cellStyle name="Currency 3 4 4 2 2 2 3 4" xfId="27599"/>
    <cellStyle name="Currency 3 4 4 2 2 2 3 5" xfId="27600"/>
    <cellStyle name="Currency 3 4 4 2 2 2 4" xfId="27601"/>
    <cellStyle name="Currency 3 4 4 2 2 2 4 2" xfId="27602"/>
    <cellStyle name="Currency 3 4 4 2 2 2 4 2 2" xfId="27603"/>
    <cellStyle name="Currency 3 4 4 2 2 2 4 2 2 2" xfId="27604"/>
    <cellStyle name="Currency 3 4 4 2 2 2 4 2 3" xfId="27605"/>
    <cellStyle name="Currency 3 4 4 2 2 2 4 3" xfId="27606"/>
    <cellStyle name="Currency 3 4 4 2 2 2 4 3 2" xfId="27607"/>
    <cellStyle name="Currency 3 4 4 2 2 2 4 4" xfId="27608"/>
    <cellStyle name="Currency 3 4 4 2 2 2 5" xfId="27609"/>
    <cellStyle name="Currency 3 4 4 2 2 2 5 2" xfId="27610"/>
    <cellStyle name="Currency 3 4 4 2 2 2 5 2 2" xfId="27611"/>
    <cellStyle name="Currency 3 4 4 2 2 2 5 2 2 2" xfId="27612"/>
    <cellStyle name="Currency 3 4 4 2 2 2 5 2 3" xfId="27613"/>
    <cellStyle name="Currency 3 4 4 2 2 2 5 3" xfId="27614"/>
    <cellStyle name="Currency 3 4 4 2 2 2 5 3 2" xfId="27615"/>
    <cellStyle name="Currency 3 4 4 2 2 2 5 4" xfId="27616"/>
    <cellStyle name="Currency 3 4 4 2 2 2 6" xfId="27617"/>
    <cellStyle name="Currency 3 4 4 2 2 2 6 2" xfId="27618"/>
    <cellStyle name="Currency 3 4 4 2 2 2 6 2 2" xfId="27619"/>
    <cellStyle name="Currency 3 4 4 2 2 2 6 2 2 2" xfId="27620"/>
    <cellStyle name="Currency 3 4 4 2 2 2 6 2 3" xfId="27621"/>
    <cellStyle name="Currency 3 4 4 2 2 2 6 3" xfId="27622"/>
    <cellStyle name="Currency 3 4 4 2 2 2 6 3 2" xfId="27623"/>
    <cellStyle name="Currency 3 4 4 2 2 2 6 4" xfId="27624"/>
    <cellStyle name="Currency 3 4 4 2 2 2 7" xfId="27625"/>
    <cellStyle name="Currency 3 4 4 2 2 2 7 2" xfId="27626"/>
    <cellStyle name="Currency 3 4 4 2 2 2 7 2 2" xfId="27627"/>
    <cellStyle name="Currency 3 4 4 2 2 2 7 3" xfId="27628"/>
    <cellStyle name="Currency 3 4 4 2 2 2 8" xfId="27629"/>
    <cellStyle name="Currency 3 4 4 2 2 2 8 2" xfId="27630"/>
    <cellStyle name="Currency 3 4 4 2 2 2 9" xfId="27631"/>
    <cellStyle name="Currency 3 4 4 2 2 3" xfId="27632"/>
    <cellStyle name="Currency 3 4 4 2 2 3 10" xfId="27633"/>
    <cellStyle name="Currency 3 4 4 2 2 3 2" xfId="27634"/>
    <cellStyle name="Currency 3 4 4 2 2 3 2 2" xfId="27635"/>
    <cellStyle name="Currency 3 4 4 2 2 3 2 2 2" xfId="27636"/>
    <cellStyle name="Currency 3 4 4 2 2 3 2 2 2 2" xfId="27637"/>
    <cellStyle name="Currency 3 4 4 2 2 3 2 2 2 2 2" xfId="27638"/>
    <cellStyle name="Currency 3 4 4 2 2 3 2 2 2 3" xfId="27639"/>
    <cellStyle name="Currency 3 4 4 2 2 3 2 2 3" xfId="27640"/>
    <cellStyle name="Currency 3 4 4 2 2 3 2 2 3 2" xfId="27641"/>
    <cellStyle name="Currency 3 4 4 2 2 3 2 2 4" xfId="27642"/>
    <cellStyle name="Currency 3 4 4 2 2 3 2 3" xfId="27643"/>
    <cellStyle name="Currency 3 4 4 2 2 3 2 3 2" xfId="27644"/>
    <cellStyle name="Currency 3 4 4 2 2 3 2 3 2 2" xfId="27645"/>
    <cellStyle name="Currency 3 4 4 2 2 3 2 3 2 2 2" xfId="27646"/>
    <cellStyle name="Currency 3 4 4 2 2 3 2 3 2 3" xfId="27647"/>
    <cellStyle name="Currency 3 4 4 2 2 3 2 3 3" xfId="27648"/>
    <cellStyle name="Currency 3 4 4 2 2 3 2 3 3 2" xfId="27649"/>
    <cellStyle name="Currency 3 4 4 2 2 3 2 3 4" xfId="27650"/>
    <cellStyle name="Currency 3 4 4 2 2 3 2 4" xfId="27651"/>
    <cellStyle name="Currency 3 4 4 2 2 3 2 4 2" xfId="27652"/>
    <cellStyle name="Currency 3 4 4 2 2 3 2 4 2 2" xfId="27653"/>
    <cellStyle name="Currency 3 4 4 2 2 3 2 4 3" xfId="27654"/>
    <cellStyle name="Currency 3 4 4 2 2 3 2 5" xfId="27655"/>
    <cellStyle name="Currency 3 4 4 2 2 3 2 5 2" xfId="27656"/>
    <cellStyle name="Currency 3 4 4 2 2 3 2 6" xfId="27657"/>
    <cellStyle name="Currency 3 4 4 2 2 3 2 7" xfId="27658"/>
    <cellStyle name="Currency 3 4 4 2 2 3 3" xfId="27659"/>
    <cellStyle name="Currency 3 4 4 2 2 3 3 2" xfId="27660"/>
    <cellStyle name="Currency 3 4 4 2 2 3 3 2 2" xfId="27661"/>
    <cellStyle name="Currency 3 4 4 2 2 3 3 2 2 2" xfId="27662"/>
    <cellStyle name="Currency 3 4 4 2 2 3 3 2 3" xfId="27663"/>
    <cellStyle name="Currency 3 4 4 2 2 3 3 3" xfId="27664"/>
    <cellStyle name="Currency 3 4 4 2 2 3 3 3 2" xfId="27665"/>
    <cellStyle name="Currency 3 4 4 2 2 3 3 4" xfId="27666"/>
    <cellStyle name="Currency 3 4 4 2 2 3 3 5" xfId="27667"/>
    <cellStyle name="Currency 3 4 4 2 2 3 4" xfId="27668"/>
    <cellStyle name="Currency 3 4 4 2 2 3 4 2" xfId="27669"/>
    <cellStyle name="Currency 3 4 4 2 2 3 4 2 2" xfId="27670"/>
    <cellStyle name="Currency 3 4 4 2 2 3 4 2 2 2" xfId="27671"/>
    <cellStyle name="Currency 3 4 4 2 2 3 4 2 3" xfId="27672"/>
    <cellStyle name="Currency 3 4 4 2 2 3 4 3" xfId="27673"/>
    <cellStyle name="Currency 3 4 4 2 2 3 4 3 2" xfId="27674"/>
    <cellStyle name="Currency 3 4 4 2 2 3 4 4" xfId="27675"/>
    <cellStyle name="Currency 3 4 4 2 2 3 5" xfId="27676"/>
    <cellStyle name="Currency 3 4 4 2 2 3 5 2" xfId="27677"/>
    <cellStyle name="Currency 3 4 4 2 2 3 5 2 2" xfId="27678"/>
    <cellStyle name="Currency 3 4 4 2 2 3 5 2 2 2" xfId="27679"/>
    <cellStyle name="Currency 3 4 4 2 2 3 5 2 3" xfId="27680"/>
    <cellStyle name="Currency 3 4 4 2 2 3 5 3" xfId="27681"/>
    <cellStyle name="Currency 3 4 4 2 2 3 5 3 2" xfId="27682"/>
    <cellStyle name="Currency 3 4 4 2 2 3 5 4" xfId="27683"/>
    <cellStyle name="Currency 3 4 4 2 2 3 6" xfId="27684"/>
    <cellStyle name="Currency 3 4 4 2 2 3 6 2" xfId="27685"/>
    <cellStyle name="Currency 3 4 4 2 2 3 6 2 2" xfId="27686"/>
    <cellStyle name="Currency 3 4 4 2 2 3 6 2 2 2" xfId="27687"/>
    <cellStyle name="Currency 3 4 4 2 2 3 6 2 3" xfId="27688"/>
    <cellStyle name="Currency 3 4 4 2 2 3 6 3" xfId="27689"/>
    <cellStyle name="Currency 3 4 4 2 2 3 6 3 2" xfId="27690"/>
    <cellStyle name="Currency 3 4 4 2 2 3 6 4" xfId="27691"/>
    <cellStyle name="Currency 3 4 4 2 2 3 7" xfId="27692"/>
    <cellStyle name="Currency 3 4 4 2 2 3 7 2" xfId="27693"/>
    <cellStyle name="Currency 3 4 4 2 2 3 7 2 2" xfId="27694"/>
    <cellStyle name="Currency 3 4 4 2 2 3 7 3" xfId="27695"/>
    <cellStyle name="Currency 3 4 4 2 2 3 8" xfId="27696"/>
    <cellStyle name="Currency 3 4 4 2 2 3 8 2" xfId="27697"/>
    <cellStyle name="Currency 3 4 4 2 2 3 9" xfId="27698"/>
    <cellStyle name="Currency 3 4 4 2 2 4" xfId="27699"/>
    <cellStyle name="Currency 3 4 4 2 2 4 2" xfId="27700"/>
    <cellStyle name="Currency 3 4 4 2 2 4 2 2" xfId="27701"/>
    <cellStyle name="Currency 3 4 4 2 2 4 2 2 2" xfId="27702"/>
    <cellStyle name="Currency 3 4 4 2 2 4 2 2 2 2" xfId="27703"/>
    <cellStyle name="Currency 3 4 4 2 2 4 2 2 3" xfId="27704"/>
    <cellStyle name="Currency 3 4 4 2 2 4 2 3" xfId="27705"/>
    <cellStyle name="Currency 3 4 4 2 2 4 2 3 2" xfId="27706"/>
    <cellStyle name="Currency 3 4 4 2 2 4 2 4" xfId="27707"/>
    <cellStyle name="Currency 3 4 4 2 2 4 3" xfId="27708"/>
    <cellStyle name="Currency 3 4 4 2 2 4 3 2" xfId="27709"/>
    <cellStyle name="Currency 3 4 4 2 2 4 3 2 2" xfId="27710"/>
    <cellStyle name="Currency 3 4 4 2 2 4 3 2 2 2" xfId="27711"/>
    <cellStyle name="Currency 3 4 4 2 2 4 3 2 3" xfId="27712"/>
    <cellStyle name="Currency 3 4 4 2 2 4 3 3" xfId="27713"/>
    <cellStyle name="Currency 3 4 4 2 2 4 3 3 2" xfId="27714"/>
    <cellStyle name="Currency 3 4 4 2 2 4 3 4" xfId="27715"/>
    <cellStyle name="Currency 3 4 4 2 2 4 4" xfId="27716"/>
    <cellStyle name="Currency 3 4 4 2 2 4 4 2" xfId="27717"/>
    <cellStyle name="Currency 3 4 4 2 2 4 4 2 2" xfId="27718"/>
    <cellStyle name="Currency 3 4 4 2 2 4 4 3" xfId="27719"/>
    <cellStyle name="Currency 3 4 4 2 2 4 5" xfId="27720"/>
    <cellStyle name="Currency 3 4 4 2 2 4 5 2" xfId="27721"/>
    <cellStyle name="Currency 3 4 4 2 2 4 6" xfId="27722"/>
    <cellStyle name="Currency 3 4 4 2 2 4 7" xfId="27723"/>
    <cellStyle name="Currency 3 4 4 2 2 5" xfId="27724"/>
    <cellStyle name="Currency 3 4 4 2 2 5 2" xfId="27725"/>
    <cellStyle name="Currency 3 4 4 2 2 5 2 2" xfId="27726"/>
    <cellStyle name="Currency 3 4 4 2 2 5 2 2 2" xfId="27727"/>
    <cellStyle name="Currency 3 4 4 2 2 5 2 3" xfId="27728"/>
    <cellStyle name="Currency 3 4 4 2 2 5 3" xfId="27729"/>
    <cellStyle name="Currency 3 4 4 2 2 5 3 2" xfId="27730"/>
    <cellStyle name="Currency 3 4 4 2 2 5 4" xfId="27731"/>
    <cellStyle name="Currency 3 4 4 2 2 5 5" xfId="27732"/>
    <cellStyle name="Currency 3 4 4 2 2 6" xfId="27733"/>
    <cellStyle name="Currency 3 4 4 2 2 6 2" xfId="27734"/>
    <cellStyle name="Currency 3 4 4 2 2 6 2 2" xfId="27735"/>
    <cellStyle name="Currency 3 4 4 2 2 6 2 2 2" xfId="27736"/>
    <cellStyle name="Currency 3 4 4 2 2 6 2 3" xfId="27737"/>
    <cellStyle name="Currency 3 4 4 2 2 6 3" xfId="27738"/>
    <cellStyle name="Currency 3 4 4 2 2 6 3 2" xfId="27739"/>
    <cellStyle name="Currency 3 4 4 2 2 6 4" xfId="27740"/>
    <cellStyle name="Currency 3 4 4 2 2 7" xfId="27741"/>
    <cellStyle name="Currency 3 4 4 2 2 7 2" xfId="27742"/>
    <cellStyle name="Currency 3 4 4 2 2 7 2 2" xfId="27743"/>
    <cellStyle name="Currency 3 4 4 2 2 7 2 2 2" xfId="27744"/>
    <cellStyle name="Currency 3 4 4 2 2 7 2 3" xfId="27745"/>
    <cellStyle name="Currency 3 4 4 2 2 7 3" xfId="27746"/>
    <cellStyle name="Currency 3 4 4 2 2 7 3 2" xfId="27747"/>
    <cellStyle name="Currency 3 4 4 2 2 7 4" xfId="27748"/>
    <cellStyle name="Currency 3 4 4 2 2 8" xfId="27749"/>
    <cellStyle name="Currency 3 4 4 2 2 8 2" xfId="27750"/>
    <cellStyle name="Currency 3 4 4 2 2 8 2 2" xfId="27751"/>
    <cellStyle name="Currency 3 4 4 2 2 8 2 2 2" xfId="27752"/>
    <cellStyle name="Currency 3 4 4 2 2 8 2 3" xfId="27753"/>
    <cellStyle name="Currency 3 4 4 2 2 8 3" xfId="27754"/>
    <cellStyle name="Currency 3 4 4 2 2 8 3 2" xfId="27755"/>
    <cellStyle name="Currency 3 4 4 2 2 8 4" xfId="27756"/>
    <cellStyle name="Currency 3 4 4 2 2 9" xfId="27757"/>
    <cellStyle name="Currency 3 4 4 2 2 9 2" xfId="27758"/>
    <cellStyle name="Currency 3 4 4 2 2 9 2 2" xfId="27759"/>
    <cellStyle name="Currency 3 4 4 2 2 9 3" xfId="27760"/>
    <cellStyle name="Currency 3 4 4 2 3" xfId="27761"/>
    <cellStyle name="Currency 3 4 4 2 3 10" xfId="27762"/>
    <cellStyle name="Currency 3 4 4 2 3 11" xfId="27763"/>
    <cellStyle name="Currency 3 4 4 2 3 2" xfId="27764"/>
    <cellStyle name="Currency 3 4 4 2 3 2 2" xfId="27765"/>
    <cellStyle name="Currency 3 4 4 2 3 2 2 2" xfId="27766"/>
    <cellStyle name="Currency 3 4 4 2 3 2 2 2 2" xfId="27767"/>
    <cellStyle name="Currency 3 4 4 2 3 2 2 2 2 2" xfId="27768"/>
    <cellStyle name="Currency 3 4 4 2 3 2 2 2 3" xfId="27769"/>
    <cellStyle name="Currency 3 4 4 2 3 2 2 3" xfId="27770"/>
    <cellStyle name="Currency 3 4 4 2 3 2 2 3 2" xfId="27771"/>
    <cellStyle name="Currency 3 4 4 2 3 2 2 4" xfId="27772"/>
    <cellStyle name="Currency 3 4 4 2 3 2 3" xfId="27773"/>
    <cellStyle name="Currency 3 4 4 2 3 2 3 2" xfId="27774"/>
    <cellStyle name="Currency 3 4 4 2 3 2 3 2 2" xfId="27775"/>
    <cellStyle name="Currency 3 4 4 2 3 2 3 2 2 2" xfId="27776"/>
    <cellStyle name="Currency 3 4 4 2 3 2 3 2 3" xfId="27777"/>
    <cellStyle name="Currency 3 4 4 2 3 2 3 3" xfId="27778"/>
    <cellStyle name="Currency 3 4 4 2 3 2 3 3 2" xfId="27779"/>
    <cellStyle name="Currency 3 4 4 2 3 2 3 4" xfId="27780"/>
    <cellStyle name="Currency 3 4 4 2 3 2 4" xfId="27781"/>
    <cellStyle name="Currency 3 4 4 2 3 2 4 2" xfId="27782"/>
    <cellStyle name="Currency 3 4 4 2 3 2 4 2 2" xfId="27783"/>
    <cellStyle name="Currency 3 4 4 2 3 2 4 3" xfId="27784"/>
    <cellStyle name="Currency 3 4 4 2 3 2 5" xfId="27785"/>
    <cellStyle name="Currency 3 4 4 2 3 2 5 2" xfId="27786"/>
    <cellStyle name="Currency 3 4 4 2 3 2 6" xfId="27787"/>
    <cellStyle name="Currency 3 4 4 2 3 2 7" xfId="27788"/>
    <cellStyle name="Currency 3 4 4 2 3 3" xfId="27789"/>
    <cellStyle name="Currency 3 4 4 2 3 3 2" xfId="27790"/>
    <cellStyle name="Currency 3 4 4 2 3 3 2 2" xfId="27791"/>
    <cellStyle name="Currency 3 4 4 2 3 3 2 2 2" xfId="27792"/>
    <cellStyle name="Currency 3 4 4 2 3 3 2 3" xfId="27793"/>
    <cellStyle name="Currency 3 4 4 2 3 3 3" xfId="27794"/>
    <cellStyle name="Currency 3 4 4 2 3 3 3 2" xfId="27795"/>
    <cellStyle name="Currency 3 4 4 2 3 3 4" xfId="27796"/>
    <cellStyle name="Currency 3 4 4 2 3 3 5" xfId="27797"/>
    <cellStyle name="Currency 3 4 4 2 3 4" xfId="27798"/>
    <cellStyle name="Currency 3 4 4 2 3 4 2" xfId="27799"/>
    <cellStyle name="Currency 3 4 4 2 3 4 2 2" xfId="27800"/>
    <cellStyle name="Currency 3 4 4 2 3 4 2 2 2" xfId="27801"/>
    <cellStyle name="Currency 3 4 4 2 3 4 2 3" xfId="27802"/>
    <cellStyle name="Currency 3 4 4 2 3 4 3" xfId="27803"/>
    <cellStyle name="Currency 3 4 4 2 3 4 3 2" xfId="27804"/>
    <cellStyle name="Currency 3 4 4 2 3 4 4" xfId="27805"/>
    <cellStyle name="Currency 3 4 4 2 3 5" xfId="27806"/>
    <cellStyle name="Currency 3 4 4 2 3 5 2" xfId="27807"/>
    <cellStyle name="Currency 3 4 4 2 3 5 2 2" xfId="27808"/>
    <cellStyle name="Currency 3 4 4 2 3 5 2 2 2" xfId="27809"/>
    <cellStyle name="Currency 3 4 4 2 3 5 2 3" xfId="27810"/>
    <cellStyle name="Currency 3 4 4 2 3 5 3" xfId="27811"/>
    <cellStyle name="Currency 3 4 4 2 3 5 3 2" xfId="27812"/>
    <cellStyle name="Currency 3 4 4 2 3 5 4" xfId="27813"/>
    <cellStyle name="Currency 3 4 4 2 3 6" xfId="27814"/>
    <cellStyle name="Currency 3 4 4 2 3 6 2" xfId="27815"/>
    <cellStyle name="Currency 3 4 4 2 3 6 2 2" xfId="27816"/>
    <cellStyle name="Currency 3 4 4 2 3 6 2 2 2" xfId="27817"/>
    <cellStyle name="Currency 3 4 4 2 3 6 2 3" xfId="27818"/>
    <cellStyle name="Currency 3 4 4 2 3 6 3" xfId="27819"/>
    <cellStyle name="Currency 3 4 4 2 3 6 3 2" xfId="27820"/>
    <cellStyle name="Currency 3 4 4 2 3 6 4" xfId="27821"/>
    <cellStyle name="Currency 3 4 4 2 3 7" xfId="27822"/>
    <cellStyle name="Currency 3 4 4 2 3 7 2" xfId="27823"/>
    <cellStyle name="Currency 3 4 4 2 3 7 2 2" xfId="27824"/>
    <cellStyle name="Currency 3 4 4 2 3 7 3" xfId="27825"/>
    <cellStyle name="Currency 3 4 4 2 3 8" xfId="27826"/>
    <cellStyle name="Currency 3 4 4 2 3 8 2" xfId="27827"/>
    <cellStyle name="Currency 3 4 4 2 3 9" xfId="27828"/>
    <cellStyle name="Currency 3 4 4 2 4" xfId="27829"/>
    <cellStyle name="Currency 3 4 4 2 4 10" xfId="27830"/>
    <cellStyle name="Currency 3 4 4 2 4 11" xfId="27831"/>
    <cellStyle name="Currency 3 4 4 2 4 2" xfId="27832"/>
    <cellStyle name="Currency 3 4 4 2 4 2 2" xfId="27833"/>
    <cellStyle name="Currency 3 4 4 2 4 2 2 2" xfId="27834"/>
    <cellStyle name="Currency 3 4 4 2 4 2 2 2 2" xfId="27835"/>
    <cellStyle name="Currency 3 4 4 2 4 2 2 2 2 2" xfId="27836"/>
    <cellStyle name="Currency 3 4 4 2 4 2 2 2 3" xfId="27837"/>
    <cellStyle name="Currency 3 4 4 2 4 2 2 3" xfId="27838"/>
    <cellStyle name="Currency 3 4 4 2 4 2 2 3 2" xfId="27839"/>
    <cellStyle name="Currency 3 4 4 2 4 2 2 4" xfId="27840"/>
    <cellStyle name="Currency 3 4 4 2 4 2 3" xfId="27841"/>
    <cellStyle name="Currency 3 4 4 2 4 2 3 2" xfId="27842"/>
    <cellStyle name="Currency 3 4 4 2 4 2 3 2 2" xfId="27843"/>
    <cellStyle name="Currency 3 4 4 2 4 2 3 2 2 2" xfId="27844"/>
    <cellStyle name="Currency 3 4 4 2 4 2 3 2 3" xfId="27845"/>
    <cellStyle name="Currency 3 4 4 2 4 2 3 3" xfId="27846"/>
    <cellStyle name="Currency 3 4 4 2 4 2 3 3 2" xfId="27847"/>
    <cellStyle name="Currency 3 4 4 2 4 2 3 4" xfId="27848"/>
    <cellStyle name="Currency 3 4 4 2 4 2 4" xfId="27849"/>
    <cellStyle name="Currency 3 4 4 2 4 2 4 2" xfId="27850"/>
    <cellStyle name="Currency 3 4 4 2 4 2 4 2 2" xfId="27851"/>
    <cellStyle name="Currency 3 4 4 2 4 2 4 3" xfId="27852"/>
    <cellStyle name="Currency 3 4 4 2 4 2 5" xfId="27853"/>
    <cellStyle name="Currency 3 4 4 2 4 2 5 2" xfId="27854"/>
    <cellStyle name="Currency 3 4 4 2 4 2 6" xfId="27855"/>
    <cellStyle name="Currency 3 4 4 2 4 2 7" xfId="27856"/>
    <cellStyle name="Currency 3 4 4 2 4 3" xfId="27857"/>
    <cellStyle name="Currency 3 4 4 2 4 3 2" xfId="27858"/>
    <cellStyle name="Currency 3 4 4 2 4 3 2 2" xfId="27859"/>
    <cellStyle name="Currency 3 4 4 2 4 3 2 2 2" xfId="27860"/>
    <cellStyle name="Currency 3 4 4 2 4 3 2 3" xfId="27861"/>
    <cellStyle name="Currency 3 4 4 2 4 3 3" xfId="27862"/>
    <cellStyle name="Currency 3 4 4 2 4 3 3 2" xfId="27863"/>
    <cellStyle name="Currency 3 4 4 2 4 3 4" xfId="27864"/>
    <cellStyle name="Currency 3 4 4 2 4 3 5" xfId="27865"/>
    <cellStyle name="Currency 3 4 4 2 4 4" xfId="27866"/>
    <cellStyle name="Currency 3 4 4 2 4 4 2" xfId="27867"/>
    <cellStyle name="Currency 3 4 4 2 4 4 2 2" xfId="27868"/>
    <cellStyle name="Currency 3 4 4 2 4 4 2 2 2" xfId="27869"/>
    <cellStyle name="Currency 3 4 4 2 4 4 2 3" xfId="27870"/>
    <cellStyle name="Currency 3 4 4 2 4 4 3" xfId="27871"/>
    <cellStyle name="Currency 3 4 4 2 4 4 3 2" xfId="27872"/>
    <cellStyle name="Currency 3 4 4 2 4 4 4" xfId="27873"/>
    <cellStyle name="Currency 3 4 4 2 4 5" xfId="27874"/>
    <cellStyle name="Currency 3 4 4 2 4 5 2" xfId="27875"/>
    <cellStyle name="Currency 3 4 4 2 4 5 2 2" xfId="27876"/>
    <cellStyle name="Currency 3 4 4 2 4 5 2 2 2" xfId="27877"/>
    <cellStyle name="Currency 3 4 4 2 4 5 2 3" xfId="27878"/>
    <cellStyle name="Currency 3 4 4 2 4 5 3" xfId="27879"/>
    <cellStyle name="Currency 3 4 4 2 4 5 3 2" xfId="27880"/>
    <cellStyle name="Currency 3 4 4 2 4 5 4" xfId="27881"/>
    <cellStyle name="Currency 3 4 4 2 4 6" xfId="27882"/>
    <cellStyle name="Currency 3 4 4 2 4 6 2" xfId="27883"/>
    <cellStyle name="Currency 3 4 4 2 4 6 2 2" xfId="27884"/>
    <cellStyle name="Currency 3 4 4 2 4 6 2 2 2" xfId="27885"/>
    <cellStyle name="Currency 3 4 4 2 4 6 2 3" xfId="27886"/>
    <cellStyle name="Currency 3 4 4 2 4 6 3" xfId="27887"/>
    <cellStyle name="Currency 3 4 4 2 4 6 3 2" xfId="27888"/>
    <cellStyle name="Currency 3 4 4 2 4 6 4" xfId="27889"/>
    <cellStyle name="Currency 3 4 4 2 4 7" xfId="27890"/>
    <cellStyle name="Currency 3 4 4 2 4 7 2" xfId="27891"/>
    <cellStyle name="Currency 3 4 4 2 4 7 2 2" xfId="27892"/>
    <cellStyle name="Currency 3 4 4 2 4 7 3" xfId="27893"/>
    <cellStyle name="Currency 3 4 4 2 4 8" xfId="27894"/>
    <cellStyle name="Currency 3 4 4 2 4 8 2" xfId="27895"/>
    <cellStyle name="Currency 3 4 4 2 4 9" xfId="27896"/>
    <cellStyle name="Currency 3 4 4 2 5" xfId="27897"/>
    <cellStyle name="Currency 3 4 4 2 5 2" xfId="27898"/>
    <cellStyle name="Currency 3 4 4 2 5 2 2" xfId="27899"/>
    <cellStyle name="Currency 3 4 4 2 5 2 2 2" xfId="27900"/>
    <cellStyle name="Currency 3 4 4 2 5 2 2 2 2" xfId="27901"/>
    <cellStyle name="Currency 3 4 4 2 5 2 2 3" xfId="27902"/>
    <cellStyle name="Currency 3 4 4 2 5 2 3" xfId="27903"/>
    <cellStyle name="Currency 3 4 4 2 5 2 3 2" xfId="27904"/>
    <cellStyle name="Currency 3 4 4 2 5 2 4" xfId="27905"/>
    <cellStyle name="Currency 3 4 4 2 5 3" xfId="27906"/>
    <cellStyle name="Currency 3 4 4 2 5 3 2" xfId="27907"/>
    <cellStyle name="Currency 3 4 4 2 5 3 2 2" xfId="27908"/>
    <cellStyle name="Currency 3 4 4 2 5 3 2 2 2" xfId="27909"/>
    <cellStyle name="Currency 3 4 4 2 5 3 2 3" xfId="27910"/>
    <cellStyle name="Currency 3 4 4 2 5 3 3" xfId="27911"/>
    <cellStyle name="Currency 3 4 4 2 5 3 3 2" xfId="27912"/>
    <cellStyle name="Currency 3 4 4 2 5 3 4" xfId="27913"/>
    <cellStyle name="Currency 3 4 4 2 5 4" xfId="27914"/>
    <cellStyle name="Currency 3 4 4 2 5 4 2" xfId="27915"/>
    <cellStyle name="Currency 3 4 4 2 5 4 2 2" xfId="27916"/>
    <cellStyle name="Currency 3 4 4 2 5 4 3" xfId="27917"/>
    <cellStyle name="Currency 3 4 4 2 5 5" xfId="27918"/>
    <cellStyle name="Currency 3 4 4 2 5 5 2" xfId="27919"/>
    <cellStyle name="Currency 3 4 4 2 5 6" xfId="27920"/>
    <cellStyle name="Currency 3 4 4 2 5 7" xfId="27921"/>
    <cellStyle name="Currency 3 4 4 2 6" xfId="27922"/>
    <cellStyle name="Currency 3 4 4 2 6 2" xfId="27923"/>
    <cellStyle name="Currency 3 4 4 2 6 2 2" xfId="27924"/>
    <cellStyle name="Currency 3 4 4 2 6 2 2 2" xfId="27925"/>
    <cellStyle name="Currency 3 4 4 2 6 2 3" xfId="27926"/>
    <cellStyle name="Currency 3 4 4 2 6 3" xfId="27927"/>
    <cellStyle name="Currency 3 4 4 2 6 3 2" xfId="27928"/>
    <cellStyle name="Currency 3 4 4 2 6 4" xfId="27929"/>
    <cellStyle name="Currency 3 4 4 2 6 5" xfId="27930"/>
    <cellStyle name="Currency 3 4 4 2 7" xfId="27931"/>
    <cellStyle name="Currency 3 4 4 2 7 2" xfId="27932"/>
    <cellStyle name="Currency 3 4 4 2 7 2 2" xfId="27933"/>
    <cellStyle name="Currency 3 4 4 2 7 2 2 2" xfId="27934"/>
    <cellStyle name="Currency 3 4 4 2 7 2 3" xfId="27935"/>
    <cellStyle name="Currency 3 4 4 2 7 3" xfId="27936"/>
    <cellStyle name="Currency 3 4 4 2 7 3 2" xfId="27937"/>
    <cellStyle name="Currency 3 4 4 2 7 4" xfId="27938"/>
    <cellStyle name="Currency 3 4 4 2 8" xfId="27939"/>
    <cellStyle name="Currency 3 4 4 2 8 2" xfId="27940"/>
    <cellStyle name="Currency 3 4 4 2 8 2 2" xfId="27941"/>
    <cellStyle name="Currency 3 4 4 2 8 2 2 2" xfId="27942"/>
    <cellStyle name="Currency 3 4 4 2 8 2 3" xfId="27943"/>
    <cellStyle name="Currency 3 4 4 2 8 3" xfId="27944"/>
    <cellStyle name="Currency 3 4 4 2 8 3 2" xfId="27945"/>
    <cellStyle name="Currency 3 4 4 2 8 4" xfId="27946"/>
    <cellStyle name="Currency 3 4 4 2 9" xfId="27947"/>
    <cellStyle name="Currency 3 4 4 2 9 2" xfId="27948"/>
    <cellStyle name="Currency 3 4 4 2 9 2 2" xfId="27949"/>
    <cellStyle name="Currency 3 4 4 2 9 2 2 2" xfId="27950"/>
    <cellStyle name="Currency 3 4 4 2 9 2 3" xfId="27951"/>
    <cellStyle name="Currency 3 4 4 2 9 3" xfId="27952"/>
    <cellStyle name="Currency 3 4 4 2 9 3 2" xfId="27953"/>
    <cellStyle name="Currency 3 4 4 2 9 4" xfId="27954"/>
    <cellStyle name="Currency 3 4 4 3" xfId="27955"/>
    <cellStyle name="Currency 3 4 4 3 10" xfId="27956"/>
    <cellStyle name="Currency 3 4 4 3 10 2" xfId="27957"/>
    <cellStyle name="Currency 3 4 4 3 11" xfId="27958"/>
    <cellStyle name="Currency 3 4 4 3 12" xfId="27959"/>
    <cellStyle name="Currency 3 4 4 3 13" xfId="27960"/>
    <cellStyle name="Currency 3 4 4 3 2" xfId="27961"/>
    <cellStyle name="Currency 3 4 4 3 2 10" xfId="27962"/>
    <cellStyle name="Currency 3 4 4 3 2 11" xfId="27963"/>
    <cellStyle name="Currency 3 4 4 3 2 2" xfId="27964"/>
    <cellStyle name="Currency 3 4 4 3 2 2 2" xfId="27965"/>
    <cellStyle name="Currency 3 4 4 3 2 2 2 2" xfId="27966"/>
    <cellStyle name="Currency 3 4 4 3 2 2 2 2 2" xfId="27967"/>
    <cellStyle name="Currency 3 4 4 3 2 2 2 2 2 2" xfId="27968"/>
    <cellStyle name="Currency 3 4 4 3 2 2 2 2 3" xfId="27969"/>
    <cellStyle name="Currency 3 4 4 3 2 2 2 3" xfId="27970"/>
    <cellStyle name="Currency 3 4 4 3 2 2 2 3 2" xfId="27971"/>
    <cellStyle name="Currency 3 4 4 3 2 2 2 4" xfId="27972"/>
    <cellStyle name="Currency 3 4 4 3 2 2 3" xfId="27973"/>
    <cellStyle name="Currency 3 4 4 3 2 2 3 2" xfId="27974"/>
    <cellStyle name="Currency 3 4 4 3 2 2 3 2 2" xfId="27975"/>
    <cellStyle name="Currency 3 4 4 3 2 2 3 2 2 2" xfId="27976"/>
    <cellStyle name="Currency 3 4 4 3 2 2 3 2 3" xfId="27977"/>
    <cellStyle name="Currency 3 4 4 3 2 2 3 3" xfId="27978"/>
    <cellStyle name="Currency 3 4 4 3 2 2 3 3 2" xfId="27979"/>
    <cellStyle name="Currency 3 4 4 3 2 2 3 4" xfId="27980"/>
    <cellStyle name="Currency 3 4 4 3 2 2 4" xfId="27981"/>
    <cellStyle name="Currency 3 4 4 3 2 2 4 2" xfId="27982"/>
    <cellStyle name="Currency 3 4 4 3 2 2 4 2 2" xfId="27983"/>
    <cellStyle name="Currency 3 4 4 3 2 2 4 3" xfId="27984"/>
    <cellStyle name="Currency 3 4 4 3 2 2 5" xfId="27985"/>
    <cellStyle name="Currency 3 4 4 3 2 2 5 2" xfId="27986"/>
    <cellStyle name="Currency 3 4 4 3 2 2 6" xfId="27987"/>
    <cellStyle name="Currency 3 4 4 3 2 2 7" xfId="27988"/>
    <cellStyle name="Currency 3 4 4 3 2 3" xfId="27989"/>
    <cellStyle name="Currency 3 4 4 3 2 3 2" xfId="27990"/>
    <cellStyle name="Currency 3 4 4 3 2 3 2 2" xfId="27991"/>
    <cellStyle name="Currency 3 4 4 3 2 3 2 2 2" xfId="27992"/>
    <cellStyle name="Currency 3 4 4 3 2 3 2 3" xfId="27993"/>
    <cellStyle name="Currency 3 4 4 3 2 3 3" xfId="27994"/>
    <cellStyle name="Currency 3 4 4 3 2 3 3 2" xfId="27995"/>
    <cellStyle name="Currency 3 4 4 3 2 3 4" xfId="27996"/>
    <cellStyle name="Currency 3 4 4 3 2 3 5" xfId="27997"/>
    <cellStyle name="Currency 3 4 4 3 2 4" xfId="27998"/>
    <cellStyle name="Currency 3 4 4 3 2 4 2" xfId="27999"/>
    <cellStyle name="Currency 3 4 4 3 2 4 2 2" xfId="28000"/>
    <cellStyle name="Currency 3 4 4 3 2 4 2 2 2" xfId="28001"/>
    <cellStyle name="Currency 3 4 4 3 2 4 2 3" xfId="28002"/>
    <cellStyle name="Currency 3 4 4 3 2 4 3" xfId="28003"/>
    <cellStyle name="Currency 3 4 4 3 2 4 3 2" xfId="28004"/>
    <cellStyle name="Currency 3 4 4 3 2 4 4" xfId="28005"/>
    <cellStyle name="Currency 3 4 4 3 2 5" xfId="28006"/>
    <cellStyle name="Currency 3 4 4 3 2 5 2" xfId="28007"/>
    <cellStyle name="Currency 3 4 4 3 2 5 2 2" xfId="28008"/>
    <cellStyle name="Currency 3 4 4 3 2 5 2 2 2" xfId="28009"/>
    <cellStyle name="Currency 3 4 4 3 2 5 2 3" xfId="28010"/>
    <cellStyle name="Currency 3 4 4 3 2 5 3" xfId="28011"/>
    <cellStyle name="Currency 3 4 4 3 2 5 3 2" xfId="28012"/>
    <cellStyle name="Currency 3 4 4 3 2 5 4" xfId="28013"/>
    <cellStyle name="Currency 3 4 4 3 2 6" xfId="28014"/>
    <cellStyle name="Currency 3 4 4 3 2 6 2" xfId="28015"/>
    <cellStyle name="Currency 3 4 4 3 2 6 2 2" xfId="28016"/>
    <cellStyle name="Currency 3 4 4 3 2 6 2 2 2" xfId="28017"/>
    <cellStyle name="Currency 3 4 4 3 2 6 2 3" xfId="28018"/>
    <cellStyle name="Currency 3 4 4 3 2 6 3" xfId="28019"/>
    <cellStyle name="Currency 3 4 4 3 2 6 3 2" xfId="28020"/>
    <cellStyle name="Currency 3 4 4 3 2 6 4" xfId="28021"/>
    <cellStyle name="Currency 3 4 4 3 2 7" xfId="28022"/>
    <cellStyle name="Currency 3 4 4 3 2 7 2" xfId="28023"/>
    <cellStyle name="Currency 3 4 4 3 2 7 2 2" xfId="28024"/>
    <cellStyle name="Currency 3 4 4 3 2 7 3" xfId="28025"/>
    <cellStyle name="Currency 3 4 4 3 2 8" xfId="28026"/>
    <cellStyle name="Currency 3 4 4 3 2 8 2" xfId="28027"/>
    <cellStyle name="Currency 3 4 4 3 2 9" xfId="28028"/>
    <cellStyle name="Currency 3 4 4 3 3" xfId="28029"/>
    <cellStyle name="Currency 3 4 4 3 3 10" xfId="28030"/>
    <cellStyle name="Currency 3 4 4 3 3 2" xfId="28031"/>
    <cellStyle name="Currency 3 4 4 3 3 2 2" xfId="28032"/>
    <cellStyle name="Currency 3 4 4 3 3 2 2 2" xfId="28033"/>
    <cellStyle name="Currency 3 4 4 3 3 2 2 2 2" xfId="28034"/>
    <cellStyle name="Currency 3 4 4 3 3 2 2 2 2 2" xfId="28035"/>
    <cellStyle name="Currency 3 4 4 3 3 2 2 2 3" xfId="28036"/>
    <cellStyle name="Currency 3 4 4 3 3 2 2 3" xfId="28037"/>
    <cellStyle name="Currency 3 4 4 3 3 2 2 3 2" xfId="28038"/>
    <cellStyle name="Currency 3 4 4 3 3 2 2 4" xfId="28039"/>
    <cellStyle name="Currency 3 4 4 3 3 2 3" xfId="28040"/>
    <cellStyle name="Currency 3 4 4 3 3 2 3 2" xfId="28041"/>
    <cellStyle name="Currency 3 4 4 3 3 2 3 2 2" xfId="28042"/>
    <cellStyle name="Currency 3 4 4 3 3 2 3 2 2 2" xfId="28043"/>
    <cellStyle name="Currency 3 4 4 3 3 2 3 2 3" xfId="28044"/>
    <cellStyle name="Currency 3 4 4 3 3 2 3 3" xfId="28045"/>
    <cellStyle name="Currency 3 4 4 3 3 2 3 3 2" xfId="28046"/>
    <cellStyle name="Currency 3 4 4 3 3 2 3 4" xfId="28047"/>
    <cellStyle name="Currency 3 4 4 3 3 2 4" xfId="28048"/>
    <cellStyle name="Currency 3 4 4 3 3 2 4 2" xfId="28049"/>
    <cellStyle name="Currency 3 4 4 3 3 2 4 2 2" xfId="28050"/>
    <cellStyle name="Currency 3 4 4 3 3 2 4 3" xfId="28051"/>
    <cellStyle name="Currency 3 4 4 3 3 2 5" xfId="28052"/>
    <cellStyle name="Currency 3 4 4 3 3 2 5 2" xfId="28053"/>
    <cellStyle name="Currency 3 4 4 3 3 2 6" xfId="28054"/>
    <cellStyle name="Currency 3 4 4 3 3 2 7" xfId="28055"/>
    <cellStyle name="Currency 3 4 4 3 3 3" xfId="28056"/>
    <cellStyle name="Currency 3 4 4 3 3 3 2" xfId="28057"/>
    <cellStyle name="Currency 3 4 4 3 3 3 2 2" xfId="28058"/>
    <cellStyle name="Currency 3 4 4 3 3 3 2 2 2" xfId="28059"/>
    <cellStyle name="Currency 3 4 4 3 3 3 2 3" xfId="28060"/>
    <cellStyle name="Currency 3 4 4 3 3 3 3" xfId="28061"/>
    <cellStyle name="Currency 3 4 4 3 3 3 3 2" xfId="28062"/>
    <cellStyle name="Currency 3 4 4 3 3 3 4" xfId="28063"/>
    <cellStyle name="Currency 3 4 4 3 3 3 5" xfId="28064"/>
    <cellStyle name="Currency 3 4 4 3 3 4" xfId="28065"/>
    <cellStyle name="Currency 3 4 4 3 3 4 2" xfId="28066"/>
    <cellStyle name="Currency 3 4 4 3 3 4 2 2" xfId="28067"/>
    <cellStyle name="Currency 3 4 4 3 3 4 2 2 2" xfId="28068"/>
    <cellStyle name="Currency 3 4 4 3 3 4 2 3" xfId="28069"/>
    <cellStyle name="Currency 3 4 4 3 3 4 3" xfId="28070"/>
    <cellStyle name="Currency 3 4 4 3 3 4 3 2" xfId="28071"/>
    <cellStyle name="Currency 3 4 4 3 3 4 4" xfId="28072"/>
    <cellStyle name="Currency 3 4 4 3 3 5" xfId="28073"/>
    <cellStyle name="Currency 3 4 4 3 3 5 2" xfId="28074"/>
    <cellStyle name="Currency 3 4 4 3 3 5 2 2" xfId="28075"/>
    <cellStyle name="Currency 3 4 4 3 3 5 2 2 2" xfId="28076"/>
    <cellStyle name="Currency 3 4 4 3 3 5 2 3" xfId="28077"/>
    <cellStyle name="Currency 3 4 4 3 3 5 3" xfId="28078"/>
    <cellStyle name="Currency 3 4 4 3 3 5 3 2" xfId="28079"/>
    <cellStyle name="Currency 3 4 4 3 3 5 4" xfId="28080"/>
    <cellStyle name="Currency 3 4 4 3 3 6" xfId="28081"/>
    <cellStyle name="Currency 3 4 4 3 3 6 2" xfId="28082"/>
    <cellStyle name="Currency 3 4 4 3 3 6 2 2" xfId="28083"/>
    <cellStyle name="Currency 3 4 4 3 3 6 2 2 2" xfId="28084"/>
    <cellStyle name="Currency 3 4 4 3 3 6 2 3" xfId="28085"/>
    <cellStyle name="Currency 3 4 4 3 3 6 3" xfId="28086"/>
    <cellStyle name="Currency 3 4 4 3 3 6 3 2" xfId="28087"/>
    <cellStyle name="Currency 3 4 4 3 3 6 4" xfId="28088"/>
    <cellStyle name="Currency 3 4 4 3 3 7" xfId="28089"/>
    <cellStyle name="Currency 3 4 4 3 3 7 2" xfId="28090"/>
    <cellStyle name="Currency 3 4 4 3 3 7 2 2" xfId="28091"/>
    <cellStyle name="Currency 3 4 4 3 3 7 3" xfId="28092"/>
    <cellStyle name="Currency 3 4 4 3 3 8" xfId="28093"/>
    <cellStyle name="Currency 3 4 4 3 3 8 2" xfId="28094"/>
    <cellStyle name="Currency 3 4 4 3 3 9" xfId="28095"/>
    <cellStyle name="Currency 3 4 4 3 4" xfId="28096"/>
    <cellStyle name="Currency 3 4 4 3 4 2" xfId="28097"/>
    <cellStyle name="Currency 3 4 4 3 4 2 2" xfId="28098"/>
    <cellStyle name="Currency 3 4 4 3 4 2 2 2" xfId="28099"/>
    <cellStyle name="Currency 3 4 4 3 4 2 2 2 2" xfId="28100"/>
    <cellStyle name="Currency 3 4 4 3 4 2 2 3" xfId="28101"/>
    <cellStyle name="Currency 3 4 4 3 4 2 3" xfId="28102"/>
    <cellStyle name="Currency 3 4 4 3 4 2 3 2" xfId="28103"/>
    <cellStyle name="Currency 3 4 4 3 4 2 4" xfId="28104"/>
    <cellStyle name="Currency 3 4 4 3 4 3" xfId="28105"/>
    <cellStyle name="Currency 3 4 4 3 4 3 2" xfId="28106"/>
    <cellStyle name="Currency 3 4 4 3 4 3 2 2" xfId="28107"/>
    <cellStyle name="Currency 3 4 4 3 4 3 2 2 2" xfId="28108"/>
    <cellStyle name="Currency 3 4 4 3 4 3 2 3" xfId="28109"/>
    <cellStyle name="Currency 3 4 4 3 4 3 3" xfId="28110"/>
    <cellStyle name="Currency 3 4 4 3 4 3 3 2" xfId="28111"/>
    <cellStyle name="Currency 3 4 4 3 4 3 4" xfId="28112"/>
    <cellStyle name="Currency 3 4 4 3 4 4" xfId="28113"/>
    <cellStyle name="Currency 3 4 4 3 4 4 2" xfId="28114"/>
    <cellStyle name="Currency 3 4 4 3 4 4 2 2" xfId="28115"/>
    <cellStyle name="Currency 3 4 4 3 4 4 3" xfId="28116"/>
    <cellStyle name="Currency 3 4 4 3 4 5" xfId="28117"/>
    <cellStyle name="Currency 3 4 4 3 4 5 2" xfId="28118"/>
    <cellStyle name="Currency 3 4 4 3 4 6" xfId="28119"/>
    <cellStyle name="Currency 3 4 4 3 4 7" xfId="28120"/>
    <cellStyle name="Currency 3 4 4 3 5" xfId="28121"/>
    <cellStyle name="Currency 3 4 4 3 5 2" xfId="28122"/>
    <cellStyle name="Currency 3 4 4 3 5 2 2" xfId="28123"/>
    <cellStyle name="Currency 3 4 4 3 5 2 2 2" xfId="28124"/>
    <cellStyle name="Currency 3 4 4 3 5 2 3" xfId="28125"/>
    <cellStyle name="Currency 3 4 4 3 5 3" xfId="28126"/>
    <cellStyle name="Currency 3 4 4 3 5 3 2" xfId="28127"/>
    <cellStyle name="Currency 3 4 4 3 5 4" xfId="28128"/>
    <cellStyle name="Currency 3 4 4 3 5 5" xfId="28129"/>
    <cellStyle name="Currency 3 4 4 3 6" xfId="28130"/>
    <cellStyle name="Currency 3 4 4 3 6 2" xfId="28131"/>
    <cellStyle name="Currency 3 4 4 3 6 2 2" xfId="28132"/>
    <cellStyle name="Currency 3 4 4 3 6 2 2 2" xfId="28133"/>
    <cellStyle name="Currency 3 4 4 3 6 2 3" xfId="28134"/>
    <cellStyle name="Currency 3 4 4 3 6 3" xfId="28135"/>
    <cellStyle name="Currency 3 4 4 3 6 3 2" xfId="28136"/>
    <cellStyle name="Currency 3 4 4 3 6 4" xfId="28137"/>
    <cellStyle name="Currency 3 4 4 3 7" xfId="28138"/>
    <cellStyle name="Currency 3 4 4 3 7 2" xfId="28139"/>
    <cellStyle name="Currency 3 4 4 3 7 2 2" xfId="28140"/>
    <cellStyle name="Currency 3 4 4 3 7 2 2 2" xfId="28141"/>
    <cellStyle name="Currency 3 4 4 3 7 2 3" xfId="28142"/>
    <cellStyle name="Currency 3 4 4 3 7 3" xfId="28143"/>
    <cellStyle name="Currency 3 4 4 3 7 3 2" xfId="28144"/>
    <cellStyle name="Currency 3 4 4 3 7 4" xfId="28145"/>
    <cellStyle name="Currency 3 4 4 3 8" xfId="28146"/>
    <cellStyle name="Currency 3 4 4 3 8 2" xfId="28147"/>
    <cellStyle name="Currency 3 4 4 3 8 2 2" xfId="28148"/>
    <cellStyle name="Currency 3 4 4 3 8 2 2 2" xfId="28149"/>
    <cellStyle name="Currency 3 4 4 3 8 2 3" xfId="28150"/>
    <cellStyle name="Currency 3 4 4 3 8 3" xfId="28151"/>
    <cellStyle name="Currency 3 4 4 3 8 3 2" xfId="28152"/>
    <cellStyle name="Currency 3 4 4 3 8 4" xfId="28153"/>
    <cellStyle name="Currency 3 4 4 3 9" xfId="28154"/>
    <cellStyle name="Currency 3 4 4 3 9 2" xfId="28155"/>
    <cellStyle name="Currency 3 4 4 3 9 2 2" xfId="28156"/>
    <cellStyle name="Currency 3 4 4 3 9 3" xfId="28157"/>
    <cellStyle name="Currency 3 4 4 4" xfId="28158"/>
    <cellStyle name="Currency 3 4 4 4 10" xfId="28159"/>
    <cellStyle name="Currency 3 4 4 4 11" xfId="28160"/>
    <cellStyle name="Currency 3 4 4 4 2" xfId="28161"/>
    <cellStyle name="Currency 3 4 4 4 2 2" xfId="28162"/>
    <cellStyle name="Currency 3 4 4 4 2 2 2" xfId="28163"/>
    <cellStyle name="Currency 3 4 4 4 2 2 2 2" xfId="28164"/>
    <cellStyle name="Currency 3 4 4 4 2 2 2 2 2" xfId="28165"/>
    <cellStyle name="Currency 3 4 4 4 2 2 2 3" xfId="28166"/>
    <cellStyle name="Currency 3 4 4 4 2 2 3" xfId="28167"/>
    <cellStyle name="Currency 3 4 4 4 2 2 3 2" xfId="28168"/>
    <cellStyle name="Currency 3 4 4 4 2 2 4" xfId="28169"/>
    <cellStyle name="Currency 3 4 4 4 2 3" xfId="28170"/>
    <cellStyle name="Currency 3 4 4 4 2 3 2" xfId="28171"/>
    <cellStyle name="Currency 3 4 4 4 2 3 2 2" xfId="28172"/>
    <cellStyle name="Currency 3 4 4 4 2 3 2 2 2" xfId="28173"/>
    <cellStyle name="Currency 3 4 4 4 2 3 2 3" xfId="28174"/>
    <cellStyle name="Currency 3 4 4 4 2 3 3" xfId="28175"/>
    <cellStyle name="Currency 3 4 4 4 2 3 3 2" xfId="28176"/>
    <cellStyle name="Currency 3 4 4 4 2 3 4" xfId="28177"/>
    <cellStyle name="Currency 3 4 4 4 2 4" xfId="28178"/>
    <cellStyle name="Currency 3 4 4 4 2 4 2" xfId="28179"/>
    <cellStyle name="Currency 3 4 4 4 2 4 2 2" xfId="28180"/>
    <cellStyle name="Currency 3 4 4 4 2 4 3" xfId="28181"/>
    <cellStyle name="Currency 3 4 4 4 2 5" xfId="28182"/>
    <cellStyle name="Currency 3 4 4 4 2 5 2" xfId="28183"/>
    <cellStyle name="Currency 3 4 4 4 2 6" xfId="28184"/>
    <cellStyle name="Currency 3 4 4 4 2 7" xfId="28185"/>
    <cellStyle name="Currency 3 4 4 4 3" xfId="28186"/>
    <cellStyle name="Currency 3 4 4 4 3 2" xfId="28187"/>
    <cellStyle name="Currency 3 4 4 4 3 2 2" xfId="28188"/>
    <cellStyle name="Currency 3 4 4 4 3 2 2 2" xfId="28189"/>
    <cellStyle name="Currency 3 4 4 4 3 2 3" xfId="28190"/>
    <cellStyle name="Currency 3 4 4 4 3 3" xfId="28191"/>
    <cellStyle name="Currency 3 4 4 4 3 3 2" xfId="28192"/>
    <cellStyle name="Currency 3 4 4 4 3 4" xfId="28193"/>
    <cellStyle name="Currency 3 4 4 4 3 5" xfId="28194"/>
    <cellStyle name="Currency 3 4 4 4 4" xfId="28195"/>
    <cellStyle name="Currency 3 4 4 4 4 2" xfId="28196"/>
    <cellStyle name="Currency 3 4 4 4 4 2 2" xfId="28197"/>
    <cellStyle name="Currency 3 4 4 4 4 2 2 2" xfId="28198"/>
    <cellStyle name="Currency 3 4 4 4 4 2 3" xfId="28199"/>
    <cellStyle name="Currency 3 4 4 4 4 3" xfId="28200"/>
    <cellStyle name="Currency 3 4 4 4 4 3 2" xfId="28201"/>
    <cellStyle name="Currency 3 4 4 4 4 4" xfId="28202"/>
    <cellStyle name="Currency 3 4 4 4 5" xfId="28203"/>
    <cellStyle name="Currency 3 4 4 4 5 2" xfId="28204"/>
    <cellStyle name="Currency 3 4 4 4 5 2 2" xfId="28205"/>
    <cellStyle name="Currency 3 4 4 4 5 2 2 2" xfId="28206"/>
    <cellStyle name="Currency 3 4 4 4 5 2 3" xfId="28207"/>
    <cellStyle name="Currency 3 4 4 4 5 3" xfId="28208"/>
    <cellStyle name="Currency 3 4 4 4 5 3 2" xfId="28209"/>
    <cellStyle name="Currency 3 4 4 4 5 4" xfId="28210"/>
    <cellStyle name="Currency 3 4 4 4 6" xfId="28211"/>
    <cellStyle name="Currency 3 4 4 4 6 2" xfId="28212"/>
    <cellStyle name="Currency 3 4 4 4 6 2 2" xfId="28213"/>
    <cellStyle name="Currency 3 4 4 4 6 2 2 2" xfId="28214"/>
    <cellStyle name="Currency 3 4 4 4 6 2 3" xfId="28215"/>
    <cellStyle name="Currency 3 4 4 4 6 3" xfId="28216"/>
    <cellStyle name="Currency 3 4 4 4 6 3 2" xfId="28217"/>
    <cellStyle name="Currency 3 4 4 4 6 4" xfId="28218"/>
    <cellStyle name="Currency 3 4 4 4 7" xfId="28219"/>
    <cellStyle name="Currency 3 4 4 4 7 2" xfId="28220"/>
    <cellStyle name="Currency 3 4 4 4 7 2 2" xfId="28221"/>
    <cellStyle name="Currency 3 4 4 4 7 3" xfId="28222"/>
    <cellStyle name="Currency 3 4 4 4 8" xfId="28223"/>
    <cellStyle name="Currency 3 4 4 4 8 2" xfId="28224"/>
    <cellStyle name="Currency 3 4 4 4 9" xfId="28225"/>
    <cellStyle name="Currency 3 4 4 5" xfId="28226"/>
    <cellStyle name="Currency 3 4 4 5 10" xfId="28227"/>
    <cellStyle name="Currency 3 4 4 5 11" xfId="28228"/>
    <cellStyle name="Currency 3 4 4 5 2" xfId="28229"/>
    <cellStyle name="Currency 3 4 4 5 2 2" xfId="28230"/>
    <cellStyle name="Currency 3 4 4 5 2 2 2" xfId="28231"/>
    <cellStyle name="Currency 3 4 4 5 2 2 2 2" xfId="28232"/>
    <cellStyle name="Currency 3 4 4 5 2 2 2 2 2" xfId="28233"/>
    <cellStyle name="Currency 3 4 4 5 2 2 2 3" xfId="28234"/>
    <cellStyle name="Currency 3 4 4 5 2 2 3" xfId="28235"/>
    <cellStyle name="Currency 3 4 4 5 2 2 3 2" xfId="28236"/>
    <cellStyle name="Currency 3 4 4 5 2 2 4" xfId="28237"/>
    <cellStyle name="Currency 3 4 4 5 2 3" xfId="28238"/>
    <cellStyle name="Currency 3 4 4 5 2 3 2" xfId="28239"/>
    <cellStyle name="Currency 3 4 4 5 2 3 2 2" xfId="28240"/>
    <cellStyle name="Currency 3 4 4 5 2 3 2 2 2" xfId="28241"/>
    <cellStyle name="Currency 3 4 4 5 2 3 2 3" xfId="28242"/>
    <cellStyle name="Currency 3 4 4 5 2 3 3" xfId="28243"/>
    <cellStyle name="Currency 3 4 4 5 2 3 3 2" xfId="28244"/>
    <cellStyle name="Currency 3 4 4 5 2 3 4" xfId="28245"/>
    <cellStyle name="Currency 3 4 4 5 2 4" xfId="28246"/>
    <cellStyle name="Currency 3 4 4 5 2 4 2" xfId="28247"/>
    <cellStyle name="Currency 3 4 4 5 2 4 2 2" xfId="28248"/>
    <cellStyle name="Currency 3 4 4 5 2 4 3" xfId="28249"/>
    <cellStyle name="Currency 3 4 4 5 2 5" xfId="28250"/>
    <cellStyle name="Currency 3 4 4 5 2 5 2" xfId="28251"/>
    <cellStyle name="Currency 3 4 4 5 2 6" xfId="28252"/>
    <cellStyle name="Currency 3 4 4 5 2 7" xfId="28253"/>
    <cellStyle name="Currency 3 4 4 5 3" xfId="28254"/>
    <cellStyle name="Currency 3 4 4 5 3 2" xfId="28255"/>
    <cellStyle name="Currency 3 4 4 5 3 2 2" xfId="28256"/>
    <cellStyle name="Currency 3 4 4 5 3 2 2 2" xfId="28257"/>
    <cellStyle name="Currency 3 4 4 5 3 2 3" xfId="28258"/>
    <cellStyle name="Currency 3 4 4 5 3 3" xfId="28259"/>
    <cellStyle name="Currency 3 4 4 5 3 3 2" xfId="28260"/>
    <cellStyle name="Currency 3 4 4 5 3 4" xfId="28261"/>
    <cellStyle name="Currency 3 4 4 5 3 5" xfId="28262"/>
    <cellStyle name="Currency 3 4 4 5 4" xfId="28263"/>
    <cellStyle name="Currency 3 4 4 5 4 2" xfId="28264"/>
    <cellStyle name="Currency 3 4 4 5 4 2 2" xfId="28265"/>
    <cellStyle name="Currency 3 4 4 5 4 2 2 2" xfId="28266"/>
    <cellStyle name="Currency 3 4 4 5 4 2 3" xfId="28267"/>
    <cellStyle name="Currency 3 4 4 5 4 3" xfId="28268"/>
    <cellStyle name="Currency 3 4 4 5 4 3 2" xfId="28269"/>
    <cellStyle name="Currency 3 4 4 5 4 4" xfId="28270"/>
    <cellStyle name="Currency 3 4 4 5 5" xfId="28271"/>
    <cellStyle name="Currency 3 4 4 5 5 2" xfId="28272"/>
    <cellStyle name="Currency 3 4 4 5 5 2 2" xfId="28273"/>
    <cellStyle name="Currency 3 4 4 5 5 2 2 2" xfId="28274"/>
    <cellStyle name="Currency 3 4 4 5 5 2 3" xfId="28275"/>
    <cellStyle name="Currency 3 4 4 5 5 3" xfId="28276"/>
    <cellStyle name="Currency 3 4 4 5 5 3 2" xfId="28277"/>
    <cellStyle name="Currency 3 4 4 5 5 4" xfId="28278"/>
    <cellStyle name="Currency 3 4 4 5 6" xfId="28279"/>
    <cellStyle name="Currency 3 4 4 5 6 2" xfId="28280"/>
    <cellStyle name="Currency 3 4 4 5 6 2 2" xfId="28281"/>
    <cellStyle name="Currency 3 4 4 5 6 2 2 2" xfId="28282"/>
    <cellStyle name="Currency 3 4 4 5 6 2 3" xfId="28283"/>
    <cellStyle name="Currency 3 4 4 5 6 3" xfId="28284"/>
    <cellStyle name="Currency 3 4 4 5 6 3 2" xfId="28285"/>
    <cellStyle name="Currency 3 4 4 5 6 4" xfId="28286"/>
    <cellStyle name="Currency 3 4 4 5 7" xfId="28287"/>
    <cellStyle name="Currency 3 4 4 5 7 2" xfId="28288"/>
    <cellStyle name="Currency 3 4 4 5 7 2 2" xfId="28289"/>
    <cellStyle name="Currency 3 4 4 5 7 3" xfId="28290"/>
    <cellStyle name="Currency 3 4 4 5 8" xfId="28291"/>
    <cellStyle name="Currency 3 4 4 5 8 2" xfId="28292"/>
    <cellStyle name="Currency 3 4 4 5 9" xfId="28293"/>
    <cellStyle name="Currency 3 4 4 6" xfId="28294"/>
    <cellStyle name="Currency 3 4 4 6 2" xfId="28295"/>
    <cellStyle name="Currency 3 4 4 6 2 2" xfId="28296"/>
    <cellStyle name="Currency 3 4 4 6 2 2 2" xfId="28297"/>
    <cellStyle name="Currency 3 4 4 6 2 2 2 2" xfId="28298"/>
    <cellStyle name="Currency 3 4 4 6 2 2 3" xfId="28299"/>
    <cellStyle name="Currency 3 4 4 6 2 3" xfId="28300"/>
    <cellStyle name="Currency 3 4 4 6 2 3 2" xfId="28301"/>
    <cellStyle name="Currency 3 4 4 6 2 4" xfId="28302"/>
    <cellStyle name="Currency 3 4 4 6 3" xfId="28303"/>
    <cellStyle name="Currency 3 4 4 6 3 2" xfId="28304"/>
    <cellStyle name="Currency 3 4 4 6 3 2 2" xfId="28305"/>
    <cellStyle name="Currency 3 4 4 6 3 2 2 2" xfId="28306"/>
    <cellStyle name="Currency 3 4 4 6 3 2 3" xfId="28307"/>
    <cellStyle name="Currency 3 4 4 6 3 3" xfId="28308"/>
    <cellStyle name="Currency 3 4 4 6 3 3 2" xfId="28309"/>
    <cellStyle name="Currency 3 4 4 6 3 4" xfId="28310"/>
    <cellStyle name="Currency 3 4 4 6 4" xfId="28311"/>
    <cellStyle name="Currency 3 4 4 6 4 2" xfId="28312"/>
    <cellStyle name="Currency 3 4 4 6 4 2 2" xfId="28313"/>
    <cellStyle name="Currency 3 4 4 6 4 3" xfId="28314"/>
    <cellStyle name="Currency 3 4 4 6 5" xfId="28315"/>
    <cellStyle name="Currency 3 4 4 6 5 2" xfId="28316"/>
    <cellStyle name="Currency 3 4 4 6 6" xfId="28317"/>
    <cellStyle name="Currency 3 4 4 6 7" xfId="28318"/>
    <cellStyle name="Currency 3 4 4 6 8" xfId="28319"/>
    <cellStyle name="Currency 3 4 4 7" xfId="28320"/>
    <cellStyle name="Currency 3 4 4 7 2" xfId="28321"/>
    <cellStyle name="Currency 3 4 4 7 2 2" xfId="28322"/>
    <cellStyle name="Currency 3 4 4 7 2 2 2" xfId="28323"/>
    <cellStyle name="Currency 3 4 4 7 2 2 2 2" xfId="28324"/>
    <cellStyle name="Currency 3 4 4 7 2 2 3" xfId="28325"/>
    <cellStyle name="Currency 3 4 4 7 2 3" xfId="28326"/>
    <cellStyle name="Currency 3 4 4 7 2 3 2" xfId="28327"/>
    <cellStyle name="Currency 3 4 4 7 2 4" xfId="28328"/>
    <cellStyle name="Currency 3 4 4 7 3" xfId="28329"/>
    <cellStyle name="Currency 3 4 4 7 3 2" xfId="28330"/>
    <cellStyle name="Currency 3 4 4 7 3 2 2" xfId="28331"/>
    <cellStyle name="Currency 3 4 4 7 3 2 2 2" xfId="28332"/>
    <cellStyle name="Currency 3 4 4 7 3 2 3" xfId="28333"/>
    <cellStyle name="Currency 3 4 4 7 3 3" xfId="28334"/>
    <cellStyle name="Currency 3 4 4 7 3 3 2" xfId="28335"/>
    <cellStyle name="Currency 3 4 4 7 3 4" xfId="28336"/>
    <cellStyle name="Currency 3 4 4 7 4" xfId="28337"/>
    <cellStyle name="Currency 3 4 4 7 4 2" xfId="28338"/>
    <cellStyle name="Currency 3 4 4 7 4 2 2" xfId="28339"/>
    <cellStyle name="Currency 3 4 4 7 4 3" xfId="28340"/>
    <cellStyle name="Currency 3 4 4 7 5" xfId="28341"/>
    <cellStyle name="Currency 3 4 4 7 5 2" xfId="28342"/>
    <cellStyle name="Currency 3 4 4 7 6" xfId="28343"/>
    <cellStyle name="Currency 3 4 4 7 7" xfId="28344"/>
    <cellStyle name="Currency 3 4 4 8" xfId="28345"/>
    <cellStyle name="Currency 3 4 4 8 2" xfId="28346"/>
    <cellStyle name="Currency 3 4 4 8 2 2" xfId="28347"/>
    <cellStyle name="Currency 3 4 4 8 2 2 2" xfId="28348"/>
    <cellStyle name="Currency 3 4 4 8 2 3" xfId="28349"/>
    <cellStyle name="Currency 3 4 4 8 3" xfId="28350"/>
    <cellStyle name="Currency 3 4 4 8 3 2" xfId="28351"/>
    <cellStyle name="Currency 3 4 4 8 4" xfId="28352"/>
    <cellStyle name="Currency 3 4 4 8 5" xfId="28353"/>
    <cellStyle name="Currency 3 4 4 8 6" xfId="28354"/>
    <cellStyle name="Currency 3 4 4 9" xfId="28355"/>
    <cellStyle name="Currency 3 4 4 9 2" xfId="28356"/>
    <cellStyle name="Currency 3 4 4 9 2 2" xfId="28357"/>
    <cellStyle name="Currency 3 4 4 9 2 2 2" xfId="28358"/>
    <cellStyle name="Currency 3 4 4 9 2 3" xfId="28359"/>
    <cellStyle name="Currency 3 4 4 9 3" xfId="28360"/>
    <cellStyle name="Currency 3 4 4 9 3 2" xfId="28361"/>
    <cellStyle name="Currency 3 4 4 9 4" xfId="28362"/>
    <cellStyle name="Currency 3 4 5" xfId="28363"/>
    <cellStyle name="Currency 3 4 5 10" xfId="28364"/>
    <cellStyle name="Currency 3 4 5 10 2" xfId="28365"/>
    <cellStyle name="Currency 3 4 5 10 2 2" xfId="28366"/>
    <cellStyle name="Currency 3 4 5 10 3" xfId="28367"/>
    <cellStyle name="Currency 3 4 5 11" xfId="28368"/>
    <cellStyle name="Currency 3 4 5 11 2" xfId="28369"/>
    <cellStyle name="Currency 3 4 5 12" xfId="28370"/>
    <cellStyle name="Currency 3 4 5 13" xfId="28371"/>
    <cellStyle name="Currency 3 4 5 14" xfId="28372"/>
    <cellStyle name="Currency 3 4 5 15" xfId="28373"/>
    <cellStyle name="Currency 3 4 5 16" xfId="28374"/>
    <cellStyle name="Currency 3 4 5 17" xfId="28375"/>
    <cellStyle name="Currency 3 4 5 18" xfId="28376"/>
    <cellStyle name="Currency 3 4 5 2" xfId="28377"/>
    <cellStyle name="Currency 3 4 5 2 10" xfId="28378"/>
    <cellStyle name="Currency 3 4 5 2 10 2" xfId="28379"/>
    <cellStyle name="Currency 3 4 5 2 11" xfId="28380"/>
    <cellStyle name="Currency 3 4 5 2 12" xfId="28381"/>
    <cellStyle name="Currency 3 4 5 2 13" xfId="28382"/>
    <cellStyle name="Currency 3 4 5 2 14" xfId="28383"/>
    <cellStyle name="Currency 3 4 5 2 2" xfId="28384"/>
    <cellStyle name="Currency 3 4 5 2 2 10" xfId="28385"/>
    <cellStyle name="Currency 3 4 5 2 2 11" xfId="28386"/>
    <cellStyle name="Currency 3 4 5 2 2 2" xfId="28387"/>
    <cellStyle name="Currency 3 4 5 2 2 2 2" xfId="28388"/>
    <cellStyle name="Currency 3 4 5 2 2 2 2 2" xfId="28389"/>
    <cellStyle name="Currency 3 4 5 2 2 2 2 2 2" xfId="28390"/>
    <cellStyle name="Currency 3 4 5 2 2 2 2 2 2 2" xfId="28391"/>
    <cellStyle name="Currency 3 4 5 2 2 2 2 2 3" xfId="28392"/>
    <cellStyle name="Currency 3 4 5 2 2 2 2 3" xfId="28393"/>
    <cellStyle name="Currency 3 4 5 2 2 2 2 3 2" xfId="28394"/>
    <cellStyle name="Currency 3 4 5 2 2 2 2 4" xfId="28395"/>
    <cellStyle name="Currency 3 4 5 2 2 2 3" xfId="28396"/>
    <cellStyle name="Currency 3 4 5 2 2 2 3 2" xfId="28397"/>
    <cellStyle name="Currency 3 4 5 2 2 2 3 2 2" xfId="28398"/>
    <cellStyle name="Currency 3 4 5 2 2 2 3 2 2 2" xfId="28399"/>
    <cellStyle name="Currency 3 4 5 2 2 2 3 2 3" xfId="28400"/>
    <cellStyle name="Currency 3 4 5 2 2 2 3 3" xfId="28401"/>
    <cellStyle name="Currency 3 4 5 2 2 2 3 3 2" xfId="28402"/>
    <cellStyle name="Currency 3 4 5 2 2 2 3 4" xfId="28403"/>
    <cellStyle name="Currency 3 4 5 2 2 2 4" xfId="28404"/>
    <cellStyle name="Currency 3 4 5 2 2 2 4 2" xfId="28405"/>
    <cellStyle name="Currency 3 4 5 2 2 2 4 2 2" xfId="28406"/>
    <cellStyle name="Currency 3 4 5 2 2 2 4 3" xfId="28407"/>
    <cellStyle name="Currency 3 4 5 2 2 2 5" xfId="28408"/>
    <cellStyle name="Currency 3 4 5 2 2 2 5 2" xfId="28409"/>
    <cellStyle name="Currency 3 4 5 2 2 2 6" xfId="28410"/>
    <cellStyle name="Currency 3 4 5 2 2 2 7" xfId="28411"/>
    <cellStyle name="Currency 3 4 5 2 2 3" xfId="28412"/>
    <cellStyle name="Currency 3 4 5 2 2 3 2" xfId="28413"/>
    <cellStyle name="Currency 3 4 5 2 2 3 2 2" xfId="28414"/>
    <cellStyle name="Currency 3 4 5 2 2 3 2 2 2" xfId="28415"/>
    <cellStyle name="Currency 3 4 5 2 2 3 2 3" xfId="28416"/>
    <cellStyle name="Currency 3 4 5 2 2 3 3" xfId="28417"/>
    <cellStyle name="Currency 3 4 5 2 2 3 3 2" xfId="28418"/>
    <cellStyle name="Currency 3 4 5 2 2 3 4" xfId="28419"/>
    <cellStyle name="Currency 3 4 5 2 2 3 5" xfId="28420"/>
    <cellStyle name="Currency 3 4 5 2 2 4" xfId="28421"/>
    <cellStyle name="Currency 3 4 5 2 2 4 2" xfId="28422"/>
    <cellStyle name="Currency 3 4 5 2 2 4 2 2" xfId="28423"/>
    <cellStyle name="Currency 3 4 5 2 2 4 2 2 2" xfId="28424"/>
    <cellStyle name="Currency 3 4 5 2 2 4 2 3" xfId="28425"/>
    <cellStyle name="Currency 3 4 5 2 2 4 3" xfId="28426"/>
    <cellStyle name="Currency 3 4 5 2 2 4 3 2" xfId="28427"/>
    <cellStyle name="Currency 3 4 5 2 2 4 4" xfId="28428"/>
    <cellStyle name="Currency 3 4 5 2 2 5" xfId="28429"/>
    <cellStyle name="Currency 3 4 5 2 2 5 2" xfId="28430"/>
    <cellStyle name="Currency 3 4 5 2 2 5 2 2" xfId="28431"/>
    <cellStyle name="Currency 3 4 5 2 2 5 2 2 2" xfId="28432"/>
    <cellStyle name="Currency 3 4 5 2 2 5 2 3" xfId="28433"/>
    <cellStyle name="Currency 3 4 5 2 2 5 3" xfId="28434"/>
    <cellStyle name="Currency 3 4 5 2 2 5 3 2" xfId="28435"/>
    <cellStyle name="Currency 3 4 5 2 2 5 4" xfId="28436"/>
    <cellStyle name="Currency 3 4 5 2 2 6" xfId="28437"/>
    <cellStyle name="Currency 3 4 5 2 2 6 2" xfId="28438"/>
    <cellStyle name="Currency 3 4 5 2 2 6 2 2" xfId="28439"/>
    <cellStyle name="Currency 3 4 5 2 2 6 2 2 2" xfId="28440"/>
    <cellStyle name="Currency 3 4 5 2 2 6 2 3" xfId="28441"/>
    <cellStyle name="Currency 3 4 5 2 2 6 3" xfId="28442"/>
    <cellStyle name="Currency 3 4 5 2 2 6 3 2" xfId="28443"/>
    <cellStyle name="Currency 3 4 5 2 2 6 4" xfId="28444"/>
    <cellStyle name="Currency 3 4 5 2 2 7" xfId="28445"/>
    <cellStyle name="Currency 3 4 5 2 2 7 2" xfId="28446"/>
    <cellStyle name="Currency 3 4 5 2 2 7 2 2" xfId="28447"/>
    <cellStyle name="Currency 3 4 5 2 2 7 3" xfId="28448"/>
    <cellStyle name="Currency 3 4 5 2 2 8" xfId="28449"/>
    <cellStyle name="Currency 3 4 5 2 2 8 2" xfId="28450"/>
    <cellStyle name="Currency 3 4 5 2 2 9" xfId="28451"/>
    <cellStyle name="Currency 3 4 5 2 3" xfId="28452"/>
    <cellStyle name="Currency 3 4 5 2 3 10" xfId="28453"/>
    <cellStyle name="Currency 3 4 5 2 3 2" xfId="28454"/>
    <cellStyle name="Currency 3 4 5 2 3 2 2" xfId="28455"/>
    <cellStyle name="Currency 3 4 5 2 3 2 2 2" xfId="28456"/>
    <cellStyle name="Currency 3 4 5 2 3 2 2 2 2" xfId="28457"/>
    <cellStyle name="Currency 3 4 5 2 3 2 2 2 2 2" xfId="28458"/>
    <cellStyle name="Currency 3 4 5 2 3 2 2 2 3" xfId="28459"/>
    <cellStyle name="Currency 3 4 5 2 3 2 2 3" xfId="28460"/>
    <cellStyle name="Currency 3 4 5 2 3 2 2 3 2" xfId="28461"/>
    <cellStyle name="Currency 3 4 5 2 3 2 2 4" xfId="28462"/>
    <cellStyle name="Currency 3 4 5 2 3 2 3" xfId="28463"/>
    <cellStyle name="Currency 3 4 5 2 3 2 3 2" xfId="28464"/>
    <cellStyle name="Currency 3 4 5 2 3 2 3 2 2" xfId="28465"/>
    <cellStyle name="Currency 3 4 5 2 3 2 3 2 2 2" xfId="28466"/>
    <cellStyle name="Currency 3 4 5 2 3 2 3 2 3" xfId="28467"/>
    <cellStyle name="Currency 3 4 5 2 3 2 3 3" xfId="28468"/>
    <cellStyle name="Currency 3 4 5 2 3 2 3 3 2" xfId="28469"/>
    <cellStyle name="Currency 3 4 5 2 3 2 3 4" xfId="28470"/>
    <cellStyle name="Currency 3 4 5 2 3 2 4" xfId="28471"/>
    <cellStyle name="Currency 3 4 5 2 3 2 4 2" xfId="28472"/>
    <cellStyle name="Currency 3 4 5 2 3 2 4 2 2" xfId="28473"/>
    <cellStyle name="Currency 3 4 5 2 3 2 4 3" xfId="28474"/>
    <cellStyle name="Currency 3 4 5 2 3 2 5" xfId="28475"/>
    <cellStyle name="Currency 3 4 5 2 3 2 5 2" xfId="28476"/>
    <cellStyle name="Currency 3 4 5 2 3 2 6" xfId="28477"/>
    <cellStyle name="Currency 3 4 5 2 3 2 7" xfId="28478"/>
    <cellStyle name="Currency 3 4 5 2 3 3" xfId="28479"/>
    <cellStyle name="Currency 3 4 5 2 3 3 2" xfId="28480"/>
    <cellStyle name="Currency 3 4 5 2 3 3 2 2" xfId="28481"/>
    <cellStyle name="Currency 3 4 5 2 3 3 2 2 2" xfId="28482"/>
    <cellStyle name="Currency 3 4 5 2 3 3 2 3" xfId="28483"/>
    <cellStyle name="Currency 3 4 5 2 3 3 3" xfId="28484"/>
    <cellStyle name="Currency 3 4 5 2 3 3 3 2" xfId="28485"/>
    <cellStyle name="Currency 3 4 5 2 3 3 4" xfId="28486"/>
    <cellStyle name="Currency 3 4 5 2 3 3 5" xfId="28487"/>
    <cellStyle name="Currency 3 4 5 2 3 4" xfId="28488"/>
    <cellStyle name="Currency 3 4 5 2 3 4 2" xfId="28489"/>
    <cellStyle name="Currency 3 4 5 2 3 4 2 2" xfId="28490"/>
    <cellStyle name="Currency 3 4 5 2 3 4 2 2 2" xfId="28491"/>
    <cellStyle name="Currency 3 4 5 2 3 4 2 3" xfId="28492"/>
    <cellStyle name="Currency 3 4 5 2 3 4 3" xfId="28493"/>
    <cellStyle name="Currency 3 4 5 2 3 4 3 2" xfId="28494"/>
    <cellStyle name="Currency 3 4 5 2 3 4 4" xfId="28495"/>
    <cellStyle name="Currency 3 4 5 2 3 5" xfId="28496"/>
    <cellStyle name="Currency 3 4 5 2 3 5 2" xfId="28497"/>
    <cellStyle name="Currency 3 4 5 2 3 5 2 2" xfId="28498"/>
    <cellStyle name="Currency 3 4 5 2 3 5 2 2 2" xfId="28499"/>
    <cellStyle name="Currency 3 4 5 2 3 5 2 3" xfId="28500"/>
    <cellStyle name="Currency 3 4 5 2 3 5 3" xfId="28501"/>
    <cellStyle name="Currency 3 4 5 2 3 5 3 2" xfId="28502"/>
    <cellStyle name="Currency 3 4 5 2 3 5 4" xfId="28503"/>
    <cellStyle name="Currency 3 4 5 2 3 6" xfId="28504"/>
    <cellStyle name="Currency 3 4 5 2 3 6 2" xfId="28505"/>
    <cellStyle name="Currency 3 4 5 2 3 6 2 2" xfId="28506"/>
    <cellStyle name="Currency 3 4 5 2 3 6 2 2 2" xfId="28507"/>
    <cellStyle name="Currency 3 4 5 2 3 6 2 3" xfId="28508"/>
    <cellStyle name="Currency 3 4 5 2 3 6 3" xfId="28509"/>
    <cellStyle name="Currency 3 4 5 2 3 6 3 2" xfId="28510"/>
    <cellStyle name="Currency 3 4 5 2 3 6 4" xfId="28511"/>
    <cellStyle name="Currency 3 4 5 2 3 7" xfId="28512"/>
    <cellStyle name="Currency 3 4 5 2 3 7 2" xfId="28513"/>
    <cellStyle name="Currency 3 4 5 2 3 7 2 2" xfId="28514"/>
    <cellStyle name="Currency 3 4 5 2 3 7 3" xfId="28515"/>
    <cellStyle name="Currency 3 4 5 2 3 8" xfId="28516"/>
    <cellStyle name="Currency 3 4 5 2 3 8 2" xfId="28517"/>
    <cellStyle name="Currency 3 4 5 2 3 9" xfId="28518"/>
    <cellStyle name="Currency 3 4 5 2 4" xfId="28519"/>
    <cellStyle name="Currency 3 4 5 2 4 2" xfId="28520"/>
    <cellStyle name="Currency 3 4 5 2 4 2 2" xfId="28521"/>
    <cellStyle name="Currency 3 4 5 2 4 2 2 2" xfId="28522"/>
    <cellStyle name="Currency 3 4 5 2 4 2 2 2 2" xfId="28523"/>
    <cellStyle name="Currency 3 4 5 2 4 2 2 3" xfId="28524"/>
    <cellStyle name="Currency 3 4 5 2 4 2 3" xfId="28525"/>
    <cellStyle name="Currency 3 4 5 2 4 2 3 2" xfId="28526"/>
    <cellStyle name="Currency 3 4 5 2 4 2 4" xfId="28527"/>
    <cellStyle name="Currency 3 4 5 2 4 3" xfId="28528"/>
    <cellStyle name="Currency 3 4 5 2 4 3 2" xfId="28529"/>
    <cellStyle name="Currency 3 4 5 2 4 3 2 2" xfId="28530"/>
    <cellStyle name="Currency 3 4 5 2 4 3 2 2 2" xfId="28531"/>
    <cellStyle name="Currency 3 4 5 2 4 3 2 3" xfId="28532"/>
    <cellStyle name="Currency 3 4 5 2 4 3 3" xfId="28533"/>
    <cellStyle name="Currency 3 4 5 2 4 3 3 2" xfId="28534"/>
    <cellStyle name="Currency 3 4 5 2 4 3 4" xfId="28535"/>
    <cellStyle name="Currency 3 4 5 2 4 4" xfId="28536"/>
    <cellStyle name="Currency 3 4 5 2 4 4 2" xfId="28537"/>
    <cellStyle name="Currency 3 4 5 2 4 4 2 2" xfId="28538"/>
    <cellStyle name="Currency 3 4 5 2 4 4 3" xfId="28539"/>
    <cellStyle name="Currency 3 4 5 2 4 5" xfId="28540"/>
    <cellStyle name="Currency 3 4 5 2 4 5 2" xfId="28541"/>
    <cellStyle name="Currency 3 4 5 2 4 6" xfId="28542"/>
    <cellStyle name="Currency 3 4 5 2 4 7" xfId="28543"/>
    <cellStyle name="Currency 3 4 5 2 5" xfId="28544"/>
    <cellStyle name="Currency 3 4 5 2 5 2" xfId="28545"/>
    <cellStyle name="Currency 3 4 5 2 5 2 2" xfId="28546"/>
    <cellStyle name="Currency 3 4 5 2 5 2 2 2" xfId="28547"/>
    <cellStyle name="Currency 3 4 5 2 5 2 3" xfId="28548"/>
    <cellStyle name="Currency 3 4 5 2 5 3" xfId="28549"/>
    <cellStyle name="Currency 3 4 5 2 5 3 2" xfId="28550"/>
    <cellStyle name="Currency 3 4 5 2 5 4" xfId="28551"/>
    <cellStyle name="Currency 3 4 5 2 5 5" xfId="28552"/>
    <cellStyle name="Currency 3 4 5 2 6" xfId="28553"/>
    <cellStyle name="Currency 3 4 5 2 6 2" xfId="28554"/>
    <cellStyle name="Currency 3 4 5 2 6 2 2" xfId="28555"/>
    <cellStyle name="Currency 3 4 5 2 6 2 2 2" xfId="28556"/>
    <cellStyle name="Currency 3 4 5 2 6 2 3" xfId="28557"/>
    <cellStyle name="Currency 3 4 5 2 6 3" xfId="28558"/>
    <cellStyle name="Currency 3 4 5 2 6 3 2" xfId="28559"/>
    <cellStyle name="Currency 3 4 5 2 6 4" xfId="28560"/>
    <cellStyle name="Currency 3 4 5 2 7" xfId="28561"/>
    <cellStyle name="Currency 3 4 5 2 7 2" xfId="28562"/>
    <cellStyle name="Currency 3 4 5 2 7 2 2" xfId="28563"/>
    <cellStyle name="Currency 3 4 5 2 7 2 2 2" xfId="28564"/>
    <cellStyle name="Currency 3 4 5 2 7 2 3" xfId="28565"/>
    <cellStyle name="Currency 3 4 5 2 7 3" xfId="28566"/>
    <cellStyle name="Currency 3 4 5 2 7 3 2" xfId="28567"/>
    <cellStyle name="Currency 3 4 5 2 7 4" xfId="28568"/>
    <cellStyle name="Currency 3 4 5 2 8" xfId="28569"/>
    <cellStyle name="Currency 3 4 5 2 8 2" xfId="28570"/>
    <cellStyle name="Currency 3 4 5 2 8 2 2" xfId="28571"/>
    <cellStyle name="Currency 3 4 5 2 8 2 2 2" xfId="28572"/>
    <cellStyle name="Currency 3 4 5 2 8 2 3" xfId="28573"/>
    <cellStyle name="Currency 3 4 5 2 8 3" xfId="28574"/>
    <cellStyle name="Currency 3 4 5 2 8 3 2" xfId="28575"/>
    <cellStyle name="Currency 3 4 5 2 8 4" xfId="28576"/>
    <cellStyle name="Currency 3 4 5 2 9" xfId="28577"/>
    <cellStyle name="Currency 3 4 5 2 9 2" xfId="28578"/>
    <cellStyle name="Currency 3 4 5 2 9 2 2" xfId="28579"/>
    <cellStyle name="Currency 3 4 5 2 9 3" xfId="28580"/>
    <cellStyle name="Currency 3 4 5 3" xfId="28581"/>
    <cellStyle name="Currency 3 4 5 3 10" xfId="28582"/>
    <cellStyle name="Currency 3 4 5 3 11" xfId="28583"/>
    <cellStyle name="Currency 3 4 5 3 2" xfId="28584"/>
    <cellStyle name="Currency 3 4 5 3 2 2" xfId="28585"/>
    <cellStyle name="Currency 3 4 5 3 2 2 2" xfId="28586"/>
    <cellStyle name="Currency 3 4 5 3 2 2 2 2" xfId="28587"/>
    <cellStyle name="Currency 3 4 5 3 2 2 2 2 2" xfId="28588"/>
    <cellStyle name="Currency 3 4 5 3 2 2 2 3" xfId="28589"/>
    <cellStyle name="Currency 3 4 5 3 2 2 3" xfId="28590"/>
    <cellStyle name="Currency 3 4 5 3 2 2 3 2" xfId="28591"/>
    <cellStyle name="Currency 3 4 5 3 2 2 4" xfId="28592"/>
    <cellStyle name="Currency 3 4 5 3 2 3" xfId="28593"/>
    <cellStyle name="Currency 3 4 5 3 2 3 2" xfId="28594"/>
    <cellStyle name="Currency 3 4 5 3 2 3 2 2" xfId="28595"/>
    <cellStyle name="Currency 3 4 5 3 2 3 2 2 2" xfId="28596"/>
    <cellStyle name="Currency 3 4 5 3 2 3 2 3" xfId="28597"/>
    <cellStyle name="Currency 3 4 5 3 2 3 3" xfId="28598"/>
    <cellStyle name="Currency 3 4 5 3 2 3 3 2" xfId="28599"/>
    <cellStyle name="Currency 3 4 5 3 2 3 4" xfId="28600"/>
    <cellStyle name="Currency 3 4 5 3 2 4" xfId="28601"/>
    <cellStyle name="Currency 3 4 5 3 2 4 2" xfId="28602"/>
    <cellStyle name="Currency 3 4 5 3 2 4 2 2" xfId="28603"/>
    <cellStyle name="Currency 3 4 5 3 2 4 3" xfId="28604"/>
    <cellStyle name="Currency 3 4 5 3 2 5" xfId="28605"/>
    <cellStyle name="Currency 3 4 5 3 2 5 2" xfId="28606"/>
    <cellStyle name="Currency 3 4 5 3 2 6" xfId="28607"/>
    <cellStyle name="Currency 3 4 5 3 2 7" xfId="28608"/>
    <cellStyle name="Currency 3 4 5 3 3" xfId="28609"/>
    <cellStyle name="Currency 3 4 5 3 3 2" xfId="28610"/>
    <cellStyle name="Currency 3 4 5 3 3 2 2" xfId="28611"/>
    <cellStyle name="Currency 3 4 5 3 3 2 2 2" xfId="28612"/>
    <cellStyle name="Currency 3 4 5 3 3 2 3" xfId="28613"/>
    <cellStyle name="Currency 3 4 5 3 3 3" xfId="28614"/>
    <cellStyle name="Currency 3 4 5 3 3 3 2" xfId="28615"/>
    <cellStyle name="Currency 3 4 5 3 3 4" xfId="28616"/>
    <cellStyle name="Currency 3 4 5 3 3 5" xfId="28617"/>
    <cellStyle name="Currency 3 4 5 3 4" xfId="28618"/>
    <cellStyle name="Currency 3 4 5 3 4 2" xfId="28619"/>
    <cellStyle name="Currency 3 4 5 3 4 2 2" xfId="28620"/>
    <cellStyle name="Currency 3 4 5 3 4 2 2 2" xfId="28621"/>
    <cellStyle name="Currency 3 4 5 3 4 2 3" xfId="28622"/>
    <cellStyle name="Currency 3 4 5 3 4 3" xfId="28623"/>
    <cellStyle name="Currency 3 4 5 3 4 3 2" xfId="28624"/>
    <cellStyle name="Currency 3 4 5 3 4 4" xfId="28625"/>
    <cellStyle name="Currency 3 4 5 3 5" xfId="28626"/>
    <cellStyle name="Currency 3 4 5 3 5 2" xfId="28627"/>
    <cellStyle name="Currency 3 4 5 3 5 2 2" xfId="28628"/>
    <cellStyle name="Currency 3 4 5 3 5 2 2 2" xfId="28629"/>
    <cellStyle name="Currency 3 4 5 3 5 2 3" xfId="28630"/>
    <cellStyle name="Currency 3 4 5 3 5 3" xfId="28631"/>
    <cellStyle name="Currency 3 4 5 3 5 3 2" xfId="28632"/>
    <cellStyle name="Currency 3 4 5 3 5 4" xfId="28633"/>
    <cellStyle name="Currency 3 4 5 3 6" xfId="28634"/>
    <cellStyle name="Currency 3 4 5 3 6 2" xfId="28635"/>
    <cellStyle name="Currency 3 4 5 3 6 2 2" xfId="28636"/>
    <cellStyle name="Currency 3 4 5 3 6 2 2 2" xfId="28637"/>
    <cellStyle name="Currency 3 4 5 3 6 2 3" xfId="28638"/>
    <cellStyle name="Currency 3 4 5 3 6 3" xfId="28639"/>
    <cellStyle name="Currency 3 4 5 3 6 3 2" xfId="28640"/>
    <cellStyle name="Currency 3 4 5 3 6 4" xfId="28641"/>
    <cellStyle name="Currency 3 4 5 3 7" xfId="28642"/>
    <cellStyle name="Currency 3 4 5 3 7 2" xfId="28643"/>
    <cellStyle name="Currency 3 4 5 3 7 2 2" xfId="28644"/>
    <cellStyle name="Currency 3 4 5 3 7 3" xfId="28645"/>
    <cellStyle name="Currency 3 4 5 3 8" xfId="28646"/>
    <cellStyle name="Currency 3 4 5 3 8 2" xfId="28647"/>
    <cellStyle name="Currency 3 4 5 3 9" xfId="28648"/>
    <cellStyle name="Currency 3 4 5 4" xfId="28649"/>
    <cellStyle name="Currency 3 4 5 4 10" xfId="28650"/>
    <cellStyle name="Currency 3 4 5 4 11" xfId="28651"/>
    <cellStyle name="Currency 3 4 5 4 2" xfId="28652"/>
    <cellStyle name="Currency 3 4 5 4 2 2" xfId="28653"/>
    <cellStyle name="Currency 3 4 5 4 2 2 2" xfId="28654"/>
    <cellStyle name="Currency 3 4 5 4 2 2 2 2" xfId="28655"/>
    <cellStyle name="Currency 3 4 5 4 2 2 2 2 2" xfId="28656"/>
    <cellStyle name="Currency 3 4 5 4 2 2 2 3" xfId="28657"/>
    <cellStyle name="Currency 3 4 5 4 2 2 3" xfId="28658"/>
    <cellStyle name="Currency 3 4 5 4 2 2 3 2" xfId="28659"/>
    <cellStyle name="Currency 3 4 5 4 2 2 4" xfId="28660"/>
    <cellStyle name="Currency 3 4 5 4 2 3" xfId="28661"/>
    <cellStyle name="Currency 3 4 5 4 2 3 2" xfId="28662"/>
    <cellStyle name="Currency 3 4 5 4 2 3 2 2" xfId="28663"/>
    <cellStyle name="Currency 3 4 5 4 2 3 2 2 2" xfId="28664"/>
    <cellStyle name="Currency 3 4 5 4 2 3 2 3" xfId="28665"/>
    <cellStyle name="Currency 3 4 5 4 2 3 3" xfId="28666"/>
    <cellStyle name="Currency 3 4 5 4 2 3 3 2" xfId="28667"/>
    <cellStyle name="Currency 3 4 5 4 2 3 4" xfId="28668"/>
    <cellStyle name="Currency 3 4 5 4 2 4" xfId="28669"/>
    <cellStyle name="Currency 3 4 5 4 2 4 2" xfId="28670"/>
    <cellStyle name="Currency 3 4 5 4 2 4 2 2" xfId="28671"/>
    <cellStyle name="Currency 3 4 5 4 2 4 3" xfId="28672"/>
    <cellStyle name="Currency 3 4 5 4 2 5" xfId="28673"/>
    <cellStyle name="Currency 3 4 5 4 2 5 2" xfId="28674"/>
    <cellStyle name="Currency 3 4 5 4 2 6" xfId="28675"/>
    <cellStyle name="Currency 3 4 5 4 2 7" xfId="28676"/>
    <cellStyle name="Currency 3 4 5 4 3" xfId="28677"/>
    <cellStyle name="Currency 3 4 5 4 3 2" xfId="28678"/>
    <cellStyle name="Currency 3 4 5 4 3 2 2" xfId="28679"/>
    <cellStyle name="Currency 3 4 5 4 3 2 2 2" xfId="28680"/>
    <cellStyle name="Currency 3 4 5 4 3 2 3" xfId="28681"/>
    <cellStyle name="Currency 3 4 5 4 3 3" xfId="28682"/>
    <cellStyle name="Currency 3 4 5 4 3 3 2" xfId="28683"/>
    <cellStyle name="Currency 3 4 5 4 3 4" xfId="28684"/>
    <cellStyle name="Currency 3 4 5 4 3 5" xfId="28685"/>
    <cellStyle name="Currency 3 4 5 4 4" xfId="28686"/>
    <cellStyle name="Currency 3 4 5 4 4 2" xfId="28687"/>
    <cellStyle name="Currency 3 4 5 4 4 2 2" xfId="28688"/>
    <cellStyle name="Currency 3 4 5 4 4 2 2 2" xfId="28689"/>
    <cellStyle name="Currency 3 4 5 4 4 2 3" xfId="28690"/>
    <cellStyle name="Currency 3 4 5 4 4 3" xfId="28691"/>
    <cellStyle name="Currency 3 4 5 4 4 3 2" xfId="28692"/>
    <cellStyle name="Currency 3 4 5 4 4 4" xfId="28693"/>
    <cellStyle name="Currency 3 4 5 4 5" xfId="28694"/>
    <cellStyle name="Currency 3 4 5 4 5 2" xfId="28695"/>
    <cellStyle name="Currency 3 4 5 4 5 2 2" xfId="28696"/>
    <cellStyle name="Currency 3 4 5 4 5 2 2 2" xfId="28697"/>
    <cellStyle name="Currency 3 4 5 4 5 2 3" xfId="28698"/>
    <cellStyle name="Currency 3 4 5 4 5 3" xfId="28699"/>
    <cellStyle name="Currency 3 4 5 4 5 3 2" xfId="28700"/>
    <cellStyle name="Currency 3 4 5 4 5 4" xfId="28701"/>
    <cellStyle name="Currency 3 4 5 4 6" xfId="28702"/>
    <cellStyle name="Currency 3 4 5 4 6 2" xfId="28703"/>
    <cellStyle name="Currency 3 4 5 4 6 2 2" xfId="28704"/>
    <cellStyle name="Currency 3 4 5 4 6 2 2 2" xfId="28705"/>
    <cellStyle name="Currency 3 4 5 4 6 2 3" xfId="28706"/>
    <cellStyle name="Currency 3 4 5 4 6 3" xfId="28707"/>
    <cellStyle name="Currency 3 4 5 4 6 3 2" xfId="28708"/>
    <cellStyle name="Currency 3 4 5 4 6 4" xfId="28709"/>
    <cellStyle name="Currency 3 4 5 4 7" xfId="28710"/>
    <cellStyle name="Currency 3 4 5 4 7 2" xfId="28711"/>
    <cellStyle name="Currency 3 4 5 4 7 2 2" xfId="28712"/>
    <cellStyle name="Currency 3 4 5 4 7 3" xfId="28713"/>
    <cellStyle name="Currency 3 4 5 4 8" xfId="28714"/>
    <cellStyle name="Currency 3 4 5 4 8 2" xfId="28715"/>
    <cellStyle name="Currency 3 4 5 4 9" xfId="28716"/>
    <cellStyle name="Currency 3 4 5 5" xfId="28717"/>
    <cellStyle name="Currency 3 4 5 5 2" xfId="28718"/>
    <cellStyle name="Currency 3 4 5 5 2 2" xfId="28719"/>
    <cellStyle name="Currency 3 4 5 5 2 2 2" xfId="28720"/>
    <cellStyle name="Currency 3 4 5 5 2 2 2 2" xfId="28721"/>
    <cellStyle name="Currency 3 4 5 5 2 2 3" xfId="28722"/>
    <cellStyle name="Currency 3 4 5 5 2 3" xfId="28723"/>
    <cellStyle name="Currency 3 4 5 5 2 3 2" xfId="28724"/>
    <cellStyle name="Currency 3 4 5 5 2 4" xfId="28725"/>
    <cellStyle name="Currency 3 4 5 5 3" xfId="28726"/>
    <cellStyle name="Currency 3 4 5 5 3 2" xfId="28727"/>
    <cellStyle name="Currency 3 4 5 5 3 2 2" xfId="28728"/>
    <cellStyle name="Currency 3 4 5 5 3 2 2 2" xfId="28729"/>
    <cellStyle name="Currency 3 4 5 5 3 2 3" xfId="28730"/>
    <cellStyle name="Currency 3 4 5 5 3 3" xfId="28731"/>
    <cellStyle name="Currency 3 4 5 5 3 3 2" xfId="28732"/>
    <cellStyle name="Currency 3 4 5 5 3 4" xfId="28733"/>
    <cellStyle name="Currency 3 4 5 5 4" xfId="28734"/>
    <cellStyle name="Currency 3 4 5 5 4 2" xfId="28735"/>
    <cellStyle name="Currency 3 4 5 5 4 2 2" xfId="28736"/>
    <cellStyle name="Currency 3 4 5 5 4 3" xfId="28737"/>
    <cellStyle name="Currency 3 4 5 5 5" xfId="28738"/>
    <cellStyle name="Currency 3 4 5 5 5 2" xfId="28739"/>
    <cellStyle name="Currency 3 4 5 5 6" xfId="28740"/>
    <cellStyle name="Currency 3 4 5 5 7" xfId="28741"/>
    <cellStyle name="Currency 3 4 5 5 8" xfId="28742"/>
    <cellStyle name="Currency 3 4 5 6" xfId="28743"/>
    <cellStyle name="Currency 3 4 5 6 2" xfId="28744"/>
    <cellStyle name="Currency 3 4 5 6 2 2" xfId="28745"/>
    <cellStyle name="Currency 3 4 5 6 2 2 2" xfId="28746"/>
    <cellStyle name="Currency 3 4 5 6 2 2 2 2" xfId="28747"/>
    <cellStyle name="Currency 3 4 5 6 2 2 3" xfId="28748"/>
    <cellStyle name="Currency 3 4 5 6 2 3" xfId="28749"/>
    <cellStyle name="Currency 3 4 5 6 2 3 2" xfId="28750"/>
    <cellStyle name="Currency 3 4 5 6 2 4" xfId="28751"/>
    <cellStyle name="Currency 3 4 5 6 3" xfId="28752"/>
    <cellStyle name="Currency 3 4 5 6 3 2" xfId="28753"/>
    <cellStyle name="Currency 3 4 5 6 3 2 2" xfId="28754"/>
    <cellStyle name="Currency 3 4 5 6 3 2 2 2" xfId="28755"/>
    <cellStyle name="Currency 3 4 5 6 3 2 3" xfId="28756"/>
    <cellStyle name="Currency 3 4 5 6 3 3" xfId="28757"/>
    <cellStyle name="Currency 3 4 5 6 3 3 2" xfId="28758"/>
    <cellStyle name="Currency 3 4 5 6 3 4" xfId="28759"/>
    <cellStyle name="Currency 3 4 5 6 4" xfId="28760"/>
    <cellStyle name="Currency 3 4 5 6 4 2" xfId="28761"/>
    <cellStyle name="Currency 3 4 5 6 4 2 2" xfId="28762"/>
    <cellStyle name="Currency 3 4 5 6 4 3" xfId="28763"/>
    <cellStyle name="Currency 3 4 5 6 5" xfId="28764"/>
    <cellStyle name="Currency 3 4 5 6 5 2" xfId="28765"/>
    <cellStyle name="Currency 3 4 5 6 6" xfId="28766"/>
    <cellStyle name="Currency 3 4 5 6 7" xfId="28767"/>
    <cellStyle name="Currency 3 4 5 7" xfId="28768"/>
    <cellStyle name="Currency 3 4 5 7 2" xfId="28769"/>
    <cellStyle name="Currency 3 4 5 7 2 2" xfId="28770"/>
    <cellStyle name="Currency 3 4 5 7 2 2 2" xfId="28771"/>
    <cellStyle name="Currency 3 4 5 7 2 3" xfId="28772"/>
    <cellStyle name="Currency 3 4 5 7 3" xfId="28773"/>
    <cellStyle name="Currency 3 4 5 7 3 2" xfId="28774"/>
    <cellStyle name="Currency 3 4 5 7 4" xfId="28775"/>
    <cellStyle name="Currency 3 4 5 7 5" xfId="28776"/>
    <cellStyle name="Currency 3 4 5 7 6" xfId="28777"/>
    <cellStyle name="Currency 3 4 5 8" xfId="28778"/>
    <cellStyle name="Currency 3 4 5 8 2" xfId="28779"/>
    <cellStyle name="Currency 3 4 5 8 2 2" xfId="28780"/>
    <cellStyle name="Currency 3 4 5 8 2 2 2" xfId="28781"/>
    <cellStyle name="Currency 3 4 5 8 2 3" xfId="28782"/>
    <cellStyle name="Currency 3 4 5 8 3" xfId="28783"/>
    <cellStyle name="Currency 3 4 5 8 3 2" xfId="28784"/>
    <cellStyle name="Currency 3 4 5 8 4" xfId="28785"/>
    <cellStyle name="Currency 3 4 5 9" xfId="28786"/>
    <cellStyle name="Currency 3 4 5 9 2" xfId="28787"/>
    <cellStyle name="Currency 3 4 5 9 2 2" xfId="28788"/>
    <cellStyle name="Currency 3 4 5 9 2 2 2" xfId="28789"/>
    <cellStyle name="Currency 3 4 5 9 2 3" xfId="28790"/>
    <cellStyle name="Currency 3 4 5 9 3" xfId="28791"/>
    <cellStyle name="Currency 3 4 5 9 3 2" xfId="28792"/>
    <cellStyle name="Currency 3 4 5 9 4" xfId="28793"/>
    <cellStyle name="Currency 3 4 6" xfId="28794"/>
    <cellStyle name="Currency 3 4 6 10" xfId="28795"/>
    <cellStyle name="Currency 3 4 6 10 2" xfId="28796"/>
    <cellStyle name="Currency 3 4 6 11" xfId="28797"/>
    <cellStyle name="Currency 3 4 6 12" xfId="28798"/>
    <cellStyle name="Currency 3 4 6 13" xfId="28799"/>
    <cellStyle name="Currency 3 4 6 14" xfId="28800"/>
    <cellStyle name="Currency 3 4 6 15" xfId="28801"/>
    <cellStyle name="Currency 3 4 6 2" xfId="28802"/>
    <cellStyle name="Currency 3 4 6 2 10" xfId="28803"/>
    <cellStyle name="Currency 3 4 6 2 11" xfId="28804"/>
    <cellStyle name="Currency 3 4 6 2 2" xfId="28805"/>
    <cellStyle name="Currency 3 4 6 2 2 2" xfId="28806"/>
    <cellStyle name="Currency 3 4 6 2 2 2 2" xfId="28807"/>
    <cellStyle name="Currency 3 4 6 2 2 2 2 2" xfId="28808"/>
    <cellStyle name="Currency 3 4 6 2 2 2 2 2 2" xfId="28809"/>
    <cellStyle name="Currency 3 4 6 2 2 2 2 3" xfId="28810"/>
    <cellStyle name="Currency 3 4 6 2 2 2 3" xfId="28811"/>
    <cellStyle name="Currency 3 4 6 2 2 2 3 2" xfId="28812"/>
    <cellStyle name="Currency 3 4 6 2 2 2 4" xfId="28813"/>
    <cellStyle name="Currency 3 4 6 2 2 3" xfId="28814"/>
    <cellStyle name="Currency 3 4 6 2 2 3 2" xfId="28815"/>
    <cellStyle name="Currency 3 4 6 2 2 3 2 2" xfId="28816"/>
    <cellStyle name="Currency 3 4 6 2 2 3 2 2 2" xfId="28817"/>
    <cellStyle name="Currency 3 4 6 2 2 3 2 3" xfId="28818"/>
    <cellStyle name="Currency 3 4 6 2 2 3 3" xfId="28819"/>
    <cellStyle name="Currency 3 4 6 2 2 3 3 2" xfId="28820"/>
    <cellStyle name="Currency 3 4 6 2 2 3 4" xfId="28821"/>
    <cellStyle name="Currency 3 4 6 2 2 4" xfId="28822"/>
    <cellStyle name="Currency 3 4 6 2 2 4 2" xfId="28823"/>
    <cellStyle name="Currency 3 4 6 2 2 4 2 2" xfId="28824"/>
    <cellStyle name="Currency 3 4 6 2 2 4 3" xfId="28825"/>
    <cellStyle name="Currency 3 4 6 2 2 5" xfId="28826"/>
    <cellStyle name="Currency 3 4 6 2 2 5 2" xfId="28827"/>
    <cellStyle name="Currency 3 4 6 2 2 6" xfId="28828"/>
    <cellStyle name="Currency 3 4 6 2 2 7" xfId="28829"/>
    <cellStyle name="Currency 3 4 6 2 3" xfId="28830"/>
    <cellStyle name="Currency 3 4 6 2 3 2" xfId="28831"/>
    <cellStyle name="Currency 3 4 6 2 3 2 2" xfId="28832"/>
    <cellStyle name="Currency 3 4 6 2 3 2 2 2" xfId="28833"/>
    <cellStyle name="Currency 3 4 6 2 3 2 3" xfId="28834"/>
    <cellStyle name="Currency 3 4 6 2 3 3" xfId="28835"/>
    <cellStyle name="Currency 3 4 6 2 3 3 2" xfId="28836"/>
    <cellStyle name="Currency 3 4 6 2 3 4" xfId="28837"/>
    <cellStyle name="Currency 3 4 6 2 3 5" xfId="28838"/>
    <cellStyle name="Currency 3 4 6 2 4" xfId="28839"/>
    <cellStyle name="Currency 3 4 6 2 4 2" xfId="28840"/>
    <cellStyle name="Currency 3 4 6 2 4 2 2" xfId="28841"/>
    <cellStyle name="Currency 3 4 6 2 4 2 2 2" xfId="28842"/>
    <cellStyle name="Currency 3 4 6 2 4 2 3" xfId="28843"/>
    <cellStyle name="Currency 3 4 6 2 4 3" xfId="28844"/>
    <cellStyle name="Currency 3 4 6 2 4 3 2" xfId="28845"/>
    <cellStyle name="Currency 3 4 6 2 4 4" xfId="28846"/>
    <cellStyle name="Currency 3 4 6 2 5" xfId="28847"/>
    <cellStyle name="Currency 3 4 6 2 5 2" xfId="28848"/>
    <cellStyle name="Currency 3 4 6 2 5 2 2" xfId="28849"/>
    <cellStyle name="Currency 3 4 6 2 5 2 2 2" xfId="28850"/>
    <cellStyle name="Currency 3 4 6 2 5 2 3" xfId="28851"/>
    <cellStyle name="Currency 3 4 6 2 5 3" xfId="28852"/>
    <cellStyle name="Currency 3 4 6 2 5 3 2" xfId="28853"/>
    <cellStyle name="Currency 3 4 6 2 5 4" xfId="28854"/>
    <cellStyle name="Currency 3 4 6 2 6" xfId="28855"/>
    <cellStyle name="Currency 3 4 6 2 6 2" xfId="28856"/>
    <cellStyle name="Currency 3 4 6 2 6 2 2" xfId="28857"/>
    <cellStyle name="Currency 3 4 6 2 6 2 2 2" xfId="28858"/>
    <cellStyle name="Currency 3 4 6 2 6 2 3" xfId="28859"/>
    <cellStyle name="Currency 3 4 6 2 6 3" xfId="28860"/>
    <cellStyle name="Currency 3 4 6 2 6 3 2" xfId="28861"/>
    <cellStyle name="Currency 3 4 6 2 6 4" xfId="28862"/>
    <cellStyle name="Currency 3 4 6 2 7" xfId="28863"/>
    <cellStyle name="Currency 3 4 6 2 7 2" xfId="28864"/>
    <cellStyle name="Currency 3 4 6 2 7 2 2" xfId="28865"/>
    <cellStyle name="Currency 3 4 6 2 7 3" xfId="28866"/>
    <cellStyle name="Currency 3 4 6 2 8" xfId="28867"/>
    <cellStyle name="Currency 3 4 6 2 8 2" xfId="28868"/>
    <cellStyle name="Currency 3 4 6 2 9" xfId="28869"/>
    <cellStyle name="Currency 3 4 6 3" xfId="28870"/>
    <cellStyle name="Currency 3 4 6 3 10" xfId="28871"/>
    <cellStyle name="Currency 3 4 6 3 11" xfId="28872"/>
    <cellStyle name="Currency 3 4 6 3 2" xfId="28873"/>
    <cellStyle name="Currency 3 4 6 3 2 2" xfId="28874"/>
    <cellStyle name="Currency 3 4 6 3 2 2 2" xfId="28875"/>
    <cellStyle name="Currency 3 4 6 3 2 2 2 2" xfId="28876"/>
    <cellStyle name="Currency 3 4 6 3 2 2 2 2 2" xfId="28877"/>
    <cellStyle name="Currency 3 4 6 3 2 2 2 3" xfId="28878"/>
    <cellStyle name="Currency 3 4 6 3 2 2 3" xfId="28879"/>
    <cellStyle name="Currency 3 4 6 3 2 2 3 2" xfId="28880"/>
    <cellStyle name="Currency 3 4 6 3 2 2 4" xfId="28881"/>
    <cellStyle name="Currency 3 4 6 3 2 3" xfId="28882"/>
    <cellStyle name="Currency 3 4 6 3 2 3 2" xfId="28883"/>
    <cellStyle name="Currency 3 4 6 3 2 3 2 2" xfId="28884"/>
    <cellStyle name="Currency 3 4 6 3 2 3 2 2 2" xfId="28885"/>
    <cellStyle name="Currency 3 4 6 3 2 3 2 3" xfId="28886"/>
    <cellStyle name="Currency 3 4 6 3 2 3 3" xfId="28887"/>
    <cellStyle name="Currency 3 4 6 3 2 3 3 2" xfId="28888"/>
    <cellStyle name="Currency 3 4 6 3 2 3 4" xfId="28889"/>
    <cellStyle name="Currency 3 4 6 3 2 4" xfId="28890"/>
    <cellStyle name="Currency 3 4 6 3 2 4 2" xfId="28891"/>
    <cellStyle name="Currency 3 4 6 3 2 4 2 2" xfId="28892"/>
    <cellStyle name="Currency 3 4 6 3 2 4 3" xfId="28893"/>
    <cellStyle name="Currency 3 4 6 3 2 5" xfId="28894"/>
    <cellStyle name="Currency 3 4 6 3 2 5 2" xfId="28895"/>
    <cellStyle name="Currency 3 4 6 3 2 6" xfId="28896"/>
    <cellStyle name="Currency 3 4 6 3 2 7" xfId="28897"/>
    <cellStyle name="Currency 3 4 6 3 3" xfId="28898"/>
    <cellStyle name="Currency 3 4 6 3 3 2" xfId="28899"/>
    <cellStyle name="Currency 3 4 6 3 3 2 2" xfId="28900"/>
    <cellStyle name="Currency 3 4 6 3 3 2 2 2" xfId="28901"/>
    <cellStyle name="Currency 3 4 6 3 3 2 3" xfId="28902"/>
    <cellStyle name="Currency 3 4 6 3 3 3" xfId="28903"/>
    <cellStyle name="Currency 3 4 6 3 3 3 2" xfId="28904"/>
    <cellStyle name="Currency 3 4 6 3 3 4" xfId="28905"/>
    <cellStyle name="Currency 3 4 6 3 3 5" xfId="28906"/>
    <cellStyle name="Currency 3 4 6 3 4" xfId="28907"/>
    <cellStyle name="Currency 3 4 6 3 4 2" xfId="28908"/>
    <cellStyle name="Currency 3 4 6 3 4 2 2" xfId="28909"/>
    <cellStyle name="Currency 3 4 6 3 4 2 2 2" xfId="28910"/>
    <cellStyle name="Currency 3 4 6 3 4 2 3" xfId="28911"/>
    <cellStyle name="Currency 3 4 6 3 4 3" xfId="28912"/>
    <cellStyle name="Currency 3 4 6 3 4 3 2" xfId="28913"/>
    <cellStyle name="Currency 3 4 6 3 4 4" xfId="28914"/>
    <cellStyle name="Currency 3 4 6 3 5" xfId="28915"/>
    <cellStyle name="Currency 3 4 6 3 5 2" xfId="28916"/>
    <cellStyle name="Currency 3 4 6 3 5 2 2" xfId="28917"/>
    <cellStyle name="Currency 3 4 6 3 5 2 2 2" xfId="28918"/>
    <cellStyle name="Currency 3 4 6 3 5 2 3" xfId="28919"/>
    <cellStyle name="Currency 3 4 6 3 5 3" xfId="28920"/>
    <cellStyle name="Currency 3 4 6 3 5 3 2" xfId="28921"/>
    <cellStyle name="Currency 3 4 6 3 5 4" xfId="28922"/>
    <cellStyle name="Currency 3 4 6 3 6" xfId="28923"/>
    <cellStyle name="Currency 3 4 6 3 6 2" xfId="28924"/>
    <cellStyle name="Currency 3 4 6 3 6 2 2" xfId="28925"/>
    <cellStyle name="Currency 3 4 6 3 6 2 2 2" xfId="28926"/>
    <cellStyle name="Currency 3 4 6 3 6 2 3" xfId="28927"/>
    <cellStyle name="Currency 3 4 6 3 6 3" xfId="28928"/>
    <cellStyle name="Currency 3 4 6 3 6 3 2" xfId="28929"/>
    <cellStyle name="Currency 3 4 6 3 6 4" xfId="28930"/>
    <cellStyle name="Currency 3 4 6 3 7" xfId="28931"/>
    <cellStyle name="Currency 3 4 6 3 7 2" xfId="28932"/>
    <cellStyle name="Currency 3 4 6 3 7 2 2" xfId="28933"/>
    <cellStyle name="Currency 3 4 6 3 7 3" xfId="28934"/>
    <cellStyle name="Currency 3 4 6 3 8" xfId="28935"/>
    <cellStyle name="Currency 3 4 6 3 8 2" xfId="28936"/>
    <cellStyle name="Currency 3 4 6 3 9" xfId="28937"/>
    <cellStyle name="Currency 3 4 6 4" xfId="28938"/>
    <cellStyle name="Currency 3 4 6 4 2" xfId="28939"/>
    <cellStyle name="Currency 3 4 6 4 2 2" xfId="28940"/>
    <cellStyle name="Currency 3 4 6 4 2 2 2" xfId="28941"/>
    <cellStyle name="Currency 3 4 6 4 2 2 2 2" xfId="28942"/>
    <cellStyle name="Currency 3 4 6 4 2 2 3" xfId="28943"/>
    <cellStyle name="Currency 3 4 6 4 2 3" xfId="28944"/>
    <cellStyle name="Currency 3 4 6 4 2 3 2" xfId="28945"/>
    <cellStyle name="Currency 3 4 6 4 2 4" xfId="28946"/>
    <cellStyle name="Currency 3 4 6 4 3" xfId="28947"/>
    <cellStyle name="Currency 3 4 6 4 3 2" xfId="28948"/>
    <cellStyle name="Currency 3 4 6 4 3 2 2" xfId="28949"/>
    <cellStyle name="Currency 3 4 6 4 3 2 2 2" xfId="28950"/>
    <cellStyle name="Currency 3 4 6 4 3 2 3" xfId="28951"/>
    <cellStyle name="Currency 3 4 6 4 3 3" xfId="28952"/>
    <cellStyle name="Currency 3 4 6 4 3 3 2" xfId="28953"/>
    <cellStyle name="Currency 3 4 6 4 3 4" xfId="28954"/>
    <cellStyle name="Currency 3 4 6 4 4" xfId="28955"/>
    <cellStyle name="Currency 3 4 6 4 4 2" xfId="28956"/>
    <cellStyle name="Currency 3 4 6 4 4 2 2" xfId="28957"/>
    <cellStyle name="Currency 3 4 6 4 4 3" xfId="28958"/>
    <cellStyle name="Currency 3 4 6 4 5" xfId="28959"/>
    <cellStyle name="Currency 3 4 6 4 5 2" xfId="28960"/>
    <cellStyle name="Currency 3 4 6 4 6" xfId="28961"/>
    <cellStyle name="Currency 3 4 6 4 7" xfId="28962"/>
    <cellStyle name="Currency 3 4 6 4 8" xfId="28963"/>
    <cellStyle name="Currency 3 4 6 5" xfId="28964"/>
    <cellStyle name="Currency 3 4 6 5 2" xfId="28965"/>
    <cellStyle name="Currency 3 4 6 5 2 2" xfId="28966"/>
    <cellStyle name="Currency 3 4 6 5 2 2 2" xfId="28967"/>
    <cellStyle name="Currency 3 4 6 5 2 2 2 2" xfId="28968"/>
    <cellStyle name="Currency 3 4 6 5 2 2 3" xfId="28969"/>
    <cellStyle name="Currency 3 4 6 5 2 3" xfId="28970"/>
    <cellStyle name="Currency 3 4 6 5 2 3 2" xfId="28971"/>
    <cellStyle name="Currency 3 4 6 5 2 4" xfId="28972"/>
    <cellStyle name="Currency 3 4 6 5 3" xfId="28973"/>
    <cellStyle name="Currency 3 4 6 5 3 2" xfId="28974"/>
    <cellStyle name="Currency 3 4 6 5 3 2 2" xfId="28975"/>
    <cellStyle name="Currency 3 4 6 5 3 2 2 2" xfId="28976"/>
    <cellStyle name="Currency 3 4 6 5 3 2 3" xfId="28977"/>
    <cellStyle name="Currency 3 4 6 5 3 3" xfId="28978"/>
    <cellStyle name="Currency 3 4 6 5 3 3 2" xfId="28979"/>
    <cellStyle name="Currency 3 4 6 5 3 4" xfId="28980"/>
    <cellStyle name="Currency 3 4 6 5 4" xfId="28981"/>
    <cellStyle name="Currency 3 4 6 5 4 2" xfId="28982"/>
    <cellStyle name="Currency 3 4 6 5 4 2 2" xfId="28983"/>
    <cellStyle name="Currency 3 4 6 5 4 3" xfId="28984"/>
    <cellStyle name="Currency 3 4 6 5 5" xfId="28985"/>
    <cellStyle name="Currency 3 4 6 5 5 2" xfId="28986"/>
    <cellStyle name="Currency 3 4 6 5 6" xfId="28987"/>
    <cellStyle name="Currency 3 4 6 5 7" xfId="28988"/>
    <cellStyle name="Currency 3 4 6 5 8" xfId="28989"/>
    <cellStyle name="Currency 3 4 6 6" xfId="28990"/>
    <cellStyle name="Currency 3 4 6 6 2" xfId="28991"/>
    <cellStyle name="Currency 3 4 6 6 2 2" xfId="28992"/>
    <cellStyle name="Currency 3 4 6 6 2 2 2" xfId="28993"/>
    <cellStyle name="Currency 3 4 6 6 2 3" xfId="28994"/>
    <cellStyle name="Currency 3 4 6 6 3" xfId="28995"/>
    <cellStyle name="Currency 3 4 6 6 3 2" xfId="28996"/>
    <cellStyle name="Currency 3 4 6 6 4" xfId="28997"/>
    <cellStyle name="Currency 3 4 6 6 5" xfId="28998"/>
    <cellStyle name="Currency 3 4 6 6 6" xfId="28999"/>
    <cellStyle name="Currency 3 4 6 7" xfId="29000"/>
    <cellStyle name="Currency 3 4 6 7 2" xfId="29001"/>
    <cellStyle name="Currency 3 4 6 7 2 2" xfId="29002"/>
    <cellStyle name="Currency 3 4 6 7 2 2 2" xfId="29003"/>
    <cellStyle name="Currency 3 4 6 7 2 3" xfId="29004"/>
    <cellStyle name="Currency 3 4 6 7 3" xfId="29005"/>
    <cellStyle name="Currency 3 4 6 7 3 2" xfId="29006"/>
    <cellStyle name="Currency 3 4 6 7 4" xfId="29007"/>
    <cellStyle name="Currency 3 4 6 8" xfId="29008"/>
    <cellStyle name="Currency 3 4 6 8 2" xfId="29009"/>
    <cellStyle name="Currency 3 4 6 8 2 2" xfId="29010"/>
    <cellStyle name="Currency 3 4 6 8 2 2 2" xfId="29011"/>
    <cellStyle name="Currency 3 4 6 8 2 3" xfId="29012"/>
    <cellStyle name="Currency 3 4 6 8 3" xfId="29013"/>
    <cellStyle name="Currency 3 4 6 8 3 2" xfId="29014"/>
    <cellStyle name="Currency 3 4 6 8 4" xfId="29015"/>
    <cellStyle name="Currency 3 4 6 9" xfId="29016"/>
    <cellStyle name="Currency 3 4 6 9 2" xfId="29017"/>
    <cellStyle name="Currency 3 4 6 9 2 2" xfId="29018"/>
    <cellStyle name="Currency 3 4 6 9 3" xfId="29019"/>
    <cellStyle name="Currency 3 4 7" xfId="29020"/>
    <cellStyle name="Currency 3 4 7 10" xfId="29021"/>
    <cellStyle name="Currency 3 4 7 11" xfId="29022"/>
    <cellStyle name="Currency 3 4 7 2" xfId="29023"/>
    <cellStyle name="Currency 3 4 7 2 10" xfId="29024"/>
    <cellStyle name="Currency 3 4 7 2 2" xfId="29025"/>
    <cellStyle name="Currency 3 4 7 2 2 2" xfId="29026"/>
    <cellStyle name="Currency 3 4 7 2 2 2 2" xfId="29027"/>
    <cellStyle name="Currency 3 4 7 2 2 2 2 2" xfId="29028"/>
    <cellStyle name="Currency 3 4 7 2 2 2 2 2 2" xfId="29029"/>
    <cellStyle name="Currency 3 4 7 2 2 2 2 3" xfId="29030"/>
    <cellStyle name="Currency 3 4 7 2 2 2 3" xfId="29031"/>
    <cellStyle name="Currency 3 4 7 2 2 2 3 2" xfId="29032"/>
    <cellStyle name="Currency 3 4 7 2 2 2 4" xfId="29033"/>
    <cellStyle name="Currency 3 4 7 2 2 3" xfId="29034"/>
    <cellStyle name="Currency 3 4 7 2 2 3 2" xfId="29035"/>
    <cellStyle name="Currency 3 4 7 2 2 3 2 2" xfId="29036"/>
    <cellStyle name="Currency 3 4 7 2 2 3 2 2 2" xfId="29037"/>
    <cellStyle name="Currency 3 4 7 2 2 3 2 3" xfId="29038"/>
    <cellStyle name="Currency 3 4 7 2 2 3 3" xfId="29039"/>
    <cellStyle name="Currency 3 4 7 2 2 3 3 2" xfId="29040"/>
    <cellStyle name="Currency 3 4 7 2 2 3 4" xfId="29041"/>
    <cellStyle name="Currency 3 4 7 2 2 4" xfId="29042"/>
    <cellStyle name="Currency 3 4 7 2 2 4 2" xfId="29043"/>
    <cellStyle name="Currency 3 4 7 2 2 4 2 2" xfId="29044"/>
    <cellStyle name="Currency 3 4 7 2 2 4 3" xfId="29045"/>
    <cellStyle name="Currency 3 4 7 2 2 5" xfId="29046"/>
    <cellStyle name="Currency 3 4 7 2 2 5 2" xfId="29047"/>
    <cellStyle name="Currency 3 4 7 2 2 6" xfId="29048"/>
    <cellStyle name="Currency 3 4 7 2 2 7" xfId="29049"/>
    <cellStyle name="Currency 3 4 7 2 3" xfId="29050"/>
    <cellStyle name="Currency 3 4 7 2 3 2" xfId="29051"/>
    <cellStyle name="Currency 3 4 7 2 3 2 2" xfId="29052"/>
    <cellStyle name="Currency 3 4 7 2 3 2 2 2" xfId="29053"/>
    <cellStyle name="Currency 3 4 7 2 3 2 3" xfId="29054"/>
    <cellStyle name="Currency 3 4 7 2 3 3" xfId="29055"/>
    <cellStyle name="Currency 3 4 7 2 3 3 2" xfId="29056"/>
    <cellStyle name="Currency 3 4 7 2 3 4" xfId="29057"/>
    <cellStyle name="Currency 3 4 7 2 3 5" xfId="29058"/>
    <cellStyle name="Currency 3 4 7 2 4" xfId="29059"/>
    <cellStyle name="Currency 3 4 7 2 4 2" xfId="29060"/>
    <cellStyle name="Currency 3 4 7 2 4 2 2" xfId="29061"/>
    <cellStyle name="Currency 3 4 7 2 4 2 2 2" xfId="29062"/>
    <cellStyle name="Currency 3 4 7 2 4 2 3" xfId="29063"/>
    <cellStyle name="Currency 3 4 7 2 4 3" xfId="29064"/>
    <cellStyle name="Currency 3 4 7 2 4 3 2" xfId="29065"/>
    <cellStyle name="Currency 3 4 7 2 4 4" xfId="29066"/>
    <cellStyle name="Currency 3 4 7 2 5" xfId="29067"/>
    <cellStyle name="Currency 3 4 7 2 5 2" xfId="29068"/>
    <cellStyle name="Currency 3 4 7 2 5 2 2" xfId="29069"/>
    <cellStyle name="Currency 3 4 7 2 5 2 2 2" xfId="29070"/>
    <cellStyle name="Currency 3 4 7 2 5 2 3" xfId="29071"/>
    <cellStyle name="Currency 3 4 7 2 5 3" xfId="29072"/>
    <cellStyle name="Currency 3 4 7 2 5 3 2" xfId="29073"/>
    <cellStyle name="Currency 3 4 7 2 5 4" xfId="29074"/>
    <cellStyle name="Currency 3 4 7 2 6" xfId="29075"/>
    <cellStyle name="Currency 3 4 7 2 6 2" xfId="29076"/>
    <cellStyle name="Currency 3 4 7 2 6 2 2" xfId="29077"/>
    <cellStyle name="Currency 3 4 7 2 6 2 2 2" xfId="29078"/>
    <cellStyle name="Currency 3 4 7 2 6 2 3" xfId="29079"/>
    <cellStyle name="Currency 3 4 7 2 6 3" xfId="29080"/>
    <cellStyle name="Currency 3 4 7 2 6 3 2" xfId="29081"/>
    <cellStyle name="Currency 3 4 7 2 6 4" xfId="29082"/>
    <cellStyle name="Currency 3 4 7 2 7" xfId="29083"/>
    <cellStyle name="Currency 3 4 7 2 7 2" xfId="29084"/>
    <cellStyle name="Currency 3 4 7 2 7 2 2" xfId="29085"/>
    <cellStyle name="Currency 3 4 7 2 7 3" xfId="29086"/>
    <cellStyle name="Currency 3 4 7 2 8" xfId="29087"/>
    <cellStyle name="Currency 3 4 7 2 8 2" xfId="29088"/>
    <cellStyle name="Currency 3 4 7 2 9" xfId="29089"/>
    <cellStyle name="Currency 3 4 7 3" xfId="29090"/>
    <cellStyle name="Currency 3 4 7 4" xfId="29091"/>
    <cellStyle name="Currency 3 4 7 4 2" xfId="29092"/>
    <cellStyle name="Currency 3 4 7 4 2 2" xfId="29093"/>
    <cellStyle name="Currency 3 4 7 4 2 2 2" xfId="29094"/>
    <cellStyle name="Currency 3 4 7 4 2 3" xfId="29095"/>
    <cellStyle name="Currency 3 4 7 4 3" xfId="29096"/>
    <cellStyle name="Currency 3 4 7 4 3 2" xfId="29097"/>
    <cellStyle name="Currency 3 4 7 4 4" xfId="29098"/>
    <cellStyle name="Currency 3 4 7 4 5" xfId="29099"/>
    <cellStyle name="Currency 3 4 7 5" xfId="29100"/>
    <cellStyle name="Currency 3 4 7 5 2" xfId="29101"/>
    <cellStyle name="Currency 3 4 7 5 2 2" xfId="29102"/>
    <cellStyle name="Currency 3 4 7 5 2 2 2" xfId="29103"/>
    <cellStyle name="Currency 3 4 7 5 2 3" xfId="29104"/>
    <cellStyle name="Currency 3 4 7 5 3" xfId="29105"/>
    <cellStyle name="Currency 3 4 7 5 3 2" xfId="29106"/>
    <cellStyle name="Currency 3 4 7 5 4" xfId="29107"/>
    <cellStyle name="Currency 3 4 7 6" xfId="29108"/>
    <cellStyle name="Currency 3 4 7 6 2" xfId="29109"/>
    <cellStyle name="Currency 3 4 7 6 2 2" xfId="29110"/>
    <cellStyle name="Currency 3 4 7 6 2 2 2" xfId="29111"/>
    <cellStyle name="Currency 3 4 7 6 2 3" xfId="29112"/>
    <cellStyle name="Currency 3 4 7 6 3" xfId="29113"/>
    <cellStyle name="Currency 3 4 7 6 3 2" xfId="29114"/>
    <cellStyle name="Currency 3 4 7 6 4" xfId="29115"/>
    <cellStyle name="Currency 3 4 7 7" xfId="29116"/>
    <cellStyle name="Currency 3 4 7 7 2" xfId="29117"/>
    <cellStyle name="Currency 3 4 7 7 2 2" xfId="29118"/>
    <cellStyle name="Currency 3 4 7 7 2 2 2" xfId="29119"/>
    <cellStyle name="Currency 3 4 7 7 2 3" xfId="29120"/>
    <cellStyle name="Currency 3 4 7 7 3" xfId="29121"/>
    <cellStyle name="Currency 3 4 7 7 3 2" xfId="29122"/>
    <cellStyle name="Currency 3 4 7 7 4" xfId="29123"/>
    <cellStyle name="Currency 3 4 7 8" xfId="29124"/>
    <cellStyle name="Currency 3 4 7 8 2" xfId="29125"/>
    <cellStyle name="Currency 3 4 7 8 2 2" xfId="29126"/>
    <cellStyle name="Currency 3 4 7 8 3" xfId="29127"/>
    <cellStyle name="Currency 3 4 7 9" xfId="29128"/>
    <cellStyle name="Currency 3 4 7 9 2" xfId="29129"/>
    <cellStyle name="Currency 3 4 8" xfId="29130"/>
    <cellStyle name="Currency 3 4 8 2" xfId="29131"/>
    <cellStyle name="Currency 3 4 8 2 2" xfId="29132"/>
    <cellStyle name="Currency 3 4 8 2 3" xfId="29133"/>
    <cellStyle name="Currency 3 4 8 3" xfId="29134"/>
    <cellStyle name="Currency 3 4 8 4" xfId="29135"/>
    <cellStyle name="Currency 3 4 9" xfId="29136"/>
    <cellStyle name="Currency 3 4 9 2" xfId="29137"/>
    <cellStyle name="Currency 3 4 9 2 2" xfId="29138"/>
    <cellStyle name="Currency 3 4 9 2 2 2" xfId="29139"/>
    <cellStyle name="Currency 3 4 9 2 2 2 2" xfId="29140"/>
    <cellStyle name="Currency 3 4 9 2 2 3" xfId="29141"/>
    <cellStyle name="Currency 3 4 9 2 3" xfId="29142"/>
    <cellStyle name="Currency 3 4 9 2 3 2" xfId="29143"/>
    <cellStyle name="Currency 3 4 9 2 4" xfId="29144"/>
    <cellStyle name="Currency 3 4 9 3" xfId="29145"/>
    <cellStyle name="Currency 3 4 9 3 2" xfId="29146"/>
    <cellStyle name="Currency 3 4 9 3 2 2" xfId="29147"/>
    <cellStyle name="Currency 3 4 9 3 2 2 2" xfId="29148"/>
    <cellStyle name="Currency 3 4 9 3 2 3" xfId="29149"/>
    <cellStyle name="Currency 3 4 9 3 3" xfId="29150"/>
    <cellStyle name="Currency 3 4 9 3 3 2" xfId="29151"/>
    <cellStyle name="Currency 3 4 9 3 4" xfId="29152"/>
    <cellStyle name="Currency 3 4 9 4" xfId="29153"/>
    <cellStyle name="Currency 3 4 9 4 2" xfId="29154"/>
    <cellStyle name="Currency 3 4 9 4 2 2" xfId="29155"/>
    <cellStyle name="Currency 3 4 9 4 3" xfId="29156"/>
    <cellStyle name="Currency 3 4 9 5" xfId="29157"/>
    <cellStyle name="Currency 3 4 9 5 2" xfId="29158"/>
    <cellStyle name="Currency 3 4 9 6" xfId="29159"/>
    <cellStyle name="Currency 3 4 9 7" xfId="29160"/>
    <cellStyle name="Currency 3 4 9 8" xfId="29161"/>
    <cellStyle name="Currency 3 5" xfId="29162"/>
    <cellStyle name="Currency 3 5 10" xfId="29163"/>
    <cellStyle name="Currency 3 5 10 2" xfId="29164"/>
    <cellStyle name="Currency 3 5 10 2 2" xfId="29165"/>
    <cellStyle name="Currency 3 5 10 2 2 2" xfId="29166"/>
    <cellStyle name="Currency 3 5 10 2 2 2 2" xfId="29167"/>
    <cellStyle name="Currency 3 5 10 2 2 3" xfId="29168"/>
    <cellStyle name="Currency 3 5 10 2 3" xfId="29169"/>
    <cellStyle name="Currency 3 5 10 2 3 2" xfId="29170"/>
    <cellStyle name="Currency 3 5 10 2 4" xfId="29171"/>
    <cellStyle name="Currency 3 5 10 3" xfId="29172"/>
    <cellStyle name="Currency 3 5 10 3 2" xfId="29173"/>
    <cellStyle name="Currency 3 5 10 3 2 2" xfId="29174"/>
    <cellStyle name="Currency 3 5 10 3 2 2 2" xfId="29175"/>
    <cellStyle name="Currency 3 5 10 3 2 3" xfId="29176"/>
    <cellStyle name="Currency 3 5 10 3 3" xfId="29177"/>
    <cellStyle name="Currency 3 5 10 3 3 2" xfId="29178"/>
    <cellStyle name="Currency 3 5 10 3 4" xfId="29179"/>
    <cellStyle name="Currency 3 5 10 4" xfId="29180"/>
    <cellStyle name="Currency 3 5 10 4 2" xfId="29181"/>
    <cellStyle name="Currency 3 5 10 4 2 2" xfId="29182"/>
    <cellStyle name="Currency 3 5 10 4 3" xfId="29183"/>
    <cellStyle name="Currency 3 5 10 5" xfId="29184"/>
    <cellStyle name="Currency 3 5 10 5 2" xfId="29185"/>
    <cellStyle name="Currency 3 5 10 6" xfId="29186"/>
    <cellStyle name="Currency 3 5 10 7" xfId="29187"/>
    <cellStyle name="Currency 3 5 11" xfId="29188"/>
    <cellStyle name="Currency 3 5 11 2" xfId="29189"/>
    <cellStyle name="Currency 3 5 11 2 2" xfId="29190"/>
    <cellStyle name="Currency 3 5 11 2 2 2" xfId="29191"/>
    <cellStyle name="Currency 3 5 11 2 3" xfId="29192"/>
    <cellStyle name="Currency 3 5 11 3" xfId="29193"/>
    <cellStyle name="Currency 3 5 11 3 2" xfId="29194"/>
    <cellStyle name="Currency 3 5 11 4" xfId="29195"/>
    <cellStyle name="Currency 3 5 12" xfId="29196"/>
    <cellStyle name="Currency 3 5 12 2" xfId="29197"/>
    <cellStyle name="Currency 3 5 12 2 2" xfId="29198"/>
    <cellStyle name="Currency 3 5 12 2 2 2" xfId="29199"/>
    <cellStyle name="Currency 3 5 12 2 3" xfId="29200"/>
    <cellStyle name="Currency 3 5 12 3" xfId="29201"/>
    <cellStyle name="Currency 3 5 12 3 2" xfId="29202"/>
    <cellStyle name="Currency 3 5 12 4" xfId="29203"/>
    <cellStyle name="Currency 3 5 13" xfId="29204"/>
    <cellStyle name="Currency 3 5 13 2" xfId="29205"/>
    <cellStyle name="Currency 3 5 13 2 2" xfId="29206"/>
    <cellStyle name="Currency 3 5 13 2 2 2" xfId="29207"/>
    <cellStyle name="Currency 3 5 13 2 3" xfId="29208"/>
    <cellStyle name="Currency 3 5 13 3" xfId="29209"/>
    <cellStyle name="Currency 3 5 13 3 2" xfId="29210"/>
    <cellStyle name="Currency 3 5 13 4" xfId="29211"/>
    <cellStyle name="Currency 3 5 14" xfId="29212"/>
    <cellStyle name="Currency 3 5 14 2" xfId="29213"/>
    <cellStyle name="Currency 3 5 14 2 2" xfId="29214"/>
    <cellStyle name="Currency 3 5 14 3" xfId="29215"/>
    <cellStyle name="Currency 3 5 15" xfId="29216"/>
    <cellStyle name="Currency 3 5 15 2" xfId="29217"/>
    <cellStyle name="Currency 3 5 16" xfId="29218"/>
    <cellStyle name="Currency 3 5 17" xfId="29219"/>
    <cellStyle name="Currency 3 5 18" xfId="29220"/>
    <cellStyle name="Currency 3 5 19" xfId="29221"/>
    <cellStyle name="Currency 3 5 2" xfId="29222"/>
    <cellStyle name="Currency 3 5 2 10" xfId="29223"/>
    <cellStyle name="Currency 3 5 2 10 2" xfId="29224"/>
    <cellStyle name="Currency 3 5 2 10 2 2" xfId="29225"/>
    <cellStyle name="Currency 3 5 2 10 2 2 2" xfId="29226"/>
    <cellStyle name="Currency 3 5 2 10 2 3" xfId="29227"/>
    <cellStyle name="Currency 3 5 2 10 3" xfId="29228"/>
    <cellStyle name="Currency 3 5 2 10 3 2" xfId="29229"/>
    <cellStyle name="Currency 3 5 2 10 4" xfId="29230"/>
    <cellStyle name="Currency 3 5 2 11" xfId="29231"/>
    <cellStyle name="Currency 3 5 2 11 2" xfId="29232"/>
    <cellStyle name="Currency 3 5 2 11 2 2" xfId="29233"/>
    <cellStyle name="Currency 3 5 2 11 3" xfId="29234"/>
    <cellStyle name="Currency 3 5 2 12" xfId="29235"/>
    <cellStyle name="Currency 3 5 2 12 2" xfId="29236"/>
    <cellStyle name="Currency 3 5 2 13" xfId="29237"/>
    <cellStyle name="Currency 3 5 2 14" xfId="29238"/>
    <cellStyle name="Currency 3 5 2 15" xfId="29239"/>
    <cellStyle name="Currency 3 5 2 16" xfId="29240"/>
    <cellStyle name="Currency 3 5 2 17" xfId="29241"/>
    <cellStyle name="Currency 3 5 2 18" xfId="29242"/>
    <cellStyle name="Currency 3 5 2 19" xfId="29243"/>
    <cellStyle name="Currency 3 5 2 2" xfId="29244"/>
    <cellStyle name="Currency 3 5 2 2 10" xfId="29245"/>
    <cellStyle name="Currency 3 5 2 2 10 2" xfId="29246"/>
    <cellStyle name="Currency 3 5 2 2 10 2 2" xfId="29247"/>
    <cellStyle name="Currency 3 5 2 2 10 3" xfId="29248"/>
    <cellStyle name="Currency 3 5 2 2 11" xfId="29249"/>
    <cellStyle name="Currency 3 5 2 2 11 2" xfId="29250"/>
    <cellStyle name="Currency 3 5 2 2 12" xfId="29251"/>
    <cellStyle name="Currency 3 5 2 2 13" xfId="29252"/>
    <cellStyle name="Currency 3 5 2 2 14" xfId="29253"/>
    <cellStyle name="Currency 3 5 2 2 15" xfId="29254"/>
    <cellStyle name="Currency 3 5 2 2 2" xfId="29255"/>
    <cellStyle name="Currency 3 5 2 2 2 10" xfId="29256"/>
    <cellStyle name="Currency 3 5 2 2 2 10 2" xfId="29257"/>
    <cellStyle name="Currency 3 5 2 2 2 11" xfId="29258"/>
    <cellStyle name="Currency 3 5 2 2 2 12" xfId="29259"/>
    <cellStyle name="Currency 3 5 2 2 2 13" xfId="29260"/>
    <cellStyle name="Currency 3 5 2 2 2 2" xfId="29261"/>
    <cellStyle name="Currency 3 5 2 2 2 2 10" xfId="29262"/>
    <cellStyle name="Currency 3 5 2 2 2 2 11" xfId="29263"/>
    <cellStyle name="Currency 3 5 2 2 2 2 2" xfId="29264"/>
    <cellStyle name="Currency 3 5 2 2 2 2 2 2" xfId="29265"/>
    <cellStyle name="Currency 3 5 2 2 2 2 2 2 2" xfId="29266"/>
    <cellStyle name="Currency 3 5 2 2 2 2 2 2 2 2" xfId="29267"/>
    <cellStyle name="Currency 3 5 2 2 2 2 2 2 2 2 2" xfId="29268"/>
    <cellStyle name="Currency 3 5 2 2 2 2 2 2 2 3" xfId="29269"/>
    <cellStyle name="Currency 3 5 2 2 2 2 2 2 3" xfId="29270"/>
    <cellStyle name="Currency 3 5 2 2 2 2 2 2 3 2" xfId="29271"/>
    <cellStyle name="Currency 3 5 2 2 2 2 2 2 4" xfId="29272"/>
    <cellStyle name="Currency 3 5 2 2 2 2 2 3" xfId="29273"/>
    <cellStyle name="Currency 3 5 2 2 2 2 2 3 2" xfId="29274"/>
    <cellStyle name="Currency 3 5 2 2 2 2 2 3 2 2" xfId="29275"/>
    <cellStyle name="Currency 3 5 2 2 2 2 2 3 2 2 2" xfId="29276"/>
    <cellStyle name="Currency 3 5 2 2 2 2 2 3 2 3" xfId="29277"/>
    <cellStyle name="Currency 3 5 2 2 2 2 2 3 3" xfId="29278"/>
    <cellStyle name="Currency 3 5 2 2 2 2 2 3 3 2" xfId="29279"/>
    <cellStyle name="Currency 3 5 2 2 2 2 2 3 4" xfId="29280"/>
    <cellStyle name="Currency 3 5 2 2 2 2 2 4" xfId="29281"/>
    <cellStyle name="Currency 3 5 2 2 2 2 2 4 2" xfId="29282"/>
    <cellStyle name="Currency 3 5 2 2 2 2 2 4 2 2" xfId="29283"/>
    <cellStyle name="Currency 3 5 2 2 2 2 2 4 3" xfId="29284"/>
    <cellStyle name="Currency 3 5 2 2 2 2 2 5" xfId="29285"/>
    <cellStyle name="Currency 3 5 2 2 2 2 2 5 2" xfId="29286"/>
    <cellStyle name="Currency 3 5 2 2 2 2 2 6" xfId="29287"/>
    <cellStyle name="Currency 3 5 2 2 2 2 2 7" xfId="29288"/>
    <cellStyle name="Currency 3 5 2 2 2 2 3" xfId="29289"/>
    <cellStyle name="Currency 3 5 2 2 2 2 3 2" xfId="29290"/>
    <cellStyle name="Currency 3 5 2 2 2 2 3 2 2" xfId="29291"/>
    <cellStyle name="Currency 3 5 2 2 2 2 3 2 2 2" xfId="29292"/>
    <cellStyle name="Currency 3 5 2 2 2 2 3 2 3" xfId="29293"/>
    <cellStyle name="Currency 3 5 2 2 2 2 3 3" xfId="29294"/>
    <cellStyle name="Currency 3 5 2 2 2 2 3 3 2" xfId="29295"/>
    <cellStyle name="Currency 3 5 2 2 2 2 3 4" xfId="29296"/>
    <cellStyle name="Currency 3 5 2 2 2 2 3 5" xfId="29297"/>
    <cellStyle name="Currency 3 5 2 2 2 2 4" xfId="29298"/>
    <cellStyle name="Currency 3 5 2 2 2 2 4 2" xfId="29299"/>
    <cellStyle name="Currency 3 5 2 2 2 2 4 2 2" xfId="29300"/>
    <cellStyle name="Currency 3 5 2 2 2 2 4 2 2 2" xfId="29301"/>
    <cellStyle name="Currency 3 5 2 2 2 2 4 2 3" xfId="29302"/>
    <cellStyle name="Currency 3 5 2 2 2 2 4 3" xfId="29303"/>
    <cellStyle name="Currency 3 5 2 2 2 2 4 3 2" xfId="29304"/>
    <cellStyle name="Currency 3 5 2 2 2 2 4 4" xfId="29305"/>
    <cellStyle name="Currency 3 5 2 2 2 2 5" xfId="29306"/>
    <cellStyle name="Currency 3 5 2 2 2 2 5 2" xfId="29307"/>
    <cellStyle name="Currency 3 5 2 2 2 2 5 2 2" xfId="29308"/>
    <cellStyle name="Currency 3 5 2 2 2 2 5 2 2 2" xfId="29309"/>
    <cellStyle name="Currency 3 5 2 2 2 2 5 2 3" xfId="29310"/>
    <cellStyle name="Currency 3 5 2 2 2 2 5 3" xfId="29311"/>
    <cellStyle name="Currency 3 5 2 2 2 2 5 3 2" xfId="29312"/>
    <cellStyle name="Currency 3 5 2 2 2 2 5 4" xfId="29313"/>
    <cellStyle name="Currency 3 5 2 2 2 2 6" xfId="29314"/>
    <cellStyle name="Currency 3 5 2 2 2 2 6 2" xfId="29315"/>
    <cellStyle name="Currency 3 5 2 2 2 2 6 2 2" xfId="29316"/>
    <cellStyle name="Currency 3 5 2 2 2 2 6 2 2 2" xfId="29317"/>
    <cellStyle name="Currency 3 5 2 2 2 2 6 2 3" xfId="29318"/>
    <cellStyle name="Currency 3 5 2 2 2 2 6 3" xfId="29319"/>
    <cellStyle name="Currency 3 5 2 2 2 2 6 3 2" xfId="29320"/>
    <cellStyle name="Currency 3 5 2 2 2 2 6 4" xfId="29321"/>
    <cellStyle name="Currency 3 5 2 2 2 2 7" xfId="29322"/>
    <cellStyle name="Currency 3 5 2 2 2 2 7 2" xfId="29323"/>
    <cellStyle name="Currency 3 5 2 2 2 2 7 2 2" xfId="29324"/>
    <cellStyle name="Currency 3 5 2 2 2 2 7 3" xfId="29325"/>
    <cellStyle name="Currency 3 5 2 2 2 2 8" xfId="29326"/>
    <cellStyle name="Currency 3 5 2 2 2 2 8 2" xfId="29327"/>
    <cellStyle name="Currency 3 5 2 2 2 2 9" xfId="29328"/>
    <cellStyle name="Currency 3 5 2 2 2 3" xfId="29329"/>
    <cellStyle name="Currency 3 5 2 2 2 3 10" xfId="29330"/>
    <cellStyle name="Currency 3 5 2 2 2 3 2" xfId="29331"/>
    <cellStyle name="Currency 3 5 2 2 2 3 2 2" xfId="29332"/>
    <cellStyle name="Currency 3 5 2 2 2 3 2 2 2" xfId="29333"/>
    <cellStyle name="Currency 3 5 2 2 2 3 2 2 2 2" xfId="29334"/>
    <cellStyle name="Currency 3 5 2 2 2 3 2 2 2 2 2" xfId="29335"/>
    <cellStyle name="Currency 3 5 2 2 2 3 2 2 2 3" xfId="29336"/>
    <cellStyle name="Currency 3 5 2 2 2 3 2 2 3" xfId="29337"/>
    <cellStyle name="Currency 3 5 2 2 2 3 2 2 3 2" xfId="29338"/>
    <cellStyle name="Currency 3 5 2 2 2 3 2 2 4" xfId="29339"/>
    <cellStyle name="Currency 3 5 2 2 2 3 2 3" xfId="29340"/>
    <cellStyle name="Currency 3 5 2 2 2 3 2 3 2" xfId="29341"/>
    <cellStyle name="Currency 3 5 2 2 2 3 2 3 2 2" xfId="29342"/>
    <cellStyle name="Currency 3 5 2 2 2 3 2 3 2 2 2" xfId="29343"/>
    <cellStyle name="Currency 3 5 2 2 2 3 2 3 2 3" xfId="29344"/>
    <cellStyle name="Currency 3 5 2 2 2 3 2 3 3" xfId="29345"/>
    <cellStyle name="Currency 3 5 2 2 2 3 2 3 3 2" xfId="29346"/>
    <cellStyle name="Currency 3 5 2 2 2 3 2 3 4" xfId="29347"/>
    <cellStyle name="Currency 3 5 2 2 2 3 2 4" xfId="29348"/>
    <cellStyle name="Currency 3 5 2 2 2 3 2 4 2" xfId="29349"/>
    <cellStyle name="Currency 3 5 2 2 2 3 2 4 2 2" xfId="29350"/>
    <cellStyle name="Currency 3 5 2 2 2 3 2 4 3" xfId="29351"/>
    <cellStyle name="Currency 3 5 2 2 2 3 2 5" xfId="29352"/>
    <cellStyle name="Currency 3 5 2 2 2 3 2 5 2" xfId="29353"/>
    <cellStyle name="Currency 3 5 2 2 2 3 2 6" xfId="29354"/>
    <cellStyle name="Currency 3 5 2 2 2 3 2 7" xfId="29355"/>
    <cellStyle name="Currency 3 5 2 2 2 3 3" xfId="29356"/>
    <cellStyle name="Currency 3 5 2 2 2 3 3 2" xfId="29357"/>
    <cellStyle name="Currency 3 5 2 2 2 3 3 2 2" xfId="29358"/>
    <cellStyle name="Currency 3 5 2 2 2 3 3 2 2 2" xfId="29359"/>
    <cellStyle name="Currency 3 5 2 2 2 3 3 2 3" xfId="29360"/>
    <cellStyle name="Currency 3 5 2 2 2 3 3 3" xfId="29361"/>
    <cellStyle name="Currency 3 5 2 2 2 3 3 3 2" xfId="29362"/>
    <cellStyle name="Currency 3 5 2 2 2 3 3 4" xfId="29363"/>
    <cellStyle name="Currency 3 5 2 2 2 3 3 5" xfId="29364"/>
    <cellStyle name="Currency 3 5 2 2 2 3 4" xfId="29365"/>
    <cellStyle name="Currency 3 5 2 2 2 3 4 2" xfId="29366"/>
    <cellStyle name="Currency 3 5 2 2 2 3 4 2 2" xfId="29367"/>
    <cellStyle name="Currency 3 5 2 2 2 3 4 2 2 2" xfId="29368"/>
    <cellStyle name="Currency 3 5 2 2 2 3 4 2 3" xfId="29369"/>
    <cellStyle name="Currency 3 5 2 2 2 3 4 3" xfId="29370"/>
    <cellStyle name="Currency 3 5 2 2 2 3 4 3 2" xfId="29371"/>
    <cellStyle name="Currency 3 5 2 2 2 3 4 4" xfId="29372"/>
    <cellStyle name="Currency 3 5 2 2 2 3 5" xfId="29373"/>
    <cellStyle name="Currency 3 5 2 2 2 3 5 2" xfId="29374"/>
    <cellStyle name="Currency 3 5 2 2 2 3 5 2 2" xfId="29375"/>
    <cellStyle name="Currency 3 5 2 2 2 3 5 2 2 2" xfId="29376"/>
    <cellStyle name="Currency 3 5 2 2 2 3 5 2 3" xfId="29377"/>
    <cellStyle name="Currency 3 5 2 2 2 3 5 3" xfId="29378"/>
    <cellStyle name="Currency 3 5 2 2 2 3 5 3 2" xfId="29379"/>
    <cellStyle name="Currency 3 5 2 2 2 3 5 4" xfId="29380"/>
    <cellStyle name="Currency 3 5 2 2 2 3 6" xfId="29381"/>
    <cellStyle name="Currency 3 5 2 2 2 3 6 2" xfId="29382"/>
    <cellStyle name="Currency 3 5 2 2 2 3 6 2 2" xfId="29383"/>
    <cellStyle name="Currency 3 5 2 2 2 3 6 2 2 2" xfId="29384"/>
    <cellStyle name="Currency 3 5 2 2 2 3 6 2 3" xfId="29385"/>
    <cellStyle name="Currency 3 5 2 2 2 3 6 3" xfId="29386"/>
    <cellStyle name="Currency 3 5 2 2 2 3 6 3 2" xfId="29387"/>
    <cellStyle name="Currency 3 5 2 2 2 3 6 4" xfId="29388"/>
    <cellStyle name="Currency 3 5 2 2 2 3 7" xfId="29389"/>
    <cellStyle name="Currency 3 5 2 2 2 3 7 2" xfId="29390"/>
    <cellStyle name="Currency 3 5 2 2 2 3 7 2 2" xfId="29391"/>
    <cellStyle name="Currency 3 5 2 2 2 3 7 3" xfId="29392"/>
    <cellStyle name="Currency 3 5 2 2 2 3 8" xfId="29393"/>
    <cellStyle name="Currency 3 5 2 2 2 3 8 2" xfId="29394"/>
    <cellStyle name="Currency 3 5 2 2 2 3 9" xfId="29395"/>
    <cellStyle name="Currency 3 5 2 2 2 4" xfId="29396"/>
    <cellStyle name="Currency 3 5 2 2 2 4 2" xfId="29397"/>
    <cellStyle name="Currency 3 5 2 2 2 4 2 2" xfId="29398"/>
    <cellStyle name="Currency 3 5 2 2 2 4 2 2 2" xfId="29399"/>
    <cellStyle name="Currency 3 5 2 2 2 4 2 2 2 2" xfId="29400"/>
    <cellStyle name="Currency 3 5 2 2 2 4 2 2 3" xfId="29401"/>
    <cellStyle name="Currency 3 5 2 2 2 4 2 3" xfId="29402"/>
    <cellStyle name="Currency 3 5 2 2 2 4 2 3 2" xfId="29403"/>
    <cellStyle name="Currency 3 5 2 2 2 4 2 4" xfId="29404"/>
    <cellStyle name="Currency 3 5 2 2 2 4 3" xfId="29405"/>
    <cellStyle name="Currency 3 5 2 2 2 4 3 2" xfId="29406"/>
    <cellStyle name="Currency 3 5 2 2 2 4 3 2 2" xfId="29407"/>
    <cellStyle name="Currency 3 5 2 2 2 4 3 2 2 2" xfId="29408"/>
    <cellStyle name="Currency 3 5 2 2 2 4 3 2 3" xfId="29409"/>
    <cellStyle name="Currency 3 5 2 2 2 4 3 3" xfId="29410"/>
    <cellStyle name="Currency 3 5 2 2 2 4 3 3 2" xfId="29411"/>
    <cellStyle name="Currency 3 5 2 2 2 4 3 4" xfId="29412"/>
    <cellStyle name="Currency 3 5 2 2 2 4 4" xfId="29413"/>
    <cellStyle name="Currency 3 5 2 2 2 4 4 2" xfId="29414"/>
    <cellStyle name="Currency 3 5 2 2 2 4 4 2 2" xfId="29415"/>
    <cellStyle name="Currency 3 5 2 2 2 4 4 3" xfId="29416"/>
    <cellStyle name="Currency 3 5 2 2 2 4 5" xfId="29417"/>
    <cellStyle name="Currency 3 5 2 2 2 4 5 2" xfId="29418"/>
    <cellStyle name="Currency 3 5 2 2 2 4 6" xfId="29419"/>
    <cellStyle name="Currency 3 5 2 2 2 4 7" xfId="29420"/>
    <cellStyle name="Currency 3 5 2 2 2 5" xfId="29421"/>
    <cellStyle name="Currency 3 5 2 2 2 5 2" xfId="29422"/>
    <cellStyle name="Currency 3 5 2 2 2 5 2 2" xfId="29423"/>
    <cellStyle name="Currency 3 5 2 2 2 5 2 2 2" xfId="29424"/>
    <cellStyle name="Currency 3 5 2 2 2 5 2 3" xfId="29425"/>
    <cellStyle name="Currency 3 5 2 2 2 5 3" xfId="29426"/>
    <cellStyle name="Currency 3 5 2 2 2 5 3 2" xfId="29427"/>
    <cellStyle name="Currency 3 5 2 2 2 5 4" xfId="29428"/>
    <cellStyle name="Currency 3 5 2 2 2 5 5" xfId="29429"/>
    <cellStyle name="Currency 3 5 2 2 2 6" xfId="29430"/>
    <cellStyle name="Currency 3 5 2 2 2 6 2" xfId="29431"/>
    <cellStyle name="Currency 3 5 2 2 2 6 2 2" xfId="29432"/>
    <cellStyle name="Currency 3 5 2 2 2 6 2 2 2" xfId="29433"/>
    <cellStyle name="Currency 3 5 2 2 2 6 2 3" xfId="29434"/>
    <cellStyle name="Currency 3 5 2 2 2 6 3" xfId="29435"/>
    <cellStyle name="Currency 3 5 2 2 2 6 3 2" xfId="29436"/>
    <cellStyle name="Currency 3 5 2 2 2 6 4" xfId="29437"/>
    <cellStyle name="Currency 3 5 2 2 2 7" xfId="29438"/>
    <cellStyle name="Currency 3 5 2 2 2 7 2" xfId="29439"/>
    <cellStyle name="Currency 3 5 2 2 2 7 2 2" xfId="29440"/>
    <cellStyle name="Currency 3 5 2 2 2 7 2 2 2" xfId="29441"/>
    <cellStyle name="Currency 3 5 2 2 2 7 2 3" xfId="29442"/>
    <cellStyle name="Currency 3 5 2 2 2 7 3" xfId="29443"/>
    <cellStyle name="Currency 3 5 2 2 2 7 3 2" xfId="29444"/>
    <cellStyle name="Currency 3 5 2 2 2 7 4" xfId="29445"/>
    <cellStyle name="Currency 3 5 2 2 2 8" xfId="29446"/>
    <cellStyle name="Currency 3 5 2 2 2 8 2" xfId="29447"/>
    <cellStyle name="Currency 3 5 2 2 2 8 2 2" xfId="29448"/>
    <cellStyle name="Currency 3 5 2 2 2 8 2 2 2" xfId="29449"/>
    <cellStyle name="Currency 3 5 2 2 2 8 2 3" xfId="29450"/>
    <cellStyle name="Currency 3 5 2 2 2 8 3" xfId="29451"/>
    <cellStyle name="Currency 3 5 2 2 2 8 3 2" xfId="29452"/>
    <cellStyle name="Currency 3 5 2 2 2 8 4" xfId="29453"/>
    <cellStyle name="Currency 3 5 2 2 2 9" xfId="29454"/>
    <cellStyle name="Currency 3 5 2 2 2 9 2" xfId="29455"/>
    <cellStyle name="Currency 3 5 2 2 2 9 2 2" xfId="29456"/>
    <cellStyle name="Currency 3 5 2 2 2 9 3" xfId="29457"/>
    <cellStyle name="Currency 3 5 2 2 3" xfId="29458"/>
    <cellStyle name="Currency 3 5 2 2 3 10" xfId="29459"/>
    <cellStyle name="Currency 3 5 2 2 3 11" xfId="29460"/>
    <cellStyle name="Currency 3 5 2 2 3 2" xfId="29461"/>
    <cellStyle name="Currency 3 5 2 2 3 2 2" xfId="29462"/>
    <cellStyle name="Currency 3 5 2 2 3 2 2 2" xfId="29463"/>
    <cellStyle name="Currency 3 5 2 2 3 2 2 2 2" xfId="29464"/>
    <cellStyle name="Currency 3 5 2 2 3 2 2 2 2 2" xfId="29465"/>
    <cellStyle name="Currency 3 5 2 2 3 2 2 2 3" xfId="29466"/>
    <cellStyle name="Currency 3 5 2 2 3 2 2 3" xfId="29467"/>
    <cellStyle name="Currency 3 5 2 2 3 2 2 3 2" xfId="29468"/>
    <cellStyle name="Currency 3 5 2 2 3 2 2 4" xfId="29469"/>
    <cellStyle name="Currency 3 5 2 2 3 2 3" xfId="29470"/>
    <cellStyle name="Currency 3 5 2 2 3 2 3 2" xfId="29471"/>
    <cellStyle name="Currency 3 5 2 2 3 2 3 2 2" xfId="29472"/>
    <cellStyle name="Currency 3 5 2 2 3 2 3 2 2 2" xfId="29473"/>
    <cellStyle name="Currency 3 5 2 2 3 2 3 2 3" xfId="29474"/>
    <cellStyle name="Currency 3 5 2 2 3 2 3 3" xfId="29475"/>
    <cellStyle name="Currency 3 5 2 2 3 2 3 3 2" xfId="29476"/>
    <cellStyle name="Currency 3 5 2 2 3 2 3 4" xfId="29477"/>
    <cellStyle name="Currency 3 5 2 2 3 2 4" xfId="29478"/>
    <cellStyle name="Currency 3 5 2 2 3 2 4 2" xfId="29479"/>
    <cellStyle name="Currency 3 5 2 2 3 2 4 2 2" xfId="29480"/>
    <cellStyle name="Currency 3 5 2 2 3 2 4 3" xfId="29481"/>
    <cellStyle name="Currency 3 5 2 2 3 2 5" xfId="29482"/>
    <cellStyle name="Currency 3 5 2 2 3 2 5 2" xfId="29483"/>
    <cellStyle name="Currency 3 5 2 2 3 2 6" xfId="29484"/>
    <cellStyle name="Currency 3 5 2 2 3 2 7" xfId="29485"/>
    <cellStyle name="Currency 3 5 2 2 3 3" xfId="29486"/>
    <cellStyle name="Currency 3 5 2 2 3 3 2" xfId="29487"/>
    <cellStyle name="Currency 3 5 2 2 3 3 2 2" xfId="29488"/>
    <cellStyle name="Currency 3 5 2 2 3 3 2 2 2" xfId="29489"/>
    <cellStyle name="Currency 3 5 2 2 3 3 2 3" xfId="29490"/>
    <cellStyle name="Currency 3 5 2 2 3 3 3" xfId="29491"/>
    <cellStyle name="Currency 3 5 2 2 3 3 3 2" xfId="29492"/>
    <cellStyle name="Currency 3 5 2 2 3 3 4" xfId="29493"/>
    <cellStyle name="Currency 3 5 2 2 3 3 5" xfId="29494"/>
    <cellStyle name="Currency 3 5 2 2 3 4" xfId="29495"/>
    <cellStyle name="Currency 3 5 2 2 3 4 2" xfId="29496"/>
    <cellStyle name="Currency 3 5 2 2 3 4 2 2" xfId="29497"/>
    <cellStyle name="Currency 3 5 2 2 3 4 2 2 2" xfId="29498"/>
    <cellStyle name="Currency 3 5 2 2 3 4 2 3" xfId="29499"/>
    <cellStyle name="Currency 3 5 2 2 3 4 3" xfId="29500"/>
    <cellStyle name="Currency 3 5 2 2 3 4 3 2" xfId="29501"/>
    <cellStyle name="Currency 3 5 2 2 3 4 4" xfId="29502"/>
    <cellStyle name="Currency 3 5 2 2 3 5" xfId="29503"/>
    <cellStyle name="Currency 3 5 2 2 3 5 2" xfId="29504"/>
    <cellStyle name="Currency 3 5 2 2 3 5 2 2" xfId="29505"/>
    <cellStyle name="Currency 3 5 2 2 3 5 2 2 2" xfId="29506"/>
    <cellStyle name="Currency 3 5 2 2 3 5 2 3" xfId="29507"/>
    <cellStyle name="Currency 3 5 2 2 3 5 3" xfId="29508"/>
    <cellStyle name="Currency 3 5 2 2 3 5 3 2" xfId="29509"/>
    <cellStyle name="Currency 3 5 2 2 3 5 4" xfId="29510"/>
    <cellStyle name="Currency 3 5 2 2 3 6" xfId="29511"/>
    <cellStyle name="Currency 3 5 2 2 3 6 2" xfId="29512"/>
    <cellStyle name="Currency 3 5 2 2 3 6 2 2" xfId="29513"/>
    <cellStyle name="Currency 3 5 2 2 3 6 2 2 2" xfId="29514"/>
    <cellStyle name="Currency 3 5 2 2 3 6 2 3" xfId="29515"/>
    <cellStyle name="Currency 3 5 2 2 3 6 3" xfId="29516"/>
    <cellStyle name="Currency 3 5 2 2 3 6 3 2" xfId="29517"/>
    <cellStyle name="Currency 3 5 2 2 3 6 4" xfId="29518"/>
    <cellStyle name="Currency 3 5 2 2 3 7" xfId="29519"/>
    <cellStyle name="Currency 3 5 2 2 3 7 2" xfId="29520"/>
    <cellStyle name="Currency 3 5 2 2 3 7 2 2" xfId="29521"/>
    <cellStyle name="Currency 3 5 2 2 3 7 3" xfId="29522"/>
    <cellStyle name="Currency 3 5 2 2 3 8" xfId="29523"/>
    <cellStyle name="Currency 3 5 2 2 3 8 2" xfId="29524"/>
    <cellStyle name="Currency 3 5 2 2 3 9" xfId="29525"/>
    <cellStyle name="Currency 3 5 2 2 4" xfId="29526"/>
    <cellStyle name="Currency 3 5 2 2 4 10" xfId="29527"/>
    <cellStyle name="Currency 3 5 2 2 4 11" xfId="29528"/>
    <cellStyle name="Currency 3 5 2 2 4 2" xfId="29529"/>
    <cellStyle name="Currency 3 5 2 2 4 2 2" xfId="29530"/>
    <cellStyle name="Currency 3 5 2 2 4 2 2 2" xfId="29531"/>
    <cellStyle name="Currency 3 5 2 2 4 2 2 2 2" xfId="29532"/>
    <cellStyle name="Currency 3 5 2 2 4 2 2 2 2 2" xfId="29533"/>
    <cellStyle name="Currency 3 5 2 2 4 2 2 2 3" xfId="29534"/>
    <cellStyle name="Currency 3 5 2 2 4 2 2 3" xfId="29535"/>
    <cellStyle name="Currency 3 5 2 2 4 2 2 3 2" xfId="29536"/>
    <cellStyle name="Currency 3 5 2 2 4 2 2 4" xfId="29537"/>
    <cellStyle name="Currency 3 5 2 2 4 2 3" xfId="29538"/>
    <cellStyle name="Currency 3 5 2 2 4 2 3 2" xfId="29539"/>
    <cellStyle name="Currency 3 5 2 2 4 2 3 2 2" xfId="29540"/>
    <cellStyle name="Currency 3 5 2 2 4 2 3 2 2 2" xfId="29541"/>
    <cellStyle name="Currency 3 5 2 2 4 2 3 2 3" xfId="29542"/>
    <cellStyle name="Currency 3 5 2 2 4 2 3 3" xfId="29543"/>
    <cellStyle name="Currency 3 5 2 2 4 2 3 3 2" xfId="29544"/>
    <cellStyle name="Currency 3 5 2 2 4 2 3 4" xfId="29545"/>
    <cellStyle name="Currency 3 5 2 2 4 2 4" xfId="29546"/>
    <cellStyle name="Currency 3 5 2 2 4 2 4 2" xfId="29547"/>
    <cellStyle name="Currency 3 5 2 2 4 2 4 2 2" xfId="29548"/>
    <cellStyle name="Currency 3 5 2 2 4 2 4 3" xfId="29549"/>
    <cellStyle name="Currency 3 5 2 2 4 2 5" xfId="29550"/>
    <cellStyle name="Currency 3 5 2 2 4 2 5 2" xfId="29551"/>
    <cellStyle name="Currency 3 5 2 2 4 2 6" xfId="29552"/>
    <cellStyle name="Currency 3 5 2 2 4 2 7" xfId="29553"/>
    <cellStyle name="Currency 3 5 2 2 4 3" xfId="29554"/>
    <cellStyle name="Currency 3 5 2 2 4 3 2" xfId="29555"/>
    <cellStyle name="Currency 3 5 2 2 4 3 2 2" xfId="29556"/>
    <cellStyle name="Currency 3 5 2 2 4 3 2 2 2" xfId="29557"/>
    <cellStyle name="Currency 3 5 2 2 4 3 2 3" xfId="29558"/>
    <cellStyle name="Currency 3 5 2 2 4 3 3" xfId="29559"/>
    <cellStyle name="Currency 3 5 2 2 4 3 3 2" xfId="29560"/>
    <cellStyle name="Currency 3 5 2 2 4 3 4" xfId="29561"/>
    <cellStyle name="Currency 3 5 2 2 4 3 5" xfId="29562"/>
    <cellStyle name="Currency 3 5 2 2 4 4" xfId="29563"/>
    <cellStyle name="Currency 3 5 2 2 4 4 2" xfId="29564"/>
    <cellStyle name="Currency 3 5 2 2 4 4 2 2" xfId="29565"/>
    <cellStyle name="Currency 3 5 2 2 4 4 2 2 2" xfId="29566"/>
    <cellStyle name="Currency 3 5 2 2 4 4 2 3" xfId="29567"/>
    <cellStyle name="Currency 3 5 2 2 4 4 3" xfId="29568"/>
    <cellStyle name="Currency 3 5 2 2 4 4 3 2" xfId="29569"/>
    <cellStyle name="Currency 3 5 2 2 4 4 4" xfId="29570"/>
    <cellStyle name="Currency 3 5 2 2 4 5" xfId="29571"/>
    <cellStyle name="Currency 3 5 2 2 4 5 2" xfId="29572"/>
    <cellStyle name="Currency 3 5 2 2 4 5 2 2" xfId="29573"/>
    <cellStyle name="Currency 3 5 2 2 4 5 2 2 2" xfId="29574"/>
    <cellStyle name="Currency 3 5 2 2 4 5 2 3" xfId="29575"/>
    <cellStyle name="Currency 3 5 2 2 4 5 3" xfId="29576"/>
    <cellStyle name="Currency 3 5 2 2 4 5 3 2" xfId="29577"/>
    <cellStyle name="Currency 3 5 2 2 4 5 4" xfId="29578"/>
    <cellStyle name="Currency 3 5 2 2 4 6" xfId="29579"/>
    <cellStyle name="Currency 3 5 2 2 4 6 2" xfId="29580"/>
    <cellStyle name="Currency 3 5 2 2 4 6 2 2" xfId="29581"/>
    <cellStyle name="Currency 3 5 2 2 4 6 2 2 2" xfId="29582"/>
    <cellStyle name="Currency 3 5 2 2 4 6 2 3" xfId="29583"/>
    <cellStyle name="Currency 3 5 2 2 4 6 3" xfId="29584"/>
    <cellStyle name="Currency 3 5 2 2 4 6 3 2" xfId="29585"/>
    <cellStyle name="Currency 3 5 2 2 4 6 4" xfId="29586"/>
    <cellStyle name="Currency 3 5 2 2 4 7" xfId="29587"/>
    <cellStyle name="Currency 3 5 2 2 4 7 2" xfId="29588"/>
    <cellStyle name="Currency 3 5 2 2 4 7 2 2" xfId="29589"/>
    <cellStyle name="Currency 3 5 2 2 4 7 3" xfId="29590"/>
    <cellStyle name="Currency 3 5 2 2 4 8" xfId="29591"/>
    <cellStyle name="Currency 3 5 2 2 4 8 2" xfId="29592"/>
    <cellStyle name="Currency 3 5 2 2 4 9" xfId="29593"/>
    <cellStyle name="Currency 3 5 2 2 5" xfId="29594"/>
    <cellStyle name="Currency 3 5 2 2 5 2" xfId="29595"/>
    <cellStyle name="Currency 3 5 2 2 5 2 2" xfId="29596"/>
    <cellStyle name="Currency 3 5 2 2 5 2 2 2" xfId="29597"/>
    <cellStyle name="Currency 3 5 2 2 5 2 2 2 2" xfId="29598"/>
    <cellStyle name="Currency 3 5 2 2 5 2 2 3" xfId="29599"/>
    <cellStyle name="Currency 3 5 2 2 5 2 3" xfId="29600"/>
    <cellStyle name="Currency 3 5 2 2 5 2 3 2" xfId="29601"/>
    <cellStyle name="Currency 3 5 2 2 5 2 4" xfId="29602"/>
    <cellStyle name="Currency 3 5 2 2 5 3" xfId="29603"/>
    <cellStyle name="Currency 3 5 2 2 5 3 2" xfId="29604"/>
    <cellStyle name="Currency 3 5 2 2 5 3 2 2" xfId="29605"/>
    <cellStyle name="Currency 3 5 2 2 5 3 2 2 2" xfId="29606"/>
    <cellStyle name="Currency 3 5 2 2 5 3 2 3" xfId="29607"/>
    <cellStyle name="Currency 3 5 2 2 5 3 3" xfId="29608"/>
    <cellStyle name="Currency 3 5 2 2 5 3 3 2" xfId="29609"/>
    <cellStyle name="Currency 3 5 2 2 5 3 4" xfId="29610"/>
    <cellStyle name="Currency 3 5 2 2 5 4" xfId="29611"/>
    <cellStyle name="Currency 3 5 2 2 5 4 2" xfId="29612"/>
    <cellStyle name="Currency 3 5 2 2 5 4 2 2" xfId="29613"/>
    <cellStyle name="Currency 3 5 2 2 5 4 3" xfId="29614"/>
    <cellStyle name="Currency 3 5 2 2 5 5" xfId="29615"/>
    <cellStyle name="Currency 3 5 2 2 5 5 2" xfId="29616"/>
    <cellStyle name="Currency 3 5 2 2 5 6" xfId="29617"/>
    <cellStyle name="Currency 3 5 2 2 5 7" xfId="29618"/>
    <cellStyle name="Currency 3 5 2 2 6" xfId="29619"/>
    <cellStyle name="Currency 3 5 2 2 6 2" xfId="29620"/>
    <cellStyle name="Currency 3 5 2 2 6 2 2" xfId="29621"/>
    <cellStyle name="Currency 3 5 2 2 6 2 2 2" xfId="29622"/>
    <cellStyle name="Currency 3 5 2 2 6 2 3" xfId="29623"/>
    <cellStyle name="Currency 3 5 2 2 6 3" xfId="29624"/>
    <cellStyle name="Currency 3 5 2 2 6 3 2" xfId="29625"/>
    <cellStyle name="Currency 3 5 2 2 6 4" xfId="29626"/>
    <cellStyle name="Currency 3 5 2 2 6 5" xfId="29627"/>
    <cellStyle name="Currency 3 5 2 2 7" xfId="29628"/>
    <cellStyle name="Currency 3 5 2 2 7 2" xfId="29629"/>
    <cellStyle name="Currency 3 5 2 2 7 2 2" xfId="29630"/>
    <cellStyle name="Currency 3 5 2 2 7 2 2 2" xfId="29631"/>
    <cellStyle name="Currency 3 5 2 2 7 2 3" xfId="29632"/>
    <cellStyle name="Currency 3 5 2 2 7 3" xfId="29633"/>
    <cellStyle name="Currency 3 5 2 2 7 3 2" xfId="29634"/>
    <cellStyle name="Currency 3 5 2 2 7 4" xfId="29635"/>
    <cellStyle name="Currency 3 5 2 2 8" xfId="29636"/>
    <cellStyle name="Currency 3 5 2 2 8 2" xfId="29637"/>
    <cellStyle name="Currency 3 5 2 2 8 2 2" xfId="29638"/>
    <cellStyle name="Currency 3 5 2 2 8 2 2 2" xfId="29639"/>
    <cellStyle name="Currency 3 5 2 2 8 2 3" xfId="29640"/>
    <cellStyle name="Currency 3 5 2 2 8 3" xfId="29641"/>
    <cellStyle name="Currency 3 5 2 2 8 3 2" xfId="29642"/>
    <cellStyle name="Currency 3 5 2 2 8 4" xfId="29643"/>
    <cellStyle name="Currency 3 5 2 2 9" xfId="29644"/>
    <cellStyle name="Currency 3 5 2 2 9 2" xfId="29645"/>
    <cellStyle name="Currency 3 5 2 2 9 2 2" xfId="29646"/>
    <cellStyle name="Currency 3 5 2 2 9 2 2 2" xfId="29647"/>
    <cellStyle name="Currency 3 5 2 2 9 2 3" xfId="29648"/>
    <cellStyle name="Currency 3 5 2 2 9 3" xfId="29649"/>
    <cellStyle name="Currency 3 5 2 2 9 3 2" xfId="29650"/>
    <cellStyle name="Currency 3 5 2 2 9 4" xfId="29651"/>
    <cellStyle name="Currency 3 5 2 3" xfId="29652"/>
    <cellStyle name="Currency 3 5 2 3 10" xfId="29653"/>
    <cellStyle name="Currency 3 5 2 3 10 2" xfId="29654"/>
    <cellStyle name="Currency 3 5 2 3 11" xfId="29655"/>
    <cellStyle name="Currency 3 5 2 3 12" xfId="29656"/>
    <cellStyle name="Currency 3 5 2 3 13" xfId="29657"/>
    <cellStyle name="Currency 3 5 2 3 2" xfId="29658"/>
    <cellStyle name="Currency 3 5 2 3 2 10" xfId="29659"/>
    <cellStyle name="Currency 3 5 2 3 2 11" xfId="29660"/>
    <cellStyle name="Currency 3 5 2 3 2 2" xfId="29661"/>
    <cellStyle name="Currency 3 5 2 3 2 2 2" xfId="29662"/>
    <cellStyle name="Currency 3 5 2 3 2 2 2 2" xfId="29663"/>
    <cellStyle name="Currency 3 5 2 3 2 2 2 2 2" xfId="29664"/>
    <cellStyle name="Currency 3 5 2 3 2 2 2 2 2 2" xfId="29665"/>
    <cellStyle name="Currency 3 5 2 3 2 2 2 2 3" xfId="29666"/>
    <cellStyle name="Currency 3 5 2 3 2 2 2 3" xfId="29667"/>
    <cellStyle name="Currency 3 5 2 3 2 2 2 3 2" xfId="29668"/>
    <cellStyle name="Currency 3 5 2 3 2 2 2 4" xfId="29669"/>
    <cellStyle name="Currency 3 5 2 3 2 2 3" xfId="29670"/>
    <cellStyle name="Currency 3 5 2 3 2 2 3 2" xfId="29671"/>
    <cellStyle name="Currency 3 5 2 3 2 2 3 2 2" xfId="29672"/>
    <cellStyle name="Currency 3 5 2 3 2 2 3 2 2 2" xfId="29673"/>
    <cellStyle name="Currency 3 5 2 3 2 2 3 2 3" xfId="29674"/>
    <cellStyle name="Currency 3 5 2 3 2 2 3 3" xfId="29675"/>
    <cellStyle name="Currency 3 5 2 3 2 2 3 3 2" xfId="29676"/>
    <cellStyle name="Currency 3 5 2 3 2 2 3 4" xfId="29677"/>
    <cellStyle name="Currency 3 5 2 3 2 2 4" xfId="29678"/>
    <cellStyle name="Currency 3 5 2 3 2 2 4 2" xfId="29679"/>
    <cellStyle name="Currency 3 5 2 3 2 2 4 2 2" xfId="29680"/>
    <cellStyle name="Currency 3 5 2 3 2 2 4 3" xfId="29681"/>
    <cellStyle name="Currency 3 5 2 3 2 2 5" xfId="29682"/>
    <cellStyle name="Currency 3 5 2 3 2 2 5 2" xfId="29683"/>
    <cellStyle name="Currency 3 5 2 3 2 2 6" xfId="29684"/>
    <cellStyle name="Currency 3 5 2 3 2 2 7" xfId="29685"/>
    <cellStyle name="Currency 3 5 2 3 2 3" xfId="29686"/>
    <cellStyle name="Currency 3 5 2 3 2 3 2" xfId="29687"/>
    <cellStyle name="Currency 3 5 2 3 2 3 2 2" xfId="29688"/>
    <cellStyle name="Currency 3 5 2 3 2 3 2 2 2" xfId="29689"/>
    <cellStyle name="Currency 3 5 2 3 2 3 2 3" xfId="29690"/>
    <cellStyle name="Currency 3 5 2 3 2 3 3" xfId="29691"/>
    <cellStyle name="Currency 3 5 2 3 2 3 3 2" xfId="29692"/>
    <cellStyle name="Currency 3 5 2 3 2 3 4" xfId="29693"/>
    <cellStyle name="Currency 3 5 2 3 2 3 5" xfId="29694"/>
    <cellStyle name="Currency 3 5 2 3 2 4" xfId="29695"/>
    <cellStyle name="Currency 3 5 2 3 2 4 2" xfId="29696"/>
    <cellStyle name="Currency 3 5 2 3 2 4 2 2" xfId="29697"/>
    <cellStyle name="Currency 3 5 2 3 2 4 2 2 2" xfId="29698"/>
    <cellStyle name="Currency 3 5 2 3 2 4 2 3" xfId="29699"/>
    <cellStyle name="Currency 3 5 2 3 2 4 3" xfId="29700"/>
    <cellStyle name="Currency 3 5 2 3 2 4 3 2" xfId="29701"/>
    <cellStyle name="Currency 3 5 2 3 2 4 4" xfId="29702"/>
    <cellStyle name="Currency 3 5 2 3 2 5" xfId="29703"/>
    <cellStyle name="Currency 3 5 2 3 2 5 2" xfId="29704"/>
    <cellStyle name="Currency 3 5 2 3 2 5 2 2" xfId="29705"/>
    <cellStyle name="Currency 3 5 2 3 2 5 2 2 2" xfId="29706"/>
    <cellStyle name="Currency 3 5 2 3 2 5 2 3" xfId="29707"/>
    <cellStyle name="Currency 3 5 2 3 2 5 3" xfId="29708"/>
    <cellStyle name="Currency 3 5 2 3 2 5 3 2" xfId="29709"/>
    <cellStyle name="Currency 3 5 2 3 2 5 4" xfId="29710"/>
    <cellStyle name="Currency 3 5 2 3 2 6" xfId="29711"/>
    <cellStyle name="Currency 3 5 2 3 2 6 2" xfId="29712"/>
    <cellStyle name="Currency 3 5 2 3 2 6 2 2" xfId="29713"/>
    <cellStyle name="Currency 3 5 2 3 2 6 2 2 2" xfId="29714"/>
    <cellStyle name="Currency 3 5 2 3 2 6 2 3" xfId="29715"/>
    <cellStyle name="Currency 3 5 2 3 2 6 3" xfId="29716"/>
    <cellStyle name="Currency 3 5 2 3 2 6 3 2" xfId="29717"/>
    <cellStyle name="Currency 3 5 2 3 2 6 4" xfId="29718"/>
    <cellStyle name="Currency 3 5 2 3 2 7" xfId="29719"/>
    <cellStyle name="Currency 3 5 2 3 2 7 2" xfId="29720"/>
    <cellStyle name="Currency 3 5 2 3 2 7 2 2" xfId="29721"/>
    <cellStyle name="Currency 3 5 2 3 2 7 3" xfId="29722"/>
    <cellStyle name="Currency 3 5 2 3 2 8" xfId="29723"/>
    <cellStyle name="Currency 3 5 2 3 2 8 2" xfId="29724"/>
    <cellStyle name="Currency 3 5 2 3 2 9" xfId="29725"/>
    <cellStyle name="Currency 3 5 2 3 3" xfId="29726"/>
    <cellStyle name="Currency 3 5 2 3 3 10" xfId="29727"/>
    <cellStyle name="Currency 3 5 2 3 3 2" xfId="29728"/>
    <cellStyle name="Currency 3 5 2 3 3 2 2" xfId="29729"/>
    <cellStyle name="Currency 3 5 2 3 3 2 2 2" xfId="29730"/>
    <cellStyle name="Currency 3 5 2 3 3 2 2 2 2" xfId="29731"/>
    <cellStyle name="Currency 3 5 2 3 3 2 2 2 2 2" xfId="29732"/>
    <cellStyle name="Currency 3 5 2 3 3 2 2 2 3" xfId="29733"/>
    <cellStyle name="Currency 3 5 2 3 3 2 2 3" xfId="29734"/>
    <cellStyle name="Currency 3 5 2 3 3 2 2 3 2" xfId="29735"/>
    <cellStyle name="Currency 3 5 2 3 3 2 2 4" xfId="29736"/>
    <cellStyle name="Currency 3 5 2 3 3 2 3" xfId="29737"/>
    <cellStyle name="Currency 3 5 2 3 3 2 3 2" xfId="29738"/>
    <cellStyle name="Currency 3 5 2 3 3 2 3 2 2" xfId="29739"/>
    <cellStyle name="Currency 3 5 2 3 3 2 3 2 2 2" xfId="29740"/>
    <cellStyle name="Currency 3 5 2 3 3 2 3 2 3" xfId="29741"/>
    <cellStyle name="Currency 3 5 2 3 3 2 3 3" xfId="29742"/>
    <cellStyle name="Currency 3 5 2 3 3 2 3 3 2" xfId="29743"/>
    <cellStyle name="Currency 3 5 2 3 3 2 3 4" xfId="29744"/>
    <cellStyle name="Currency 3 5 2 3 3 2 4" xfId="29745"/>
    <cellStyle name="Currency 3 5 2 3 3 2 4 2" xfId="29746"/>
    <cellStyle name="Currency 3 5 2 3 3 2 4 2 2" xfId="29747"/>
    <cellStyle name="Currency 3 5 2 3 3 2 4 3" xfId="29748"/>
    <cellStyle name="Currency 3 5 2 3 3 2 5" xfId="29749"/>
    <cellStyle name="Currency 3 5 2 3 3 2 5 2" xfId="29750"/>
    <cellStyle name="Currency 3 5 2 3 3 2 6" xfId="29751"/>
    <cellStyle name="Currency 3 5 2 3 3 2 7" xfId="29752"/>
    <cellStyle name="Currency 3 5 2 3 3 3" xfId="29753"/>
    <cellStyle name="Currency 3 5 2 3 3 3 2" xfId="29754"/>
    <cellStyle name="Currency 3 5 2 3 3 3 2 2" xfId="29755"/>
    <cellStyle name="Currency 3 5 2 3 3 3 2 2 2" xfId="29756"/>
    <cellStyle name="Currency 3 5 2 3 3 3 2 3" xfId="29757"/>
    <cellStyle name="Currency 3 5 2 3 3 3 3" xfId="29758"/>
    <cellStyle name="Currency 3 5 2 3 3 3 3 2" xfId="29759"/>
    <cellStyle name="Currency 3 5 2 3 3 3 4" xfId="29760"/>
    <cellStyle name="Currency 3 5 2 3 3 3 5" xfId="29761"/>
    <cellStyle name="Currency 3 5 2 3 3 4" xfId="29762"/>
    <cellStyle name="Currency 3 5 2 3 3 4 2" xfId="29763"/>
    <cellStyle name="Currency 3 5 2 3 3 4 2 2" xfId="29764"/>
    <cellStyle name="Currency 3 5 2 3 3 4 2 2 2" xfId="29765"/>
    <cellStyle name="Currency 3 5 2 3 3 4 2 3" xfId="29766"/>
    <cellStyle name="Currency 3 5 2 3 3 4 3" xfId="29767"/>
    <cellStyle name="Currency 3 5 2 3 3 4 3 2" xfId="29768"/>
    <cellStyle name="Currency 3 5 2 3 3 4 4" xfId="29769"/>
    <cellStyle name="Currency 3 5 2 3 3 5" xfId="29770"/>
    <cellStyle name="Currency 3 5 2 3 3 5 2" xfId="29771"/>
    <cellStyle name="Currency 3 5 2 3 3 5 2 2" xfId="29772"/>
    <cellStyle name="Currency 3 5 2 3 3 5 2 2 2" xfId="29773"/>
    <cellStyle name="Currency 3 5 2 3 3 5 2 3" xfId="29774"/>
    <cellStyle name="Currency 3 5 2 3 3 5 3" xfId="29775"/>
    <cellStyle name="Currency 3 5 2 3 3 5 3 2" xfId="29776"/>
    <cellStyle name="Currency 3 5 2 3 3 5 4" xfId="29777"/>
    <cellStyle name="Currency 3 5 2 3 3 6" xfId="29778"/>
    <cellStyle name="Currency 3 5 2 3 3 6 2" xfId="29779"/>
    <cellStyle name="Currency 3 5 2 3 3 6 2 2" xfId="29780"/>
    <cellStyle name="Currency 3 5 2 3 3 6 2 2 2" xfId="29781"/>
    <cellStyle name="Currency 3 5 2 3 3 6 2 3" xfId="29782"/>
    <cellStyle name="Currency 3 5 2 3 3 6 3" xfId="29783"/>
    <cellStyle name="Currency 3 5 2 3 3 6 3 2" xfId="29784"/>
    <cellStyle name="Currency 3 5 2 3 3 6 4" xfId="29785"/>
    <cellStyle name="Currency 3 5 2 3 3 7" xfId="29786"/>
    <cellStyle name="Currency 3 5 2 3 3 7 2" xfId="29787"/>
    <cellStyle name="Currency 3 5 2 3 3 7 2 2" xfId="29788"/>
    <cellStyle name="Currency 3 5 2 3 3 7 3" xfId="29789"/>
    <cellStyle name="Currency 3 5 2 3 3 8" xfId="29790"/>
    <cellStyle name="Currency 3 5 2 3 3 8 2" xfId="29791"/>
    <cellStyle name="Currency 3 5 2 3 3 9" xfId="29792"/>
    <cellStyle name="Currency 3 5 2 3 4" xfId="29793"/>
    <cellStyle name="Currency 3 5 2 3 4 2" xfId="29794"/>
    <cellStyle name="Currency 3 5 2 3 4 2 2" xfId="29795"/>
    <cellStyle name="Currency 3 5 2 3 4 2 2 2" xfId="29796"/>
    <cellStyle name="Currency 3 5 2 3 4 2 2 2 2" xfId="29797"/>
    <cellStyle name="Currency 3 5 2 3 4 2 2 3" xfId="29798"/>
    <cellStyle name="Currency 3 5 2 3 4 2 3" xfId="29799"/>
    <cellStyle name="Currency 3 5 2 3 4 2 3 2" xfId="29800"/>
    <cellStyle name="Currency 3 5 2 3 4 2 4" xfId="29801"/>
    <cellStyle name="Currency 3 5 2 3 4 3" xfId="29802"/>
    <cellStyle name="Currency 3 5 2 3 4 3 2" xfId="29803"/>
    <cellStyle name="Currency 3 5 2 3 4 3 2 2" xfId="29804"/>
    <cellStyle name="Currency 3 5 2 3 4 3 2 2 2" xfId="29805"/>
    <cellStyle name="Currency 3 5 2 3 4 3 2 3" xfId="29806"/>
    <cellStyle name="Currency 3 5 2 3 4 3 3" xfId="29807"/>
    <cellStyle name="Currency 3 5 2 3 4 3 3 2" xfId="29808"/>
    <cellStyle name="Currency 3 5 2 3 4 3 4" xfId="29809"/>
    <cellStyle name="Currency 3 5 2 3 4 4" xfId="29810"/>
    <cellStyle name="Currency 3 5 2 3 4 4 2" xfId="29811"/>
    <cellStyle name="Currency 3 5 2 3 4 4 2 2" xfId="29812"/>
    <cellStyle name="Currency 3 5 2 3 4 4 3" xfId="29813"/>
    <cellStyle name="Currency 3 5 2 3 4 5" xfId="29814"/>
    <cellStyle name="Currency 3 5 2 3 4 5 2" xfId="29815"/>
    <cellStyle name="Currency 3 5 2 3 4 6" xfId="29816"/>
    <cellStyle name="Currency 3 5 2 3 4 7" xfId="29817"/>
    <cellStyle name="Currency 3 5 2 3 5" xfId="29818"/>
    <cellStyle name="Currency 3 5 2 3 5 2" xfId="29819"/>
    <cellStyle name="Currency 3 5 2 3 5 2 2" xfId="29820"/>
    <cellStyle name="Currency 3 5 2 3 5 2 2 2" xfId="29821"/>
    <cellStyle name="Currency 3 5 2 3 5 2 3" xfId="29822"/>
    <cellStyle name="Currency 3 5 2 3 5 3" xfId="29823"/>
    <cellStyle name="Currency 3 5 2 3 5 3 2" xfId="29824"/>
    <cellStyle name="Currency 3 5 2 3 5 4" xfId="29825"/>
    <cellStyle name="Currency 3 5 2 3 5 5" xfId="29826"/>
    <cellStyle name="Currency 3 5 2 3 6" xfId="29827"/>
    <cellStyle name="Currency 3 5 2 3 6 2" xfId="29828"/>
    <cellStyle name="Currency 3 5 2 3 6 2 2" xfId="29829"/>
    <cellStyle name="Currency 3 5 2 3 6 2 2 2" xfId="29830"/>
    <cellStyle name="Currency 3 5 2 3 6 2 3" xfId="29831"/>
    <cellStyle name="Currency 3 5 2 3 6 3" xfId="29832"/>
    <cellStyle name="Currency 3 5 2 3 6 3 2" xfId="29833"/>
    <cellStyle name="Currency 3 5 2 3 6 4" xfId="29834"/>
    <cellStyle name="Currency 3 5 2 3 7" xfId="29835"/>
    <cellStyle name="Currency 3 5 2 3 7 2" xfId="29836"/>
    <cellStyle name="Currency 3 5 2 3 7 2 2" xfId="29837"/>
    <cellStyle name="Currency 3 5 2 3 7 2 2 2" xfId="29838"/>
    <cellStyle name="Currency 3 5 2 3 7 2 3" xfId="29839"/>
    <cellStyle name="Currency 3 5 2 3 7 3" xfId="29840"/>
    <cellStyle name="Currency 3 5 2 3 7 3 2" xfId="29841"/>
    <cellStyle name="Currency 3 5 2 3 7 4" xfId="29842"/>
    <cellStyle name="Currency 3 5 2 3 8" xfId="29843"/>
    <cellStyle name="Currency 3 5 2 3 8 2" xfId="29844"/>
    <cellStyle name="Currency 3 5 2 3 8 2 2" xfId="29845"/>
    <cellStyle name="Currency 3 5 2 3 8 2 2 2" xfId="29846"/>
    <cellStyle name="Currency 3 5 2 3 8 2 3" xfId="29847"/>
    <cellStyle name="Currency 3 5 2 3 8 3" xfId="29848"/>
    <cellStyle name="Currency 3 5 2 3 8 3 2" xfId="29849"/>
    <cellStyle name="Currency 3 5 2 3 8 4" xfId="29850"/>
    <cellStyle name="Currency 3 5 2 3 9" xfId="29851"/>
    <cellStyle name="Currency 3 5 2 3 9 2" xfId="29852"/>
    <cellStyle name="Currency 3 5 2 3 9 2 2" xfId="29853"/>
    <cellStyle name="Currency 3 5 2 3 9 3" xfId="29854"/>
    <cellStyle name="Currency 3 5 2 4" xfId="29855"/>
    <cellStyle name="Currency 3 5 2 4 10" xfId="29856"/>
    <cellStyle name="Currency 3 5 2 4 11" xfId="29857"/>
    <cellStyle name="Currency 3 5 2 4 2" xfId="29858"/>
    <cellStyle name="Currency 3 5 2 4 2 2" xfId="29859"/>
    <cellStyle name="Currency 3 5 2 4 2 2 2" xfId="29860"/>
    <cellStyle name="Currency 3 5 2 4 2 2 2 2" xfId="29861"/>
    <cellStyle name="Currency 3 5 2 4 2 2 2 2 2" xfId="29862"/>
    <cellStyle name="Currency 3 5 2 4 2 2 2 3" xfId="29863"/>
    <cellStyle name="Currency 3 5 2 4 2 2 3" xfId="29864"/>
    <cellStyle name="Currency 3 5 2 4 2 2 3 2" xfId="29865"/>
    <cellStyle name="Currency 3 5 2 4 2 2 4" xfId="29866"/>
    <cellStyle name="Currency 3 5 2 4 2 3" xfId="29867"/>
    <cellStyle name="Currency 3 5 2 4 2 3 2" xfId="29868"/>
    <cellStyle name="Currency 3 5 2 4 2 3 2 2" xfId="29869"/>
    <cellStyle name="Currency 3 5 2 4 2 3 2 2 2" xfId="29870"/>
    <cellStyle name="Currency 3 5 2 4 2 3 2 3" xfId="29871"/>
    <cellStyle name="Currency 3 5 2 4 2 3 3" xfId="29872"/>
    <cellStyle name="Currency 3 5 2 4 2 3 3 2" xfId="29873"/>
    <cellStyle name="Currency 3 5 2 4 2 3 4" xfId="29874"/>
    <cellStyle name="Currency 3 5 2 4 2 4" xfId="29875"/>
    <cellStyle name="Currency 3 5 2 4 2 4 2" xfId="29876"/>
    <cellStyle name="Currency 3 5 2 4 2 4 2 2" xfId="29877"/>
    <cellStyle name="Currency 3 5 2 4 2 4 3" xfId="29878"/>
    <cellStyle name="Currency 3 5 2 4 2 5" xfId="29879"/>
    <cellStyle name="Currency 3 5 2 4 2 5 2" xfId="29880"/>
    <cellStyle name="Currency 3 5 2 4 2 6" xfId="29881"/>
    <cellStyle name="Currency 3 5 2 4 2 7" xfId="29882"/>
    <cellStyle name="Currency 3 5 2 4 3" xfId="29883"/>
    <cellStyle name="Currency 3 5 2 4 3 2" xfId="29884"/>
    <cellStyle name="Currency 3 5 2 4 3 2 2" xfId="29885"/>
    <cellStyle name="Currency 3 5 2 4 3 2 2 2" xfId="29886"/>
    <cellStyle name="Currency 3 5 2 4 3 2 3" xfId="29887"/>
    <cellStyle name="Currency 3 5 2 4 3 3" xfId="29888"/>
    <cellStyle name="Currency 3 5 2 4 3 3 2" xfId="29889"/>
    <cellStyle name="Currency 3 5 2 4 3 4" xfId="29890"/>
    <cellStyle name="Currency 3 5 2 4 3 5" xfId="29891"/>
    <cellStyle name="Currency 3 5 2 4 4" xfId="29892"/>
    <cellStyle name="Currency 3 5 2 4 4 2" xfId="29893"/>
    <cellStyle name="Currency 3 5 2 4 4 2 2" xfId="29894"/>
    <cellStyle name="Currency 3 5 2 4 4 2 2 2" xfId="29895"/>
    <cellStyle name="Currency 3 5 2 4 4 2 3" xfId="29896"/>
    <cellStyle name="Currency 3 5 2 4 4 3" xfId="29897"/>
    <cellStyle name="Currency 3 5 2 4 4 3 2" xfId="29898"/>
    <cellStyle name="Currency 3 5 2 4 4 4" xfId="29899"/>
    <cellStyle name="Currency 3 5 2 4 5" xfId="29900"/>
    <cellStyle name="Currency 3 5 2 4 5 2" xfId="29901"/>
    <cellStyle name="Currency 3 5 2 4 5 2 2" xfId="29902"/>
    <cellStyle name="Currency 3 5 2 4 5 2 2 2" xfId="29903"/>
    <cellStyle name="Currency 3 5 2 4 5 2 3" xfId="29904"/>
    <cellStyle name="Currency 3 5 2 4 5 3" xfId="29905"/>
    <cellStyle name="Currency 3 5 2 4 5 3 2" xfId="29906"/>
    <cellStyle name="Currency 3 5 2 4 5 4" xfId="29907"/>
    <cellStyle name="Currency 3 5 2 4 6" xfId="29908"/>
    <cellStyle name="Currency 3 5 2 4 6 2" xfId="29909"/>
    <cellStyle name="Currency 3 5 2 4 6 2 2" xfId="29910"/>
    <cellStyle name="Currency 3 5 2 4 6 2 2 2" xfId="29911"/>
    <cellStyle name="Currency 3 5 2 4 6 2 3" xfId="29912"/>
    <cellStyle name="Currency 3 5 2 4 6 3" xfId="29913"/>
    <cellStyle name="Currency 3 5 2 4 6 3 2" xfId="29914"/>
    <cellStyle name="Currency 3 5 2 4 6 4" xfId="29915"/>
    <cellStyle name="Currency 3 5 2 4 7" xfId="29916"/>
    <cellStyle name="Currency 3 5 2 4 7 2" xfId="29917"/>
    <cellStyle name="Currency 3 5 2 4 7 2 2" xfId="29918"/>
    <cellStyle name="Currency 3 5 2 4 7 3" xfId="29919"/>
    <cellStyle name="Currency 3 5 2 4 8" xfId="29920"/>
    <cellStyle name="Currency 3 5 2 4 8 2" xfId="29921"/>
    <cellStyle name="Currency 3 5 2 4 9" xfId="29922"/>
    <cellStyle name="Currency 3 5 2 5" xfId="29923"/>
    <cellStyle name="Currency 3 5 2 5 10" xfId="29924"/>
    <cellStyle name="Currency 3 5 2 5 11" xfId="29925"/>
    <cellStyle name="Currency 3 5 2 5 2" xfId="29926"/>
    <cellStyle name="Currency 3 5 2 5 2 2" xfId="29927"/>
    <cellStyle name="Currency 3 5 2 5 2 2 2" xfId="29928"/>
    <cellStyle name="Currency 3 5 2 5 2 2 2 2" xfId="29929"/>
    <cellStyle name="Currency 3 5 2 5 2 2 2 2 2" xfId="29930"/>
    <cellStyle name="Currency 3 5 2 5 2 2 2 3" xfId="29931"/>
    <cellStyle name="Currency 3 5 2 5 2 2 3" xfId="29932"/>
    <cellStyle name="Currency 3 5 2 5 2 2 3 2" xfId="29933"/>
    <cellStyle name="Currency 3 5 2 5 2 2 4" xfId="29934"/>
    <cellStyle name="Currency 3 5 2 5 2 3" xfId="29935"/>
    <cellStyle name="Currency 3 5 2 5 2 3 2" xfId="29936"/>
    <cellStyle name="Currency 3 5 2 5 2 3 2 2" xfId="29937"/>
    <cellStyle name="Currency 3 5 2 5 2 3 2 2 2" xfId="29938"/>
    <cellStyle name="Currency 3 5 2 5 2 3 2 3" xfId="29939"/>
    <cellStyle name="Currency 3 5 2 5 2 3 3" xfId="29940"/>
    <cellStyle name="Currency 3 5 2 5 2 3 3 2" xfId="29941"/>
    <cellStyle name="Currency 3 5 2 5 2 3 4" xfId="29942"/>
    <cellStyle name="Currency 3 5 2 5 2 4" xfId="29943"/>
    <cellStyle name="Currency 3 5 2 5 2 4 2" xfId="29944"/>
    <cellStyle name="Currency 3 5 2 5 2 4 2 2" xfId="29945"/>
    <cellStyle name="Currency 3 5 2 5 2 4 3" xfId="29946"/>
    <cellStyle name="Currency 3 5 2 5 2 5" xfId="29947"/>
    <cellStyle name="Currency 3 5 2 5 2 5 2" xfId="29948"/>
    <cellStyle name="Currency 3 5 2 5 2 6" xfId="29949"/>
    <cellStyle name="Currency 3 5 2 5 2 7" xfId="29950"/>
    <cellStyle name="Currency 3 5 2 5 3" xfId="29951"/>
    <cellStyle name="Currency 3 5 2 5 3 2" xfId="29952"/>
    <cellStyle name="Currency 3 5 2 5 3 2 2" xfId="29953"/>
    <cellStyle name="Currency 3 5 2 5 3 2 2 2" xfId="29954"/>
    <cellStyle name="Currency 3 5 2 5 3 2 3" xfId="29955"/>
    <cellStyle name="Currency 3 5 2 5 3 3" xfId="29956"/>
    <cellStyle name="Currency 3 5 2 5 3 3 2" xfId="29957"/>
    <cellStyle name="Currency 3 5 2 5 3 4" xfId="29958"/>
    <cellStyle name="Currency 3 5 2 5 3 5" xfId="29959"/>
    <cellStyle name="Currency 3 5 2 5 4" xfId="29960"/>
    <cellStyle name="Currency 3 5 2 5 4 2" xfId="29961"/>
    <cellStyle name="Currency 3 5 2 5 4 2 2" xfId="29962"/>
    <cellStyle name="Currency 3 5 2 5 4 2 2 2" xfId="29963"/>
    <cellStyle name="Currency 3 5 2 5 4 2 3" xfId="29964"/>
    <cellStyle name="Currency 3 5 2 5 4 3" xfId="29965"/>
    <cellStyle name="Currency 3 5 2 5 4 3 2" xfId="29966"/>
    <cellStyle name="Currency 3 5 2 5 4 4" xfId="29967"/>
    <cellStyle name="Currency 3 5 2 5 5" xfId="29968"/>
    <cellStyle name="Currency 3 5 2 5 5 2" xfId="29969"/>
    <cellStyle name="Currency 3 5 2 5 5 2 2" xfId="29970"/>
    <cellStyle name="Currency 3 5 2 5 5 2 2 2" xfId="29971"/>
    <cellStyle name="Currency 3 5 2 5 5 2 3" xfId="29972"/>
    <cellStyle name="Currency 3 5 2 5 5 3" xfId="29973"/>
    <cellStyle name="Currency 3 5 2 5 5 3 2" xfId="29974"/>
    <cellStyle name="Currency 3 5 2 5 5 4" xfId="29975"/>
    <cellStyle name="Currency 3 5 2 5 6" xfId="29976"/>
    <cellStyle name="Currency 3 5 2 5 6 2" xfId="29977"/>
    <cellStyle name="Currency 3 5 2 5 6 2 2" xfId="29978"/>
    <cellStyle name="Currency 3 5 2 5 6 2 2 2" xfId="29979"/>
    <cellStyle name="Currency 3 5 2 5 6 2 3" xfId="29980"/>
    <cellStyle name="Currency 3 5 2 5 6 3" xfId="29981"/>
    <cellStyle name="Currency 3 5 2 5 6 3 2" xfId="29982"/>
    <cellStyle name="Currency 3 5 2 5 6 4" xfId="29983"/>
    <cellStyle name="Currency 3 5 2 5 7" xfId="29984"/>
    <cellStyle name="Currency 3 5 2 5 7 2" xfId="29985"/>
    <cellStyle name="Currency 3 5 2 5 7 2 2" xfId="29986"/>
    <cellStyle name="Currency 3 5 2 5 7 3" xfId="29987"/>
    <cellStyle name="Currency 3 5 2 5 8" xfId="29988"/>
    <cellStyle name="Currency 3 5 2 5 8 2" xfId="29989"/>
    <cellStyle name="Currency 3 5 2 5 9" xfId="29990"/>
    <cellStyle name="Currency 3 5 2 6" xfId="29991"/>
    <cellStyle name="Currency 3 5 2 6 2" xfId="29992"/>
    <cellStyle name="Currency 3 5 2 6 2 2" xfId="29993"/>
    <cellStyle name="Currency 3 5 2 6 2 2 2" xfId="29994"/>
    <cellStyle name="Currency 3 5 2 6 2 2 2 2" xfId="29995"/>
    <cellStyle name="Currency 3 5 2 6 2 2 3" xfId="29996"/>
    <cellStyle name="Currency 3 5 2 6 2 3" xfId="29997"/>
    <cellStyle name="Currency 3 5 2 6 2 3 2" xfId="29998"/>
    <cellStyle name="Currency 3 5 2 6 2 4" xfId="29999"/>
    <cellStyle name="Currency 3 5 2 6 3" xfId="30000"/>
    <cellStyle name="Currency 3 5 2 6 3 2" xfId="30001"/>
    <cellStyle name="Currency 3 5 2 6 3 2 2" xfId="30002"/>
    <cellStyle name="Currency 3 5 2 6 3 2 2 2" xfId="30003"/>
    <cellStyle name="Currency 3 5 2 6 3 2 3" xfId="30004"/>
    <cellStyle name="Currency 3 5 2 6 3 3" xfId="30005"/>
    <cellStyle name="Currency 3 5 2 6 3 3 2" xfId="30006"/>
    <cellStyle name="Currency 3 5 2 6 3 4" xfId="30007"/>
    <cellStyle name="Currency 3 5 2 6 4" xfId="30008"/>
    <cellStyle name="Currency 3 5 2 6 4 2" xfId="30009"/>
    <cellStyle name="Currency 3 5 2 6 4 2 2" xfId="30010"/>
    <cellStyle name="Currency 3 5 2 6 4 3" xfId="30011"/>
    <cellStyle name="Currency 3 5 2 6 5" xfId="30012"/>
    <cellStyle name="Currency 3 5 2 6 5 2" xfId="30013"/>
    <cellStyle name="Currency 3 5 2 6 6" xfId="30014"/>
    <cellStyle name="Currency 3 5 2 6 7" xfId="30015"/>
    <cellStyle name="Currency 3 5 2 6 8" xfId="30016"/>
    <cellStyle name="Currency 3 5 2 7" xfId="30017"/>
    <cellStyle name="Currency 3 5 2 7 2" xfId="30018"/>
    <cellStyle name="Currency 3 5 2 7 2 2" xfId="30019"/>
    <cellStyle name="Currency 3 5 2 7 2 2 2" xfId="30020"/>
    <cellStyle name="Currency 3 5 2 7 2 2 2 2" xfId="30021"/>
    <cellStyle name="Currency 3 5 2 7 2 2 3" xfId="30022"/>
    <cellStyle name="Currency 3 5 2 7 2 3" xfId="30023"/>
    <cellStyle name="Currency 3 5 2 7 2 3 2" xfId="30024"/>
    <cellStyle name="Currency 3 5 2 7 2 4" xfId="30025"/>
    <cellStyle name="Currency 3 5 2 7 3" xfId="30026"/>
    <cellStyle name="Currency 3 5 2 7 3 2" xfId="30027"/>
    <cellStyle name="Currency 3 5 2 7 3 2 2" xfId="30028"/>
    <cellStyle name="Currency 3 5 2 7 3 2 2 2" xfId="30029"/>
    <cellStyle name="Currency 3 5 2 7 3 2 3" xfId="30030"/>
    <cellStyle name="Currency 3 5 2 7 3 3" xfId="30031"/>
    <cellStyle name="Currency 3 5 2 7 3 3 2" xfId="30032"/>
    <cellStyle name="Currency 3 5 2 7 3 4" xfId="30033"/>
    <cellStyle name="Currency 3 5 2 7 4" xfId="30034"/>
    <cellStyle name="Currency 3 5 2 7 4 2" xfId="30035"/>
    <cellStyle name="Currency 3 5 2 7 4 2 2" xfId="30036"/>
    <cellStyle name="Currency 3 5 2 7 4 3" xfId="30037"/>
    <cellStyle name="Currency 3 5 2 7 5" xfId="30038"/>
    <cellStyle name="Currency 3 5 2 7 5 2" xfId="30039"/>
    <cellStyle name="Currency 3 5 2 7 6" xfId="30040"/>
    <cellStyle name="Currency 3 5 2 7 7" xfId="30041"/>
    <cellStyle name="Currency 3 5 2 8" xfId="30042"/>
    <cellStyle name="Currency 3 5 2 8 2" xfId="30043"/>
    <cellStyle name="Currency 3 5 2 8 2 2" xfId="30044"/>
    <cellStyle name="Currency 3 5 2 8 2 2 2" xfId="30045"/>
    <cellStyle name="Currency 3 5 2 8 2 3" xfId="30046"/>
    <cellStyle name="Currency 3 5 2 8 3" xfId="30047"/>
    <cellStyle name="Currency 3 5 2 8 3 2" xfId="30048"/>
    <cellStyle name="Currency 3 5 2 8 4" xfId="30049"/>
    <cellStyle name="Currency 3 5 2 8 5" xfId="30050"/>
    <cellStyle name="Currency 3 5 2 8 6" xfId="30051"/>
    <cellStyle name="Currency 3 5 2 9" xfId="30052"/>
    <cellStyle name="Currency 3 5 2 9 2" xfId="30053"/>
    <cellStyle name="Currency 3 5 2 9 2 2" xfId="30054"/>
    <cellStyle name="Currency 3 5 2 9 2 2 2" xfId="30055"/>
    <cellStyle name="Currency 3 5 2 9 2 3" xfId="30056"/>
    <cellStyle name="Currency 3 5 2 9 3" xfId="30057"/>
    <cellStyle name="Currency 3 5 2 9 3 2" xfId="30058"/>
    <cellStyle name="Currency 3 5 2 9 4" xfId="30059"/>
    <cellStyle name="Currency 3 5 20" xfId="30060"/>
    <cellStyle name="Currency 3 5 21" xfId="30061"/>
    <cellStyle name="Currency 3 5 22" xfId="30062"/>
    <cellStyle name="Currency 3 5 3" xfId="30063"/>
    <cellStyle name="Currency 3 5 3 10" xfId="30064"/>
    <cellStyle name="Currency 3 5 3 10 2" xfId="30065"/>
    <cellStyle name="Currency 3 5 3 10 2 2" xfId="30066"/>
    <cellStyle name="Currency 3 5 3 10 3" xfId="30067"/>
    <cellStyle name="Currency 3 5 3 11" xfId="30068"/>
    <cellStyle name="Currency 3 5 3 11 2" xfId="30069"/>
    <cellStyle name="Currency 3 5 3 12" xfId="30070"/>
    <cellStyle name="Currency 3 5 3 13" xfId="30071"/>
    <cellStyle name="Currency 3 5 3 14" xfId="30072"/>
    <cellStyle name="Currency 3 5 3 15" xfId="30073"/>
    <cellStyle name="Currency 3 5 3 16" xfId="30074"/>
    <cellStyle name="Currency 3 5 3 17" xfId="30075"/>
    <cellStyle name="Currency 3 5 3 18" xfId="30076"/>
    <cellStyle name="Currency 3 5 3 2" xfId="30077"/>
    <cellStyle name="Currency 3 5 3 2 10" xfId="30078"/>
    <cellStyle name="Currency 3 5 3 2 10 2" xfId="30079"/>
    <cellStyle name="Currency 3 5 3 2 11" xfId="30080"/>
    <cellStyle name="Currency 3 5 3 2 12" xfId="30081"/>
    <cellStyle name="Currency 3 5 3 2 13" xfId="30082"/>
    <cellStyle name="Currency 3 5 3 2 14" xfId="30083"/>
    <cellStyle name="Currency 3 5 3 2 2" xfId="30084"/>
    <cellStyle name="Currency 3 5 3 2 2 10" xfId="30085"/>
    <cellStyle name="Currency 3 5 3 2 2 11" xfId="30086"/>
    <cellStyle name="Currency 3 5 3 2 2 2" xfId="30087"/>
    <cellStyle name="Currency 3 5 3 2 2 2 2" xfId="30088"/>
    <cellStyle name="Currency 3 5 3 2 2 2 2 2" xfId="30089"/>
    <cellStyle name="Currency 3 5 3 2 2 2 2 2 2" xfId="30090"/>
    <cellStyle name="Currency 3 5 3 2 2 2 2 2 2 2" xfId="30091"/>
    <cellStyle name="Currency 3 5 3 2 2 2 2 2 3" xfId="30092"/>
    <cellStyle name="Currency 3 5 3 2 2 2 2 3" xfId="30093"/>
    <cellStyle name="Currency 3 5 3 2 2 2 2 3 2" xfId="30094"/>
    <cellStyle name="Currency 3 5 3 2 2 2 2 4" xfId="30095"/>
    <cellStyle name="Currency 3 5 3 2 2 2 3" xfId="30096"/>
    <cellStyle name="Currency 3 5 3 2 2 2 3 2" xfId="30097"/>
    <cellStyle name="Currency 3 5 3 2 2 2 3 2 2" xfId="30098"/>
    <cellStyle name="Currency 3 5 3 2 2 2 3 2 2 2" xfId="30099"/>
    <cellStyle name="Currency 3 5 3 2 2 2 3 2 3" xfId="30100"/>
    <cellStyle name="Currency 3 5 3 2 2 2 3 3" xfId="30101"/>
    <cellStyle name="Currency 3 5 3 2 2 2 3 3 2" xfId="30102"/>
    <cellStyle name="Currency 3 5 3 2 2 2 3 4" xfId="30103"/>
    <cellStyle name="Currency 3 5 3 2 2 2 4" xfId="30104"/>
    <cellStyle name="Currency 3 5 3 2 2 2 4 2" xfId="30105"/>
    <cellStyle name="Currency 3 5 3 2 2 2 4 2 2" xfId="30106"/>
    <cellStyle name="Currency 3 5 3 2 2 2 4 3" xfId="30107"/>
    <cellStyle name="Currency 3 5 3 2 2 2 5" xfId="30108"/>
    <cellStyle name="Currency 3 5 3 2 2 2 5 2" xfId="30109"/>
    <cellStyle name="Currency 3 5 3 2 2 2 6" xfId="30110"/>
    <cellStyle name="Currency 3 5 3 2 2 2 7" xfId="30111"/>
    <cellStyle name="Currency 3 5 3 2 2 3" xfId="30112"/>
    <cellStyle name="Currency 3 5 3 2 2 3 2" xfId="30113"/>
    <cellStyle name="Currency 3 5 3 2 2 3 2 2" xfId="30114"/>
    <cellStyle name="Currency 3 5 3 2 2 3 2 2 2" xfId="30115"/>
    <cellStyle name="Currency 3 5 3 2 2 3 2 3" xfId="30116"/>
    <cellStyle name="Currency 3 5 3 2 2 3 3" xfId="30117"/>
    <cellStyle name="Currency 3 5 3 2 2 3 3 2" xfId="30118"/>
    <cellStyle name="Currency 3 5 3 2 2 3 4" xfId="30119"/>
    <cellStyle name="Currency 3 5 3 2 2 3 5" xfId="30120"/>
    <cellStyle name="Currency 3 5 3 2 2 4" xfId="30121"/>
    <cellStyle name="Currency 3 5 3 2 2 4 2" xfId="30122"/>
    <cellStyle name="Currency 3 5 3 2 2 4 2 2" xfId="30123"/>
    <cellStyle name="Currency 3 5 3 2 2 4 2 2 2" xfId="30124"/>
    <cellStyle name="Currency 3 5 3 2 2 4 2 3" xfId="30125"/>
    <cellStyle name="Currency 3 5 3 2 2 4 3" xfId="30126"/>
    <cellStyle name="Currency 3 5 3 2 2 4 3 2" xfId="30127"/>
    <cellStyle name="Currency 3 5 3 2 2 4 4" xfId="30128"/>
    <cellStyle name="Currency 3 5 3 2 2 5" xfId="30129"/>
    <cellStyle name="Currency 3 5 3 2 2 5 2" xfId="30130"/>
    <cellStyle name="Currency 3 5 3 2 2 5 2 2" xfId="30131"/>
    <cellStyle name="Currency 3 5 3 2 2 5 2 2 2" xfId="30132"/>
    <cellStyle name="Currency 3 5 3 2 2 5 2 3" xfId="30133"/>
    <cellStyle name="Currency 3 5 3 2 2 5 3" xfId="30134"/>
    <cellStyle name="Currency 3 5 3 2 2 5 3 2" xfId="30135"/>
    <cellStyle name="Currency 3 5 3 2 2 5 4" xfId="30136"/>
    <cellStyle name="Currency 3 5 3 2 2 6" xfId="30137"/>
    <cellStyle name="Currency 3 5 3 2 2 6 2" xfId="30138"/>
    <cellStyle name="Currency 3 5 3 2 2 6 2 2" xfId="30139"/>
    <cellStyle name="Currency 3 5 3 2 2 6 2 2 2" xfId="30140"/>
    <cellStyle name="Currency 3 5 3 2 2 6 2 3" xfId="30141"/>
    <cellStyle name="Currency 3 5 3 2 2 6 3" xfId="30142"/>
    <cellStyle name="Currency 3 5 3 2 2 6 3 2" xfId="30143"/>
    <cellStyle name="Currency 3 5 3 2 2 6 4" xfId="30144"/>
    <cellStyle name="Currency 3 5 3 2 2 7" xfId="30145"/>
    <cellStyle name="Currency 3 5 3 2 2 7 2" xfId="30146"/>
    <cellStyle name="Currency 3 5 3 2 2 7 2 2" xfId="30147"/>
    <cellStyle name="Currency 3 5 3 2 2 7 3" xfId="30148"/>
    <cellStyle name="Currency 3 5 3 2 2 8" xfId="30149"/>
    <cellStyle name="Currency 3 5 3 2 2 8 2" xfId="30150"/>
    <cellStyle name="Currency 3 5 3 2 2 9" xfId="30151"/>
    <cellStyle name="Currency 3 5 3 2 3" xfId="30152"/>
    <cellStyle name="Currency 3 5 3 2 3 10" xfId="30153"/>
    <cellStyle name="Currency 3 5 3 2 3 2" xfId="30154"/>
    <cellStyle name="Currency 3 5 3 2 3 2 2" xfId="30155"/>
    <cellStyle name="Currency 3 5 3 2 3 2 2 2" xfId="30156"/>
    <cellStyle name="Currency 3 5 3 2 3 2 2 2 2" xfId="30157"/>
    <cellStyle name="Currency 3 5 3 2 3 2 2 2 2 2" xfId="30158"/>
    <cellStyle name="Currency 3 5 3 2 3 2 2 2 3" xfId="30159"/>
    <cellStyle name="Currency 3 5 3 2 3 2 2 3" xfId="30160"/>
    <cellStyle name="Currency 3 5 3 2 3 2 2 3 2" xfId="30161"/>
    <cellStyle name="Currency 3 5 3 2 3 2 2 4" xfId="30162"/>
    <cellStyle name="Currency 3 5 3 2 3 2 3" xfId="30163"/>
    <cellStyle name="Currency 3 5 3 2 3 2 3 2" xfId="30164"/>
    <cellStyle name="Currency 3 5 3 2 3 2 3 2 2" xfId="30165"/>
    <cellStyle name="Currency 3 5 3 2 3 2 3 2 2 2" xfId="30166"/>
    <cellStyle name="Currency 3 5 3 2 3 2 3 2 3" xfId="30167"/>
    <cellStyle name="Currency 3 5 3 2 3 2 3 3" xfId="30168"/>
    <cellStyle name="Currency 3 5 3 2 3 2 3 3 2" xfId="30169"/>
    <cellStyle name="Currency 3 5 3 2 3 2 3 4" xfId="30170"/>
    <cellStyle name="Currency 3 5 3 2 3 2 4" xfId="30171"/>
    <cellStyle name="Currency 3 5 3 2 3 2 4 2" xfId="30172"/>
    <cellStyle name="Currency 3 5 3 2 3 2 4 2 2" xfId="30173"/>
    <cellStyle name="Currency 3 5 3 2 3 2 4 3" xfId="30174"/>
    <cellStyle name="Currency 3 5 3 2 3 2 5" xfId="30175"/>
    <cellStyle name="Currency 3 5 3 2 3 2 5 2" xfId="30176"/>
    <cellStyle name="Currency 3 5 3 2 3 2 6" xfId="30177"/>
    <cellStyle name="Currency 3 5 3 2 3 2 7" xfId="30178"/>
    <cellStyle name="Currency 3 5 3 2 3 3" xfId="30179"/>
    <cellStyle name="Currency 3 5 3 2 3 3 2" xfId="30180"/>
    <cellStyle name="Currency 3 5 3 2 3 3 2 2" xfId="30181"/>
    <cellStyle name="Currency 3 5 3 2 3 3 2 2 2" xfId="30182"/>
    <cellStyle name="Currency 3 5 3 2 3 3 2 3" xfId="30183"/>
    <cellStyle name="Currency 3 5 3 2 3 3 3" xfId="30184"/>
    <cellStyle name="Currency 3 5 3 2 3 3 3 2" xfId="30185"/>
    <cellStyle name="Currency 3 5 3 2 3 3 4" xfId="30186"/>
    <cellStyle name="Currency 3 5 3 2 3 3 5" xfId="30187"/>
    <cellStyle name="Currency 3 5 3 2 3 4" xfId="30188"/>
    <cellStyle name="Currency 3 5 3 2 3 4 2" xfId="30189"/>
    <cellStyle name="Currency 3 5 3 2 3 4 2 2" xfId="30190"/>
    <cellStyle name="Currency 3 5 3 2 3 4 2 2 2" xfId="30191"/>
    <cellStyle name="Currency 3 5 3 2 3 4 2 3" xfId="30192"/>
    <cellStyle name="Currency 3 5 3 2 3 4 3" xfId="30193"/>
    <cellStyle name="Currency 3 5 3 2 3 4 3 2" xfId="30194"/>
    <cellStyle name="Currency 3 5 3 2 3 4 4" xfId="30195"/>
    <cellStyle name="Currency 3 5 3 2 3 5" xfId="30196"/>
    <cellStyle name="Currency 3 5 3 2 3 5 2" xfId="30197"/>
    <cellStyle name="Currency 3 5 3 2 3 5 2 2" xfId="30198"/>
    <cellStyle name="Currency 3 5 3 2 3 5 2 2 2" xfId="30199"/>
    <cellStyle name="Currency 3 5 3 2 3 5 2 3" xfId="30200"/>
    <cellStyle name="Currency 3 5 3 2 3 5 3" xfId="30201"/>
    <cellStyle name="Currency 3 5 3 2 3 5 3 2" xfId="30202"/>
    <cellStyle name="Currency 3 5 3 2 3 5 4" xfId="30203"/>
    <cellStyle name="Currency 3 5 3 2 3 6" xfId="30204"/>
    <cellStyle name="Currency 3 5 3 2 3 6 2" xfId="30205"/>
    <cellStyle name="Currency 3 5 3 2 3 6 2 2" xfId="30206"/>
    <cellStyle name="Currency 3 5 3 2 3 6 2 2 2" xfId="30207"/>
    <cellStyle name="Currency 3 5 3 2 3 6 2 3" xfId="30208"/>
    <cellStyle name="Currency 3 5 3 2 3 6 3" xfId="30209"/>
    <cellStyle name="Currency 3 5 3 2 3 6 3 2" xfId="30210"/>
    <cellStyle name="Currency 3 5 3 2 3 6 4" xfId="30211"/>
    <cellStyle name="Currency 3 5 3 2 3 7" xfId="30212"/>
    <cellStyle name="Currency 3 5 3 2 3 7 2" xfId="30213"/>
    <cellStyle name="Currency 3 5 3 2 3 7 2 2" xfId="30214"/>
    <cellStyle name="Currency 3 5 3 2 3 7 3" xfId="30215"/>
    <cellStyle name="Currency 3 5 3 2 3 8" xfId="30216"/>
    <cellStyle name="Currency 3 5 3 2 3 8 2" xfId="30217"/>
    <cellStyle name="Currency 3 5 3 2 3 9" xfId="30218"/>
    <cellStyle name="Currency 3 5 3 2 4" xfId="30219"/>
    <cellStyle name="Currency 3 5 3 2 4 2" xfId="30220"/>
    <cellStyle name="Currency 3 5 3 2 4 2 2" xfId="30221"/>
    <cellStyle name="Currency 3 5 3 2 4 2 2 2" xfId="30222"/>
    <cellStyle name="Currency 3 5 3 2 4 2 2 2 2" xfId="30223"/>
    <cellStyle name="Currency 3 5 3 2 4 2 2 3" xfId="30224"/>
    <cellStyle name="Currency 3 5 3 2 4 2 3" xfId="30225"/>
    <cellStyle name="Currency 3 5 3 2 4 2 3 2" xfId="30226"/>
    <cellStyle name="Currency 3 5 3 2 4 2 4" xfId="30227"/>
    <cellStyle name="Currency 3 5 3 2 4 3" xfId="30228"/>
    <cellStyle name="Currency 3 5 3 2 4 3 2" xfId="30229"/>
    <cellStyle name="Currency 3 5 3 2 4 3 2 2" xfId="30230"/>
    <cellStyle name="Currency 3 5 3 2 4 3 2 2 2" xfId="30231"/>
    <cellStyle name="Currency 3 5 3 2 4 3 2 3" xfId="30232"/>
    <cellStyle name="Currency 3 5 3 2 4 3 3" xfId="30233"/>
    <cellStyle name="Currency 3 5 3 2 4 3 3 2" xfId="30234"/>
    <cellStyle name="Currency 3 5 3 2 4 3 4" xfId="30235"/>
    <cellStyle name="Currency 3 5 3 2 4 4" xfId="30236"/>
    <cellStyle name="Currency 3 5 3 2 4 4 2" xfId="30237"/>
    <cellStyle name="Currency 3 5 3 2 4 4 2 2" xfId="30238"/>
    <cellStyle name="Currency 3 5 3 2 4 4 3" xfId="30239"/>
    <cellStyle name="Currency 3 5 3 2 4 5" xfId="30240"/>
    <cellStyle name="Currency 3 5 3 2 4 5 2" xfId="30241"/>
    <cellStyle name="Currency 3 5 3 2 4 6" xfId="30242"/>
    <cellStyle name="Currency 3 5 3 2 4 7" xfId="30243"/>
    <cellStyle name="Currency 3 5 3 2 5" xfId="30244"/>
    <cellStyle name="Currency 3 5 3 2 5 2" xfId="30245"/>
    <cellStyle name="Currency 3 5 3 2 5 2 2" xfId="30246"/>
    <cellStyle name="Currency 3 5 3 2 5 2 2 2" xfId="30247"/>
    <cellStyle name="Currency 3 5 3 2 5 2 3" xfId="30248"/>
    <cellStyle name="Currency 3 5 3 2 5 3" xfId="30249"/>
    <cellStyle name="Currency 3 5 3 2 5 3 2" xfId="30250"/>
    <cellStyle name="Currency 3 5 3 2 5 4" xfId="30251"/>
    <cellStyle name="Currency 3 5 3 2 5 5" xfId="30252"/>
    <cellStyle name="Currency 3 5 3 2 6" xfId="30253"/>
    <cellStyle name="Currency 3 5 3 2 6 2" xfId="30254"/>
    <cellStyle name="Currency 3 5 3 2 6 2 2" xfId="30255"/>
    <cellStyle name="Currency 3 5 3 2 6 2 2 2" xfId="30256"/>
    <cellStyle name="Currency 3 5 3 2 6 2 3" xfId="30257"/>
    <cellStyle name="Currency 3 5 3 2 6 3" xfId="30258"/>
    <cellStyle name="Currency 3 5 3 2 6 3 2" xfId="30259"/>
    <cellStyle name="Currency 3 5 3 2 6 4" xfId="30260"/>
    <cellStyle name="Currency 3 5 3 2 7" xfId="30261"/>
    <cellStyle name="Currency 3 5 3 2 7 2" xfId="30262"/>
    <cellStyle name="Currency 3 5 3 2 7 2 2" xfId="30263"/>
    <cellStyle name="Currency 3 5 3 2 7 2 2 2" xfId="30264"/>
    <cellStyle name="Currency 3 5 3 2 7 2 3" xfId="30265"/>
    <cellStyle name="Currency 3 5 3 2 7 3" xfId="30266"/>
    <cellStyle name="Currency 3 5 3 2 7 3 2" xfId="30267"/>
    <cellStyle name="Currency 3 5 3 2 7 4" xfId="30268"/>
    <cellStyle name="Currency 3 5 3 2 8" xfId="30269"/>
    <cellStyle name="Currency 3 5 3 2 8 2" xfId="30270"/>
    <cellStyle name="Currency 3 5 3 2 8 2 2" xfId="30271"/>
    <cellStyle name="Currency 3 5 3 2 8 2 2 2" xfId="30272"/>
    <cellStyle name="Currency 3 5 3 2 8 2 3" xfId="30273"/>
    <cellStyle name="Currency 3 5 3 2 8 3" xfId="30274"/>
    <cellStyle name="Currency 3 5 3 2 8 3 2" xfId="30275"/>
    <cellStyle name="Currency 3 5 3 2 8 4" xfId="30276"/>
    <cellStyle name="Currency 3 5 3 2 9" xfId="30277"/>
    <cellStyle name="Currency 3 5 3 2 9 2" xfId="30278"/>
    <cellStyle name="Currency 3 5 3 2 9 2 2" xfId="30279"/>
    <cellStyle name="Currency 3 5 3 2 9 3" xfId="30280"/>
    <cellStyle name="Currency 3 5 3 3" xfId="30281"/>
    <cellStyle name="Currency 3 5 3 3 10" xfId="30282"/>
    <cellStyle name="Currency 3 5 3 3 11" xfId="30283"/>
    <cellStyle name="Currency 3 5 3 3 2" xfId="30284"/>
    <cellStyle name="Currency 3 5 3 3 2 2" xfId="30285"/>
    <cellStyle name="Currency 3 5 3 3 2 2 2" xfId="30286"/>
    <cellStyle name="Currency 3 5 3 3 2 2 2 2" xfId="30287"/>
    <cellStyle name="Currency 3 5 3 3 2 2 2 2 2" xfId="30288"/>
    <cellStyle name="Currency 3 5 3 3 2 2 2 3" xfId="30289"/>
    <cellStyle name="Currency 3 5 3 3 2 2 3" xfId="30290"/>
    <cellStyle name="Currency 3 5 3 3 2 2 3 2" xfId="30291"/>
    <cellStyle name="Currency 3 5 3 3 2 2 4" xfId="30292"/>
    <cellStyle name="Currency 3 5 3 3 2 3" xfId="30293"/>
    <cellStyle name="Currency 3 5 3 3 2 3 2" xfId="30294"/>
    <cellStyle name="Currency 3 5 3 3 2 3 2 2" xfId="30295"/>
    <cellStyle name="Currency 3 5 3 3 2 3 2 2 2" xfId="30296"/>
    <cellStyle name="Currency 3 5 3 3 2 3 2 3" xfId="30297"/>
    <cellStyle name="Currency 3 5 3 3 2 3 3" xfId="30298"/>
    <cellStyle name="Currency 3 5 3 3 2 3 3 2" xfId="30299"/>
    <cellStyle name="Currency 3 5 3 3 2 3 4" xfId="30300"/>
    <cellStyle name="Currency 3 5 3 3 2 4" xfId="30301"/>
    <cellStyle name="Currency 3 5 3 3 2 4 2" xfId="30302"/>
    <cellStyle name="Currency 3 5 3 3 2 4 2 2" xfId="30303"/>
    <cellStyle name="Currency 3 5 3 3 2 4 3" xfId="30304"/>
    <cellStyle name="Currency 3 5 3 3 2 5" xfId="30305"/>
    <cellStyle name="Currency 3 5 3 3 2 5 2" xfId="30306"/>
    <cellStyle name="Currency 3 5 3 3 2 6" xfId="30307"/>
    <cellStyle name="Currency 3 5 3 3 2 7" xfId="30308"/>
    <cellStyle name="Currency 3 5 3 3 3" xfId="30309"/>
    <cellStyle name="Currency 3 5 3 3 3 2" xfId="30310"/>
    <cellStyle name="Currency 3 5 3 3 3 2 2" xfId="30311"/>
    <cellStyle name="Currency 3 5 3 3 3 2 2 2" xfId="30312"/>
    <cellStyle name="Currency 3 5 3 3 3 2 3" xfId="30313"/>
    <cellStyle name="Currency 3 5 3 3 3 3" xfId="30314"/>
    <cellStyle name="Currency 3 5 3 3 3 3 2" xfId="30315"/>
    <cellStyle name="Currency 3 5 3 3 3 4" xfId="30316"/>
    <cellStyle name="Currency 3 5 3 3 3 5" xfId="30317"/>
    <cellStyle name="Currency 3 5 3 3 4" xfId="30318"/>
    <cellStyle name="Currency 3 5 3 3 4 2" xfId="30319"/>
    <cellStyle name="Currency 3 5 3 3 4 2 2" xfId="30320"/>
    <cellStyle name="Currency 3 5 3 3 4 2 2 2" xfId="30321"/>
    <cellStyle name="Currency 3 5 3 3 4 2 3" xfId="30322"/>
    <cellStyle name="Currency 3 5 3 3 4 3" xfId="30323"/>
    <cellStyle name="Currency 3 5 3 3 4 3 2" xfId="30324"/>
    <cellStyle name="Currency 3 5 3 3 4 4" xfId="30325"/>
    <cellStyle name="Currency 3 5 3 3 5" xfId="30326"/>
    <cellStyle name="Currency 3 5 3 3 5 2" xfId="30327"/>
    <cellStyle name="Currency 3 5 3 3 5 2 2" xfId="30328"/>
    <cellStyle name="Currency 3 5 3 3 5 2 2 2" xfId="30329"/>
    <cellStyle name="Currency 3 5 3 3 5 2 3" xfId="30330"/>
    <cellStyle name="Currency 3 5 3 3 5 3" xfId="30331"/>
    <cellStyle name="Currency 3 5 3 3 5 3 2" xfId="30332"/>
    <cellStyle name="Currency 3 5 3 3 5 4" xfId="30333"/>
    <cellStyle name="Currency 3 5 3 3 6" xfId="30334"/>
    <cellStyle name="Currency 3 5 3 3 6 2" xfId="30335"/>
    <cellStyle name="Currency 3 5 3 3 6 2 2" xfId="30336"/>
    <cellStyle name="Currency 3 5 3 3 6 2 2 2" xfId="30337"/>
    <cellStyle name="Currency 3 5 3 3 6 2 3" xfId="30338"/>
    <cellStyle name="Currency 3 5 3 3 6 3" xfId="30339"/>
    <cellStyle name="Currency 3 5 3 3 6 3 2" xfId="30340"/>
    <cellStyle name="Currency 3 5 3 3 6 4" xfId="30341"/>
    <cellStyle name="Currency 3 5 3 3 7" xfId="30342"/>
    <cellStyle name="Currency 3 5 3 3 7 2" xfId="30343"/>
    <cellStyle name="Currency 3 5 3 3 7 2 2" xfId="30344"/>
    <cellStyle name="Currency 3 5 3 3 7 3" xfId="30345"/>
    <cellStyle name="Currency 3 5 3 3 8" xfId="30346"/>
    <cellStyle name="Currency 3 5 3 3 8 2" xfId="30347"/>
    <cellStyle name="Currency 3 5 3 3 9" xfId="30348"/>
    <cellStyle name="Currency 3 5 3 4" xfId="30349"/>
    <cellStyle name="Currency 3 5 3 4 10" xfId="30350"/>
    <cellStyle name="Currency 3 5 3 4 11" xfId="30351"/>
    <cellStyle name="Currency 3 5 3 4 2" xfId="30352"/>
    <cellStyle name="Currency 3 5 3 4 2 2" xfId="30353"/>
    <cellStyle name="Currency 3 5 3 4 2 2 2" xfId="30354"/>
    <cellStyle name="Currency 3 5 3 4 2 2 2 2" xfId="30355"/>
    <cellStyle name="Currency 3 5 3 4 2 2 2 2 2" xfId="30356"/>
    <cellStyle name="Currency 3 5 3 4 2 2 2 3" xfId="30357"/>
    <cellStyle name="Currency 3 5 3 4 2 2 3" xfId="30358"/>
    <cellStyle name="Currency 3 5 3 4 2 2 3 2" xfId="30359"/>
    <cellStyle name="Currency 3 5 3 4 2 2 4" xfId="30360"/>
    <cellStyle name="Currency 3 5 3 4 2 3" xfId="30361"/>
    <cellStyle name="Currency 3 5 3 4 2 3 2" xfId="30362"/>
    <cellStyle name="Currency 3 5 3 4 2 3 2 2" xfId="30363"/>
    <cellStyle name="Currency 3 5 3 4 2 3 2 2 2" xfId="30364"/>
    <cellStyle name="Currency 3 5 3 4 2 3 2 3" xfId="30365"/>
    <cellStyle name="Currency 3 5 3 4 2 3 3" xfId="30366"/>
    <cellStyle name="Currency 3 5 3 4 2 3 3 2" xfId="30367"/>
    <cellStyle name="Currency 3 5 3 4 2 3 4" xfId="30368"/>
    <cellStyle name="Currency 3 5 3 4 2 4" xfId="30369"/>
    <cellStyle name="Currency 3 5 3 4 2 4 2" xfId="30370"/>
    <cellStyle name="Currency 3 5 3 4 2 4 2 2" xfId="30371"/>
    <cellStyle name="Currency 3 5 3 4 2 4 3" xfId="30372"/>
    <cellStyle name="Currency 3 5 3 4 2 5" xfId="30373"/>
    <cellStyle name="Currency 3 5 3 4 2 5 2" xfId="30374"/>
    <cellStyle name="Currency 3 5 3 4 2 6" xfId="30375"/>
    <cellStyle name="Currency 3 5 3 4 2 7" xfId="30376"/>
    <cellStyle name="Currency 3 5 3 4 3" xfId="30377"/>
    <cellStyle name="Currency 3 5 3 4 3 2" xfId="30378"/>
    <cellStyle name="Currency 3 5 3 4 3 2 2" xfId="30379"/>
    <cellStyle name="Currency 3 5 3 4 3 2 2 2" xfId="30380"/>
    <cellStyle name="Currency 3 5 3 4 3 2 3" xfId="30381"/>
    <cellStyle name="Currency 3 5 3 4 3 3" xfId="30382"/>
    <cellStyle name="Currency 3 5 3 4 3 3 2" xfId="30383"/>
    <cellStyle name="Currency 3 5 3 4 3 4" xfId="30384"/>
    <cellStyle name="Currency 3 5 3 4 3 5" xfId="30385"/>
    <cellStyle name="Currency 3 5 3 4 4" xfId="30386"/>
    <cellStyle name="Currency 3 5 3 4 4 2" xfId="30387"/>
    <cellStyle name="Currency 3 5 3 4 4 2 2" xfId="30388"/>
    <cellStyle name="Currency 3 5 3 4 4 2 2 2" xfId="30389"/>
    <cellStyle name="Currency 3 5 3 4 4 2 3" xfId="30390"/>
    <cellStyle name="Currency 3 5 3 4 4 3" xfId="30391"/>
    <cellStyle name="Currency 3 5 3 4 4 3 2" xfId="30392"/>
    <cellStyle name="Currency 3 5 3 4 4 4" xfId="30393"/>
    <cellStyle name="Currency 3 5 3 4 5" xfId="30394"/>
    <cellStyle name="Currency 3 5 3 4 5 2" xfId="30395"/>
    <cellStyle name="Currency 3 5 3 4 5 2 2" xfId="30396"/>
    <cellStyle name="Currency 3 5 3 4 5 2 2 2" xfId="30397"/>
    <cellStyle name="Currency 3 5 3 4 5 2 3" xfId="30398"/>
    <cellStyle name="Currency 3 5 3 4 5 3" xfId="30399"/>
    <cellStyle name="Currency 3 5 3 4 5 3 2" xfId="30400"/>
    <cellStyle name="Currency 3 5 3 4 5 4" xfId="30401"/>
    <cellStyle name="Currency 3 5 3 4 6" xfId="30402"/>
    <cellStyle name="Currency 3 5 3 4 6 2" xfId="30403"/>
    <cellStyle name="Currency 3 5 3 4 6 2 2" xfId="30404"/>
    <cellStyle name="Currency 3 5 3 4 6 2 2 2" xfId="30405"/>
    <cellStyle name="Currency 3 5 3 4 6 2 3" xfId="30406"/>
    <cellStyle name="Currency 3 5 3 4 6 3" xfId="30407"/>
    <cellStyle name="Currency 3 5 3 4 6 3 2" xfId="30408"/>
    <cellStyle name="Currency 3 5 3 4 6 4" xfId="30409"/>
    <cellStyle name="Currency 3 5 3 4 7" xfId="30410"/>
    <cellStyle name="Currency 3 5 3 4 7 2" xfId="30411"/>
    <cellStyle name="Currency 3 5 3 4 7 2 2" xfId="30412"/>
    <cellStyle name="Currency 3 5 3 4 7 3" xfId="30413"/>
    <cellStyle name="Currency 3 5 3 4 8" xfId="30414"/>
    <cellStyle name="Currency 3 5 3 4 8 2" xfId="30415"/>
    <cellStyle name="Currency 3 5 3 4 9" xfId="30416"/>
    <cellStyle name="Currency 3 5 3 5" xfId="30417"/>
    <cellStyle name="Currency 3 5 3 5 2" xfId="30418"/>
    <cellStyle name="Currency 3 5 3 5 2 2" xfId="30419"/>
    <cellStyle name="Currency 3 5 3 5 2 2 2" xfId="30420"/>
    <cellStyle name="Currency 3 5 3 5 2 2 2 2" xfId="30421"/>
    <cellStyle name="Currency 3 5 3 5 2 2 3" xfId="30422"/>
    <cellStyle name="Currency 3 5 3 5 2 3" xfId="30423"/>
    <cellStyle name="Currency 3 5 3 5 2 3 2" xfId="30424"/>
    <cellStyle name="Currency 3 5 3 5 2 4" xfId="30425"/>
    <cellStyle name="Currency 3 5 3 5 3" xfId="30426"/>
    <cellStyle name="Currency 3 5 3 5 3 2" xfId="30427"/>
    <cellStyle name="Currency 3 5 3 5 3 2 2" xfId="30428"/>
    <cellStyle name="Currency 3 5 3 5 3 2 2 2" xfId="30429"/>
    <cellStyle name="Currency 3 5 3 5 3 2 3" xfId="30430"/>
    <cellStyle name="Currency 3 5 3 5 3 3" xfId="30431"/>
    <cellStyle name="Currency 3 5 3 5 3 3 2" xfId="30432"/>
    <cellStyle name="Currency 3 5 3 5 3 4" xfId="30433"/>
    <cellStyle name="Currency 3 5 3 5 4" xfId="30434"/>
    <cellStyle name="Currency 3 5 3 5 4 2" xfId="30435"/>
    <cellStyle name="Currency 3 5 3 5 4 2 2" xfId="30436"/>
    <cellStyle name="Currency 3 5 3 5 4 3" xfId="30437"/>
    <cellStyle name="Currency 3 5 3 5 5" xfId="30438"/>
    <cellStyle name="Currency 3 5 3 5 5 2" xfId="30439"/>
    <cellStyle name="Currency 3 5 3 5 6" xfId="30440"/>
    <cellStyle name="Currency 3 5 3 5 7" xfId="30441"/>
    <cellStyle name="Currency 3 5 3 5 8" xfId="30442"/>
    <cellStyle name="Currency 3 5 3 6" xfId="30443"/>
    <cellStyle name="Currency 3 5 3 6 2" xfId="30444"/>
    <cellStyle name="Currency 3 5 3 6 2 2" xfId="30445"/>
    <cellStyle name="Currency 3 5 3 6 2 2 2" xfId="30446"/>
    <cellStyle name="Currency 3 5 3 6 2 2 2 2" xfId="30447"/>
    <cellStyle name="Currency 3 5 3 6 2 2 3" xfId="30448"/>
    <cellStyle name="Currency 3 5 3 6 2 3" xfId="30449"/>
    <cellStyle name="Currency 3 5 3 6 2 3 2" xfId="30450"/>
    <cellStyle name="Currency 3 5 3 6 2 4" xfId="30451"/>
    <cellStyle name="Currency 3 5 3 6 3" xfId="30452"/>
    <cellStyle name="Currency 3 5 3 6 3 2" xfId="30453"/>
    <cellStyle name="Currency 3 5 3 6 3 2 2" xfId="30454"/>
    <cellStyle name="Currency 3 5 3 6 3 2 2 2" xfId="30455"/>
    <cellStyle name="Currency 3 5 3 6 3 2 3" xfId="30456"/>
    <cellStyle name="Currency 3 5 3 6 3 3" xfId="30457"/>
    <cellStyle name="Currency 3 5 3 6 3 3 2" xfId="30458"/>
    <cellStyle name="Currency 3 5 3 6 3 4" xfId="30459"/>
    <cellStyle name="Currency 3 5 3 6 4" xfId="30460"/>
    <cellStyle name="Currency 3 5 3 6 4 2" xfId="30461"/>
    <cellStyle name="Currency 3 5 3 6 4 2 2" xfId="30462"/>
    <cellStyle name="Currency 3 5 3 6 4 3" xfId="30463"/>
    <cellStyle name="Currency 3 5 3 6 5" xfId="30464"/>
    <cellStyle name="Currency 3 5 3 6 5 2" xfId="30465"/>
    <cellStyle name="Currency 3 5 3 6 6" xfId="30466"/>
    <cellStyle name="Currency 3 5 3 6 7" xfId="30467"/>
    <cellStyle name="Currency 3 5 3 7" xfId="30468"/>
    <cellStyle name="Currency 3 5 3 7 2" xfId="30469"/>
    <cellStyle name="Currency 3 5 3 7 2 2" xfId="30470"/>
    <cellStyle name="Currency 3 5 3 7 2 2 2" xfId="30471"/>
    <cellStyle name="Currency 3 5 3 7 2 3" xfId="30472"/>
    <cellStyle name="Currency 3 5 3 7 3" xfId="30473"/>
    <cellStyle name="Currency 3 5 3 7 3 2" xfId="30474"/>
    <cellStyle name="Currency 3 5 3 7 4" xfId="30475"/>
    <cellStyle name="Currency 3 5 3 7 5" xfId="30476"/>
    <cellStyle name="Currency 3 5 3 7 6" xfId="30477"/>
    <cellStyle name="Currency 3 5 3 8" xfId="30478"/>
    <cellStyle name="Currency 3 5 3 8 2" xfId="30479"/>
    <cellStyle name="Currency 3 5 3 8 2 2" xfId="30480"/>
    <cellStyle name="Currency 3 5 3 8 2 2 2" xfId="30481"/>
    <cellStyle name="Currency 3 5 3 8 2 3" xfId="30482"/>
    <cellStyle name="Currency 3 5 3 8 3" xfId="30483"/>
    <cellStyle name="Currency 3 5 3 8 3 2" xfId="30484"/>
    <cellStyle name="Currency 3 5 3 8 4" xfId="30485"/>
    <cellStyle name="Currency 3 5 3 9" xfId="30486"/>
    <cellStyle name="Currency 3 5 3 9 2" xfId="30487"/>
    <cellStyle name="Currency 3 5 3 9 2 2" xfId="30488"/>
    <cellStyle name="Currency 3 5 3 9 2 2 2" xfId="30489"/>
    <cellStyle name="Currency 3 5 3 9 2 3" xfId="30490"/>
    <cellStyle name="Currency 3 5 3 9 3" xfId="30491"/>
    <cellStyle name="Currency 3 5 3 9 3 2" xfId="30492"/>
    <cellStyle name="Currency 3 5 3 9 4" xfId="30493"/>
    <cellStyle name="Currency 3 5 4" xfId="30494"/>
    <cellStyle name="Currency 3 5 4 10" xfId="30495"/>
    <cellStyle name="Currency 3 5 4 10 2" xfId="30496"/>
    <cellStyle name="Currency 3 5 4 10 2 2" xfId="30497"/>
    <cellStyle name="Currency 3 5 4 10 3" xfId="30498"/>
    <cellStyle name="Currency 3 5 4 11" xfId="30499"/>
    <cellStyle name="Currency 3 5 4 11 2" xfId="30500"/>
    <cellStyle name="Currency 3 5 4 12" xfId="30501"/>
    <cellStyle name="Currency 3 5 4 13" xfId="30502"/>
    <cellStyle name="Currency 3 5 4 14" xfId="30503"/>
    <cellStyle name="Currency 3 5 4 15" xfId="30504"/>
    <cellStyle name="Currency 3 5 4 16" xfId="30505"/>
    <cellStyle name="Currency 3 5 4 17" xfId="30506"/>
    <cellStyle name="Currency 3 5 4 2" xfId="30507"/>
    <cellStyle name="Currency 3 5 4 2 10" xfId="30508"/>
    <cellStyle name="Currency 3 5 4 2 10 2" xfId="30509"/>
    <cellStyle name="Currency 3 5 4 2 11" xfId="30510"/>
    <cellStyle name="Currency 3 5 4 2 12" xfId="30511"/>
    <cellStyle name="Currency 3 5 4 2 13" xfId="30512"/>
    <cellStyle name="Currency 3 5 4 2 2" xfId="30513"/>
    <cellStyle name="Currency 3 5 4 2 2 10" xfId="30514"/>
    <cellStyle name="Currency 3 5 4 2 2 2" xfId="30515"/>
    <cellStyle name="Currency 3 5 4 2 2 2 2" xfId="30516"/>
    <cellStyle name="Currency 3 5 4 2 2 2 2 2" xfId="30517"/>
    <cellStyle name="Currency 3 5 4 2 2 2 2 2 2" xfId="30518"/>
    <cellStyle name="Currency 3 5 4 2 2 2 2 2 2 2" xfId="30519"/>
    <cellStyle name="Currency 3 5 4 2 2 2 2 2 3" xfId="30520"/>
    <cellStyle name="Currency 3 5 4 2 2 2 2 3" xfId="30521"/>
    <cellStyle name="Currency 3 5 4 2 2 2 2 3 2" xfId="30522"/>
    <cellStyle name="Currency 3 5 4 2 2 2 2 4" xfId="30523"/>
    <cellStyle name="Currency 3 5 4 2 2 2 3" xfId="30524"/>
    <cellStyle name="Currency 3 5 4 2 2 2 3 2" xfId="30525"/>
    <cellStyle name="Currency 3 5 4 2 2 2 3 2 2" xfId="30526"/>
    <cellStyle name="Currency 3 5 4 2 2 2 3 2 2 2" xfId="30527"/>
    <cellStyle name="Currency 3 5 4 2 2 2 3 2 3" xfId="30528"/>
    <cellStyle name="Currency 3 5 4 2 2 2 3 3" xfId="30529"/>
    <cellStyle name="Currency 3 5 4 2 2 2 3 3 2" xfId="30530"/>
    <cellStyle name="Currency 3 5 4 2 2 2 3 4" xfId="30531"/>
    <cellStyle name="Currency 3 5 4 2 2 2 4" xfId="30532"/>
    <cellStyle name="Currency 3 5 4 2 2 2 4 2" xfId="30533"/>
    <cellStyle name="Currency 3 5 4 2 2 2 4 2 2" xfId="30534"/>
    <cellStyle name="Currency 3 5 4 2 2 2 4 3" xfId="30535"/>
    <cellStyle name="Currency 3 5 4 2 2 2 5" xfId="30536"/>
    <cellStyle name="Currency 3 5 4 2 2 2 5 2" xfId="30537"/>
    <cellStyle name="Currency 3 5 4 2 2 2 6" xfId="30538"/>
    <cellStyle name="Currency 3 5 4 2 2 2 7" xfId="30539"/>
    <cellStyle name="Currency 3 5 4 2 2 3" xfId="30540"/>
    <cellStyle name="Currency 3 5 4 2 2 3 2" xfId="30541"/>
    <cellStyle name="Currency 3 5 4 2 2 3 2 2" xfId="30542"/>
    <cellStyle name="Currency 3 5 4 2 2 3 2 2 2" xfId="30543"/>
    <cellStyle name="Currency 3 5 4 2 2 3 2 3" xfId="30544"/>
    <cellStyle name="Currency 3 5 4 2 2 3 3" xfId="30545"/>
    <cellStyle name="Currency 3 5 4 2 2 3 3 2" xfId="30546"/>
    <cellStyle name="Currency 3 5 4 2 2 3 4" xfId="30547"/>
    <cellStyle name="Currency 3 5 4 2 2 3 5" xfId="30548"/>
    <cellStyle name="Currency 3 5 4 2 2 4" xfId="30549"/>
    <cellStyle name="Currency 3 5 4 2 2 4 2" xfId="30550"/>
    <cellStyle name="Currency 3 5 4 2 2 4 2 2" xfId="30551"/>
    <cellStyle name="Currency 3 5 4 2 2 4 2 2 2" xfId="30552"/>
    <cellStyle name="Currency 3 5 4 2 2 4 2 3" xfId="30553"/>
    <cellStyle name="Currency 3 5 4 2 2 4 3" xfId="30554"/>
    <cellStyle name="Currency 3 5 4 2 2 4 3 2" xfId="30555"/>
    <cellStyle name="Currency 3 5 4 2 2 4 4" xfId="30556"/>
    <cellStyle name="Currency 3 5 4 2 2 5" xfId="30557"/>
    <cellStyle name="Currency 3 5 4 2 2 5 2" xfId="30558"/>
    <cellStyle name="Currency 3 5 4 2 2 5 2 2" xfId="30559"/>
    <cellStyle name="Currency 3 5 4 2 2 5 2 2 2" xfId="30560"/>
    <cellStyle name="Currency 3 5 4 2 2 5 2 3" xfId="30561"/>
    <cellStyle name="Currency 3 5 4 2 2 5 3" xfId="30562"/>
    <cellStyle name="Currency 3 5 4 2 2 5 3 2" xfId="30563"/>
    <cellStyle name="Currency 3 5 4 2 2 5 4" xfId="30564"/>
    <cellStyle name="Currency 3 5 4 2 2 6" xfId="30565"/>
    <cellStyle name="Currency 3 5 4 2 2 6 2" xfId="30566"/>
    <cellStyle name="Currency 3 5 4 2 2 6 2 2" xfId="30567"/>
    <cellStyle name="Currency 3 5 4 2 2 6 2 2 2" xfId="30568"/>
    <cellStyle name="Currency 3 5 4 2 2 6 2 3" xfId="30569"/>
    <cellStyle name="Currency 3 5 4 2 2 6 3" xfId="30570"/>
    <cellStyle name="Currency 3 5 4 2 2 6 3 2" xfId="30571"/>
    <cellStyle name="Currency 3 5 4 2 2 6 4" xfId="30572"/>
    <cellStyle name="Currency 3 5 4 2 2 7" xfId="30573"/>
    <cellStyle name="Currency 3 5 4 2 2 7 2" xfId="30574"/>
    <cellStyle name="Currency 3 5 4 2 2 7 2 2" xfId="30575"/>
    <cellStyle name="Currency 3 5 4 2 2 7 3" xfId="30576"/>
    <cellStyle name="Currency 3 5 4 2 2 8" xfId="30577"/>
    <cellStyle name="Currency 3 5 4 2 2 8 2" xfId="30578"/>
    <cellStyle name="Currency 3 5 4 2 2 9" xfId="30579"/>
    <cellStyle name="Currency 3 5 4 2 3" xfId="30580"/>
    <cellStyle name="Currency 3 5 4 2 3 10" xfId="30581"/>
    <cellStyle name="Currency 3 5 4 2 3 2" xfId="30582"/>
    <cellStyle name="Currency 3 5 4 2 3 2 2" xfId="30583"/>
    <cellStyle name="Currency 3 5 4 2 3 2 2 2" xfId="30584"/>
    <cellStyle name="Currency 3 5 4 2 3 2 2 2 2" xfId="30585"/>
    <cellStyle name="Currency 3 5 4 2 3 2 2 2 2 2" xfId="30586"/>
    <cellStyle name="Currency 3 5 4 2 3 2 2 2 3" xfId="30587"/>
    <cellStyle name="Currency 3 5 4 2 3 2 2 3" xfId="30588"/>
    <cellStyle name="Currency 3 5 4 2 3 2 2 3 2" xfId="30589"/>
    <cellStyle name="Currency 3 5 4 2 3 2 2 4" xfId="30590"/>
    <cellStyle name="Currency 3 5 4 2 3 2 3" xfId="30591"/>
    <cellStyle name="Currency 3 5 4 2 3 2 3 2" xfId="30592"/>
    <cellStyle name="Currency 3 5 4 2 3 2 3 2 2" xfId="30593"/>
    <cellStyle name="Currency 3 5 4 2 3 2 3 2 2 2" xfId="30594"/>
    <cellStyle name="Currency 3 5 4 2 3 2 3 2 3" xfId="30595"/>
    <cellStyle name="Currency 3 5 4 2 3 2 3 3" xfId="30596"/>
    <cellStyle name="Currency 3 5 4 2 3 2 3 3 2" xfId="30597"/>
    <cellStyle name="Currency 3 5 4 2 3 2 3 4" xfId="30598"/>
    <cellStyle name="Currency 3 5 4 2 3 2 4" xfId="30599"/>
    <cellStyle name="Currency 3 5 4 2 3 2 4 2" xfId="30600"/>
    <cellStyle name="Currency 3 5 4 2 3 2 4 2 2" xfId="30601"/>
    <cellStyle name="Currency 3 5 4 2 3 2 4 3" xfId="30602"/>
    <cellStyle name="Currency 3 5 4 2 3 2 5" xfId="30603"/>
    <cellStyle name="Currency 3 5 4 2 3 2 5 2" xfId="30604"/>
    <cellStyle name="Currency 3 5 4 2 3 2 6" xfId="30605"/>
    <cellStyle name="Currency 3 5 4 2 3 2 7" xfId="30606"/>
    <cellStyle name="Currency 3 5 4 2 3 3" xfId="30607"/>
    <cellStyle name="Currency 3 5 4 2 3 3 2" xfId="30608"/>
    <cellStyle name="Currency 3 5 4 2 3 3 2 2" xfId="30609"/>
    <cellStyle name="Currency 3 5 4 2 3 3 2 2 2" xfId="30610"/>
    <cellStyle name="Currency 3 5 4 2 3 3 2 3" xfId="30611"/>
    <cellStyle name="Currency 3 5 4 2 3 3 3" xfId="30612"/>
    <cellStyle name="Currency 3 5 4 2 3 3 3 2" xfId="30613"/>
    <cellStyle name="Currency 3 5 4 2 3 3 4" xfId="30614"/>
    <cellStyle name="Currency 3 5 4 2 3 3 5" xfId="30615"/>
    <cellStyle name="Currency 3 5 4 2 3 4" xfId="30616"/>
    <cellStyle name="Currency 3 5 4 2 3 4 2" xfId="30617"/>
    <cellStyle name="Currency 3 5 4 2 3 4 2 2" xfId="30618"/>
    <cellStyle name="Currency 3 5 4 2 3 4 2 2 2" xfId="30619"/>
    <cellStyle name="Currency 3 5 4 2 3 4 2 3" xfId="30620"/>
    <cellStyle name="Currency 3 5 4 2 3 4 3" xfId="30621"/>
    <cellStyle name="Currency 3 5 4 2 3 4 3 2" xfId="30622"/>
    <cellStyle name="Currency 3 5 4 2 3 4 4" xfId="30623"/>
    <cellStyle name="Currency 3 5 4 2 3 5" xfId="30624"/>
    <cellStyle name="Currency 3 5 4 2 3 5 2" xfId="30625"/>
    <cellStyle name="Currency 3 5 4 2 3 5 2 2" xfId="30626"/>
    <cellStyle name="Currency 3 5 4 2 3 5 2 2 2" xfId="30627"/>
    <cellStyle name="Currency 3 5 4 2 3 5 2 3" xfId="30628"/>
    <cellStyle name="Currency 3 5 4 2 3 5 3" xfId="30629"/>
    <cellStyle name="Currency 3 5 4 2 3 5 3 2" xfId="30630"/>
    <cellStyle name="Currency 3 5 4 2 3 5 4" xfId="30631"/>
    <cellStyle name="Currency 3 5 4 2 3 6" xfId="30632"/>
    <cellStyle name="Currency 3 5 4 2 3 6 2" xfId="30633"/>
    <cellStyle name="Currency 3 5 4 2 3 6 2 2" xfId="30634"/>
    <cellStyle name="Currency 3 5 4 2 3 6 2 2 2" xfId="30635"/>
    <cellStyle name="Currency 3 5 4 2 3 6 2 3" xfId="30636"/>
    <cellStyle name="Currency 3 5 4 2 3 6 3" xfId="30637"/>
    <cellStyle name="Currency 3 5 4 2 3 6 3 2" xfId="30638"/>
    <cellStyle name="Currency 3 5 4 2 3 6 4" xfId="30639"/>
    <cellStyle name="Currency 3 5 4 2 3 7" xfId="30640"/>
    <cellStyle name="Currency 3 5 4 2 3 7 2" xfId="30641"/>
    <cellStyle name="Currency 3 5 4 2 3 7 2 2" xfId="30642"/>
    <cellStyle name="Currency 3 5 4 2 3 7 3" xfId="30643"/>
    <cellStyle name="Currency 3 5 4 2 3 8" xfId="30644"/>
    <cellStyle name="Currency 3 5 4 2 3 8 2" xfId="30645"/>
    <cellStyle name="Currency 3 5 4 2 3 9" xfId="30646"/>
    <cellStyle name="Currency 3 5 4 2 4" xfId="30647"/>
    <cellStyle name="Currency 3 5 4 2 4 2" xfId="30648"/>
    <cellStyle name="Currency 3 5 4 2 4 2 2" xfId="30649"/>
    <cellStyle name="Currency 3 5 4 2 4 2 2 2" xfId="30650"/>
    <cellStyle name="Currency 3 5 4 2 4 2 2 2 2" xfId="30651"/>
    <cellStyle name="Currency 3 5 4 2 4 2 2 3" xfId="30652"/>
    <cellStyle name="Currency 3 5 4 2 4 2 3" xfId="30653"/>
    <cellStyle name="Currency 3 5 4 2 4 2 3 2" xfId="30654"/>
    <cellStyle name="Currency 3 5 4 2 4 2 4" xfId="30655"/>
    <cellStyle name="Currency 3 5 4 2 4 3" xfId="30656"/>
    <cellStyle name="Currency 3 5 4 2 4 3 2" xfId="30657"/>
    <cellStyle name="Currency 3 5 4 2 4 3 2 2" xfId="30658"/>
    <cellStyle name="Currency 3 5 4 2 4 3 2 2 2" xfId="30659"/>
    <cellStyle name="Currency 3 5 4 2 4 3 2 3" xfId="30660"/>
    <cellStyle name="Currency 3 5 4 2 4 3 3" xfId="30661"/>
    <cellStyle name="Currency 3 5 4 2 4 3 3 2" xfId="30662"/>
    <cellStyle name="Currency 3 5 4 2 4 3 4" xfId="30663"/>
    <cellStyle name="Currency 3 5 4 2 4 4" xfId="30664"/>
    <cellStyle name="Currency 3 5 4 2 4 4 2" xfId="30665"/>
    <cellStyle name="Currency 3 5 4 2 4 4 2 2" xfId="30666"/>
    <cellStyle name="Currency 3 5 4 2 4 4 3" xfId="30667"/>
    <cellStyle name="Currency 3 5 4 2 4 5" xfId="30668"/>
    <cellStyle name="Currency 3 5 4 2 4 5 2" xfId="30669"/>
    <cellStyle name="Currency 3 5 4 2 4 6" xfId="30670"/>
    <cellStyle name="Currency 3 5 4 2 4 7" xfId="30671"/>
    <cellStyle name="Currency 3 5 4 2 5" xfId="30672"/>
    <cellStyle name="Currency 3 5 4 2 5 2" xfId="30673"/>
    <cellStyle name="Currency 3 5 4 2 5 2 2" xfId="30674"/>
    <cellStyle name="Currency 3 5 4 2 5 2 2 2" xfId="30675"/>
    <cellStyle name="Currency 3 5 4 2 5 2 3" xfId="30676"/>
    <cellStyle name="Currency 3 5 4 2 5 3" xfId="30677"/>
    <cellStyle name="Currency 3 5 4 2 5 3 2" xfId="30678"/>
    <cellStyle name="Currency 3 5 4 2 5 4" xfId="30679"/>
    <cellStyle name="Currency 3 5 4 2 5 5" xfId="30680"/>
    <cellStyle name="Currency 3 5 4 2 6" xfId="30681"/>
    <cellStyle name="Currency 3 5 4 2 6 2" xfId="30682"/>
    <cellStyle name="Currency 3 5 4 2 6 2 2" xfId="30683"/>
    <cellStyle name="Currency 3 5 4 2 6 2 2 2" xfId="30684"/>
    <cellStyle name="Currency 3 5 4 2 6 2 3" xfId="30685"/>
    <cellStyle name="Currency 3 5 4 2 6 3" xfId="30686"/>
    <cellStyle name="Currency 3 5 4 2 6 3 2" xfId="30687"/>
    <cellStyle name="Currency 3 5 4 2 6 4" xfId="30688"/>
    <cellStyle name="Currency 3 5 4 2 7" xfId="30689"/>
    <cellStyle name="Currency 3 5 4 2 7 2" xfId="30690"/>
    <cellStyle name="Currency 3 5 4 2 7 2 2" xfId="30691"/>
    <cellStyle name="Currency 3 5 4 2 7 2 2 2" xfId="30692"/>
    <cellStyle name="Currency 3 5 4 2 7 2 3" xfId="30693"/>
    <cellStyle name="Currency 3 5 4 2 7 3" xfId="30694"/>
    <cellStyle name="Currency 3 5 4 2 7 3 2" xfId="30695"/>
    <cellStyle name="Currency 3 5 4 2 7 4" xfId="30696"/>
    <cellStyle name="Currency 3 5 4 2 8" xfId="30697"/>
    <cellStyle name="Currency 3 5 4 2 8 2" xfId="30698"/>
    <cellStyle name="Currency 3 5 4 2 8 2 2" xfId="30699"/>
    <cellStyle name="Currency 3 5 4 2 8 2 2 2" xfId="30700"/>
    <cellStyle name="Currency 3 5 4 2 8 2 3" xfId="30701"/>
    <cellStyle name="Currency 3 5 4 2 8 3" xfId="30702"/>
    <cellStyle name="Currency 3 5 4 2 8 3 2" xfId="30703"/>
    <cellStyle name="Currency 3 5 4 2 8 4" xfId="30704"/>
    <cellStyle name="Currency 3 5 4 2 9" xfId="30705"/>
    <cellStyle name="Currency 3 5 4 2 9 2" xfId="30706"/>
    <cellStyle name="Currency 3 5 4 2 9 2 2" xfId="30707"/>
    <cellStyle name="Currency 3 5 4 2 9 3" xfId="30708"/>
    <cellStyle name="Currency 3 5 4 3" xfId="30709"/>
    <cellStyle name="Currency 3 5 4 3 10" xfId="30710"/>
    <cellStyle name="Currency 3 5 4 3 11" xfId="30711"/>
    <cellStyle name="Currency 3 5 4 3 2" xfId="30712"/>
    <cellStyle name="Currency 3 5 4 3 2 2" xfId="30713"/>
    <cellStyle name="Currency 3 5 4 3 2 2 2" xfId="30714"/>
    <cellStyle name="Currency 3 5 4 3 2 2 2 2" xfId="30715"/>
    <cellStyle name="Currency 3 5 4 3 2 2 2 2 2" xfId="30716"/>
    <cellStyle name="Currency 3 5 4 3 2 2 2 3" xfId="30717"/>
    <cellStyle name="Currency 3 5 4 3 2 2 3" xfId="30718"/>
    <cellStyle name="Currency 3 5 4 3 2 2 3 2" xfId="30719"/>
    <cellStyle name="Currency 3 5 4 3 2 2 4" xfId="30720"/>
    <cellStyle name="Currency 3 5 4 3 2 3" xfId="30721"/>
    <cellStyle name="Currency 3 5 4 3 2 3 2" xfId="30722"/>
    <cellStyle name="Currency 3 5 4 3 2 3 2 2" xfId="30723"/>
    <cellStyle name="Currency 3 5 4 3 2 3 2 2 2" xfId="30724"/>
    <cellStyle name="Currency 3 5 4 3 2 3 2 3" xfId="30725"/>
    <cellStyle name="Currency 3 5 4 3 2 3 3" xfId="30726"/>
    <cellStyle name="Currency 3 5 4 3 2 3 3 2" xfId="30727"/>
    <cellStyle name="Currency 3 5 4 3 2 3 4" xfId="30728"/>
    <cellStyle name="Currency 3 5 4 3 2 4" xfId="30729"/>
    <cellStyle name="Currency 3 5 4 3 2 4 2" xfId="30730"/>
    <cellStyle name="Currency 3 5 4 3 2 4 2 2" xfId="30731"/>
    <cellStyle name="Currency 3 5 4 3 2 4 3" xfId="30732"/>
    <cellStyle name="Currency 3 5 4 3 2 5" xfId="30733"/>
    <cellStyle name="Currency 3 5 4 3 2 5 2" xfId="30734"/>
    <cellStyle name="Currency 3 5 4 3 2 6" xfId="30735"/>
    <cellStyle name="Currency 3 5 4 3 2 7" xfId="30736"/>
    <cellStyle name="Currency 3 5 4 3 3" xfId="30737"/>
    <cellStyle name="Currency 3 5 4 3 3 2" xfId="30738"/>
    <cellStyle name="Currency 3 5 4 3 3 2 2" xfId="30739"/>
    <cellStyle name="Currency 3 5 4 3 3 2 2 2" xfId="30740"/>
    <cellStyle name="Currency 3 5 4 3 3 2 3" xfId="30741"/>
    <cellStyle name="Currency 3 5 4 3 3 3" xfId="30742"/>
    <cellStyle name="Currency 3 5 4 3 3 3 2" xfId="30743"/>
    <cellStyle name="Currency 3 5 4 3 3 4" xfId="30744"/>
    <cellStyle name="Currency 3 5 4 3 3 5" xfId="30745"/>
    <cellStyle name="Currency 3 5 4 3 4" xfId="30746"/>
    <cellStyle name="Currency 3 5 4 3 4 2" xfId="30747"/>
    <cellStyle name="Currency 3 5 4 3 4 2 2" xfId="30748"/>
    <cellStyle name="Currency 3 5 4 3 4 2 2 2" xfId="30749"/>
    <cellStyle name="Currency 3 5 4 3 4 2 3" xfId="30750"/>
    <cellStyle name="Currency 3 5 4 3 4 3" xfId="30751"/>
    <cellStyle name="Currency 3 5 4 3 4 3 2" xfId="30752"/>
    <cellStyle name="Currency 3 5 4 3 4 4" xfId="30753"/>
    <cellStyle name="Currency 3 5 4 3 5" xfId="30754"/>
    <cellStyle name="Currency 3 5 4 3 5 2" xfId="30755"/>
    <cellStyle name="Currency 3 5 4 3 5 2 2" xfId="30756"/>
    <cellStyle name="Currency 3 5 4 3 5 2 2 2" xfId="30757"/>
    <cellStyle name="Currency 3 5 4 3 5 2 3" xfId="30758"/>
    <cellStyle name="Currency 3 5 4 3 5 3" xfId="30759"/>
    <cellStyle name="Currency 3 5 4 3 5 3 2" xfId="30760"/>
    <cellStyle name="Currency 3 5 4 3 5 4" xfId="30761"/>
    <cellStyle name="Currency 3 5 4 3 6" xfId="30762"/>
    <cellStyle name="Currency 3 5 4 3 6 2" xfId="30763"/>
    <cellStyle name="Currency 3 5 4 3 6 2 2" xfId="30764"/>
    <cellStyle name="Currency 3 5 4 3 6 2 2 2" xfId="30765"/>
    <cellStyle name="Currency 3 5 4 3 6 2 3" xfId="30766"/>
    <cellStyle name="Currency 3 5 4 3 6 3" xfId="30767"/>
    <cellStyle name="Currency 3 5 4 3 6 3 2" xfId="30768"/>
    <cellStyle name="Currency 3 5 4 3 6 4" xfId="30769"/>
    <cellStyle name="Currency 3 5 4 3 7" xfId="30770"/>
    <cellStyle name="Currency 3 5 4 3 7 2" xfId="30771"/>
    <cellStyle name="Currency 3 5 4 3 7 2 2" xfId="30772"/>
    <cellStyle name="Currency 3 5 4 3 7 3" xfId="30773"/>
    <cellStyle name="Currency 3 5 4 3 8" xfId="30774"/>
    <cellStyle name="Currency 3 5 4 3 8 2" xfId="30775"/>
    <cellStyle name="Currency 3 5 4 3 9" xfId="30776"/>
    <cellStyle name="Currency 3 5 4 4" xfId="30777"/>
    <cellStyle name="Currency 3 5 4 4 10" xfId="30778"/>
    <cellStyle name="Currency 3 5 4 4 11" xfId="30779"/>
    <cellStyle name="Currency 3 5 4 4 2" xfId="30780"/>
    <cellStyle name="Currency 3 5 4 4 2 2" xfId="30781"/>
    <cellStyle name="Currency 3 5 4 4 2 2 2" xfId="30782"/>
    <cellStyle name="Currency 3 5 4 4 2 2 2 2" xfId="30783"/>
    <cellStyle name="Currency 3 5 4 4 2 2 2 2 2" xfId="30784"/>
    <cellStyle name="Currency 3 5 4 4 2 2 2 3" xfId="30785"/>
    <cellStyle name="Currency 3 5 4 4 2 2 3" xfId="30786"/>
    <cellStyle name="Currency 3 5 4 4 2 2 3 2" xfId="30787"/>
    <cellStyle name="Currency 3 5 4 4 2 2 4" xfId="30788"/>
    <cellStyle name="Currency 3 5 4 4 2 3" xfId="30789"/>
    <cellStyle name="Currency 3 5 4 4 2 3 2" xfId="30790"/>
    <cellStyle name="Currency 3 5 4 4 2 3 2 2" xfId="30791"/>
    <cellStyle name="Currency 3 5 4 4 2 3 2 2 2" xfId="30792"/>
    <cellStyle name="Currency 3 5 4 4 2 3 2 3" xfId="30793"/>
    <cellStyle name="Currency 3 5 4 4 2 3 3" xfId="30794"/>
    <cellStyle name="Currency 3 5 4 4 2 3 3 2" xfId="30795"/>
    <cellStyle name="Currency 3 5 4 4 2 3 4" xfId="30796"/>
    <cellStyle name="Currency 3 5 4 4 2 4" xfId="30797"/>
    <cellStyle name="Currency 3 5 4 4 2 4 2" xfId="30798"/>
    <cellStyle name="Currency 3 5 4 4 2 4 2 2" xfId="30799"/>
    <cellStyle name="Currency 3 5 4 4 2 4 3" xfId="30800"/>
    <cellStyle name="Currency 3 5 4 4 2 5" xfId="30801"/>
    <cellStyle name="Currency 3 5 4 4 2 5 2" xfId="30802"/>
    <cellStyle name="Currency 3 5 4 4 2 6" xfId="30803"/>
    <cellStyle name="Currency 3 5 4 4 2 7" xfId="30804"/>
    <cellStyle name="Currency 3 5 4 4 3" xfId="30805"/>
    <cellStyle name="Currency 3 5 4 4 3 2" xfId="30806"/>
    <cellStyle name="Currency 3 5 4 4 3 2 2" xfId="30807"/>
    <cellStyle name="Currency 3 5 4 4 3 2 2 2" xfId="30808"/>
    <cellStyle name="Currency 3 5 4 4 3 2 3" xfId="30809"/>
    <cellStyle name="Currency 3 5 4 4 3 3" xfId="30810"/>
    <cellStyle name="Currency 3 5 4 4 3 3 2" xfId="30811"/>
    <cellStyle name="Currency 3 5 4 4 3 4" xfId="30812"/>
    <cellStyle name="Currency 3 5 4 4 3 5" xfId="30813"/>
    <cellStyle name="Currency 3 5 4 4 4" xfId="30814"/>
    <cellStyle name="Currency 3 5 4 4 4 2" xfId="30815"/>
    <cellStyle name="Currency 3 5 4 4 4 2 2" xfId="30816"/>
    <cellStyle name="Currency 3 5 4 4 4 2 2 2" xfId="30817"/>
    <cellStyle name="Currency 3 5 4 4 4 2 3" xfId="30818"/>
    <cellStyle name="Currency 3 5 4 4 4 3" xfId="30819"/>
    <cellStyle name="Currency 3 5 4 4 4 3 2" xfId="30820"/>
    <cellStyle name="Currency 3 5 4 4 4 4" xfId="30821"/>
    <cellStyle name="Currency 3 5 4 4 5" xfId="30822"/>
    <cellStyle name="Currency 3 5 4 4 5 2" xfId="30823"/>
    <cellStyle name="Currency 3 5 4 4 5 2 2" xfId="30824"/>
    <cellStyle name="Currency 3 5 4 4 5 2 2 2" xfId="30825"/>
    <cellStyle name="Currency 3 5 4 4 5 2 3" xfId="30826"/>
    <cellStyle name="Currency 3 5 4 4 5 3" xfId="30827"/>
    <cellStyle name="Currency 3 5 4 4 5 3 2" xfId="30828"/>
    <cellStyle name="Currency 3 5 4 4 5 4" xfId="30829"/>
    <cellStyle name="Currency 3 5 4 4 6" xfId="30830"/>
    <cellStyle name="Currency 3 5 4 4 6 2" xfId="30831"/>
    <cellStyle name="Currency 3 5 4 4 6 2 2" xfId="30832"/>
    <cellStyle name="Currency 3 5 4 4 6 2 2 2" xfId="30833"/>
    <cellStyle name="Currency 3 5 4 4 6 2 3" xfId="30834"/>
    <cellStyle name="Currency 3 5 4 4 6 3" xfId="30835"/>
    <cellStyle name="Currency 3 5 4 4 6 3 2" xfId="30836"/>
    <cellStyle name="Currency 3 5 4 4 6 4" xfId="30837"/>
    <cellStyle name="Currency 3 5 4 4 7" xfId="30838"/>
    <cellStyle name="Currency 3 5 4 4 7 2" xfId="30839"/>
    <cellStyle name="Currency 3 5 4 4 7 2 2" xfId="30840"/>
    <cellStyle name="Currency 3 5 4 4 7 3" xfId="30841"/>
    <cellStyle name="Currency 3 5 4 4 8" xfId="30842"/>
    <cellStyle name="Currency 3 5 4 4 8 2" xfId="30843"/>
    <cellStyle name="Currency 3 5 4 4 9" xfId="30844"/>
    <cellStyle name="Currency 3 5 4 5" xfId="30845"/>
    <cellStyle name="Currency 3 5 4 5 2" xfId="30846"/>
    <cellStyle name="Currency 3 5 4 5 2 2" xfId="30847"/>
    <cellStyle name="Currency 3 5 4 5 2 2 2" xfId="30848"/>
    <cellStyle name="Currency 3 5 4 5 2 2 2 2" xfId="30849"/>
    <cellStyle name="Currency 3 5 4 5 2 2 3" xfId="30850"/>
    <cellStyle name="Currency 3 5 4 5 2 3" xfId="30851"/>
    <cellStyle name="Currency 3 5 4 5 2 3 2" xfId="30852"/>
    <cellStyle name="Currency 3 5 4 5 2 4" xfId="30853"/>
    <cellStyle name="Currency 3 5 4 5 3" xfId="30854"/>
    <cellStyle name="Currency 3 5 4 5 3 2" xfId="30855"/>
    <cellStyle name="Currency 3 5 4 5 3 2 2" xfId="30856"/>
    <cellStyle name="Currency 3 5 4 5 3 2 2 2" xfId="30857"/>
    <cellStyle name="Currency 3 5 4 5 3 2 3" xfId="30858"/>
    <cellStyle name="Currency 3 5 4 5 3 3" xfId="30859"/>
    <cellStyle name="Currency 3 5 4 5 3 3 2" xfId="30860"/>
    <cellStyle name="Currency 3 5 4 5 3 4" xfId="30861"/>
    <cellStyle name="Currency 3 5 4 5 4" xfId="30862"/>
    <cellStyle name="Currency 3 5 4 5 4 2" xfId="30863"/>
    <cellStyle name="Currency 3 5 4 5 4 2 2" xfId="30864"/>
    <cellStyle name="Currency 3 5 4 5 4 3" xfId="30865"/>
    <cellStyle name="Currency 3 5 4 5 5" xfId="30866"/>
    <cellStyle name="Currency 3 5 4 5 5 2" xfId="30867"/>
    <cellStyle name="Currency 3 5 4 5 6" xfId="30868"/>
    <cellStyle name="Currency 3 5 4 5 7" xfId="30869"/>
    <cellStyle name="Currency 3 5 4 6" xfId="30870"/>
    <cellStyle name="Currency 3 5 4 6 2" xfId="30871"/>
    <cellStyle name="Currency 3 5 4 6 2 2" xfId="30872"/>
    <cellStyle name="Currency 3 5 4 6 2 2 2" xfId="30873"/>
    <cellStyle name="Currency 3 5 4 6 2 2 2 2" xfId="30874"/>
    <cellStyle name="Currency 3 5 4 6 2 2 3" xfId="30875"/>
    <cellStyle name="Currency 3 5 4 6 2 3" xfId="30876"/>
    <cellStyle name="Currency 3 5 4 6 2 3 2" xfId="30877"/>
    <cellStyle name="Currency 3 5 4 6 2 4" xfId="30878"/>
    <cellStyle name="Currency 3 5 4 6 3" xfId="30879"/>
    <cellStyle name="Currency 3 5 4 6 3 2" xfId="30880"/>
    <cellStyle name="Currency 3 5 4 6 3 2 2" xfId="30881"/>
    <cellStyle name="Currency 3 5 4 6 3 2 2 2" xfId="30882"/>
    <cellStyle name="Currency 3 5 4 6 3 2 3" xfId="30883"/>
    <cellStyle name="Currency 3 5 4 6 3 3" xfId="30884"/>
    <cellStyle name="Currency 3 5 4 6 3 3 2" xfId="30885"/>
    <cellStyle name="Currency 3 5 4 6 3 4" xfId="30886"/>
    <cellStyle name="Currency 3 5 4 6 4" xfId="30887"/>
    <cellStyle name="Currency 3 5 4 6 4 2" xfId="30888"/>
    <cellStyle name="Currency 3 5 4 6 4 2 2" xfId="30889"/>
    <cellStyle name="Currency 3 5 4 6 4 3" xfId="30890"/>
    <cellStyle name="Currency 3 5 4 6 5" xfId="30891"/>
    <cellStyle name="Currency 3 5 4 6 5 2" xfId="30892"/>
    <cellStyle name="Currency 3 5 4 6 6" xfId="30893"/>
    <cellStyle name="Currency 3 5 4 6 7" xfId="30894"/>
    <cellStyle name="Currency 3 5 4 7" xfId="30895"/>
    <cellStyle name="Currency 3 5 4 7 2" xfId="30896"/>
    <cellStyle name="Currency 3 5 4 7 2 2" xfId="30897"/>
    <cellStyle name="Currency 3 5 4 7 2 2 2" xfId="30898"/>
    <cellStyle name="Currency 3 5 4 7 2 3" xfId="30899"/>
    <cellStyle name="Currency 3 5 4 7 3" xfId="30900"/>
    <cellStyle name="Currency 3 5 4 7 3 2" xfId="30901"/>
    <cellStyle name="Currency 3 5 4 7 4" xfId="30902"/>
    <cellStyle name="Currency 3 5 4 8" xfId="30903"/>
    <cellStyle name="Currency 3 5 4 8 2" xfId="30904"/>
    <cellStyle name="Currency 3 5 4 8 2 2" xfId="30905"/>
    <cellStyle name="Currency 3 5 4 8 2 2 2" xfId="30906"/>
    <cellStyle name="Currency 3 5 4 8 2 3" xfId="30907"/>
    <cellStyle name="Currency 3 5 4 8 3" xfId="30908"/>
    <cellStyle name="Currency 3 5 4 8 3 2" xfId="30909"/>
    <cellStyle name="Currency 3 5 4 8 4" xfId="30910"/>
    <cellStyle name="Currency 3 5 4 9" xfId="30911"/>
    <cellStyle name="Currency 3 5 4 9 2" xfId="30912"/>
    <cellStyle name="Currency 3 5 4 9 2 2" xfId="30913"/>
    <cellStyle name="Currency 3 5 4 9 2 2 2" xfId="30914"/>
    <cellStyle name="Currency 3 5 4 9 2 3" xfId="30915"/>
    <cellStyle name="Currency 3 5 4 9 3" xfId="30916"/>
    <cellStyle name="Currency 3 5 4 9 3 2" xfId="30917"/>
    <cellStyle name="Currency 3 5 4 9 4" xfId="30918"/>
    <cellStyle name="Currency 3 5 5" xfId="30919"/>
    <cellStyle name="Currency 3 5 5 10" xfId="30920"/>
    <cellStyle name="Currency 3 5 5 10 2" xfId="30921"/>
    <cellStyle name="Currency 3 5 5 11" xfId="30922"/>
    <cellStyle name="Currency 3 5 5 12" xfId="30923"/>
    <cellStyle name="Currency 3 5 5 13" xfId="30924"/>
    <cellStyle name="Currency 3 5 5 2" xfId="30925"/>
    <cellStyle name="Currency 3 5 5 2 10" xfId="30926"/>
    <cellStyle name="Currency 3 5 5 2 11" xfId="30927"/>
    <cellStyle name="Currency 3 5 5 2 2" xfId="30928"/>
    <cellStyle name="Currency 3 5 5 2 2 2" xfId="30929"/>
    <cellStyle name="Currency 3 5 5 2 2 2 2" xfId="30930"/>
    <cellStyle name="Currency 3 5 5 2 2 2 2 2" xfId="30931"/>
    <cellStyle name="Currency 3 5 5 2 2 2 2 2 2" xfId="30932"/>
    <cellStyle name="Currency 3 5 5 2 2 2 2 3" xfId="30933"/>
    <cellStyle name="Currency 3 5 5 2 2 2 3" xfId="30934"/>
    <cellStyle name="Currency 3 5 5 2 2 2 3 2" xfId="30935"/>
    <cellStyle name="Currency 3 5 5 2 2 2 4" xfId="30936"/>
    <cellStyle name="Currency 3 5 5 2 2 3" xfId="30937"/>
    <cellStyle name="Currency 3 5 5 2 2 3 2" xfId="30938"/>
    <cellStyle name="Currency 3 5 5 2 2 3 2 2" xfId="30939"/>
    <cellStyle name="Currency 3 5 5 2 2 3 2 2 2" xfId="30940"/>
    <cellStyle name="Currency 3 5 5 2 2 3 2 3" xfId="30941"/>
    <cellStyle name="Currency 3 5 5 2 2 3 3" xfId="30942"/>
    <cellStyle name="Currency 3 5 5 2 2 3 3 2" xfId="30943"/>
    <cellStyle name="Currency 3 5 5 2 2 3 4" xfId="30944"/>
    <cellStyle name="Currency 3 5 5 2 2 4" xfId="30945"/>
    <cellStyle name="Currency 3 5 5 2 2 4 2" xfId="30946"/>
    <cellStyle name="Currency 3 5 5 2 2 4 2 2" xfId="30947"/>
    <cellStyle name="Currency 3 5 5 2 2 4 3" xfId="30948"/>
    <cellStyle name="Currency 3 5 5 2 2 5" xfId="30949"/>
    <cellStyle name="Currency 3 5 5 2 2 5 2" xfId="30950"/>
    <cellStyle name="Currency 3 5 5 2 2 6" xfId="30951"/>
    <cellStyle name="Currency 3 5 5 2 2 7" xfId="30952"/>
    <cellStyle name="Currency 3 5 5 2 3" xfId="30953"/>
    <cellStyle name="Currency 3 5 5 2 3 2" xfId="30954"/>
    <cellStyle name="Currency 3 5 5 2 3 2 2" xfId="30955"/>
    <cellStyle name="Currency 3 5 5 2 3 2 2 2" xfId="30956"/>
    <cellStyle name="Currency 3 5 5 2 3 2 3" xfId="30957"/>
    <cellStyle name="Currency 3 5 5 2 3 3" xfId="30958"/>
    <cellStyle name="Currency 3 5 5 2 3 3 2" xfId="30959"/>
    <cellStyle name="Currency 3 5 5 2 3 4" xfId="30960"/>
    <cellStyle name="Currency 3 5 5 2 3 5" xfId="30961"/>
    <cellStyle name="Currency 3 5 5 2 4" xfId="30962"/>
    <cellStyle name="Currency 3 5 5 2 4 2" xfId="30963"/>
    <cellStyle name="Currency 3 5 5 2 4 2 2" xfId="30964"/>
    <cellStyle name="Currency 3 5 5 2 4 2 2 2" xfId="30965"/>
    <cellStyle name="Currency 3 5 5 2 4 2 3" xfId="30966"/>
    <cellStyle name="Currency 3 5 5 2 4 3" xfId="30967"/>
    <cellStyle name="Currency 3 5 5 2 4 3 2" xfId="30968"/>
    <cellStyle name="Currency 3 5 5 2 4 4" xfId="30969"/>
    <cellStyle name="Currency 3 5 5 2 5" xfId="30970"/>
    <cellStyle name="Currency 3 5 5 2 5 2" xfId="30971"/>
    <cellStyle name="Currency 3 5 5 2 5 2 2" xfId="30972"/>
    <cellStyle name="Currency 3 5 5 2 5 2 2 2" xfId="30973"/>
    <cellStyle name="Currency 3 5 5 2 5 2 3" xfId="30974"/>
    <cellStyle name="Currency 3 5 5 2 5 3" xfId="30975"/>
    <cellStyle name="Currency 3 5 5 2 5 3 2" xfId="30976"/>
    <cellStyle name="Currency 3 5 5 2 5 4" xfId="30977"/>
    <cellStyle name="Currency 3 5 5 2 6" xfId="30978"/>
    <cellStyle name="Currency 3 5 5 2 6 2" xfId="30979"/>
    <cellStyle name="Currency 3 5 5 2 6 2 2" xfId="30980"/>
    <cellStyle name="Currency 3 5 5 2 6 2 2 2" xfId="30981"/>
    <cellStyle name="Currency 3 5 5 2 6 2 3" xfId="30982"/>
    <cellStyle name="Currency 3 5 5 2 6 3" xfId="30983"/>
    <cellStyle name="Currency 3 5 5 2 6 3 2" xfId="30984"/>
    <cellStyle name="Currency 3 5 5 2 6 4" xfId="30985"/>
    <cellStyle name="Currency 3 5 5 2 7" xfId="30986"/>
    <cellStyle name="Currency 3 5 5 2 7 2" xfId="30987"/>
    <cellStyle name="Currency 3 5 5 2 7 2 2" xfId="30988"/>
    <cellStyle name="Currency 3 5 5 2 7 3" xfId="30989"/>
    <cellStyle name="Currency 3 5 5 2 8" xfId="30990"/>
    <cellStyle name="Currency 3 5 5 2 8 2" xfId="30991"/>
    <cellStyle name="Currency 3 5 5 2 9" xfId="30992"/>
    <cellStyle name="Currency 3 5 5 3" xfId="30993"/>
    <cellStyle name="Currency 3 5 5 3 10" xfId="30994"/>
    <cellStyle name="Currency 3 5 5 3 11" xfId="30995"/>
    <cellStyle name="Currency 3 5 5 3 2" xfId="30996"/>
    <cellStyle name="Currency 3 5 5 3 2 2" xfId="30997"/>
    <cellStyle name="Currency 3 5 5 3 2 2 2" xfId="30998"/>
    <cellStyle name="Currency 3 5 5 3 2 2 2 2" xfId="30999"/>
    <cellStyle name="Currency 3 5 5 3 2 2 2 2 2" xfId="31000"/>
    <cellStyle name="Currency 3 5 5 3 2 2 2 3" xfId="31001"/>
    <cellStyle name="Currency 3 5 5 3 2 2 3" xfId="31002"/>
    <cellStyle name="Currency 3 5 5 3 2 2 3 2" xfId="31003"/>
    <cellStyle name="Currency 3 5 5 3 2 2 4" xfId="31004"/>
    <cellStyle name="Currency 3 5 5 3 2 3" xfId="31005"/>
    <cellStyle name="Currency 3 5 5 3 2 3 2" xfId="31006"/>
    <cellStyle name="Currency 3 5 5 3 2 3 2 2" xfId="31007"/>
    <cellStyle name="Currency 3 5 5 3 2 3 2 2 2" xfId="31008"/>
    <cellStyle name="Currency 3 5 5 3 2 3 2 3" xfId="31009"/>
    <cellStyle name="Currency 3 5 5 3 2 3 3" xfId="31010"/>
    <cellStyle name="Currency 3 5 5 3 2 3 3 2" xfId="31011"/>
    <cellStyle name="Currency 3 5 5 3 2 3 4" xfId="31012"/>
    <cellStyle name="Currency 3 5 5 3 2 4" xfId="31013"/>
    <cellStyle name="Currency 3 5 5 3 2 4 2" xfId="31014"/>
    <cellStyle name="Currency 3 5 5 3 2 4 2 2" xfId="31015"/>
    <cellStyle name="Currency 3 5 5 3 2 4 3" xfId="31016"/>
    <cellStyle name="Currency 3 5 5 3 2 5" xfId="31017"/>
    <cellStyle name="Currency 3 5 5 3 2 5 2" xfId="31018"/>
    <cellStyle name="Currency 3 5 5 3 2 6" xfId="31019"/>
    <cellStyle name="Currency 3 5 5 3 2 7" xfId="31020"/>
    <cellStyle name="Currency 3 5 5 3 3" xfId="31021"/>
    <cellStyle name="Currency 3 5 5 3 3 2" xfId="31022"/>
    <cellStyle name="Currency 3 5 5 3 3 2 2" xfId="31023"/>
    <cellStyle name="Currency 3 5 5 3 3 2 2 2" xfId="31024"/>
    <cellStyle name="Currency 3 5 5 3 3 2 3" xfId="31025"/>
    <cellStyle name="Currency 3 5 5 3 3 3" xfId="31026"/>
    <cellStyle name="Currency 3 5 5 3 3 3 2" xfId="31027"/>
    <cellStyle name="Currency 3 5 5 3 3 4" xfId="31028"/>
    <cellStyle name="Currency 3 5 5 3 3 5" xfId="31029"/>
    <cellStyle name="Currency 3 5 5 3 4" xfId="31030"/>
    <cellStyle name="Currency 3 5 5 3 4 2" xfId="31031"/>
    <cellStyle name="Currency 3 5 5 3 4 2 2" xfId="31032"/>
    <cellStyle name="Currency 3 5 5 3 4 2 2 2" xfId="31033"/>
    <cellStyle name="Currency 3 5 5 3 4 2 3" xfId="31034"/>
    <cellStyle name="Currency 3 5 5 3 4 3" xfId="31035"/>
    <cellStyle name="Currency 3 5 5 3 4 3 2" xfId="31036"/>
    <cellStyle name="Currency 3 5 5 3 4 4" xfId="31037"/>
    <cellStyle name="Currency 3 5 5 3 5" xfId="31038"/>
    <cellStyle name="Currency 3 5 5 3 5 2" xfId="31039"/>
    <cellStyle name="Currency 3 5 5 3 5 2 2" xfId="31040"/>
    <cellStyle name="Currency 3 5 5 3 5 2 2 2" xfId="31041"/>
    <cellStyle name="Currency 3 5 5 3 5 2 3" xfId="31042"/>
    <cellStyle name="Currency 3 5 5 3 5 3" xfId="31043"/>
    <cellStyle name="Currency 3 5 5 3 5 3 2" xfId="31044"/>
    <cellStyle name="Currency 3 5 5 3 5 4" xfId="31045"/>
    <cellStyle name="Currency 3 5 5 3 6" xfId="31046"/>
    <cellStyle name="Currency 3 5 5 3 6 2" xfId="31047"/>
    <cellStyle name="Currency 3 5 5 3 6 2 2" xfId="31048"/>
    <cellStyle name="Currency 3 5 5 3 6 2 2 2" xfId="31049"/>
    <cellStyle name="Currency 3 5 5 3 6 2 3" xfId="31050"/>
    <cellStyle name="Currency 3 5 5 3 6 3" xfId="31051"/>
    <cellStyle name="Currency 3 5 5 3 6 3 2" xfId="31052"/>
    <cellStyle name="Currency 3 5 5 3 6 4" xfId="31053"/>
    <cellStyle name="Currency 3 5 5 3 7" xfId="31054"/>
    <cellStyle name="Currency 3 5 5 3 7 2" xfId="31055"/>
    <cellStyle name="Currency 3 5 5 3 7 2 2" xfId="31056"/>
    <cellStyle name="Currency 3 5 5 3 7 3" xfId="31057"/>
    <cellStyle name="Currency 3 5 5 3 8" xfId="31058"/>
    <cellStyle name="Currency 3 5 5 3 8 2" xfId="31059"/>
    <cellStyle name="Currency 3 5 5 3 9" xfId="31060"/>
    <cellStyle name="Currency 3 5 5 4" xfId="31061"/>
    <cellStyle name="Currency 3 5 5 4 2" xfId="31062"/>
    <cellStyle name="Currency 3 5 5 4 2 2" xfId="31063"/>
    <cellStyle name="Currency 3 5 5 4 2 2 2" xfId="31064"/>
    <cellStyle name="Currency 3 5 5 4 2 2 2 2" xfId="31065"/>
    <cellStyle name="Currency 3 5 5 4 2 2 3" xfId="31066"/>
    <cellStyle name="Currency 3 5 5 4 2 3" xfId="31067"/>
    <cellStyle name="Currency 3 5 5 4 2 3 2" xfId="31068"/>
    <cellStyle name="Currency 3 5 5 4 2 4" xfId="31069"/>
    <cellStyle name="Currency 3 5 5 4 3" xfId="31070"/>
    <cellStyle name="Currency 3 5 5 4 3 2" xfId="31071"/>
    <cellStyle name="Currency 3 5 5 4 3 2 2" xfId="31072"/>
    <cellStyle name="Currency 3 5 5 4 3 2 2 2" xfId="31073"/>
    <cellStyle name="Currency 3 5 5 4 3 2 3" xfId="31074"/>
    <cellStyle name="Currency 3 5 5 4 3 3" xfId="31075"/>
    <cellStyle name="Currency 3 5 5 4 3 3 2" xfId="31076"/>
    <cellStyle name="Currency 3 5 5 4 3 4" xfId="31077"/>
    <cellStyle name="Currency 3 5 5 4 4" xfId="31078"/>
    <cellStyle name="Currency 3 5 5 4 4 2" xfId="31079"/>
    <cellStyle name="Currency 3 5 5 4 4 2 2" xfId="31080"/>
    <cellStyle name="Currency 3 5 5 4 4 3" xfId="31081"/>
    <cellStyle name="Currency 3 5 5 4 5" xfId="31082"/>
    <cellStyle name="Currency 3 5 5 4 5 2" xfId="31083"/>
    <cellStyle name="Currency 3 5 5 4 6" xfId="31084"/>
    <cellStyle name="Currency 3 5 5 4 7" xfId="31085"/>
    <cellStyle name="Currency 3 5 5 5" xfId="31086"/>
    <cellStyle name="Currency 3 5 5 5 2" xfId="31087"/>
    <cellStyle name="Currency 3 5 5 5 2 2" xfId="31088"/>
    <cellStyle name="Currency 3 5 5 5 2 2 2" xfId="31089"/>
    <cellStyle name="Currency 3 5 5 5 2 3" xfId="31090"/>
    <cellStyle name="Currency 3 5 5 5 3" xfId="31091"/>
    <cellStyle name="Currency 3 5 5 5 3 2" xfId="31092"/>
    <cellStyle name="Currency 3 5 5 5 4" xfId="31093"/>
    <cellStyle name="Currency 3 5 5 5 5" xfId="31094"/>
    <cellStyle name="Currency 3 5 5 6" xfId="31095"/>
    <cellStyle name="Currency 3 5 5 6 2" xfId="31096"/>
    <cellStyle name="Currency 3 5 5 6 2 2" xfId="31097"/>
    <cellStyle name="Currency 3 5 5 6 2 2 2" xfId="31098"/>
    <cellStyle name="Currency 3 5 5 6 2 3" xfId="31099"/>
    <cellStyle name="Currency 3 5 5 6 3" xfId="31100"/>
    <cellStyle name="Currency 3 5 5 6 3 2" xfId="31101"/>
    <cellStyle name="Currency 3 5 5 6 4" xfId="31102"/>
    <cellStyle name="Currency 3 5 5 7" xfId="31103"/>
    <cellStyle name="Currency 3 5 5 7 2" xfId="31104"/>
    <cellStyle name="Currency 3 5 5 7 2 2" xfId="31105"/>
    <cellStyle name="Currency 3 5 5 7 2 2 2" xfId="31106"/>
    <cellStyle name="Currency 3 5 5 7 2 3" xfId="31107"/>
    <cellStyle name="Currency 3 5 5 7 3" xfId="31108"/>
    <cellStyle name="Currency 3 5 5 7 3 2" xfId="31109"/>
    <cellStyle name="Currency 3 5 5 7 4" xfId="31110"/>
    <cellStyle name="Currency 3 5 5 8" xfId="31111"/>
    <cellStyle name="Currency 3 5 5 8 2" xfId="31112"/>
    <cellStyle name="Currency 3 5 5 8 2 2" xfId="31113"/>
    <cellStyle name="Currency 3 5 5 8 2 2 2" xfId="31114"/>
    <cellStyle name="Currency 3 5 5 8 2 3" xfId="31115"/>
    <cellStyle name="Currency 3 5 5 8 3" xfId="31116"/>
    <cellStyle name="Currency 3 5 5 8 3 2" xfId="31117"/>
    <cellStyle name="Currency 3 5 5 8 4" xfId="31118"/>
    <cellStyle name="Currency 3 5 5 9" xfId="31119"/>
    <cellStyle name="Currency 3 5 5 9 2" xfId="31120"/>
    <cellStyle name="Currency 3 5 5 9 2 2" xfId="31121"/>
    <cellStyle name="Currency 3 5 5 9 3" xfId="31122"/>
    <cellStyle name="Currency 3 5 6" xfId="31123"/>
    <cellStyle name="Currency 3 5 6 10" xfId="31124"/>
    <cellStyle name="Currency 3 5 6 10 2" xfId="31125"/>
    <cellStyle name="Currency 3 5 6 11" xfId="31126"/>
    <cellStyle name="Currency 3 5 6 12" xfId="31127"/>
    <cellStyle name="Currency 3 5 6 13" xfId="31128"/>
    <cellStyle name="Currency 3 5 6 2" xfId="31129"/>
    <cellStyle name="Currency 3 5 6 2 10" xfId="31130"/>
    <cellStyle name="Currency 3 5 6 2 2" xfId="31131"/>
    <cellStyle name="Currency 3 5 6 2 2 2" xfId="31132"/>
    <cellStyle name="Currency 3 5 6 2 2 2 2" xfId="31133"/>
    <cellStyle name="Currency 3 5 6 2 2 2 2 2" xfId="31134"/>
    <cellStyle name="Currency 3 5 6 2 2 2 2 2 2" xfId="31135"/>
    <cellStyle name="Currency 3 5 6 2 2 2 2 3" xfId="31136"/>
    <cellStyle name="Currency 3 5 6 2 2 2 3" xfId="31137"/>
    <cellStyle name="Currency 3 5 6 2 2 2 3 2" xfId="31138"/>
    <cellStyle name="Currency 3 5 6 2 2 2 4" xfId="31139"/>
    <cellStyle name="Currency 3 5 6 2 2 3" xfId="31140"/>
    <cellStyle name="Currency 3 5 6 2 2 3 2" xfId="31141"/>
    <cellStyle name="Currency 3 5 6 2 2 3 2 2" xfId="31142"/>
    <cellStyle name="Currency 3 5 6 2 2 3 2 2 2" xfId="31143"/>
    <cellStyle name="Currency 3 5 6 2 2 3 2 3" xfId="31144"/>
    <cellStyle name="Currency 3 5 6 2 2 3 3" xfId="31145"/>
    <cellStyle name="Currency 3 5 6 2 2 3 3 2" xfId="31146"/>
    <cellStyle name="Currency 3 5 6 2 2 3 4" xfId="31147"/>
    <cellStyle name="Currency 3 5 6 2 2 4" xfId="31148"/>
    <cellStyle name="Currency 3 5 6 2 2 4 2" xfId="31149"/>
    <cellStyle name="Currency 3 5 6 2 2 4 2 2" xfId="31150"/>
    <cellStyle name="Currency 3 5 6 2 2 4 3" xfId="31151"/>
    <cellStyle name="Currency 3 5 6 2 2 5" xfId="31152"/>
    <cellStyle name="Currency 3 5 6 2 2 5 2" xfId="31153"/>
    <cellStyle name="Currency 3 5 6 2 2 6" xfId="31154"/>
    <cellStyle name="Currency 3 5 6 2 2 7" xfId="31155"/>
    <cellStyle name="Currency 3 5 6 2 3" xfId="31156"/>
    <cellStyle name="Currency 3 5 6 2 3 2" xfId="31157"/>
    <cellStyle name="Currency 3 5 6 2 3 2 2" xfId="31158"/>
    <cellStyle name="Currency 3 5 6 2 3 2 2 2" xfId="31159"/>
    <cellStyle name="Currency 3 5 6 2 3 2 3" xfId="31160"/>
    <cellStyle name="Currency 3 5 6 2 3 3" xfId="31161"/>
    <cellStyle name="Currency 3 5 6 2 3 3 2" xfId="31162"/>
    <cellStyle name="Currency 3 5 6 2 3 4" xfId="31163"/>
    <cellStyle name="Currency 3 5 6 2 3 5" xfId="31164"/>
    <cellStyle name="Currency 3 5 6 2 4" xfId="31165"/>
    <cellStyle name="Currency 3 5 6 2 4 2" xfId="31166"/>
    <cellStyle name="Currency 3 5 6 2 4 2 2" xfId="31167"/>
    <cellStyle name="Currency 3 5 6 2 4 2 2 2" xfId="31168"/>
    <cellStyle name="Currency 3 5 6 2 4 2 3" xfId="31169"/>
    <cellStyle name="Currency 3 5 6 2 4 3" xfId="31170"/>
    <cellStyle name="Currency 3 5 6 2 4 3 2" xfId="31171"/>
    <cellStyle name="Currency 3 5 6 2 4 4" xfId="31172"/>
    <cellStyle name="Currency 3 5 6 2 5" xfId="31173"/>
    <cellStyle name="Currency 3 5 6 2 5 2" xfId="31174"/>
    <cellStyle name="Currency 3 5 6 2 5 2 2" xfId="31175"/>
    <cellStyle name="Currency 3 5 6 2 5 2 2 2" xfId="31176"/>
    <cellStyle name="Currency 3 5 6 2 5 2 3" xfId="31177"/>
    <cellStyle name="Currency 3 5 6 2 5 3" xfId="31178"/>
    <cellStyle name="Currency 3 5 6 2 5 3 2" xfId="31179"/>
    <cellStyle name="Currency 3 5 6 2 5 4" xfId="31180"/>
    <cellStyle name="Currency 3 5 6 2 6" xfId="31181"/>
    <cellStyle name="Currency 3 5 6 2 6 2" xfId="31182"/>
    <cellStyle name="Currency 3 5 6 2 6 2 2" xfId="31183"/>
    <cellStyle name="Currency 3 5 6 2 6 2 2 2" xfId="31184"/>
    <cellStyle name="Currency 3 5 6 2 6 2 3" xfId="31185"/>
    <cellStyle name="Currency 3 5 6 2 6 3" xfId="31186"/>
    <cellStyle name="Currency 3 5 6 2 6 3 2" xfId="31187"/>
    <cellStyle name="Currency 3 5 6 2 6 4" xfId="31188"/>
    <cellStyle name="Currency 3 5 6 2 7" xfId="31189"/>
    <cellStyle name="Currency 3 5 6 2 7 2" xfId="31190"/>
    <cellStyle name="Currency 3 5 6 2 7 2 2" xfId="31191"/>
    <cellStyle name="Currency 3 5 6 2 7 3" xfId="31192"/>
    <cellStyle name="Currency 3 5 6 2 8" xfId="31193"/>
    <cellStyle name="Currency 3 5 6 2 8 2" xfId="31194"/>
    <cellStyle name="Currency 3 5 6 2 9" xfId="31195"/>
    <cellStyle name="Currency 3 5 6 3" xfId="31196"/>
    <cellStyle name="Currency 3 5 6 3 10" xfId="31197"/>
    <cellStyle name="Currency 3 5 6 3 2" xfId="31198"/>
    <cellStyle name="Currency 3 5 6 3 2 2" xfId="31199"/>
    <cellStyle name="Currency 3 5 6 3 2 2 2" xfId="31200"/>
    <cellStyle name="Currency 3 5 6 3 2 2 2 2" xfId="31201"/>
    <cellStyle name="Currency 3 5 6 3 2 2 2 2 2" xfId="31202"/>
    <cellStyle name="Currency 3 5 6 3 2 2 2 3" xfId="31203"/>
    <cellStyle name="Currency 3 5 6 3 2 2 3" xfId="31204"/>
    <cellStyle name="Currency 3 5 6 3 2 2 3 2" xfId="31205"/>
    <cellStyle name="Currency 3 5 6 3 2 2 4" xfId="31206"/>
    <cellStyle name="Currency 3 5 6 3 2 3" xfId="31207"/>
    <cellStyle name="Currency 3 5 6 3 2 3 2" xfId="31208"/>
    <cellStyle name="Currency 3 5 6 3 2 3 2 2" xfId="31209"/>
    <cellStyle name="Currency 3 5 6 3 2 3 2 2 2" xfId="31210"/>
    <cellStyle name="Currency 3 5 6 3 2 3 2 3" xfId="31211"/>
    <cellStyle name="Currency 3 5 6 3 2 3 3" xfId="31212"/>
    <cellStyle name="Currency 3 5 6 3 2 3 3 2" xfId="31213"/>
    <cellStyle name="Currency 3 5 6 3 2 3 4" xfId="31214"/>
    <cellStyle name="Currency 3 5 6 3 2 4" xfId="31215"/>
    <cellStyle name="Currency 3 5 6 3 2 4 2" xfId="31216"/>
    <cellStyle name="Currency 3 5 6 3 2 4 2 2" xfId="31217"/>
    <cellStyle name="Currency 3 5 6 3 2 4 3" xfId="31218"/>
    <cellStyle name="Currency 3 5 6 3 2 5" xfId="31219"/>
    <cellStyle name="Currency 3 5 6 3 2 5 2" xfId="31220"/>
    <cellStyle name="Currency 3 5 6 3 2 6" xfId="31221"/>
    <cellStyle name="Currency 3 5 6 3 2 7" xfId="31222"/>
    <cellStyle name="Currency 3 5 6 3 3" xfId="31223"/>
    <cellStyle name="Currency 3 5 6 3 3 2" xfId="31224"/>
    <cellStyle name="Currency 3 5 6 3 3 2 2" xfId="31225"/>
    <cellStyle name="Currency 3 5 6 3 3 2 2 2" xfId="31226"/>
    <cellStyle name="Currency 3 5 6 3 3 2 3" xfId="31227"/>
    <cellStyle name="Currency 3 5 6 3 3 3" xfId="31228"/>
    <cellStyle name="Currency 3 5 6 3 3 3 2" xfId="31229"/>
    <cellStyle name="Currency 3 5 6 3 3 4" xfId="31230"/>
    <cellStyle name="Currency 3 5 6 3 3 5" xfId="31231"/>
    <cellStyle name="Currency 3 5 6 3 4" xfId="31232"/>
    <cellStyle name="Currency 3 5 6 3 4 2" xfId="31233"/>
    <cellStyle name="Currency 3 5 6 3 4 2 2" xfId="31234"/>
    <cellStyle name="Currency 3 5 6 3 4 2 2 2" xfId="31235"/>
    <cellStyle name="Currency 3 5 6 3 4 2 3" xfId="31236"/>
    <cellStyle name="Currency 3 5 6 3 4 3" xfId="31237"/>
    <cellStyle name="Currency 3 5 6 3 4 3 2" xfId="31238"/>
    <cellStyle name="Currency 3 5 6 3 4 4" xfId="31239"/>
    <cellStyle name="Currency 3 5 6 3 5" xfId="31240"/>
    <cellStyle name="Currency 3 5 6 3 5 2" xfId="31241"/>
    <cellStyle name="Currency 3 5 6 3 5 2 2" xfId="31242"/>
    <cellStyle name="Currency 3 5 6 3 5 2 2 2" xfId="31243"/>
    <cellStyle name="Currency 3 5 6 3 5 2 3" xfId="31244"/>
    <cellStyle name="Currency 3 5 6 3 5 3" xfId="31245"/>
    <cellStyle name="Currency 3 5 6 3 5 3 2" xfId="31246"/>
    <cellStyle name="Currency 3 5 6 3 5 4" xfId="31247"/>
    <cellStyle name="Currency 3 5 6 3 6" xfId="31248"/>
    <cellStyle name="Currency 3 5 6 3 6 2" xfId="31249"/>
    <cellStyle name="Currency 3 5 6 3 6 2 2" xfId="31250"/>
    <cellStyle name="Currency 3 5 6 3 6 2 2 2" xfId="31251"/>
    <cellStyle name="Currency 3 5 6 3 6 2 3" xfId="31252"/>
    <cellStyle name="Currency 3 5 6 3 6 3" xfId="31253"/>
    <cellStyle name="Currency 3 5 6 3 6 3 2" xfId="31254"/>
    <cellStyle name="Currency 3 5 6 3 6 4" xfId="31255"/>
    <cellStyle name="Currency 3 5 6 3 7" xfId="31256"/>
    <cellStyle name="Currency 3 5 6 3 7 2" xfId="31257"/>
    <cellStyle name="Currency 3 5 6 3 7 2 2" xfId="31258"/>
    <cellStyle name="Currency 3 5 6 3 7 3" xfId="31259"/>
    <cellStyle name="Currency 3 5 6 3 8" xfId="31260"/>
    <cellStyle name="Currency 3 5 6 3 8 2" xfId="31261"/>
    <cellStyle name="Currency 3 5 6 3 9" xfId="31262"/>
    <cellStyle name="Currency 3 5 6 4" xfId="31263"/>
    <cellStyle name="Currency 3 5 6 4 2" xfId="31264"/>
    <cellStyle name="Currency 3 5 6 4 2 2" xfId="31265"/>
    <cellStyle name="Currency 3 5 6 4 2 2 2" xfId="31266"/>
    <cellStyle name="Currency 3 5 6 4 2 2 2 2" xfId="31267"/>
    <cellStyle name="Currency 3 5 6 4 2 2 3" xfId="31268"/>
    <cellStyle name="Currency 3 5 6 4 2 3" xfId="31269"/>
    <cellStyle name="Currency 3 5 6 4 2 3 2" xfId="31270"/>
    <cellStyle name="Currency 3 5 6 4 2 4" xfId="31271"/>
    <cellStyle name="Currency 3 5 6 4 3" xfId="31272"/>
    <cellStyle name="Currency 3 5 6 4 3 2" xfId="31273"/>
    <cellStyle name="Currency 3 5 6 4 3 2 2" xfId="31274"/>
    <cellStyle name="Currency 3 5 6 4 3 2 2 2" xfId="31275"/>
    <cellStyle name="Currency 3 5 6 4 3 2 3" xfId="31276"/>
    <cellStyle name="Currency 3 5 6 4 3 3" xfId="31277"/>
    <cellStyle name="Currency 3 5 6 4 3 3 2" xfId="31278"/>
    <cellStyle name="Currency 3 5 6 4 3 4" xfId="31279"/>
    <cellStyle name="Currency 3 5 6 4 4" xfId="31280"/>
    <cellStyle name="Currency 3 5 6 4 4 2" xfId="31281"/>
    <cellStyle name="Currency 3 5 6 4 4 2 2" xfId="31282"/>
    <cellStyle name="Currency 3 5 6 4 4 3" xfId="31283"/>
    <cellStyle name="Currency 3 5 6 4 5" xfId="31284"/>
    <cellStyle name="Currency 3 5 6 4 5 2" xfId="31285"/>
    <cellStyle name="Currency 3 5 6 4 6" xfId="31286"/>
    <cellStyle name="Currency 3 5 6 4 7" xfId="31287"/>
    <cellStyle name="Currency 3 5 6 5" xfId="31288"/>
    <cellStyle name="Currency 3 5 6 5 2" xfId="31289"/>
    <cellStyle name="Currency 3 5 6 5 2 2" xfId="31290"/>
    <cellStyle name="Currency 3 5 6 5 2 2 2" xfId="31291"/>
    <cellStyle name="Currency 3 5 6 5 2 3" xfId="31292"/>
    <cellStyle name="Currency 3 5 6 5 3" xfId="31293"/>
    <cellStyle name="Currency 3 5 6 5 3 2" xfId="31294"/>
    <cellStyle name="Currency 3 5 6 5 4" xfId="31295"/>
    <cellStyle name="Currency 3 5 6 5 5" xfId="31296"/>
    <cellStyle name="Currency 3 5 6 6" xfId="31297"/>
    <cellStyle name="Currency 3 5 6 6 2" xfId="31298"/>
    <cellStyle name="Currency 3 5 6 6 2 2" xfId="31299"/>
    <cellStyle name="Currency 3 5 6 6 2 2 2" xfId="31300"/>
    <cellStyle name="Currency 3 5 6 6 2 3" xfId="31301"/>
    <cellStyle name="Currency 3 5 6 6 3" xfId="31302"/>
    <cellStyle name="Currency 3 5 6 6 3 2" xfId="31303"/>
    <cellStyle name="Currency 3 5 6 6 4" xfId="31304"/>
    <cellStyle name="Currency 3 5 6 7" xfId="31305"/>
    <cellStyle name="Currency 3 5 6 7 2" xfId="31306"/>
    <cellStyle name="Currency 3 5 6 7 2 2" xfId="31307"/>
    <cellStyle name="Currency 3 5 6 7 2 2 2" xfId="31308"/>
    <cellStyle name="Currency 3 5 6 7 2 3" xfId="31309"/>
    <cellStyle name="Currency 3 5 6 7 3" xfId="31310"/>
    <cellStyle name="Currency 3 5 6 7 3 2" xfId="31311"/>
    <cellStyle name="Currency 3 5 6 7 4" xfId="31312"/>
    <cellStyle name="Currency 3 5 6 8" xfId="31313"/>
    <cellStyle name="Currency 3 5 6 8 2" xfId="31314"/>
    <cellStyle name="Currency 3 5 6 8 2 2" xfId="31315"/>
    <cellStyle name="Currency 3 5 6 8 2 2 2" xfId="31316"/>
    <cellStyle name="Currency 3 5 6 8 2 3" xfId="31317"/>
    <cellStyle name="Currency 3 5 6 8 3" xfId="31318"/>
    <cellStyle name="Currency 3 5 6 8 3 2" xfId="31319"/>
    <cellStyle name="Currency 3 5 6 8 4" xfId="31320"/>
    <cellStyle name="Currency 3 5 6 9" xfId="31321"/>
    <cellStyle name="Currency 3 5 6 9 2" xfId="31322"/>
    <cellStyle name="Currency 3 5 6 9 2 2" xfId="31323"/>
    <cellStyle name="Currency 3 5 6 9 3" xfId="31324"/>
    <cellStyle name="Currency 3 5 7" xfId="31325"/>
    <cellStyle name="Currency 3 5 7 10" xfId="31326"/>
    <cellStyle name="Currency 3 5 7 11" xfId="31327"/>
    <cellStyle name="Currency 3 5 7 2" xfId="31328"/>
    <cellStyle name="Currency 3 5 7 2 2" xfId="31329"/>
    <cellStyle name="Currency 3 5 7 2 2 2" xfId="31330"/>
    <cellStyle name="Currency 3 5 7 2 2 2 2" xfId="31331"/>
    <cellStyle name="Currency 3 5 7 2 2 2 2 2" xfId="31332"/>
    <cellStyle name="Currency 3 5 7 2 2 2 3" xfId="31333"/>
    <cellStyle name="Currency 3 5 7 2 2 3" xfId="31334"/>
    <cellStyle name="Currency 3 5 7 2 2 3 2" xfId="31335"/>
    <cellStyle name="Currency 3 5 7 2 2 4" xfId="31336"/>
    <cellStyle name="Currency 3 5 7 2 3" xfId="31337"/>
    <cellStyle name="Currency 3 5 7 2 3 2" xfId="31338"/>
    <cellStyle name="Currency 3 5 7 2 3 2 2" xfId="31339"/>
    <cellStyle name="Currency 3 5 7 2 3 2 2 2" xfId="31340"/>
    <cellStyle name="Currency 3 5 7 2 3 2 3" xfId="31341"/>
    <cellStyle name="Currency 3 5 7 2 3 3" xfId="31342"/>
    <cellStyle name="Currency 3 5 7 2 3 3 2" xfId="31343"/>
    <cellStyle name="Currency 3 5 7 2 3 4" xfId="31344"/>
    <cellStyle name="Currency 3 5 7 2 4" xfId="31345"/>
    <cellStyle name="Currency 3 5 7 2 4 2" xfId="31346"/>
    <cellStyle name="Currency 3 5 7 2 4 2 2" xfId="31347"/>
    <cellStyle name="Currency 3 5 7 2 4 3" xfId="31348"/>
    <cellStyle name="Currency 3 5 7 2 5" xfId="31349"/>
    <cellStyle name="Currency 3 5 7 2 5 2" xfId="31350"/>
    <cellStyle name="Currency 3 5 7 2 6" xfId="31351"/>
    <cellStyle name="Currency 3 5 7 2 7" xfId="31352"/>
    <cellStyle name="Currency 3 5 7 3" xfId="31353"/>
    <cellStyle name="Currency 3 5 7 3 2" xfId="31354"/>
    <cellStyle name="Currency 3 5 7 3 2 2" xfId="31355"/>
    <cellStyle name="Currency 3 5 7 3 2 2 2" xfId="31356"/>
    <cellStyle name="Currency 3 5 7 3 2 3" xfId="31357"/>
    <cellStyle name="Currency 3 5 7 3 3" xfId="31358"/>
    <cellStyle name="Currency 3 5 7 3 3 2" xfId="31359"/>
    <cellStyle name="Currency 3 5 7 3 4" xfId="31360"/>
    <cellStyle name="Currency 3 5 7 3 5" xfId="31361"/>
    <cellStyle name="Currency 3 5 7 4" xfId="31362"/>
    <cellStyle name="Currency 3 5 7 4 2" xfId="31363"/>
    <cellStyle name="Currency 3 5 7 4 2 2" xfId="31364"/>
    <cellStyle name="Currency 3 5 7 4 2 2 2" xfId="31365"/>
    <cellStyle name="Currency 3 5 7 4 2 3" xfId="31366"/>
    <cellStyle name="Currency 3 5 7 4 3" xfId="31367"/>
    <cellStyle name="Currency 3 5 7 4 3 2" xfId="31368"/>
    <cellStyle name="Currency 3 5 7 4 4" xfId="31369"/>
    <cellStyle name="Currency 3 5 7 5" xfId="31370"/>
    <cellStyle name="Currency 3 5 7 5 2" xfId="31371"/>
    <cellStyle name="Currency 3 5 7 5 2 2" xfId="31372"/>
    <cellStyle name="Currency 3 5 7 5 2 2 2" xfId="31373"/>
    <cellStyle name="Currency 3 5 7 5 2 3" xfId="31374"/>
    <cellStyle name="Currency 3 5 7 5 3" xfId="31375"/>
    <cellStyle name="Currency 3 5 7 5 3 2" xfId="31376"/>
    <cellStyle name="Currency 3 5 7 5 4" xfId="31377"/>
    <cellStyle name="Currency 3 5 7 6" xfId="31378"/>
    <cellStyle name="Currency 3 5 7 6 2" xfId="31379"/>
    <cellStyle name="Currency 3 5 7 6 2 2" xfId="31380"/>
    <cellStyle name="Currency 3 5 7 6 2 2 2" xfId="31381"/>
    <cellStyle name="Currency 3 5 7 6 2 3" xfId="31382"/>
    <cellStyle name="Currency 3 5 7 6 3" xfId="31383"/>
    <cellStyle name="Currency 3 5 7 6 3 2" xfId="31384"/>
    <cellStyle name="Currency 3 5 7 6 4" xfId="31385"/>
    <cellStyle name="Currency 3 5 7 7" xfId="31386"/>
    <cellStyle name="Currency 3 5 7 7 2" xfId="31387"/>
    <cellStyle name="Currency 3 5 7 7 2 2" xfId="31388"/>
    <cellStyle name="Currency 3 5 7 7 3" xfId="31389"/>
    <cellStyle name="Currency 3 5 7 8" xfId="31390"/>
    <cellStyle name="Currency 3 5 7 8 2" xfId="31391"/>
    <cellStyle name="Currency 3 5 7 9" xfId="31392"/>
    <cellStyle name="Currency 3 5 8" xfId="31393"/>
    <cellStyle name="Currency 3 5 8 10" xfId="31394"/>
    <cellStyle name="Currency 3 5 8 11" xfId="31395"/>
    <cellStyle name="Currency 3 5 8 2" xfId="31396"/>
    <cellStyle name="Currency 3 5 8 2 2" xfId="31397"/>
    <cellStyle name="Currency 3 5 8 2 2 2" xfId="31398"/>
    <cellStyle name="Currency 3 5 8 2 2 2 2" xfId="31399"/>
    <cellStyle name="Currency 3 5 8 2 2 2 2 2" xfId="31400"/>
    <cellStyle name="Currency 3 5 8 2 2 2 3" xfId="31401"/>
    <cellStyle name="Currency 3 5 8 2 2 3" xfId="31402"/>
    <cellStyle name="Currency 3 5 8 2 2 3 2" xfId="31403"/>
    <cellStyle name="Currency 3 5 8 2 2 4" xfId="31404"/>
    <cellStyle name="Currency 3 5 8 2 3" xfId="31405"/>
    <cellStyle name="Currency 3 5 8 2 3 2" xfId="31406"/>
    <cellStyle name="Currency 3 5 8 2 3 2 2" xfId="31407"/>
    <cellStyle name="Currency 3 5 8 2 3 2 2 2" xfId="31408"/>
    <cellStyle name="Currency 3 5 8 2 3 2 3" xfId="31409"/>
    <cellStyle name="Currency 3 5 8 2 3 3" xfId="31410"/>
    <cellStyle name="Currency 3 5 8 2 3 3 2" xfId="31411"/>
    <cellStyle name="Currency 3 5 8 2 3 4" xfId="31412"/>
    <cellStyle name="Currency 3 5 8 2 4" xfId="31413"/>
    <cellStyle name="Currency 3 5 8 2 4 2" xfId="31414"/>
    <cellStyle name="Currency 3 5 8 2 4 2 2" xfId="31415"/>
    <cellStyle name="Currency 3 5 8 2 4 3" xfId="31416"/>
    <cellStyle name="Currency 3 5 8 2 5" xfId="31417"/>
    <cellStyle name="Currency 3 5 8 2 5 2" xfId="31418"/>
    <cellStyle name="Currency 3 5 8 2 6" xfId="31419"/>
    <cellStyle name="Currency 3 5 8 2 7" xfId="31420"/>
    <cellStyle name="Currency 3 5 8 3" xfId="31421"/>
    <cellStyle name="Currency 3 5 8 3 2" xfId="31422"/>
    <cellStyle name="Currency 3 5 8 3 2 2" xfId="31423"/>
    <cellStyle name="Currency 3 5 8 3 2 2 2" xfId="31424"/>
    <cellStyle name="Currency 3 5 8 3 2 3" xfId="31425"/>
    <cellStyle name="Currency 3 5 8 3 3" xfId="31426"/>
    <cellStyle name="Currency 3 5 8 3 3 2" xfId="31427"/>
    <cellStyle name="Currency 3 5 8 3 4" xfId="31428"/>
    <cellStyle name="Currency 3 5 8 3 5" xfId="31429"/>
    <cellStyle name="Currency 3 5 8 4" xfId="31430"/>
    <cellStyle name="Currency 3 5 8 4 2" xfId="31431"/>
    <cellStyle name="Currency 3 5 8 4 2 2" xfId="31432"/>
    <cellStyle name="Currency 3 5 8 4 2 2 2" xfId="31433"/>
    <cellStyle name="Currency 3 5 8 4 2 3" xfId="31434"/>
    <cellStyle name="Currency 3 5 8 4 3" xfId="31435"/>
    <cellStyle name="Currency 3 5 8 4 3 2" xfId="31436"/>
    <cellStyle name="Currency 3 5 8 4 4" xfId="31437"/>
    <cellStyle name="Currency 3 5 8 5" xfId="31438"/>
    <cellStyle name="Currency 3 5 8 5 2" xfId="31439"/>
    <cellStyle name="Currency 3 5 8 5 2 2" xfId="31440"/>
    <cellStyle name="Currency 3 5 8 5 2 2 2" xfId="31441"/>
    <cellStyle name="Currency 3 5 8 5 2 3" xfId="31442"/>
    <cellStyle name="Currency 3 5 8 5 3" xfId="31443"/>
    <cellStyle name="Currency 3 5 8 5 3 2" xfId="31444"/>
    <cellStyle name="Currency 3 5 8 5 4" xfId="31445"/>
    <cellStyle name="Currency 3 5 8 6" xfId="31446"/>
    <cellStyle name="Currency 3 5 8 6 2" xfId="31447"/>
    <cellStyle name="Currency 3 5 8 6 2 2" xfId="31448"/>
    <cellStyle name="Currency 3 5 8 6 2 2 2" xfId="31449"/>
    <cellStyle name="Currency 3 5 8 6 2 3" xfId="31450"/>
    <cellStyle name="Currency 3 5 8 6 3" xfId="31451"/>
    <cellStyle name="Currency 3 5 8 6 3 2" xfId="31452"/>
    <cellStyle name="Currency 3 5 8 6 4" xfId="31453"/>
    <cellStyle name="Currency 3 5 8 7" xfId="31454"/>
    <cellStyle name="Currency 3 5 8 7 2" xfId="31455"/>
    <cellStyle name="Currency 3 5 8 7 2 2" xfId="31456"/>
    <cellStyle name="Currency 3 5 8 7 3" xfId="31457"/>
    <cellStyle name="Currency 3 5 8 8" xfId="31458"/>
    <cellStyle name="Currency 3 5 8 8 2" xfId="31459"/>
    <cellStyle name="Currency 3 5 8 9" xfId="31460"/>
    <cellStyle name="Currency 3 5 9" xfId="31461"/>
    <cellStyle name="Currency 3 5 9 2" xfId="31462"/>
    <cellStyle name="Currency 3 5 9 2 2" xfId="31463"/>
    <cellStyle name="Currency 3 5 9 2 2 2" xfId="31464"/>
    <cellStyle name="Currency 3 5 9 2 2 2 2" xfId="31465"/>
    <cellStyle name="Currency 3 5 9 2 2 3" xfId="31466"/>
    <cellStyle name="Currency 3 5 9 2 3" xfId="31467"/>
    <cellStyle name="Currency 3 5 9 2 3 2" xfId="31468"/>
    <cellStyle name="Currency 3 5 9 2 4" xfId="31469"/>
    <cellStyle name="Currency 3 5 9 3" xfId="31470"/>
    <cellStyle name="Currency 3 5 9 3 2" xfId="31471"/>
    <cellStyle name="Currency 3 5 9 3 2 2" xfId="31472"/>
    <cellStyle name="Currency 3 5 9 3 2 2 2" xfId="31473"/>
    <cellStyle name="Currency 3 5 9 3 2 3" xfId="31474"/>
    <cellStyle name="Currency 3 5 9 3 3" xfId="31475"/>
    <cellStyle name="Currency 3 5 9 3 3 2" xfId="31476"/>
    <cellStyle name="Currency 3 5 9 3 4" xfId="31477"/>
    <cellStyle name="Currency 3 5 9 4" xfId="31478"/>
    <cellStyle name="Currency 3 5 9 4 2" xfId="31479"/>
    <cellStyle name="Currency 3 5 9 4 2 2" xfId="31480"/>
    <cellStyle name="Currency 3 5 9 4 3" xfId="31481"/>
    <cellStyle name="Currency 3 5 9 5" xfId="31482"/>
    <cellStyle name="Currency 3 5 9 5 2" xfId="31483"/>
    <cellStyle name="Currency 3 5 9 6" xfId="31484"/>
    <cellStyle name="Currency 3 5 9 7" xfId="31485"/>
    <cellStyle name="Currency 3 6" xfId="31486"/>
    <cellStyle name="Currency 3 6 10" xfId="31487"/>
    <cellStyle name="Currency 3 6 10 2" xfId="31488"/>
    <cellStyle name="Currency 3 6 10 2 2" xfId="31489"/>
    <cellStyle name="Currency 3 6 10 2 2 2" xfId="31490"/>
    <cellStyle name="Currency 3 6 10 2 3" xfId="31491"/>
    <cellStyle name="Currency 3 6 10 3" xfId="31492"/>
    <cellStyle name="Currency 3 6 10 3 2" xfId="31493"/>
    <cellStyle name="Currency 3 6 10 4" xfId="31494"/>
    <cellStyle name="Currency 3 6 11" xfId="31495"/>
    <cellStyle name="Currency 3 6 11 2" xfId="31496"/>
    <cellStyle name="Currency 3 6 11 2 2" xfId="31497"/>
    <cellStyle name="Currency 3 6 11 2 2 2" xfId="31498"/>
    <cellStyle name="Currency 3 6 11 2 3" xfId="31499"/>
    <cellStyle name="Currency 3 6 11 3" xfId="31500"/>
    <cellStyle name="Currency 3 6 11 3 2" xfId="31501"/>
    <cellStyle name="Currency 3 6 11 4" xfId="31502"/>
    <cellStyle name="Currency 3 6 12" xfId="31503"/>
    <cellStyle name="Currency 3 6 12 2" xfId="31504"/>
    <cellStyle name="Currency 3 6 12 2 2" xfId="31505"/>
    <cellStyle name="Currency 3 6 12 2 2 2" xfId="31506"/>
    <cellStyle name="Currency 3 6 12 2 3" xfId="31507"/>
    <cellStyle name="Currency 3 6 12 3" xfId="31508"/>
    <cellStyle name="Currency 3 6 12 3 2" xfId="31509"/>
    <cellStyle name="Currency 3 6 12 4" xfId="31510"/>
    <cellStyle name="Currency 3 6 13" xfId="31511"/>
    <cellStyle name="Currency 3 6 13 2" xfId="31512"/>
    <cellStyle name="Currency 3 6 13 2 2" xfId="31513"/>
    <cellStyle name="Currency 3 6 13 3" xfId="31514"/>
    <cellStyle name="Currency 3 6 14" xfId="31515"/>
    <cellStyle name="Currency 3 6 14 2" xfId="31516"/>
    <cellStyle name="Currency 3 6 15" xfId="31517"/>
    <cellStyle name="Currency 3 6 16" xfId="31518"/>
    <cellStyle name="Currency 3 6 17" xfId="31519"/>
    <cellStyle name="Currency 3 6 18" xfId="31520"/>
    <cellStyle name="Currency 3 6 19" xfId="31521"/>
    <cellStyle name="Currency 3 6 2" xfId="31522"/>
    <cellStyle name="Currency 3 6 2 10" xfId="31523"/>
    <cellStyle name="Currency 3 6 2 10 2" xfId="31524"/>
    <cellStyle name="Currency 3 6 2 10 2 2" xfId="31525"/>
    <cellStyle name="Currency 3 6 2 10 3" xfId="31526"/>
    <cellStyle name="Currency 3 6 2 11" xfId="31527"/>
    <cellStyle name="Currency 3 6 2 11 2" xfId="31528"/>
    <cellStyle name="Currency 3 6 2 12" xfId="31529"/>
    <cellStyle name="Currency 3 6 2 13" xfId="31530"/>
    <cellStyle name="Currency 3 6 2 14" xfId="31531"/>
    <cellStyle name="Currency 3 6 2 15" xfId="31532"/>
    <cellStyle name="Currency 3 6 2 16" xfId="31533"/>
    <cellStyle name="Currency 3 6 2 17" xfId="31534"/>
    <cellStyle name="Currency 3 6 2 18" xfId="31535"/>
    <cellStyle name="Currency 3 6 2 2" xfId="31536"/>
    <cellStyle name="Currency 3 6 2 2 10" xfId="31537"/>
    <cellStyle name="Currency 3 6 2 2 10 2" xfId="31538"/>
    <cellStyle name="Currency 3 6 2 2 11" xfId="31539"/>
    <cellStyle name="Currency 3 6 2 2 12" xfId="31540"/>
    <cellStyle name="Currency 3 6 2 2 13" xfId="31541"/>
    <cellStyle name="Currency 3 6 2 2 14" xfId="31542"/>
    <cellStyle name="Currency 3 6 2 2 2" xfId="31543"/>
    <cellStyle name="Currency 3 6 2 2 2 10" xfId="31544"/>
    <cellStyle name="Currency 3 6 2 2 2 11" xfId="31545"/>
    <cellStyle name="Currency 3 6 2 2 2 2" xfId="31546"/>
    <cellStyle name="Currency 3 6 2 2 2 2 2" xfId="31547"/>
    <cellStyle name="Currency 3 6 2 2 2 2 2 2" xfId="31548"/>
    <cellStyle name="Currency 3 6 2 2 2 2 2 2 2" xfId="31549"/>
    <cellStyle name="Currency 3 6 2 2 2 2 2 2 2 2" xfId="31550"/>
    <cellStyle name="Currency 3 6 2 2 2 2 2 2 3" xfId="31551"/>
    <cellStyle name="Currency 3 6 2 2 2 2 2 3" xfId="31552"/>
    <cellStyle name="Currency 3 6 2 2 2 2 2 3 2" xfId="31553"/>
    <cellStyle name="Currency 3 6 2 2 2 2 2 4" xfId="31554"/>
    <cellStyle name="Currency 3 6 2 2 2 2 3" xfId="31555"/>
    <cellStyle name="Currency 3 6 2 2 2 2 3 2" xfId="31556"/>
    <cellStyle name="Currency 3 6 2 2 2 2 3 2 2" xfId="31557"/>
    <cellStyle name="Currency 3 6 2 2 2 2 3 2 2 2" xfId="31558"/>
    <cellStyle name="Currency 3 6 2 2 2 2 3 2 3" xfId="31559"/>
    <cellStyle name="Currency 3 6 2 2 2 2 3 3" xfId="31560"/>
    <cellStyle name="Currency 3 6 2 2 2 2 3 3 2" xfId="31561"/>
    <cellStyle name="Currency 3 6 2 2 2 2 3 4" xfId="31562"/>
    <cellStyle name="Currency 3 6 2 2 2 2 4" xfId="31563"/>
    <cellStyle name="Currency 3 6 2 2 2 2 4 2" xfId="31564"/>
    <cellStyle name="Currency 3 6 2 2 2 2 4 2 2" xfId="31565"/>
    <cellStyle name="Currency 3 6 2 2 2 2 4 3" xfId="31566"/>
    <cellStyle name="Currency 3 6 2 2 2 2 5" xfId="31567"/>
    <cellStyle name="Currency 3 6 2 2 2 2 5 2" xfId="31568"/>
    <cellStyle name="Currency 3 6 2 2 2 2 6" xfId="31569"/>
    <cellStyle name="Currency 3 6 2 2 2 2 7" xfId="31570"/>
    <cellStyle name="Currency 3 6 2 2 2 3" xfId="31571"/>
    <cellStyle name="Currency 3 6 2 2 2 3 2" xfId="31572"/>
    <cellStyle name="Currency 3 6 2 2 2 3 2 2" xfId="31573"/>
    <cellStyle name="Currency 3 6 2 2 2 3 2 2 2" xfId="31574"/>
    <cellStyle name="Currency 3 6 2 2 2 3 2 3" xfId="31575"/>
    <cellStyle name="Currency 3 6 2 2 2 3 3" xfId="31576"/>
    <cellStyle name="Currency 3 6 2 2 2 3 3 2" xfId="31577"/>
    <cellStyle name="Currency 3 6 2 2 2 3 4" xfId="31578"/>
    <cellStyle name="Currency 3 6 2 2 2 3 5" xfId="31579"/>
    <cellStyle name="Currency 3 6 2 2 2 4" xfId="31580"/>
    <cellStyle name="Currency 3 6 2 2 2 4 2" xfId="31581"/>
    <cellStyle name="Currency 3 6 2 2 2 4 2 2" xfId="31582"/>
    <cellStyle name="Currency 3 6 2 2 2 4 2 2 2" xfId="31583"/>
    <cellStyle name="Currency 3 6 2 2 2 4 2 3" xfId="31584"/>
    <cellStyle name="Currency 3 6 2 2 2 4 3" xfId="31585"/>
    <cellStyle name="Currency 3 6 2 2 2 4 3 2" xfId="31586"/>
    <cellStyle name="Currency 3 6 2 2 2 4 4" xfId="31587"/>
    <cellStyle name="Currency 3 6 2 2 2 5" xfId="31588"/>
    <cellStyle name="Currency 3 6 2 2 2 5 2" xfId="31589"/>
    <cellStyle name="Currency 3 6 2 2 2 5 2 2" xfId="31590"/>
    <cellStyle name="Currency 3 6 2 2 2 5 2 2 2" xfId="31591"/>
    <cellStyle name="Currency 3 6 2 2 2 5 2 3" xfId="31592"/>
    <cellStyle name="Currency 3 6 2 2 2 5 3" xfId="31593"/>
    <cellStyle name="Currency 3 6 2 2 2 5 3 2" xfId="31594"/>
    <cellStyle name="Currency 3 6 2 2 2 5 4" xfId="31595"/>
    <cellStyle name="Currency 3 6 2 2 2 6" xfId="31596"/>
    <cellStyle name="Currency 3 6 2 2 2 6 2" xfId="31597"/>
    <cellStyle name="Currency 3 6 2 2 2 6 2 2" xfId="31598"/>
    <cellStyle name="Currency 3 6 2 2 2 6 2 2 2" xfId="31599"/>
    <cellStyle name="Currency 3 6 2 2 2 6 2 3" xfId="31600"/>
    <cellStyle name="Currency 3 6 2 2 2 6 3" xfId="31601"/>
    <cellStyle name="Currency 3 6 2 2 2 6 3 2" xfId="31602"/>
    <cellStyle name="Currency 3 6 2 2 2 6 4" xfId="31603"/>
    <cellStyle name="Currency 3 6 2 2 2 7" xfId="31604"/>
    <cellStyle name="Currency 3 6 2 2 2 7 2" xfId="31605"/>
    <cellStyle name="Currency 3 6 2 2 2 7 2 2" xfId="31606"/>
    <cellStyle name="Currency 3 6 2 2 2 7 3" xfId="31607"/>
    <cellStyle name="Currency 3 6 2 2 2 8" xfId="31608"/>
    <cellStyle name="Currency 3 6 2 2 2 8 2" xfId="31609"/>
    <cellStyle name="Currency 3 6 2 2 2 9" xfId="31610"/>
    <cellStyle name="Currency 3 6 2 2 3" xfId="31611"/>
    <cellStyle name="Currency 3 6 2 2 3 10" xfId="31612"/>
    <cellStyle name="Currency 3 6 2 2 3 2" xfId="31613"/>
    <cellStyle name="Currency 3 6 2 2 3 2 2" xfId="31614"/>
    <cellStyle name="Currency 3 6 2 2 3 2 2 2" xfId="31615"/>
    <cellStyle name="Currency 3 6 2 2 3 2 2 2 2" xfId="31616"/>
    <cellStyle name="Currency 3 6 2 2 3 2 2 2 2 2" xfId="31617"/>
    <cellStyle name="Currency 3 6 2 2 3 2 2 2 3" xfId="31618"/>
    <cellStyle name="Currency 3 6 2 2 3 2 2 3" xfId="31619"/>
    <cellStyle name="Currency 3 6 2 2 3 2 2 3 2" xfId="31620"/>
    <cellStyle name="Currency 3 6 2 2 3 2 2 4" xfId="31621"/>
    <cellStyle name="Currency 3 6 2 2 3 2 3" xfId="31622"/>
    <cellStyle name="Currency 3 6 2 2 3 2 3 2" xfId="31623"/>
    <cellStyle name="Currency 3 6 2 2 3 2 3 2 2" xfId="31624"/>
    <cellStyle name="Currency 3 6 2 2 3 2 3 2 2 2" xfId="31625"/>
    <cellStyle name="Currency 3 6 2 2 3 2 3 2 3" xfId="31626"/>
    <cellStyle name="Currency 3 6 2 2 3 2 3 3" xfId="31627"/>
    <cellStyle name="Currency 3 6 2 2 3 2 3 3 2" xfId="31628"/>
    <cellStyle name="Currency 3 6 2 2 3 2 3 4" xfId="31629"/>
    <cellStyle name="Currency 3 6 2 2 3 2 4" xfId="31630"/>
    <cellStyle name="Currency 3 6 2 2 3 2 4 2" xfId="31631"/>
    <cellStyle name="Currency 3 6 2 2 3 2 4 2 2" xfId="31632"/>
    <cellStyle name="Currency 3 6 2 2 3 2 4 3" xfId="31633"/>
    <cellStyle name="Currency 3 6 2 2 3 2 5" xfId="31634"/>
    <cellStyle name="Currency 3 6 2 2 3 2 5 2" xfId="31635"/>
    <cellStyle name="Currency 3 6 2 2 3 2 6" xfId="31636"/>
    <cellStyle name="Currency 3 6 2 2 3 2 7" xfId="31637"/>
    <cellStyle name="Currency 3 6 2 2 3 3" xfId="31638"/>
    <cellStyle name="Currency 3 6 2 2 3 3 2" xfId="31639"/>
    <cellStyle name="Currency 3 6 2 2 3 3 2 2" xfId="31640"/>
    <cellStyle name="Currency 3 6 2 2 3 3 2 2 2" xfId="31641"/>
    <cellStyle name="Currency 3 6 2 2 3 3 2 3" xfId="31642"/>
    <cellStyle name="Currency 3 6 2 2 3 3 3" xfId="31643"/>
    <cellStyle name="Currency 3 6 2 2 3 3 3 2" xfId="31644"/>
    <cellStyle name="Currency 3 6 2 2 3 3 4" xfId="31645"/>
    <cellStyle name="Currency 3 6 2 2 3 3 5" xfId="31646"/>
    <cellStyle name="Currency 3 6 2 2 3 4" xfId="31647"/>
    <cellStyle name="Currency 3 6 2 2 3 4 2" xfId="31648"/>
    <cellStyle name="Currency 3 6 2 2 3 4 2 2" xfId="31649"/>
    <cellStyle name="Currency 3 6 2 2 3 4 2 2 2" xfId="31650"/>
    <cellStyle name="Currency 3 6 2 2 3 4 2 3" xfId="31651"/>
    <cellStyle name="Currency 3 6 2 2 3 4 3" xfId="31652"/>
    <cellStyle name="Currency 3 6 2 2 3 4 3 2" xfId="31653"/>
    <cellStyle name="Currency 3 6 2 2 3 4 4" xfId="31654"/>
    <cellStyle name="Currency 3 6 2 2 3 5" xfId="31655"/>
    <cellStyle name="Currency 3 6 2 2 3 5 2" xfId="31656"/>
    <cellStyle name="Currency 3 6 2 2 3 5 2 2" xfId="31657"/>
    <cellStyle name="Currency 3 6 2 2 3 5 2 2 2" xfId="31658"/>
    <cellStyle name="Currency 3 6 2 2 3 5 2 3" xfId="31659"/>
    <cellStyle name="Currency 3 6 2 2 3 5 3" xfId="31660"/>
    <cellStyle name="Currency 3 6 2 2 3 5 3 2" xfId="31661"/>
    <cellStyle name="Currency 3 6 2 2 3 5 4" xfId="31662"/>
    <cellStyle name="Currency 3 6 2 2 3 6" xfId="31663"/>
    <cellStyle name="Currency 3 6 2 2 3 6 2" xfId="31664"/>
    <cellStyle name="Currency 3 6 2 2 3 6 2 2" xfId="31665"/>
    <cellStyle name="Currency 3 6 2 2 3 6 2 2 2" xfId="31666"/>
    <cellStyle name="Currency 3 6 2 2 3 6 2 3" xfId="31667"/>
    <cellStyle name="Currency 3 6 2 2 3 6 3" xfId="31668"/>
    <cellStyle name="Currency 3 6 2 2 3 6 3 2" xfId="31669"/>
    <cellStyle name="Currency 3 6 2 2 3 6 4" xfId="31670"/>
    <cellStyle name="Currency 3 6 2 2 3 7" xfId="31671"/>
    <cellStyle name="Currency 3 6 2 2 3 7 2" xfId="31672"/>
    <cellStyle name="Currency 3 6 2 2 3 7 2 2" xfId="31673"/>
    <cellStyle name="Currency 3 6 2 2 3 7 3" xfId="31674"/>
    <cellStyle name="Currency 3 6 2 2 3 8" xfId="31675"/>
    <cellStyle name="Currency 3 6 2 2 3 8 2" xfId="31676"/>
    <cellStyle name="Currency 3 6 2 2 3 9" xfId="31677"/>
    <cellStyle name="Currency 3 6 2 2 4" xfId="31678"/>
    <cellStyle name="Currency 3 6 2 2 4 2" xfId="31679"/>
    <cellStyle name="Currency 3 6 2 2 4 2 2" xfId="31680"/>
    <cellStyle name="Currency 3 6 2 2 4 2 2 2" xfId="31681"/>
    <cellStyle name="Currency 3 6 2 2 4 2 2 2 2" xfId="31682"/>
    <cellStyle name="Currency 3 6 2 2 4 2 2 3" xfId="31683"/>
    <cellStyle name="Currency 3 6 2 2 4 2 3" xfId="31684"/>
    <cellStyle name="Currency 3 6 2 2 4 2 3 2" xfId="31685"/>
    <cellStyle name="Currency 3 6 2 2 4 2 4" xfId="31686"/>
    <cellStyle name="Currency 3 6 2 2 4 3" xfId="31687"/>
    <cellStyle name="Currency 3 6 2 2 4 3 2" xfId="31688"/>
    <cellStyle name="Currency 3 6 2 2 4 3 2 2" xfId="31689"/>
    <cellStyle name="Currency 3 6 2 2 4 3 2 2 2" xfId="31690"/>
    <cellStyle name="Currency 3 6 2 2 4 3 2 3" xfId="31691"/>
    <cellStyle name="Currency 3 6 2 2 4 3 3" xfId="31692"/>
    <cellStyle name="Currency 3 6 2 2 4 3 3 2" xfId="31693"/>
    <cellStyle name="Currency 3 6 2 2 4 3 4" xfId="31694"/>
    <cellStyle name="Currency 3 6 2 2 4 4" xfId="31695"/>
    <cellStyle name="Currency 3 6 2 2 4 4 2" xfId="31696"/>
    <cellStyle name="Currency 3 6 2 2 4 4 2 2" xfId="31697"/>
    <cellStyle name="Currency 3 6 2 2 4 4 3" xfId="31698"/>
    <cellStyle name="Currency 3 6 2 2 4 5" xfId="31699"/>
    <cellStyle name="Currency 3 6 2 2 4 5 2" xfId="31700"/>
    <cellStyle name="Currency 3 6 2 2 4 6" xfId="31701"/>
    <cellStyle name="Currency 3 6 2 2 4 7" xfId="31702"/>
    <cellStyle name="Currency 3 6 2 2 5" xfId="31703"/>
    <cellStyle name="Currency 3 6 2 2 5 2" xfId="31704"/>
    <cellStyle name="Currency 3 6 2 2 5 2 2" xfId="31705"/>
    <cellStyle name="Currency 3 6 2 2 5 2 2 2" xfId="31706"/>
    <cellStyle name="Currency 3 6 2 2 5 2 3" xfId="31707"/>
    <cellStyle name="Currency 3 6 2 2 5 3" xfId="31708"/>
    <cellStyle name="Currency 3 6 2 2 5 3 2" xfId="31709"/>
    <cellStyle name="Currency 3 6 2 2 5 4" xfId="31710"/>
    <cellStyle name="Currency 3 6 2 2 5 5" xfId="31711"/>
    <cellStyle name="Currency 3 6 2 2 6" xfId="31712"/>
    <cellStyle name="Currency 3 6 2 2 6 2" xfId="31713"/>
    <cellStyle name="Currency 3 6 2 2 6 2 2" xfId="31714"/>
    <cellStyle name="Currency 3 6 2 2 6 2 2 2" xfId="31715"/>
    <cellStyle name="Currency 3 6 2 2 6 2 3" xfId="31716"/>
    <cellStyle name="Currency 3 6 2 2 6 3" xfId="31717"/>
    <cellStyle name="Currency 3 6 2 2 6 3 2" xfId="31718"/>
    <cellStyle name="Currency 3 6 2 2 6 4" xfId="31719"/>
    <cellStyle name="Currency 3 6 2 2 7" xfId="31720"/>
    <cellStyle name="Currency 3 6 2 2 7 2" xfId="31721"/>
    <cellStyle name="Currency 3 6 2 2 7 2 2" xfId="31722"/>
    <cellStyle name="Currency 3 6 2 2 7 2 2 2" xfId="31723"/>
    <cellStyle name="Currency 3 6 2 2 7 2 3" xfId="31724"/>
    <cellStyle name="Currency 3 6 2 2 7 3" xfId="31725"/>
    <cellStyle name="Currency 3 6 2 2 7 3 2" xfId="31726"/>
    <cellStyle name="Currency 3 6 2 2 7 4" xfId="31727"/>
    <cellStyle name="Currency 3 6 2 2 8" xfId="31728"/>
    <cellStyle name="Currency 3 6 2 2 8 2" xfId="31729"/>
    <cellStyle name="Currency 3 6 2 2 8 2 2" xfId="31730"/>
    <cellStyle name="Currency 3 6 2 2 8 2 2 2" xfId="31731"/>
    <cellStyle name="Currency 3 6 2 2 8 2 3" xfId="31732"/>
    <cellStyle name="Currency 3 6 2 2 8 3" xfId="31733"/>
    <cellStyle name="Currency 3 6 2 2 8 3 2" xfId="31734"/>
    <cellStyle name="Currency 3 6 2 2 8 4" xfId="31735"/>
    <cellStyle name="Currency 3 6 2 2 9" xfId="31736"/>
    <cellStyle name="Currency 3 6 2 2 9 2" xfId="31737"/>
    <cellStyle name="Currency 3 6 2 2 9 2 2" xfId="31738"/>
    <cellStyle name="Currency 3 6 2 2 9 3" xfId="31739"/>
    <cellStyle name="Currency 3 6 2 3" xfId="31740"/>
    <cellStyle name="Currency 3 6 2 3 10" xfId="31741"/>
    <cellStyle name="Currency 3 6 2 3 11" xfId="31742"/>
    <cellStyle name="Currency 3 6 2 3 2" xfId="31743"/>
    <cellStyle name="Currency 3 6 2 3 2 2" xfId="31744"/>
    <cellStyle name="Currency 3 6 2 3 2 2 2" xfId="31745"/>
    <cellStyle name="Currency 3 6 2 3 2 2 2 2" xfId="31746"/>
    <cellStyle name="Currency 3 6 2 3 2 2 2 2 2" xfId="31747"/>
    <cellStyle name="Currency 3 6 2 3 2 2 2 3" xfId="31748"/>
    <cellStyle name="Currency 3 6 2 3 2 2 3" xfId="31749"/>
    <cellStyle name="Currency 3 6 2 3 2 2 3 2" xfId="31750"/>
    <cellStyle name="Currency 3 6 2 3 2 2 4" xfId="31751"/>
    <cellStyle name="Currency 3 6 2 3 2 3" xfId="31752"/>
    <cellStyle name="Currency 3 6 2 3 2 3 2" xfId="31753"/>
    <cellStyle name="Currency 3 6 2 3 2 3 2 2" xfId="31754"/>
    <cellStyle name="Currency 3 6 2 3 2 3 2 2 2" xfId="31755"/>
    <cellStyle name="Currency 3 6 2 3 2 3 2 3" xfId="31756"/>
    <cellStyle name="Currency 3 6 2 3 2 3 3" xfId="31757"/>
    <cellStyle name="Currency 3 6 2 3 2 3 3 2" xfId="31758"/>
    <cellStyle name="Currency 3 6 2 3 2 3 4" xfId="31759"/>
    <cellStyle name="Currency 3 6 2 3 2 4" xfId="31760"/>
    <cellStyle name="Currency 3 6 2 3 2 4 2" xfId="31761"/>
    <cellStyle name="Currency 3 6 2 3 2 4 2 2" xfId="31762"/>
    <cellStyle name="Currency 3 6 2 3 2 4 3" xfId="31763"/>
    <cellStyle name="Currency 3 6 2 3 2 5" xfId="31764"/>
    <cellStyle name="Currency 3 6 2 3 2 5 2" xfId="31765"/>
    <cellStyle name="Currency 3 6 2 3 2 6" xfId="31766"/>
    <cellStyle name="Currency 3 6 2 3 2 7" xfId="31767"/>
    <cellStyle name="Currency 3 6 2 3 3" xfId="31768"/>
    <cellStyle name="Currency 3 6 2 3 3 2" xfId="31769"/>
    <cellStyle name="Currency 3 6 2 3 3 2 2" xfId="31770"/>
    <cellStyle name="Currency 3 6 2 3 3 2 2 2" xfId="31771"/>
    <cellStyle name="Currency 3 6 2 3 3 2 3" xfId="31772"/>
    <cellStyle name="Currency 3 6 2 3 3 3" xfId="31773"/>
    <cellStyle name="Currency 3 6 2 3 3 3 2" xfId="31774"/>
    <cellStyle name="Currency 3 6 2 3 3 4" xfId="31775"/>
    <cellStyle name="Currency 3 6 2 3 3 5" xfId="31776"/>
    <cellStyle name="Currency 3 6 2 3 4" xfId="31777"/>
    <cellStyle name="Currency 3 6 2 3 4 2" xfId="31778"/>
    <cellStyle name="Currency 3 6 2 3 4 2 2" xfId="31779"/>
    <cellStyle name="Currency 3 6 2 3 4 2 2 2" xfId="31780"/>
    <cellStyle name="Currency 3 6 2 3 4 2 3" xfId="31781"/>
    <cellStyle name="Currency 3 6 2 3 4 3" xfId="31782"/>
    <cellStyle name="Currency 3 6 2 3 4 3 2" xfId="31783"/>
    <cellStyle name="Currency 3 6 2 3 4 4" xfId="31784"/>
    <cellStyle name="Currency 3 6 2 3 5" xfId="31785"/>
    <cellStyle name="Currency 3 6 2 3 5 2" xfId="31786"/>
    <cellStyle name="Currency 3 6 2 3 5 2 2" xfId="31787"/>
    <cellStyle name="Currency 3 6 2 3 5 2 2 2" xfId="31788"/>
    <cellStyle name="Currency 3 6 2 3 5 2 3" xfId="31789"/>
    <cellStyle name="Currency 3 6 2 3 5 3" xfId="31790"/>
    <cellStyle name="Currency 3 6 2 3 5 3 2" xfId="31791"/>
    <cellStyle name="Currency 3 6 2 3 5 4" xfId="31792"/>
    <cellStyle name="Currency 3 6 2 3 6" xfId="31793"/>
    <cellStyle name="Currency 3 6 2 3 6 2" xfId="31794"/>
    <cellStyle name="Currency 3 6 2 3 6 2 2" xfId="31795"/>
    <cellStyle name="Currency 3 6 2 3 6 2 2 2" xfId="31796"/>
    <cellStyle name="Currency 3 6 2 3 6 2 3" xfId="31797"/>
    <cellStyle name="Currency 3 6 2 3 6 3" xfId="31798"/>
    <cellStyle name="Currency 3 6 2 3 6 3 2" xfId="31799"/>
    <cellStyle name="Currency 3 6 2 3 6 4" xfId="31800"/>
    <cellStyle name="Currency 3 6 2 3 7" xfId="31801"/>
    <cellStyle name="Currency 3 6 2 3 7 2" xfId="31802"/>
    <cellStyle name="Currency 3 6 2 3 7 2 2" xfId="31803"/>
    <cellStyle name="Currency 3 6 2 3 7 3" xfId="31804"/>
    <cellStyle name="Currency 3 6 2 3 8" xfId="31805"/>
    <cellStyle name="Currency 3 6 2 3 8 2" xfId="31806"/>
    <cellStyle name="Currency 3 6 2 3 9" xfId="31807"/>
    <cellStyle name="Currency 3 6 2 4" xfId="31808"/>
    <cellStyle name="Currency 3 6 2 4 10" xfId="31809"/>
    <cellStyle name="Currency 3 6 2 4 11" xfId="31810"/>
    <cellStyle name="Currency 3 6 2 4 2" xfId="31811"/>
    <cellStyle name="Currency 3 6 2 4 2 2" xfId="31812"/>
    <cellStyle name="Currency 3 6 2 4 2 2 2" xfId="31813"/>
    <cellStyle name="Currency 3 6 2 4 2 2 2 2" xfId="31814"/>
    <cellStyle name="Currency 3 6 2 4 2 2 2 2 2" xfId="31815"/>
    <cellStyle name="Currency 3 6 2 4 2 2 2 3" xfId="31816"/>
    <cellStyle name="Currency 3 6 2 4 2 2 3" xfId="31817"/>
    <cellStyle name="Currency 3 6 2 4 2 2 3 2" xfId="31818"/>
    <cellStyle name="Currency 3 6 2 4 2 2 4" xfId="31819"/>
    <cellStyle name="Currency 3 6 2 4 2 3" xfId="31820"/>
    <cellStyle name="Currency 3 6 2 4 2 3 2" xfId="31821"/>
    <cellStyle name="Currency 3 6 2 4 2 3 2 2" xfId="31822"/>
    <cellStyle name="Currency 3 6 2 4 2 3 2 2 2" xfId="31823"/>
    <cellStyle name="Currency 3 6 2 4 2 3 2 3" xfId="31824"/>
    <cellStyle name="Currency 3 6 2 4 2 3 3" xfId="31825"/>
    <cellStyle name="Currency 3 6 2 4 2 3 3 2" xfId="31826"/>
    <cellStyle name="Currency 3 6 2 4 2 3 4" xfId="31827"/>
    <cellStyle name="Currency 3 6 2 4 2 4" xfId="31828"/>
    <cellStyle name="Currency 3 6 2 4 2 4 2" xfId="31829"/>
    <cellStyle name="Currency 3 6 2 4 2 4 2 2" xfId="31830"/>
    <cellStyle name="Currency 3 6 2 4 2 4 3" xfId="31831"/>
    <cellStyle name="Currency 3 6 2 4 2 5" xfId="31832"/>
    <cellStyle name="Currency 3 6 2 4 2 5 2" xfId="31833"/>
    <cellStyle name="Currency 3 6 2 4 2 6" xfId="31834"/>
    <cellStyle name="Currency 3 6 2 4 2 7" xfId="31835"/>
    <cellStyle name="Currency 3 6 2 4 3" xfId="31836"/>
    <cellStyle name="Currency 3 6 2 4 3 2" xfId="31837"/>
    <cellStyle name="Currency 3 6 2 4 3 2 2" xfId="31838"/>
    <cellStyle name="Currency 3 6 2 4 3 2 2 2" xfId="31839"/>
    <cellStyle name="Currency 3 6 2 4 3 2 3" xfId="31840"/>
    <cellStyle name="Currency 3 6 2 4 3 3" xfId="31841"/>
    <cellStyle name="Currency 3 6 2 4 3 3 2" xfId="31842"/>
    <cellStyle name="Currency 3 6 2 4 3 4" xfId="31843"/>
    <cellStyle name="Currency 3 6 2 4 3 5" xfId="31844"/>
    <cellStyle name="Currency 3 6 2 4 4" xfId="31845"/>
    <cellStyle name="Currency 3 6 2 4 4 2" xfId="31846"/>
    <cellStyle name="Currency 3 6 2 4 4 2 2" xfId="31847"/>
    <cellStyle name="Currency 3 6 2 4 4 2 2 2" xfId="31848"/>
    <cellStyle name="Currency 3 6 2 4 4 2 3" xfId="31849"/>
    <cellStyle name="Currency 3 6 2 4 4 3" xfId="31850"/>
    <cellStyle name="Currency 3 6 2 4 4 3 2" xfId="31851"/>
    <cellStyle name="Currency 3 6 2 4 4 4" xfId="31852"/>
    <cellStyle name="Currency 3 6 2 4 5" xfId="31853"/>
    <cellStyle name="Currency 3 6 2 4 5 2" xfId="31854"/>
    <cellStyle name="Currency 3 6 2 4 5 2 2" xfId="31855"/>
    <cellStyle name="Currency 3 6 2 4 5 2 2 2" xfId="31856"/>
    <cellStyle name="Currency 3 6 2 4 5 2 3" xfId="31857"/>
    <cellStyle name="Currency 3 6 2 4 5 3" xfId="31858"/>
    <cellStyle name="Currency 3 6 2 4 5 3 2" xfId="31859"/>
    <cellStyle name="Currency 3 6 2 4 5 4" xfId="31860"/>
    <cellStyle name="Currency 3 6 2 4 6" xfId="31861"/>
    <cellStyle name="Currency 3 6 2 4 6 2" xfId="31862"/>
    <cellStyle name="Currency 3 6 2 4 6 2 2" xfId="31863"/>
    <cellStyle name="Currency 3 6 2 4 6 2 2 2" xfId="31864"/>
    <cellStyle name="Currency 3 6 2 4 6 2 3" xfId="31865"/>
    <cellStyle name="Currency 3 6 2 4 6 3" xfId="31866"/>
    <cellStyle name="Currency 3 6 2 4 6 3 2" xfId="31867"/>
    <cellStyle name="Currency 3 6 2 4 6 4" xfId="31868"/>
    <cellStyle name="Currency 3 6 2 4 7" xfId="31869"/>
    <cellStyle name="Currency 3 6 2 4 7 2" xfId="31870"/>
    <cellStyle name="Currency 3 6 2 4 7 2 2" xfId="31871"/>
    <cellStyle name="Currency 3 6 2 4 7 3" xfId="31872"/>
    <cellStyle name="Currency 3 6 2 4 8" xfId="31873"/>
    <cellStyle name="Currency 3 6 2 4 8 2" xfId="31874"/>
    <cellStyle name="Currency 3 6 2 4 9" xfId="31875"/>
    <cellStyle name="Currency 3 6 2 5" xfId="31876"/>
    <cellStyle name="Currency 3 6 2 5 2" xfId="31877"/>
    <cellStyle name="Currency 3 6 2 5 2 2" xfId="31878"/>
    <cellStyle name="Currency 3 6 2 5 2 2 2" xfId="31879"/>
    <cellStyle name="Currency 3 6 2 5 2 2 2 2" xfId="31880"/>
    <cellStyle name="Currency 3 6 2 5 2 2 3" xfId="31881"/>
    <cellStyle name="Currency 3 6 2 5 2 3" xfId="31882"/>
    <cellStyle name="Currency 3 6 2 5 2 3 2" xfId="31883"/>
    <cellStyle name="Currency 3 6 2 5 2 4" xfId="31884"/>
    <cellStyle name="Currency 3 6 2 5 3" xfId="31885"/>
    <cellStyle name="Currency 3 6 2 5 3 2" xfId="31886"/>
    <cellStyle name="Currency 3 6 2 5 3 2 2" xfId="31887"/>
    <cellStyle name="Currency 3 6 2 5 3 2 2 2" xfId="31888"/>
    <cellStyle name="Currency 3 6 2 5 3 2 3" xfId="31889"/>
    <cellStyle name="Currency 3 6 2 5 3 3" xfId="31890"/>
    <cellStyle name="Currency 3 6 2 5 3 3 2" xfId="31891"/>
    <cellStyle name="Currency 3 6 2 5 3 4" xfId="31892"/>
    <cellStyle name="Currency 3 6 2 5 4" xfId="31893"/>
    <cellStyle name="Currency 3 6 2 5 4 2" xfId="31894"/>
    <cellStyle name="Currency 3 6 2 5 4 2 2" xfId="31895"/>
    <cellStyle name="Currency 3 6 2 5 4 3" xfId="31896"/>
    <cellStyle name="Currency 3 6 2 5 5" xfId="31897"/>
    <cellStyle name="Currency 3 6 2 5 5 2" xfId="31898"/>
    <cellStyle name="Currency 3 6 2 5 6" xfId="31899"/>
    <cellStyle name="Currency 3 6 2 5 7" xfId="31900"/>
    <cellStyle name="Currency 3 6 2 5 8" xfId="31901"/>
    <cellStyle name="Currency 3 6 2 6" xfId="31902"/>
    <cellStyle name="Currency 3 6 2 6 2" xfId="31903"/>
    <cellStyle name="Currency 3 6 2 6 2 2" xfId="31904"/>
    <cellStyle name="Currency 3 6 2 6 2 2 2" xfId="31905"/>
    <cellStyle name="Currency 3 6 2 6 2 2 2 2" xfId="31906"/>
    <cellStyle name="Currency 3 6 2 6 2 2 3" xfId="31907"/>
    <cellStyle name="Currency 3 6 2 6 2 3" xfId="31908"/>
    <cellStyle name="Currency 3 6 2 6 2 3 2" xfId="31909"/>
    <cellStyle name="Currency 3 6 2 6 2 4" xfId="31910"/>
    <cellStyle name="Currency 3 6 2 6 3" xfId="31911"/>
    <cellStyle name="Currency 3 6 2 6 3 2" xfId="31912"/>
    <cellStyle name="Currency 3 6 2 6 3 2 2" xfId="31913"/>
    <cellStyle name="Currency 3 6 2 6 3 2 2 2" xfId="31914"/>
    <cellStyle name="Currency 3 6 2 6 3 2 3" xfId="31915"/>
    <cellStyle name="Currency 3 6 2 6 3 3" xfId="31916"/>
    <cellStyle name="Currency 3 6 2 6 3 3 2" xfId="31917"/>
    <cellStyle name="Currency 3 6 2 6 3 4" xfId="31918"/>
    <cellStyle name="Currency 3 6 2 6 4" xfId="31919"/>
    <cellStyle name="Currency 3 6 2 6 4 2" xfId="31920"/>
    <cellStyle name="Currency 3 6 2 6 4 2 2" xfId="31921"/>
    <cellStyle name="Currency 3 6 2 6 4 3" xfId="31922"/>
    <cellStyle name="Currency 3 6 2 6 5" xfId="31923"/>
    <cellStyle name="Currency 3 6 2 6 5 2" xfId="31924"/>
    <cellStyle name="Currency 3 6 2 6 6" xfId="31925"/>
    <cellStyle name="Currency 3 6 2 6 7" xfId="31926"/>
    <cellStyle name="Currency 3 6 2 6 8" xfId="31927"/>
    <cellStyle name="Currency 3 6 2 7" xfId="31928"/>
    <cellStyle name="Currency 3 6 2 7 2" xfId="31929"/>
    <cellStyle name="Currency 3 6 2 7 2 2" xfId="31930"/>
    <cellStyle name="Currency 3 6 2 7 2 2 2" xfId="31931"/>
    <cellStyle name="Currency 3 6 2 7 2 3" xfId="31932"/>
    <cellStyle name="Currency 3 6 2 7 3" xfId="31933"/>
    <cellStyle name="Currency 3 6 2 7 3 2" xfId="31934"/>
    <cellStyle name="Currency 3 6 2 7 4" xfId="31935"/>
    <cellStyle name="Currency 3 6 2 7 5" xfId="31936"/>
    <cellStyle name="Currency 3 6 2 7 6" xfId="31937"/>
    <cellStyle name="Currency 3 6 2 8" xfId="31938"/>
    <cellStyle name="Currency 3 6 2 8 2" xfId="31939"/>
    <cellStyle name="Currency 3 6 2 8 2 2" xfId="31940"/>
    <cellStyle name="Currency 3 6 2 8 2 2 2" xfId="31941"/>
    <cellStyle name="Currency 3 6 2 8 2 3" xfId="31942"/>
    <cellStyle name="Currency 3 6 2 8 3" xfId="31943"/>
    <cellStyle name="Currency 3 6 2 8 3 2" xfId="31944"/>
    <cellStyle name="Currency 3 6 2 8 4" xfId="31945"/>
    <cellStyle name="Currency 3 6 2 9" xfId="31946"/>
    <cellStyle name="Currency 3 6 2 9 2" xfId="31947"/>
    <cellStyle name="Currency 3 6 2 9 2 2" xfId="31948"/>
    <cellStyle name="Currency 3 6 2 9 2 2 2" xfId="31949"/>
    <cellStyle name="Currency 3 6 2 9 2 3" xfId="31950"/>
    <cellStyle name="Currency 3 6 2 9 3" xfId="31951"/>
    <cellStyle name="Currency 3 6 2 9 3 2" xfId="31952"/>
    <cellStyle name="Currency 3 6 2 9 4" xfId="31953"/>
    <cellStyle name="Currency 3 6 20" xfId="31954"/>
    <cellStyle name="Currency 3 6 21" xfId="31955"/>
    <cellStyle name="Currency 3 6 3" xfId="31956"/>
    <cellStyle name="Currency 3 6 3 10" xfId="31957"/>
    <cellStyle name="Currency 3 6 3 10 2" xfId="31958"/>
    <cellStyle name="Currency 3 6 3 10 2 2" xfId="31959"/>
    <cellStyle name="Currency 3 6 3 10 3" xfId="31960"/>
    <cellStyle name="Currency 3 6 3 11" xfId="31961"/>
    <cellStyle name="Currency 3 6 3 11 2" xfId="31962"/>
    <cellStyle name="Currency 3 6 3 12" xfId="31963"/>
    <cellStyle name="Currency 3 6 3 13" xfId="31964"/>
    <cellStyle name="Currency 3 6 3 14" xfId="31965"/>
    <cellStyle name="Currency 3 6 3 15" xfId="31966"/>
    <cellStyle name="Currency 3 6 3 16" xfId="31967"/>
    <cellStyle name="Currency 3 6 3 17" xfId="31968"/>
    <cellStyle name="Currency 3 6 3 2" xfId="31969"/>
    <cellStyle name="Currency 3 6 3 2 10" xfId="31970"/>
    <cellStyle name="Currency 3 6 3 2 10 2" xfId="31971"/>
    <cellStyle name="Currency 3 6 3 2 11" xfId="31972"/>
    <cellStyle name="Currency 3 6 3 2 12" xfId="31973"/>
    <cellStyle name="Currency 3 6 3 2 13" xfId="31974"/>
    <cellStyle name="Currency 3 6 3 2 2" xfId="31975"/>
    <cellStyle name="Currency 3 6 3 2 2 10" xfId="31976"/>
    <cellStyle name="Currency 3 6 3 2 2 2" xfId="31977"/>
    <cellStyle name="Currency 3 6 3 2 2 2 2" xfId="31978"/>
    <cellStyle name="Currency 3 6 3 2 2 2 2 2" xfId="31979"/>
    <cellStyle name="Currency 3 6 3 2 2 2 2 2 2" xfId="31980"/>
    <cellStyle name="Currency 3 6 3 2 2 2 2 2 2 2" xfId="31981"/>
    <cellStyle name="Currency 3 6 3 2 2 2 2 2 3" xfId="31982"/>
    <cellStyle name="Currency 3 6 3 2 2 2 2 3" xfId="31983"/>
    <cellStyle name="Currency 3 6 3 2 2 2 2 3 2" xfId="31984"/>
    <cellStyle name="Currency 3 6 3 2 2 2 2 4" xfId="31985"/>
    <cellStyle name="Currency 3 6 3 2 2 2 3" xfId="31986"/>
    <cellStyle name="Currency 3 6 3 2 2 2 3 2" xfId="31987"/>
    <cellStyle name="Currency 3 6 3 2 2 2 3 2 2" xfId="31988"/>
    <cellStyle name="Currency 3 6 3 2 2 2 3 2 2 2" xfId="31989"/>
    <cellStyle name="Currency 3 6 3 2 2 2 3 2 3" xfId="31990"/>
    <cellStyle name="Currency 3 6 3 2 2 2 3 3" xfId="31991"/>
    <cellStyle name="Currency 3 6 3 2 2 2 3 3 2" xfId="31992"/>
    <cellStyle name="Currency 3 6 3 2 2 2 3 4" xfId="31993"/>
    <cellStyle name="Currency 3 6 3 2 2 2 4" xfId="31994"/>
    <cellStyle name="Currency 3 6 3 2 2 2 4 2" xfId="31995"/>
    <cellStyle name="Currency 3 6 3 2 2 2 4 2 2" xfId="31996"/>
    <cellStyle name="Currency 3 6 3 2 2 2 4 3" xfId="31997"/>
    <cellStyle name="Currency 3 6 3 2 2 2 5" xfId="31998"/>
    <cellStyle name="Currency 3 6 3 2 2 2 5 2" xfId="31999"/>
    <cellStyle name="Currency 3 6 3 2 2 2 6" xfId="32000"/>
    <cellStyle name="Currency 3 6 3 2 2 2 7" xfId="32001"/>
    <cellStyle name="Currency 3 6 3 2 2 3" xfId="32002"/>
    <cellStyle name="Currency 3 6 3 2 2 3 2" xfId="32003"/>
    <cellStyle name="Currency 3 6 3 2 2 3 2 2" xfId="32004"/>
    <cellStyle name="Currency 3 6 3 2 2 3 2 2 2" xfId="32005"/>
    <cellStyle name="Currency 3 6 3 2 2 3 2 3" xfId="32006"/>
    <cellStyle name="Currency 3 6 3 2 2 3 3" xfId="32007"/>
    <cellStyle name="Currency 3 6 3 2 2 3 3 2" xfId="32008"/>
    <cellStyle name="Currency 3 6 3 2 2 3 4" xfId="32009"/>
    <cellStyle name="Currency 3 6 3 2 2 3 5" xfId="32010"/>
    <cellStyle name="Currency 3 6 3 2 2 4" xfId="32011"/>
    <cellStyle name="Currency 3 6 3 2 2 4 2" xfId="32012"/>
    <cellStyle name="Currency 3 6 3 2 2 4 2 2" xfId="32013"/>
    <cellStyle name="Currency 3 6 3 2 2 4 2 2 2" xfId="32014"/>
    <cellStyle name="Currency 3 6 3 2 2 4 2 3" xfId="32015"/>
    <cellStyle name="Currency 3 6 3 2 2 4 3" xfId="32016"/>
    <cellStyle name="Currency 3 6 3 2 2 4 3 2" xfId="32017"/>
    <cellStyle name="Currency 3 6 3 2 2 4 4" xfId="32018"/>
    <cellStyle name="Currency 3 6 3 2 2 5" xfId="32019"/>
    <cellStyle name="Currency 3 6 3 2 2 5 2" xfId="32020"/>
    <cellStyle name="Currency 3 6 3 2 2 5 2 2" xfId="32021"/>
    <cellStyle name="Currency 3 6 3 2 2 5 2 2 2" xfId="32022"/>
    <cellStyle name="Currency 3 6 3 2 2 5 2 3" xfId="32023"/>
    <cellStyle name="Currency 3 6 3 2 2 5 3" xfId="32024"/>
    <cellStyle name="Currency 3 6 3 2 2 5 3 2" xfId="32025"/>
    <cellStyle name="Currency 3 6 3 2 2 5 4" xfId="32026"/>
    <cellStyle name="Currency 3 6 3 2 2 6" xfId="32027"/>
    <cellStyle name="Currency 3 6 3 2 2 6 2" xfId="32028"/>
    <cellStyle name="Currency 3 6 3 2 2 6 2 2" xfId="32029"/>
    <cellStyle name="Currency 3 6 3 2 2 6 2 2 2" xfId="32030"/>
    <cellStyle name="Currency 3 6 3 2 2 6 2 3" xfId="32031"/>
    <cellStyle name="Currency 3 6 3 2 2 6 3" xfId="32032"/>
    <cellStyle name="Currency 3 6 3 2 2 6 3 2" xfId="32033"/>
    <cellStyle name="Currency 3 6 3 2 2 6 4" xfId="32034"/>
    <cellStyle name="Currency 3 6 3 2 2 7" xfId="32035"/>
    <cellStyle name="Currency 3 6 3 2 2 7 2" xfId="32036"/>
    <cellStyle name="Currency 3 6 3 2 2 7 2 2" xfId="32037"/>
    <cellStyle name="Currency 3 6 3 2 2 7 3" xfId="32038"/>
    <cellStyle name="Currency 3 6 3 2 2 8" xfId="32039"/>
    <cellStyle name="Currency 3 6 3 2 2 8 2" xfId="32040"/>
    <cellStyle name="Currency 3 6 3 2 2 9" xfId="32041"/>
    <cellStyle name="Currency 3 6 3 2 3" xfId="32042"/>
    <cellStyle name="Currency 3 6 3 2 3 10" xfId="32043"/>
    <cellStyle name="Currency 3 6 3 2 3 2" xfId="32044"/>
    <cellStyle name="Currency 3 6 3 2 3 2 2" xfId="32045"/>
    <cellStyle name="Currency 3 6 3 2 3 2 2 2" xfId="32046"/>
    <cellStyle name="Currency 3 6 3 2 3 2 2 2 2" xfId="32047"/>
    <cellStyle name="Currency 3 6 3 2 3 2 2 2 2 2" xfId="32048"/>
    <cellStyle name="Currency 3 6 3 2 3 2 2 2 3" xfId="32049"/>
    <cellStyle name="Currency 3 6 3 2 3 2 2 3" xfId="32050"/>
    <cellStyle name="Currency 3 6 3 2 3 2 2 3 2" xfId="32051"/>
    <cellStyle name="Currency 3 6 3 2 3 2 2 4" xfId="32052"/>
    <cellStyle name="Currency 3 6 3 2 3 2 3" xfId="32053"/>
    <cellStyle name="Currency 3 6 3 2 3 2 3 2" xfId="32054"/>
    <cellStyle name="Currency 3 6 3 2 3 2 3 2 2" xfId="32055"/>
    <cellStyle name="Currency 3 6 3 2 3 2 3 2 2 2" xfId="32056"/>
    <cellStyle name="Currency 3 6 3 2 3 2 3 2 3" xfId="32057"/>
    <cellStyle name="Currency 3 6 3 2 3 2 3 3" xfId="32058"/>
    <cellStyle name="Currency 3 6 3 2 3 2 3 3 2" xfId="32059"/>
    <cellStyle name="Currency 3 6 3 2 3 2 3 4" xfId="32060"/>
    <cellStyle name="Currency 3 6 3 2 3 2 4" xfId="32061"/>
    <cellStyle name="Currency 3 6 3 2 3 2 4 2" xfId="32062"/>
    <cellStyle name="Currency 3 6 3 2 3 2 4 2 2" xfId="32063"/>
    <cellStyle name="Currency 3 6 3 2 3 2 4 3" xfId="32064"/>
    <cellStyle name="Currency 3 6 3 2 3 2 5" xfId="32065"/>
    <cellStyle name="Currency 3 6 3 2 3 2 5 2" xfId="32066"/>
    <cellStyle name="Currency 3 6 3 2 3 2 6" xfId="32067"/>
    <cellStyle name="Currency 3 6 3 2 3 2 7" xfId="32068"/>
    <cellStyle name="Currency 3 6 3 2 3 3" xfId="32069"/>
    <cellStyle name="Currency 3 6 3 2 3 3 2" xfId="32070"/>
    <cellStyle name="Currency 3 6 3 2 3 3 2 2" xfId="32071"/>
    <cellStyle name="Currency 3 6 3 2 3 3 2 2 2" xfId="32072"/>
    <cellStyle name="Currency 3 6 3 2 3 3 2 3" xfId="32073"/>
    <cellStyle name="Currency 3 6 3 2 3 3 3" xfId="32074"/>
    <cellStyle name="Currency 3 6 3 2 3 3 3 2" xfId="32075"/>
    <cellStyle name="Currency 3 6 3 2 3 3 4" xfId="32076"/>
    <cellStyle name="Currency 3 6 3 2 3 3 5" xfId="32077"/>
    <cellStyle name="Currency 3 6 3 2 3 4" xfId="32078"/>
    <cellStyle name="Currency 3 6 3 2 3 4 2" xfId="32079"/>
    <cellStyle name="Currency 3 6 3 2 3 4 2 2" xfId="32080"/>
    <cellStyle name="Currency 3 6 3 2 3 4 2 2 2" xfId="32081"/>
    <cellStyle name="Currency 3 6 3 2 3 4 2 3" xfId="32082"/>
    <cellStyle name="Currency 3 6 3 2 3 4 3" xfId="32083"/>
    <cellStyle name="Currency 3 6 3 2 3 4 3 2" xfId="32084"/>
    <cellStyle name="Currency 3 6 3 2 3 4 4" xfId="32085"/>
    <cellStyle name="Currency 3 6 3 2 3 5" xfId="32086"/>
    <cellStyle name="Currency 3 6 3 2 3 5 2" xfId="32087"/>
    <cellStyle name="Currency 3 6 3 2 3 5 2 2" xfId="32088"/>
    <cellStyle name="Currency 3 6 3 2 3 5 2 2 2" xfId="32089"/>
    <cellStyle name="Currency 3 6 3 2 3 5 2 3" xfId="32090"/>
    <cellStyle name="Currency 3 6 3 2 3 5 3" xfId="32091"/>
    <cellStyle name="Currency 3 6 3 2 3 5 3 2" xfId="32092"/>
    <cellStyle name="Currency 3 6 3 2 3 5 4" xfId="32093"/>
    <cellStyle name="Currency 3 6 3 2 3 6" xfId="32094"/>
    <cellStyle name="Currency 3 6 3 2 3 6 2" xfId="32095"/>
    <cellStyle name="Currency 3 6 3 2 3 6 2 2" xfId="32096"/>
    <cellStyle name="Currency 3 6 3 2 3 6 2 2 2" xfId="32097"/>
    <cellStyle name="Currency 3 6 3 2 3 6 2 3" xfId="32098"/>
    <cellStyle name="Currency 3 6 3 2 3 6 3" xfId="32099"/>
    <cellStyle name="Currency 3 6 3 2 3 6 3 2" xfId="32100"/>
    <cellStyle name="Currency 3 6 3 2 3 6 4" xfId="32101"/>
    <cellStyle name="Currency 3 6 3 2 3 7" xfId="32102"/>
    <cellStyle name="Currency 3 6 3 2 3 7 2" xfId="32103"/>
    <cellStyle name="Currency 3 6 3 2 3 7 2 2" xfId="32104"/>
    <cellStyle name="Currency 3 6 3 2 3 7 3" xfId="32105"/>
    <cellStyle name="Currency 3 6 3 2 3 8" xfId="32106"/>
    <cellStyle name="Currency 3 6 3 2 3 8 2" xfId="32107"/>
    <cellStyle name="Currency 3 6 3 2 3 9" xfId="32108"/>
    <cellStyle name="Currency 3 6 3 2 4" xfId="32109"/>
    <cellStyle name="Currency 3 6 3 2 4 2" xfId="32110"/>
    <cellStyle name="Currency 3 6 3 2 4 2 2" xfId="32111"/>
    <cellStyle name="Currency 3 6 3 2 4 2 2 2" xfId="32112"/>
    <cellStyle name="Currency 3 6 3 2 4 2 2 2 2" xfId="32113"/>
    <cellStyle name="Currency 3 6 3 2 4 2 2 3" xfId="32114"/>
    <cellStyle name="Currency 3 6 3 2 4 2 3" xfId="32115"/>
    <cellStyle name="Currency 3 6 3 2 4 2 3 2" xfId="32116"/>
    <cellStyle name="Currency 3 6 3 2 4 2 4" xfId="32117"/>
    <cellStyle name="Currency 3 6 3 2 4 3" xfId="32118"/>
    <cellStyle name="Currency 3 6 3 2 4 3 2" xfId="32119"/>
    <cellStyle name="Currency 3 6 3 2 4 3 2 2" xfId="32120"/>
    <cellStyle name="Currency 3 6 3 2 4 3 2 2 2" xfId="32121"/>
    <cellStyle name="Currency 3 6 3 2 4 3 2 3" xfId="32122"/>
    <cellStyle name="Currency 3 6 3 2 4 3 3" xfId="32123"/>
    <cellStyle name="Currency 3 6 3 2 4 3 3 2" xfId="32124"/>
    <cellStyle name="Currency 3 6 3 2 4 3 4" xfId="32125"/>
    <cellStyle name="Currency 3 6 3 2 4 4" xfId="32126"/>
    <cellStyle name="Currency 3 6 3 2 4 4 2" xfId="32127"/>
    <cellStyle name="Currency 3 6 3 2 4 4 2 2" xfId="32128"/>
    <cellStyle name="Currency 3 6 3 2 4 4 3" xfId="32129"/>
    <cellStyle name="Currency 3 6 3 2 4 5" xfId="32130"/>
    <cellStyle name="Currency 3 6 3 2 4 5 2" xfId="32131"/>
    <cellStyle name="Currency 3 6 3 2 4 6" xfId="32132"/>
    <cellStyle name="Currency 3 6 3 2 4 7" xfId="32133"/>
    <cellStyle name="Currency 3 6 3 2 5" xfId="32134"/>
    <cellStyle name="Currency 3 6 3 2 5 2" xfId="32135"/>
    <cellStyle name="Currency 3 6 3 2 5 2 2" xfId="32136"/>
    <cellStyle name="Currency 3 6 3 2 5 2 2 2" xfId="32137"/>
    <cellStyle name="Currency 3 6 3 2 5 2 3" xfId="32138"/>
    <cellStyle name="Currency 3 6 3 2 5 3" xfId="32139"/>
    <cellStyle name="Currency 3 6 3 2 5 3 2" xfId="32140"/>
    <cellStyle name="Currency 3 6 3 2 5 4" xfId="32141"/>
    <cellStyle name="Currency 3 6 3 2 5 5" xfId="32142"/>
    <cellStyle name="Currency 3 6 3 2 6" xfId="32143"/>
    <cellStyle name="Currency 3 6 3 2 6 2" xfId="32144"/>
    <cellStyle name="Currency 3 6 3 2 6 2 2" xfId="32145"/>
    <cellStyle name="Currency 3 6 3 2 6 2 2 2" xfId="32146"/>
    <cellStyle name="Currency 3 6 3 2 6 2 3" xfId="32147"/>
    <cellStyle name="Currency 3 6 3 2 6 3" xfId="32148"/>
    <cellStyle name="Currency 3 6 3 2 6 3 2" xfId="32149"/>
    <cellStyle name="Currency 3 6 3 2 6 4" xfId="32150"/>
    <cellStyle name="Currency 3 6 3 2 7" xfId="32151"/>
    <cellStyle name="Currency 3 6 3 2 7 2" xfId="32152"/>
    <cellStyle name="Currency 3 6 3 2 7 2 2" xfId="32153"/>
    <cellStyle name="Currency 3 6 3 2 7 2 2 2" xfId="32154"/>
    <cellStyle name="Currency 3 6 3 2 7 2 3" xfId="32155"/>
    <cellStyle name="Currency 3 6 3 2 7 3" xfId="32156"/>
    <cellStyle name="Currency 3 6 3 2 7 3 2" xfId="32157"/>
    <cellStyle name="Currency 3 6 3 2 7 4" xfId="32158"/>
    <cellStyle name="Currency 3 6 3 2 8" xfId="32159"/>
    <cellStyle name="Currency 3 6 3 2 8 2" xfId="32160"/>
    <cellStyle name="Currency 3 6 3 2 8 2 2" xfId="32161"/>
    <cellStyle name="Currency 3 6 3 2 8 2 2 2" xfId="32162"/>
    <cellStyle name="Currency 3 6 3 2 8 2 3" xfId="32163"/>
    <cellStyle name="Currency 3 6 3 2 8 3" xfId="32164"/>
    <cellStyle name="Currency 3 6 3 2 8 3 2" xfId="32165"/>
    <cellStyle name="Currency 3 6 3 2 8 4" xfId="32166"/>
    <cellStyle name="Currency 3 6 3 2 9" xfId="32167"/>
    <cellStyle name="Currency 3 6 3 2 9 2" xfId="32168"/>
    <cellStyle name="Currency 3 6 3 2 9 2 2" xfId="32169"/>
    <cellStyle name="Currency 3 6 3 2 9 3" xfId="32170"/>
    <cellStyle name="Currency 3 6 3 3" xfId="32171"/>
    <cellStyle name="Currency 3 6 3 3 10" xfId="32172"/>
    <cellStyle name="Currency 3 6 3 3 11" xfId="32173"/>
    <cellStyle name="Currency 3 6 3 3 2" xfId="32174"/>
    <cellStyle name="Currency 3 6 3 3 2 2" xfId="32175"/>
    <cellStyle name="Currency 3 6 3 3 2 2 2" xfId="32176"/>
    <cellStyle name="Currency 3 6 3 3 2 2 2 2" xfId="32177"/>
    <cellStyle name="Currency 3 6 3 3 2 2 2 2 2" xfId="32178"/>
    <cellStyle name="Currency 3 6 3 3 2 2 2 3" xfId="32179"/>
    <cellStyle name="Currency 3 6 3 3 2 2 3" xfId="32180"/>
    <cellStyle name="Currency 3 6 3 3 2 2 3 2" xfId="32181"/>
    <cellStyle name="Currency 3 6 3 3 2 2 4" xfId="32182"/>
    <cellStyle name="Currency 3 6 3 3 2 3" xfId="32183"/>
    <cellStyle name="Currency 3 6 3 3 2 3 2" xfId="32184"/>
    <cellStyle name="Currency 3 6 3 3 2 3 2 2" xfId="32185"/>
    <cellStyle name="Currency 3 6 3 3 2 3 2 2 2" xfId="32186"/>
    <cellStyle name="Currency 3 6 3 3 2 3 2 3" xfId="32187"/>
    <cellStyle name="Currency 3 6 3 3 2 3 3" xfId="32188"/>
    <cellStyle name="Currency 3 6 3 3 2 3 3 2" xfId="32189"/>
    <cellStyle name="Currency 3 6 3 3 2 3 4" xfId="32190"/>
    <cellStyle name="Currency 3 6 3 3 2 4" xfId="32191"/>
    <cellStyle name="Currency 3 6 3 3 2 4 2" xfId="32192"/>
    <cellStyle name="Currency 3 6 3 3 2 4 2 2" xfId="32193"/>
    <cellStyle name="Currency 3 6 3 3 2 4 3" xfId="32194"/>
    <cellStyle name="Currency 3 6 3 3 2 5" xfId="32195"/>
    <cellStyle name="Currency 3 6 3 3 2 5 2" xfId="32196"/>
    <cellStyle name="Currency 3 6 3 3 2 6" xfId="32197"/>
    <cellStyle name="Currency 3 6 3 3 2 7" xfId="32198"/>
    <cellStyle name="Currency 3 6 3 3 3" xfId="32199"/>
    <cellStyle name="Currency 3 6 3 3 3 2" xfId="32200"/>
    <cellStyle name="Currency 3 6 3 3 3 2 2" xfId="32201"/>
    <cellStyle name="Currency 3 6 3 3 3 2 2 2" xfId="32202"/>
    <cellStyle name="Currency 3 6 3 3 3 2 3" xfId="32203"/>
    <cellStyle name="Currency 3 6 3 3 3 3" xfId="32204"/>
    <cellStyle name="Currency 3 6 3 3 3 3 2" xfId="32205"/>
    <cellStyle name="Currency 3 6 3 3 3 4" xfId="32206"/>
    <cellStyle name="Currency 3 6 3 3 3 5" xfId="32207"/>
    <cellStyle name="Currency 3 6 3 3 4" xfId="32208"/>
    <cellStyle name="Currency 3 6 3 3 4 2" xfId="32209"/>
    <cellStyle name="Currency 3 6 3 3 4 2 2" xfId="32210"/>
    <cellStyle name="Currency 3 6 3 3 4 2 2 2" xfId="32211"/>
    <cellStyle name="Currency 3 6 3 3 4 2 3" xfId="32212"/>
    <cellStyle name="Currency 3 6 3 3 4 3" xfId="32213"/>
    <cellStyle name="Currency 3 6 3 3 4 3 2" xfId="32214"/>
    <cellStyle name="Currency 3 6 3 3 4 4" xfId="32215"/>
    <cellStyle name="Currency 3 6 3 3 5" xfId="32216"/>
    <cellStyle name="Currency 3 6 3 3 5 2" xfId="32217"/>
    <cellStyle name="Currency 3 6 3 3 5 2 2" xfId="32218"/>
    <cellStyle name="Currency 3 6 3 3 5 2 2 2" xfId="32219"/>
    <cellStyle name="Currency 3 6 3 3 5 2 3" xfId="32220"/>
    <cellStyle name="Currency 3 6 3 3 5 3" xfId="32221"/>
    <cellStyle name="Currency 3 6 3 3 5 3 2" xfId="32222"/>
    <cellStyle name="Currency 3 6 3 3 5 4" xfId="32223"/>
    <cellStyle name="Currency 3 6 3 3 6" xfId="32224"/>
    <cellStyle name="Currency 3 6 3 3 6 2" xfId="32225"/>
    <cellStyle name="Currency 3 6 3 3 6 2 2" xfId="32226"/>
    <cellStyle name="Currency 3 6 3 3 6 2 2 2" xfId="32227"/>
    <cellStyle name="Currency 3 6 3 3 6 2 3" xfId="32228"/>
    <cellStyle name="Currency 3 6 3 3 6 3" xfId="32229"/>
    <cellStyle name="Currency 3 6 3 3 6 3 2" xfId="32230"/>
    <cellStyle name="Currency 3 6 3 3 6 4" xfId="32231"/>
    <cellStyle name="Currency 3 6 3 3 7" xfId="32232"/>
    <cellStyle name="Currency 3 6 3 3 7 2" xfId="32233"/>
    <cellStyle name="Currency 3 6 3 3 7 2 2" xfId="32234"/>
    <cellStyle name="Currency 3 6 3 3 7 3" xfId="32235"/>
    <cellStyle name="Currency 3 6 3 3 8" xfId="32236"/>
    <cellStyle name="Currency 3 6 3 3 8 2" xfId="32237"/>
    <cellStyle name="Currency 3 6 3 3 9" xfId="32238"/>
    <cellStyle name="Currency 3 6 3 4" xfId="32239"/>
    <cellStyle name="Currency 3 6 3 4 10" xfId="32240"/>
    <cellStyle name="Currency 3 6 3 4 11" xfId="32241"/>
    <cellStyle name="Currency 3 6 3 4 2" xfId="32242"/>
    <cellStyle name="Currency 3 6 3 4 2 2" xfId="32243"/>
    <cellStyle name="Currency 3 6 3 4 2 2 2" xfId="32244"/>
    <cellStyle name="Currency 3 6 3 4 2 2 2 2" xfId="32245"/>
    <cellStyle name="Currency 3 6 3 4 2 2 2 2 2" xfId="32246"/>
    <cellStyle name="Currency 3 6 3 4 2 2 2 3" xfId="32247"/>
    <cellStyle name="Currency 3 6 3 4 2 2 3" xfId="32248"/>
    <cellStyle name="Currency 3 6 3 4 2 2 3 2" xfId="32249"/>
    <cellStyle name="Currency 3 6 3 4 2 2 4" xfId="32250"/>
    <cellStyle name="Currency 3 6 3 4 2 3" xfId="32251"/>
    <cellStyle name="Currency 3 6 3 4 2 3 2" xfId="32252"/>
    <cellStyle name="Currency 3 6 3 4 2 3 2 2" xfId="32253"/>
    <cellStyle name="Currency 3 6 3 4 2 3 2 2 2" xfId="32254"/>
    <cellStyle name="Currency 3 6 3 4 2 3 2 3" xfId="32255"/>
    <cellStyle name="Currency 3 6 3 4 2 3 3" xfId="32256"/>
    <cellStyle name="Currency 3 6 3 4 2 3 3 2" xfId="32257"/>
    <cellStyle name="Currency 3 6 3 4 2 3 4" xfId="32258"/>
    <cellStyle name="Currency 3 6 3 4 2 4" xfId="32259"/>
    <cellStyle name="Currency 3 6 3 4 2 4 2" xfId="32260"/>
    <cellStyle name="Currency 3 6 3 4 2 4 2 2" xfId="32261"/>
    <cellStyle name="Currency 3 6 3 4 2 4 3" xfId="32262"/>
    <cellStyle name="Currency 3 6 3 4 2 5" xfId="32263"/>
    <cellStyle name="Currency 3 6 3 4 2 5 2" xfId="32264"/>
    <cellStyle name="Currency 3 6 3 4 2 6" xfId="32265"/>
    <cellStyle name="Currency 3 6 3 4 2 7" xfId="32266"/>
    <cellStyle name="Currency 3 6 3 4 3" xfId="32267"/>
    <cellStyle name="Currency 3 6 3 4 3 2" xfId="32268"/>
    <cellStyle name="Currency 3 6 3 4 3 2 2" xfId="32269"/>
    <cellStyle name="Currency 3 6 3 4 3 2 2 2" xfId="32270"/>
    <cellStyle name="Currency 3 6 3 4 3 2 3" xfId="32271"/>
    <cellStyle name="Currency 3 6 3 4 3 3" xfId="32272"/>
    <cellStyle name="Currency 3 6 3 4 3 3 2" xfId="32273"/>
    <cellStyle name="Currency 3 6 3 4 3 4" xfId="32274"/>
    <cellStyle name="Currency 3 6 3 4 3 5" xfId="32275"/>
    <cellStyle name="Currency 3 6 3 4 4" xfId="32276"/>
    <cellStyle name="Currency 3 6 3 4 4 2" xfId="32277"/>
    <cellStyle name="Currency 3 6 3 4 4 2 2" xfId="32278"/>
    <cellStyle name="Currency 3 6 3 4 4 2 2 2" xfId="32279"/>
    <cellStyle name="Currency 3 6 3 4 4 2 3" xfId="32280"/>
    <cellStyle name="Currency 3 6 3 4 4 3" xfId="32281"/>
    <cellStyle name="Currency 3 6 3 4 4 3 2" xfId="32282"/>
    <cellStyle name="Currency 3 6 3 4 4 4" xfId="32283"/>
    <cellStyle name="Currency 3 6 3 4 5" xfId="32284"/>
    <cellStyle name="Currency 3 6 3 4 5 2" xfId="32285"/>
    <cellStyle name="Currency 3 6 3 4 5 2 2" xfId="32286"/>
    <cellStyle name="Currency 3 6 3 4 5 2 2 2" xfId="32287"/>
    <cellStyle name="Currency 3 6 3 4 5 2 3" xfId="32288"/>
    <cellStyle name="Currency 3 6 3 4 5 3" xfId="32289"/>
    <cellStyle name="Currency 3 6 3 4 5 3 2" xfId="32290"/>
    <cellStyle name="Currency 3 6 3 4 5 4" xfId="32291"/>
    <cellStyle name="Currency 3 6 3 4 6" xfId="32292"/>
    <cellStyle name="Currency 3 6 3 4 6 2" xfId="32293"/>
    <cellStyle name="Currency 3 6 3 4 6 2 2" xfId="32294"/>
    <cellStyle name="Currency 3 6 3 4 6 2 2 2" xfId="32295"/>
    <cellStyle name="Currency 3 6 3 4 6 2 3" xfId="32296"/>
    <cellStyle name="Currency 3 6 3 4 6 3" xfId="32297"/>
    <cellStyle name="Currency 3 6 3 4 6 3 2" xfId="32298"/>
    <cellStyle name="Currency 3 6 3 4 6 4" xfId="32299"/>
    <cellStyle name="Currency 3 6 3 4 7" xfId="32300"/>
    <cellStyle name="Currency 3 6 3 4 7 2" xfId="32301"/>
    <cellStyle name="Currency 3 6 3 4 7 2 2" xfId="32302"/>
    <cellStyle name="Currency 3 6 3 4 7 3" xfId="32303"/>
    <cellStyle name="Currency 3 6 3 4 8" xfId="32304"/>
    <cellStyle name="Currency 3 6 3 4 8 2" xfId="32305"/>
    <cellStyle name="Currency 3 6 3 4 9" xfId="32306"/>
    <cellStyle name="Currency 3 6 3 5" xfId="32307"/>
    <cellStyle name="Currency 3 6 3 5 2" xfId="32308"/>
    <cellStyle name="Currency 3 6 3 5 2 2" xfId="32309"/>
    <cellStyle name="Currency 3 6 3 5 2 2 2" xfId="32310"/>
    <cellStyle name="Currency 3 6 3 5 2 2 2 2" xfId="32311"/>
    <cellStyle name="Currency 3 6 3 5 2 2 3" xfId="32312"/>
    <cellStyle name="Currency 3 6 3 5 2 3" xfId="32313"/>
    <cellStyle name="Currency 3 6 3 5 2 3 2" xfId="32314"/>
    <cellStyle name="Currency 3 6 3 5 2 4" xfId="32315"/>
    <cellStyle name="Currency 3 6 3 5 3" xfId="32316"/>
    <cellStyle name="Currency 3 6 3 5 3 2" xfId="32317"/>
    <cellStyle name="Currency 3 6 3 5 3 2 2" xfId="32318"/>
    <cellStyle name="Currency 3 6 3 5 3 2 2 2" xfId="32319"/>
    <cellStyle name="Currency 3 6 3 5 3 2 3" xfId="32320"/>
    <cellStyle name="Currency 3 6 3 5 3 3" xfId="32321"/>
    <cellStyle name="Currency 3 6 3 5 3 3 2" xfId="32322"/>
    <cellStyle name="Currency 3 6 3 5 3 4" xfId="32323"/>
    <cellStyle name="Currency 3 6 3 5 4" xfId="32324"/>
    <cellStyle name="Currency 3 6 3 5 4 2" xfId="32325"/>
    <cellStyle name="Currency 3 6 3 5 4 2 2" xfId="32326"/>
    <cellStyle name="Currency 3 6 3 5 4 3" xfId="32327"/>
    <cellStyle name="Currency 3 6 3 5 5" xfId="32328"/>
    <cellStyle name="Currency 3 6 3 5 5 2" xfId="32329"/>
    <cellStyle name="Currency 3 6 3 5 6" xfId="32330"/>
    <cellStyle name="Currency 3 6 3 5 7" xfId="32331"/>
    <cellStyle name="Currency 3 6 3 6" xfId="32332"/>
    <cellStyle name="Currency 3 6 3 6 2" xfId="32333"/>
    <cellStyle name="Currency 3 6 3 6 2 2" xfId="32334"/>
    <cellStyle name="Currency 3 6 3 6 2 2 2" xfId="32335"/>
    <cellStyle name="Currency 3 6 3 6 2 2 2 2" xfId="32336"/>
    <cellStyle name="Currency 3 6 3 6 2 2 3" xfId="32337"/>
    <cellStyle name="Currency 3 6 3 6 2 3" xfId="32338"/>
    <cellStyle name="Currency 3 6 3 6 2 3 2" xfId="32339"/>
    <cellStyle name="Currency 3 6 3 6 2 4" xfId="32340"/>
    <cellStyle name="Currency 3 6 3 6 3" xfId="32341"/>
    <cellStyle name="Currency 3 6 3 6 3 2" xfId="32342"/>
    <cellStyle name="Currency 3 6 3 6 3 2 2" xfId="32343"/>
    <cellStyle name="Currency 3 6 3 6 3 2 2 2" xfId="32344"/>
    <cellStyle name="Currency 3 6 3 6 3 2 3" xfId="32345"/>
    <cellStyle name="Currency 3 6 3 6 3 3" xfId="32346"/>
    <cellStyle name="Currency 3 6 3 6 3 3 2" xfId="32347"/>
    <cellStyle name="Currency 3 6 3 6 3 4" xfId="32348"/>
    <cellStyle name="Currency 3 6 3 6 4" xfId="32349"/>
    <cellStyle name="Currency 3 6 3 6 4 2" xfId="32350"/>
    <cellStyle name="Currency 3 6 3 6 4 2 2" xfId="32351"/>
    <cellStyle name="Currency 3 6 3 6 4 3" xfId="32352"/>
    <cellStyle name="Currency 3 6 3 6 5" xfId="32353"/>
    <cellStyle name="Currency 3 6 3 6 5 2" xfId="32354"/>
    <cellStyle name="Currency 3 6 3 6 6" xfId="32355"/>
    <cellStyle name="Currency 3 6 3 6 7" xfId="32356"/>
    <cellStyle name="Currency 3 6 3 7" xfId="32357"/>
    <cellStyle name="Currency 3 6 3 7 2" xfId="32358"/>
    <cellStyle name="Currency 3 6 3 7 2 2" xfId="32359"/>
    <cellStyle name="Currency 3 6 3 7 2 2 2" xfId="32360"/>
    <cellStyle name="Currency 3 6 3 7 2 3" xfId="32361"/>
    <cellStyle name="Currency 3 6 3 7 3" xfId="32362"/>
    <cellStyle name="Currency 3 6 3 7 3 2" xfId="32363"/>
    <cellStyle name="Currency 3 6 3 7 4" xfId="32364"/>
    <cellStyle name="Currency 3 6 3 8" xfId="32365"/>
    <cellStyle name="Currency 3 6 3 8 2" xfId="32366"/>
    <cellStyle name="Currency 3 6 3 8 2 2" xfId="32367"/>
    <cellStyle name="Currency 3 6 3 8 2 2 2" xfId="32368"/>
    <cellStyle name="Currency 3 6 3 8 2 3" xfId="32369"/>
    <cellStyle name="Currency 3 6 3 8 3" xfId="32370"/>
    <cellStyle name="Currency 3 6 3 8 3 2" xfId="32371"/>
    <cellStyle name="Currency 3 6 3 8 4" xfId="32372"/>
    <cellStyle name="Currency 3 6 3 9" xfId="32373"/>
    <cellStyle name="Currency 3 6 3 9 2" xfId="32374"/>
    <cellStyle name="Currency 3 6 3 9 2 2" xfId="32375"/>
    <cellStyle name="Currency 3 6 3 9 2 2 2" xfId="32376"/>
    <cellStyle name="Currency 3 6 3 9 2 3" xfId="32377"/>
    <cellStyle name="Currency 3 6 3 9 3" xfId="32378"/>
    <cellStyle name="Currency 3 6 3 9 3 2" xfId="32379"/>
    <cellStyle name="Currency 3 6 3 9 4" xfId="32380"/>
    <cellStyle name="Currency 3 6 4" xfId="32381"/>
    <cellStyle name="Currency 3 6 4 10" xfId="32382"/>
    <cellStyle name="Currency 3 6 4 10 2" xfId="32383"/>
    <cellStyle name="Currency 3 6 4 11" xfId="32384"/>
    <cellStyle name="Currency 3 6 4 12" xfId="32385"/>
    <cellStyle name="Currency 3 6 4 13" xfId="32386"/>
    <cellStyle name="Currency 3 6 4 2" xfId="32387"/>
    <cellStyle name="Currency 3 6 4 2 10" xfId="32388"/>
    <cellStyle name="Currency 3 6 4 2 11" xfId="32389"/>
    <cellStyle name="Currency 3 6 4 2 2" xfId="32390"/>
    <cellStyle name="Currency 3 6 4 2 2 2" xfId="32391"/>
    <cellStyle name="Currency 3 6 4 2 2 2 2" xfId="32392"/>
    <cellStyle name="Currency 3 6 4 2 2 2 2 2" xfId="32393"/>
    <cellStyle name="Currency 3 6 4 2 2 2 2 2 2" xfId="32394"/>
    <cellStyle name="Currency 3 6 4 2 2 2 2 3" xfId="32395"/>
    <cellStyle name="Currency 3 6 4 2 2 2 3" xfId="32396"/>
    <cellStyle name="Currency 3 6 4 2 2 2 3 2" xfId="32397"/>
    <cellStyle name="Currency 3 6 4 2 2 2 4" xfId="32398"/>
    <cellStyle name="Currency 3 6 4 2 2 3" xfId="32399"/>
    <cellStyle name="Currency 3 6 4 2 2 3 2" xfId="32400"/>
    <cellStyle name="Currency 3 6 4 2 2 3 2 2" xfId="32401"/>
    <cellStyle name="Currency 3 6 4 2 2 3 2 2 2" xfId="32402"/>
    <cellStyle name="Currency 3 6 4 2 2 3 2 3" xfId="32403"/>
    <cellStyle name="Currency 3 6 4 2 2 3 3" xfId="32404"/>
    <cellStyle name="Currency 3 6 4 2 2 3 3 2" xfId="32405"/>
    <cellStyle name="Currency 3 6 4 2 2 3 4" xfId="32406"/>
    <cellStyle name="Currency 3 6 4 2 2 4" xfId="32407"/>
    <cellStyle name="Currency 3 6 4 2 2 4 2" xfId="32408"/>
    <cellStyle name="Currency 3 6 4 2 2 4 2 2" xfId="32409"/>
    <cellStyle name="Currency 3 6 4 2 2 4 3" xfId="32410"/>
    <cellStyle name="Currency 3 6 4 2 2 5" xfId="32411"/>
    <cellStyle name="Currency 3 6 4 2 2 5 2" xfId="32412"/>
    <cellStyle name="Currency 3 6 4 2 2 6" xfId="32413"/>
    <cellStyle name="Currency 3 6 4 2 2 7" xfId="32414"/>
    <cellStyle name="Currency 3 6 4 2 3" xfId="32415"/>
    <cellStyle name="Currency 3 6 4 2 3 2" xfId="32416"/>
    <cellStyle name="Currency 3 6 4 2 3 2 2" xfId="32417"/>
    <cellStyle name="Currency 3 6 4 2 3 2 2 2" xfId="32418"/>
    <cellStyle name="Currency 3 6 4 2 3 2 3" xfId="32419"/>
    <cellStyle name="Currency 3 6 4 2 3 3" xfId="32420"/>
    <cellStyle name="Currency 3 6 4 2 3 3 2" xfId="32421"/>
    <cellStyle name="Currency 3 6 4 2 3 4" xfId="32422"/>
    <cellStyle name="Currency 3 6 4 2 3 5" xfId="32423"/>
    <cellStyle name="Currency 3 6 4 2 4" xfId="32424"/>
    <cellStyle name="Currency 3 6 4 2 4 2" xfId="32425"/>
    <cellStyle name="Currency 3 6 4 2 4 2 2" xfId="32426"/>
    <cellStyle name="Currency 3 6 4 2 4 2 2 2" xfId="32427"/>
    <cellStyle name="Currency 3 6 4 2 4 2 3" xfId="32428"/>
    <cellStyle name="Currency 3 6 4 2 4 3" xfId="32429"/>
    <cellStyle name="Currency 3 6 4 2 4 3 2" xfId="32430"/>
    <cellStyle name="Currency 3 6 4 2 4 4" xfId="32431"/>
    <cellStyle name="Currency 3 6 4 2 5" xfId="32432"/>
    <cellStyle name="Currency 3 6 4 2 5 2" xfId="32433"/>
    <cellStyle name="Currency 3 6 4 2 5 2 2" xfId="32434"/>
    <cellStyle name="Currency 3 6 4 2 5 2 2 2" xfId="32435"/>
    <cellStyle name="Currency 3 6 4 2 5 2 3" xfId="32436"/>
    <cellStyle name="Currency 3 6 4 2 5 3" xfId="32437"/>
    <cellStyle name="Currency 3 6 4 2 5 3 2" xfId="32438"/>
    <cellStyle name="Currency 3 6 4 2 5 4" xfId="32439"/>
    <cellStyle name="Currency 3 6 4 2 6" xfId="32440"/>
    <cellStyle name="Currency 3 6 4 2 6 2" xfId="32441"/>
    <cellStyle name="Currency 3 6 4 2 6 2 2" xfId="32442"/>
    <cellStyle name="Currency 3 6 4 2 6 2 2 2" xfId="32443"/>
    <cellStyle name="Currency 3 6 4 2 6 2 3" xfId="32444"/>
    <cellStyle name="Currency 3 6 4 2 6 3" xfId="32445"/>
    <cellStyle name="Currency 3 6 4 2 6 3 2" xfId="32446"/>
    <cellStyle name="Currency 3 6 4 2 6 4" xfId="32447"/>
    <cellStyle name="Currency 3 6 4 2 7" xfId="32448"/>
    <cellStyle name="Currency 3 6 4 2 7 2" xfId="32449"/>
    <cellStyle name="Currency 3 6 4 2 7 2 2" xfId="32450"/>
    <cellStyle name="Currency 3 6 4 2 7 3" xfId="32451"/>
    <cellStyle name="Currency 3 6 4 2 8" xfId="32452"/>
    <cellStyle name="Currency 3 6 4 2 8 2" xfId="32453"/>
    <cellStyle name="Currency 3 6 4 2 9" xfId="32454"/>
    <cellStyle name="Currency 3 6 4 3" xfId="32455"/>
    <cellStyle name="Currency 3 6 4 3 10" xfId="32456"/>
    <cellStyle name="Currency 3 6 4 3 11" xfId="32457"/>
    <cellStyle name="Currency 3 6 4 3 2" xfId="32458"/>
    <cellStyle name="Currency 3 6 4 3 2 2" xfId="32459"/>
    <cellStyle name="Currency 3 6 4 3 2 2 2" xfId="32460"/>
    <cellStyle name="Currency 3 6 4 3 2 2 2 2" xfId="32461"/>
    <cellStyle name="Currency 3 6 4 3 2 2 2 2 2" xfId="32462"/>
    <cellStyle name="Currency 3 6 4 3 2 2 2 3" xfId="32463"/>
    <cellStyle name="Currency 3 6 4 3 2 2 3" xfId="32464"/>
    <cellStyle name="Currency 3 6 4 3 2 2 3 2" xfId="32465"/>
    <cellStyle name="Currency 3 6 4 3 2 2 4" xfId="32466"/>
    <cellStyle name="Currency 3 6 4 3 2 3" xfId="32467"/>
    <cellStyle name="Currency 3 6 4 3 2 3 2" xfId="32468"/>
    <cellStyle name="Currency 3 6 4 3 2 3 2 2" xfId="32469"/>
    <cellStyle name="Currency 3 6 4 3 2 3 2 2 2" xfId="32470"/>
    <cellStyle name="Currency 3 6 4 3 2 3 2 3" xfId="32471"/>
    <cellStyle name="Currency 3 6 4 3 2 3 3" xfId="32472"/>
    <cellStyle name="Currency 3 6 4 3 2 3 3 2" xfId="32473"/>
    <cellStyle name="Currency 3 6 4 3 2 3 4" xfId="32474"/>
    <cellStyle name="Currency 3 6 4 3 2 4" xfId="32475"/>
    <cellStyle name="Currency 3 6 4 3 2 4 2" xfId="32476"/>
    <cellStyle name="Currency 3 6 4 3 2 4 2 2" xfId="32477"/>
    <cellStyle name="Currency 3 6 4 3 2 4 3" xfId="32478"/>
    <cellStyle name="Currency 3 6 4 3 2 5" xfId="32479"/>
    <cellStyle name="Currency 3 6 4 3 2 5 2" xfId="32480"/>
    <cellStyle name="Currency 3 6 4 3 2 6" xfId="32481"/>
    <cellStyle name="Currency 3 6 4 3 2 7" xfId="32482"/>
    <cellStyle name="Currency 3 6 4 3 3" xfId="32483"/>
    <cellStyle name="Currency 3 6 4 3 3 2" xfId="32484"/>
    <cellStyle name="Currency 3 6 4 3 3 2 2" xfId="32485"/>
    <cellStyle name="Currency 3 6 4 3 3 2 2 2" xfId="32486"/>
    <cellStyle name="Currency 3 6 4 3 3 2 3" xfId="32487"/>
    <cellStyle name="Currency 3 6 4 3 3 3" xfId="32488"/>
    <cellStyle name="Currency 3 6 4 3 3 3 2" xfId="32489"/>
    <cellStyle name="Currency 3 6 4 3 3 4" xfId="32490"/>
    <cellStyle name="Currency 3 6 4 3 3 5" xfId="32491"/>
    <cellStyle name="Currency 3 6 4 3 4" xfId="32492"/>
    <cellStyle name="Currency 3 6 4 3 4 2" xfId="32493"/>
    <cellStyle name="Currency 3 6 4 3 4 2 2" xfId="32494"/>
    <cellStyle name="Currency 3 6 4 3 4 2 2 2" xfId="32495"/>
    <cellStyle name="Currency 3 6 4 3 4 2 3" xfId="32496"/>
    <cellStyle name="Currency 3 6 4 3 4 3" xfId="32497"/>
    <cellStyle name="Currency 3 6 4 3 4 3 2" xfId="32498"/>
    <cellStyle name="Currency 3 6 4 3 4 4" xfId="32499"/>
    <cellStyle name="Currency 3 6 4 3 5" xfId="32500"/>
    <cellStyle name="Currency 3 6 4 3 5 2" xfId="32501"/>
    <cellStyle name="Currency 3 6 4 3 5 2 2" xfId="32502"/>
    <cellStyle name="Currency 3 6 4 3 5 2 2 2" xfId="32503"/>
    <cellStyle name="Currency 3 6 4 3 5 2 3" xfId="32504"/>
    <cellStyle name="Currency 3 6 4 3 5 3" xfId="32505"/>
    <cellStyle name="Currency 3 6 4 3 5 3 2" xfId="32506"/>
    <cellStyle name="Currency 3 6 4 3 5 4" xfId="32507"/>
    <cellStyle name="Currency 3 6 4 3 6" xfId="32508"/>
    <cellStyle name="Currency 3 6 4 3 6 2" xfId="32509"/>
    <cellStyle name="Currency 3 6 4 3 6 2 2" xfId="32510"/>
    <cellStyle name="Currency 3 6 4 3 6 2 2 2" xfId="32511"/>
    <cellStyle name="Currency 3 6 4 3 6 2 3" xfId="32512"/>
    <cellStyle name="Currency 3 6 4 3 6 3" xfId="32513"/>
    <cellStyle name="Currency 3 6 4 3 6 3 2" xfId="32514"/>
    <cellStyle name="Currency 3 6 4 3 6 4" xfId="32515"/>
    <cellStyle name="Currency 3 6 4 3 7" xfId="32516"/>
    <cellStyle name="Currency 3 6 4 3 7 2" xfId="32517"/>
    <cellStyle name="Currency 3 6 4 3 7 2 2" xfId="32518"/>
    <cellStyle name="Currency 3 6 4 3 7 3" xfId="32519"/>
    <cellStyle name="Currency 3 6 4 3 8" xfId="32520"/>
    <cellStyle name="Currency 3 6 4 3 8 2" xfId="32521"/>
    <cellStyle name="Currency 3 6 4 3 9" xfId="32522"/>
    <cellStyle name="Currency 3 6 4 4" xfId="32523"/>
    <cellStyle name="Currency 3 6 4 4 2" xfId="32524"/>
    <cellStyle name="Currency 3 6 4 4 2 2" xfId="32525"/>
    <cellStyle name="Currency 3 6 4 4 2 2 2" xfId="32526"/>
    <cellStyle name="Currency 3 6 4 4 2 2 2 2" xfId="32527"/>
    <cellStyle name="Currency 3 6 4 4 2 2 3" xfId="32528"/>
    <cellStyle name="Currency 3 6 4 4 2 3" xfId="32529"/>
    <cellStyle name="Currency 3 6 4 4 2 3 2" xfId="32530"/>
    <cellStyle name="Currency 3 6 4 4 2 4" xfId="32531"/>
    <cellStyle name="Currency 3 6 4 4 3" xfId="32532"/>
    <cellStyle name="Currency 3 6 4 4 3 2" xfId="32533"/>
    <cellStyle name="Currency 3 6 4 4 3 2 2" xfId="32534"/>
    <cellStyle name="Currency 3 6 4 4 3 2 2 2" xfId="32535"/>
    <cellStyle name="Currency 3 6 4 4 3 2 3" xfId="32536"/>
    <cellStyle name="Currency 3 6 4 4 3 3" xfId="32537"/>
    <cellStyle name="Currency 3 6 4 4 3 3 2" xfId="32538"/>
    <cellStyle name="Currency 3 6 4 4 3 4" xfId="32539"/>
    <cellStyle name="Currency 3 6 4 4 4" xfId="32540"/>
    <cellStyle name="Currency 3 6 4 4 4 2" xfId="32541"/>
    <cellStyle name="Currency 3 6 4 4 4 2 2" xfId="32542"/>
    <cellStyle name="Currency 3 6 4 4 4 3" xfId="32543"/>
    <cellStyle name="Currency 3 6 4 4 5" xfId="32544"/>
    <cellStyle name="Currency 3 6 4 4 5 2" xfId="32545"/>
    <cellStyle name="Currency 3 6 4 4 6" xfId="32546"/>
    <cellStyle name="Currency 3 6 4 4 7" xfId="32547"/>
    <cellStyle name="Currency 3 6 4 5" xfId="32548"/>
    <cellStyle name="Currency 3 6 4 5 2" xfId="32549"/>
    <cellStyle name="Currency 3 6 4 5 2 2" xfId="32550"/>
    <cellStyle name="Currency 3 6 4 5 2 2 2" xfId="32551"/>
    <cellStyle name="Currency 3 6 4 5 2 3" xfId="32552"/>
    <cellStyle name="Currency 3 6 4 5 3" xfId="32553"/>
    <cellStyle name="Currency 3 6 4 5 3 2" xfId="32554"/>
    <cellStyle name="Currency 3 6 4 5 4" xfId="32555"/>
    <cellStyle name="Currency 3 6 4 5 5" xfId="32556"/>
    <cellStyle name="Currency 3 6 4 6" xfId="32557"/>
    <cellStyle name="Currency 3 6 4 6 2" xfId="32558"/>
    <cellStyle name="Currency 3 6 4 6 2 2" xfId="32559"/>
    <cellStyle name="Currency 3 6 4 6 2 2 2" xfId="32560"/>
    <cellStyle name="Currency 3 6 4 6 2 3" xfId="32561"/>
    <cellStyle name="Currency 3 6 4 6 3" xfId="32562"/>
    <cellStyle name="Currency 3 6 4 6 3 2" xfId="32563"/>
    <cellStyle name="Currency 3 6 4 6 4" xfId="32564"/>
    <cellStyle name="Currency 3 6 4 7" xfId="32565"/>
    <cellStyle name="Currency 3 6 4 7 2" xfId="32566"/>
    <cellStyle name="Currency 3 6 4 7 2 2" xfId="32567"/>
    <cellStyle name="Currency 3 6 4 7 2 2 2" xfId="32568"/>
    <cellStyle name="Currency 3 6 4 7 2 3" xfId="32569"/>
    <cellStyle name="Currency 3 6 4 7 3" xfId="32570"/>
    <cellStyle name="Currency 3 6 4 7 3 2" xfId="32571"/>
    <cellStyle name="Currency 3 6 4 7 4" xfId="32572"/>
    <cellStyle name="Currency 3 6 4 8" xfId="32573"/>
    <cellStyle name="Currency 3 6 4 8 2" xfId="32574"/>
    <cellStyle name="Currency 3 6 4 8 2 2" xfId="32575"/>
    <cellStyle name="Currency 3 6 4 8 2 2 2" xfId="32576"/>
    <cellStyle name="Currency 3 6 4 8 2 3" xfId="32577"/>
    <cellStyle name="Currency 3 6 4 8 3" xfId="32578"/>
    <cellStyle name="Currency 3 6 4 8 3 2" xfId="32579"/>
    <cellStyle name="Currency 3 6 4 8 4" xfId="32580"/>
    <cellStyle name="Currency 3 6 4 9" xfId="32581"/>
    <cellStyle name="Currency 3 6 4 9 2" xfId="32582"/>
    <cellStyle name="Currency 3 6 4 9 2 2" xfId="32583"/>
    <cellStyle name="Currency 3 6 4 9 3" xfId="32584"/>
    <cellStyle name="Currency 3 6 5" xfId="32585"/>
    <cellStyle name="Currency 3 6 5 10" xfId="32586"/>
    <cellStyle name="Currency 3 6 5 10 2" xfId="32587"/>
    <cellStyle name="Currency 3 6 5 11" xfId="32588"/>
    <cellStyle name="Currency 3 6 5 12" xfId="32589"/>
    <cellStyle name="Currency 3 6 5 13" xfId="32590"/>
    <cellStyle name="Currency 3 6 5 2" xfId="32591"/>
    <cellStyle name="Currency 3 6 5 2 10" xfId="32592"/>
    <cellStyle name="Currency 3 6 5 2 11" xfId="32593"/>
    <cellStyle name="Currency 3 6 5 2 2" xfId="32594"/>
    <cellStyle name="Currency 3 6 5 2 2 2" xfId="32595"/>
    <cellStyle name="Currency 3 6 5 2 2 2 2" xfId="32596"/>
    <cellStyle name="Currency 3 6 5 2 2 2 2 2" xfId="32597"/>
    <cellStyle name="Currency 3 6 5 2 2 2 2 2 2" xfId="32598"/>
    <cellStyle name="Currency 3 6 5 2 2 2 2 3" xfId="32599"/>
    <cellStyle name="Currency 3 6 5 2 2 2 3" xfId="32600"/>
    <cellStyle name="Currency 3 6 5 2 2 2 3 2" xfId="32601"/>
    <cellStyle name="Currency 3 6 5 2 2 2 4" xfId="32602"/>
    <cellStyle name="Currency 3 6 5 2 2 3" xfId="32603"/>
    <cellStyle name="Currency 3 6 5 2 2 3 2" xfId="32604"/>
    <cellStyle name="Currency 3 6 5 2 2 3 2 2" xfId="32605"/>
    <cellStyle name="Currency 3 6 5 2 2 3 2 2 2" xfId="32606"/>
    <cellStyle name="Currency 3 6 5 2 2 3 2 3" xfId="32607"/>
    <cellStyle name="Currency 3 6 5 2 2 3 3" xfId="32608"/>
    <cellStyle name="Currency 3 6 5 2 2 3 3 2" xfId="32609"/>
    <cellStyle name="Currency 3 6 5 2 2 3 4" xfId="32610"/>
    <cellStyle name="Currency 3 6 5 2 2 4" xfId="32611"/>
    <cellStyle name="Currency 3 6 5 2 2 4 2" xfId="32612"/>
    <cellStyle name="Currency 3 6 5 2 2 4 2 2" xfId="32613"/>
    <cellStyle name="Currency 3 6 5 2 2 4 3" xfId="32614"/>
    <cellStyle name="Currency 3 6 5 2 2 5" xfId="32615"/>
    <cellStyle name="Currency 3 6 5 2 2 5 2" xfId="32616"/>
    <cellStyle name="Currency 3 6 5 2 2 6" xfId="32617"/>
    <cellStyle name="Currency 3 6 5 2 2 7" xfId="32618"/>
    <cellStyle name="Currency 3 6 5 2 3" xfId="32619"/>
    <cellStyle name="Currency 3 6 5 2 3 2" xfId="32620"/>
    <cellStyle name="Currency 3 6 5 2 3 2 2" xfId="32621"/>
    <cellStyle name="Currency 3 6 5 2 3 2 2 2" xfId="32622"/>
    <cellStyle name="Currency 3 6 5 2 3 2 3" xfId="32623"/>
    <cellStyle name="Currency 3 6 5 2 3 3" xfId="32624"/>
    <cellStyle name="Currency 3 6 5 2 3 3 2" xfId="32625"/>
    <cellStyle name="Currency 3 6 5 2 3 4" xfId="32626"/>
    <cellStyle name="Currency 3 6 5 2 3 5" xfId="32627"/>
    <cellStyle name="Currency 3 6 5 2 4" xfId="32628"/>
    <cellStyle name="Currency 3 6 5 2 4 2" xfId="32629"/>
    <cellStyle name="Currency 3 6 5 2 4 2 2" xfId="32630"/>
    <cellStyle name="Currency 3 6 5 2 4 2 2 2" xfId="32631"/>
    <cellStyle name="Currency 3 6 5 2 4 2 3" xfId="32632"/>
    <cellStyle name="Currency 3 6 5 2 4 3" xfId="32633"/>
    <cellStyle name="Currency 3 6 5 2 4 3 2" xfId="32634"/>
    <cellStyle name="Currency 3 6 5 2 4 4" xfId="32635"/>
    <cellStyle name="Currency 3 6 5 2 5" xfId="32636"/>
    <cellStyle name="Currency 3 6 5 2 5 2" xfId="32637"/>
    <cellStyle name="Currency 3 6 5 2 5 2 2" xfId="32638"/>
    <cellStyle name="Currency 3 6 5 2 5 2 2 2" xfId="32639"/>
    <cellStyle name="Currency 3 6 5 2 5 2 3" xfId="32640"/>
    <cellStyle name="Currency 3 6 5 2 5 3" xfId="32641"/>
    <cellStyle name="Currency 3 6 5 2 5 3 2" xfId="32642"/>
    <cellStyle name="Currency 3 6 5 2 5 4" xfId="32643"/>
    <cellStyle name="Currency 3 6 5 2 6" xfId="32644"/>
    <cellStyle name="Currency 3 6 5 2 6 2" xfId="32645"/>
    <cellStyle name="Currency 3 6 5 2 6 2 2" xfId="32646"/>
    <cellStyle name="Currency 3 6 5 2 6 2 2 2" xfId="32647"/>
    <cellStyle name="Currency 3 6 5 2 6 2 3" xfId="32648"/>
    <cellStyle name="Currency 3 6 5 2 6 3" xfId="32649"/>
    <cellStyle name="Currency 3 6 5 2 6 3 2" xfId="32650"/>
    <cellStyle name="Currency 3 6 5 2 6 4" xfId="32651"/>
    <cellStyle name="Currency 3 6 5 2 7" xfId="32652"/>
    <cellStyle name="Currency 3 6 5 2 7 2" xfId="32653"/>
    <cellStyle name="Currency 3 6 5 2 7 2 2" xfId="32654"/>
    <cellStyle name="Currency 3 6 5 2 7 3" xfId="32655"/>
    <cellStyle name="Currency 3 6 5 2 8" xfId="32656"/>
    <cellStyle name="Currency 3 6 5 2 8 2" xfId="32657"/>
    <cellStyle name="Currency 3 6 5 2 9" xfId="32658"/>
    <cellStyle name="Currency 3 6 5 3" xfId="32659"/>
    <cellStyle name="Currency 3 6 5 3 10" xfId="32660"/>
    <cellStyle name="Currency 3 6 5 3 2" xfId="32661"/>
    <cellStyle name="Currency 3 6 5 3 2 2" xfId="32662"/>
    <cellStyle name="Currency 3 6 5 3 2 2 2" xfId="32663"/>
    <cellStyle name="Currency 3 6 5 3 2 2 2 2" xfId="32664"/>
    <cellStyle name="Currency 3 6 5 3 2 2 2 2 2" xfId="32665"/>
    <cellStyle name="Currency 3 6 5 3 2 2 2 3" xfId="32666"/>
    <cellStyle name="Currency 3 6 5 3 2 2 3" xfId="32667"/>
    <cellStyle name="Currency 3 6 5 3 2 2 3 2" xfId="32668"/>
    <cellStyle name="Currency 3 6 5 3 2 2 4" xfId="32669"/>
    <cellStyle name="Currency 3 6 5 3 2 3" xfId="32670"/>
    <cellStyle name="Currency 3 6 5 3 2 3 2" xfId="32671"/>
    <cellStyle name="Currency 3 6 5 3 2 3 2 2" xfId="32672"/>
    <cellStyle name="Currency 3 6 5 3 2 3 2 2 2" xfId="32673"/>
    <cellStyle name="Currency 3 6 5 3 2 3 2 3" xfId="32674"/>
    <cellStyle name="Currency 3 6 5 3 2 3 3" xfId="32675"/>
    <cellStyle name="Currency 3 6 5 3 2 3 3 2" xfId="32676"/>
    <cellStyle name="Currency 3 6 5 3 2 3 4" xfId="32677"/>
    <cellStyle name="Currency 3 6 5 3 2 4" xfId="32678"/>
    <cellStyle name="Currency 3 6 5 3 2 4 2" xfId="32679"/>
    <cellStyle name="Currency 3 6 5 3 2 4 2 2" xfId="32680"/>
    <cellStyle name="Currency 3 6 5 3 2 4 3" xfId="32681"/>
    <cellStyle name="Currency 3 6 5 3 2 5" xfId="32682"/>
    <cellStyle name="Currency 3 6 5 3 2 5 2" xfId="32683"/>
    <cellStyle name="Currency 3 6 5 3 2 6" xfId="32684"/>
    <cellStyle name="Currency 3 6 5 3 2 7" xfId="32685"/>
    <cellStyle name="Currency 3 6 5 3 3" xfId="32686"/>
    <cellStyle name="Currency 3 6 5 3 3 2" xfId="32687"/>
    <cellStyle name="Currency 3 6 5 3 3 2 2" xfId="32688"/>
    <cellStyle name="Currency 3 6 5 3 3 2 2 2" xfId="32689"/>
    <cellStyle name="Currency 3 6 5 3 3 2 3" xfId="32690"/>
    <cellStyle name="Currency 3 6 5 3 3 3" xfId="32691"/>
    <cellStyle name="Currency 3 6 5 3 3 3 2" xfId="32692"/>
    <cellStyle name="Currency 3 6 5 3 3 4" xfId="32693"/>
    <cellStyle name="Currency 3 6 5 3 3 5" xfId="32694"/>
    <cellStyle name="Currency 3 6 5 3 4" xfId="32695"/>
    <cellStyle name="Currency 3 6 5 3 4 2" xfId="32696"/>
    <cellStyle name="Currency 3 6 5 3 4 2 2" xfId="32697"/>
    <cellStyle name="Currency 3 6 5 3 4 2 2 2" xfId="32698"/>
    <cellStyle name="Currency 3 6 5 3 4 2 3" xfId="32699"/>
    <cellStyle name="Currency 3 6 5 3 4 3" xfId="32700"/>
    <cellStyle name="Currency 3 6 5 3 4 3 2" xfId="32701"/>
    <cellStyle name="Currency 3 6 5 3 4 4" xfId="32702"/>
    <cellStyle name="Currency 3 6 5 3 5" xfId="32703"/>
    <cellStyle name="Currency 3 6 5 3 5 2" xfId="32704"/>
    <cellStyle name="Currency 3 6 5 3 5 2 2" xfId="32705"/>
    <cellStyle name="Currency 3 6 5 3 5 2 2 2" xfId="32706"/>
    <cellStyle name="Currency 3 6 5 3 5 2 3" xfId="32707"/>
    <cellStyle name="Currency 3 6 5 3 5 3" xfId="32708"/>
    <cellStyle name="Currency 3 6 5 3 5 3 2" xfId="32709"/>
    <cellStyle name="Currency 3 6 5 3 5 4" xfId="32710"/>
    <cellStyle name="Currency 3 6 5 3 6" xfId="32711"/>
    <cellStyle name="Currency 3 6 5 3 6 2" xfId="32712"/>
    <cellStyle name="Currency 3 6 5 3 6 2 2" xfId="32713"/>
    <cellStyle name="Currency 3 6 5 3 6 2 2 2" xfId="32714"/>
    <cellStyle name="Currency 3 6 5 3 6 2 3" xfId="32715"/>
    <cellStyle name="Currency 3 6 5 3 6 3" xfId="32716"/>
    <cellStyle name="Currency 3 6 5 3 6 3 2" xfId="32717"/>
    <cellStyle name="Currency 3 6 5 3 6 4" xfId="32718"/>
    <cellStyle name="Currency 3 6 5 3 7" xfId="32719"/>
    <cellStyle name="Currency 3 6 5 3 7 2" xfId="32720"/>
    <cellStyle name="Currency 3 6 5 3 7 2 2" xfId="32721"/>
    <cellStyle name="Currency 3 6 5 3 7 3" xfId="32722"/>
    <cellStyle name="Currency 3 6 5 3 8" xfId="32723"/>
    <cellStyle name="Currency 3 6 5 3 8 2" xfId="32724"/>
    <cellStyle name="Currency 3 6 5 3 9" xfId="32725"/>
    <cellStyle name="Currency 3 6 5 4" xfId="32726"/>
    <cellStyle name="Currency 3 6 5 4 2" xfId="32727"/>
    <cellStyle name="Currency 3 6 5 4 2 2" xfId="32728"/>
    <cellStyle name="Currency 3 6 5 4 2 2 2" xfId="32729"/>
    <cellStyle name="Currency 3 6 5 4 2 2 2 2" xfId="32730"/>
    <cellStyle name="Currency 3 6 5 4 2 2 3" xfId="32731"/>
    <cellStyle name="Currency 3 6 5 4 2 3" xfId="32732"/>
    <cellStyle name="Currency 3 6 5 4 2 3 2" xfId="32733"/>
    <cellStyle name="Currency 3 6 5 4 2 4" xfId="32734"/>
    <cellStyle name="Currency 3 6 5 4 3" xfId="32735"/>
    <cellStyle name="Currency 3 6 5 4 3 2" xfId="32736"/>
    <cellStyle name="Currency 3 6 5 4 3 2 2" xfId="32737"/>
    <cellStyle name="Currency 3 6 5 4 3 2 2 2" xfId="32738"/>
    <cellStyle name="Currency 3 6 5 4 3 2 3" xfId="32739"/>
    <cellStyle name="Currency 3 6 5 4 3 3" xfId="32740"/>
    <cellStyle name="Currency 3 6 5 4 3 3 2" xfId="32741"/>
    <cellStyle name="Currency 3 6 5 4 3 4" xfId="32742"/>
    <cellStyle name="Currency 3 6 5 4 4" xfId="32743"/>
    <cellStyle name="Currency 3 6 5 4 4 2" xfId="32744"/>
    <cellStyle name="Currency 3 6 5 4 4 2 2" xfId="32745"/>
    <cellStyle name="Currency 3 6 5 4 4 3" xfId="32746"/>
    <cellStyle name="Currency 3 6 5 4 5" xfId="32747"/>
    <cellStyle name="Currency 3 6 5 4 5 2" xfId="32748"/>
    <cellStyle name="Currency 3 6 5 4 6" xfId="32749"/>
    <cellStyle name="Currency 3 6 5 4 7" xfId="32750"/>
    <cellStyle name="Currency 3 6 5 5" xfId="32751"/>
    <cellStyle name="Currency 3 6 5 5 2" xfId="32752"/>
    <cellStyle name="Currency 3 6 5 5 2 2" xfId="32753"/>
    <cellStyle name="Currency 3 6 5 5 2 2 2" xfId="32754"/>
    <cellStyle name="Currency 3 6 5 5 2 3" xfId="32755"/>
    <cellStyle name="Currency 3 6 5 5 3" xfId="32756"/>
    <cellStyle name="Currency 3 6 5 5 3 2" xfId="32757"/>
    <cellStyle name="Currency 3 6 5 5 4" xfId="32758"/>
    <cellStyle name="Currency 3 6 5 5 5" xfId="32759"/>
    <cellStyle name="Currency 3 6 5 6" xfId="32760"/>
    <cellStyle name="Currency 3 6 5 6 2" xfId="32761"/>
    <cellStyle name="Currency 3 6 5 6 2 2" xfId="32762"/>
    <cellStyle name="Currency 3 6 5 6 2 2 2" xfId="32763"/>
    <cellStyle name="Currency 3 6 5 6 2 3" xfId="32764"/>
    <cellStyle name="Currency 3 6 5 6 3" xfId="32765"/>
    <cellStyle name="Currency 3 6 5 6 3 2" xfId="32766"/>
    <cellStyle name="Currency 3 6 5 6 4" xfId="32767"/>
    <cellStyle name="Currency 3 6 5 7" xfId="32768"/>
    <cellStyle name="Currency 3 6 5 7 2" xfId="32769"/>
    <cellStyle name="Currency 3 6 5 7 2 2" xfId="32770"/>
    <cellStyle name="Currency 3 6 5 7 2 2 2" xfId="32771"/>
    <cellStyle name="Currency 3 6 5 7 2 3" xfId="32772"/>
    <cellStyle name="Currency 3 6 5 7 3" xfId="32773"/>
    <cellStyle name="Currency 3 6 5 7 3 2" xfId="32774"/>
    <cellStyle name="Currency 3 6 5 7 4" xfId="32775"/>
    <cellStyle name="Currency 3 6 5 8" xfId="32776"/>
    <cellStyle name="Currency 3 6 5 8 2" xfId="32777"/>
    <cellStyle name="Currency 3 6 5 8 2 2" xfId="32778"/>
    <cellStyle name="Currency 3 6 5 8 2 2 2" xfId="32779"/>
    <cellStyle name="Currency 3 6 5 8 2 3" xfId="32780"/>
    <cellStyle name="Currency 3 6 5 8 3" xfId="32781"/>
    <cellStyle name="Currency 3 6 5 8 3 2" xfId="32782"/>
    <cellStyle name="Currency 3 6 5 8 4" xfId="32783"/>
    <cellStyle name="Currency 3 6 5 9" xfId="32784"/>
    <cellStyle name="Currency 3 6 5 9 2" xfId="32785"/>
    <cellStyle name="Currency 3 6 5 9 2 2" xfId="32786"/>
    <cellStyle name="Currency 3 6 5 9 3" xfId="32787"/>
    <cellStyle name="Currency 3 6 6" xfId="32788"/>
    <cellStyle name="Currency 3 6 6 10" xfId="32789"/>
    <cellStyle name="Currency 3 6 6 11" xfId="32790"/>
    <cellStyle name="Currency 3 6 6 2" xfId="32791"/>
    <cellStyle name="Currency 3 6 6 2 2" xfId="32792"/>
    <cellStyle name="Currency 3 6 6 2 2 2" xfId="32793"/>
    <cellStyle name="Currency 3 6 6 2 2 2 2" xfId="32794"/>
    <cellStyle name="Currency 3 6 6 2 2 2 2 2" xfId="32795"/>
    <cellStyle name="Currency 3 6 6 2 2 2 3" xfId="32796"/>
    <cellStyle name="Currency 3 6 6 2 2 3" xfId="32797"/>
    <cellStyle name="Currency 3 6 6 2 2 3 2" xfId="32798"/>
    <cellStyle name="Currency 3 6 6 2 2 4" xfId="32799"/>
    <cellStyle name="Currency 3 6 6 2 3" xfId="32800"/>
    <cellStyle name="Currency 3 6 6 2 3 2" xfId="32801"/>
    <cellStyle name="Currency 3 6 6 2 3 2 2" xfId="32802"/>
    <cellStyle name="Currency 3 6 6 2 3 2 2 2" xfId="32803"/>
    <cellStyle name="Currency 3 6 6 2 3 2 3" xfId="32804"/>
    <cellStyle name="Currency 3 6 6 2 3 3" xfId="32805"/>
    <cellStyle name="Currency 3 6 6 2 3 3 2" xfId="32806"/>
    <cellStyle name="Currency 3 6 6 2 3 4" xfId="32807"/>
    <cellStyle name="Currency 3 6 6 2 4" xfId="32808"/>
    <cellStyle name="Currency 3 6 6 2 4 2" xfId="32809"/>
    <cellStyle name="Currency 3 6 6 2 4 2 2" xfId="32810"/>
    <cellStyle name="Currency 3 6 6 2 4 3" xfId="32811"/>
    <cellStyle name="Currency 3 6 6 2 5" xfId="32812"/>
    <cellStyle name="Currency 3 6 6 2 5 2" xfId="32813"/>
    <cellStyle name="Currency 3 6 6 2 6" xfId="32814"/>
    <cellStyle name="Currency 3 6 6 2 7" xfId="32815"/>
    <cellStyle name="Currency 3 6 6 3" xfId="32816"/>
    <cellStyle name="Currency 3 6 6 3 2" xfId="32817"/>
    <cellStyle name="Currency 3 6 6 3 2 2" xfId="32818"/>
    <cellStyle name="Currency 3 6 6 3 2 2 2" xfId="32819"/>
    <cellStyle name="Currency 3 6 6 3 2 3" xfId="32820"/>
    <cellStyle name="Currency 3 6 6 3 3" xfId="32821"/>
    <cellStyle name="Currency 3 6 6 3 3 2" xfId="32822"/>
    <cellStyle name="Currency 3 6 6 3 4" xfId="32823"/>
    <cellStyle name="Currency 3 6 6 3 5" xfId="32824"/>
    <cellStyle name="Currency 3 6 6 4" xfId="32825"/>
    <cellStyle name="Currency 3 6 6 4 2" xfId="32826"/>
    <cellStyle name="Currency 3 6 6 4 2 2" xfId="32827"/>
    <cellStyle name="Currency 3 6 6 4 2 2 2" xfId="32828"/>
    <cellStyle name="Currency 3 6 6 4 2 3" xfId="32829"/>
    <cellStyle name="Currency 3 6 6 4 3" xfId="32830"/>
    <cellStyle name="Currency 3 6 6 4 3 2" xfId="32831"/>
    <cellStyle name="Currency 3 6 6 4 4" xfId="32832"/>
    <cellStyle name="Currency 3 6 6 5" xfId="32833"/>
    <cellStyle name="Currency 3 6 6 5 2" xfId="32834"/>
    <cellStyle name="Currency 3 6 6 5 2 2" xfId="32835"/>
    <cellStyle name="Currency 3 6 6 5 2 2 2" xfId="32836"/>
    <cellStyle name="Currency 3 6 6 5 2 3" xfId="32837"/>
    <cellStyle name="Currency 3 6 6 5 3" xfId="32838"/>
    <cellStyle name="Currency 3 6 6 5 3 2" xfId="32839"/>
    <cellStyle name="Currency 3 6 6 5 4" xfId="32840"/>
    <cellStyle name="Currency 3 6 6 6" xfId="32841"/>
    <cellStyle name="Currency 3 6 6 6 2" xfId="32842"/>
    <cellStyle name="Currency 3 6 6 6 2 2" xfId="32843"/>
    <cellStyle name="Currency 3 6 6 6 2 2 2" xfId="32844"/>
    <cellStyle name="Currency 3 6 6 6 2 3" xfId="32845"/>
    <cellStyle name="Currency 3 6 6 6 3" xfId="32846"/>
    <cellStyle name="Currency 3 6 6 6 3 2" xfId="32847"/>
    <cellStyle name="Currency 3 6 6 6 4" xfId="32848"/>
    <cellStyle name="Currency 3 6 6 7" xfId="32849"/>
    <cellStyle name="Currency 3 6 6 7 2" xfId="32850"/>
    <cellStyle name="Currency 3 6 6 7 2 2" xfId="32851"/>
    <cellStyle name="Currency 3 6 6 7 3" xfId="32852"/>
    <cellStyle name="Currency 3 6 6 8" xfId="32853"/>
    <cellStyle name="Currency 3 6 6 8 2" xfId="32854"/>
    <cellStyle name="Currency 3 6 6 9" xfId="32855"/>
    <cellStyle name="Currency 3 6 7" xfId="32856"/>
    <cellStyle name="Currency 3 6 7 10" xfId="32857"/>
    <cellStyle name="Currency 3 6 7 11" xfId="32858"/>
    <cellStyle name="Currency 3 6 7 2" xfId="32859"/>
    <cellStyle name="Currency 3 6 7 2 2" xfId="32860"/>
    <cellStyle name="Currency 3 6 7 2 2 2" xfId="32861"/>
    <cellStyle name="Currency 3 6 7 2 2 2 2" xfId="32862"/>
    <cellStyle name="Currency 3 6 7 2 2 2 2 2" xfId="32863"/>
    <cellStyle name="Currency 3 6 7 2 2 2 3" xfId="32864"/>
    <cellStyle name="Currency 3 6 7 2 2 3" xfId="32865"/>
    <cellStyle name="Currency 3 6 7 2 2 3 2" xfId="32866"/>
    <cellStyle name="Currency 3 6 7 2 2 4" xfId="32867"/>
    <cellStyle name="Currency 3 6 7 2 3" xfId="32868"/>
    <cellStyle name="Currency 3 6 7 2 3 2" xfId="32869"/>
    <cellStyle name="Currency 3 6 7 2 3 2 2" xfId="32870"/>
    <cellStyle name="Currency 3 6 7 2 3 2 2 2" xfId="32871"/>
    <cellStyle name="Currency 3 6 7 2 3 2 3" xfId="32872"/>
    <cellStyle name="Currency 3 6 7 2 3 3" xfId="32873"/>
    <cellStyle name="Currency 3 6 7 2 3 3 2" xfId="32874"/>
    <cellStyle name="Currency 3 6 7 2 3 4" xfId="32875"/>
    <cellStyle name="Currency 3 6 7 2 4" xfId="32876"/>
    <cellStyle name="Currency 3 6 7 2 4 2" xfId="32877"/>
    <cellStyle name="Currency 3 6 7 2 4 2 2" xfId="32878"/>
    <cellStyle name="Currency 3 6 7 2 4 3" xfId="32879"/>
    <cellStyle name="Currency 3 6 7 2 5" xfId="32880"/>
    <cellStyle name="Currency 3 6 7 2 5 2" xfId="32881"/>
    <cellStyle name="Currency 3 6 7 2 6" xfId="32882"/>
    <cellStyle name="Currency 3 6 7 2 7" xfId="32883"/>
    <cellStyle name="Currency 3 6 7 3" xfId="32884"/>
    <cellStyle name="Currency 3 6 7 3 2" xfId="32885"/>
    <cellStyle name="Currency 3 6 7 3 2 2" xfId="32886"/>
    <cellStyle name="Currency 3 6 7 3 2 2 2" xfId="32887"/>
    <cellStyle name="Currency 3 6 7 3 2 3" xfId="32888"/>
    <cellStyle name="Currency 3 6 7 3 3" xfId="32889"/>
    <cellStyle name="Currency 3 6 7 3 3 2" xfId="32890"/>
    <cellStyle name="Currency 3 6 7 3 4" xfId="32891"/>
    <cellStyle name="Currency 3 6 7 3 5" xfId="32892"/>
    <cellStyle name="Currency 3 6 7 4" xfId="32893"/>
    <cellStyle name="Currency 3 6 7 4 2" xfId="32894"/>
    <cellStyle name="Currency 3 6 7 4 2 2" xfId="32895"/>
    <cellStyle name="Currency 3 6 7 4 2 2 2" xfId="32896"/>
    <cellStyle name="Currency 3 6 7 4 2 3" xfId="32897"/>
    <cellStyle name="Currency 3 6 7 4 3" xfId="32898"/>
    <cellStyle name="Currency 3 6 7 4 3 2" xfId="32899"/>
    <cellStyle name="Currency 3 6 7 4 4" xfId="32900"/>
    <cellStyle name="Currency 3 6 7 5" xfId="32901"/>
    <cellStyle name="Currency 3 6 7 5 2" xfId="32902"/>
    <cellStyle name="Currency 3 6 7 5 2 2" xfId="32903"/>
    <cellStyle name="Currency 3 6 7 5 2 2 2" xfId="32904"/>
    <cellStyle name="Currency 3 6 7 5 2 3" xfId="32905"/>
    <cellStyle name="Currency 3 6 7 5 3" xfId="32906"/>
    <cellStyle name="Currency 3 6 7 5 3 2" xfId="32907"/>
    <cellStyle name="Currency 3 6 7 5 4" xfId="32908"/>
    <cellStyle name="Currency 3 6 7 6" xfId="32909"/>
    <cellStyle name="Currency 3 6 7 6 2" xfId="32910"/>
    <cellStyle name="Currency 3 6 7 6 2 2" xfId="32911"/>
    <cellStyle name="Currency 3 6 7 6 2 2 2" xfId="32912"/>
    <cellStyle name="Currency 3 6 7 6 2 3" xfId="32913"/>
    <cellStyle name="Currency 3 6 7 6 3" xfId="32914"/>
    <cellStyle name="Currency 3 6 7 6 3 2" xfId="32915"/>
    <cellStyle name="Currency 3 6 7 6 4" xfId="32916"/>
    <cellStyle name="Currency 3 6 7 7" xfId="32917"/>
    <cellStyle name="Currency 3 6 7 7 2" xfId="32918"/>
    <cellStyle name="Currency 3 6 7 7 2 2" xfId="32919"/>
    <cellStyle name="Currency 3 6 7 7 3" xfId="32920"/>
    <cellStyle name="Currency 3 6 7 8" xfId="32921"/>
    <cellStyle name="Currency 3 6 7 8 2" xfId="32922"/>
    <cellStyle name="Currency 3 6 7 9" xfId="32923"/>
    <cellStyle name="Currency 3 6 8" xfId="32924"/>
    <cellStyle name="Currency 3 6 8 2" xfId="32925"/>
    <cellStyle name="Currency 3 6 8 2 2" xfId="32926"/>
    <cellStyle name="Currency 3 6 8 2 2 2" xfId="32927"/>
    <cellStyle name="Currency 3 6 8 2 2 2 2" xfId="32928"/>
    <cellStyle name="Currency 3 6 8 2 2 3" xfId="32929"/>
    <cellStyle name="Currency 3 6 8 2 3" xfId="32930"/>
    <cellStyle name="Currency 3 6 8 2 3 2" xfId="32931"/>
    <cellStyle name="Currency 3 6 8 2 4" xfId="32932"/>
    <cellStyle name="Currency 3 6 8 3" xfId="32933"/>
    <cellStyle name="Currency 3 6 8 3 2" xfId="32934"/>
    <cellStyle name="Currency 3 6 8 3 2 2" xfId="32935"/>
    <cellStyle name="Currency 3 6 8 3 2 2 2" xfId="32936"/>
    <cellStyle name="Currency 3 6 8 3 2 3" xfId="32937"/>
    <cellStyle name="Currency 3 6 8 3 3" xfId="32938"/>
    <cellStyle name="Currency 3 6 8 3 3 2" xfId="32939"/>
    <cellStyle name="Currency 3 6 8 3 4" xfId="32940"/>
    <cellStyle name="Currency 3 6 8 4" xfId="32941"/>
    <cellStyle name="Currency 3 6 8 4 2" xfId="32942"/>
    <cellStyle name="Currency 3 6 8 4 2 2" xfId="32943"/>
    <cellStyle name="Currency 3 6 8 4 3" xfId="32944"/>
    <cellStyle name="Currency 3 6 8 5" xfId="32945"/>
    <cellStyle name="Currency 3 6 8 5 2" xfId="32946"/>
    <cellStyle name="Currency 3 6 8 6" xfId="32947"/>
    <cellStyle name="Currency 3 6 8 7" xfId="32948"/>
    <cellStyle name="Currency 3 6 9" xfId="32949"/>
    <cellStyle name="Currency 3 6 9 2" xfId="32950"/>
    <cellStyle name="Currency 3 6 9 2 2" xfId="32951"/>
    <cellStyle name="Currency 3 6 9 2 2 2" xfId="32952"/>
    <cellStyle name="Currency 3 6 9 2 2 2 2" xfId="32953"/>
    <cellStyle name="Currency 3 6 9 2 2 3" xfId="32954"/>
    <cellStyle name="Currency 3 6 9 2 3" xfId="32955"/>
    <cellStyle name="Currency 3 6 9 2 3 2" xfId="32956"/>
    <cellStyle name="Currency 3 6 9 2 4" xfId="32957"/>
    <cellStyle name="Currency 3 6 9 3" xfId="32958"/>
    <cellStyle name="Currency 3 6 9 3 2" xfId="32959"/>
    <cellStyle name="Currency 3 6 9 3 2 2" xfId="32960"/>
    <cellStyle name="Currency 3 6 9 3 2 2 2" xfId="32961"/>
    <cellStyle name="Currency 3 6 9 3 2 3" xfId="32962"/>
    <cellStyle name="Currency 3 6 9 3 3" xfId="32963"/>
    <cellStyle name="Currency 3 6 9 3 3 2" xfId="32964"/>
    <cellStyle name="Currency 3 6 9 3 4" xfId="32965"/>
    <cellStyle name="Currency 3 6 9 4" xfId="32966"/>
    <cellStyle name="Currency 3 6 9 4 2" xfId="32967"/>
    <cellStyle name="Currency 3 6 9 4 2 2" xfId="32968"/>
    <cellStyle name="Currency 3 6 9 4 3" xfId="32969"/>
    <cellStyle name="Currency 3 6 9 5" xfId="32970"/>
    <cellStyle name="Currency 3 6 9 5 2" xfId="32971"/>
    <cellStyle name="Currency 3 6 9 6" xfId="32972"/>
    <cellStyle name="Currency 3 6 9 7" xfId="32973"/>
    <cellStyle name="Currency 3 7" xfId="32974"/>
    <cellStyle name="Currency 3 7 10" xfId="32975"/>
    <cellStyle name="Currency 3 7 11" xfId="32976"/>
    <cellStyle name="Currency 3 7 12" xfId="32977"/>
    <cellStyle name="Currency 3 7 13" xfId="32978"/>
    <cellStyle name="Currency 3 7 14" xfId="32979"/>
    <cellStyle name="Currency 3 7 15" xfId="32980"/>
    <cellStyle name="Currency 3 7 2" xfId="32981"/>
    <cellStyle name="Currency 3 7 2 10" xfId="32982"/>
    <cellStyle name="Currency 3 7 2 11" xfId="32983"/>
    <cellStyle name="Currency 3 7 2 2" xfId="32984"/>
    <cellStyle name="Currency 3 7 2 2 2" xfId="32985"/>
    <cellStyle name="Currency 3 7 2 2 2 2" xfId="32986"/>
    <cellStyle name="Currency 3 7 2 2 2 2 2" xfId="32987"/>
    <cellStyle name="Currency 3 7 2 2 2 2 2 2" xfId="32988"/>
    <cellStyle name="Currency 3 7 2 2 2 2 3" xfId="32989"/>
    <cellStyle name="Currency 3 7 2 2 2 3" xfId="32990"/>
    <cellStyle name="Currency 3 7 2 2 2 3 2" xfId="32991"/>
    <cellStyle name="Currency 3 7 2 2 2 4" xfId="32992"/>
    <cellStyle name="Currency 3 7 2 2 3" xfId="32993"/>
    <cellStyle name="Currency 3 7 2 2 3 2" xfId="32994"/>
    <cellStyle name="Currency 3 7 2 2 3 2 2" xfId="32995"/>
    <cellStyle name="Currency 3 7 2 2 3 2 2 2" xfId="32996"/>
    <cellStyle name="Currency 3 7 2 2 3 2 3" xfId="32997"/>
    <cellStyle name="Currency 3 7 2 2 3 3" xfId="32998"/>
    <cellStyle name="Currency 3 7 2 2 3 3 2" xfId="32999"/>
    <cellStyle name="Currency 3 7 2 2 3 4" xfId="33000"/>
    <cellStyle name="Currency 3 7 2 2 4" xfId="33001"/>
    <cellStyle name="Currency 3 7 2 2 4 2" xfId="33002"/>
    <cellStyle name="Currency 3 7 2 2 4 2 2" xfId="33003"/>
    <cellStyle name="Currency 3 7 2 2 4 3" xfId="33004"/>
    <cellStyle name="Currency 3 7 2 2 5" xfId="33005"/>
    <cellStyle name="Currency 3 7 2 2 5 2" xfId="33006"/>
    <cellStyle name="Currency 3 7 2 2 6" xfId="33007"/>
    <cellStyle name="Currency 3 7 2 2 7" xfId="33008"/>
    <cellStyle name="Currency 3 7 2 3" xfId="33009"/>
    <cellStyle name="Currency 3 7 2 3 2" xfId="33010"/>
    <cellStyle name="Currency 3 7 2 3 2 2" xfId="33011"/>
    <cellStyle name="Currency 3 7 2 3 2 2 2" xfId="33012"/>
    <cellStyle name="Currency 3 7 2 3 2 3" xfId="33013"/>
    <cellStyle name="Currency 3 7 2 3 3" xfId="33014"/>
    <cellStyle name="Currency 3 7 2 3 3 2" xfId="33015"/>
    <cellStyle name="Currency 3 7 2 3 4" xfId="33016"/>
    <cellStyle name="Currency 3 7 2 3 5" xfId="33017"/>
    <cellStyle name="Currency 3 7 2 4" xfId="33018"/>
    <cellStyle name="Currency 3 7 2 4 2" xfId="33019"/>
    <cellStyle name="Currency 3 7 2 4 2 2" xfId="33020"/>
    <cellStyle name="Currency 3 7 2 4 2 2 2" xfId="33021"/>
    <cellStyle name="Currency 3 7 2 4 2 3" xfId="33022"/>
    <cellStyle name="Currency 3 7 2 4 3" xfId="33023"/>
    <cellStyle name="Currency 3 7 2 4 3 2" xfId="33024"/>
    <cellStyle name="Currency 3 7 2 4 4" xfId="33025"/>
    <cellStyle name="Currency 3 7 2 5" xfId="33026"/>
    <cellStyle name="Currency 3 7 2 5 2" xfId="33027"/>
    <cellStyle name="Currency 3 7 2 5 2 2" xfId="33028"/>
    <cellStyle name="Currency 3 7 2 5 2 2 2" xfId="33029"/>
    <cellStyle name="Currency 3 7 2 5 2 3" xfId="33030"/>
    <cellStyle name="Currency 3 7 2 5 3" xfId="33031"/>
    <cellStyle name="Currency 3 7 2 5 3 2" xfId="33032"/>
    <cellStyle name="Currency 3 7 2 5 4" xfId="33033"/>
    <cellStyle name="Currency 3 7 2 6" xfId="33034"/>
    <cellStyle name="Currency 3 7 2 6 2" xfId="33035"/>
    <cellStyle name="Currency 3 7 2 6 2 2" xfId="33036"/>
    <cellStyle name="Currency 3 7 2 6 2 2 2" xfId="33037"/>
    <cellStyle name="Currency 3 7 2 6 2 3" xfId="33038"/>
    <cellStyle name="Currency 3 7 2 6 3" xfId="33039"/>
    <cellStyle name="Currency 3 7 2 6 3 2" xfId="33040"/>
    <cellStyle name="Currency 3 7 2 6 4" xfId="33041"/>
    <cellStyle name="Currency 3 7 2 7" xfId="33042"/>
    <cellStyle name="Currency 3 7 2 7 2" xfId="33043"/>
    <cellStyle name="Currency 3 7 2 7 2 2" xfId="33044"/>
    <cellStyle name="Currency 3 7 2 7 3" xfId="33045"/>
    <cellStyle name="Currency 3 7 2 8" xfId="33046"/>
    <cellStyle name="Currency 3 7 2 8 2" xfId="33047"/>
    <cellStyle name="Currency 3 7 2 9" xfId="33048"/>
    <cellStyle name="Currency 3 7 2 9 2" xfId="33049"/>
    <cellStyle name="Currency 3 7 3" xfId="33050"/>
    <cellStyle name="Currency 3 7 3 2" xfId="33051"/>
    <cellStyle name="Currency 3 7 3 2 2" xfId="33052"/>
    <cellStyle name="Currency 3 7 3 2 3" xfId="33053"/>
    <cellStyle name="Currency 3 7 3 3" xfId="33054"/>
    <cellStyle name="Currency 3 7 3 4" xfId="33055"/>
    <cellStyle name="Currency 3 7 4" xfId="33056"/>
    <cellStyle name="Currency 3 7 4 2" xfId="33057"/>
    <cellStyle name="Currency 3 7 4 2 2" xfId="33058"/>
    <cellStyle name="Currency 3 7 4 2 2 2" xfId="33059"/>
    <cellStyle name="Currency 3 7 4 2 2 2 2" xfId="33060"/>
    <cellStyle name="Currency 3 7 4 2 2 3" xfId="33061"/>
    <cellStyle name="Currency 3 7 4 2 3" xfId="33062"/>
    <cellStyle name="Currency 3 7 4 2 3 2" xfId="33063"/>
    <cellStyle name="Currency 3 7 4 2 4" xfId="33064"/>
    <cellStyle name="Currency 3 7 4 3" xfId="33065"/>
    <cellStyle name="Currency 3 7 4 3 2" xfId="33066"/>
    <cellStyle name="Currency 3 7 4 3 2 2" xfId="33067"/>
    <cellStyle name="Currency 3 7 4 3 2 2 2" xfId="33068"/>
    <cellStyle name="Currency 3 7 4 3 2 3" xfId="33069"/>
    <cellStyle name="Currency 3 7 4 3 3" xfId="33070"/>
    <cellStyle name="Currency 3 7 4 3 3 2" xfId="33071"/>
    <cellStyle name="Currency 3 7 4 3 4" xfId="33072"/>
    <cellStyle name="Currency 3 7 4 4" xfId="33073"/>
    <cellStyle name="Currency 3 7 4 4 2" xfId="33074"/>
    <cellStyle name="Currency 3 7 4 4 2 2" xfId="33075"/>
    <cellStyle name="Currency 3 7 4 4 3" xfId="33076"/>
    <cellStyle name="Currency 3 7 4 5" xfId="33077"/>
    <cellStyle name="Currency 3 7 4 5 2" xfId="33078"/>
    <cellStyle name="Currency 3 7 4 6" xfId="33079"/>
    <cellStyle name="Currency 3 7 4 7" xfId="33080"/>
    <cellStyle name="Currency 3 7 4 8" xfId="33081"/>
    <cellStyle name="Currency 3 7 5" xfId="33082"/>
    <cellStyle name="Currency 3 7 5 2" xfId="33083"/>
    <cellStyle name="Currency 3 7 5 2 2" xfId="33084"/>
    <cellStyle name="Currency 3 7 5 2 2 2" xfId="33085"/>
    <cellStyle name="Currency 3 7 5 2 3" xfId="33086"/>
    <cellStyle name="Currency 3 7 5 3" xfId="33087"/>
    <cellStyle name="Currency 3 7 5 3 2" xfId="33088"/>
    <cellStyle name="Currency 3 7 5 4" xfId="33089"/>
    <cellStyle name="Currency 3 7 5 5" xfId="33090"/>
    <cellStyle name="Currency 3 7 5 6" xfId="33091"/>
    <cellStyle name="Currency 3 7 6" xfId="33092"/>
    <cellStyle name="Currency 3 7 6 2" xfId="33093"/>
    <cellStyle name="Currency 3 7 6 2 2" xfId="33094"/>
    <cellStyle name="Currency 3 7 6 2 2 2" xfId="33095"/>
    <cellStyle name="Currency 3 7 6 2 3" xfId="33096"/>
    <cellStyle name="Currency 3 7 6 3" xfId="33097"/>
    <cellStyle name="Currency 3 7 6 3 2" xfId="33098"/>
    <cellStyle name="Currency 3 7 6 4" xfId="33099"/>
    <cellStyle name="Currency 3 7 7" xfId="33100"/>
    <cellStyle name="Currency 3 7 7 2" xfId="33101"/>
    <cellStyle name="Currency 3 7 7 2 2" xfId="33102"/>
    <cellStyle name="Currency 3 7 7 2 2 2" xfId="33103"/>
    <cellStyle name="Currency 3 7 7 2 3" xfId="33104"/>
    <cellStyle name="Currency 3 7 7 3" xfId="33105"/>
    <cellStyle name="Currency 3 7 7 3 2" xfId="33106"/>
    <cellStyle name="Currency 3 7 7 4" xfId="33107"/>
    <cellStyle name="Currency 3 7 8" xfId="33108"/>
    <cellStyle name="Currency 3 7 8 2" xfId="33109"/>
    <cellStyle name="Currency 3 7 8 2 2" xfId="33110"/>
    <cellStyle name="Currency 3 7 8 3" xfId="33111"/>
    <cellStyle name="Currency 3 7 9" xfId="33112"/>
    <cellStyle name="Currency 3 7 9 2" xfId="33113"/>
    <cellStyle name="Currency 3 8" xfId="33114"/>
    <cellStyle name="Currency 3 8 10" xfId="33115"/>
    <cellStyle name="Currency 3 8 11" xfId="33116"/>
    <cellStyle name="Currency 3 8 12" xfId="33117"/>
    <cellStyle name="Currency 3 8 13" xfId="33118"/>
    <cellStyle name="Currency 3 8 14" xfId="33119"/>
    <cellStyle name="Currency 3 8 2" xfId="33120"/>
    <cellStyle name="Currency 3 8 2 10" xfId="33121"/>
    <cellStyle name="Currency 3 8 2 11" xfId="33122"/>
    <cellStyle name="Currency 3 8 2 2" xfId="33123"/>
    <cellStyle name="Currency 3 8 2 2 2" xfId="33124"/>
    <cellStyle name="Currency 3 8 2 2 2 2" xfId="33125"/>
    <cellStyle name="Currency 3 8 2 2 2 2 2" xfId="33126"/>
    <cellStyle name="Currency 3 8 2 2 2 2 2 2" xfId="33127"/>
    <cellStyle name="Currency 3 8 2 2 2 2 3" xfId="33128"/>
    <cellStyle name="Currency 3 8 2 2 2 3" xfId="33129"/>
    <cellStyle name="Currency 3 8 2 2 2 3 2" xfId="33130"/>
    <cellStyle name="Currency 3 8 2 2 2 4" xfId="33131"/>
    <cellStyle name="Currency 3 8 2 2 3" xfId="33132"/>
    <cellStyle name="Currency 3 8 2 2 3 2" xfId="33133"/>
    <cellStyle name="Currency 3 8 2 2 3 2 2" xfId="33134"/>
    <cellStyle name="Currency 3 8 2 2 3 2 2 2" xfId="33135"/>
    <cellStyle name="Currency 3 8 2 2 3 2 3" xfId="33136"/>
    <cellStyle name="Currency 3 8 2 2 3 3" xfId="33137"/>
    <cellStyle name="Currency 3 8 2 2 3 3 2" xfId="33138"/>
    <cellStyle name="Currency 3 8 2 2 3 4" xfId="33139"/>
    <cellStyle name="Currency 3 8 2 2 4" xfId="33140"/>
    <cellStyle name="Currency 3 8 2 2 4 2" xfId="33141"/>
    <cellStyle name="Currency 3 8 2 2 4 2 2" xfId="33142"/>
    <cellStyle name="Currency 3 8 2 2 4 3" xfId="33143"/>
    <cellStyle name="Currency 3 8 2 2 5" xfId="33144"/>
    <cellStyle name="Currency 3 8 2 2 5 2" xfId="33145"/>
    <cellStyle name="Currency 3 8 2 2 6" xfId="33146"/>
    <cellStyle name="Currency 3 8 2 2 7" xfId="33147"/>
    <cellStyle name="Currency 3 8 2 3" xfId="33148"/>
    <cellStyle name="Currency 3 8 2 3 2" xfId="33149"/>
    <cellStyle name="Currency 3 8 2 3 2 2" xfId="33150"/>
    <cellStyle name="Currency 3 8 2 3 2 2 2" xfId="33151"/>
    <cellStyle name="Currency 3 8 2 3 2 3" xfId="33152"/>
    <cellStyle name="Currency 3 8 2 3 3" xfId="33153"/>
    <cellStyle name="Currency 3 8 2 3 3 2" xfId="33154"/>
    <cellStyle name="Currency 3 8 2 3 4" xfId="33155"/>
    <cellStyle name="Currency 3 8 2 3 5" xfId="33156"/>
    <cellStyle name="Currency 3 8 2 4" xfId="33157"/>
    <cellStyle name="Currency 3 8 2 4 2" xfId="33158"/>
    <cellStyle name="Currency 3 8 2 4 2 2" xfId="33159"/>
    <cellStyle name="Currency 3 8 2 4 2 2 2" xfId="33160"/>
    <cellStyle name="Currency 3 8 2 4 2 3" xfId="33161"/>
    <cellStyle name="Currency 3 8 2 4 3" xfId="33162"/>
    <cellStyle name="Currency 3 8 2 4 3 2" xfId="33163"/>
    <cellStyle name="Currency 3 8 2 4 4" xfId="33164"/>
    <cellStyle name="Currency 3 8 2 5" xfId="33165"/>
    <cellStyle name="Currency 3 8 2 5 2" xfId="33166"/>
    <cellStyle name="Currency 3 8 2 5 2 2" xfId="33167"/>
    <cellStyle name="Currency 3 8 2 5 2 2 2" xfId="33168"/>
    <cellStyle name="Currency 3 8 2 5 2 3" xfId="33169"/>
    <cellStyle name="Currency 3 8 2 5 3" xfId="33170"/>
    <cellStyle name="Currency 3 8 2 5 3 2" xfId="33171"/>
    <cellStyle name="Currency 3 8 2 5 4" xfId="33172"/>
    <cellStyle name="Currency 3 8 2 6" xfId="33173"/>
    <cellStyle name="Currency 3 8 2 6 2" xfId="33174"/>
    <cellStyle name="Currency 3 8 2 6 2 2" xfId="33175"/>
    <cellStyle name="Currency 3 8 2 6 2 2 2" xfId="33176"/>
    <cellStyle name="Currency 3 8 2 6 2 3" xfId="33177"/>
    <cellStyle name="Currency 3 8 2 6 3" xfId="33178"/>
    <cellStyle name="Currency 3 8 2 6 3 2" xfId="33179"/>
    <cellStyle name="Currency 3 8 2 6 4" xfId="33180"/>
    <cellStyle name="Currency 3 8 2 7" xfId="33181"/>
    <cellStyle name="Currency 3 8 2 7 2" xfId="33182"/>
    <cellStyle name="Currency 3 8 2 7 2 2" xfId="33183"/>
    <cellStyle name="Currency 3 8 2 7 3" xfId="33184"/>
    <cellStyle name="Currency 3 8 2 8" xfId="33185"/>
    <cellStyle name="Currency 3 8 2 8 2" xfId="33186"/>
    <cellStyle name="Currency 3 8 2 9" xfId="33187"/>
    <cellStyle name="Currency 3 8 3" xfId="33188"/>
    <cellStyle name="Currency 3 8 3 2" xfId="33189"/>
    <cellStyle name="Currency 3 8 3 2 2" xfId="33190"/>
    <cellStyle name="Currency 3 8 3 2 2 2" xfId="33191"/>
    <cellStyle name="Currency 3 8 3 2 2 2 2" xfId="33192"/>
    <cellStyle name="Currency 3 8 3 2 2 3" xfId="33193"/>
    <cellStyle name="Currency 3 8 3 2 3" xfId="33194"/>
    <cellStyle name="Currency 3 8 3 2 3 2" xfId="33195"/>
    <cellStyle name="Currency 3 8 3 2 4" xfId="33196"/>
    <cellStyle name="Currency 3 8 3 3" xfId="33197"/>
    <cellStyle name="Currency 3 8 3 3 2" xfId="33198"/>
    <cellStyle name="Currency 3 8 3 3 2 2" xfId="33199"/>
    <cellStyle name="Currency 3 8 3 3 2 2 2" xfId="33200"/>
    <cellStyle name="Currency 3 8 3 3 2 3" xfId="33201"/>
    <cellStyle name="Currency 3 8 3 3 3" xfId="33202"/>
    <cellStyle name="Currency 3 8 3 3 3 2" xfId="33203"/>
    <cellStyle name="Currency 3 8 3 3 4" xfId="33204"/>
    <cellStyle name="Currency 3 8 3 4" xfId="33205"/>
    <cellStyle name="Currency 3 8 3 4 2" xfId="33206"/>
    <cellStyle name="Currency 3 8 3 4 2 2" xfId="33207"/>
    <cellStyle name="Currency 3 8 3 4 3" xfId="33208"/>
    <cellStyle name="Currency 3 8 3 5" xfId="33209"/>
    <cellStyle name="Currency 3 8 3 5 2" xfId="33210"/>
    <cellStyle name="Currency 3 8 3 6" xfId="33211"/>
    <cellStyle name="Currency 3 8 3 7" xfId="33212"/>
    <cellStyle name="Currency 3 8 3 8" xfId="33213"/>
    <cellStyle name="Currency 3 8 4" xfId="33214"/>
    <cellStyle name="Currency 3 8 4 2" xfId="33215"/>
    <cellStyle name="Currency 3 8 4 2 2" xfId="33216"/>
    <cellStyle name="Currency 3 8 4 2 2 2" xfId="33217"/>
    <cellStyle name="Currency 3 8 4 2 2 2 2" xfId="33218"/>
    <cellStyle name="Currency 3 8 4 2 2 3" xfId="33219"/>
    <cellStyle name="Currency 3 8 4 2 3" xfId="33220"/>
    <cellStyle name="Currency 3 8 4 2 3 2" xfId="33221"/>
    <cellStyle name="Currency 3 8 4 2 4" xfId="33222"/>
    <cellStyle name="Currency 3 8 4 3" xfId="33223"/>
    <cellStyle name="Currency 3 8 4 3 2" xfId="33224"/>
    <cellStyle name="Currency 3 8 4 3 2 2" xfId="33225"/>
    <cellStyle name="Currency 3 8 4 3 2 2 2" xfId="33226"/>
    <cellStyle name="Currency 3 8 4 3 2 3" xfId="33227"/>
    <cellStyle name="Currency 3 8 4 3 3" xfId="33228"/>
    <cellStyle name="Currency 3 8 4 3 3 2" xfId="33229"/>
    <cellStyle name="Currency 3 8 4 3 4" xfId="33230"/>
    <cellStyle name="Currency 3 8 4 4" xfId="33231"/>
    <cellStyle name="Currency 3 8 4 4 2" xfId="33232"/>
    <cellStyle name="Currency 3 8 4 4 2 2" xfId="33233"/>
    <cellStyle name="Currency 3 8 4 4 3" xfId="33234"/>
    <cellStyle name="Currency 3 8 4 5" xfId="33235"/>
    <cellStyle name="Currency 3 8 4 5 2" xfId="33236"/>
    <cellStyle name="Currency 3 8 4 6" xfId="33237"/>
    <cellStyle name="Currency 3 8 4 7" xfId="33238"/>
    <cellStyle name="Currency 3 8 5" xfId="33239"/>
    <cellStyle name="Currency 3 8 5 2" xfId="33240"/>
    <cellStyle name="Currency 3 8 5 2 2" xfId="33241"/>
    <cellStyle name="Currency 3 8 5 2 2 2" xfId="33242"/>
    <cellStyle name="Currency 3 8 5 2 3" xfId="33243"/>
    <cellStyle name="Currency 3 8 5 3" xfId="33244"/>
    <cellStyle name="Currency 3 8 5 3 2" xfId="33245"/>
    <cellStyle name="Currency 3 8 5 4" xfId="33246"/>
    <cellStyle name="Currency 3 8 5 5" xfId="33247"/>
    <cellStyle name="Currency 3 8 5 6" xfId="33248"/>
    <cellStyle name="Currency 3 8 6" xfId="33249"/>
    <cellStyle name="Currency 3 8 6 2" xfId="33250"/>
    <cellStyle name="Currency 3 8 6 2 2" xfId="33251"/>
    <cellStyle name="Currency 3 8 6 2 2 2" xfId="33252"/>
    <cellStyle name="Currency 3 8 6 2 3" xfId="33253"/>
    <cellStyle name="Currency 3 8 6 3" xfId="33254"/>
    <cellStyle name="Currency 3 8 6 3 2" xfId="33255"/>
    <cellStyle name="Currency 3 8 6 4" xfId="33256"/>
    <cellStyle name="Currency 3 8 7" xfId="33257"/>
    <cellStyle name="Currency 3 8 7 2" xfId="33258"/>
    <cellStyle name="Currency 3 8 7 2 2" xfId="33259"/>
    <cellStyle name="Currency 3 8 7 2 2 2" xfId="33260"/>
    <cellStyle name="Currency 3 8 7 2 3" xfId="33261"/>
    <cellStyle name="Currency 3 8 7 3" xfId="33262"/>
    <cellStyle name="Currency 3 8 7 3 2" xfId="33263"/>
    <cellStyle name="Currency 3 8 7 4" xfId="33264"/>
    <cellStyle name="Currency 3 8 8" xfId="33265"/>
    <cellStyle name="Currency 3 8 8 2" xfId="33266"/>
    <cellStyle name="Currency 3 8 8 2 2" xfId="33267"/>
    <cellStyle name="Currency 3 8 8 3" xfId="33268"/>
    <cellStyle name="Currency 3 8 9" xfId="33269"/>
    <cellStyle name="Currency 3 8 9 2" xfId="33270"/>
    <cellStyle name="Currency 3 9" xfId="33271"/>
    <cellStyle name="Currency 3 9 10" xfId="33272"/>
    <cellStyle name="Currency 3 9 11" xfId="33273"/>
    <cellStyle name="Currency 3 9 12" xfId="33274"/>
    <cellStyle name="Currency 3 9 13" xfId="33275"/>
    <cellStyle name="Currency 3 9 14" xfId="33276"/>
    <cellStyle name="Currency 3 9 2" xfId="33277"/>
    <cellStyle name="Currency 3 9 2 10" xfId="33278"/>
    <cellStyle name="Currency 3 9 2 11" xfId="33279"/>
    <cellStyle name="Currency 3 9 2 2" xfId="33280"/>
    <cellStyle name="Currency 3 9 2 2 2" xfId="33281"/>
    <cellStyle name="Currency 3 9 2 2 2 2" xfId="33282"/>
    <cellStyle name="Currency 3 9 2 2 2 2 2" xfId="33283"/>
    <cellStyle name="Currency 3 9 2 2 2 2 2 2" xfId="33284"/>
    <cellStyle name="Currency 3 9 2 2 2 2 3" xfId="33285"/>
    <cellStyle name="Currency 3 9 2 2 2 3" xfId="33286"/>
    <cellStyle name="Currency 3 9 2 2 2 3 2" xfId="33287"/>
    <cellStyle name="Currency 3 9 2 2 2 4" xfId="33288"/>
    <cellStyle name="Currency 3 9 2 2 3" xfId="33289"/>
    <cellStyle name="Currency 3 9 2 2 3 2" xfId="33290"/>
    <cellStyle name="Currency 3 9 2 2 3 2 2" xfId="33291"/>
    <cellStyle name="Currency 3 9 2 2 3 2 2 2" xfId="33292"/>
    <cellStyle name="Currency 3 9 2 2 3 2 3" xfId="33293"/>
    <cellStyle name="Currency 3 9 2 2 3 3" xfId="33294"/>
    <cellStyle name="Currency 3 9 2 2 3 3 2" xfId="33295"/>
    <cellStyle name="Currency 3 9 2 2 3 4" xfId="33296"/>
    <cellStyle name="Currency 3 9 2 2 4" xfId="33297"/>
    <cellStyle name="Currency 3 9 2 2 4 2" xfId="33298"/>
    <cellStyle name="Currency 3 9 2 2 4 2 2" xfId="33299"/>
    <cellStyle name="Currency 3 9 2 2 4 3" xfId="33300"/>
    <cellStyle name="Currency 3 9 2 2 5" xfId="33301"/>
    <cellStyle name="Currency 3 9 2 2 5 2" xfId="33302"/>
    <cellStyle name="Currency 3 9 2 2 6" xfId="33303"/>
    <cellStyle name="Currency 3 9 2 2 7" xfId="33304"/>
    <cellStyle name="Currency 3 9 2 3" xfId="33305"/>
    <cellStyle name="Currency 3 9 2 3 2" xfId="33306"/>
    <cellStyle name="Currency 3 9 2 3 2 2" xfId="33307"/>
    <cellStyle name="Currency 3 9 2 3 2 2 2" xfId="33308"/>
    <cellStyle name="Currency 3 9 2 3 2 3" xfId="33309"/>
    <cellStyle name="Currency 3 9 2 3 3" xfId="33310"/>
    <cellStyle name="Currency 3 9 2 3 3 2" xfId="33311"/>
    <cellStyle name="Currency 3 9 2 3 4" xfId="33312"/>
    <cellStyle name="Currency 3 9 2 3 5" xfId="33313"/>
    <cellStyle name="Currency 3 9 2 4" xfId="33314"/>
    <cellStyle name="Currency 3 9 2 4 2" xfId="33315"/>
    <cellStyle name="Currency 3 9 2 4 2 2" xfId="33316"/>
    <cellStyle name="Currency 3 9 2 4 2 2 2" xfId="33317"/>
    <cellStyle name="Currency 3 9 2 4 2 3" xfId="33318"/>
    <cellStyle name="Currency 3 9 2 4 3" xfId="33319"/>
    <cellStyle name="Currency 3 9 2 4 3 2" xfId="33320"/>
    <cellStyle name="Currency 3 9 2 4 4" xfId="33321"/>
    <cellStyle name="Currency 3 9 2 5" xfId="33322"/>
    <cellStyle name="Currency 3 9 2 5 2" xfId="33323"/>
    <cellStyle name="Currency 3 9 2 5 2 2" xfId="33324"/>
    <cellStyle name="Currency 3 9 2 5 2 2 2" xfId="33325"/>
    <cellStyle name="Currency 3 9 2 5 2 3" xfId="33326"/>
    <cellStyle name="Currency 3 9 2 5 3" xfId="33327"/>
    <cellStyle name="Currency 3 9 2 5 3 2" xfId="33328"/>
    <cellStyle name="Currency 3 9 2 5 4" xfId="33329"/>
    <cellStyle name="Currency 3 9 2 6" xfId="33330"/>
    <cellStyle name="Currency 3 9 2 6 2" xfId="33331"/>
    <cellStyle name="Currency 3 9 2 6 2 2" xfId="33332"/>
    <cellStyle name="Currency 3 9 2 6 2 2 2" xfId="33333"/>
    <cellStyle name="Currency 3 9 2 6 2 3" xfId="33334"/>
    <cellStyle name="Currency 3 9 2 6 3" xfId="33335"/>
    <cellStyle name="Currency 3 9 2 6 3 2" xfId="33336"/>
    <cellStyle name="Currency 3 9 2 6 4" xfId="33337"/>
    <cellStyle name="Currency 3 9 2 7" xfId="33338"/>
    <cellStyle name="Currency 3 9 2 7 2" xfId="33339"/>
    <cellStyle name="Currency 3 9 2 7 2 2" xfId="33340"/>
    <cellStyle name="Currency 3 9 2 7 3" xfId="33341"/>
    <cellStyle name="Currency 3 9 2 8" xfId="33342"/>
    <cellStyle name="Currency 3 9 2 8 2" xfId="33343"/>
    <cellStyle name="Currency 3 9 2 9" xfId="33344"/>
    <cellStyle name="Currency 3 9 3" xfId="33345"/>
    <cellStyle name="Currency 3 9 3 2" xfId="33346"/>
    <cellStyle name="Currency 3 9 3 2 2" xfId="33347"/>
    <cellStyle name="Currency 3 9 3 2 2 2" xfId="33348"/>
    <cellStyle name="Currency 3 9 3 2 2 2 2" xfId="33349"/>
    <cellStyle name="Currency 3 9 3 2 2 3" xfId="33350"/>
    <cellStyle name="Currency 3 9 3 2 3" xfId="33351"/>
    <cellStyle name="Currency 3 9 3 2 3 2" xfId="33352"/>
    <cellStyle name="Currency 3 9 3 2 4" xfId="33353"/>
    <cellStyle name="Currency 3 9 3 3" xfId="33354"/>
    <cellStyle name="Currency 3 9 3 3 2" xfId="33355"/>
    <cellStyle name="Currency 3 9 3 3 2 2" xfId="33356"/>
    <cellStyle name="Currency 3 9 3 3 2 2 2" xfId="33357"/>
    <cellStyle name="Currency 3 9 3 3 2 3" xfId="33358"/>
    <cellStyle name="Currency 3 9 3 3 3" xfId="33359"/>
    <cellStyle name="Currency 3 9 3 3 3 2" xfId="33360"/>
    <cellStyle name="Currency 3 9 3 3 4" xfId="33361"/>
    <cellStyle name="Currency 3 9 3 4" xfId="33362"/>
    <cellStyle name="Currency 3 9 3 4 2" xfId="33363"/>
    <cellStyle name="Currency 3 9 3 4 2 2" xfId="33364"/>
    <cellStyle name="Currency 3 9 3 4 3" xfId="33365"/>
    <cellStyle name="Currency 3 9 3 5" xfId="33366"/>
    <cellStyle name="Currency 3 9 3 5 2" xfId="33367"/>
    <cellStyle name="Currency 3 9 3 6" xfId="33368"/>
    <cellStyle name="Currency 3 9 3 7" xfId="33369"/>
    <cellStyle name="Currency 3 9 4" xfId="33370"/>
    <cellStyle name="Currency 3 9 4 2" xfId="33371"/>
    <cellStyle name="Currency 3 9 4 2 2" xfId="33372"/>
    <cellStyle name="Currency 3 9 4 2 2 2" xfId="33373"/>
    <cellStyle name="Currency 3 9 4 2 2 2 2" xfId="33374"/>
    <cellStyle name="Currency 3 9 4 2 2 3" xfId="33375"/>
    <cellStyle name="Currency 3 9 4 2 3" xfId="33376"/>
    <cellStyle name="Currency 3 9 4 2 3 2" xfId="33377"/>
    <cellStyle name="Currency 3 9 4 2 4" xfId="33378"/>
    <cellStyle name="Currency 3 9 4 3" xfId="33379"/>
    <cellStyle name="Currency 3 9 4 3 2" xfId="33380"/>
    <cellStyle name="Currency 3 9 4 3 2 2" xfId="33381"/>
    <cellStyle name="Currency 3 9 4 3 2 2 2" xfId="33382"/>
    <cellStyle name="Currency 3 9 4 3 2 3" xfId="33383"/>
    <cellStyle name="Currency 3 9 4 3 3" xfId="33384"/>
    <cellStyle name="Currency 3 9 4 3 3 2" xfId="33385"/>
    <cellStyle name="Currency 3 9 4 3 4" xfId="33386"/>
    <cellStyle name="Currency 3 9 4 4" xfId="33387"/>
    <cellStyle name="Currency 3 9 4 4 2" xfId="33388"/>
    <cellStyle name="Currency 3 9 4 4 2 2" xfId="33389"/>
    <cellStyle name="Currency 3 9 4 4 3" xfId="33390"/>
    <cellStyle name="Currency 3 9 4 5" xfId="33391"/>
    <cellStyle name="Currency 3 9 4 5 2" xfId="33392"/>
    <cellStyle name="Currency 3 9 4 6" xfId="33393"/>
    <cellStyle name="Currency 3 9 4 7" xfId="33394"/>
    <cellStyle name="Currency 3 9 5" xfId="33395"/>
    <cellStyle name="Currency 3 9 5 2" xfId="33396"/>
    <cellStyle name="Currency 3 9 5 2 2" xfId="33397"/>
    <cellStyle name="Currency 3 9 5 2 2 2" xfId="33398"/>
    <cellStyle name="Currency 3 9 5 2 3" xfId="33399"/>
    <cellStyle name="Currency 3 9 5 3" xfId="33400"/>
    <cellStyle name="Currency 3 9 5 3 2" xfId="33401"/>
    <cellStyle name="Currency 3 9 5 4" xfId="33402"/>
    <cellStyle name="Currency 3 9 6" xfId="33403"/>
    <cellStyle name="Currency 3 9 6 2" xfId="33404"/>
    <cellStyle name="Currency 3 9 6 2 2" xfId="33405"/>
    <cellStyle name="Currency 3 9 6 2 2 2" xfId="33406"/>
    <cellStyle name="Currency 3 9 6 2 3" xfId="33407"/>
    <cellStyle name="Currency 3 9 6 3" xfId="33408"/>
    <cellStyle name="Currency 3 9 6 3 2" xfId="33409"/>
    <cellStyle name="Currency 3 9 6 4" xfId="33410"/>
    <cellStyle name="Currency 3 9 7" xfId="33411"/>
    <cellStyle name="Currency 3 9 7 2" xfId="33412"/>
    <cellStyle name="Currency 3 9 7 2 2" xfId="33413"/>
    <cellStyle name="Currency 3 9 7 2 2 2" xfId="33414"/>
    <cellStyle name="Currency 3 9 7 2 3" xfId="33415"/>
    <cellStyle name="Currency 3 9 7 3" xfId="33416"/>
    <cellStyle name="Currency 3 9 7 3 2" xfId="33417"/>
    <cellStyle name="Currency 3 9 7 4" xfId="33418"/>
    <cellStyle name="Currency 3 9 8" xfId="33419"/>
    <cellStyle name="Currency 3 9 8 2" xfId="33420"/>
    <cellStyle name="Currency 3 9 8 2 2" xfId="33421"/>
    <cellStyle name="Currency 3 9 8 3" xfId="33422"/>
    <cellStyle name="Currency 3 9 9" xfId="33423"/>
    <cellStyle name="Currency 3 9 9 2" xfId="33424"/>
    <cellStyle name="Currency 4" xfId="33425"/>
    <cellStyle name="Currency 4 2" xfId="33426"/>
    <cellStyle name="Currency 4 2 2" xfId="33427"/>
    <cellStyle name="Currency 4 2 3" xfId="33428"/>
    <cellStyle name="Currency 4 3" xfId="33429"/>
    <cellStyle name="Currency 4 3 2" xfId="33430"/>
    <cellStyle name="Currency 4 4" xfId="33431"/>
    <cellStyle name="Currency 5" xfId="33432"/>
    <cellStyle name="Currency 5 2" xfId="33433"/>
    <cellStyle name="Currency 5 2 2" xfId="33434"/>
    <cellStyle name="Currency 5 2 2 2" xfId="33435"/>
    <cellStyle name="Currency 5 2 3" xfId="33436"/>
    <cellStyle name="Currency 5 3" xfId="33437"/>
    <cellStyle name="Currency 5 3 2" xfId="33438"/>
    <cellStyle name="Currency 5 4" xfId="33439"/>
    <cellStyle name="Currency 6" xfId="33440"/>
    <cellStyle name="Currency 6 2" xfId="33441"/>
    <cellStyle name="Currency 6 2 2" xfId="33442"/>
    <cellStyle name="Currency 6 2 2 2" xfId="33443"/>
    <cellStyle name="Currency 6 3" xfId="33444"/>
    <cellStyle name="Currency 6 4" xfId="33445"/>
    <cellStyle name="Currency 6 5" xfId="33446"/>
    <cellStyle name="Currency 6 6" xfId="33447"/>
    <cellStyle name="Currency 7" xfId="33448"/>
    <cellStyle name="Currency 7 2" xfId="33449"/>
    <cellStyle name="Currency 7 3" xfId="33450"/>
    <cellStyle name="Currency 7 3 2" xfId="33451"/>
    <cellStyle name="Currency 7 3 2 2" xfId="33452"/>
    <cellStyle name="Currency 7 3 2 2 2" xfId="33453"/>
    <cellStyle name="Currency 7 3 2 3" xfId="33454"/>
    <cellStyle name="Currency 7 3 3" xfId="33455"/>
    <cellStyle name="Currency 7 3 3 2" xfId="33456"/>
    <cellStyle name="Currency 7 3 4" xfId="33457"/>
    <cellStyle name="Currency 7 3 5" xfId="33458"/>
    <cellStyle name="Currency 7 4" xfId="33459"/>
    <cellStyle name="Currency 7 5" xfId="33460"/>
    <cellStyle name="Currency 7 6" xfId="33461"/>
    <cellStyle name="Currency 8" xfId="33462"/>
    <cellStyle name="Currency 8 2" xfId="33463"/>
    <cellStyle name="Currency 8 2 2" xfId="33464"/>
    <cellStyle name="Currency 8 2 3" xfId="33465"/>
    <cellStyle name="Currency 8 3" xfId="33466"/>
    <cellStyle name="Currency 9" xfId="33467"/>
    <cellStyle name="Currency 9 10" xfId="33468"/>
    <cellStyle name="Currency 9 10 2" xfId="33469"/>
    <cellStyle name="Currency 9 11" xfId="33470"/>
    <cellStyle name="Currency 9 12" xfId="33471"/>
    <cellStyle name="Currency 9 13" xfId="33472"/>
    <cellStyle name="Currency 9 14" xfId="33473"/>
    <cellStyle name="Currency 9 15" xfId="33474"/>
    <cellStyle name="Currency 9 2" xfId="33475"/>
    <cellStyle name="Currency 9 2 10" xfId="33476"/>
    <cellStyle name="Currency 9 2 11" xfId="33477"/>
    <cellStyle name="Currency 9 2 12" xfId="33478"/>
    <cellStyle name="Currency 9 2 2" xfId="33479"/>
    <cellStyle name="Currency 9 2 2 2" xfId="33480"/>
    <cellStyle name="Currency 9 2 2 2 2" xfId="33481"/>
    <cellStyle name="Currency 9 2 2 2 2 2" xfId="33482"/>
    <cellStyle name="Currency 9 2 2 2 2 2 2" xfId="33483"/>
    <cellStyle name="Currency 9 2 2 2 2 3" xfId="33484"/>
    <cellStyle name="Currency 9 2 2 2 3" xfId="33485"/>
    <cellStyle name="Currency 9 2 2 2 3 2" xfId="33486"/>
    <cellStyle name="Currency 9 2 2 2 4" xfId="33487"/>
    <cellStyle name="Currency 9 2 2 3" xfId="33488"/>
    <cellStyle name="Currency 9 2 2 3 2" xfId="33489"/>
    <cellStyle name="Currency 9 2 2 3 2 2" xfId="33490"/>
    <cellStyle name="Currency 9 2 2 3 2 2 2" xfId="33491"/>
    <cellStyle name="Currency 9 2 2 3 2 3" xfId="33492"/>
    <cellStyle name="Currency 9 2 2 3 3" xfId="33493"/>
    <cellStyle name="Currency 9 2 2 3 3 2" xfId="33494"/>
    <cellStyle name="Currency 9 2 2 3 4" xfId="33495"/>
    <cellStyle name="Currency 9 2 2 4" xfId="33496"/>
    <cellStyle name="Currency 9 2 2 4 2" xfId="33497"/>
    <cellStyle name="Currency 9 2 2 4 2 2" xfId="33498"/>
    <cellStyle name="Currency 9 2 2 4 3" xfId="33499"/>
    <cellStyle name="Currency 9 2 2 5" xfId="33500"/>
    <cellStyle name="Currency 9 2 2 5 2" xfId="33501"/>
    <cellStyle name="Currency 9 2 2 6" xfId="33502"/>
    <cellStyle name="Currency 9 2 2 7" xfId="33503"/>
    <cellStyle name="Currency 9 2 3" xfId="33504"/>
    <cellStyle name="Currency 9 2 3 2" xfId="33505"/>
    <cellStyle name="Currency 9 2 3 2 2" xfId="33506"/>
    <cellStyle name="Currency 9 2 3 2 2 2" xfId="33507"/>
    <cellStyle name="Currency 9 2 3 2 3" xfId="33508"/>
    <cellStyle name="Currency 9 2 3 3" xfId="33509"/>
    <cellStyle name="Currency 9 2 3 3 2" xfId="33510"/>
    <cellStyle name="Currency 9 2 3 4" xfId="33511"/>
    <cellStyle name="Currency 9 2 3 5" xfId="33512"/>
    <cellStyle name="Currency 9 2 4" xfId="33513"/>
    <cellStyle name="Currency 9 2 4 2" xfId="33514"/>
    <cellStyle name="Currency 9 2 4 2 2" xfId="33515"/>
    <cellStyle name="Currency 9 2 4 2 2 2" xfId="33516"/>
    <cellStyle name="Currency 9 2 4 2 3" xfId="33517"/>
    <cellStyle name="Currency 9 2 4 3" xfId="33518"/>
    <cellStyle name="Currency 9 2 4 3 2" xfId="33519"/>
    <cellStyle name="Currency 9 2 4 4" xfId="33520"/>
    <cellStyle name="Currency 9 2 5" xfId="33521"/>
    <cellStyle name="Currency 9 2 5 2" xfId="33522"/>
    <cellStyle name="Currency 9 2 5 2 2" xfId="33523"/>
    <cellStyle name="Currency 9 2 5 2 2 2" xfId="33524"/>
    <cellStyle name="Currency 9 2 5 2 3" xfId="33525"/>
    <cellStyle name="Currency 9 2 5 3" xfId="33526"/>
    <cellStyle name="Currency 9 2 5 3 2" xfId="33527"/>
    <cellStyle name="Currency 9 2 5 4" xfId="33528"/>
    <cellStyle name="Currency 9 2 6" xfId="33529"/>
    <cellStyle name="Currency 9 2 6 2" xfId="33530"/>
    <cellStyle name="Currency 9 2 6 2 2" xfId="33531"/>
    <cellStyle name="Currency 9 2 6 2 2 2" xfId="33532"/>
    <cellStyle name="Currency 9 2 6 2 3" xfId="33533"/>
    <cellStyle name="Currency 9 2 6 3" xfId="33534"/>
    <cellStyle name="Currency 9 2 6 3 2" xfId="33535"/>
    <cellStyle name="Currency 9 2 6 4" xfId="33536"/>
    <cellStyle name="Currency 9 2 7" xfId="33537"/>
    <cellStyle name="Currency 9 2 7 2" xfId="33538"/>
    <cellStyle name="Currency 9 2 7 2 2" xfId="33539"/>
    <cellStyle name="Currency 9 2 7 3" xfId="33540"/>
    <cellStyle name="Currency 9 2 8" xfId="33541"/>
    <cellStyle name="Currency 9 2 8 2" xfId="33542"/>
    <cellStyle name="Currency 9 2 9" xfId="33543"/>
    <cellStyle name="Currency 9 3" xfId="33544"/>
    <cellStyle name="Currency 9 3 10" xfId="33545"/>
    <cellStyle name="Currency 9 3 11" xfId="33546"/>
    <cellStyle name="Currency 9 3 2" xfId="33547"/>
    <cellStyle name="Currency 9 3 2 2" xfId="33548"/>
    <cellStyle name="Currency 9 3 2 2 2" xfId="33549"/>
    <cellStyle name="Currency 9 3 2 2 2 2" xfId="33550"/>
    <cellStyle name="Currency 9 3 2 2 2 2 2" xfId="33551"/>
    <cellStyle name="Currency 9 3 2 2 2 3" xfId="33552"/>
    <cellStyle name="Currency 9 3 2 2 3" xfId="33553"/>
    <cellStyle name="Currency 9 3 2 2 3 2" xfId="33554"/>
    <cellStyle name="Currency 9 3 2 2 4" xfId="33555"/>
    <cellStyle name="Currency 9 3 2 3" xfId="33556"/>
    <cellStyle name="Currency 9 3 2 3 2" xfId="33557"/>
    <cellStyle name="Currency 9 3 2 3 2 2" xfId="33558"/>
    <cellStyle name="Currency 9 3 2 3 2 2 2" xfId="33559"/>
    <cellStyle name="Currency 9 3 2 3 2 3" xfId="33560"/>
    <cellStyle name="Currency 9 3 2 3 3" xfId="33561"/>
    <cellStyle name="Currency 9 3 2 3 3 2" xfId="33562"/>
    <cellStyle name="Currency 9 3 2 3 4" xfId="33563"/>
    <cellStyle name="Currency 9 3 2 4" xfId="33564"/>
    <cellStyle name="Currency 9 3 2 4 2" xfId="33565"/>
    <cellStyle name="Currency 9 3 2 4 2 2" xfId="33566"/>
    <cellStyle name="Currency 9 3 2 4 3" xfId="33567"/>
    <cellStyle name="Currency 9 3 2 5" xfId="33568"/>
    <cellStyle name="Currency 9 3 2 5 2" xfId="33569"/>
    <cellStyle name="Currency 9 3 2 6" xfId="33570"/>
    <cellStyle name="Currency 9 3 2 7" xfId="33571"/>
    <cellStyle name="Currency 9 3 3" xfId="33572"/>
    <cellStyle name="Currency 9 3 3 2" xfId="33573"/>
    <cellStyle name="Currency 9 3 3 2 2" xfId="33574"/>
    <cellStyle name="Currency 9 3 3 2 2 2" xfId="33575"/>
    <cellStyle name="Currency 9 3 3 2 3" xfId="33576"/>
    <cellStyle name="Currency 9 3 3 3" xfId="33577"/>
    <cellStyle name="Currency 9 3 3 3 2" xfId="33578"/>
    <cellStyle name="Currency 9 3 3 4" xfId="33579"/>
    <cellStyle name="Currency 9 3 3 5" xfId="33580"/>
    <cellStyle name="Currency 9 3 4" xfId="33581"/>
    <cellStyle name="Currency 9 3 4 2" xfId="33582"/>
    <cellStyle name="Currency 9 3 4 2 2" xfId="33583"/>
    <cellStyle name="Currency 9 3 4 2 2 2" xfId="33584"/>
    <cellStyle name="Currency 9 3 4 2 3" xfId="33585"/>
    <cellStyle name="Currency 9 3 4 3" xfId="33586"/>
    <cellStyle name="Currency 9 3 4 3 2" xfId="33587"/>
    <cellStyle name="Currency 9 3 4 4" xfId="33588"/>
    <cellStyle name="Currency 9 3 5" xfId="33589"/>
    <cellStyle name="Currency 9 3 5 2" xfId="33590"/>
    <cellStyle name="Currency 9 3 5 2 2" xfId="33591"/>
    <cellStyle name="Currency 9 3 5 2 2 2" xfId="33592"/>
    <cellStyle name="Currency 9 3 5 2 3" xfId="33593"/>
    <cellStyle name="Currency 9 3 5 3" xfId="33594"/>
    <cellStyle name="Currency 9 3 5 3 2" xfId="33595"/>
    <cellStyle name="Currency 9 3 5 4" xfId="33596"/>
    <cellStyle name="Currency 9 3 6" xfId="33597"/>
    <cellStyle name="Currency 9 3 6 2" xfId="33598"/>
    <cellStyle name="Currency 9 3 6 2 2" xfId="33599"/>
    <cellStyle name="Currency 9 3 6 2 2 2" xfId="33600"/>
    <cellStyle name="Currency 9 3 6 2 3" xfId="33601"/>
    <cellStyle name="Currency 9 3 6 3" xfId="33602"/>
    <cellStyle name="Currency 9 3 6 3 2" xfId="33603"/>
    <cellStyle name="Currency 9 3 6 4" xfId="33604"/>
    <cellStyle name="Currency 9 3 7" xfId="33605"/>
    <cellStyle name="Currency 9 3 7 2" xfId="33606"/>
    <cellStyle name="Currency 9 3 7 2 2" xfId="33607"/>
    <cellStyle name="Currency 9 3 7 3" xfId="33608"/>
    <cellStyle name="Currency 9 3 8" xfId="33609"/>
    <cellStyle name="Currency 9 3 8 2" xfId="33610"/>
    <cellStyle name="Currency 9 3 9" xfId="33611"/>
    <cellStyle name="Currency 9 4" xfId="33612"/>
    <cellStyle name="Currency 9 4 2" xfId="33613"/>
    <cellStyle name="Currency 9 4 2 2" xfId="33614"/>
    <cellStyle name="Currency 9 4 2 2 2" xfId="33615"/>
    <cellStyle name="Currency 9 4 2 2 2 2" xfId="33616"/>
    <cellStyle name="Currency 9 4 2 2 3" xfId="33617"/>
    <cellStyle name="Currency 9 4 2 3" xfId="33618"/>
    <cellStyle name="Currency 9 4 2 3 2" xfId="33619"/>
    <cellStyle name="Currency 9 4 2 4" xfId="33620"/>
    <cellStyle name="Currency 9 4 3" xfId="33621"/>
    <cellStyle name="Currency 9 4 3 2" xfId="33622"/>
    <cellStyle name="Currency 9 4 3 2 2" xfId="33623"/>
    <cellStyle name="Currency 9 4 3 2 2 2" xfId="33624"/>
    <cellStyle name="Currency 9 4 3 2 3" xfId="33625"/>
    <cellStyle name="Currency 9 4 3 3" xfId="33626"/>
    <cellStyle name="Currency 9 4 3 3 2" xfId="33627"/>
    <cellStyle name="Currency 9 4 3 4" xfId="33628"/>
    <cellStyle name="Currency 9 4 4" xfId="33629"/>
    <cellStyle name="Currency 9 4 4 2" xfId="33630"/>
    <cellStyle name="Currency 9 4 4 2 2" xfId="33631"/>
    <cellStyle name="Currency 9 4 4 3" xfId="33632"/>
    <cellStyle name="Currency 9 4 5" xfId="33633"/>
    <cellStyle name="Currency 9 4 5 2" xfId="33634"/>
    <cellStyle name="Currency 9 4 6" xfId="33635"/>
    <cellStyle name="Currency 9 4 7" xfId="33636"/>
    <cellStyle name="Currency 9 4 8" xfId="33637"/>
    <cellStyle name="Currency 9 5" xfId="33638"/>
    <cellStyle name="Currency 9 5 2" xfId="33639"/>
    <cellStyle name="Currency 9 5 2 2" xfId="33640"/>
    <cellStyle name="Currency 9 5 2 2 2" xfId="33641"/>
    <cellStyle name="Currency 9 5 2 3" xfId="33642"/>
    <cellStyle name="Currency 9 5 3" xfId="33643"/>
    <cellStyle name="Currency 9 5 3 2" xfId="33644"/>
    <cellStyle name="Currency 9 5 4" xfId="33645"/>
    <cellStyle name="Currency 9 5 5" xfId="33646"/>
    <cellStyle name="Currency 9 6" xfId="33647"/>
    <cellStyle name="Currency 9 6 2" xfId="33648"/>
    <cellStyle name="Currency 9 6 2 2" xfId="33649"/>
    <cellStyle name="Currency 9 6 2 2 2" xfId="33650"/>
    <cellStyle name="Currency 9 6 2 3" xfId="33651"/>
    <cellStyle name="Currency 9 6 3" xfId="33652"/>
    <cellStyle name="Currency 9 6 3 2" xfId="33653"/>
    <cellStyle name="Currency 9 6 4" xfId="33654"/>
    <cellStyle name="Currency 9 7" xfId="33655"/>
    <cellStyle name="Currency 9 7 2" xfId="33656"/>
    <cellStyle name="Currency 9 7 2 2" xfId="33657"/>
    <cellStyle name="Currency 9 7 2 2 2" xfId="33658"/>
    <cellStyle name="Currency 9 7 2 3" xfId="33659"/>
    <cellStyle name="Currency 9 7 3" xfId="33660"/>
    <cellStyle name="Currency 9 7 3 2" xfId="33661"/>
    <cellStyle name="Currency 9 7 4" xfId="33662"/>
    <cellStyle name="Currency 9 8" xfId="33663"/>
    <cellStyle name="Currency 9 8 2" xfId="33664"/>
    <cellStyle name="Currency 9 8 2 2" xfId="33665"/>
    <cellStyle name="Currency 9 8 2 2 2" xfId="33666"/>
    <cellStyle name="Currency 9 8 2 3" xfId="33667"/>
    <cellStyle name="Currency 9 8 3" xfId="33668"/>
    <cellStyle name="Currency 9 8 3 2" xfId="33669"/>
    <cellStyle name="Currency 9 8 4" xfId="33670"/>
    <cellStyle name="Currency 9 9" xfId="33671"/>
    <cellStyle name="Currency 9 9 2" xfId="33672"/>
    <cellStyle name="Currency 9 9 2 2" xfId="33673"/>
    <cellStyle name="Currency 9 9 3" xfId="33674"/>
    <cellStyle name="Currency0" xfId="35"/>
    <cellStyle name="Date" xfId="36"/>
    <cellStyle name="Explanatory Text 2" xfId="33675"/>
    <cellStyle name="Explanatory Text 2 2" xfId="33676"/>
    <cellStyle name="Explanatory Text 3" xfId="33677"/>
    <cellStyle name="Explanatory Text 3 2" xfId="33678"/>
    <cellStyle name="Explanatory Text 3 3" xfId="33679"/>
    <cellStyle name="Explanatory Text 4" xfId="33680"/>
    <cellStyle name="Explanatory Text 5" xfId="33681"/>
    <cellStyle name="Explanatory Text 6" xfId="33682"/>
    <cellStyle name="Explanatory Text 7" xfId="33683"/>
    <cellStyle name="Fixed" xfId="37"/>
    <cellStyle name="Fixed 10" xfId="33684"/>
    <cellStyle name="Fixed 10 2" xfId="33685"/>
    <cellStyle name="Fixed 11" xfId="33686"/>
    <cellStyle name="Fixed 2" xfId="33687"/>
    <cellStyle name="Fixed 2 2" xfId="33688"/>
    <cellStyle name="Fixed 2 2 2" xfId="33689"/>
    <cellStyle name="Fixed 2 3" xfId="33690"/>
    <cellStyle name="Fixed 2 4" xfId="33691"/>
    <cellStyle name="Fixed 2_2012 Cost of Removal" xfId="33692"/>
    <cellStyle name="Fixed 3" xfId="33693"/>
    <cellStyle name="Fixed 3 2" xfId="33694"/>
    <cellStyle name="Fixed 3 2 2" xfId="33695"/>
    <cellStyle name="Fixed 3 3" xfId="33696"/>
    <cellStyle name="Fixed 3 4" xfId="33697"/>
    <cellStyle name="Fixed 3_2012" xfId="33698"/>
    <cellStyle name="Fixed 4" xfId="33699"/>
    <cellStyle name="Fixed 4 2" xfId="33700"/>
    <cellStyle name="Fixed 4 2 2" xfId="33701"/>
    <cellStyle name="Fixed 4 3" xfId="33702"/>
    <cellStyle name="Fixed 4_Depreciation Expense 2013" xfId="33703"/>
    <cellStyle name="Fixed 5" xfId="33704"/>
    <cellStyle name="Fixed 5 2" xfId="33705"/>
    <cellStyle name="Fixed 6" xfId="33706"/>
    <cellStyle name="Fixed 6 2" xfId="33707"/>
    <cellStyle name="Fixed 7" xfId="33708"/>
    <cellStyle name="Fixed 7 2" xfId="33709"/>
    <cellStyle name="Fixed 8" xfId="33710"/>
    <cellStyle name="Fixed 8 2" xfId="33711"/>
    <cellStyle name="Fixed 9" xfId="33712"/>
    <cellStyle name="Fixed 9 2" xfId="33713"/>
    <cellStyle name="Fixed_2012" xfId="33714"/>
    <cellStyle name="Followed Hyperlink 2" xfId="33715"/>
    <cellStyle name="Followed Hyperlink 3" xfId="33716"/>
    <cellStyle name="Good 2" xfId="33717"/>
    <cellStyle name="Good 2 2" xfId="33718"/>
    <cellStyle name="Good 2 2 2" xfId="33719"/>
    <cellStyle name="Good 2 2 2 2" xfId="33720"/>
    <cellStyle name="Good 2 2 2 3" xfId="33721"/>
    <cellStyle name="Good 2 2 2 4" xfId="33722"/>
    <cellStyle name="Good 2 2 3" xfId="33723"/>
    <cellStyle name="Good 2 3" xfId="33724"/>
    <cellStyle name="Good 2 3 2" xfId="33725"/>
    <cellStyle name="Good 2 4" xfId="33726"/>
    <cellStyle name="Good 2_AFUDC" xfId="33727"/>
    <cellStyle name="Good 3" xfId="33728"/>
    <cellStyle name="Good 3 2" xfId="33729"/>
    <cellStyle name="Good 3 3" xfId="33730"/>
    <cellStyle name="Good 3 4" xfId="33731"/>
    <cellStyle name="Good 3_2012" xfId="33732"/>
    <cellStyle name="Good 4" xfId="33733"/>
    <cellStyle name="Good 4 2" xfId="33734"/>
    <cellStyle name="Good 4 2 2" xfId="33735"/>
    <cellStyle name="Good 4 3" xfId="33736"/>
    <cellStyle name="Good 4 3 2" xfId="33737"/>
    <cellStyle name="Good 5" xfId="33738"/>
    <cellStyle name="Good 6" xfId="33739"/>
    <cellStyle name="Good 6 2" xfId="33740"/>
    <cellStyle name="Good 7" xfId="33741"/>
    <cellStyle name="Good 8" xfId="33742"/>
    <cellStyle name="Heading 1" xfId="38" builtinId="16" customBuiltin="1"/>
    <cellStyle name="Heading 1 10" xfId="33743"/>
    <cellStyle name="Heading 1 11" xfId="33744"/>
    <cellStyle name="Heading 1 12" xfId="33745"/>
    <cellStyle name="Heading 1 13" xfId="33746"/>
    <cellStyle name="Heading 1 2" xfId="33747"/>
    <cellStyle name="Heading 1 2 2" xfId="33748"/>
    <cellStyle name="Heading 1 2 2 2" xfId="33749"/>
    <cellStyle name="Heading 1 2 2 2 2" xfId="33750"/>
    <cellStyle name="Heading 1 2 2 2 3" xfId="33751"/>
    <cellStyle name="Heading 1 2 2 2 4" xfId="33752"/>
    <cellStyle name="Heading 1 2 2 3" xfId="33753"/>
    <cellStyle name="Heading 1 2 2 4" xfId="33754"/>
    <cellStyle name="Heading 1 2 3" xfId="33755"/>
    <cellStyle name="Heading 1 2 3 2" xfId="33756"/>
    <cellStyle name="Heading 1 2 4" xfId="33757"/>
    <cellStyle name="Heading 1 2 4 2" xfId="33758"/>
    <cellStyle name="Heading 1 2 5" xfId="33759"/>
    <cellStyle name="Heading 1 2_2012 Cost of Removal" xfId="33760"/>
    <cellStyle name="Heading 1 3" xfId="33761"/>
    <cellStyle name="Heading 1 3 2" xfId="33762"/>
    <cellStyle name="Heading 1 3 3" xfId="33763"/>
    <cellStyle name="Heading 1 3 4" xfId="33764"/>
    <cellStyle name="Heading 1 3_2012" xfId="33765"/>
    <cellStyle name="Heading 1 4" xfId="33766"/>
    <cellStyle name="Heading 1 4 2" xfId="33767"/>
    <cellStyle name="Heading 1 4 2 2" xfId="33768"/>
    <cellStyle name="Heading 1 4 3" xfId="33769"/>
    <cellStyle name="Heading 1 4 3 2" xfId="33770"/>
    <cellStyle name="Heading 1 5" xfId="33771"/>
    <cellStyle name="Heading 1 6" xfId="33772"/>
    <cellStyle name="Heading 1 6 2" xfId="33773"/>
    <cellStyle name="Heading 1 7" xfId="33774"/>
    <cellStyle name="Heading 1 8" xfId="33775"/>
    <cellStyle name="Heading 1 9" xfId="33776"/>
    <cellStyle name="Heading 2" xfId="39" builtinId="17" customBuiltin="1"/>
    <cellStyle name="Heading 2 10" xfId="33777"/>
    <cellStyle name="Heading 2 11" xfId="33778"/>
    <cellStyle name="Heading 2 12" xfId="33779"/>
    <cellStyle name="Heading 2 13" xfId="33780"/>
    <cellStyle name="Heading 2 2" xfId="33781"/>
    <cellStyle name="Heading 2 2 2" xfId="33782"/>
    <cellStyle name="Heading 2 2 2 2" xfId="33783"/>
    <cellStyle name="Heading 2 2 2 2 2" xfId="33784"/>
    <cellStyle name="Heading 2 2 2 2 3" xfId="33785"/>
    <cellStyle name="Heading 2 2 2 2 4" xfId="33786"/>
    <cellStyle name="Heading 2 2 2 3" xfId="33787"/>
    <cellStyle name="Heading 2 2 2 4" xfId="33788"/>
    <cellStyle name="Heading 2 2 3" xfId="33789"/>
    <cellStyle name="Heading 2 2 3 2" xfId="33790"/>
    <cellStyle name="Heading 2 2 4" xfId="33791"/>
    <cellStyle name="Heading 2 2 4 2" xfId="33792"/>
    <cellStyle name="Heading 2 2 5" xfId="33793"/>
    <cellStyle name="Heading 2 2_2012 Cost of Removal" xfId="33794"/>
    <cellStyle name="Heading 2 3" xfId="33795"/>
    <cellStyle name="Heading 2 3 2" xfId="33796"/>
    <cellStyle name="Heading 2 3 3" xfId="33797"/>
    <cellStyle name="Heading 2 3 4" xfId="33798"/>
    <cellStyle name="Heading 2 3_2012" xfId="33799"/>
    <cellStyle name="Heading 2 4" xfId="33800"/>
    <cellStyle name="Heading 2 4 2" xfId="33801"/>
    <cellStyle name="Heading 2 4 2 2" xfId="33802"/>
    <cellStyle name="Heading 2 4 3" xfId="33803"/>
    <cellStyle name="Heading 2 4 3 2" xfId="33804"/>
    <cellStyle name="Heading 2 5" xfId="33805"/>
    <cellStyle name="Heading 2 6" xfId="33806"/>
    <cellStyle name="Heading 2 6 2" xfId="33807"/>
    <cellStyle name="Heading 2 7" xfId="33808"/>
    <cellStyle name="Heading 2 8" xfId="33809"/>
    <cellStyle name="Heading 2 9" xfId="33810"/>
    <cellStyle name="Heading 3 10" xfId="33811"/>
    <cellStyle name="Heading 3 11" xfId="33812"/>
    <cellStyle name="Heading 3 12" xfId="33813"/>
    <cellStyle name="Heading 3 13" xfId="33814"/>
    <cellStyle name="Heading 3 2" xfId="33815"/>
    <cellStyle name="Heading 3 2 2" xfId="33816"/>
    <cellStyle name="Heading 3 2 2 2" xfId="33817"/>
    <cellStyle name="Heading 3 2 2 2 2" xfId="33818"/>
    <cellStyle name="Heading 3 2 2 2 3" xfId="33819"/>
    <cellStyle name="Heading 3 2 2 2 4" xfId="33820"/>
    <cellStyle name="Heading 3 2 2 3" xfId="33821"/>
    <cellStyle name="Heading 3 2 2 4" xfId="33822"/>
    <cellStyle name="Heading 3 2 3" xfId="33823"/>
    <cellStyle name="Heading 3 2 3 2" xfId="33824"/>
    <cellStyle name="Heading 3 2 4" xfId="33825"/>
    <cellStyle name="Heading 3 2 4 2" xfId="33826"/>
    <cellStyle name="Heading 3 2 5" xfId="33827"/>
    <cellStyle name="Heading 3 2_2012 Cost of Removal" xfId="33828"/>
    <cellStyle name="Heading 3 3" xfId="33829"/>
    <cellStyle name="Heading 3 3 2" xfId="33830"/>
    <cellStyle name="Heading 3 3 3" xfId="33831"/>
    <cellStyle name="Heading 3 3 4" xfId="33832"/>
    <cellStyle name="Heading 3 3_2012" xfId="33833"/>
    <cellStyle name="Heading 3 4" xfId="33834"/>
    <cellStyle name="Heading 3 4 2" xfId="33835"/>
    <cellStyle name="Heading 3 4 2 2" xfId="33836"/>
    <cellStyle name="Heading 3 4 3" xfId="33837"/>
    <cellStyle name="Heading 3 4 3 2" xfId="33838"/>
    <cellStyle name="Heading 3 5" xfId="33839"/>
    <cellStyle name="Heading 3 6" xfId="33840"/>
    <cellStyle name="Heading 3 6 2" xfId="33841"/>
    <cellStyle name="Heading 3 7" xfId="33842"/>
    <cellStyle name="Heading 3 8" xfId="33843"/>
    <cellStyle name="Heading 3 9" xfId="33844"/>
    <cellStyle name="Heading 4 10" xfId="33845"/>
    <cellStyle name="Heading 4 11" xfId="33846"/>
    <cellStyle name="Heading 4 12" xfId="33847"/>
    <cellStyle name="Heading 4 13" xfId="33848"/>
    <cellStyle name="Heading 4 2" xfId="33849"/>
    <cellStyle name="Heading 4 2 2" xfId="33850"/>
    <cellStyle name="Heading 4 2 2 2" xfId="33851"/>
    <cellStyle name="Heading 4 2 2 2 2" xfId="33852"/>
    <cellStyle name="Heading 4 2 2 3" xfId="33853"/>
    <cellStyle name="Heading 4 2 2 3 2" xfId="33854"/>
    <cellStyle name="Heading 4 2 3" xfId="33855"/>
    <cellStyle name="Heading 4 2_2012 Cost of Removal" xfId="33856"/>
    <cellStyle name="Heading 4 3" xfId="33857"/>
    <cellStyle name="Heading 4 3 2" xfId="33858"/>
    <cellStyle name="Heading 4 3 3" xfId="33859"/>
    <cellStyle name="Heading 4 3 4" xfId="33860"/>
    <cellStyle name="Heading 4 3 5" xfId="33861"/>
    <cellStyle name="Heading 4 4" xfId="33862"/>
    <cellStyle name="Heading 4 4 2" xfId="33863"/>
    <cellStyle name="Heading 4 5" xfId="33864"/>
    <cellStyle name="Heading 4 6" xfId="33865"/>
    <cellStyle name="Heading 4 6 2" xfId="33866"/>
    <cellStyle name="Heading 4 6 3" xfId="33867"/>
    <cellStyle name="Heading 4 7" xfId="33868"/>
    <cellStyle name="Heading 4 8" xfId="33869"/>
    <cellStyle name="Heading 4 9" xfId="33870"/>
    <cellStyle name="Heading1" xfId="40"/>
    <cellStyle name="Heading2" xfId="41"/>
    <cellStyle name="HeadlineStyle" xfId="33871"/>
    <cellStyle name="HeadlineStyle 10" xfId="33872"/>
    <cellStyle name="HeadlineStyle 10 2" xfId="33873"/>
    <cellStyle name="HeadlineStyle 2" xfId="33874"/>
    <cellStyle name="HeadlineStyle 2 2" xfId="33875"/>
    <cellStyle name="HeadlineStyle 2 2 2" xfId="33876"/>
    <cellStyle name="HeadlineStyle 2 3" xfId="33877"/>
    <cellStyle name="HeadlineStyle 2 4" xfId="33878"/>
    <cellStyle name="HeadlineStyle 2_2012 Cost of Removal" xfId="33879"/>
    <cellStyle name="HeadlineStyle 3" xfId="33880"/>
    <cellStyle name="HeadlineStyle 3 2" xfId="33881"/>
    <cellStyle name="HeadlineStyle 3 2 2" xfId="33882"/>
    <cellStyle name="HeadlineStyle 3 3" xfId="33883"/>
    <cellStyle name="HeadlineStyle 3 4" xfId="33884"/>
    <cellStyle name="HeadlineStyle 3_2012" xfId="33885"/>
    <cellStyle name="HeadlineStyle 4" xfId="33886"/>
    <cellStyle name="HeadlineStyle 4 2" xfId="33887"/>
    <cellStyle name="HeadlineStyle 4 2 2" xfId="33888"/>
    <cellStyle name="HeadlineStyle 4 3" xfId="33889"/>
    <cellStyle name="HeadlineStyle 4_Depreciation Expense 2013" xfId="33890"/>
    <cellStyle name="HeadlineStyle 5" xfId="33891"/>
    <cellStyle name="HeadlineStyle 5 2" xfId="33892"/>
    <cellStyle name="HeadlineStyle 6" xfId="33893"/>
    <cellStyle name="HeadlineStyle 6 2" xfId="33894"/>
    <cellStyle name="HeadlineStyle 7" xfId="33895"/>
    <cellStyle name="HeadlineStyle 7 2" xfId="33896"/>
    <cellStyle name="HeadlineStyle 8" xfId="33897"/>
    <cellStyle name="HeadlineStyle 8 2" xfId="33898"/>
    <cellStyle name="HeadlineStyle 9" xfId="33899"/>
    <cellStyle name="HeadlineStyle 9 2" xfId="33900"/>
    <cellStyle name="HeadlineStyle_2012" xfId="33901"/>
    <cellStyle name="HeadlineStyleJustified" xfId="33902"/>
    <cellStyle name="HeadlineStyleJustified 10" xfId="33903"/>
    <cellStyle name="HeadlineStyleJustified 10 2" xfId="33904"/>
    <cellStyle name="HeadlineStyleJustified 2" xfId="33905"/>
    <cellStyle name="HeadlineStyleJustified 2 2" xfId="33906"/>
    <cellStyle name="HeadlineStyleJustified 2 2 2" xfId="33907"/>
    <cellStyle name="HeadlineStyleJustified 2 3" xfId="33908"/>
    <cellStyle name="HeadlineStyleJustified 2 4" xfId="33909"/>
    <cellStyle name="HeadlineStyleJustified 2_2012 Cost of Removal" xfId="33910"/>
    <cellStyle name="HeadlineStyleJustified 3" xfId="33911"/>
    <cellStyle name="HeadlineStyleJustified 3 2" xfId="33912"/>
    <cellStyle name="HeadlineStyleJustified 3 2 2" xfId="33913"/>
    <cellStyle name="HeadlineStyleJustified 3 3" xfId="33914"/>
    <cellStyle name="HeadlineStyleJustified 3 4" xfId="33915"/>
    <cellStyle name="HeadlineStyleJustified 3_2012" xfId="33916"/>
    <cellStyle name="HeadlineStyleJustified 4" xfId="33917"/>
    <cellStyle name="HeadlineStyleJustified 4 2" xfId="33918"/>
    <cellStyle name="HeadlineStyleJustified 4 2 2" xfId="33919"/>
    <cellStyle name="HeadlineStyleJustified 4 3" xfId="33920"/>
    <cellStyle name="HeadlineStyleJustified 4_Depreciation Expense 2013" xfId="33921"/>
    <cellStyle name="HeadlineStyleJustified 5" xfId="33922"/>
    <cellStyle name="HeadlineStyleJustified 5 2" xfId="33923"/>
    <cellStyle name="HeadlineStyleJustified 6" xfId="33924"/>
    <cellStyle name="HeadlineStyleJustified 6 2" xfId="33925"/>
    <cellStyle name="HeadlineStyleJustified 7" xfId="33926"/>
    <cellStyle name="HeadlineStyleJustified 7 2" xfId="33927"/>
    <cellStyle name="HeadlineStyleJustified 8" xfId="33928"/>
    <cellStyle name="HeadlineStyleJustified 8 2" xfId="33929"/>
    <cellStyle name="HeadlineStyleJustified 9" xfId="33930"/>
    <cellStyle name="HeadlineStyleJustified 9 2" xfId="33931"/>
    <cellStyle name="HeadlineStyleJustified_2012" xfId="33932"/>
    <cellStyle name="Hyperlink 10" xfId="33933"/>
    <cellStyle name="Hyperlink 11" xfId="33934"/>
    <cellStyle name="Hyperlink 12" xfId="33935"/>
    <cellStyle name="Hyperlink 2" xfId="33936"/>
    <cellStyle name="Hyperlink 2 2" xfId="33937"/>
    <cellStyle name="Hyperlink 2 2 2" xfId="33938"/>
    <cellStyle name="Hyperlink 2 2 2 2" xfId="33939"/>
    <cellStyle name="Hyperlink 2 2 3" xfId="33940"/>
    <cellStyle name="Hyperlink 2 3" xfId="33941"/>
    <cellStyle name="Hyperlink 2 4" xfId="33942"/>
    <cellStyle name="Hyperlink 2 4 2" xfId="33943"/>
    <cellStyle name="Hyperlink 2_2012" xfId="33944"/>
    <cellStyle name="Hyperlink 3" xfId="33945"/>
    <cellStyle name="Hyperlink 3 2" xfId="33946"/>
    <cellStyle name="Hyperlink 3 2 2" xfId="33947"/>
    <cellStyle name="Hyperlink 3 2 2 2" xfId="33948"/>
    <cellStyle name="Hyperlink 3 2 2 3" xfId="33949"/>
    <cellStyle name="Hyperlink 4" xfId="33950"/>
    <cellStyle name="Hyperlink 5" xfId="33951"/>
    <cellStyle name="Hyperlink 5 2" xfId="33952"/>
    <cellStyle name="Hyperlink 6" xfId="33953"/>
    <cellStyle name="Hyperlink 6 2" xfId="33954"/>
    <cellStyle name="Hyperlink 7" xfId="33955"/>
    <cellStyle name="Hyperlink 7 2" xfId="33956"/>
    <cellStyle name="Hyperlink 8" xfId="33957"/>
    <cellStyle name="Hyperlink 9" xfId="33958"/>
    <cellStyle name="Input 10" xfId="33959"/>
    <cellStyle name="Input 11" xfId="33960"/>
    <cellStyle name="Input 12" xfId="33961"/>
    <cellStyle name="Input 13" xfId="33962"/>
    <cellStyle name="Input 2" xfId="33963"/>
    <cellStyle name="Input 2 2" xfId="33964"/>
    <cellStyle name="Input 2 2 2" xfId="33965"/>
    <cellStyle name="Input 2 2 2 2" xfId="33966"/>
    <cellStyle name="Input 2 2 3" xfId="33967"/>
    <cellStyle name="Input 2 2 3 2" xfId="33968"/>
    <cellStyle name="Input 2 3" xfId="33969"/>
    <cellStyle name="Input 2_2012 Cost of Removal" xfId="33970"/>
    <cellStyle name="Input 3" xfId="33971"/>
    <cellStyle name="Input 3 2" xfId="33972"/>
    <cellStyle name="Input 3 3" xfId="33973"/>
    <cellStyle name="Input 3 4" xfId="33974"/>
    <cellStyle name="Input 3 5" xfId="33975"/>
    <cellStyle name="Input 4" xfId="33976"/>
    <cellStyle name="Input 4 2" xfId="33977"/>
    <cellStyle name="Input 5" xfId="33978"/>
    <cellStyle name="Input 6" xfId="33979"/>
    <cellStyle name="Input 6 2" xfId="33980"/>
    <cellStyle name="Input 6 3" xfId="33981"/>
    <cellStyle name="Input 7" xfId="33982"/>
    <cellStyle name="Input 8" xfId="33983"/>
    <cellStyle name="Input 9" xfId="33984"/>
    <cellStyle name="kirkdollars" xfId="33985"/>
    <cellStyle name="Linked Cell 2" xfId="33986"/>
    <cellStyle name="Linked Cell 2 2" xfId="33987"/>
    <cellStyle name="Linked Cell 2 2 2" xfId="33988"/>
    <cellStyle name="Linked Cell 2 2 2 2" xfId="33989"/>
    <cellStyle name="Linked Cell 2 2 2 3" xfId="33990"/>
    <cellStyle name="Linked Cell 2 2 2 4" xfId="33991"/>
    <cellStyle name="Linked Cell 2 2 3" xfId="33992"/>
    <cellStyle name="Linked Cell 2 3" xfId="33993"/>
    <cellStyle name="Linked Cell 2 3 2" xfId="33994"/>
    <cellStyle name="Linked Cell 2 4" xfId="33995"/>
    <cellStyle name="Linked Cell 2_AFUDC" xfId="33996"/>
    <cellStyle name="Linked Cell 3" xfId="33997"/>
    <cellStyle name="Linked Cell 3 2" xfId="33998"/>
    <cellStyle name="Linked Cell 3 3" xfId="33999"/>
    <cellStyle name="Linked Cell 3 4" xfId="34000"/>
    <cellStyle name="Linked Cell 3_2012" xfId="34001"/>
    <cellStyle name="Linked Cell 4" xfId="34002"/>
    <cellStyle name="Linked Cell 4 2" xfId="34003"/>
    <cellStyle name="Linked Cell 4 2 2" xfId="34004"/>
    <cellStyle name="Linked Cell 4 3" xfId="34005"/>
    <cellStyle name="Linked Cell 4 3 2" xfId="34006"/>
    <cellStyle name="Linked Cell 5" xfId="34007"/>
    <cellStyle name="Linked Cell 6" xfId="34008"/>
    <cellStyle name="Linked Cell 6 2" xfId="34009"/>
    <cellStyle name="Linked Cell 7" xfId="34010"/>
    <cellStyle name="Linked Cell 8" xfId="34011"/>
    <cellStyle name="Neutral 2" xfId="34012"/>
    <cellStyle name="Neutral 2 2" xfId="34013"/>
    <cellStyle name="Neutral 2 2 2" xfId="34014"/>
    <cellStyle name="Neutral 2 2 2 2" xfId="34015"/>
    <cellStyle name="Neutral 2 2 2 3" xfId="34016"/>
    <cellStyle name="Neutral 2 2 2 4" xfId="34017"/>
    <cellStyle name="Neutral 2 2 3" xfId="34018"/>
    <cellStyle name="Neutral 2 3" xfId="34019"/>
    <cellStyle name="Neutral 2 3 2" xfId="34020"/>
    <cellStyle name="Neutral 2 4" xfId="34021"/>
    <cellStyle name="Neutral 2_AFUDC" xfId="34022"/>
    <cellStyle name="Neutral 3" xfId="34023"/>
    <cellStyle name="Neutral 3 2" xfId="34024"/>
    <cellStyle name="Neutral 3 3" xfId="34025"/>
    <cellStyle name="Neutral 3 4" xfId="34026"/>
    <cellStyle name="Neutral 3_2012" xfId="34027"/>
    <cellStyle name="Neutral 4" xfId="34028"/>
    <cellStyle name="Neutral 4 2" xfId="34029"/>
    <cellStyle name="Neutral 4 2 2" xfId="34030"/>
    <cellStyle name="Neutral 4 3" xfId="34031"/>
    <cellStyle name="Neutral 4 3 2" xfId="34032"/>
    <cellStyle name="Neutral 5" xfId="34033"/>
    <cellStyle name="Neutral 6" xfId="34034"/>
    <cellStyle name="Neutral 6 2" xfId="34035"/>
    <cellStyle name="Neutral 7" xfId="34036"/>
    <cellStyle name="Neutral 8" xfId="34037"/>
    <cellStyle name="Normal" xfId="0" builtinId="0"/>
    <cellStyle name="Normal 10" xfId="34038"/>
    <cellStyle name="Normal 10 10" xfId="34039"/>
    <cellStyle name="Normal 10 10 2" xfId="34040"/>
    <cellStyle name="Normal 10 11" xfId="34041"/>
    <cellStyle name="Normal 10 12" xfId="34042"/>
    <cellStyle name="Normal 10 13" xfId="34043"/>
    <cellStyle name="Normal 10 14" xfId="34044"/>
    <cellStyle name="Normal 10 2" xfId="34045"/>
    <cellStyle name="Normal 10 2 10" xfId="34046"/>
    <cellStyle name="Normal 10 2 11" xfId="34047"/>
    <cellStyle name="Normal 10 2 2" xfId="34048"/>
    <cellStyle name="Normal 10 2 2 2" xfId="34049"/>
    <cellStyle name="Normal 10 2 2 2 2" xfId="34050"/>
    <cellStyle name="Normal 10 2 2 2 2 2" xfId="34051"/>
    <cellStyle name="Normal 10 2 2 2 2 2 2" xfId="34052"/>
    <cellStyle name="Normal 10 2 2 2 2 3" xfId="34053"/>
    <cellStyle name="Normal 10 2 2 2 3" xfId="34054"/>
    <cellStyle name="Normal 10 2 2 2 3 2" xfId="34055"/>
    <cellStyle name="Normal 10 2 2 2 4" xfId="34056"/>
    <cellStyle name="Normal 10 2 2 3" xfId="34057"/>
    <cellStyle name="Normal 10 2 2 3 2" xfId="34058"/>
    <cellStyle name="Normal 10 2 2 3 2 2" xfId="34059"/>
    <cellStyle name="Normal 10 2 2 3 2 2 2" xfId="34060"/>
    <cellStyle name="Normal 10 2 2 3 2 3" xfId="34061"/>
    <cellStyle name="Normal 10 2 2 3 3" xfId="34062"/>
    <cellStyle name="Normal 10 2 2 3 3 2" xfId="34063"/>
    <cellStyle name="Normal 10 2 2 3 4" xfId="34064"/>
    <cellStyle name="Normal 10 2 2 4" xfId="34065"/>
    <cellStyle name="Normal 10 2 2 4 2" xfId="34066"/>
    <cellStyle name="Normal 10 2 2 4 2 2" xfId="34067"/>
    <cellStyle name="Normal 10 2 2 4 3" xfId="34068"/>
    <cellStyle name="Normal 10 2 2 5" xfId="34069"/>
    <cellStyle name="Normal 10 2 2 5 2" xfId="34070"/>
    <cellStyle name="Normal 10 2 2 6" xfId="34071"/>
    <cellStyle name="Normal 10 2 2 7" xfId="34072"/>
    <cellStyle name="Normal 10 2 2 8" xfId="34073"/>
    <cellStyle name="Normal 10 2 3" xfId="34074"/>
    <cellStyle name="Normal 10 2 3 2" xfId="34075"/>
    <cellStyle name="Normal 10 2 3 2 2" xfId="34076"/>
    <cellStyle name="Normal 10 2 3 2 2 2" xfId="34077"/>
    <cellStyle name="Normal 10 2 3 2 3" xfId="34078"/>
    <cellStyle name="Normal 10 2 3 3" xfId="34079"/>
    <cellStyle name="Normal 10 2 3 3 2" xfId="34080"/>
    <cellStyle name="Normal 10 2 3 4" xfId="34081"/>
    <cellStyle name="Normal 10 2 3 5" xfId="34082"/>
    <cellStyle name="Normal 10 2 3 6" xfId="34083"/>
    <cellStyle name="Normal 10 2 4" xfId="34084"/>
    <cellStyle name="Normal 10 2 4 2" xfId="34085"/>
    <cellStyle name="Normal 10 2 4 2 2" xfId="34086"/>
    <cellStyle name="Normal 10 2 4 2 2 2" xfId="34087"/>
    <cellStyle name="Normal 10 2 4 2 3" xfId="34088"/>
    <cellStyle name="Normal 10 2 4 3" xfId="34089"/>
    <cellStyle name="Normal 10 2 4 3 2" xfId="34090"/>
    <cellStyle name="Normal 10 2 4 4" xfId="34091"/>
    <cellStyle name="Normal 10 2 5" xfId="34092"/>
    <cellStyle name="Normal 10 2 5 2" xfId="34093"/>
    <cellStyle name="Normal 10 2 5 2 2" xfId="34094"/>
    <cellStyle name="Normal 10 2 5 2 2 2" xfId="34095"/>
    <cellStyle name="Normal 10 2 5 2 3" xfId="34096"/>
    <cellStyle name="Normal 10 2 5 3" xfId="34097"/>
    <cellStyle name="Normal 10 2 5 3 2" xfId="34098"/>
    <cellStyle name="Normal 10 2 5 4" xfId="34099"/>
    <cellStyle name="Normal 10 2 6" xfId="34100"/>
    <cellStyle name="Normal 10 2 6 2" xfId="34101"/>
    <cellStyle name="Normal 10 2 6 2 2" xfId="34102"/>
    <cellStyle name="Normal 10 2 6 2 2 2" xfId="34103"/>
    <cellStyle name="Normal 10 2 6 2 3" xfId="34104"/>
    <cellStyle name="Normal 10 2 6 3" xfId="34105"/>
    <cellStyle name="Normal 10 2 6 3 2" xfId="34106"/>
    <cellStyle name="Normal 10 2 6 4" xfId="34107"/>
    <cellStyle name="Normal 10 2 7" xfId="34108"/>
    <cellStyle name="Normal 10 2 7 2" xfId="34109"/>
    <cellStyle name="Normal 10 2 7 2 2" xfId="34110"/>
    <cellStyle name="Normal 10 2 7 3" xfId="34111"/>
    <cellStyle name="Normal 10 2 8" xfId="34112"/>
    <cellStyle name="Normal 10 2 8 2" xfId="34113"/>
    <cellStyle name="Normal 10 2 9" xfId="34114"/>
    <cellStyle name="Normal 10 3" xfId="34115"/>
    <cellStyle name="Normal 10 3 10" xfId="34116"/>
    <cellStyle name="Normal 10 3 11" xfId="34117"/>
    <cellStyle name="Normal 10 3 2" xfId="34118"/>
    <cellStyle name="Normal 10 3 2 2" xfId="34119"/>
    <cellStyle name="Normal 10 3 2 2 2" xfId="34120"/>
    <cellStyle name="Normal 10 3 2 2 2 2" xfId="34121"/>
    <cellStyle name="Normal 10 3 2 2 2 2 2" xfId="34122"/>
    <cellStyle name="Normal 10 3 2 2 2 3" xfId="34123"/>
    <cellStyle name="Normal 10 3 2 2 3" xfId="34124"/>
    <cellStyle name="Normal 10 3 2 2 3 2" xfId="34125"/>
    <cellStyle name="Normal 10 3 2 2 4" xfId="34126"/>
    <cellStyle name="Normal 10 3 2 3" xfId="34127"/>
    <cellStyle name="Normal 10 3 2 3 2" xfId="34128"/>
    <cellStyle name="Normal 10 3 2 3 2 2" xfId="34129"/>
    <cellStyle name="Normal 10 3 2 3 2 2 2" xfId="34130"/>
    <cellStyle name="Normal 10 3 2 3 2 3" xfId="34131"/>
    <cellStyle name="Normal 10 3 2 3 3" xfId="34132"/>
    <cellStyle name="Normal 10 3 2 3 3 2" xfId="34133"/>
    <cellStyle name="Normal 10 3 2 3 4" xfId="34134"/>
    <cellStyle name="Normal 10 3 2 4" xfId="34135"/>
    <cellStyle name="Normal 10 3 2 4 2" xfId="34136"/>
    <cellStyle name="Normal 10 3 2 4 2 2" xfId="34137"/>
    <cellStyle name="Normal 10 3 2 4 3" xfId="34138"/>
    <cellStyle name="Normal 10 3 2 5" xfId="34139"/>
    <cellStyle name="Normal 10 3 2 5 2" xfId="34140"/>
    <cellStyle name="Normal 10 3 2 6" xfId="34141"/>
    <cellStyle name="Normal 10 3 2 7" xfId="34142"/>
    <cellStyle name="Normal 10 3 3" xfId="34143"/>
    <cellStyle name="Normal 10 3 3 2" xfId="34144"/>
    <cellStyle name="Normal 10 3 3 2 2" xfId="34145"/>
    <cellStyle name="Normal 10 3 3 2 2 2" xfId="34146"/>
    <cellStyle name="Normal 10 3 3 2 3" xfId="34147"/>
    <cellStyle name="Normal 10 3 3 3" xfId="34148"/>
    <cellStyle name="Normal 10 3 3 3 2" xfId="34149"/>
    <cellStyle name="Normal 10 3 3 4" xfId="34150"/>
    <cellStyle name="Normal 10 3 3 5" xfId="34151"/>
    <cellStyle name="Normal 10 3 4" xfId="34152"/>
    <cellStyle name="Normal 10 3 4 2" xfId="34153"/>
    <cellStyle name="Normal 10 3 4 2 2" xfId="34154"/>
    <cellStyle name="Normal 10 3 4 2 2 2" xfId="34155"/>
    <cellStyle name="Normal 10 3 4 2 3" xfId="34156"/>
    <cellStyle name="Normal 10 3 4 3" xfId="34157"/>
    <cellStyle name="Normal 10 3 4 3 2" xfId="34158"/>
    <cellStyle name="Normal 10 3 4 4" xfId="34159"/>
    <cellStyle name="Normal 10 3 5" xfId="34160"/>
    <cellStyle name="Normal 10 3 5 2" xfId="34161"/>
    <cellStyle name="Normal 10 3 5 2 2" xfId="34162"/>
    <cellStyle name="Normal 10 3 5 2 2 2" xfId="34163"/>
    <cellStyle name="Normal 10 3 5 2 3" xfId="34164"/>
    <cellStyle name="Normal 10 3 5 3" xfId="34165"/>
    <cellStyle name="Normal 10 3 5 3 2" xfId="34166"/>
    <cellStyle name="Normal 10 3 5 4" xfId="34167"/>
    <cellStyle name="Normal 10 3 6" xfId="34168"/>
    <cellStyle name="Normal 10 3 6 2" xfId="34169"/>
    <cellStyle name="Normal 10 3 6 2 2" xfId="34170"/>
    <cellStyle name="Normal 10 3 6 2 2 2" xfId="34171"/>
    <cellStyle name="Normal 10 3 6 2 3" xfId="34172"/>
    <cellStyle name="Normal 10 3 6 3" xfId="34173"/>
    <cellStyle name="Normal 10 3 6 3 2" xfId="34174"/>
    <cellStyle name="Normal 10 3 6 4" xfId="34175"/>
    <cellStyle name="Normal 10 3 7" xfId="34176"/>
    <cellStyle name="Normal 10 3 7 2" xfId="34177"/>
    <cellStyle name="Normal 10 3 7 2 2" xfId="34178"/>
    <cellStyle name="Normal 10 3 7 3" xfId="34179"/>
    <cellStyle name="Normal 10 3 8" xfId="34180"/>
    <cellStyle name="Normal 10 3 8 2" xfId="34181"/>
    <cellStyle name="Normal 10 3 9" xfId="34182"/>
    <cellStyle name="Normal 10 4" xfId="34183"/>
    <cellStyle name="Normal 10 4 2" xfId="34184"/>
    <cellStyle name="Normal 10 4 2 2" xfId="34185"/>
    <cellStyle name="Normal 10 4 2 2 2" xfId="34186"/>
    <cellStyle name="Normal 10 4 2 2 2 2" xfId="34187"/>
    <cellStyle name="Normal 10 4 2 2 3" xfId="34188"/>
    <cellStyle name="Normal 10 4 2 3" xfId="34189"/>
    <cellStyle name="Normal 10 4 2 3 2" xfId="34190"/>
    <cellStyle name="Normal 10 4 2 4" xfId="34191"/>
    <cellStyle name="Normal 10 4 3" xfId="34192"/>
    <cellStyle name="Normal 10 4 3 2" xfId="34193"/>
    <cellStyle name="Normal 10 4 3 2 2" xfId="34194"/>
    <cellStyle name="Normal 10 4 3 2 2 2" xfId="34195"/>
    <cellStyle name="Normal 10 4 3 2 3" xfId="34196"/>
    <cellStyle name="Normal 10 4 3 3" xfId="34197"/>
    <cellStyle name="Normal 10 4 3 3 2" xfId="34198"/>
    <cellStyle name="Normal 10 4 3 4" xfId="34199"/>
    <cellStyle name="Normal 10 4 4" xfId="34200"/>
    <cellStyle name="Normal 10 4 4 2" xfId="34201"/>
    <cellStyle name="Normal 10 4 4 2 2" xfId="34202"/>
    <cellStyle name="Normal 10 4 4 3" xfId="34203"/>
    <cellStyle name="Normal 10 4 5" xfId="34204"/>
    <cellStyle name="Normal 10 4 5 2" xfId="34205"/>
    <cellStyle name="Normal 10 4 6" xfId="34206"/>
    <cellStyle name="Normal 10 4 7" xfId="34207"/>
    <cellStyle name="Normal 10 5" xfId="34208"/>
    <cellStyle name="Normal 10 5 2" xfId="34209"/>
    <cellStyle name="Normal 10 5 2 2" xfId="34210"/>
    <cellStyle name="Normal 10 5 2 2 2" xfId="34211"/>
    <cellStyle name="Normal 10 5 2 3" xfId="34212"/>
    <cellStyle name="Normal 10 5 3" xfId="34213"/>
    <cellStyle name="Normal 10 5 3 2" xfId="34214"/>
    <cellStyle name="Normal 10 5 4" xfId="34215"/>
    <cellStyle name="Normal 10 5 5" xfId="34216"/>
    <cellStyle name="Normal 10 6" xfId="34217"/>
    <cellStyle name="Normal 10 6 2" xfId="34218"/>
    <cellStyle name="Normal 10 6 2 2" xfId="34219"/>
    <cellStyle name="Normal 10 6 2 2 2" xfId="34220"/>
    <cellStyle name="Normal 10 6 2 3" xfId="34221"/>
    <cellStyle name="Normal 10 6 3" xfId="34222"/>
    <cellStyle name="Normal 10 6 3 2" xfId="34223"/>
    <cellStyle name="Normal 10 6 4" xfId="34224"/>
    <cellStyle name="Normal 10 7" xfId="34225"/>
    <cellStyle name="Normal 10 7 2" xfId="34226"/>
    <cellStyle name="Normal 10 7 2 2" xfId="34227"/>
    <cellStyle name="Normal 10 7 2 2 2" xfId="34228"/>
    <cellStyle name="Normal 10 7 2 3" xfId="34229"/>
    <cellStyle name="Normal 10 7 3" xfId="34230"/>
    <cellStyle name="Normal 10 7 3 2" xfId="34231"/>
    <cellStyle name="Normal 10 7 4" xfId="34232"/>
    <cellStyle name="Normal 10 8" xfId="34233"/>
    <cellStyle name="Normal 10 8 2" xfId="34234"/>
    <cellStyle name="Normal 10 8 2 2" xfId="34235"/>
    <cellStyle name="Normal 10 8 2 2 2" xfId="34236"/>
    <cellStyle name="Normal 10 8 2 3" xfId="34237"/>
    <cellStyle name="Normal 10 8 3" xfId="34238"/>
    <cellStyle name="Normal 10 8 3 2" xfId="34239"/>
    <cellStyle name="Normal 10 8 4" xfId="34240"/>
    <cellStyle name="Normal 10 9" xfId="34241"/>
    <cellStyle name="Normal 10 9 2" xfId="34242"/>
    <cellStyle name="Normal 10 9 2 2" xfId="34243"/>
    <cellStyle name="Normal 10 9 3" xfId="34244"/>
    <cellStyle name="Normal 11" xfId="34245"/>
    <cellStyle name="Normal 11 10" xfId="34246"/>
    <cellStyle name="Normal 11 11" xfId="34247"/>
    <cellStyle name="Normal 11 2" xfId="34248"/>
    <cellStyle name="Normal 11 2 2" xfId="34249"/>
    <cellStyle name="Normal 11 2 2 2" xfId="34250"/>
    <cellStyle name="Normal 11 2 2 2 2" xfId="34251"/>
    <cellStyle name="Normal 11 2 2 2 2 2" xfId="34252"/>
    <cellStyle name="Normal 11 2 2 2 3" xfId="34253"/>
    <cellStyle name="Normal 11 2 2 3" xfId="34254"/>
    <cellStyle name="Normal 11 2 2 3 2" xfId="34255"/>
    <cellStyle name="Normal 11 2 2 4" xfId="34256"/>
    <cellStyle name="Normal 11 2 2 5" xfId="34257"/>
    <cellStyle name="Normal 11 2 3" xfId="34258"/>
    <cellStyle name="Normal 11 2 3 2" xfId="34259"/>
    <cellStyle name="Normal 11 2 3 2 2" xfId="34260"/>
    <cellStyle name="Normal 11 2 3 2 2 2" xfId="34261"/>
    <cellStyle name="Normal 11 2 3 2 3" xfId="34262"/>
    <cellStyle name="Normal 11 2 3 3" xfId="34263"/>
    <cellStyle name="Normal 11 2 3 3 2" xfId="34264"/>
    <cellStyle name="Normal 11 2 3 4" xfId="34265"/>
    <cellStyle name="Normal 11 2 4" xfId="34266"/>
    <cellStyle name="Normal 11 2 4 2" xfId="34267"/>
    <cellStyle name="Normal 11 2 4 2 2" xfId="34268"/>
    <cellStyle name="Normal 11 2 4 3" xfId="34269"/>
    <cellStyle name="Normal 11 2 5" xfId="34270"/>
    <cellStyle name="Normal 11 2 5 2" xfId="34271"/>
    <cellStyle name="Normal 11 2 6" xfId="34272"/>
    <cellStyle name="Normal 11 2 7" xfId="34273"/>
    <cellStyle name="Normal 11 2 8" xfId="34274"/>
    <cellStyle name="Normal 11 3" xfId="34275"/>
    <cellStyle name="Normal 11 3 2" xfId="34276"/>
    <cellStyle name="Normal 11 3 2 2" xfId="34277"/>
    <cellStyle name="Normal 11 3 2 2 2" xfId="34278"/>
    <cellStyle name="Normal 11 3 2 3" xfId="34279"/>
    <cellStyle name="Normal 11 3 3" xfId="34280"/>
    <cellStyle name="Normal 11 3 3 2" xfId="34281"/>
    <cellStyle name="Normal 11 3 4" xfId="34282"/>
    <cellStyle name="Normal 11 3 5" xfId="34283"/>
    <cellStyle name="Normal 11 4" xfId="34284"/>
    <cellStyle name="Normal 11 4 2" xfId="34285"/>
    <cellStyle name="Normal 11 4 2 2" xfId="34286"/>
    <cellStyle name="Normal 11 4 2 2 2" xfId="34287"/>
    <cellStyle name="Normal 11 4 2 3" xfId="34288"/>
    <cellStyle name="Normal 11 4 3" xfId="34289"/>
    <cellStyle name="Normal 11 4 3 2" xfId="34290"/>
    <cellStyle name="Normal 11 4 4" xfId="34291"/>
    <cellStyle name="Normal 11 5" xfId="34292"/>
    <cellStyle name="Normal 11 5 2" xfId="34293"/>
    <cellStyle name="Normal 11 5 2 2" xfId="34294"/>
    <cellStyle name="Normal 11 5 2 2 2" xfId="34295"/>
    <cellStyle name="Normal 11 5 2 3" xfId="34296"/>
    <cellStyle name="Normal 11 5 3" xfId="34297"/>
    <cellStyle name="Normal 11 5 3 2" xfId="34298"/>
    <cellStyle name="Normal 11 5 4" xfId="34299"/>
    <cellStyle name="Normal 11 6" xfId="34300"/>
    <cellStyle name="Normal 11 6 2" xfId="34301"/>
    <cellStyle name="Normal 11 6 2 2" xfId="34302"/>
    <cellStyle name="Normal 11 6 2 2 2" xfId="34303"/>
    <cellStyle name="Normal 11 6 2 3" xfId="34304"/>
    <cellStyle name="Normal 11 6 3" xfId="34305"/>
    <cellStyle name="Normal 11 6 3 2" xfId="34306"/>
    <cellStyle name="Normal 11 6 4" xfId="34307"/>
    <cellStyle name="Normal 11 7" xfId="34308"/>
    <cellStyle name="Normal 11 7 2" xfId="34309"/>
    <cellStyle name="Normal 11 7 2 2" xfId="34310"/>
    <cellStyle name="Normal 11 7 3" xfId="34311"/>
    <cellStyle name="Normal 11 8" xfId="34312"/>
    <cellStyle name="Normal 11 8 2" xfId="34313"/>
    <cellStyle name="Normal 11 9" xfId="34314"/>
    <cellStyle name="Normal 12" xfId="34315"/>
    <cellStyle name="Normal 12 2" xfId="34316"/>
    <cellStyle name="Normal 12 2 2" xfId="34317"/>
    <cellStyle name="Normal 12 2 2 2" xfId="34318"/>
    <cellStyle name="Normal 12 2 2 2 2" xfId="34319"/>
    <cellStyle name="Normal 12 2 2 3" xfId="34320"/>
    <cellStyle name="Normal 12 2 3" xfId="34321"/>
    <cellStyle name="Normal 12 2 3 2" xfId="34322"/>
    <cellStyle name="Normal 12 2 4" xfId="34323"/>
    <cellStyle name="Normal 12 2 5" xfId="34324"/>
    <cellStyle name="Normal 12 2 6" xfId="34325"/>
    <cellStyle name="Normal 12 3" xfId="34326"/>
    <cellStyle name="Normal 12 3 2" xfId="34327"/>
    <cellStyle name="Normal 12 3 2 2" xfId="34328"/>
    <cellStyle name="Normal 12 3 2 2 2" xfId="34329"/>
    <cellStyle name="Normal 12 3 2 3" xfId="34330"/>
    <cellStyle name="Normal 12 3 3" xfId="34331"/>
    <cellStyle name="Normal 12 3 3 2" xfId="34332"/>
    <cellStyle name="Normal 12 3 4" xfId="34333"/>
    <cellStyle name="Normal 12 3 5" xfId="34334"/>
    <cellStyle name="Normal 12 4" xfId="34335"/>
    <cellStyle name="Normal 12 4 2" xfId="34336"/>
    <cellStyle name="Normal 12 4 2 2" xfId="34337"/>
    <cellStyle name="Normal 12 4 2 2 2" xfId="34338"/>
    <cellStyle name="Normal 12 4 2 3" xfId="34339"/>
    <cellStyle name="Normal 12 4 3" xfId="34340"/>
    <cellStyle name="Normal 12 4 3 2" xfId="34341"/>
    <cellStyle name="Normal 12 4 4" xfId="34342"/>
    <cellStyle name="Normal 12 4 5" xfId="34343"/>
    <cellStyle name="Normal 12 5" xfId="34344"/>
    <cellStyle name="Normal 12 5 2" xfId="34345"/>
    <cellStyle name="Normal 12 5 2 2" xfId="34346"/>
    <cellStyle name="Normal 12 5 3" xfId="34347"/>
    <cellStyle name="Normal 12 6" xfId="34348"/>
    <cellStyle name="Normal 12 6 2" xfId="34349"/>
    <cellStyle name="Normal 12 7" xfId="34350"/>
    <cellStyle name="Normal 12 8" xfId="34351"/>
    <cellStyle name="Normal 12 9" xfId="34352"/>
    <cellStyle name="Normal 13" xfId="34353"/>
    <cellStyle name="Normal 13 2" xfId="34354"/>
    <cellStyle name="Normal 13 2 2" xfId="34355"/>
    <cellStyle name="Normal 13 2 2 2" xfId="34356"/>
    <cellStyle name="Normal 13 2 2 2 2" xfId="34357"/>
    <cellStyle name="Normal 13 2 2 3" xfId="34358"/>
    <cellStyle name="Normal 13 2 3" xfId="34359"/>
    <cellStyle name="Normal 13 2 3 2" xfId="34360"/>
    <cellStyle name="Normal 13 2 4" xfId="34361"/>
    <cellStyle name="Normal 13 3" xfId="34362"/>
    <cellStyle name="Normal 13 3 2" xfId="34363"/>
    <cellStyle name="Normal 13 3 2 2" xfId="34364"/>
    <cellStyle name="Normal 13 3 2 2 2" xfId="34365"/>
    <cellStyle name="Normal 13 3 2 3" xfId="34366"/>
    <cellStyle name="Normal 13 3 3" xfId="34367"/>
    <cellStyle name="Normal 13 3 3 2" xfId="34368"/>
    <cellStyle name="Normal 13 3 4" xfId="34369"/>
    <cellStyle name="Normal 13 4" xfId="34370"/>
    <cellStyle name="Normal 13 4 2" xfId="34371"/>
    <cellStyle name="Normal 13 4 2 2" xfId="34372"/>
    <cellStyle name="Normal 13 4 3" xfId="34373"/>
    <cellStyle name="Normal 13 5" xfId="34374"/>
    <cellStyle name="Normal 13 5 2" xfId="34375"/>
    <cellStyle name="Normal 13 6" xfId="34376"/>
    <cellStyle name="Normal 13 7" xfId="34377"/>
    <cellStyle name="Normal 13 8" xfId="34378"/>
    <cellStyle name="Normal 14" xfId="34379"/>
    <cellStyle name="Normal 14 2" xfId="34380"/>
    <cellStyle name="Normal 14 2 2" xfId="34381"/>
    <cellStyle name="Normal 14 2 2 2" xfId="34382"/>
    <cellStyle name="Normal 14 2 2 2 2" xfId="34383"/>
    <cellStyle name="Normal 14 2 2 3" xfId="34384"/>
    <cellStyle name="Normal 14 2 3" xfId="34385"/>
    <cellStyle name="Normal 14 2 3 2" xfId="34386"/>
    <cellStyle name="Normal 14 2 4" xfId="34387"/>
    <cellStyle name="Normal 14 3" xfId="34388"/>
    <cellStyle name="Normal 14 3 2" xfId="34389"/>
    <cellStyle name="Normal 14 3 2 2" xfId="34390"/>
    <cellStyle name="Normal 14 3 2 2 2" xfId="34391"/>
    <cellStyle name="Normal 14 3 2 3" xfId="34392"/>
    <cellStyle name="Normal 14 3 3" xfId="34393"/>
    <cellStyle name="Normal 14 3 3 2" xfId="34394"/>
    <cellStyle name="Normal 14 3 4" xfId="34395"/>
    <cellStyle name="Normal 14 4" xfId="34396"/>
    <cellStyle name="Normal 14 4 2" xfId="34397"/>
    <cellStyle name="Normal 14 4 2 2" xfId="34398"/>
    <cellStyle name="Normal 14 4 3" xfId="34399"/>
    <cellStyle name="Normal 14 5" xfId="34400"/>
    <cellStyle name="Normal 14 5 2" xfId="34401"/>
    <cellStyle name="Normal 14 6" xfId="34402"/>
    <cellStyle name="Normal 14 7" xfId="34403"/>
    <cellStyle name="Normal 14 8" xfId="34404"/>
    <cellStyle name="Normal 15" xfId="34405"/>
    <cellStyle name="Normal 15 2" xfId="34406"/>
    <cellStyle name="Normal 15 2 2" xfId="34407"/>
    <cellStyle name="Normal 15 2 2 2" xfId="34408"/>
    <cellStyle name="Normal 15 2 3" xfId="34409"/>
    <cellStyle name="Normal 15 3" xfId="34410"/>
    <cellStyle name="Normal 15 3 2" xfId="34411"/>
    <cellStyle name="Normal 15 4" xfId="34412"/>
    <cellStyle name="Normal 15 5" xfId="34413"/>
    <cellStyle name="Normal 16" xfId="34414"/>
    <cellStyle name="Normal 16 2" xfId="34415"/>
    <cellStyle name="Normal 17" xfId="34416"/>
    <cellStyle name="Normal 17 2" xfId="34417"/>
    <cellStyle name="Normal 17 2 2" xfId="34418"/>
    <cellStyle name="Normal 17 3" xfId="34419"/>
    <cellStyle name="Normal 18" xfId="34420"/>
    <cellStyle name="Normal 18 2" xfId="34421"/>
    <cellStyle name="Normal 18 2 2" xfId="34422"/>
    <cellStyle name="Normal 18 3" xfId="34423"/>
    <cellStyle name="Normal 19" xfId="34424"/>
    <cellStyle name="Normal 19 2" xfId="34425"/>
    <cellStyle name="Normal 2" xfId="34426"/>
    <cellStyle name="Normal 2 2" xfId="34427"/>
    <cellStyle name="Normal 2 2 2" xfId="34428"/>
    <cellStyle name="Normal 2 2 2 10" xfId="34429"/>
    <cellStyle name="Normal 2 2 2 11" xfId="34430"/>
    <cellStyle name="Normal 2 2 2 12" xfId="34431"/>
    <cellStyle name="Normal 2 2 2 13" xfId="34432"/>
    <cellStyle name="Normal 2 2 2 2" xfId="34433"/>
    <cellStyle name="Normal 2 2 2 2 2" xfId="34434"/>
    <cellStyle name="Normal 2 2 2 2 2 2" xfId="34435"/>
    <cellStyle name="Normal 2 2 2 2 2 2 2" xfId="34436"/>
    <cellStyle name="Normal 2 2 2 2 2 3" xfId="34437"/>
    <cellStyle name="Normal 2 2 2 2 2 4" xfId="34438"/>
    <cellStyle name="Normal 2 2 2 2 3" xfId="34439"/>
    <cellStyle name="Normal 2 2 2 2 3 2" xfId="34440"/>
    <cellStyle name="Normal 2 2 2 2 4" xfId="34441"/>
    <cellStyle name="Normal 2 2 2 2 5" xfId="34442"/>
    <cellStyle name="Normal 2 2 2 2 6" xfId="34443"/>
    <cellStyle name="Normal 2 2 2 2 7" xfId="34444"/>
    <cellStyle name="Normal 2 2 2 3" xfId="34445"/>
    <cellStyle name="Normal 2 2 2 3 2" xfId="34446"/>
    <cellStyle name="Normal 2 2 2 3 2 2" xfId="34447"/>
    <cellStyle name="Normal 2 2 2 3 2 2 2" xfId="34448"/>
    <cellStyle name="Normal 2 2 2 3 2 3" xfId="34449"/>
    <cellStyle name="Normal 2 2 2 3 3" xfId="34450"/>
    <cellStyle name="Normal 2 2 2 3 3 2" xfId="34451"/>
    <cellStyle name="Normal 2 2 2 3 4" xfId="34452"/>
    <cellStyle name="Normal 2 2 2 3 5" xfId="34453"/>
    <cellStyle name="Normal 2 2 2 4" xfId="34454"/>
    <cellStyle name="Normal 2 2 2 4 2" xfId="34455"/>
    <cellStyle name="Normal 2 2 2 4 2 2" xfId="34456"/>
    <cellStyle name="Normal 2 2 2 4 2 2 2" xfId="34457"/>
    <cellStyle name="Normal 2 2 2 4 2 3" xfId="34458"/>
    <cellStyle name="Normal 2 2 2 4 3" xfId="34459"/>
    <cellStyle name="Normal 2 2 2 4 3 2" xfId="34460"/>
    <cellStyle name="Normal 2 2 2 4 4" xfId="34461"/>
    <cellStyle name="Normal 2 2 2 5" xfId="34462"/>
    <cellStyle name="Normal 2 2 2 5 2" xfId="34463"/>
    <cellStyle name="Normal 2 2 2 5 2 2" xfId="34464"/>
    <cellStyle name="Normal 2 2 2 5 3" xfId="34465"/>
    <cellStyle name="Normal 2 2 2 6" xfId="34466"/>
    <cellStyle name="Normal 2 2 2 6 2" xfId="34467"/>
    <cellStyle name="Normal 2 2 2 7" xfId="34468"/>
    <cellStyle name="Normal 2 2 2 8" xfId="34469"/>
    <cellStyle name="Normal 2 2 2 9" xfId="34470"/>
    <cellStyle name="Normal 2 2 3" xfId="34471"/>
    <cellStyle name="Normal 2 2 3 2" xfId="34472"/>
    <cellStyle name="Normal 2 2 3 2 2" xfId="34473"/>
    <cellStyle name="Normal 2 2 3 2 2 2" xfId="34474"/>
    <cellStyle name="Normal 2 2 3 2 2 2 2" xfId="34475"/>
    <cellStyle name="Normal 2 2 3 2 2 3" xfId="34476"/>
    <cellStyle name="Normal 2 2 3 2 3" xfId="34477"/>
    <cellStyle name="Normal 2 2 3 2 3 2" xfId="34478"/>
    <cellStyle name="Normal 2 2 3 2 4" xfId="34479"/>
    <cellStyle name="Normal 2 2 3 2 5" xfId="34480"/>
    <cellStyle name="Normal 2 2 3 3" xfId="34481"/>
    <cellStyle name="Normal 2 2 3 3 2" xfId="34482"/>
    <cellStyle name="Normal 2 2 3 3 2 2" xfId="34483"/>
    <cellStyle name="Normal 2 2 3 3 2 2 2" xfId="34484"/>
    <cellStyle name="Normal 2 2 3 3 2 3" xfId="34485"/>
    <cellStyle name="Normal 2 2 3 3 3" xfId="34486"/>
    <cellStyle name="Normal 2 2 3 3 3 2" xfId="34487"/>
    <cellStyle name="Normal 2 2 3 3 4" xfId="34488"/>
    <cellStyle name="Normal 2 2 3 4" xfId="34489"/>
    <cellStyle name="Normal 2 2 3 4 2" xfId="34490"/>
    <cellStyle name="Normal 2 2 3 4 2 2" xfId="34491"/>
    <cellStyle name="Normal 2 2 3 4 3" xfId="34492"/>
    <cellStyle name="Normal 2 2 3 5" xfId="34493"/>
    <cellStyle name="Normal 2 2 3 5 2" xfId="34494"/>
    <cellStyle name="Normal 2 2 3 6" xfId="34495"/>
    <cellStyle name="Normal 2 2 3 7" xfId="34496"/>
    <cellStyle name="Normal 2 2 3 8" xfId="34497"/>
    <cellStyle name="Normal 2 2 3 9" xfId="34498"/>
    <cellStyle name="Normal 2 2 4" xfId="34499"/>
    <cellStyle name="Normal 2 2 4 2" xfId="34500"/>
    <cellStyle name="Normal 2 2 4 2 2" xfId="34501"/>
    <cellStyle name="Normal 2 2 4 2 2 2" xfId="34502"/>
    <cellStyle name="Normal 2 2 4 2 3" xfId="34503"/>
    <cellStyle name="Normal 2 2 4 3" xfId="34504"/>
    <cellStyle name="Normal 2 2 4 3 2" xfId="34505"/>
    <cellStyle name="Normal 2 2 4 4" xfId="34506"/>
    <cellStyle name="Normal 2 2 5" xfId="34507"/>
    <cellStyle name="Normal 2 2 6" xfId="34508"/>
    <cellStyle name="Normal 2 2 7" xfId="34509"/>
    <cellStyle name="Normal 2 2 8" xfId="34510"/>
    <cellStyle name="Normal 2 2 9" xfId="34511"/>
    <cellStyle name="Normal 2 3" xfId="34512"/>
    <cellStyle name="Normal 2 3 2" xfId="34513"/>
    <cellStyle name="Normal 2 3 2 2" xfId="34514"/>
    <cellStyle name="Normal 2 3 2 2 2" xfId="34515"/>
    <cellStyle name="Normal 2 3 2 2 2 2" xfId="34516"/>
    <cellStyle name="Normal 2 3 2 2 2 2 2" xfId="34517"/>
    <cellStyle name="Normal 2 3 2 2 2 3" xfId="34518"/>
    <cellStyle name="Normal 2 3 2 2 3" xfId="34519"/>
    <cellStyle name="Normal 2 3 2 2 3 2" xfId="34520"/>
    <cellStyle name="Normal 2 3 2 2 4" xfId="34521"/>
    <cellStyle name="Normal 2 3 2 2 5" xfId="34522"/>
    <cellStyle name="Normal 2 3 2 3" xfId="34523"/>
    <cellStyle name="Normal 2 3 2 3 2" xfId="34524"/>
    <cellStyle name="Normal 2 3 2 3 2 2" xfId="34525"/>
    <cellStyle name="Normal 2 3 2 3 2 2 2" xfId="34526"/>
    <cellStyle name="Normal 2 3 2 3 2 3" xfId="34527"/>
    <cellStyle name="Normal 2 3 2 3 3" xfId="34528"/>
    <cellStyle name="Normal 2 3 2 3 3 2" xfId="34529"/>
    <cellStyle name="Normal 2 3 2 3 4" xfId="34530"/>
    <cellStyle name="Normal 2 3 2 4" xfId="34531"/>
    <cellStyle name="Normal 2 3 2 4 2" xfId="34532"/>
    <cellStyle name="Normal 2 3 2 4 2 2" xfId="34533"/>
    <cellStyle name="Normal 2 3 2 4 3" xfId="34534"/>
    <cellStyle name="Normal 2 3 2 5" xfId="34535"/>
    <cellStyle name="Normal 2 3 2 5 2" xfId="34536"/>
    <cellStyle name="Normal 2 3 2 6" xfId="34537"/>
    <cellStyle name="Normal 2 3 2 7" xfId="34538"/>
    <cellStyle name="Normal 2 3 2 8" xfId="34539"/>
    <cellStyle name="Normal 2 3 3" xfId="34540"/>
    <cellStyle name="Normal 2 3 3 2" xfId="34541"/>
    <cellStyle name="Normal 2 3 3 2 2" xfId="34542"/>
    <cellStyle name="Normal 2 3 3 2 2 2" xfId="34543"/>
    <cellStyle name="Normal 2 3 3 2 3" xfId="34544"/>
    <cellStyle name="Normal 2 3 3 2 4" xfId="34545"/>
    <cellStyle name="Normal 2 3 3 3" xfId="34546"/>
    <cellStyle name="Normal 2 3 3 3 2" xfId="34547"/>
    <cellStyle name="Normal 2 3 3 4" xfId="34548"/>
    <cellStyle name="Normal 2 3 3 5" xfId="34549"/>
    <cellStyle name="Normal 2 3 3 6" xfId="34550"/>
    <cellStyle name="Normal 2 3 4" xfId="34551"/>
    <cellStyle name="Normal 2 3 4 2" xfId="34552"/>
    <cellStyle name="Normal 2 3 4 2 2" xfId="34553"/>
    <cellStyle name="Normal 2 3 4 2 3" xfId="34554"/>
    <cellStyle name="Normal 2 3 4 3" xfId="34555"/>
    <cellStyle name="Normal 2 3 4 4" xfId="34556"/>
    <cellStyle name="Normal 2 3 5" xfId="34557"/>
    <cellStyle name="Normal 2 3 6" xfId="34558"/>
    <cellStyle name="Normal 2 3 7" xfId="34559"/>
    <cellStyle name="Normal 2 3 8" xfId="34560"/>
    <cellStyle name="Normal 2 4" xfId="34561"/>
    <cellStyle name="Normal 2 4 10" xfId="34562"/>
    <cellStyle name="Normal 2 4 11" xfId="34563"/>
    <cellStyle name="Normal 2 4 12" xfId="34564"/>
    <cellStyle name="Normal 2 4 13" xfId="34565"/>
    <cellStyle name="Normal 2 4 2" xfId="34566"/>
    <cellStyle name="Normal 2 4 2 2" xfId="34567"/>
    <cellStyle name="Normal 2 4 2 2 2" xfId="34568"/>
    <cellStyle name="Normal 2 4 2 2 2 2" xfId="34569"/>
    <cellStyle name="Normal 2 4 2 2 3" xfId="34570"/>
    <cellStyle name="Normal 2 4 2 2 4" xfId="34571"/>
    <cellStyle name="Normal 2 4 2 3" xfId="34572"/>
    <cellStyle name="Normal 2 4 2 3 2" xfId="34573"/>
    <cellStyle name="Normal 2 4 2 4" xfId="34574"/>
    <cellStyle name="Normal 2 4 2 5" xfId="34575"/>
    <cellStyle name="Normal 2 4 2 6" xfId="34576"/>
    <cellStyle name="Normal 2 4 3" xfId="34577"/>
    <cellStyle name="Normal 2 4 3 2" xfId="34578"/>
    <cellStyle name="Normal 2 4 3 2 2" xfId="34579"/>
    <cellStyle name="Normal 2 4 3 2 2 2" xfId="34580"/>
    <cellStyle name="Normal 2 4 3 2 3" xfId="34581"/>
    <cellStyle name="Normal 2 4 3 3" xfId="34582"/>
    <cellStyle name="Normal 2 4 3 3 2" xfId="34583"/>
    <cellStyle name="Normal 2 4 3 4" xfId="34584"/>
    <cellStyle name="Normal 2 4 3 5" xfId="34585"/>
    <cellStyle name="Normal 2 4 4" xfId="34586"/>
    <cellStyle name="Normal 2 4 4 2" xfId="34587"/>
    <cellStyle name="Normal 2 4 4 2 2" xfId="34588"/>
    <cellStyle name="Normal 2 4 4 2 2 2" xfId="34589"/>
    <cellStyle name="Normal 2 4 4 2 3" xfId="34590"/>
    <cellStyle name="Normal 2 4 4 3" xfId="34591"/>
    <cellStyle name="Normal 2 4 4 3 2" xfId="34592"/>
    <cellStyle name="Normal 2 4 4 4" xfId="34593"/>
    <cellStyle name="Normal 2 4 5" xfId="34594"/>
    <cellStyle name="Normal 2 4 5 2" xfId="34595"/>
    <cellStyle name="Normal 2 4 5 2 2" xfId="34596"/>
    <cellStyle name="Normal 2 4 5 3" xfId="34597"/>
    <cellStyle name="Normal 2 4 6" xfId="34598"/>
    <cellStyle name="Normal 2 4 6 2" xfId="34599"/>
    <cellStyle name="Normal 2 4 7" xfId="34600"/>
    <cellStyle name="Normal 2 4 8" xfId="34601"/>
    <cellStyle name="Normal 2 4 9" xfId="34602"/>
    <cellStyle name="Normal 2 5" xfId="34603"/>
    <cellStyle name="Normal 2 5 2" xfId="34604"/>
    <cellStyle name="Normal 2 5 2 2" xfId="34605"/>
    <cellStyle name="Normal 2 5 2 2 2" xfId="34606"/>
    <cellStyle name="Normal 2 5 2 2 3" xfId="34607"/>
    <cellStyle name="Normal 2 5 2 3" xfId="34608"/>
    <cellStyle name="Normal 2 5 2 4" xfId="34609"/>
    <cellStyle name="Normal 2 5 3" xfId="34610"/>
    <cellStyle name="Normal 2 5 3 2" xfId="34611"/>
    <cellStyle name="Normal 2 5 3 3" xfId="34612"/>
    <cellStyle name="Normal 2 5 4" xfId="34613"/>
    <cellStyle name="Normal 2 5 5" xfId="34614"/>
    <cellStyle name="Normal 2 6" xfId="34615"/>
    <cellStyle name="Normal 2 6 2" xfId="34616"/>
    <cellStyle name="Normal 2 6 2 2" xfId="34617"/>
    <cellStyle name="Normal 2 6 2 2 2" xfId="34618"/>
    <cellStyle name="Normal 2 6 2 2 3" xfId="34619"/>
    <cellStyle name="Normal 2 6 2 3" xfId="34620"/>
    <cellStyle name="Normal 2 6 2 4" xfId="34621"/>
    <cellStyle name="Normal 2 6 3" xfId="34622"/>
    <cellStyle name="Normal 2 6 3 2" xfId="34623"/>
    <cellStyle name="Normal 2 6 3 3" xfId="34624"/>
    <cellStyle name="Normal 2 6 4" xfId="34625"/>
    <cellStyle name="Normal 2 6 5" xfId="34626"/>
    <cellStyle name="Normal 2 7" xfId="34627"/>
    <cellStyle name="Normal 2_2012 Cost of Removal" xfId="34628"/>
    <cellStyle name="Normal 20" xfId="34629"/>
    <cellStyle name="Normal 20 2" xfId="34630"/>
    <cellStyle name="Normal 21" xfId="34631"/>
    <cellStyle name="Normal 22" xfId="34632"/>
    <cellStyle name="Normal 23" xfId="34633"/>
    <cellStyle name="Normal 24" xfId="34634"/>
    <cellStyle name="Normal 25" xfId="34635"/>
    <cellStyle name="Normal 26" xfId="34636"/>
    <cellStyle name="Normal 27" xfId="34637"/>
    <cellStyle name="Normal 28" xfId="34638"/>
    <cellStyle name="Normal 29" xfId="34639"/>
    <cellStyle name="Normal 3" xfId="84"/>
    <cellStyle name="Normal 3 10" xfId="34640"/>
    <cellStyle name="Normal 3 10 2" xfId="34641"/>
    <cellStyle name="Normal 3 10 2 2" xfId="34642"/>
    <cellStyle name="Normal 3 10 2 2 2" xfId="34643"/>
    <cellStyle name="Normal 3 10 2 2 3" xfId="34644"/>
    <cellStyle name="Normal 3 10 2 3" xfId="34645"/>
    <cellStyle name="Normal 3 10 2 4" xfId="34646"/>
    <cellStyle name="Normal 3 11" xfId="34647"/>
    <cellStyle name="Normal 3 11 10" xfId="34648"/>
    <cellStyle name="Normal 3 11 11" xfId="34649"/>
    <cellStyle name="Normal 3 11 12" xfId="34650"/>
    <cellStyle name="Normal 3 11 13" xfId="34651"/>
    <cellStyle name="Normal 3 11 14" xfId="34652"/>
    <cellStyle name="Normal 3 11 15" xfId="34653"/>
    <cellStyle name="Normal 3 11 2" xfId="34654"/>
    <cellStyle name="Normal 3 11 2 10" xfId="34655"/>
    <cellStyle name="Normal 3 11 2 11" xfId="34656"/>
    <cellStyle name="Normal 3 11 2 2" xfId="34657"/>
    <cellStyle name="Normal 3 11 2 2 2" xfId="34658"/>
    <cellStyle name="Normal 3 11 2 2 2 2" xfId="34659"/>
    <cellStyle name="Normal 3 11 2 2 2 2 2" xfId="34660"/>
    <cellStyle name="Normal 3 11 2 2 2 2 2 2" xfId="34661"/>
    <cellStyle name="Normal 3 11 2 2 2 2 3" xfId="34662"/>
    <cellStyle name="Normal 3 11 2 2 2 3" xfId="34663"/>
    <cellStyle name="Normal 3 11 2 2 2 3 2" xfId="34664"/>
    <cellStyle name="Normal 3 11 2 2 2 4" xfId="34665"/>
    <cellStyle name="Normal 3 11 2 2 3" xfId="34666"/>
    <cellStyle name="Normal 3 11 2 2 3 2" xfId="34667"/>
    <cellStyle name="Normal 3 11 2 2 3 2 2" xfId="34668"/>
    <cellStyle name="Normal 3 11 2 2 3 2 2 2" xfId="34669"/>
    <cellStyle name="Normal 3 11 2 2 3 2 3" xfId="34670"/>
    <cellStyle name="Normal 3 11 2 2 3 3" xfId="34671"/>
    <cellStyle name="Normal 3 11 2 2 3 3 2" xfId="34672"/>
    <cellStyle name="Normal 3 11 2 2 3 4" xfId="34673"/>
    <cellStyle name="Normal 3 11 2 2 4" xfId="34674"/>
    <cellStyle name="Normal 3 11 2 2 4 2" xfId="34675"/>
    <cellStyle name="Normal 3 11 2 2 4 2 2" xfId="34676"/>
    <cellStyle name="Normal 3 11 2 2 4 3" xfId="34677"/>
    <cellStyle name="Normal 3 11 2 2 5" xfId="34678"/>
    <cellStyle name="Normal 3 11 2 2 5 2" xfId="34679"/>
    <cellStyle name="Normal 3 11 2 2 6" xfId="34680"/>
    <cellStyle name="Normal 3 11 2 2 7" xfId="34681"/>
    <cellStyle name="Normal 3 11 2 3" xfId="34682"/>
    <cellStyle name="Normal 3 11 2 3 2" xfId="34683"/>
    <cellStyle name="Normal 3 11 2 3 2 2" xfId="34684"/>
    <cellStyle name="Normal 3 11 2 3 2 2 2" xfId="34685"/>
    <cellStyle name="Normal 3 11 2 3 2 3" xfId="34686"/>
    <cellStyle name="Normal 3 11 2 3 3" xfId="34687"/>
    <cellStyle name="Normal 3 11 2 3 3 2" xfId="34688"/>
    <cellStyle name="Normal 3 11 2 3 4" xfId="34689"/>
    <cellStyle name="Normal 3 11 2 3 5" xfId="34690"/>
    <cellStyle name="Normal 3 11 2 4" xfId="34691"/>
    <cellStyle name="Normal 3 11 2 4 2" xfId="34692"/>
    <cellStyle name="Normal 3 11 2 4 2 2" xfId="34693"/>
    <cellStyle name="Normal 3 11 2 4 2 2 2" xfId="34694"/>
    <cellStyle name="Normal 3 11 2 4 2 3" xfId="34695"/>
    <cellStyle name="Normal 3 11 2 4 3" xfId="34696"/>
    <cellStyle name="Normal 3 11 2 4 3 2" xfId="34697"/>
    <cellStyle name="Normal 3 11 2 4 4" xfId="34698"/>
    <cellStyle name="Normal 3 11 2 5" xfId="34699"/>
    <cellStyle name="Normal 3 11 2 5 2" xfId="34700"/>
    <cellStyle name="Normal 3 11 2 5 2 2" xfId="34701"/>
    <cellStyle name="Normal 3 11 2 5 2 2 2" xfId="34702"/>
    <cellStyle name="Normal 3 11 2 5 2 3" xfId="34703"/>
    <cellStyle name="Normal 3 11 2 5 3" xfId="34704"/>
    <cellStyle name="Normal 3 11 2 5 3 2" xfId="34705"/>
    <cellStyle name="Normal 3 11 2 5 4" xfId="34706"/>
    <cellStyle name="Normal 3 11 2 6" xfId="34707"/>
    <cellStyle name="Normal 3 11 2 6 2" xfId="34708"/>
    <cellStyle name="Normal 3 11 2 6 2 2" xfId="34709"/>
    <cellStyle name="Normal 3 11 2 6 2 2 2" xfId="34710"/>
    <cellStyle name="Normal 3 11 2 6 2 3" xfId="34711"/>
    <cellStyle name="Normal 3 11 2 6 3" xfId="34712"/>
    <cellStyle name="Normal 3 11 2 6 3 2" xfId="34713"/>
    <cellStyle name="Normal 3 11 2 6 4" xfId="34714"/>
    <cellStyle name="Normal 3 11 2 7" xfId="34715"/>
    <cellStyle name="Normal 3 11 2 7 2" xfId="34716"/>
    <cellStyle name="Normal 3 11 2 7 2 2" xfId="34717"/>
    <cellStyle name="Normal 3 11 2 7 3" xfId="34718"/>
    <cellStyle name="Normal 3 11 2 8" xfId="34719"/>
    <cellStyle name="Normal 3 11 2 8 2" xfId="34720"/>
    <cellStyle name="Normal 3 11 2 9" xfId="34721"/>
    <cellStyle name="Normal 3 11 2 9 2" xfId="34722"/>
    <cellStyle name="Normal 3 11 3" xfId="34723"/>
    <cellStyle name="Normal 3 11 3 2" xfId="34724"/>
    <cellStyle name="Normal 3 11 4" xfId="34725"/>
    <cellStyle name="Normal 3 11 4 2" xfId="34726"/>
    <cellStyle name="Normal 3 11 4 2 2" xfId="34727"/>
    <cellStyle name="Normal 3 11 4 2 2 2" xfId="34728"/>
    <cellStyle name="Normal 3 11 4 2 2 2 2" xfId="34729"/>
    <cellStyle name="Normal 3 11 4 2 2 3" xfId="34730"/>
    <cellStyle name="Normal 3 11 4 2 3" xfId="34731"/>
    <cellStyle name="Normal 3 11 4 2 3 2" xfId="34732"/>
    <cellStyle name="Normal 3 11 4 2 4" xfId="34733"/>
    <cellStyle name="Normal 3 11 4 3" xfId="34734"/>
    <cellStyle name="Normal 3 11 4 3 2" xfId="34735"/>
    <cellStyle name="Normal 3 11 4 3 2 2" xfId="34736"/>
    <cellStyle name="Normal 3 11 4 3 2 2 2" xfId="34737"/>
    <cellStyle name="Normal 3 11 4 3 2 3" xfId="34738"/>
    <cellStyle name="Normal 3 11 4 3 3" xfId="34739"/>
    <cellStyle name="Normal 3 11 4 3 3 2" xfId="34740"/>
    <cellStyle name="Normal 3 11 4 3 4" xfId="34741"/>
    <cellStyle name="Normal 3 11 4 4" xfId="34742"/>
    <cellStyle name="Normal 3 11 4 4 2" xfId="34743"/>
    <cellStyle name="Normal 3 11 4 4 2 2" xfId="34744"/>
    <cellStyle name="Normal 3 11 4 4 3" xfId="34745"/>
    <cellStyle name="Normal 3 11 4 5" xfId="34746"/>
    <cellStyle name="Normal 3 11 4 5 2" xfId="34747"/>
    <cellStyle name="Normal 3 11 4 6" xfId="34748"/>
    <cellStyle name="Normal 3 11 4 7" xfId="34749"/>
    <cellStyle name="Normal 3 11 4 8" xfId="34750"/>
    <cellStyle name="Normal 3 11 5" xfId="34751"/>
    <cellStyle name="Normal 3 11 5 2" xfId="34752"/>
    <cellStyle name="Normal 3 11 5 2 2" xfId="34753"/>
    <cellStyle name="Normal 3 11 5 2 2 2" xfId="34754"/>
    <cellStyle name="Normal 3 11 5 2 3" xfId="34755"/>
    <cellStyle name="Normal 3 11 5 3" xfId="34756"/>
    <cellStyle name="Normal 3 11 5 3 2" xfId="34757"/>
    <cellStyle name="Normal 3 11 5 4" xfId="34758"/>
    <cellStyle name="Normal 3 11 5 5" xfId="34759"/>
    <cellStyle name="Normal 3 11 5 6" xfId="34760"/>
    <cellStyle name="Normal 3 11 6" xfId="34761"/>
    <cellStyle name="Normal 3 11 6 2" xfId="34762"/>
    <cellStyle name="Normal 3 11 6 2 2" xfId="34763"/>
    <cellStyle name="Normal 3 11 6 2 2 2" xfId="34764"/>
    <cellStyle name="Normal 3 11 6 2 3" xfId="34765"/>
    <cellStyle name="Normal 3 11 6 3" xfId="34766"/>
    <cellStyle name="Normal 3 11 6 3 2" xfId="34767"/>
    <cellStyle name="Normal 3 11 6 4" xfId="34768"/>
    <cellStyle name="Normal 3 11 7" xfId="34769"/>
    <cellStyle name="Normal 3 11 7 2" xfId="34770"/>
    <cellStyle name="Normal 3 11 7 2 2" xfId="34771"/>
    <cellStyle name="Normal 3 11 7 2 2 2" xfId="34772"/>
    <cellStyle name="Normal 3 11 7 2 3" xfId="34773"/>
    <cellStyle name="Normal 3 11 7 3" xfId="34774"/>
    <cellStyle name="Normal 3 11 7 3 2" xfId="34775"/>
    <cellStyle name="Normal 3 11 7 4" xfId="34776"/>
    <cellStyle name="Normal 3 11 8" xfId="34777"/>
    <cellStyle name="Normal 3 11 8 2" xfId="34778"/>
    <cellStyle name="Normal 3 11 8 2 2" xfId="34779"/>
    <cellStyle name="Normal 3 11 8 3" xfId="34780"/>
    <cellStyle name="Normal 3 11 9" xfId="34781"/>
    <cellStyle name="Normal 3 11 9 2" xfId="34782"/>
    <cellStyle name="Normal 3 12" xfId="34783"/>
    <cellStyle name="Normal 3 12 10" xfId="34784"/>
    <cellStyle name="Normal 3 12 11" xfId="34785"/>
    <cellStyle name="Normal 3 12 12" xfId="34786"/>
    <cellStyle name="Normal 3 12 13" xfId="34787"/>
    <cellStyle name="Normal 3 12 14" xfId="34788"/>
    <cellStyle name="Normal 3 12 15" xfId="34789"/>
    <cellStyle name="Normal 3 12 2" xfId="34790"/>
    <cellStyle name="Normal 3 12 2 10" xfId="34791"/>
    <cellStyle name="Normal 3 12 2 11" xfId="34792"/>
    <cellStyle name="Normal 3 12 2 2" xfId="34793"/>
    <cellStyle name="Normal 3 12 2 2 2" xfId="34794"/>
    <cellStyle name="Normal 3 12 2 2 2 2" xfId="34795"/>
    <cellStyle name="Normal 3 12 2 2 2 2 2" xfId="34796"/>
    <cellStyle name="Normal 3 12 2 2 2 2 2 2" xfId="34797"/>
    <cellStyle name="Normal 3 12 2 2 2 2 3" xfId="34798"/>
    <cellStyle name="Normal 3 12 2 2 2 3" xfId="34799"/>
    <cellStyle name="Normal 3 12 2 2 2 3 2" xfId="34800"/>
    <cellStyle name="Normal 3 12 2 2 2 4" xfId="34801"/>
    <cellStyle name="Normal 3 12 2 2 3" xfId="34802"/>
    <cellStyle name="Normal 3 12 2 2 3 2" xfId="34803"/>
    <cellStyle name="Normal 3 12 2 2 3 2 2" xfId="34804"/>
    <cellStyle name="Normal 3 12 2 2 3 2 2 2" xfId="34805"/>
    <cellStyle name="Normal 3 12 2 2 3 2 3" xfId="34806"/>
    <cellStyle name="Normal 3 12 2 2 3 3" xfId="34807"/>
    <cellStyle name="Normal 3 12 2 2 3 3 2" xfId="34808"/>
    <cellStyle name="Normal 3 12 2 2 3 4" xfId="34809"/>
    <cellStyle name="Normal 3 12 2 2 4" xfId="34810"/>
    <cellStyle name="Normal 3 12 2 2 4 2" xfId="34811"/>
    <cellStyle name="Normal 3 12 2 2 4 2 2" xfId="34812"/>
    <cellStyle name="Normal 3 12 2 2 4 3" xfId="34813"/>
    <cellStyle name="Normal 3 12 2 2 5" xfId="34814"/>
    <cellStyle name="Normal 3 12 2 2 5 2" xfId="34815"/>
    <cellStyle name="Normal 3 12 2 2 6" xfId="34816"/>
    <cellStyle name="Normal 3 12 2 2 7" xfId="34817"/>
    <cellStyle name="Normal 3 12 2 3" xfId="34818"/>
    <cellStyle name="Normal 3 12 2 3 2" xfId="34819"/>
    <cellStyle name="Normal 3 12 2 3 2 2" xfId="34820"/>
    <cellStyle name="Normal 3 12 2 3 2 2 2" xfId="34821"/>
    <cellStyle name="Normal 3 12 2 3 2 3" xfId="34822"/>
    <cellStyle name="Normal 3 12 2 3 3" xfId="34823"/>
    <cellStyle name="Normal 3 12 2 3 3 2" xfId="34824"/>
    <cellStyle name="Normal 3 12 2 3 4" xfId="34825"/>
    <cellStyle name="Normal 3 12 2 3 5" xfId="34826"/>
    <cellStyle name="Normal 3 12 2 4" xfId="34827"/>
    <cellStyle name="Normal 3 12 2 4 2" xfId="34828"/>
    <cellStyle name="Normal 3 12 2 4 2 2" xfId="34829"/>
    <cellStyle name="Normal 3 12 2 4 2 2 2" xfId="34830"/>
    <cellStyle name="Normal 3 12 2 4 2 3" xfId="34831"/>
    <cellStyle name="Normal 3 12 2 4 3" xfId="34832"/>
    <cellStyle name="Normal 3 12 2 4 3 2" xfId="34833"/>
    <cellStyle name="Normal 3 12 2 4 4" xfId="34834"/>
    <cellStyle name="Normal 3 12 2 5" xfId="34835"/>
    <cellStyle name="Normal 3 12 2 5 2" xfId="34836"/>
    <cellStyle name="Normal 3 12 2 5 2 2" xfId="34837"/>
    <cellStyle name="Normal 3 12 2 5 2 2 2" xfId="34838"/>
    <cellStyle name="Normal 3 12 2 5 2 3" xfId="34839"/>
    <cellStyle name="Normal 3 12 2 5 3" xfId="34840"/>
    <cellStyle name="Normal 3 12 2 5 3 2" xfId="34841"/>
    <cellStyle name="Normal 3 12 2 5 4" xfId="34842"/>
    <cellStyle name="Normal 3 12 2 6" xfId="34843"/>
    <cellStyle name="Normal 3 12 2 6 2" xfId="34844"/>
    <cellStyle name="Normal 3 12 2 6 2 2" xfId="34845"/>
    <cellStyle name="Normal 3 12 2 6 2 2 2" xfId="34846"/>
    <cellStyle name="Normal 3 12 2 6 2 3" xfId="34847"/>
    <cellStyle name="Normal 3 12 2 6 3" xfId="34848"/>
    <cellStyle name="Normal 3 12 2 6 3 2" xfId="34849"/>
    <cellStyle name="Normal 3 12 2 6 4" xfId="34850"/>
    <cellStyle name="Normal 3 12 2 7" xfId="34851"/>
    <cellStyle name="Normal 3 12 2 7 2" xfId="34852"/>
    <cellStyle name="Normal 3 12 2 7 2 2" xfId="34853"/>
    <cellStyle name="Normal 3 12 2 7 3" xfId="34854"/>
    <cellStyle name="Normal 3 12 2 8" xfId="34855"/>
    <cellStyle name="Normal 3 12 2 8 2" xfId="34856"/>
    <cellStyle name="Normal 3 12 2 9" xfId="34857"/>
    <cellStyle name="Normal 3 12 3" xfId="34858"/>
    <cellStyle name="Normal 3 12 3 2" xfId="34859"/>
    <cellStyle name="Normal 3 12 3 2 2" xfId="34860"/>
    <cellStyle name="Normal 3 12 3 2 2 2" xfId="34861"/>
    <cellStyle name="Normal 3 12 3 2 2 2 2" xfId="34862"/>
    <cellStyle name="Normal 3 12 3 2 2 3" xfId="34863"/>
    <cellStyle name="Normal 3 12 3 2 3" xfId="34864"/>
    <cellStyle name="Normal 3 12 3 2 3 2" xfId="34865"/>
    <cellStyle name="Normal 3 12 3 2 4" xfId="34866"/>
    <cellStyle name="Normal 3 12 3 3" xfId="34867"/>
    <cellStyle name="Normal 3 12 3 3 2" xfId="34868"/>
    <cellStyle name="Normal 3 12 3 3 2 2" xfId="34869"/>
    <cellStyle name="Normal 3 12 3 3 2 2 2" xfId="34870"/>
    <cellStyle name="Normal 3 12 3 3 2 3" xfId="34871"/>
    <cellStyle name="Normal 3 12 3 3 3" xfId="34872"/>
    <cellStyle name="Normal 3 12 3 3 3 2" xfId="34873"/>
    <cellStyle name="Normal 3 12 3 3 4" xfId="34874"/>
    <cellStyle name="Normal 3 12 3 4" xfId="34875"/>
    <cellStyle name="Normal 3 12 3 4 2" xfId="34876"/>
    <cellStyle name="Normal 3 12 3 4 2 2" xfId="34877"/>
    <cellStyle name="Normal 3 12 3 4 3" xfId="34878"/>
    <cellStyle name="Normal 3 12 3 5" xfId="34879"/>
    <cellStyle name="Normal 3 12 3 5 2" xfId="34880"/>
    <cellStyle name="Normal 3 12 3 6" xfId="34881"/>
    <cellStyle name="Normal 3 12 3 7" xfId="34882"/>
    <cellStyle name="Normal 3 12 4" xfId="34883"/>
    <cellStyle name="Normal 3 12 4 2" xfId="34884"/>
    <cellStyle name="Normal 3 12 4 2 2" xfId="34885"/>
    <cellStyle name="Normal 3 12 4 2 2 2" xfId="34886"/>
    <cellStyle name="Normal 3 12 4 2 2 2 2" xfId="34887"/>
    <cellStyle name="Normal 3 12 4 2 2 3" xfId="34888"/>
    <cellStyle name="Normal 3 12 4 2 3" xfId="34889"/>
    <cellStyle name="Normal 3 12 4 2 3 2" xfId="34890"/>
    <cellStyle name="Normal 3 12 4 2 4" xfId="34891"/>
    <cellStyle name="Normal 3 12 4 3" xfId="34892"/>
    <cellStyle name="Normal 3 12 4 3 2" xfId="34893"/>
    <cellStyle name="Normal 3 12 4 3 2 2" xfId="34894"/>
    <cellStyle name="Normal 3 12 4 3 2 2 2" xfId="34895"/>
    <cellStyle name="Normal 3 12 4 3 2 3" xfId="34896"/>
    <cellStyle name="Normal 3 12 4 3 3" xfId="34897"/>
    <cellStyle name="Normal 3 12 4 3 3 2" xfId="34898"/>
    <cellStyle name="Normal 3 12 4 3 4" xfId="34899"/>
    <cellStyle name="Normal 3 12 4 4" xfId="34900"/>
    <cellStyle name="Normal 3 12 4 4 2" xfId="34901"/>
    <cellStyle name="Normal 3 12 4 4 2 2" xfId="34902"/>
    <cellStyle name="Normal 3 12 4 4 3" xfId="34903"/>
    <cellStyle name="Normal 3 12 4 5" xfId="34904"/>
    <cellStyle name="Normal 3 12 4 5 2" xfId="34905"/>
    <cellStyle name="Normal 3 12 4 6" xfId="34906"/>
    <cellStyle name="Normal 3 12 4 7" xfId="34907"/>
    <cellStyle name="Normal 3 12 5" xfId="34908"/>
    <cellStyle name="Normal 3 12 5 2" xfId="34909"/>
    <cellStyle name="Normal 3 12 5 2 2" xfId="34910"/>
    <cellStyle name="Normal 3 12 5 2 2 2" xfId="34911"/>
    <cellStyle name="Normal 3 12 5 2 3" xfId="34912"/>
    <cellStyle name="Normal 3 12 5 3" xfId="34913"/>
    <cellStyle name="Normal 3 12 5 3 2" xfId="34914"/>
    <cellStyle name="Normal 3 12 5 4" xfId="34915"/>
    <cellStyle name="Normal 3 12 6" xfId="34916"/>
    <cellStyle name="Normal 3 12 6 2" xfId="34917"/>
    <cellStyle name="Normal 3 12 6 2 2" xfId="34918"/>
    <cellStyle name="Normal 3 12 6 2 2 2" xfId="34919"/>
    <cellStyle name="Normal 3 12 6 2 3" xfId="34920"/>
    <cellStyle name="Normal 3 12 6 3" xfId="34921"/>
    <cellStyle name="Normal 3 12 6 3 2" xfId="34922"/>
    <cellStyle name="Normal 3 12 6 4" xfId="34923"/>
    <cellStyle name="Normal 3 12 7" xfId="34924"/>
    <cellStyle name="Normal 3 12 7 2" xfId="34925"/>
    <cellStyle name="Normal 3 12 7 2 2" xfId="34926"/>
    <cellStyle name="Normal 3 12 7 2 2 2" xfId="34927"/>
    <cellStyle name="Normal 3 12 7 2 3" xfId="34928"/>
    <cellStyle name="Normal 3 12 7 3" xfId="34929"/>
    <cellStyle name="Normal 3 12 7 3 2" xfId="34930"/>
    <cellStyle name="Normal 3 12 7 4" xfId="34931"/>
    <cellStyle name="Normal 3 12 8" xfId="34932"/>
    <cellStyle name="Normal 3 12 8 2" xfId="34933"/>
    <cellStyle name="Normal 3 12 8 2 2" xfId="34934"/>
    <cellStyle name="Normal 3 12 8 3" xfId="34935"/>
    <cellStyle name="Normal 3 12 9" xfId="34936"/>
    <cellStyle name="Normal 3 12 9 2" xfId="34937"/>
    <cellStyle name="Normal 3 13" xfId="34938"/>
    <cellStyle name="Normal 3 13 10" xfId="34939"/>
    <cellStyle name="Normal 3 13 11" xfId="34940"/>
    <cellStyle name="Normal 3 13 12" xfId="34941"/>
    <cellStyle name="Normal 3 13 13" xfId="34942"/>
    <cellStyle name="Normal 3 13 14" xfId="34943"/>
    <cellStyle name="Normal 3 13 2" xfId="34944"/>
    <cellStyle name="Normal 3 13 2 10" xfId="34945"/>
    <cellStyle name="Normal 3 13 2 11" xfId="34946"/>
    <cellStyle name="Normal 3 13 2 2" xfId="34947"/>
    <cellStyle name="Normal 3 13 2 2 2" xfId="34948"/>
    <cellStyle name="Normal 3 13 2 2 2 2" xfId="34949"/>
    <cellStyle name="Normal 3 13 2 2 2 2 2" xfId="34950"/>
    <cellStyle name="Normal 3 13 2 2 2 2 2 2" xfId="34951"/>
    <cellStyle name="Normal 3 13 2 2 2 2 3" xfId="34952"/>
    <cellStyle name="Normal 3 13 2 2 2 3" xfId="34953"/>
    <cellStyle name="Normal 3 13 2 2 2 3 2" xfId="34954"/>
    <cellStyle name="Normal 3 13 2 2 2 4" xfId="34955"/>
    <cellStyle name="Normal 3 13 2 2 3" xfId="34956"/>
    <cellStyle name="Normal 3 13 2 2 3 2" xfId="34957"/>
    <cellStyle name="Normal 3 13 2 2 3 2 2" xfId="34958"/>
    <cellStyle name="Normal 3 13 2 2 3 2 2 2" xfId="34959"/>
    <cellStyle name="Normal 3 13 2 2 3 2 3" xfId="34960"/>
    <cellStyle name="Normal 3 13 2 2 3 3" xfId="34961"/>
    <cellStyle name="Normal 3 13 2 2 3 3 2" xfId="34962"/>
    <cellStyle name="Normal 3 13 2 2 3 4" xfId="34963"/>
    <cellStyle name="Normal 3 13 2 2 4" xfId="34964"/>
    <cellStyle name="Normal 3 13 2 2 4 2" xfId="34965"/>
    <cellStyle name="Normal 3 13 2 2 4 2 2" xfId="34966"/>
    <cellStyle name="Normal 3 13 2 2 4 3" xfId="34967"/>
    <cellStyle name="Normal 3 13 2 2 5" xfId="34968"/>
    <cellStyle name="Normal 3 13 2 2 5 2" xfId="34969"/>
    <cellStyle name="Normal 3 13 2 2 6" xfId="34970"/>
    <cellStyle name="Normal 3 13 2 2 7" xfId="34971"/>
    <cellStyle name="Normal 3 13 2 3" xfId="34972"/>
    <cellStyle name="Normal 3 13 2 3 2" xfId="34973"/>
    <cellStyle name="Normal 3 13 2 3 2 2" xfId="34974"/>
    <cellStyle name="Normal 3 13 2 3 2 2 2" xfId="34975"/>
    <cellStyle name="Normal 3 13 2 3 2 3" xfId="34976"/>
    <cellStyle name="Normal 3 13 2 3 3" xfId="34977"/>
    <cellStyle name="Normal 3 13 2 3 3 2" xfId="34978"/>
    <cellStyle name="Normal 3 13 2 3 4" xfId="34979"/>
    <cellStyle name="Normal 3 13 2 3 5" xfId="34980"/>
    <cellStyle name="Normal 3 13 2 4" xfId="34981"/>
    <cellStyle name="Normal 3 13 2 4 2" xfId="34982"/>
    <cellStyle name="Normal 3 13 2 4 2 2" xfId="34983"/>
    <cellStyle name="Normal 3 13 2 4 2 2 2" xfId="34984"/>
    <cellStyle name="Normal 3 13 2 4 2 3" xfId="34985"/>
    <cellStyle name="Normal 3 13 2 4 3" xfId="34986"/>
    <cellStyle name="Normal 3 13 2 4 3 2" xfId="34987"/>
    <cellStyle name="Normal 3 13 2 4 4" xfId="34988"/>
    <cellStyle name="Normal 3 13 2 5" xfId="34989"/>
    <cellStyle name="Normal 3 13 2 5 2" xfId="34990"/>
    <cellStyle name="Normal 3 13 2 5 2 2" xfId="34991"/>
    <cellStyle name="Normal 3 13 2 5 2 2 2" xfId="34992"/>
    <cellStyle name="Normal 3 13 2 5 2 3" xfId="34993"/>
    <cellStyle name="Normal 3 13 2 5 3" xfId="34994"/>
    <cellStyle name="Normal 3 13 2 5 3 2" xfId="34995"/>
    <cellStyle name="Normal 3 13 2 5 4" xfId="34996"/>
    <cellStyle name="Normal 3 13 2 6" xfId="34997"/>
    <cellStyle name="Normal 3 13 2 6 2" xfId="34998"/>
    <cellStyle name="Normal 3 13 2 6 2 2" xfId="34999"/>
    <cellStyle name="Normal 3 13 2 6 2 2 2" xfId="35000"/>
    <cellStyle name="Normal 3 13 2 6 2 3" xfId="35001"/>
    <cellStyle name="Normal 3 13 2 6 3" xfId="35002"/>
    <cellStyle name="Normal 3 13 2 6 3 2" xfId="35003"/>
    <cellStyle name="Normal 3 13 2 6 4" xfId="35004"/>
    <cellStyle name="Normal 3 13 2 7" xfId="35005"/>
    <cellStyle name="Normal 3 13 2 7 2" xfId="35006"/>
    <cellStyle name="Normal 3 13 2 7 2 2" xfId="35007"/>
    <cellStyle name="Normal 3 13 2 7 3" xfId="35008"/>
    <cellStyle name="Normal 3 13 2 8" xfId="35009"/>
    <cellStyle name="Normal 3 13 2 8 2" xfId="35010"/>
    <cellStyle name="Normal 3 13 2 9" xfId="35011"/>
    <cellStyle name="Normal 3 13 3" xfId="35012"/>
    <cellStyle name="Normal 3 13 3 2" xfId="35013"/>
    <cellStyle name="Normal 3 13 3 2 2" xfId="35014"/>
    <cellStyle name="Normal 3 13 3 2 2 2" xfId="35015"/>
    <cellStyle name="Normal 3 13 3 2 2 2 2" xfId="35016"/>
    <cellStyle name="Normal 3 13 3 2 2 3" xfId="35017"/>
    <cellStyle name="Normal 3 13 3 2 3" xfId="35018"/>
    <cellStyle name="Normal 3 13 3 2 3 2" xfId="35019"/>
    <cellStyle name="Normal 3 13 3 2 4" xfId="35020"/>
    <cellStyle name="Normal 3 13 3 3" xfId="35021"/>
    <cellStyle name="Normal 3 13 3 3 2" xfId="35022"/>
    <cellStyle name="Normal 3 13 3 3 2 2" xfId="35023"/>
    <cellStyle name="Normal 3 13 3 3 2 2 2" xfId="35024"/>
    <cellStyle name="Normal 3 13 3 3 2 3" xfId="35025"/>
    <cellStyle name="Normal 3 13 3 3 3" xfId="35026"/>
    <cellStyle name="Normal 3 13 3 3 3 2" xfId="35027"/>
    <cellStyle name="Normal 3 13 3 3 4" xfId="35028"/>
    <cellStyle name="Normal 3 13 3 4" xfId="35029"/>
    <cellStyle name="Normal 3 13 3 4 2" xfId="35030"/>
    <cellStyle name="Normal 3 13 3 4 2 2" xfId="35031"/>
    <cellStyle name="Normal 3 13 3 4 3" xfId="35032"/>
    <cellStyle name="Normal 3 13 3 5" xfId="35033"/>
    <cellStyle name="Normal 3 13 3 5 2" xfId="35034"/>
    <cellStyle name="Normal 3 13 3 6" xfId="35035"/>
    <cellStyle name="Normal 3 13 3 7" xfId="35036"/>
    <cellStyle name="Normal 3 13 4" xfId="35037"/>
    <cellStyle name="Normal 3 13 4 2" xfId="35038"/>
    <cellStyle name="Normal 3 13 4 2 2" xfId="35039"/>
    <cellStyle name="Normal 3 13 4 2 2 2" xfId="35040"/>
    <cellStyle name="Normal 3 13 4 2 2 2 2" xfId="35041"/>
    <cellStyle name="Normal 3 13 4 2 2 3" xfId="35042"/>
    <cellStyle name="Normal 3 13 4 2 3" xfId="35043"/>
    <cellStyle name="Normal 3 13 4 2 3 2" xfId="35044"/>
    <cellStyle name="Normal 3 13 4 2 4" xfId="35045"/>
    <cellStyle name="Normal 3 13 4 3" xfId="35046"/>
    <cellStyle name="Normal 3 13 4 3 2" xfId="35047"/>
    <cellStyle name="Normal 3 13 4 3 2 2" xfId="35048"/>
    <cellStyle name="Normal 3 13 4 3 2 2 2" xfId="35049"/>
    <cellStyle name="Normal 3 13 4 3 2 3" xfId="35050"/>
    <cellStyle name="Normal 3 13 4 3 3" xfId="35051"/>
    <cellStyle name="Normal 3 13 4 3 3 2" xfId="35052"/>
    <cellStyle name="Normal 3 13 4 3 4" xfId="35053"/>
    <cellStyle name="Normal 3 13 4 4" xfId="35054"/>
    <cellStyle name="Normal 3 13 4 4 2" xfId="35055"/>
    <cellStyle name="Normal 3 13 4 4 2 2" xfId="35056"/>
    <cellStyle name="Normal 3 13 4 4 3" xfId="35057"/>
    <cellStyle name="Normal 3 13 4 5" xfId="35058"/>
    <cellStyle name="Normal 3 13 4 5 2" xfId="35059"/>
    <cellStyle name="Normal 3 13 4 6" xfId="35060"/>
    <cellStyle name="Normal 3 13 4 7" xfId="35061"/>
    <cellStyle name="Normal 3 13 5" xfId="35062"/>
    <cellStyle name="Normal 3 13 5 2" xfId="35063"/>
    <cellStyle name="Normal 3 13 5 2 2" xfId="35064"/>
    <cellStyle name="Normal 3 13 5 2 2 2" xfId="35065"/>
    <cellStyle name="Normal 3 13 5 2 3" xfId="35066"/>
    <cellStyle name="Normal 3 13 5 3" xfId="35067"/>
    <cellStyle name="Normal 3 13 5 3 2" xfId="35068"/>
    <cellStyle name="Normal 3 13 5 4" xfId="35069"/>
    <cellStyle name="Normal 3 13 6" xfId="35070"/>
    <cellStyle name="Normal 3 13 6 2" xfId="35071"/>
    <cellStyle name="Normal 3 13 6 2 2" xfId="35072"/>
    <cellStyle name="Normal 3 13 6 2 2 2" xfId="35073"/>
    <cellStyle name="Normal 3 13 6 2 3" xfId="35074"/>
    <cellStyle name="Normal 3 13 6 3" xfId="35075"/>
    <cellStyle name="Normal 3 13 6 3 2" xfId="35076"/>
    <cellStyle name="Normal 3 13 6 4" xfId="35077"/>
    <cellStyle name="Normal 3 13 7" xfId="35078"/>
    <cellStyle name="Normal 3 13 7 2" xfId="35079"/>
    <cellStyle name="Normal 3 13 7 2 2" xfId="35080"/>
    <cellStyle name="Normal 3 13 7 2 2 2" xfId="35081"/>
    <cellStyle name="Normal 3 13 7 2 3" xfId="35082"/>
    <cellStyle name="Normal 3 13 7 3" xfId="35083"/>
    <cellStyle name="Normal 3 13 7 3 2" xfId="35084"/>
    <cellStyle name="Normal 3 13 7 4" xfId="35085"/>
    <cellStyle name="Normal 3 13 8" xfId="35086"/>
    <cellStyle name="Normal 3 13 8 2" xfId="35087"/>
    <cellStyle name="Normal 3 13 8 2 2" xfId="35088"/>
    <cellStyle name="Normal 3 13 8 3" xfId="35089"/>
    <cellStyle name="Normal 3 13 9" xfId="35090"/>
    <cellStyle name="Normal 3 13 9 2" xfId="35091"/>
    <cellStyle name="Normal 3 14" xfId="35092"/>
    <cellStyle name="Normal 3 14 10" xfId="35093"/>
    <cellStyle name="Normal 3 14 11" xfId="35094"/>
    <cellStyle name="Normal 3 14 2" xfId="35095"/>
    <cellStyle name="Normal 3 14 2 2" xfId="35096"/>
    <cellStyle name="Normal 3 14 2 2 2" xfId="35097"/>
    <cellStyle name="Normal 3 14 2 2 2 2" xfId="35098"/>
    <cellStyle name="Normal 3 14 2 2 2 2 2" xfId="35099"/>
    <cellStyle name="Normal 3 14 2 2 2 3" xfId="35100"/>
    <cellStyle name="Normal 3 14 2 2 3" xfId="35101"/>
    <cellStyle name="Normal 3 14 2 2 3 2" xfId="35102"/>
    <cellStyle name="Normal 3 14 2 2 4" xfId="35103"/>
    <cellStyle name="Normal 3 14 2 3" xfId="35104"/>
    <cellStyle name="Normal 3 14 2 3 2" xfId="35105"/>
    <cellStyle name="Normal 3 14 2 3 2 2" xfId="35106"/>
    <cellStyle name="Normal 3 14 2 3 2 2 2" xfId="35107"/>
    <cellStyle name="Normal 3 14 2 3 2 3" xfId="35108"/>
    <cellStyle name="Normal 3 14 2 3 3" xfId="35109"/>
    <cellStyle name="Normal 3 14 2 3 3 2" xfId="35110"/>
    <cellStyle name="Normal 3 14 2 3 4" xfId="35111"/>
    <cellStyle name="Normal 3 14 2 4" xfId="35112"/>
    <cellStyle name="Normal 3 14 2 4 2" xfId="35113"/>
    <cellStyle name="Normal 3 14 2 4 2 2" xfId="35114"/>
    <cellStyle name="Normal 3 14 2 4 3" xfId="35115"/>
    <cellStyle name="Normal 3 14 2 5" xfId="35116"/>
    <cellStyle name="Normal 3 14 2 5 2" xfId="35117"/>
    <cellStyle name="Normal 3 14 2 6" xfId="35118"/>
    <cellStyle name="Normal 3 14 2 7" xfId="35119"/>
    <cellStyle name="Normal 3 14 3" xfId="35120"/>
    <cellStyle name="Normal 3 14 3 2" xfId="35121"/>
    <cellStyle name="Normal 3 14 3 2 2" xfId="35122"/>
    <cellStyle name="Normal 3 14 3 2 2 2" xfId="35123"/>
    <cellStyle name="Normal 3 14 3 2 3" xfId="35124"/>
    <cellStyle name="Normal 3 14 3 3" xfId="35125"/>
    <cellStyle name="Normal 3 14 3 3 2" xfId="35126"/>
    <cellStyle name="Normal 3 14 3 4" xfId="35127"/>
    <cellStyle name="Normal 3 14 3 5" xfId="35128"/>
    <cellStyle name="Normal 3 14 4" xfId="35129"/>
    <cellStyle name="Normal 3 14 4 2" xfId="35130"/>
    <cellStyle name="Normal 3 14 4 2 2" xfId="35131"/>
    <cellStyle name="Normal 3 14 4 2 2 2" xfId="35132"/>
    <cellStyle name="Normal 3 14 4 2 3" xfId="35133"/>
    <cellStyle name="Normal 3 14 4 3" xfId="35134"/>
    <cellStyle name="Normal 3 14 4 3 2" xfId="35135"/>
    <cellStyle name="Normal 3 14 4 4" xfId="35136"/>
    <cellStyle name="Normal 3 14 5" xfId="35137"/>
    <cellStyle name="Normal 3 14 5 2" xfId="35138"/>
    <cellStyle name="Normal 3 14 5 2 2" xfId="35139"/>
    <cellStyle name="Normal 3 14 5 2 2 2" xfId="35140"/>
    <cellStyle name="Normal 3 14 5 2 3" xfId="35141"/>
    <cellStyle name="Normal 3 14 5 3" xfId="35142"/>
    <cellStyle name="Normal 3 14 5 3 2" xfId="35143"/>
    <cellStyle name="Normal 3 14 5 4" xfId="35144"/>
    <cellStyle name="Normal 3 14 6" xfId="35145"/>
    <cellStyle name="Normal 3 14 6 2" xfId="35146"/>
    <cellStyle name="Normal 3 14 6 2 2" xfId="35147"/>
    <cellStyle name="Normal 3 14 6 2 2 2" xfId="35148"/>
    <cellStyle name="Normal 3 14 6 2 3" xfId="35149"/>
    <cellStyle name="Normal 3 14 6 3" xfId="35150"/>
    <cellStyle name="Normal 3 14 6 3 2" xfId="35151"/>
    <cellStyle name="Normal 3 14 6 4" xfId="35152"/>
    <cellStyle name="Normal 3 14 7" xfId="35153"/>
    <cellStyle name="Normal 3 14 7 2" xfId="35154"/>
    <cellStyle name="Normal 3 14 7 2 2" xfId="35155"/>
    <cellStyle name="Normal 3 14 7 3" xfId="35156"/>
    <cellStyle name="Normal 3 14 8" xfId="35157"/>
    <cellStyle name="Normal 3 14 8 2" xfId="35158"/>
    <cellStyle name="Normal 3 14 9" xfId="35159"/>
    <cellStyle name="Normal 3 15" xfId="35160"/>
    <cellStyle name="Normal 3 2" xfId="35161"/>
    <cellStyle name="Normal 3 2 10" xfId="35162"/>
    <cellStyle name="Normal 3 2 11" xfId="35163"/>
    <cellStyle name="Normal 3 2 11 2" xfId="35164"/>
    <cellStyle name="Normal 3 2 11 2 2" xfId="35165"/>
    <cellStyle name="Normal 3 2 11 2 2 2" xfId="35166"/>
    <cellStyle name="Normal 3 2 11 2 2 2 2" xfId="35167"/>
    <cellStyle name="Normal 3 2 11 2 2 3" xfId="35168"/>
    <cellStyle name="Normal 3 2 11 2 3" xfId="35169"/>
    <cellStyle name="Normal 3 2 11 2 3 2" xfId="35170"/>
    <cellStyle name="Normal 3 2 11 2 4" xfId="35171"/>
    <cellStyle name="Normal 3 2 11 3" xfId="35172"/>
    <cellStyle name="Normal 3 2 11 3 2" xfId="35173"/>
    <cellStyle name="Normal 3 2 11 3 2 2" xfId="35174"/>
    <cellStyle name="Normal 3 2 11 3 2 2 2" xfId="35175"/>
    <cellStyle name="Normal 3 2 11 3 2 3" xfId="35176"/>
    <cellStyle name="Normal 3 2 11 3 3" xfId="35177"/>
    <cellStyle name="Normal 3 2 11 3 3 2" xfId="35178"/>
    <cellStyle name="Normal 3 2 11 3 4" xfId="35179"/>
    <cellStyle name="Normal 3 2 11 4" xfId="35180"/>
    <cellStyle name="Normal 3 2 11 4 2" xfId="35181"/>
    <cellStyle name="Normal 3 2 11 4 2 2" xfId="35182"/>
    <cellStyle name="Normal 3 2 11 4 3" xfId="35183"/>
    <cellStyle name="Normal 3 2 11 5" xfId="35184"/>
    <cellStyle name="Normal 3 2 11 5 2" xfId="35185"/>
    <cellStyle name="Normal 3 2 11 6" xfId="35186"/>
    <cellStyle name="Normal 3 2 11 7" xfId="35187"/>
    <cellStyle name="Normal 3 2 11 8" xfId="35188"/>
    <cellStyle name="Normal 3 2 12" xfId="35189"/>
    <cellStyle name="Normal 3 2 12 2" xfId="35190"/>
    <cellStyle name="Normal 3 2 12 2 2" xfId="35191"/>
    <cellStyle name="Normal 3 2 12 2 2 2" xfId="35192"/>
    <cellStyle name="Normal 3 2 12 2 2 2 2" xfId="35193"/>
    <cellStyle name="Normal 3 2 12 2 2 3" xfId="35194"/>
    <cellStyle name="Normal 3 2 12 2 3" xfId="35195"/>
    <cellStyle name="Normal 3 2 12 2 3 2" xfId="35196"/>
    <cellStyle name="Normal 3 2 12 2 4" xfId="35197"/>
    <cellStyle name="Normal 3 2 12 3" xfId="35198"/>
    <cellStyle name="Normal 3 2 12 3 2" xfId="35199"/>
    <cellStyle name="Normal 3 2 12 3 2 2" xfId="35200"/>
    <cellStyle name="Normal 3 2 12 3 2 2 2" xfId="35201"/>
    <cellStyle name="Normal 3 2 12 3 2 3" xfId="35202"/>
    <cellStyle name="Normal 3 2 12 3 3" xfId="35203"/>
    <cellStyle name="Normal 3 2 12 3 3 2" xfId="35204"/>
    <cellStyle name="Normal 3 2 12 3 4" xfId="35205"/>
    <cellStyle name="Normal 3 2 12 4" xfId="35206"/>
    <cellStyle name="Normal 3 2 12 4 2" xfId="35207"/>
    <cellStyle name="Normal 3 2 12 4 2 2" xfId="35208"/>
    <cellStyle name="Normal 3 2 12 4 3" xfId="35209"/>
    <cellStyle name="Normal 3 2 12 5" xfId="35210"/>
    <cellStyle name="Normal 3 2 12 5 2" xfId="35211"/>
    <cellStyle name="Normal 3 2 12 6" xfId="35212"/>
    <cellStyle name="Normal 3 2 12 7" xfId="35213"/>
    <cellStyle name="Normal 3 2 12 8" xfId="35214"/>
    <cellStyle name="Normal 3 2 13" xfId="35215"/>
    <cellStyle name="Normal 3 2 13 2" xfId="35216"/>
    <cellStyle name="Normal 3 2 13 2 2" xfId="35217"/>
    <cellStyle name="Normal 3 2 13 2 2 2" xfId="35218"/>
    <cellStyle name="Normal 3 2 13 2 3" xfId="35219"/>
    <cellStyle name="Normal 3 2 13 3" xfId="35220"/>
    <cellStyle name="Normal 3 2 13 3 2" xfId="35221"/>
    <cellStyle name="Normal 3 2 13 4" xfId="35222"/>
    <cellStyle name="Normal 3 2 13 5" xfId="35223"/>
    <cellStyle name="Normal 3 2 14" xfId="35224"/>
    <cellStyle name="Normal 3 2 14 2" xfId="35225"/>
    <cellStyle name="Normal 3 2 14 2 2" xfId="35226"/>
    <cellStyle name="Normal 3 2 14 2 2 2" xfId="35227"/>
    <cellStyle name="Normal 3 2 14 2 3" xfId="35228"/>
    <cellStyle name="Normal 3 2 14 3" xfId="35229"/>
    <cellStyle name="Normal 3 2 14 3 2" xfId="35230"/>
    <cellStyle name="Normal 3 2 14 4" xfId="35231"/>
    <cellStyle name="Normal 3 2 15" xfId="35232"/>
    <cellStyle name="Normal 3 2 15 2" xfId="35233"/>
    <cellStyle name="Normal 3 2 15 2 2" xfId="35234"/>
    <cellStyle name="Normal 3 2 15 3" xfId="35235"/>
    <cellStyle name="Normal 3 2 15 4" xfId="35236"/>
    <cellStyle name="Normal 3 2 16" xfId="35237"/>
    <cellStyle name="Normal 3 2 16 2" xfId="35238"/>
    <cellStyle name="Normal 3 2 17" xfId="35239"/>
    <cellStyle name="Normal 3 2 18" xfId="35240"/>
    <cellStyle name="Normal 3 2 19" xfId="35241"/>
    <cellStyle name="Normal 3 2 2" xfId="35242"/>
    <cellStyle name="Normal 3 2 2 10" xfId="35243"/>
    <cellStyle name="Normal 3 2 2 10 2" xfId="35244"/>
    <cellStyle name="Normal 3 2 2 10 2 2" xfId="35245"/>
    <cellStyle name="Normal 3 2 2 10 2 2 2" xfId="35246"/>
    <cellStyle name="Normal 3 2 2 10 2 2 2 2" xfId="35247"/>
    <cellStyle name="Normal 3 2 2 10 2 2 3" xfId="35248"/>
    <cellStyle name="Normal 3 2 2 10 2 3" xfId="35249"/>
    <cellStyle name="Normal 3 2 2 10 2 3 2" xfId="35250"/>
    <cellStyle name="Normal 3 2 2 10 2 4" xfId="35251"/>
    <cellStyle name="Normal 3 2 2 10 3" xfId="35252"/>
    <cellStyle name="Normal 3 2 2 10 3 2" xfId="35253"/>
    <cellStyle name="Normal 3 2 2 10 3 2 2" xfId="35254"/>
    <cellStyle name="Normal 3 2 2 10 3 2 2 2" xfId="35255"/>
    <cellStyle name="Normal 3 2 2 10 3 2 3" xfId="35256"/>
    <cellStyle name="Normal 3 2 2 10 3 3" xfId="35257"/>
    <cellStyle name="Normal 3 2 2 10 3 3 2" xfId="35258"/>
    <cellStyle name="Normal 3 2 2 10 3 4" xfId="35259"/>
    <cellStyle name="Normal 3 2 2 10 4" xfId="35260"/>
    <cellStyle name="Normal 3 2 2 10 4 2" xfId="35261"/>
    <cellStyle name="Normal 3 2 2 10 4 2 2" xfId="35262"/>
    <cellStyle name="Normal 3 2 2 10 4 3" xfId="35263"/>
    <cellStyle name="Normal 3 2 2 10 5" xfId="35264"/>
    <cellStyle name="Normal 3 2 2 10 5 2" xfId="35265"/>
    <cellStyle name="Normal 3 2 2 10 6" xfId="35266"/>
    <cellStyle name="Normal 3 2 2 10 7" xfId="35267"/>
    <cellStyle name="Normal 3 2 2 11" xfId="35268"/>
    <cellStyle name="Normal 3 2 2 11 2" xfId="35269"/>
    <cellStyle name="Normal 3 2 2 11 2 2" xfId="35270"/>
    <cellStyle name="Normal 3 2 2 11 2 2 2" xfId="35271"/>
    <cellStyle name="Normal 3 2 2 11 2 3" xfId="35272"/>
    <cellStyle name="Normal 3 2 2 11 3" xfId="35273"/>
    <cellStyle name="Normal 3 2 2 11 3 2" xfId="35274"/>
    <cellStyle name="Normal 3 2 2 11 4" xfId="35275"/>
    <cellStyle name="Normal 3 2 2 12" xfId="35276"/>
    <cellStyle name="Normal 3 2 2 12 2" xfId="35277"/>
    <cellStyle name="Normal 3 2 2 12 2 2" xfId="35278"/>
    <cellStyle name="Normal 3 2 2 12 2 2 2" xfId="35279"/>
    <cellStyle name="Normal 3 2 2 12 2 3" xfId="35280"/>
    <cellStyle name="Normal 3 2 2 12 3" xfId="35281"/>
    <cellStyle name="Normal 3 2 2 12 3 2" xfId="35282"/>
    <cellStyle name="Normal 3 2 2 12 4" xfId="35283"/>
    <cellStyle name="Normal 3 2 2 13" xfId="35284"/>
    <cellStyle name="Normal 3 2 2 13 2" xfId="35285"/>
    <cellStyle name="Normal 3 2 2 13 2 2" xfId="35286"/>
    <cellStyle name="Normal 3 2 2 13 2 2 2" xfId="35287"/>
    <cellStyle name="Normal 3 2 2 13 2 3" xfId="35288"/>
    <cellStyle name="Normal 3 2 2 13 3" xfId="35289"/>
    <cellStyle name="Normal 3 2 2 13 3 2" xfId="35290"/>
    <cellStyle name="Normal 3 2 2 13 4" xfId="35291"/>
    <cellStyle name="Normal 3 2 2 14" xfId="35292"/>
    <cellStyle name="Normal 3 2 2 14 2" xfId="35293"/>
    <cellStyle name="Normal 3 2 2 14 2 2" xfId="35294"/>
    <cellStyle name="Normal 3 2 2 14 3" xfId="35295"/>
    <cellStyle name="Normal 3 2 2 15" xfId="35296"/>
    <cellStyle name="Normal 3 2 2 15 2" xfId="35297"/>
    <cellStyle name="Normal 3 2 2 16" xfId="35298"/>
    <cellStyle name="Normal 3 2 2 17" xfId="35299"/>
    <cellStyle name="Normal 3 2 2 18" xfId="35300"/>
    <cellStyle name="Normal 3 2 2 19" xfId="35301"/>
    <cellStyle name="Normal 3 2 2 2" xfId="35302"/>
    <cellStyle name="Normal 3 2 2 2 10" xfId="35303"/>
    <cellStyle name="Normal 3 2 2 2 10 2" xfId="35304"/>
    <cellStyle name="Normal 3 2 2 2 10 2 2" xfId="35305"/>
    <cellStyle name="Normal 3 2 2 2 10 2 2 2" xfId="35306"/>
    <cellStyle name="Normal 3 2 2 2 10 2 3" xfId="35307"/>
    <cellStyle name="Normal 3 2 2 2 10 3" xfId="35308"/>
    <cellStyle name="Normal 3 2 2 2 10 3 2" xfId="35309"/>
    <cellStyle name="Normal 3 2 2 2 10 4" xfId="35310"/>
    <cellStyle name="Normal 3 2 2 2 11" xfId="35311"/>
    <cellStyle name="Normal 3 2 2 2 11 2" xfId="35312"/>
    <cellStyle name="Normal 3 2 2 2 11 2 2" xfId="35313"/>
    <cellStyle name="Normal 3 2 2 2 11 3" xfId="35314"/>
    <cellStyle name="Normal 3 2 2 2 12" xfId="35315"/>
    <cellStyle name="Normal 3 2 2 2 12 2" xfId="35316"/>
    <cellStyle name="Normal 3 2 2 2 13" xfId="35317"/>
    <cellStyle name="Normal 3 2 2 2 14" xfId="35318"/>
    <cellStyle name="Normal 3 2 2 2 15" xfId="35319"/>
    <cellStyle name="Normal 3 2 2 2 16" xfId="35320"/>
    <cellStyle name="Normal 3 2 2 2 17" xfId="35321"/>
    <cellStyle name="Normal 3 2 2 2 18" xfId="35322"/>
    <cellStyle name="Normal 3 2 2 2 19" xfId="35323"/>
    <cellStyle name="Normal 3 2 2 2 2" xfId="35324"/>
    <cellStyle name="Normal 3 2 2 2 2 10" xfId="35325"/>
    <cellStyle name="Normal 3 2 2 2 2 10 2" xfId="35326"/>
    <cellStyle name="Normal 3 2 2 2 2 10 2 2" xfId="35327"/>
    <cellStyle name="Normal 3 2 2 2 2 10 3" xfId="35328"/>
    <cellStyle name="Normal 3 2 2 2 2 11" xfId="35329"/>
    <cellStyle name="Normal 3 2 2 2 2 11 2" xfId="35330"/>
    <cellStyle name="Normal 3 2 2 2 2 12" xfId="35331"/>
    <cellStyle name="Normal 3 2 2 2 2 13" xfId="35332"/>
    <cellStyle name="Normal 3 2 2 2 2 14" xfId="35333"/>
    <cellStyle name="Normal 3 2 2 2 2 15" xfId="35334"/>
    <cellStyle name="Normal 3 2 2 2 2 2" xfId="35335"/>
    <cellStyle name="Normal 3 2 2 2 2 2 10" xfId="35336"/>
    <cellStyle name="Normal 3 2 2 2 2 2 10 2" xfId="35337"/>
    <cellStyle name="Normal 3 2 2 2 2 2 11" xfId="35338"/>
    <cellStyle name="Normal 3 2 2 2 2 2 12" xfId="35339"/>
    <cellStyle name="Normal 3 2 2 2 2 2 13" xfId="35340"/>
    <cellStyle name="Normal 3 2 2 2 2 2 2" xfId="35341"/>
    <cellStyle name="Normal 3 2 2 2 2 2 2 10" xfId="35342"/>
    <cellStyle name="Normal 3 2 2 2 2 2 2 11" xfId="35343"/>
    <cellStyle name="Normal 3 2 2 2 2 2 2 2" xfId="35344"/>
    <cellStyle name="Normal 3 2 2 2 2 2 2 2 2" xfId="35345"/>
    <cellStyle name="Normal 3 2 2 2 2 2 2 2 2 2" xfId="35346"/>
    <cellStyle name="Normal 3 2 2 2 2 2 2 2 2 2 2" xfId="35347"/>
    <cellStyle name="Normal 3 2 2 2 2 2 2 2 2 2 2 2" xfId="35348"/>
    <cellStyle name="Normal 3 2 2 2 2 2 2 2 2 2 3" xfId="35349"/>
    <cellStyle name="Normal 3 2 2 2 2 2 2 2 2 3" xfId="35350"/>
    <cellStyle name="Normal 3 2 2 2 2 2 2 2 2 3 2" xfId="35351"/>
    <cellStyle name="Normal 3 2 2 2 2 2 2 2 2 4" xfId="35352"/>
    <cellStyle name="Normal 3 2 2 2 2 2 2 2 3" xfId="35353"/>
    <cellStyle name="Normal 3 2 2 2 2 2 2 2 3 2" xfId="35354"/>
    <cellStyle name="Normal 3 2 2 2 2 2 2 2 3 2 2" xfId="35355"/>
    <cellStyle name="Normal 3 2 2 2 2 2 2 2 3 2 2 2" xfId="35356"/>
    <cellStyle name="Normal 3 2 2 2 2 2 2 2 3 2 3" xfId="35357"/>
    <cellStyle name="Normal 3 2 2 2 2 2 2 2 3 3" xfId="35358"/>
    <cellStyle name="Normal 3 2 2 2 2 2 2 2 3 3 2" xfId="35359"/>
    <cellStyle name="Normal 3 2 2 2 2 2 2 2 3 4" xfId="35360"/>
    <cellStyle name="Normal 3 2 2 2 2 2 2 2 4" xfId="35361"/>
    <cellStyle name="Normal 3 2 2 2 2 2 2 2 4 2" xfId="35362"/>
    <cellStyle name="Normal 3 2 2 2 2 2 2 2 4 2 2" xfId="35363"/>
    <cellStyle name="Normal 3 2 2 2 2 2 2 2 4 3" xfId="35364"/>
    <cellStyle name="Normal 3 2 2 2 2 2 2 2 5" xfId="35365"/>
    <cellStyle name="Normal 3 2 2 2 2 2 2 2 5 2" xfId="35366"/>
    <cellStyle name="Normal 3 2 2 2 2 2 2 2 6" xfId="35367"/>
    <cellStyle name="Normal 3 2 2 2 2 2 2 2 7" xfId="35368"/>
    <cellStyle name="Normal 3 2 2 2 2 2 2 3" xfId="35369"/>
    <cellStyle name="Normal 3 2 2 2 2 2 2 3 2" xfId="35370"/>
    <cellStyle name="Normal 3 2 2 2 2 2 2 3 2 2" xfId="35371"/>
    <cellStyle name="Normal 3 2 2 2 2 2 2 3 2 2 2" xfId="35372"/>
    <cellStyle name="Normal 3 2 2 2 2 2 2 3 2 3" xfId="35373"/>
    <cellStyle name="Normal 3 2 2 2 2 2 2 3 3" xfId="35374"/>
    <cellStyle name="Normal 3 2 2 2 2 2 2 3 3 2" xfId="35375"/>
    <cellStyle name="Normal 3 2 2 2 2 2 2 3 4" xfId="35376"/>
    <cellStyle name="Normal 3 2 2 2 2 2 2 3 5" xfId="35377"/>
    <cellStyle name="Normal 3 2 2 2 2 2 2 4" xfId="35378"/>
    <cellStyle name="Normal 3 2 2 2 2 2 2 4 2" xfId="35379"/>
    <cellStyle name="Normal 3 2 2 2 2 2 2 4 2 2" xfId="35380"/>
    <cellStyle name="Normal 3 2 2 2 2 2 2 4 2 2 2" xfId="35381"/>
    <cellStyle name="Normal 3 2 2 2 2 2 2 4 2 3" xfId="35382"/>
    <cellStyle name="Normal 3 2 2 2 2 2 2 4 3" xfId="35383"/>
    <cellStyle name="Normal 3 2 2 2 2 2 2 4 3 2" xfId="35384"/>
    <cellStyle name="Normal 3 2 2 2 2 2 2 4 4" xfId="35385"/>
    <cellStyle name="Normal 3 2 2 2 2 2 2 5" xfId="35386"/>
    <cellStyle name="Normal 3 2 2 2 2 2 2 5 2" xfId="35387"/>
    <cellStyle name="Normal 3 2 2 2 2 2 2 5 2 2" xfId="35388"/>
    <cellStyle name="Normal 3 2 2 2 2 2 2 5 2 2 2" xfId="35389"/>
    <cellStyle name="Normal 3 2 2 2 2 2 2 5 2 3" xfId="35390"/>
    <cellStyle name="Normal 3 2 2 2 2 2 2 5 3" xfId="35391"/>
    <cellStyle name="Normal 3 2 2 2 2 2 2 5 3 2" xfId="35392"/>
    <cellStyle name="Normal 3 2 2 2 2 2 2 5 4" xfId="35393"/>
    <cellStyle name="Normal 3 2 2 2 2 2 2 6" xfId="35394"/>
    <cellStyle name="Normal 3 2 2 2 2 2 2 6 2" xfId="35395"/>
    <cellStyle name="Normal 3 2 2 2 2 2 2 6 2 2" xfId="35396"/>
    <cellStyle name="Normal 3 2 2 2 2 2 2 6 2 2 2" xfId="35397"/>
    <cellStyle name="Normal 3 2 2 2 2 2 2 6 2 3" xfId="35398"/>
    <cellStyle name="Normal 3 2 2 2 2 2 2 6 3" xfId="35399"/>
    <cellStyle name="Normal 3 2 2 2 2 2 2 6 3 2" xfId="35400"/>
    <cellStyle name="Normal 3 2 2 2 2 2 2 6 4" xfId="35401"/>
    <cellStyle name="Normal 3 2 2 2 2 2 2 7" xfId="35402"/>
    <cellStyle name="Normal 3 2 2 2 2 2 2 7 2" xfId="35403"/>
    <cellStyle name="Normal 3 2 2 2 2 2 2 7 2 2" xfId="35404"/>
    <cellStyle name="Normal 3 2 2 2 2 2 2 7 3" xfId="35405"/>
    <cellStyle name="Normal 3 2 2 2 2 2 2 8" xfId="35406"/>
    <cellStyle name="Normal 3 2 2 2 2 2 2 8 2" xfId="35407"/>
    <cellStyle name="Normal 3 2 2 2 2 2 2 9" xfId="35408"/>
    <cellStyle name="Normal 3 2 2 2 2 2 3" xfId="35409"/>
    <cellStyle name="Normal 3 2 2 2 2 2 3 10" xfId="35410"/>
    <cellStyle name="Normal 3 2 2 2 2 2 3 2" xfId="35411"/>
    <cellStyle name="Normal 3 2 2 2 2 2 3 2 2" xfId="35412"/>
    <cellStyle name="Normal 3 2 2 2 2 2 3 2 2 2" xfId="35413"/>
    <cellStyle name="Normal 3 2 2 2 2 2 3 2 2 2 2" xfId="35414"/>
    <cellStyle name="Normal 3 2 2 2 2 2 3 2 2 2 2 2" xfId="35415"/>
    <cellStyle name="Normal 3 2 2 2 2 2 3 2 2 2 3" xfId="35416"/>
    <cellStyle name="Normal 3 2 2 2 2 2 3 2 2 3" xfId="35417"/>
    <cellStyle name="Normal 3 2 2 2 2 2 3 2 2 3 2" xfId="35418"/>
    <cellStyle name="Normal 3 2 2 2 2 2 3 2 2 4" xfId="35419"/>
    <cellStyle name="Normal 3 2 2 2 2 2 3 2 3" xfId="35420"/>
    <cellStyle name="Normal 3 2 2 2 2 2 3 2 3 2" xfId="35421"/>
    <cellStyle name="Normal 3 2 2 2 2 2 3 2 3 2 2" xfId="35422"/>
    <cellStyle name="Normal 3 2 2 2 2 2 3 2 3 2 2 2" xfId="35423"/>
    <cellStyle name="Normal 3 2 2 2 2 2 3 2 3 2 3" xfId="35424"/>
    <cellStyle name="Normal 3 2 2 2 2 2 3 2 3 3" xfId="35425"/>
    <cellStyle name="Normal 3 2 2 2 2 2 3 2 3 3 2" xfId="35426"/>
    <cellStyle name="Normal 3 2 2 2 2 2 3 2 3 4" xfId="35427"/>
    <cellStyle name="Normal 3 2 2 2 2 2 3 2 4" xfId="35428"/>
    <cellStyle name="Normal 3 2 2 2 2 2 3 2 4 2" xfId="35429"/>
    <cellStyle name="Normal 3 2 2 2 2 2 3 2 4 2 2" xfId="35430"/>
    <cellStyle name="Normal 3 2 2 2 2 2 3 2 4 3" xfId="35431"/>
    <cellStyle name="Normal 3 2 2 2 2 2 3 2 5" xfId="35432"/>
    <cellStyle name="Normal 3 2 2 2 2 2 3 2 5 2" xfId="35433"/>
    <cellStyle name="Normal 3 2 2 2 2 2 3 2 6" xfId="35434"/>
    <cellStyle name="Normal 3 2 2 2 2 2 3 2 7" xfId="35435"/>
    <cellStyle name="Normal 3 2 2 2 2 2 3 3" xfId="35436"/>
    <cellStyle name="Normal 3 2 2 2 2 2 3 3 2" xfId="35437"/>
    <cellStyle name="Normal 3 2 2 2 2 2 3 3 2 2" xfId="35438"/>
    <cellStyle name="Normal 3 2 2 2 2 2 3 3 2 2 2" xfId="35439"/>
    <cellStyle name="Normal 3 2 2 2 2 2 3 3 2 3" xfId="35440"/>
    <cellStyle name="Normal 3 2 2 2 2 2 3 3 3" xfId="35441"/>
    <cellStyle name="Normal 3 2 2 2 2 2 3 3 3 2" xfId="35442"/>
    <cellStyle name="Normal 3 2 2 2 2 2 3 3 4" xfId="35443"/>
    <cellStyle name="Normal 3 2 2 2 2 2 3 3 5" xfId="35444"/>
    <cellStyle name="Normal 3 2 2 2 2 2 3 4" xfId="35445"/>
    <cellStyle name="Normal 3 2 2 2 2 2 3 4 2" xfId="35446"/>
    <cellStyle name="Normal 3 2 2 2 2 2 3 4 2 2" xfId="35447"/>
    <cellStyle name="Normal 3 2 2 2 2 2 3 4 2 2 2" xfId="35448"/>
    <cellStyle name="Normal 3 2 2 2 2 2 3 4 2 3" xfId="35449"/>
    <cellStyle name="Normal 3 2 2 2 2 2 3 4 3" xfId="35450"/>
    <cellStyle name="Normal 3 2 2 2 2 2 3 4 3 2" xfId="35451"/>
    <cellStyle name="Normal 3 2 2 2 2 2 3 4 4" xfId="35452"/>
    <cellStyle name="Normal 3 2 2 2 2 2 3 5" xfId="35453"/>
    <cellStyle name="Normal 3 2 2 2 2 2 3 5 2" xfId="35454"/>
    <cellStyle name="Normal 3 2 2 2 2 2 3 5 2 2" xfId="35455"/>
    <cellStyle name="Normal 3 2 2 2 2 2 3 5 2 2 2" xfId="35456"/>
    <cellStyle name="Normal 3 2 2 2 2 2 3 5 2 3" xfId="35457"/>
    <cellStyle name="Normal 3 2 2 2 2 2 3 5 3" xfId="35458"/>
    <cellStyle name="Normal 3 2 2 2 2 2 3 5 3 2" xfId="35459"/>
    <cellStyle name="Normal 3 2 2 2 2 2 3 5 4" xfId="35460"/>
    <cellStyle name="Normal 3 2 2 2 2 2 3 6" xfId="35461"/>
    <cellStyle name="Normal 3 2 2 2 2 2 3 6 2" xfId="35462"/>
    <cellStyle name="Normal 3 2 2 2 2 2 3 6 2 2" xfId="35463"/>
    <cellStyle name="Normal 3 2 2 2 2 2 3 6 2 2 2" xfId="35464"/>
    <cellStyle name="Normal 3 2 2 2 2 2 3 6 2 3" xfId="35465"/>
    <cellStyle name="Normal 3 2 2 2 2 2 3 6 3" xfId="35466"/>
    <cellStyle name="Normal 3 2 2 2 2 2 3 6 3 2" xfId="35467"/>
    <cellStyle name="Normal 3 2 2 2 2 2 3 6 4" xfId="35468"/>
    <cellStyle name="Normal 3 2 2 2 2 2 3 7" xfId="35469"/>
    <cellStyle name="Normal 3 2 2 2 2 2 3 7 2" xfId="35470"/>
    <cellStyle name="Normal 3 2 2 2 2 2 3 7 2 2" xfId="35471"/>
    <cellStyle name="Normal 3 2 2 2 2 2 3 7 3" xfId="35472"/>
    <cellStyle name="Normal 3 2 2 2 2 2 3 8" xfId="35473"/>
    <cellStyle name="Normal 3 2 2 2 2 2 3 8 2" xfId="35474"/>
    <cellStyle name="Normal 3 2 2 2 2 2 3 9" xfId="35475"/>
    <cellStyle name="Normal 3 2 2 2 2 2 4" xfId="35476"/>
    <cellStyle name="Normal 3 2 2 2 2 2 4 2" xfId="35477"/>
    <cellStyle name="Normal 3 2 2 2 2 2 4 2 2" xfId="35478"/>
    <cellStyle name="Normal 3 2 2 2 2 2 4 2 2 2" xfId="35479"/>
    <cellStyle name="Normal 3 2 2 2 2 2 4 2 2 2 2" xfId="35480"/>
    <cellStyle name="Normal 3 2 2 2 2 2 4 2 2 3" xfId="35481"/>
    <cellStyle name="Normal 3 2 2 2 2 2 4 2 3" xfId="35482"/>
    <cellStyle name="Normal 3 2 2 2 2 2 4 2 3 2" xfId="35483"/>
    <cellStyle name="Normal 3 2 2 2 2 2 4 2 4" xfId="35484"/>
    <cellStyle name="Normal 3 2 2 2 2 2 4 3" xfId="35485"/>
    <cellStyle name="Normal 3 2 2 2 2 2 4 3 2" xfId="35486"/>
    <cellStyle name="Normal 3 2 2 2 2 2 4 3 2 2" xfId="35487"/>
    <cellStyle name="Normal 3 2 2 2 2 2 4 3 2 2 2" xfId="35488"/>
    <cellStyle name="Normal 3 2 2 2 2 2 4 3 2 3" xfId="35489"/>
    <cellStyle name="Normal 3 2 2 2 2 2 4 3 3" xfId="35490"/>
    <cellStyle name="Normal 3 2 2 2 2 2 4 3 3 2" xfId="35491"/>
    <cellStyle name="Normal 3 2 2 2 2 2 4 3 4" xfId="35492"/>
    <cellStyle name="Normal 3 2 2 2 2 2 4 4" xfId="35493"/>
    <cellStyle name="Normal 3 2 2 2 2 2 4 4 2" xfId="35494"/>
    <cellStyle name="Normal 3 2 2 2 2 2 4 4 2 2" xfId="35495"/>
    <cellStyle name="Normal 3 2 2 2 2 2 4 4 3" xfId="35496"/>
    <cellStyle name="Normal 3 2 2 2 2 2 4 5" xfId="35497"/>
    <cellStyle name="Normal 3 2 2 2 2 2 4 5 2" xfId="35498"/>
    <cellStyle name="Normal 3 2 2 2 2 2 4 6" xfId="35499"/>
    <cellStyle name="Normal 3 2 2 2 2 2 4 7" xfId="35500"/>
    <cellStyle name="Normal 3 2 2 2 2 2 5" xfId="35501"/>
    <cellStyle name="Normal 3 2 2 2 2 2 5 2" xfId="35502"/>
    <cellStyle name="Normal 3 2 2 2 2 2 5 2 2" xfId="35503"/>
    <cellStyle name="Normal 3 2 2 2 2 2 5 2 2 2" xfId="35504"/>
    <cellStyle name="Normal 3 2 2 2 2 2 5 2 3" xfId="35505"/>
    <cellStyle name="Normal 3 2 2 2 2 2 5 3" xfId="35506"/>
    <cellStyle name="Normal 3 2 2 2 2 2 5 3 2" xfId="35507"/>
    <cellStyle name="Normal 3 2 2 2 2 2 5 4" xfId="35508"/>
    <cellStyle name="Normal 3 2 2 2 2 2 5 5" xfId="35509"/>
    <cellStyle name="Normal 3 2 2 2 2 2 6" xfId="35510"/>
    <cellStyle name="Normal 3 2 2 2 2 2 6 2" xfId="35511"/>
    <cellStyle name="Normal 3 2 2 2 2 2 6 2 2" xfId="35512"/>
    <cellStyle name="Normal 3 2 2 2 2 2 6 2 2 2" xfId="35513"/>
    <cellStyle name="Normal 3 2 2 2 2 2 6 2 3" xfId="35514"/>
    <cellStyle name="Normal 3 2 2 2 2 2 6 3" xfId="35515"/>
    <cellStyle name="Normal 3 2 2 2 2 2 6 3 2" xfId="35516"/>
    <cellStyle name="Normal 3 2 2 2 2 2 6 4" xfId="35517"/>
    <cellStyle name="Normal 3 2 2 2 2 2 7" xfId="35518"/>
    <cellStyle name="Normal 3 2 2 2 2 2 7 2" xfId="35519"/>
    <cellStyle name="Normal 3 2 2 2 2 2 7 2 2" xfId="35520"/>
    <cellStyle name="Normal 3 2 2 2 2 2 7 2 2 2" xfId="35521"/>
    <cellStyle name="Normal 3 2 2 2 2 2 7 2 3" xfId="35522"/>
    <cellStyle name="Normal 3 2 2 2 2 2 7 3" xfId="35523"/>
    <cellStyle name="Normal 3 2 2 2 2 2 7 3 2" xfId="35524"/>
    <cellStyle name="Normal 3 2 2 2 2 2 7 4" xfId="35525"/>
    <cellStyle name="Normal 3 2 2 2 2 2 8" xfId="35526"/>
    <cellStyle name="Normal 3 2 2 2 2 2 8 2" xfId="35527"/>
    <cellStyle name="Normal 3 2 2 2 2 2 8 2 2" xfId="35528"/>
    <cellStyle name="Normal 3 2 2 2 2 2 8 2 2 2" xfId="35529"/>
    <cellStyle name="Normal 3 2 2 2 2 2 8 2 3" xfId="35530"/>
    <cellStyle name="Normal 3 2 2 2 2 2 8 3" xfId="35531"/>
    <cellStyle name="Normal 3 2 2 2 2 2 8 3 2" xfId="35532"/>
    <cellStyle name="Normal 3 2 2 2 2 2 8 4" xfId="35533"/>
    <cellStyle name="Normal 3 2 2 2 2 2 9" xfId="35534"/>
    <cellStyle name="Normal 3 2 2 2 2 2 9 2" xfId="35535"/>
    <cellStyle name="Normal 3 2 2 2 2 2 9 2 2" xfId="35536"/>
    <cellStyle name="Normal 3 2 2 2 2 2 9 3" xfId="35537"/>
    <cellStyle name="Normal 3 2 2 2 2 3" xfId="35538"/>
    <cellStyle name="Normal 3 2 2 2 2 3 10" xfId="35539"/>
    <cellStyle name="Normal 3 2 2 2 2 3 11" xfId="35540"/>
    <cellStyle name="Normal 3 2 2 2 2 3 2" xfId="35541"/>
    <cellStyle name="Normal 3 2 2 2 2 3 2 2" xfId="35542"/>
    <cellStyle name="Normal 3 2 2 2 2 3 2 2 2" xfId="35543"/>
    <cellStyle name="Normal 3 2 2 2 2 3 2 2 2 2" xfId="35544"/>
    <cellStyle name="Normal 3 2 2 2 2 3 2 2 2 2 2" xfId="35545"/>
    <cellStyle name="Normal 3 2 2 2 2 3 2 2 2 3" xfId="35546"/>
    <cellStyle name="Normal 3 2 2 2 2 3 2 2 3" xfId="35547"/>
    <cellStyle name="Normal 3 2 2 2 2 3 2 2 3 2" xfId="35548"/>
    <cellStyle name="Normal 3 2 2 2 2 3 2 2 4" xfId="35549"/>
    <cellStyle name="Normal 3 2 2 2 2 3 2 3" xfId="35550"/>
    <cellStyle name="Normal 3 2 2 2 2 3 2 3 2" xfId="35551"/>
    <cellStyle name="Normal 3 2 2 2 2 3 2 3 2 2" xfId="35552"/>
    <cellStyle name="Normal 3 2 2 2 2 3 2 3 2 2 2" xfId="35553"/>
    <cellStyle name="Normal 3 2 2 2 2 3 2 3 2 3" xfId="35554"/>
    <cellStyle name="Normal 3 2 2 2 2 3 2 3 3" xfId="35555"/>
    <cellStyle name="Normal 3 2 2 2 2 3 2 3 3 2" xfId="35556"/>
    <cellStyle name="Normal 3 2 2 2 2 3 2 3 4" xfId="35557"/>
    <cellStyle name="Normal 3 2 2 2 2 3 2 4" xfId="35558"/>
    <cellStyle name="Normal 3 2 2 2 2 3 2 4 2" xfId="35559"/>
    <cellStyle name="Normal 3 2 2 2 2 3 2 4 2 2" xfId="35560"/>
    <cellStyle name="Normal 3 2 2 2 2 3 2 4 3" xfId="35561"/>
    <cellStyle name="Normal 3 2 2 2 2 3 2 5" xfId="35562"/>
    <cellStyle name="Normal 3 2 2 2 2 3 2 5 2" xfId="35563"/>
    <cellStyle name="Normal 3 2 2 2 2 3 2 6" xfId="35564"/>
    <cellStyle name="Normal 3 2 2 2 2 3 2 7" xfId="35565"/>
    <cellStyle name="Normal 3 2 2 2 2 3 3" xfId="35566"/>
    <cellStyle name="Normal 3 2 2 2 2 3 3 2" xfId="35567"/>
    <cellStyle name="Normal 3 2 2 2 2 3 3 2 2" xfId="35568"/>
    <cellStyle name="Normal 3 2 2 2 2 3 3 2 2 2" xfId="35569"/>
    <cellStyle name="Normal 3 2 2 2 2 3 3 2 3" xfId="35570"/>
    <cellStyle name="Normal 3 2 2 2 2 3 3 3" xfId="35571"/>
    <cellStyle name="Normal 3 2 2 2 2 3 3 3 2" xfId="35572"/>
    <cellStyle name="Normal 3 2 2 2 2 3 3 4" xfId="35573"/>
    <cellStyle name="Normal 3 2 2 2 2 3 3 5" xfId="35574"/>
    <cellStyle name="Normal 3 2 2 2 2 3 4" xfId="35575"/>
    <cellStyle name="Normal 3 2 2 2 2 3 4 2" xfId="35576"/>
    <cellStyle name="Normal 3 2 2 2 2 3 4 2 2" xfId="35577"/>
    <cellStyle name="Normal 3 2 2 2 2 3 4 2 2 2" xfId="35578"/>
    <cellStyle name="Normal 3 2 2 2 2 3 4 2 3" xfId="35579"/>
    <cellStyle name="Normal 3 2 2 2 2 3 4 3" xfId="35580"/>
    <cellStyle name="Normal 3 2 2 2 2 3 4 3 2" xfId="35581"/>
    <cellStyle name="Normal 3 2 2 2 2 3 4 4" xfId="35582"/>
    <cellStyle name="Normal 3 2 2 2 2 3 5" xfId="35583"/>
    <cellStyle name="Normal 3 2 2 2 2 3 5 2" xfId="35584"/>
    <cellStyle name="Normal 3 2 2 2 2 3 5 2 2" xfId="35585"/>
    <cellStyle name="Normal 3 2 2 2 2 3 5 2 2 2" xfId="35586"/>
    <cellStyle name="Normal 3 2 2 2 2 3 5 2 3" xfId="35587"/>
    <cellStyle name="Normal 3 2 2 2 2 3 5 3" xfId="35588"/>
    <cellStyle name="Normal 3 2 2 2 2 3 5 3 2" xfId="35589"/>
    <cellStyle name="Normal 3 2 2 2 2 3 5 4" xfId="35590"/>
    <cellStyle name="Normal 3 2 2 2 2 3 6" xfId="35591"/>
    <cellStyle name="Normal 3 2 2 2 2 3 6 2" xfId="35592"/>
    <cellStyle name="Normal 3 2 2 2 2 3 6 2 2" xfId="35593"/>
    <cellStyle name="Normal 3 2 2 2 2 3 6 2 2 2" xfId="35594"/>
    <cellStyle name="Normal 3 2 2 2 2 3 6 2 3" xfId="35595"/>
    <cellStyle name="Normal 3 2 2 2 2 3 6 3" xfId="35596"/>
    <cellStyle name="Normal 3 2 2 2 2 3 6 3 2" xfId="35597"/>
    <cellStyle name="Normal 3 2 2 2 2 3 6 4" xfId="35598"/>
    <cellStyle name="Normal 3 2 2 2 2 3 7" xfId="35599"/>
    <cellStyle name="Normal 3 2 2 2 2 3 7 2" xfId="35600"/>
    <cellStyle name="Normal 3 2 2 2 2 3 7 2 2" xfId="35601"/>
    <cellStyle name="Normal 3 2 2 2 2 3 7 3" xfId="35602"/>
    <cellStyle name="Normal 3 2 2 2 2 3 8" xfId="35603"/>
    <cellStyle name="Normal 3 2 2 2 2 3 8 2" xfId="35604"/>
    <cellStyle name="Normal 3 2 2 2 2 3 9" xfId="35605"/>
    <cellStyle name="Normal 3 2 2 2 2 4" xfId="35606"/>
    <cellStyle name="Normal 3 2 2 2 2 4 10" xfId="35607"/>
    <cellStyle name="Normal 3 2 2 2 2 4 11" xfId="35608"/>
    <cellStyle name="Normal 3 2 2 2 2 4 2" xfId="35609"/>
    <cellStyle name="Normal 3 2 2 2 2 4 2 2" xfId="35610"/>
    <cellStyle name="Normal 3 2 2 2 2 4 2 2 2" xfId="35611"/>
    <cellStyle name="Normal 3 2 2 2 2 4 2 2 2 2" xfId="35612"/>
    <cellStyle name="Normal 3 2 2 2 2 4 2 2 2 2 2" xfId="35613"/>
    <cellStyle name="Normal 3 2 2 2 2 4 2 2 2 3" xfId="35614"/>
    <cellStyle name="Normal 3 2 2 2 2 4 2 2 3" xfId="35615"/>
    <cellStyle name="Normal 3 2 2 2 2 4 2 2 3 2" xfId="35616"/>
    <cellStyle name="Normal 3 2 2 2 2 4 2 2 4" xfId="35617"/>
    <cellStyle name="Normal 3 2 2 2 2 4 2 3" xfId="35618"/>
    <cellStyle name="Normal 3 2 2 2 2 4 2 3 2" xfId="35619"/>
    <cellStyle name="Normal 3 2 2 2 2 4 2 3 2 2" xfId="35620"/>
    <cellStyle name="Normal 3 2 2 2 2 4 2 3 2 2 2" xfId="35621"/>
    <cellStyle name="Normal 3 2 2 2 2 4 2 3 2 3" xfId="35622"/>
    <cellStyle name="Normal 3 2 2 2 2 4 2 3 3" xfId="35623"/>
    <cellStyle name="Normal 3 2 2 2 2 4 2 3 3 2" xfId="35624"/>
    <cellStyle name="Normal 3 2 2 2 2 4 2 3 4" xfId="35625"/>
    <cellStyle name="Normal 3 2 2 2 2 4 2 4" xfId="35626"/>
    <cellStyle name="Normal 3 2 2 2 2 4 2 4 2" xfId="35627"/>
    <cellStyle name="Normal 3 2 2 2 2 4 2 4 2 2" xfId="35628"/>
    <cellStyle name="Normal 3 2 2 2 2 4 2 4 3" xfId="35629"/>
    <cellStyle name="Normal 3 2 2 2 2 4 2 5" xfId="35630"/>
    <cellStyle name="Normal 3 2 2 2 2 4 2 5 2" xfId="35631"/>
    <cellStyle name="Normal 3 2 2 2 2 4 2 6" xfId="35632"/>
    <cellStyle name="Normal 3 2 2 2 2 4 2 7" xfId="35633"/>
    <cellStyle name="Normal 3 2 2 2 2 4 3" xfId="35634"/>
    <cellStyle name="Normal 3 2 2 2 2 4 3 2" xfId="35635"/>
    <cellStyle name="Normal 3 2 2 2 2 4 3 2 2" xfId="35636"/>
    <cellStyle name="Normal 3 2 2 2 2 4 3 2 2 2" xfId="35637"/>
    <cellStyle name="Normal 3 2 2 2 2 4 3 2 3" xfId="35638"/>
    <cellStyle name="Normal 3 2 2 2 2 4 3 3" xfId="35639"/>
    <cellStyle name="Normal 3 2 2 2 2 4 3 3 2" xfId="35640"/>
    <cellStyle name="Normal 3 2 2 2 2 4 3 4" xfId="35641"/>
    <cellStyle name="Normal 3 2 2 2 2 4 3 5" xfId="35642"/>
    <cellStyle name="Normal 3 2 2 2 2 4 4" xfId="35643"/>
    <cellStyle name="Normal 3 2 2 2 2 4 4 2" xfId="35644"/>
    <cellStyle name="Normal 3 2 2 2 2 4 4 2 2" xfId="35645"/>
    <cellStyle name="Normal 3 2 2 2 2 4 4 2 2 2" xfId="35646"/>
    <cellStyle name="Normal 3 2 2 2 2 4 4 2 3" xfId="35647"/>
    <cellStyle name="Normal 3 2 2 2 2 4 4 3" xfId="35648"/>
    <cellStyle name="Normal 3 2 2 2 2 4 4 3 2" xfId="35649"/>
    <cellStyle name="Normal 3 2 2 2 2 4 4 4" xfId="35650"/>
    <cellStyle name="Normal 3 2 2 2 2 4 5" xfId="35651"/>
    <cellStyle name="Normal 3 2 2 2 2 4 5 2" xfId="35652"/>
    <cellStyle name="Normal 3 2 2 2 2 4 5 2 2" xfId="35653"/>
    <cellStyle name="Normal 3 2 2 2 2 4 5 2 2 2" xfId="35654"/>
    <cellStyle name="Normal 3 2 2 2 2 4 5 2 3" xfId="35655"/>
    <cellStyle name="Normal 3 2 2 2 2 4 5 3" xfId="35656"/>
    <cellStyle name="Normal 3 2 2 2 2 4 5 3 2" xfId="35657"/>
    <cellStyle name="Normal 3 2 2 2 2 4 5 4" xfId="35658"/>
    <cellStyle name="Normal 3 2 2 2 2 4 6" xfId="35659"/>
    <cellStyle name="Normal 3 2 2 2 2 4 6 2" xfId="35660"/>
    <cellStyle name="Normal 3 2 2 2 2 4 6 2 2" xfId="35661"/>
    <cellStyle name="Normal 3 2 2 2 2 4 6 2 2 2" xfId="35662"/>
    <cellStyle name="Normal 3 2 2 2 2 4 6 2 3" xfId="35663"/>
    <cellStyle name="Normal 3 2 2 2 2 4 6 3" xfId="35664"/>
    <cellStyle name="Normal 3 2 2 2 2 4 6 3 2" xfId="35665"/>
    <cellStyle name="Normal 3 2 2 2 2 4 6 4" xfId="35666"/>
    <cellStyle name="Normal 3 2 2 2 2 4 7" xfId="35667"/>
    <cellStyle name="Normal 3 2 2 2 2 4 7 2" xfId="35668"/>
    <cellStyle name="Normal 3 2 2 2 2 4 7 2 2" xfId="35669"/>
    <cellStyle name="Normal 3 2 2 2 2 4 7 3" xfId="35670"/>
    <cellStyle name="Normal 3 2 2 2 2 4 8" xfId="35671"/>
    <cellStyle name="Normal 3 2 2 2 2 4 8 2" xfId="35672"/>
    <cellStyle name="Normal 3 2 2 2 2 4 9" xfId="35673"/>
    <cellStyle name="Normal 3 2 2 2 2 5" xfId="35674"/>
    <cellStyle name="Normal 3 2 2 2 2 5 2" xfId="35675"/>
    <cellStyle name="Normal 3 2 2 2 2 5 2 2" xfId="35676"/>
    <cellStyle name="Normal 3 2 2 2 2 5 2 2 2" xfId="35677"/>
    <cellStyle name="Normal 3 2 2 2 2 5 2 2 2 2" xfId="35678"/>
    <cellStyle name="Normal 3 2 2 2 2 5 2 2 3" xfId="35679"/>
    <cellStyle name="Normal 3 2 2 2 2 5 2 3" xfId="35680"/>
    <cellStyle name="Normal 3 2 2 2 2 5 2 3 2" xfId="35681"/>
    <cellStyle name="Normal 3 2 2 2 2 5 2 4" xfId="35682"/>
    <cellStyle name="Normal 3 2 2 2 2 5 3" xfId="35683"/>
    <cellStyle name="Normal 3 2 2 2 2 5 3 2" xfId="35684"/>
    <cellStyle name="Normal 3 2 2 2 2 5 3 2 2" xfId="35685"/>
    <cellStyle name="Normal 3 2 2 2 2 5 3 2 2 2" xfId="35686"/>
    <cellStyle name="Normal 3 2 2 2 2 5 3 2 3" xfId="35687"/>
    <cellStyle name="Normal 3 2 2 2 2 5 3 3" xfId="35688"/>
    <cellStyle name="Normal 3 2 2 2 2 5 3 3 2" xfId="35689"/>
    <cellStyle name="Normal 3 2 2 2 2 5 3 4" xfId="35690"/>
    <cellStyle name="Normal 3 2 2 2 2 5 4" xfId="35691"/>
    <cellStyle name="Normal 3 2 2 2 2 5 4 2" xfId="35692"/>
    <cellStyle name="Normal 3 2 2 2 2 5 4 2 2" xfId="35693"/>
    <cellStyle name="Normal 3 2 2 2 2 5 4 3" xfId="35694"/>
    <cellStyle name="Normal 3 2 2 2 2 5 5" xfId="35695"/>
    <cellStyle name="Normal 3 2 2 2 2 5 5 2" xfId="35696"/>
    <cellStyle name="Normal 3 2 2 2 2 5 6" xfId="35697"/>
    <cellStyle name="Normal 3 2 2 2 2 5 7" xfId="35698"/>
    <cellStyle name="Normal 3 2 2 2 2 6" xfId="35699"/>
    <cellStyle name="Normal 3 2 2 2 2 6 2" xfId="35700"/>
    <cellStyle name="Normal 3 2 2 2 2 6 2 2" xfId="35701"/>
    <cellStyle name="Normal 3 2 2 2 2 6 2 2 2" xfId="35702"/>
    <cellStyle name="Normal 3 2 2 2 2 6 2 3" xfId="35703"/>
    <cellStyle name="Normal 3 2 2 2 2 6 3" xfId="35704"/>
    <cellStyle name="Normal 3 2 2 2 2 6 3 2" xfId="35705"/>
    <cellStyle name="Normal 3 2 2 2 2 6 4" xfId="35706"/>
    <cellStyle name="Normal 3 2 2 2 2 6 5" xfId="35707"/>
    <cellStyle name="Normal 3 2 2 2 2 7" xfId="35708"/>
    <cellStyle name="Normal 3 2 2 2 2 7 2" xfId="35709"/>
    <cellStyle name="Normal 3 2 2 2 2 7 2 2" xfId="35710"/>
    <cellStyle name="Normal 3 2 2 2 2 7 2 2 2" xfId="35711"/>
    <cellStyle name="Normal 3 2 2 2 2 7 2 3" xfId="35712"/>
    <cellStyle name="Normal 3 2 2 2 2 7 3" xfId="35713"/>
    <cellStyle name="Normal 3 2 2 2 2 7 3 2" xfId="35714"/>
    <cellStyle name="Normal 3 2 2 2 2 7 4" xfId="35715"/>
    <cellStyle name="Normal 3 2 2 2 2 8" xfId="35716"/>
    <cellStyle name="Normal 3 2 2 2 2 8 2" xfId="35717"/>
    <cellStyle name="Normal 3 2 2 2 2 8 2 2" xfId="35718"/>
    <cellStyle name="Normal 3 2 2 2 2 8 2 2 2" xfId="35719"/>
    <cellStyle name="Normal 3 2 2 2 2 8 2 3" xfId="35720"/>
    <cellStyle name="Normal 3 2 2 2 2 8 3" xfId="35721"/>
    <cellStyle name="Normal 3 2 2 2 2 8 3 2" xfId="35722"/>
    <cellStyle name="Normal 3 2 2 2 2 8 4" xfId="35723"/>
    <cellStyle name="Normal 3 2 2 2 2 9" xfId="35724"/>
    <cellStyle name="Normal 3 2 2 2 2 9 2" xfId="35725"/>
    <cellStyle name="Normal 3 2 2 2 2 9 2 2" xfId="35726"/>
    <cellStyle name="Normal 3 2 2 2 2 9 2 2 2" xfId="35727"/>
    <cellStyle name="Normal 3 2 2 2 2 9 2 3" xfId="35728"/>
    <cellStyle name="Normal 3 2 2 2 2 9 3" xfId="35729"/>
    <cellStyle name="Normal 3 2 2 2 2 9 3 2" xfId="35730"/>
    <cellStyle name="Normal 3 2 2 2 2 9 4" xfId="35731"/>
    <cellStyle name="Normal 3 2 2 2 3" xfId="35732"/>
    <cellStyle name="Normal 3 2 2 2 3 10" xfId="35733"/>
    <cellStyle name="Normal 3 2 2 2 3 10 2" xfId="35734"/>
    <cellStyle name="Normal 3 2 2 2 3 11" xfId="35735"/>
    <cellStyle name="Normal 3 2 2 2 3 12" xfId="35736"/>
    <cellStyle name="Normal 3 2 2 2 3 13" xfId="35737"/>
    <cellStyle name="Normal 3 2 2 2 3 2" xfId="35738"/>
    <cellStyle name="Normal 3 2 2 2 3 2 10" xfId="35739"/>
    <cellStyle name="Normal 3 2 2 2 3 2 11" xfId="35740"/>
    <cellStyle name="Normal 3 2 2 2 3 2 2" xfId="35741"/>
    <cellStyle name="Normal 3 2 2 2 3 2 2 2" xfId="35742"/>
    <cellStyle name="Normal 3 2 2 2 3 2 2 2 2" xfId="35743"/>
    <cellStyle name="Normal 3 2 2 2 3 2 2 2 2 2" xfId="35744"/>
    <cellStyle name="Normal 3 2 2 2 3 2 2 2 2 2 2" xfId="35745"/>
    <cellStyle name="Normal 3 2 2 2 3 2 2 2 2 3" xfId="35746"/>
    <cellStyle name="Normal 3 2 2 2 3 2 2 2 3" xfId="35747"/>
    <cellStyle name="Normal 3 2 2 2 3 2 2 2 3 2" xfId="35748"/>
    <cellStyle name="Normal 3 2 2 2 3 2 2 2 4" xfId="35749"/>
    <cellStyle name="Normal 3 2 2 2 3 2 2 3" xfId="35750"/>
    <cellStyle name="Normal 3 2 2 2 3 2 2 3 2" xfId="35751"/>
    <cellStyle name="Normal 3 2 2 2 3 2 2 3 2 2" xfId="35752"/>
    <cellStyle name="Normal 3 2 2 2 3 2 2 3 2 2 2" xfId="35753"/>
    <cellStyle name="Normal 3 2 2 2 3 2 2 3 2 3" xfId="35754"/>
    <cellStyle name="Normal 3 2 2 2 3 2 2 3 3" xfId="35755"/>
    <cellStyle name="Normal 3 2 2 2 3 2 2 3 3 2" xfId="35756"/>
    <cellStyle name="Normal 3 2 2 2 3 2 2 3 4" xfId="35757"/>
    <cellStyle name="Normal 3 2 2 2 3 2 2 4" xfId="35758"/>
    <cellStyle name="Normal 3 2 2 2 3 2 2 4 2" xfId="35759"/>
    <cellStyle name="Normal 3 2 2 2 3 2 2 4 2 2" xfId="35760"/>
    <cellStyle name="Normal 3 2 2 2 3 2 2 4 3" xfId="35761"/>
    <cellStyle name="Normal 3 2 2 2 3 2 2 5" xfId="35762"/>
    <cellStyle name="Normal 3 2 2 2 3 2 2 5 2" xfId="35763"/>
    <cellStyle name="Normal 3 2 2 2 3 2 2 6" xfId="35764"/>
    <cellStyle name="Normal 3 2 2 2 3 2 2 7" xfId="35765"/>
    <cellStyle name="Normal 3 2 2 2 3 2 3" xfId="35766"/>
    <cellStyle name="Normal 3 2 2 2 3 2 3 2" xfId="35767"/>
    <cellStyle name="Normal 3 2 2 2 3 2 3 2 2" xfId="35768"/>
    <cellStyle name="Normal 3 2 2 2 3 2 3 2 2 2" xfId="35769"/>
    <cellStyle name="Normal 3 2 2 2 3 2 3 2 3" xfId="35770"/>
    <cellStyle name="Normal 3 2 2 2 3 2 3 3" xfId="35771"/>
    <cellStyle name="Normal 3 2 2 2 3 2 3 3 2" xfId="35772"/>
    <cellStyle name="Normal 3 2 2 2 3 2 3 4" xfId="35773"/>
    <cellStyle name="Normal 3 2 2 2 3 2 3 5" xfId="35774"/>
    <cellStyle name="Normal 3 2 2 2 3 2 4" xfId="35775"/>
    <cellStyle name="Normal 3 2 2 2 3 2 4 2" xfId="35776"/>
    <cellStyle name="Normal 3 2 2 2 3 2 4 2 2" xfId="35777"/>
    <cellStyle name="Normal 3 2 2 2 3 2 4 2 2 2" xfId="35778"/>
    <cellStyle name="Normal 3 2 2 2 3 2 4 2 3" xfId="35779"/>
    <cellStyle name="Normal 3 2 2 2 3 2 4 3" xfId="35780"/>
    <cellStyle name="Normal 3 2 2 2 3 2 4 3 2" xfId="35781"/>
    <cellStyle name="Normal 3 2 2 2 3 2 4 4" xfId="35782"/>
    <cellStyle name="Normal 3 2 2 2 3 2 5" xfId="35783"/>
    <cellStyle name="Normal 3 2 2 2 3 2 5 2" xfId="35784"/>
    <cellStyle name="Normal 3 2 2 2 3 2 5 2 2" xfId="35785"/>
    <cellStyle name="Normal 3 2 2 2 3 2 5 2 2 2" xfId="35786"/>
    <cellStyle name="Normal 3 2 2 2 3 2 5 2 3" xfId="35787"/>
    <cellStyle name="Normal 3 2 2 2 3 2 5 3" xfId="35788"/>
    <cellStyle name="Normal 3 2 2 2 3 2 5 3 2" xfId="35789"/>
    <cellStyle name="Normal 3 2 2 2 3 2 5 4" xfId="35790"/>
    <cellStyle name="Normal 3 2 2 2 3 2 6" xfId="35791"/>
    <cellStyle name="Normal 3 2 2 2 3 2 6 2" xfId="35792"/>
    <cellStyle name="Normal 3 2 2 2 3 2 6 2 2" xfId="35793"/>
    <cellStyle name="Normal 3 2 2 2 3 2 6 2 2 2" xfId="35794"/>
    <cellStyle name="Normal 3 2 2 2 3 2 6 2 3" xfId="35795"/>
    <cellStyle name="Normal 3 2 2 2 3 2 6 3" xfId="35796"/>
    <cellStyle name="Normal 3 2 2 2 3 2 6 3 2" xfId="35797"/>
    <cellStyle name="Normal 3 2 2 2 3 2 6 4" xfId="35798"/>
    <cellStyle name="Normal 3 2 2 2 3 2 7" xfId="35799"/>
    <cellStyle name="Normal 3 2 2 2 3 2 7 2" xfId="35800"/>
    <cellStyle name="Normal 3 2 2 2 3 2 7 2 2" xfId="35801"/>
    <cellStyle name="Normal 3 2 2 2 3 2 7 3" xfId="35802"/>
    <cellStyle name="Normal 3 2 2 2 3 2 8" xfId="35803"/>
    <cellStyle name="Normal 3 2 2 2 3 2 8 2" xfId="35804"/>
    <cellStyle name="Normal 3 2 2 2 3 2 9" xfId="35805"/>
    <cellStyle name="Normal 3 2 2 2 3 3" xfId="35806"/>
    <cellStyle name="Normal 3 2 2 2 3 3 10" xfId="35807"/>
    <cellStyle name="Normal 3 2 2 2 3 3 2" xfId="35808"/>
    <cellStyle name="Normal 3 2 2 2 3 3 2 2" xfId="35809"/>
    <cellStyle name="Normal 3 2 2 2 3 3 2 2 2" xfId="35810"/>
    <cellStyle name="Normal 3 2 2 2 3 3 2 2 2 2" xfId="35811"/>
    <cellStyle name="Normal 3 2 2 2 3 3 2 2 2 2 2" xfId="35812"/>
    <cellStyle name="Normal 3 2 2 2 3 3 2 2 2 3" xfId="35813"/>
    <cellStyle name="Normal 3 2 2 2 3 3 2 2 3" xfId="35814"/>
    <cellStyle name="Normal 3 2 2 2 3 3 2 2 3 2" xfId="35815"/>
    <cellStyle name="Normal 3 2 2 2 3 3 2 2 4" xfId="35816"/>
    <cellStyle name="Normal 3 2 2 2 3 3 2 3" xfId="35817"/>
    <cellStyle name="Normal 3 2 2 2 3 3 2 3 2" xfId="35818"/>
    <cellStyle name="Normal 3 2 2 2 3 3 2 3 2 2" xfId="35819"/>
    <cellStyle name="Normal 3 2 2 2 3 3 2 3 2 2 2" xfId="35820"/>
    <cellStyle name="Normal 3 2 2 2 3 3 2 3 2 3" xfId="35821"/>
    <cellStyle name="Normal 3 2 2 2 3 3 2 3 3" xfId="35822"/>
    <cellStyle name="Normal 3 2 2 2 3 3 2 3 3 2" xfId="35823"/>
    <cellStyle name="Normal 3 2 2 2 3 3 2 3 4" xfId="35824"/>
    <cellStyle name="Normal 3 2 2 2 3 3 2 4" xfId="35825"/>
    <cellStyle name="Normal 3 2 2 2 3 3 2 4 2" xfId="35826"/>
    <cellStyle name="Normal 3 2 2 2 3 3 2 4 2 2" xfId="35827"/>
    <cellStyle name="Normal 3 2 2 2 3 3 2 4 3" xfId="35828"/>
    <cellStyle name="Normal 3 2 2 2 3 3 2 5" xfId="35829"/>
    <cellStyle name="Normal 3 2 2 2 3 3 2 5 2" xfId="35830"/>
    <cellStyle name="Normal 3 2 2 2 3 3 2 6" xfId="35831"/>
    <cellStyle name="Normal 3 2 2 2 3 3 2 7" xfId="35832"/>
    <cellStyle name="Normal 3 2 2 2 3 3 3" xfId="35833"/>
    <cellStyle name="Normal 3 2 2 2 3 3 3 2" xfId="35834"/>
    <cellStyle name="Normal 3 2 2 2 3 3 3 2 2" xfId="35835"/>
    <cellStyle name="Normal 3 2 2 2 3 3 3 2 2 2" xfId="35836"/>
    <cellStyle name="Normal 3 2 2 2 3 3 3 2 3" xfId="35837"/>
    <cellStyle name="Normal 3 2 2 2 3 3 3 3" xfId="35838"/>
    <cellStyle name="Normal 3 2 2 2 3 3 3 3 2" xfId="35839"/>
    <cellStyle name="Normal 3 2 2 2 3 3 3 4" xfId="35840"/>
    <cellStyle name="Normal 3 2 2 2 3 3 3 5" xfId="35841"/>
    <cellStyle name="Normal 3 2 2 2 3 3 4" xfId="35842"/>
    <cellStyle name="Normal 3 2 2 2 3 3 4 2" xfId="35843"/>
    <cellStyle name="Normal 3 2 2 2 3 3 4 2 2" xfId="35844"/>
    <cellStyle name="Normal 3 2 2 2 3 3 4 2 2 2" xfId="35845"/>
    <cellStyle name="Normal 3 2 2 2 3 3 4 2 3" xfId="35846"/>
    <cellStyle name="Normal 3 2 2 2 3 3 4 3" xfId="35847"/>
    <cellStyle name="Normal 3 2 2 2 3 3 4 3 2" xfId="35848"/>
    <cellStyle name="Normal 3 2 2 2 3 3 4 4" xfId="35849"/>
    <cellStyle name="Normal 3 2 2 2 3 3 5" xfId="35850"/>
    <cellStyle name="Normal 3 2 2 2 3 3 5 2" xfId="35851"/>
    <cellStyle name="Normal 3 2 2 2 3 3 5 2 2" xfId="35852"/>
    <cellStyle name="Normal 3 2 2 2 3 3 5 2 2 2" xfId="35853"/>
    <cellStyle name="Normal 3 2 2 2 3 3 5 2 3" xfId="35854"/>
    <cellStyle name="Normal 3 2 2 2 3 3 5 3" xfId="35855"/>
    <cellStyle name="Normal 3 2 2 2 3 3 5 3 2" xfId="35856"/>
    <cellStyle name="Normal 3 2 2 2 3 3 5 4" xfId="35857"/>
    <cellStyle name="Normal 3 2 2 2 3 3 6" xfId="35858"/>
    <cellStyle name="Normal 3 2 2 2 3 3 6 2" xfId="35859"/>
    <cellStyle name="Normal 3 2 2 2 3 3 6 2 2" xfId="35860"/>
    <cellStyle name="Normal 3 2 2 2 3 3 6 2 2 2" xfId="35861"/>
    <cellStyle name="Normal 3 2 2 2 3 3 6 2 3" xfId="35862"/>
    <cellStyle name="Normal 3 2 2 2 3 3 6 3" xfId="35863"/>
    <cellStyle name="Normal 3 2 2 2 3 3 6 3 2" xfId="35864"/>
    <cellStyle name="Normal 3 2 2 2 3 3 6 4" xfId="35865"/>
    <cellStyle name="Normal 3 2 2 2 3 3 7" xfId="35866"/>
    <cellStyle name="Normal 3 2 2 2 3 3 7 2" xfId="35867"/>
    <cellStyle name="Normal 3 2 2 2 3 3 7 2 2" xfId="35868"/>
    <cellStyle name="Normal 3 2 2 2 3 3 7 3" xfId="35869"/>
    <cellStyle name="Normal 3 2 2 2 3 3 8" xfId="35870"/>
    <cellStyle name="Normal 3 2 2 2 3 3 8 2" xfId="35871"/>
    <cellStyle name="Normal 3 2 2 2 3 3 9" xfId="35872"/>
    <cellStyle name="Normal 3 2 2 2 3 4" xfId="35873"/>
    <cellStyle name="Normal 3 2 2 2 3 4 2" xfId="35874"/>
    <cellStyle name="Normal 3 2 2 2 3 4 2 2" xfId="35875"/>
    <cellStyle name="Normal 3 2 2 2 3 4 2 2 2" xfId="35876"/>
    <cellStyle name="Normal 3 2 2 2 3 4 2 2 2 2" xfId="35877"/>
    <cellStyle name="Normal 3 2 2 2 3 4 2 2 3" xfId="35878"/>
    <cellStyle name="Normal 3 2 2 2 3 4 2 3" xfId="35879"/>
    <cellStyle name="Normal 3 2 2 2 3 4 2 3 2" xfId="35880"/>
    <cellStyle name="Normal 3 2 2 2 3 4 2 4" xfId="35881"/>
    <cellStyle name="Normal 3 2 2 2 3 4 3" xfId="35882"/>
    <cellStyle name="Normal 3 2 2 2 3 4 3 2" xfId="35883"/>
    <cellStyle name="Normal 3 2 2 2 3 4 3 2 2" xfId="35884"/>
    <cellStyle name="Normal 3 2 2 2 3 4 3 2 2 2" xfId="35885"/>
    <cellStyle name="Normal 3 2 2 2 3 4 3 2 3" xfId="35886"/>
    <cellStyle name="Normal 3 2 2 2 3 4 3 3" xfId="35887"/>
    <cellStyle name="Normal 3 2 2 2 3 4 3 3 2" xfId="35888"/>
    <cellStyle name="Normal 3 2 2 2 3 4 3 4" xfId="35889"/>
    <cellStyle name="Normal 3 2 2 2 3 4 4" xfId="35890"/>
    <cellStyle name="Normal 3 2 2 2 3 4 4 2" xfId="35891"/>
    <cellStyle name="Normal 3 2 2 2 3 4 4 2 2" xfId="35892"/>
    <cellStyle name="Normal 3 2 2 2 3 4 4 3" xfId="35893"/>
    <cellStyle name="Normal 3 2 2 2 3 4 5" xfId="35894"/>
    <cellStyle name="Normal 3 2 2 2 3 4 5 2" xfId="35895"/>
    <cellStyle name="Normal 3 2 2 2 3 4 6" xfId="35896"/>
    <cellStyle name="Normal 3 2 2 2 3 4 7" xfId="35897"/>
    <cellStyle name="Normal 3 2 2 2 3 5" xfId="35898"/>
    <cellStyle name="Normal 3 2 2 2 3 5 2" xfId="35899"/>
    <cellStyle name="Normal 3 2 2 2 3 5 2 2" xfId="35900"/>
    <cellStyle name="Normal 3 2 2 2 3 5 2 2 2" xfId="35901"/>
    <cellStyle name="Normal 3 2 2 2 3 5 2 3" xfId="35902"/>
    <cellStyle name="Normal 3 2 2 2 3 5 3" xfId="35903"/>
    <cellStyle name="Normal 3 2 2 2 3 5 3 2" xfId="35904"/>
    <cellStyle name="Normal 3 2 2 2 3 5 4" xfId="35905"/>
    <cellStyle name="Normal 3 2 2 2 3 5 5" xfId="35906"/>
    <cellStyle name="Normal 3 2 2 2 3 6" xfId="35907"/>
    <cellStyle name="Normal 3 2 2 2 3 6 2" xfId="35908"/>
    <cellStyle name="Normal 3 2 2 2 3 6 2 2" xfId="35909"/>
    <cellStyle name="Normal 3 2 2 2 3 6 2 2 2" xfId="35910"/>
    <cellStyle name="Normal 3 2 2 2 3 6 2 3" xfId="35911"/>
    <cellStyle name="Normal 3 2 2 2 3 6 3" xfId="35912"/>
    <cellStyle name="Normal 3 2 2 2 3 6 3 2" xfId="35913"/>
    <cellStyle name="Normal 3 2 2 2 3 6 4" xfId="35914"/>
    <cellStyle name="Normal 3 2 2 2 3 7" xfId="35915"/>
    <cellStyle name="Normal 3 2 2 2 3 7 2" xfId="35916"/>
    <cellStyle name="Normal 3 2 2 2 3 7 2 2" xfId="35917"/>
    <cellStyle name="Normal 3 2 2 2 3 7 2 2 2" xfId="35918"/>
    <cellStyle name="Normal 3 2 2 2 3 7 2 3" xfId="35919"/>
    <cellStyle name="Normal 3 2 2 2 3 7 3" xfId="35920"/>
    <cellStyle name="Normal 3 2 2 2 3 7 3 2" xfId="35921"/>
    <cellStyle name="Normal 3 2 2 2 3 7 4" xfId="35922"/>
    <cellStyle name="Normal 3 2 2 2 3 8" xfId="35923"/>
    <cellStyle name="Normal 3 2 2 2 3 8 2" xfId="35924"/>
    <cellStyle name="Normal 3 2 2 2 3 8 2 2" xfId="35925"/>
    <cellStyle name="Normal 3 2 2 2 3 8 2 2 2" xfId="35926"/>
    <cellStyle name="Normal 3 2 2 2 3 8 2 3" xfId="35927"/>
    <cellStyle name="Normal 3 2 2 2 3 8 3" xfId="35928"/>
    <cellStyle name="Normal 3 2 2 2 3 8 3 2" xfId="35929"/>
    <cellStyle name="Normal 3 2 2 2 3 8 4" xfId="35930"/>
    <cellStyle name="Normal 3 2 2 2 3 9" xfId="35931"/>
    <cellStyle name="Normal 3 2 2 2 3 9 2" xfId="35932"/>
    <cellStyle name="Normal 3 2 2 2 3 9 2 2" xfId="35933"/>
    <cellStyle name="Normal 3 2 2 2 3 9 3" xfId="35934"/>
    <cellStyle name="Normal 3 2 2 2 4" xfId="35935"/>
    <cellStyle name="Normal 3 2 2 2 4 10" xfId="35936"/>
    <cellStyle name="Normal 3 2 2 2 4 11" xfId="35937"/>
    <cellStyle name="Normal 3 2 2 2 4 2" xfId="35938"/>
    <cellStyle name="Normal 3 2 2 2 4 2 2" xfId="35939"/>
    <cellStyle name="Normal 3 2 2 2 4 2 2 2" xfId="35940"/>
    <cellStyle name="Normal 3 2 2 2 4 2 2 2 2" xfId="35941"/>
    <cellStyle name="Normal 3 2 2 2 4 2 2 2 2 2" xfId="35942"/>
    <cellStyle name="Normal 3 2 2 2 4 2 2 2 3" xfId="35943"/>
    <cellStyle name="Normal 3 2 2 2 4 2 2 3" xfId="35944"/>
    <cellStyle name="Normal 3 2 2 2 4 2 2 3 2" xfId="35945"/>
    <cellStyle name="Normal 3 2 2 2 4 2 2 4" xfId="35946"/>
    <cellStyle name="Normal 3 2 2 2 4 2 3" xfId="35947"/>
    <cellStyle name="Normal 3 2 2 2 4 2 3 2" xfId="35948"/>
    <cellStyle name="Normal 3 2 2 2 4 2 3 2 2" xfId="35949"/>
    <cellStyle name="Normal 3 2 2 2 4 2 3 2 2 2" xfId="35950"/>
    <cellStyle name="Normal 3 2 2 2 4 2 3 2 3" xfId="35951"/>
    <cellStyle name="Normal 3 2 2 2 4 2 3 3" xfId="35952"/>
    <cellStyle name="Normal 3 2 2 2 4 2 3 3 2" xfId="35953"/>
    <cellStyle name="Normal 3 2 2 2 4 2 3 4" xfId="35954"/>
    <cellStyle name="Normal 3 2 2 2 4 2 4" xfId="35955"/>
    <cellStyle name="Normal 3 2 2 2 4 2 4 2" xfId="35956"/>
    <cellStyle name="Normal 3 2 2 2 4 2 4 2 2" xfId="35957"/>
    <cellStyle name="Normal 3 2 2 2 4 2 4 3" xfId="35958"/>
    <cellStyle name="Normal 3 2 2 2 4 2 5" xfId="35959"/>
    <cellStyle name="Normal 3 2 2 2 4 2 5 2" xfId="35960"/>
    <cellStyle name="Normal 3 2 2 2 4 2 6" xfId="35961"/>
    <cellStyle name="Normal 3 2 2 2 4 2 7" xfId="35962"/>
    <cellStyle name="Normal 3 2 2 2 4 3" xfId="35963"/>
    <cellStyle name="Normal 3 2 2 2 4 3 2" xfId="35964"/>
    <cellStyle name="Normal 3 2 2 2 4 3 2 2" xfId="35965"/>
    <cellStyle name="Normal 3 2 2 2 4 3 2 2 2" xfId="35966"/>
    <cellStyle name="Normal 3 2 2 2 4 3 2 3" xfId="35967"/>
    <cellStyle name="Normal 3 2 2 2 4 3 3" xfId="35968"/>
    <cellStyle name="Normal 3 2 2 2 4 3 3 2" xfId="35969"/>
    <cellStyle name="Normal 3 2 2 2 4 3 4" xfId="35970"/>
    <cellStyle name="Normal 3 2 2 2 4 3 5" xfId="35971"/>
    <cellStyle name="Normal 3 2 2 2 4 4" xfId="35972"/>
    <cellStyle name="Normal 3 2 2 2 4 4 2" xfId="35973"/>
    <cellStyle name="Normal 3 2 2 2 4 4 2 2" xfId="35974"/>
    <cellStyle name="Normal 3 2 2 2 4 4 2 2 2" xfId="35975"/>
    <cellStyle name="Normal 3 2 2 2 4 4 2 3" xfId="35976"/>
    <cellStyle name="Normal 3 2 2 2 4 4 3" xfId="35977"/>
    <cellStyle name="Normal 3 2 2 2 4 4 3 2" xfId="35978"/>
    <cellStyle name="Normal 3 2 2 2 4 4 4" xfId="35979"/>
    <cellStyle name="Normal 3 2 2 2 4 5" xfId="35980"/>
    <cellStyle name="Normal 3 2 2 2 4 5 2" xfId="35981"/>
    <cellStyle name="Normal 3 2 2 2 4 5 2 2" xfId="35982"/>
    <cellStyle name="Normal 3 2 2 2 4 5 2 2 2" xfId="35983"/>
    <cellStyle name="Normal 3 2 2 2 4 5 2 3" xfId="35984"/>
    <cellStyle name="Normal 3 2 2 2 4 5 3" xfId="35985"/>
    <cellStyle name="Normal 3 2 2 2 4 5 3 2" xfId="35986"/>
    <cellStyle name="Normal 3 2 2 2 4 5 4" xfId="35987"/>
    <cellStyle name="Normal 3 2 2 2 4 6" xfId="35988"/>
    <cellStyle name="Normal 3 2 2 2 4 6 2" xfId="35989"/>
    <cellStyle name="Normal 3 2 2 2 4 6 2 2" xfId="35990"/>
    <cellStyle name="Normal 3 2 2 2 4 6 2 2 2" xfId="35991"/>
    <cellStyle name="Normal 3 2 2 2 4 6 2 3" xfId="35992"/>
    <cellStyle name="Normal 3 2 2 2 4 6 3" xfId="35993"/>
    <cellStyle name="Normal 3 2 2 2 4 6 3 2" xfId="35994"/>
    <cellStyle name="Normal 3 2 2 2 4 6 4" xfId="35995"/>
    <cellStyle name="Normal 3 2 2 2 4 7" xfId="35996"/>
    <cellStyle name="Normal 3 2 2 2 4 7 2" xfId="35997"/>
    <cellStyle name="Normal 3 2 2 2 4 7 2 2" xfId="35998"/>
    <cellStyle name="Normal 3 2 2 2 4 7 3" xfId="35999"/>
    <cellStyle name="Normal 3 2 2 2 4 8" xfId="36000"/>
    <cellStyle name="Normal 3 2 2 2 4 8 2" xfId="36001"/>
    <cellStyle name="Normal 3 2 2 2 4 9" xfId="36002"/>
    <cellStyle name="Normal 3 2 2 2 5" xfId="36003"/>
    <cellStyle name="Normal 3 2 2 2 5 10" xfId="36004"/>
    <cellStyle name="Normal 3 2 2 2 5 11" xfId="36005"/>
    <cellStyle name="Normal 3 2 2 2 5 2" xfId="36006"/>
    <cellStyle name="Normal 3 2 2 2 5 2 2" xfId="36007"/>
    <cellStyle name="Normal 3 2 2 2 5 2 2 2" xfId="36008"/>
    <cellStyle name="Normal 3 2 2 2 5 2 2 2 2" xfId="36009"/>
    <cellStyle name="Normal 3 2 2 2 5 2 2 2 2 2" xfId="36010"/>
    <cellStyle name="Normal 3 2 2 2 5 2 2 2 3" xfId="36011"/>
    <cellStyle name="Normal 3 2 2 2 5 2 2 3" xfId="36012"/>
    <cellStyle name="Normal 3 2 2 2 5 2 2 3 2" xfId="36013"/>
    <cellStyle name="Normal 3 2 2 2 5 2 2 4" xfId="36014"/>
    <cellStyle name="Normal 3 2 2 2 5 2 3" xfId="36015"/>
    <cellStyle name="Normal 3 2 2 2 5 2 3 2" xfId="36016"/>
    <cellStyle name="Normal 3 2 2 2 5 2 3 2 2" xfId="36017"/>
    <cellStyle name="Normal 3 2 2 2 5 2 3 2 2 2" xfId="36018"/>
    <cellStyle name="Normal 3 2 2 2 5 2 3 2 3" xfId="36019"/>
    <cellStyle name="Normal 3 2 2 2 5 2 3 3" xfId="36020"/>
    <cellStyle name="Normal 3 2 2 2 5 2 3 3 2" xfId="36021"/>
    <cellStyle name="Normal 3 2 2 2 5 2 3 4" xfId="36022"/>
    <cellStyle name="Normal 3 2 2 2 5 2 4" xfId="36023"/>
    <cellStyle name="Normal 3 2 2 2 5 2 4 2" xfId="36024"/>
    <cellStyle name="Normal 3 2 2 2 5 2 4 2 2" xfId="36025"/>
    <cellStyle name="Normal 3 2 2 2 5 2 4 3" xfId="36026"/>
    <cellStyle name="Normal 3 2 2 2 5 2 5" xfId="36027"/>
    <cellStyle name="Normal 3 2 2 2 5 2 5 2" xfId="36028"/>
    <cellStyle name="Normal 3 2 2 2 5 2 6" xfId="36029"/>
    <cellStyle name="Normal 3 2 2 2 5 2 7" xfId="36030"/>
    <cellStyle name="Normal 3 2 2 2 5 3" xfId="36031"/>
    <cellStyle name="Normal 3 2 2 2 5 3 2" xfId="36032"/>
    <cellStyle name="Normal 3 2 2 2 5 3 2 2" xfId="36033"/>
    <cellStyle name="Normal 3 2 2 2 5 3 2 2 2" xfId="36034"/>
    <cellStyle name="Normal 3 2 2 2 5 3 2 3" xfId="36035"/>
    <cellStyle name="Normal 3 2 2 2 5 3 3" xfId="36036"/>
    <cellStyle name="Normal 3 2 2 2 5 3 3 2" xfId="36037"/>
    <cellStyle name="Normal 3 2 2 2 5 3 4" xfId="36038"/>
    <cellStyle name="Normal 3 2 2 2 5 3 5" xfId="36039"/>
    <cellStyle name="Normal 3 2 2 2 5 4" xfId="36040"/>
    <cellStyle name="Normal 3 2 2 2 5 4 2" xfId="36041"/>
    <cellStyle name="Normal 3 2 2 2 5 4 2 2" xfId="36042"/>
    <cellStyle name="Normal 3 2 2 2 5 4 2 2 2" xfId="36043"/>
    <cellStyle name="Normal 3 2 2 2 5 4 2 3" xfId="36044"/>
    <cellStyle name="Normal 3 2 2 2 5 4 3" xfId="36045"/>
    <cellStyle name="Normal 3 2 2 2 5 4 3 2" xfId="36046"/>
    <cellStyle name="Normal 3 2 2 2 5 4 4" xfId="36047"/>
    <cellStyle name="Normal 3 2 2 2 5 5" xfId="36048"/>
    <cellStyle name="Normal 3 2 2 2 5 5 2" xfId="36049"/>
    <cellStyle name="Normal 3 2 2 2 5 5 2 2" xfId="36050"/>
    <cellStyle name="Normal 3 2 2 2 5 5 2 2 2" xfId="36051"/>
    <cellStyle name="Normal 3 2 2 2 5 5 2 3" xfId="36052"/>
    <cellStyle name="Normal 3 2 2 2 5 5 3" xfId="36053"/>
    <cellStyle name="Normal 3 2 2 2 5 5 3 2" xfId="36054"/>
    <cellStyle name="Normal 3 2 2 2 5 5 4" xfId="36055"/>
    <cellStyle name="Normal 3 2 2 2 5 6" xfId="36056"/>
    <cellStyle name="Normal 3 2 2 2 5 6 2" xfId="36057"/>
    <cellStyle name="Normal 3 2 2 2 5 6 2 2" xfId="36058"/>
    <cellStyle name="Normal 3 2 2 2 5 6 2 2 2" xfId="36059"/>
    <cellStyle name="Normal 3 2 2 2 5 6 2 3" xfId="36060"/>
    <cellStyle name="Normal 3 2 2 2 5 6 3" xfId="36061"/>
    <cellStyle name="Normal 3 2 2 2 5 6 3 2" xfId="36062"/>
    <cellStyle name="Normal 3 2 2 2 5 6 4" xfId="36063"/>
    <cellStyle name="Normal 3 2 2 2 5 7" xfId="36064"/>
    <cellStyle name="Normal 3 2 2 2 5 7 2" xfId="36065"/>
    <cellStyle name="Normal 3 2 2 2 5 7 2 2" xfId="36066"/>
    <cellStyle name="Normal 3 2 2 2 5 7 3" xfId="36067"/>
    <cellStyle name="Normal 3 2 2 2 5 8" xfId="36068"/>
    <cellStyle name="Normal 3 2 2 2 5 8 2" xfId="36069"/>
    <cellStyle name="Normal 3 2 2 2 5 9" xfId="36070"/>
    <cellStyle name="Normal 3 2 2 2 6" xfId="36071"/>
    <cellStyle name="Normal 3 2 2 2 6 2" xfId="36072"/>
    <cellStyle name="Normal 3 2 2 2 6 2 2" xfId="36073"/>
    <cellStyle name="Normal 3 2 2 2 6 2 2 2" xfId="36074"/>
    <cellStyle name="Normal 3 2 2 2 6 2 2 2 2" xfId="36075"/>
    <cellStyle name="Normal 3 2 2 2 6 2 2 3" xfId="36076"/>
    <cellStyle name="Normal 3 2 2 2 6 2 3" xfId="36077"/>
    <cellStyle name="Normal 3 2 2 2 6 2 3 2" xfId="36078"/>
    <cellStyle name="Normal 3 2 2 2 6 2 4" xfId="36079"/>
    <cellStyle name="Normal 3 2 2 2 6 3" xfId="36080"/>
    <cellStyle name="Normal 3 2 2 2 6 3 2" xfId="36081"/>
    <cellStyle name="Normal 3 2 2 2 6 3 2 2" xfId="36082"/>
    <cellStyle name="Normal 3 2 2 2 6 3 2 2 2" xfId="36083"/>
    <cellStyle name="Normal 3 2 2 2 6 3 2 3" xfId="36084"/>
    <cellStyle name="Normal 3 2 2 2 6 3 3" xfId="36085"/>
    <cellStyle name="Normal 3 2 2 2 6 3 3 2" xfId="36086"/>
    <cellStyle name="Normal 3 2 2 2 6 3 4" xfId="36087"/>
    <cellStyle name="Normal 3 2 2 2 6 4" xfId="36088"/>
    <cellStyle name="Normal 3 2 2 2 6 4 2" xfId="36089"/>
    <cellStyle name="Normal 3 2 2 2 6 4 2 2" xfId="36090"/>
    <cellStyle name="Normal 3 2 2 2 6 4 3" xfId="36091"/>
    <cellStyle name="Normal 3 2 2 2 6 5" xfId="36092"/>
    <cellStyle name="Normal 3 2 2 2 6 5 2" xfId="36093"/>
    <cellStyle name="Normal 3 2 2 2 6 6" xfId="36094"/>
    <cellStyle name="Normal 3 2 2 2 6 7" xfId="36095"/>
    <cellStyle name="Normal 3 2 2 2 6 8" xfId="36096"/>
    <cellStyle name="Normal 3 2 2 2 7" xfId="36097"/>
    <cellStyle name="Normal 3 2 2 2 7 2" xfId="36098"/>
    <cellStyle name="Normal 3 2 2 2 7 2 2" xfId="36099"/>
    <cellStyle name="Normal 3 2 2 2 7 2 2 2" xfId="36100"/>
    <cellStyle name="Normal 3 2 2 2 7 2 2 2 2" xfId="36101"/>
    <cellStyle name="Normal 3 2 2 2 7 2 2 3" xfId="36102"/>
    <cellStyle name="Normal 3 2 2 2 7 2 3" xfId="36103"/>
    <cellStyle name="Normal 3 2 2 2 7 2 3 2" xfId="36104"/>
    <cellStyle name="Normal 3 2 2 2 7 2 4" xfId="36105"/>
    <cellStyle name="Normal 3 2 2 2 7 3" xfId="36106"/>
    <cellStyle name="Normal 3 2 2 2 7 3 2" xfId="36107"/>
    <cellStyle name="Normal 3 2 2 2 7 3 2 2" xfId="36108"/>
    <cellStyle name="Normal 3 2 2 2 7 3 2 2 2" xfId="36109"/>
    <cellStyle name="Normal 3 2 2 2 7 3 2 3" xfId="36110"/>
    <cellStyle name="Normal 3 2 2 2 7 3 3" xfId="36111"/>
    <cellStyle name="Normal 3 2 2 2 7 3 3 2" xfId="36112"/>
    <cellStyle name="Normal 3 2 2 2 7 3 4" xfId="36113"/>
    <cellStyle name="Normal 3 2 2 2 7 4" xfId="36114"/>
    <cellStyle name="Normal 3 2 2 2 7 4 2" xfId="36115"/>
    <cellStyle name="Normal 3 2 2 2 7 4 2 2" xfId="36116"/>
    <cellStyle name="Normal 3 2 2 2 7 4 3" xfId="36117"/>
    <cellStyle name="Normal 3 2 2 2 7 5" xfId="36118"/>
    <cellStyle name="Normal 3 2 2 2 7 5 2" xfId="36119"/>
    <cellStyle name="Normal 3 2 2 2 7 6" xfId="36120"/>
    <cellStyle name="Normal 3 2 2 2 7 7" xfId="36121"/>
    <cellStyle name="Normal 3 2 2 2 8" xfId="36122"/>
    <cellStyle name="Normal 3 2 2 2 8 2" xfId="36123"/>
    <cellStyle name="Normal 3 2 2 2 8 2 2" xfId="36124"/>
    <cellStyle name="Normal 3 2 2 2 8 2 2 2" xfId="36125"/>
    <cellStyle name="Normal 3 2 2 2 8 2 3" xfId="36126"/>
    <cellStyle name="Normal 3 2 2 2 8 3" xfId="36127"/>
    <cellStyle name="Normal 3 2 2 2 8 3 2" xfId="36128"/>
    <cellStyle name="Normal 3 2 2 2 8 4" xfId="36129"/>
    <cellStyle name="Normal 3 2 2 2 8 5" xfId="36130"/>
    <cellStyle name="Normal 3 2 2 2 8 6" xfId="36131"/>
    <cellStyle name="Normal 3 2 2 2 9" xfId="36132"/>
    <cellStyle name="Normal 3 2 2 2 9 2" xfId="36133"/>
    <cellStyle name="Normal 3 2 2 2 9 2 2" xfId="36134"/>
    <cellStyle name="Normal 3 2 2 2 9 2 2 2" xfId="36135"/>
    <cellStyle name="Normal 3 2 2 2 9 2 3" xfId="36136"/>
    <cellStyle name="Normal 3 2 2 2 9 3" xfId="36137"/>
    <cellStyle name="Normal 3 2 2 2 9 3 2" xfId="36138"/>
    <cellStyle name="Normal 3 2 2 2 9 4" xfId="36139"/>
    <cellStyle name="Normal 3 2 2 20" xfId="36140"/>
    <cellStyle name="Normal 3 2 2 21" xfId="36141"/>
    <cellStyle name="Normal 3 2 2 22" xfId="36142"/>
    <cellStyle name="Normal 3 2 2 3" xfId="36143"/>
    <cellStyle name="Normal 3 2 2 3 10" xfId="36144"/>
    <cellStyle name="Normal 3 2 2 3 10 2" xfId="36145"/>
    <cellStyle name="Normal 3 2 2 3 10 2 2" xfId="36146"/>
    <cellStyle name="Normal 3 2 2 3 10 3" xfId="36147"/>
    <cellStyle name="Normal 3 2 2 3 11" xfId="36148"/>
    <cellStyle name="Normal 3 2 2 3 11 2" xfId="36149"/>
    <cellStyle name="Normal 3 2 2 3 12" xfId="36150"/>
    <cellStyle name="Normal 3 2 2 3 13" xfId="36151"/>
    <cellStyle name="Normal 3 2 2 3 14" xfId="36152"/>
    <cellStyle name="Normal 3 2 2 3 15" xfId="36153"/>
    <cellStyle name="Normal 3 2 2 3 16" xfId="36154"/>
    <cellStyle name="Normal 3 2 2 3 17" xfId="36155"/>
    <cellStyle name="Normal 3 2 2 3 18" xfId="36156"/>
    <cellStyle name="Normal 3 2 2 3 2" xfId="36157"/>
    <cellStyle name="Normal 3 2 2 3 2 10" xfId="36158"/>
    <cellStyle name="Normal 3 2 2 3 2 10 2" xfId="36159"/>
    <cellStyle name="Normal 3 2 2 3 2 11" xfId="36160"/>
    <cellStyle name="Normal 3 2 2 3 2 12" xfId="36161"/>
    <cellStyle name="Normal 3 2 2 3 2 13" xfId="36162"/>
    <cellStyle name="Normal 3 2 2 3 2 14" xfId="36163"/>
    <cellStyle name="Normal 3 2 2 3 2 2" xfId="36164"/>
    <cellStyle name="Normal 3 2 2 3 2 2 10" xfId="36165"/>
    <cellStyle name="Normal 3 2 2 3 2 2 11" xfId="36166"/>
    <cellStyle name="Normal 3 2 2 3 2 2 2" xfId="36167"/>
    <cellStyle name="Normal 3 2 2 3 2 2 2 2" xfId="36168"/>
    <cellStyle name="Normal 3 2 2 3 2 2 2 2 2" xfId="36169"/>
    <cellStyle name="Normal 3 2 2 3 2 2 2 2 2 2" xfId="36170"/>
    <cellStyle name="Normal 3 2 2 3 2 2 2 2 2 2 2" xfId="36171"/>
    <cellStyle name="Normal 3 2 2 3 2 2 2 2 2 3" xfId="36172"/>
    <cellStyle name="Normal 3 2 2 3 2 2 2 2 3" xfId="36173"/>
    <cellStyle name="Normal 3 2 2 3 2 2 2 2 3 2" xfId="36174"/>
    <cellStyle name="Normal 3 2 2 3 2 2 2 2 4" xfId="36175"/>
    <cellStyle name="Normal 3 2 2 3 2 2 2 3" xfId="36176"/>
    <cellStyle name="Normal 3 2 2 3 2 2 2 3 2" xfId="36177"/>
    <cellStyle name="Normal 3 2 2 3 2 2 2 3 2 2" xfId="36178"/>
    <cellStyle name="Normal 3 2 2 3 2 2 2 3 2 2 2" xfId="36179"/>
    <cellStyle name="Normal 3 2 2 3 2 2 2 3 2 3" xfId="36180"/>
    <cellStyle name="Normal 3 2 2 3 2 2 2 3 3" xfId="36181"/>
    <cellStyle name="Normal 3 2 2 3 2 2 2 3 3 2" xfId="36182"/>
    <cellStyle name="Normal 3 2 2 3 2 2 2 3 4" xfId="36183"/>
    <cellStyle name="Normal 3 2 2 3 2 2 2 4" xfId="36184"/>
    <cellStyle name="Normal 3 2 2 3 2 2 2 4 2" xfId="36185"/>
    <cellStyle name="Normal 3 2 2 3 2 2 2 4 2 2" xfId="36186"/>
    <cellStyle name="Normal 3 2 2 3 2 2 2 4 3" xfId="36187"/>
    <cellStyle name="Normal 3 2 2 3 2 2 2 5" xfId="36188"/>
    <cellStyle name="Normal 3 2 2 3 2 2 2 5 2" xfId="36189"/>
    <cellStyle name="Normal 3 2 2 3 2 2 2 6" xfId="36190"/>
    <cellStyle name="Normal 3 2 2 3 2 2 2 7" xfId="36191"/>
    <cellStyle name="Normal 3 2 2 3 2 2 3" xfId="36192"/>
    <cellStyle name="Normal 3 2 2 3 2 2 3 2" xfId="36193"/>
    <cellStyle name="Normal 3 2 2 3 2 2 3 2 2" xfId="36194"/>
    <cellStyle name="Normal 3 2 2 3 2 2 3 2 2 2" xfId="36195"/>
    <cellStyle name="Normal 3 2 2 3 2 2 3 2 3" xfId="36196"/>
    <cellStyle name="Normal 3 2 2 3 2 2 3 3" xfId="36197"/>
    <cellStyle name="Normal 3 2 2 3 2 2 3 3 2" xfId="36198"/>
    <cellStyle name="Normal 3 2 2 3 2 2 3 4" xfId="36199"/>
    <cellStyle name="Normal 3 2 2 3 2 2 3 5" xfId="36200"/>
    <cellStyle name="Normal 3 2 2 3 2 2 4" xfId="36201"/>
    <cellStyle name="Normal 3 2 2 3 2 2 4 2" xfId="36202"/>
    <cellStyle name="Normal 3 2 2 3 2 2 4 2 2" xfId="36203"/>
    <cellStyle name="Normal 3 2 2 3 2 2 4 2 2 2" xfId="36204"/>
    <cellStyle name="Normal 3 2 2 3 2 2 4 2 3" xfId="36205"/>
    <cellStyle name="Normal 3 2 2 3 2 2 4 3" xfId="36206"/>
    <cellStyle name="Normal 3 2 2 3 2 2 4 3 2" xfId="36207"/>
    <cellStyle name="Normal 3 2 2 3 2 2 4 4" xfId="36208"/>
    <cellStyle name="Normal 3 2 2 3 2 2 5" xfId="36209"/>
    <cellStyle name="Normal 3 2 2 3 2 2 5 2" xfId="36210"/>
    <cellStyle name="Normal 3 2 2 3 2 2 5 2 2" xfId="36211"/>
    <cellStyle name="Normal 3 2 2 3 2 2 5 2 2 2" xfId="36212"/>
    <cellStyle name="Normal 3 2 2 3 2 2 5 2 3" xfId="36213"/>
    <cellStyle name="Normal 3 2 2 3 2 2 5 3" xfId="36214"/>
    <cellStyle name="Normal 3 2 2 3 2 2 5 3 2" xfId="36215"/>
    <cellStyle name="Normal 3 2 2 3 2 2 5 4" xfId="36216"/>
    <cellStyle name="Normal 3 2 2 3 2 2 6" xfId="36217"/>
    <cellStyle name="Normal 3 2 2 3 2 2 6 2" xfId="36218"/>
    <cellStyle name="Normal 3 2 2 3 2 2 6 2 2" xfId="36219"/>
    <cellStyle name="Normal 3 2 2 3 2 2 6 2 2 2" xfId="36220"/>
    <cellStyle name="Normal 3 2 2 3 2 2 6 2 3" xfId="36221"/>
    <cellStyle name="Normal 3 2 2 3 2 2 6 3" xfId="36222"/>
    <cellStyle name="Normal 3 2 2 3 2 2 6 3 2" xfId="36223"/>
    <cellStyle name="Normal 3 2 2 3 2 2 6 4" xfId="36224"/>
    <cellStyle name="Normal 3 2 2 3 2 2 7" xfId="36225"/>
    <cellStyle name="Normal 3 2 2 3 2 2 7 2" xfId="36226"/>
    <cellStyle name="Normal 3 2 2 3 2 2 7 2 2" xfId="36227"/>
    <cellStyle name="Normal 3 2 2 3 2 2 7 3" xfId="36228"/>
    <cellStyle name="Normal 3 2 2 3 2 2 8" xfId="36229"/>
    <cellStyle name="Normal 3 2 2 3 2 2 8 2" xfId="36230"/>
    <cellStyle name="Normal 3 2 2 3 2 2 9" xfId="36231"/>
    <cellStyle name="Normal 3 2 2 3 2 3" xfId="36232"/>
    <cellStyle name="Normal 3 2 2 3 2 3 10" xfId="36233"/>
    <cellStyle name="Normal 3 2 2 3 2 3 2" xfId="36234"/>
    <cellStyle name="Normal 3 2 2 3 2 3 2 2" xfId="36235"/>
    <cellStyle name="Normal 3 2 2 3 2 3 2 2 2" xfId="36236"/>
    <cellStyle name="Normal 3 2 2 3 2 3 2 2 2 2" xfId="36237"/>
    <cellStyle name="Normal 3 2 2 3 2 3 2 2 2 2 2" xfId="36238"/>
    <cellStyle name="Normal 3 2 2 3 2 3 2 2 2 3" xfId="36239"/>
    <cellStyle name="Normal 3 2 2 3 2 3 2 2 3" xfId="36240"/>
    <cellStyle name="Normal 3 2 2 3 2 3 2 2 3 2" xfId="36241"/>
    <cellStyle name="Normal 3 2 2 3 2 3 2 2 4" xfId="36242"/>
    <cellStyle name="Normal 3 2 2 3 2 3 2 3" xfId="36243"/>
    <cellStyle name="Normal 3 2 2 3 2 3 2 3 2" xfId="36244"/>
    <cellStyle name="Normal 3 2 2 3 2 3 2 3 2 2" xfId="36245"/>
    <cellStyle name="Normal 3 2 2 3 2 3 2 3 2 2 2" xfId="36246"/>
    <cellStyle name="Normal 3 2 2 3 2 3 2 3 2 3" xfId="36247"/>
    <cellStyle name="Normal 3 2 2 3 2 3 2 3 3" xfId="36248"/>
    <cellStyle name="Normal 3 2 2 3 2 3 2 3 3 2" xfId="36249"/>
    <cellStyle name="Normal 3 2 2 3 2 3 2 3 4" xfId="36250"/>
    <cellStyle name="Normal 3 2 2 3 2 3 2 4" xfId="36251"/>
    <cellStyle name="Normal 3 2 2 3 2 3 2 4 2" xfId="36252"/>
    <cellStyle name="Normal 3 2 2 3 2 3 2 4 2 2" xfId="36253"/>
    <cellStyle name="Normal 3 2 2 3 2 3 2 4 3" xfId="36254"/>
    <cellStyle name="Normal 3 2 2 3 2 3 2 5" xfId="36255"/>
    <cellStyle name="Normal 3 2 2 3 2 3 2 5 2" xfId="36256"/>
    <cellStyle name="Normal 3 2 2 3 2 3 2 6" xfId="36257"/>
    <cellStyle name="Normal 3 2 2 3 2 3 2 7" xfId="36258"/>
    <cellStyle name="Normal 3 2 2 3 2 3 3" xfId="36259"/>
    <cellStyle name="Normal 3 2 2 3 2 3 3 2" xfId="36260"/>
    <cellStyle name="Normal 3 2 2 3 2 3 3 2 2" xfId="36261"/>
    <cellStyle name="Normal 3 2 2 3 2 3 3 2 2 2" xfId="36262"/>
    <cellStyle name="Normal 3 2 2 3 2 3 3 2 3" xfId="36263"/>
    <cellStyle name="Normal 3 2 2 3 2 3 3 3" xfId="36264"/>
    <cellStyle name="Normal 3 2 2 3 2 3 3 3 2" xfId="36265"/>
    <cellStyle name="Normal 3 2 2 3 2 3 3 4" xfId="36266"/>
    <cellStyle name="Normal 3 2 2 3 2 3 3 5" xfId="36267"/>
    <cellStyle name="Normal 3 2 2 3 2 3 4" xfId="36268"/>
    <cellStyle name="Normal 3 2 2 3 2 3 4 2" xfId="36269"/>
    <cellStyle name="Normal 3 2 2 3 2 3 4 2 2" xfId="36270"/>
    <cellStyle name="Normal 3 2 2 3 2 3 4 2 2 2" xfId="36271"/>
    <cellStyle name="Normal 3 2 2 3 2 3 4 2 3" xfId="36272"/>
    <cellStyle name="Normal 3 2 2 3 2 3 4 3" xfId="36273"/>
    <cellStyle name="Normal 3 2 2 3 2 3 4 3 2" xfId="36274"/>
    <cellStyle name="Normal 3 2 2 3 2 3 4 4" xfId="36275"/>
    <cellStyle name="Normal 3 2 2 3 2 3 5" xfId="36276"/>
    <cellStyle name="Normal 3 2 2 3 2 3 5 2" xfId="36277"/>
    <cellStyle name="Normal 3 2 2 3 2 3 5 2 2" xfId="36278"/>
    <cellStyle name="Normal 3 2 2 3 2 3 5 2 2 2" xfId="36279"/>
    <cellStyle name="Normal 3 2 2 3 2 3 5 2 3" xfId="36280"/>
    <cellStyle name="Normal 3 2 2 3 2 3 5 3" xfId="36281"/>
    <cellStyle name="Normal 3 2 2 3 2 3 5 3 2" xfId="36282"/>
    <cellStyle name="Normal 3 2 2 3 2 3 5 4" xfId="36283"/>
    <cellStyle name="Normal 3 2 2 3 2 3 6" xfId="36284"/>
    <cellStyle name="Normal 3 2 2 3 2 3 6 2" xfId="36285"/>
    <cellStyle name="Normal 3 2 2 3 2 3 6 2 2" xfId="36286"/>
    <cellStyle name="Normal 3 2 2 3 2 3 6 2 2 2" xfId="36287"/>
    <cellStyle name="Normal 3 2 2 3 2 3 6 2 3" xfId="36288"/>
    <cellStyle name="Normal 3 2 2 3 2 3 6 3" xfId="36289"/>
    <cellStyle name="Normal 3 2 2 3 2 3 6 3 2" xfId="36290"/>
    <cellStyle name="Normal 3 2 2 3 2 3 6 4" xfId="36291"/>
    <cellStyle name="Normal 3 2 2 3 2 3 7" xfId="36292"/>
    <cellStyle name="Normal 3 2 2 3 2 3 7 2" xfId="36293"/>
    <cellStyle name="Normal 3 2 2 3 2 3 7 2 2" xfId="36294"/>
    <cellStyle name="Normal 3 2 2 3 2 3 7 3" xfId="36295"/>
    <cellStyle name="Normal 3 2 2 3 2 3 8" xfId="36296"/>
    <cellStyle name="Normal 3 2 2 3 2 3 8 2" xfId="36297"/>
    <cellStyle name="Normal 3 2 2 3 2 3 9" xfId="36298"/>
    <cellStyle name="Normal 3 2 2 3 2 4" xfId="36299"/>
    <cellStyle name="Normal 3 2 2 3 2 4 2" xfId="36300"/>
    <cellStyle name="Normal 3 2 2 3 2 4 2 2" xfId="36301"/>
    <cellStyle name="Normal 3 2 2 3 2 4 2 2 2" xfId="36302"/>
    <cellStyle name="Normal 3 2 2 3 2 4 2 2 2 2" xfId="36303"/>
    <cellStyle name="Normal 3 2 2 3 2 4 2 2 3" xfId="36304"/>
    <cellStyle name="Normal 3 2 2 3 2 4 2 3" xfId="36305"/>
    <cellStyle name="Normal 3 2 2 3 2 4 2 3 2" xfId="36306"/>
    <cellStyle name="Normal 3 2 2 3 2 4 2 4" xfId="36307"/>
    <cellStyle name="Normal 3 2 2 3 2 4 3" xfId="36308"/>
    <cellStyle name="Normal 3 2 2 3 2 4 3 2" xfId="36309"/>
    <cellStyle name="Normal 3 2 2 3 2 4 3 2 2" xfId="36310"/>
    <cellStyle name="Normal 3 2 2 3 2 4 3 2 2 2" xfId="36311"/>
    <cellStyle name="Normal 3 2 2 3 2 4 3 2 3" xfId="36312"/>
    <cellStyle name="Normal 3 2 2 3 2 4 3 3" xfId="36313"/>
    <cellStyle name="Normal 3 2 2 3 2 4 3 3 2" xfId="36314"/>
    <cellStyle name="Normal 3 2 2 3 2 4 3 4" xfId="36315"/>
    <cellStyle name="Normal 3 2 2 3 2 4 4" xfId="36316"/>
    <cellStyle name="Normal 3 2 2 3 2 4 4 2" xfId="36317"/>
    <cellStyle name="Normal 3 2 2 3 2 4 4 2 2" xfId="36318"/>
    <cellStyle name="Normal 3 2 2 3 2 4 4 3" xfId="36319"/>
    <cellStyle name="Normal 3 2 2 3 2 4 5" xfId="36320"/>
    <cellStyle name="Normal 3 2 2 3 2 4 5 2" xfId="36321"/>
    <cellStyle name="Normal 3 2 2 3 2 4 6" xfId="36322"/>
    <cellStyle name="Normal 3 2 2 3 2 4 7" xfId="36323"/>
    <cellStyle name="Normal 3 2 2 3 2 5" xfId="36324"/>
    <cellStyle name="Normal 3 2 2 3 2 5 2" xfId="36325"/>
    <cellStyle name="Normal 3 2 2 3 2 5 2 2" xfId="36326"/>
    <cellStyle name="Normal 3 2 2 3 2 5 2 2 2" xfId="36327"/>
    <cellStyle name="Normal 3 2 2 3 2 5 2 3" xfId="36328"/>
    <cellStyle name="Normal 3 2 2 3 2 5 3" xfId="36329"/>
    <cellStyle name="Normal 3 2 2 3 2 5 3 2" xfId="36330"/>
    <cellStyle name="Normal 3 2 2 3 2 5 4" xfId="36331"/>
    <cellStyle name="Normal 3 2 2 3 2 5 5" xfId="36332"/>
    <cellStyle name="Normal 3 2 2 3 2 6" xfId="36333"/>
    <cellStyle name="Normal 3 2 2 3 2 6 2" xfId="36334"/>
    <cellStyle name="Normal 3 2 2 3 2 6 2 2" xfId="36335"/>
    <cellStyle name="Normal 3 2 2 3 2 6 2 2 2" xfId="36336"/>
    <cellStyle name="Normal 3 2 2 3 2 6 2 3" xfId="36337"/>
    <cellStyle name="Normal 3 2 2 3 2 6 3" xfId="36338"/>
    <cellStyle name="Normal 3 2 2 3 2 6 3 2" xfId="36339"/>
    <cellStyle name="Normal 3 2 2 3 2 6 4" xfId="36340"/>
    <cellStyle name="Normal 3 2 2 3 2 7" xfId="36341"/>
    <cellStyle name="Normal 3 2 2 3 2 7 2" xfId="36342"/>
    <cellStyle name="Normal 3 2 2 3 2 7 2 2" xfId="36343"/>
    <cellStyle name="Normal 3 2 2 3 2 7 2 2 2" xfId="36344"/>
    <cellStyle name="Normal 3 2 2 3 2 7 2 3" xfId="36345"/>
    <cellStyle name="Normal 3 2 2 3 2 7 3" xfId="36346"/>
    <cellStyle name="Normal 3 2 2 3 2 7 3 2" xfId="36347"/>
    <cellStyle name="Normal 3 2 2 3 2 7 4" xfId="36348"/>
    <cellStyle name="Normal 3 2 2 3 2 8" xfId="36349"/>
    <cellStyle name="Normal 3 2 2 3 2 8 2" xfId="36350"/>
    <cellStyle name="Normal 3 2 2 3 2 8 2 2" xfId="36351"/>
    <cellStyle name="Normal 3 2 2 3 2 8 2 2 2" xfId="36352"/>
    <cellStyle name="Normal 3 2 2 3 2 8 2 3" xfId="36353"/>
    <cellStyle name="Normal 3 2 2 3 2 8 3" xfId="36354"/>
    <cellStyle name="Normal 3 2 2 3 2 8 3 2" xfId="36355"/>
    <cellStyle name="Normal 3 2 2 3 2 8 4" xfId="36356"/>
    <cellStyle name="Normal 3 2 2 3 2 9" xfId="36357"/>
    <cellStyle name="Normal 3 2 2 3 2 9 2" xfId="36358"/>
    <cellStyle name="Normal 3 2 2 3 2 9 2 2" xfId="36359"/>
    <cellStyle name="Normal 3 2 2 3 2 9 3" xfId="36360"/>
    <cellStyle name="Normal 3 2 2 3 3" xfId="36361"/>
    <cellStyle name="Normal 3 2 2 3 3 10" xfId="36362"/>
    <cellStyle name="Normal 3 2 2 3 3 11" xfId="36363"/>
    <cellStyle name="Normal 3 2 2 3 3 2" xfId="36364"/>
    <cellStyle name="Normal 3 2 2 3 3 2 2" xfId="36365"/>
    <cellStyle name="Normal 3 2 2 3 3 2 2 2" xfId="36366"/>
    <cellStyle name="Normal 3 2 2 3 3 2 2 2 2" xfId="36367"/>
    <cellStyle name="Normal 3 2 2 3 3 2 2 2 2 2" xfId="36368"/>
    <cellStyle name="Normal 3 2 2 3 3 2 2 2 3" xfId="36369"/>
    <cellStyle name="Normal 3 2 2 3 3 2 2 3" xfId="36370"/>
    <cellStyle name="Normal 3 2 2 3 3 2 2 3 2" xfId="36371"/>
    <cellStyle name="Normal 3 2 2 3 3 2 2 4" xfId="36372"/>
    <cellStyle name="Normal 3 2 2 3 3 2 3" xfId="36373"/>
    <cellStyle name="Normal 3 2 2 3 3 2 3 2" xfId="36374"/>
    <cellStyle name="Normal 3 2 2 3 3 2 3 2 2" xfId="36375"/>
    <cellStyle name="Normal 3 2 2 3 3 2 3 2 2 2" xfId="36376"/>
    <cellStyle name="Normal 3 2 2 3 3 2 3 2 3" xfId="36377"/>
    <cellStyle name="Normal 3 2 2 3 3 2 3 3" xfId="36378"/>
    <cellStyle name="Normal 3 2 2 3 3 2 3 3 2" xfId="36379"/>
    <cellStyle name="Normal 3 2 2 3 3 2 3 4" xfId="36380"/>
    <cellStyle name="Normal 3 2 2 3 3 2 4" xfId="36381"/>
    <cellStyle name="Normal 3 2 2 3 3 2 4 2" xfId="36382"/>
    <cellStyle name="Normal 3 2 2 3 3 2 4 2 2" xfId="36383"/>
    <cellStyle name="Normal 3 2 2 3 3 2 4 3" xfId="36384"/>
    <cellStyle name="Normal 3 2 2 3 3 2 5" xfId="36385"/>
    <cellStyle name="Normal 3 2 2 3 3 2 5 2" xfId="36386"/>
    <cellStyle name="Normal 3 2 2 3 3 2 6" xfId="36387"/>
    <cellStyle name="Normal 3 2 2 3 3 2 7" xfId="36388"/>
    <cellStyle name="Normal 3 2 2 3 3 3" xfId="36389"/>
    <cellStyle name="Normal 3 2 2 3 3 3 2" xfId="36390"/>
    <cellStyle name="Normal 3 2 2 3 3 3 2 2" xfId="36391"/>
    <cellStyle name="Normal 3 2 2 3 3 3 2 2 2" xfId="36392"/>
    <cellStyle name="Normal 3 2 2 3 3 3 2 3" xfId="36393"/>
    <cellStyle name="Normal 3 2 2 3 3 3 3" xfId="36394"/>
    <cellStyle name="Normal 3 2 2 3 3 3 3 2" xfId="36395"/>
    <cellStyle name="Normal 3 2 2 3 3 3 4" xfId="36396"/>
    <cellStyle name="Normal 3 2 2 3 3 3 5" xfId="36397"/>
    <cellStyle name="Normal 3 2 2 3 3 4" xfId="36398"/>
    <cellStyle name="Normal 3 2 2 3 3 4 2" xfId="36399"/>
    <cellStyle name="Normal 3 2 2 3 3 4 2 2" xfId="36400"/>
    <cellStyle name="Normal 3 2 2 3 3 4 2 2 2" xfId="36401"/>
    <cellStyle name="Normal 3 2 2 3 3 4 2 3" xfId="36402"/>
    <cellStyle name="Normal 3 2 2 3 3 4 3" xfId="36403"/>
    <cellStyle name="Normal 3 2 2 3 3 4 3 2" xfId="36404"/>
    <cellStyle name="Normal 3 2 2 3 3 4 4" xfId="36405"/>
    <cellStyle name="Normal 3 2 2 3 3 5" xfId="36406"/>
    <cellStyle name="Normal 3 2 2 3 3 5 2" xfId="36407"/>
    <cellStyle name="Normal 3 2 2 3 3 5 2 2" xfId="36408"/>
    <cellStyle name="Normal 3 2 2 3 3 5 2 2 2" xfId="36409"/>
    <cellStyle name="Normal 3 2 2 3 3 5 2 3" xfId="36410"/>
    <cellStyle name="Normal 3 2 2 3 3 5 3" xfId="36411"/>
    <cellStyle name="Normal 3 2 2 3 3 5 3 2" xfId="36412"/>
    <cellStyle name="Normal 3 2 2 3 3 5 4" xfId="36413"/>
    <cellStyle name="Normal 3 2 2 3 3 6" xfId="36414"/>
    <cellStyle name="Normal 3 2 2 3 3 6 2" xfId="36415"/>
    <cellStyle name="Normal 3 2 2 3 3 6 2 2" xfId="36416"/>
    <cellStyle name="Normal 3 2 2 3 3 6 2 2 2" xfId="36417"/>
    <cellStyle name="Normal 3 2 2 3 3 6 2 3" xfId="36418"/>
    <cellStyle name="Normal 3 2 2 3 3 6 3" xfId="36419"/>
    <cellStyle name="Normal 3 2 2 3 3 6 3 2" xfId="36420"/>
    <cellStyle name="Normal 3 2 2 3 3 6 4" xfId="36421"/>
    <cellStyle name="Normal 3 2 2 3 3 7" xfId="36422"/>
    <cellStyle name="Normal 3 2 2 3 3 7 2" xfId="36423"/>
    <cellStyle name="Normal 3 2 2 3 3 7 2 2" xfId="36424"/>
    <cellStyle name="Normal 3 2 2 3 3 7 3" xfId="36425"/>
    <cellStyle name="Normal 3 2 2 3 3 8" xfId="36426"/>
    <cellStyle name="Normal 3 2 2 3 3 8 2" xfId="36427"/>
    <cellStyle name="Normal 3 2 2 3 3 9" xfId="36428"/>
    <cellStyle name="Normal 3 2 2 3 4" xfId="36429"/>
    <cellStyle name="Normal 3 2 2 3 4 10" xfId="36430"/>
    <cellStyle name="Normal 3 2 2 3 4 11" xfId="36431"/>
    <cellStyle name="Normal 3 2 2 3 4 2" xfId="36432"/>
    <cellStyle name="Normal 3 2 2 3 4 2 2" xfId="36433"/>
    <cellStyle name="Normal 3 2 2 3 4 2 2 2" xfId="36434"/>
    <cellStyle name="Normal 3 2 2 3 4 2 2 2 2" xfId="36435"/>
    <cellStyle name="Normal 3 2 2 3 4 2 2 2 2 2" xfId="36436"/>
    <cellStyle name="Normal 3 2 2 3 4 2 2 2 3" xfId="36437"/>
    <cellStyle name="Normal 3 2 2 3 4 2 2 3" xfId="36438"/>
    <cellStyle name="Normal 3 2 2 3 4 2 2 3 2" xfId="36439"/>
    <cellStyle name="Normal 3 2 2 3 4 2 2 4" xfId="36440"/>
    <cellStyle name="Normal 3 2 2 3 4 2 3" xfId="36441"/>
    <cellStyle name="Normal 3 2 2 3 4 2 3 2" xfId="36442"/>
    <cellStyle name="Normal 3 2 2 3 4 2 3 2 2" xfId="36443"/>
    <cellStyle name="Normal 3 2 2 3 4 2 3 2 2 2" xfId="36444"/>
    <cellStyle name="Normal 3 2 2 3 4 2 3 2 3" xfId="36445"/>
    <cellStyle name="Normal 3 2 2 3 4 2 3 3" xfId="36446"/>
    <cellStyle name="Normal 3 2 2 3 4 2 3 3 2" xfId="36447"/>
    <cellStyle name="Normal 3 2 2 3 4 2 3 4" xfId="36448"/>
    <cellStyle name="Normal 3 2 2 3 4 2 4" xfId="36449"/>
    <cellStyle name="Normal 3 2 2 3 4 2 4 2" xfId="36450"/>
    <cellStyle name="Normal 3 2 2 3 4 2 4 2 2" xfId="36451"/>
    <cellStyle name="Normal 3 2 2 3 4 2 4 3" xfId="36452"/>
    <cellStyle name="Normal 3 2 2 3 4 2 5" xfId="36453"/>
    <cellStyle name="Normal 3 2 2 3 4 2 5 2" xfId="36454"/>
    <cellStyle name="Normal 3 2 2 3 4 2 6" xfId="36455"/>
    <cellStyle name="Normal 3 2 2 3 4 2 7" xfId="36456"/>
    <cellStyle name="Normal 3 2 2 3 4 3" xfId="36457"/>
    <cellStyle name="Normal 3 2 2 3 4 3 2" xfId="36458"/>
    <cellStyle name="Normal 3 2 2 3 4 3 2 2" xfId="36459"/>
    <cellStyle name="Normal 3 2 2 3 4 3 2 2 2" xfId="36460"/>
    <cellStyle name="Normal 3 2 2 3 4 3 2 3" xfId="36461"/>
    <cellStyle name="Normal 3 2 2 3 4 3 3" xfId="36462"/>
    <cellStyle name="Normal 3 2 2 3 4 3 3 2" xfId="36463"/>
    <cellStyle name="Normal 3 2 2 3 4 3 4" xfId="36464"/>
    <cellStyle name="Normal 3 2 2 3 4 3 5" xfId="36465"/>
    <cellStyle name="Normal 3 2 2 3 4 4" xfId="36466"/>
    <cellStyle name="Normal 3 2 2 3 4 4 2" xfId="36467"/>
    <cellStyle name="Normal 3 2 2 3 4 4 2 2" xfId="36468"/>
    <cellStyle name="Normal 3 2 2 3 4 4 2 2 2" xfId="36469"/>
    <cellStyle name="Normal 3 2 2 3 4 4 2 3" xfId="36470"/>
    <cellStyle name="Normal 3 2 2 3 4 4 3" xfId="36471"/>
    <cellStyle name="Normal 3 2 2 3 4 4 3 2" xfId="36472"/>
    <cellStyle name="Normal 3 2 2 3 4 4 4" xfId="36473"/>
    <cellStyle name="Normal 3 2 2 3 4 5" xfId="36474"/>
    <cellStyle name="Normal 3 2 2 3 4 5 2" xfId="36475"/>
    <cellStyle name="Normal 3 2 2 3 4 5 2 2" xfId="36476"/>
    <cellStyle name="Normal 3 2 2 3 4 5 2 2 2" xfId="36477"/>
    <cellStyle name="Normal 3 2 2 3 4 5 2 3" xfId="36478"/>
    <cellStyle name="Normal 3 2 2 3 4 5 3" xfId="36479"/>
    <cellStyle name="Normal 3 2 2 3 4 5 3 2" xfId="36480"/>
    <cellStyle name="Normal 3 2 2 3 4 5 4" xfId="36481"/>
    <cellStyle name="Normal 3 2 2 3 4 6" xfId="36482"/>
    <cellStyle name="Normal 3 2 2 3 4 6 2" xfId="36483"/>
    <cellStyle name="Normal 3 2 2 3 4 6 2 2" xfId="36484"/>
    <cellStyle name="Normal 3 2 2 3 4 6 2 2 2" xfId="36485"/>
    <cellStyle name="Normal 3 2 2 3 4 6 2 3" xfId="36486"/>
    <cellStyle name="Normal 3 2 2 3 4 6 3" xfId="36487"/>
    <cellStyle name="Normal 3 2 2 3 4 6 3 2" xfId="36488"/>
    <cellStyle name="Normal 3 2 2 3 4 6 4" xfId="36489"/>
    <cellStyle name="Normal 3 2 2 3 4 7" xfId="36490"/>
    <cellStyle name="Normal 3 2 2 3 4 7 2" xfId="36491"/>
    <cellStyle name="Normal 3 2 2 3 4 7 2 2" xfId="36492"/>
    <cellStyle name="Normal 3 2 2 3 4 7 3" xfId="36493"/>
    <cellStyle name="Normal 3 2 2 3 4 8" xfId="36494"/>
    <cellStyle name="Normal 3 2 2 3 4 8 2" xfId="36495"/>
    <cellStyle name="Normal 3 2 2 3 4 9" xfId="36496"/>
    <cellStyle name="Normal 3 2 2 3 5" xfId="36497"/>
    <cellStyle name="Normal 3 2 2 3 5 2" xfId="36498"/>
    <cellStyle name="Normal 3 2 2 3 5 2 2" xfId="36499"/>
    <cellStyle name="Normal 3 2 2 3 5 2 2 2" xfId="36500"/>
    <cellStyle name="Normal 3 2 2 3 5 2 2 2 2" xfId="36501"/>
    <cellStyle name="Normal 3 2 2 3 5 2 2 3" xfId="36502"/>
    <cellStyle name="Normal 3 2 2 3 5 2 3" xfId="36503"/>
    <cellStyle name="Normal 3 2 2 3 5 2 3 2" xfId="36504"/>
    <cellStyle name="Normal 3 2 2 3 5 2 4" xfId="36505"/>
    <cellStyle name="Normal 3 2 2 3 5 3" xfId="36506"/>
    <cellStyle name="Normal 3 2 2 3 5 3 2" xfId="36507"/>
    <cellStyle name="Normal 3 2 2 3 5 3 2 2" xfId="36508"/>
    <cellStyle name="Normal 3 2 2 3 5 3 2 2 2" xfId="36509"/>
    <cellStyle name="Normal 3 2 2 3 5 3 2 3" xfId="36510"/>
    <cellStyle name="Normal 3 2 2 3 5 3 3" xfId="36511"/>
    <cellStyle name="Normal 3 2 2 3 5 3 3 2" xfId="36512"/>
    <cellStyle name="Normal 3 2 2 3 5 3 4" xfId="36513"/>
    <cellStyle name="Normal 3 2 2 3 5 4" xfId="36514"/>
    <cellStyle name="Normal 3 2 2 3 5 4 2" xfId="36515"/>
    <cellStyle name="Normal 3 2 2 3 5 4 2 2" xfId="36516"/>
    <cellStyle name="Normal 3 2 2 3 5 4 3" xfId="36517"/>
    <cellStyle name="Normal 3 2 2 3 5 5" xfId="36518"/>
    <cellStyle name="Normal 3 2 2 3 5 5 2" xfId="36519"/>
    <cellStyle name="Normal 3 2 2 3 5 6" xfId="36520"/>
    <cellStyle name="Normal 3 2 2 3 5 7" xfId="36521"/>
    <cellStyle name="Normal 3 2 2 3 5 8" xfId="36522"/>
    <cellStyle name="Normal 3 2 2 3 6" xfId="36523"/>
    <cellStyle name="Normal 3 2 2 3 6 2" xfId="36524"/>
    <cellStyle name="Normal 3 2 2 3 6 2 2" xfId="36525"/>
    <cellStyle name="Normal 3 2 2 3 6 2 2 2" xfId="36526"/>
    <cellStyle name="Normal 3 2 2 3 6 2 2 2 2" xfId="36527"/>
    <cellStyle name="Normal 3 2 2 3 6 2 2 3" xfId="36528"/>
    <cellStyle name="Normal 3 2 2 3 6 2 3" xfId="36529"/>
    <cellStyle name="Normal 3 2 2 3 6 2 3 2" xfId="36530"/>
    <cellStyle name="Normal 3 2 2 3 6 2 4" xfId="36531"/>
    <cellStyle name="Normal 3 2 2 3 6 3" xfId="36532"/>
    <cellStyle name="Normal 3 2 2 3 6 3 2" xfId="36533"/>
    <cellStyle name="Normal 3 2 2 3 6 3 2 2" xfId="36534"/>
    <cellStyle name="Normal 3 2 2 3 6 3 2 2 2" xfId="36535"/>
    <cellStyle name="Normal 3 2 2 3 6 3 2 3" xfId="36536"/>
    <cellStyle name="Normal 3 2 2 3 6 3 3" xfId="36537"/>
    <cellStyle name="Normal 3 2 2 3 6 3 3 2" xfId="36538"/>
    <cellStyle name="Normal 3 2 2 3 6 3 4" xfId="36539"/>
    <cellStyle name="Normal 3 2 2 3 6 4" xfId="36540"/>
    <cellStyle name="Normal 3 2 2 3 6 4 2" xfId="36541"/>
    <cellStyle name="Normal 3 2 2 3 6 4 2 2" xfId="36542"/>
    <cellStyle name="Normal 3 2 2 3 6 4 3" xfId="36543"/>
    <cellStyle name="Normal 3 2 2 3 6 5" xfId="36544"/>
    <cellStyle name="Normal 3 2 2 3 6 5 2" xfId="36545"/>
    <cellStyle name="Normal 3 2 2 3 6 6" xfId="36546"/>
    <cellStyle name="Normal 3 2 2 3 6 7" xfId="36547"/>
    <cellStyle name="Normal 3 2 2 3 7" xfId="36548"/>
    <cellStyle name="Normal 3 2 2 3 7 2" xfId="36549"/>
    <cellStyle name="Normal 3 2 2 3 7 2 2" xfId="36550"/>
    <cellStyle name="Normal 3 2 2 3 7 2 2 2" xfId="36551"/>
    <cellStyle name="Normal 3 2 2 3 7 2 3" xfId="36552"/>
    <cellStyle name="Normal 3 2 2 3 7 3" xfId="36553"/>
    <cellStyle name="Normal 3 2 2 3 7 3 2" xfId="36554"/>
    <cellStyle name="Normal 3 2 2 3 7 4" xfId="36555"/>
    <cellStyle name="Normal 3 2 2 3 7 5" xfId="36556"/>
    <cellStyle name="Normal 3 2 2 3 7 6" xfId="36557"/>
    <cellStyle name="Normal 3 2 2 3 8" xfId="36558"/>
    <cellStyle name="Normal 3 2 2 3 8 2" xfId="36559"/>
    <cellStyle name="Normal 3 2 2 3 8 2 2" xfId="36560"/>
    <cellStyle name="Normal 3 2 2 3 8 2 2 2" xfId="36561"/>
    <cellStyle name="Normal 3 2 2 3 8 2 3" xfId="36562"/>
    <cellStyle name="Normal 3 2 2 3 8 3" xfId="36563"/>
    <cellStyle name="Normal 3 2 2 3 8 3 2" xfId="36564"/>
    <cellStyle name="Normal 3 2 2 3 8 4" xfId="36565"/>
    <cellStyle name="Normal 3 2 2 3 9" xfId="36566"/>
    <cellStyle name="Normal 3 2 2 3 9 2" xfId="36567"/>
    <cellStyle name="Normal 3 2 2 3 9 2 2" xfId="36568"/>
    <cellStyle name="Normal 3 2 2 3 9 2 2 2" xfId="36569"/>
    <cellStyle name="Normal 3 2 2 3 9 2 3" xfId="36570"/>
    <cellStyle name="Normal 3 2 2 3 9 3" xfId="36571"/>
    <cellStyle name="Normal 3 2 2 3 9 3 2" xfId="36572"/>
    <cellStyle name="Normal 3 2 2 3 9 4" xfId="36573"/>
    <cellStyle name="Normal 3 2 2 4" xfId="36574"/>
    <cellStyle name="Normal 3 2 2 4 10" xfId="36575"/>
    <cellStyle name="Normal 3 2 2 4 10 2" xfId="36576"/>
    <cellStyle name="Normal 3 2 2 4 10 2 2" xfId="36577"/>
    <cellStyle name="Normal 3 2 2 4 10 3" xfId="36578"/>
    <cellStyle name="Normal 3 2 2 4 11" xfId="36579"/>
    <cellStyle name="Normal 3 2 2 4 11 2" xfId="36580"/>
    <cellStyle name="Normal 3 2 2 4 12" xfId="36581"/>
    <cellStyle name="Normal 3 2 2 4 13" xfId="36582"/>
    <cellStyle name="Normal 3 2 2 4 14" xfId="36583"/>
    <cellStyle name="Normal 3 2 2 4 15" xfId="36584"/>
    <cellStyle name="Normal 3 2 2 4 16" xfId="36585"/>
    <cellStyle name="Normal 3 2 2 4 17" xfId="36586"/>
    <cellStyle name="Normal 3 2 2 4 2" xfId="36587"/>
    <cellStyle name="Normal 3 2 2 4 2 10" xfId="36588"/>
    <cellStyle name="Normal 3 2 2 4 2 10 2" xfId="36589"/>
    <cellStyle name="Normal 3 2 2 4 2 11" xfId="36590"/>
    <cellStyle name="Normal 3 2 2 4 2 12" xfId="36591"/>
    <cellStyle name="Normal 3 2 2 4 2 13" xfId="36592"/>
    <cellStyle name="Normal 3 2 2 4 2 14" xfId="36593"/>
    <cellStyle name="Normal 3 2 2 4 2 2" xfId="36594"/>
    <cellStyle name="Normal 3 2 2 4 2 2 10" xfId="36595"/>
    <cellStyle name="Normal 3 2 2 4 2 2 2" xfId="36596"/>
    <cellStyle name="Normal 3 2 2 4 2 2 2 2" xfId="36597"/>
    <cellStyle name="Normal 3 2 2 4 2 2 2 2 2" xfId="36598"/>
    <cellStyle name="Normal 3 2 2 4 2 2 2 2 2 2" xfId="36599"/>
    <cellStyle name="Normal 3 2 2 4 2 2 2 2 2 2 2" xfId="36600"/>
    <cellStyle name="Normal 3 2 2 4 2 2 2 2 2 3" xfId="36601"/>
    <cellStyle name="Normal 3 2 2 4 2 2 2 2 3" xfId="36602"/>
    <cellStyle name="Normal 3 2 2 4 2 2 2 2 3 2" xfId="36603"/>
    <cellStyle name="Normal 3 2 2 4 2 2 2 2 4" xfId="36604"/>
    <cellStyle name="Normal 3 2 2 4 2 2 2 3" xfId="36605"/>
    <cellStyle name="Normal 3 2 2 4 2 2 2 3 2" xfId="36606"/>
    <cellStyle name="Normal 3 2 2 4 2 2 2 3 2 2" xfId="36607"/>
    <cellStyle name="Normal 3 2 2 4 2 2 2 3 2 2 2" xfId="36608"/>
    <cellStyle name="Normal 3 2 2 4 2 2 2 3 2 3" xfId="36609"/>
    <cellStyle name="Normal 3 2 2 4 2 2 2 3 3" xfId="36610"/>
    <cellStyle name="Normal 3 2 2 4 2 2 2 3 3 2" xfId="36611"/>
    <cellStyle name="Normal 3 2 2 4 2 2 2 3 4" xfId="36612"/>
    <cellStyle name="Normal 3 2 2 4 2 2 2 4" xfId="36613"/>
    <cellStyle name="Normal 3 2 2 4 2 2 2 4 2" xfId="36614"/>
    <cellStyle name="Normal 3 2 2 4 2 2 2 4 2 2" xfId="36615"/>
    <cellStyle name="Normal 3 2 2 4 2 2 2 4 3" xfId="36616"/>
    <cellStyle name="Normal 3 2 2 4 2 2 2 5" xfId="36617"/>
    <cellStyle name="Normal 3 2 2 4 2 2 2 5 2" xfId="36618"/>
    <cellStyle name="Normal 3 2 2 4 2 2 2 6" xfId="36619"/>
    <cellStyle name="Normal 3 2 2 4 2 2 2 7" xfId="36620"/>
    <cellStyle name="Normal 3 2 2 4 2 2 3" xfId="36621"/>
    <cellStyle name="Normal 3 2 2 4 2 2 3 2" xfId="36622"/>
    <cellStyle name="Normal 3 2 2 4 2 2 3 2 2" xfId="36623"/>
    <cellStyle name="Normal 3 2 2 4 2 2 3 2 2 2" xfId="36624"/>
    <cellStyle name="Normal 3 2 2 4 2 2 3 2 3" xfId="36625"/>
    <cellStyle name="Normal 3 2 2 4 2 2 3 3" xfId="36626"/>
    <cellStyle name="Normal 3 2 2 4 2 2 3 3 2" xfId="36627"/>
    <cellStyle name="Normal 3 2 2 4 2 2 3 4" xfId="36628"/>
    <cellStyle name="Normal 3 2 2 4 2 2 3 5" xfId="36629"/>
    <cellStyle name="Normal 3 2 2 4 2 2 4" xfId="36630"/>
    <cellStyle name="Normal 3 2 2 4 2 2 4 2" xfId="36631"/>
    <cellStyle name="Normal 3 2 2 4 2 2 4 2 2" xfId="36632"/>
    <cellStyle name="Normal 3 2 2 4 2 2 4 2 2 2" xfId="36633"/>
    <cellStyle name="Normal 3 2 2 4 2 2 4 2 3" xfId="36634"/>
    <cellStyle name="Normal 3 2 2 4 2 2 4 3" xfId="36635"/>
    <cellStyle name="Normal 3 2 2 4 2 2 4 3 2" xfId="36636"/>
    <cellStyle name="Normal 3 2 2 4 2 2 4 4" xfId="36637"/>
    <cellStyle name="Normal 3 2 2 4 2 2 5" xfId="36638"/>
    <cellStyle name="Normal 3 2 2 4 2 2 5 2" xfId="36639"/>
    <cellStyle name="Normal 3 2 2 4 2 2 5 2 2" xfId="36640"/>
    <cellStyle name="Normal 3 2 2 4 2 2 5 2 2 2" xfId="36641"/>
    <cellStyle name="Normal 3 2 2 4 2 2 5 2 3" xfId="36642"/>
    <cellStyle name="Normal 3 2 2 4 2 2 5 3" xfId="36643"/>
    <cellStyle name="Normal 3 2 2 4 2 2 5 3 2" xfId="36644"/>
    <cellStyle name="Normal 3 2 2 4 2 2 5 4" xfId="36645"/>
    <cellStyle name="Normal 3 2 2 4 2 2 6" xfId="36646"/>
    <cellStyle name="Normal 3 2 2 4 2 2 6 2" xfId="36647"/>
    <cellStyle name="Normal 3 2 2 4 2 2 6 2 2" xfId="36648"/>
    <cellStyle name="Normal 3 2 2 4 2 2 6 2 2 2" xfId="36649"/>
    <cellStyle name="Normal 3 2 2 4 2 2 6 2 3" xfId="36650"/>
    <cellStyle name="Normal 3 2 2 4 2 2 6 3" xfId="36651"/>
    <cellStyle name="Normal 3 2 2 4 2 2 6 3 2" xfId="36652"/>
    <cellStyle name="Normal 3 2 2 4 2 2 6 4" xfId="36653"/>
    <cellStyle name="Normal 3 2 2 4 2 2 7" xfId="36654"/>
    <cellStyle name="Normal 3 2 2 4 2 2 7 2" xfId="36655"/>
    <cellStyle name="Normal 3 2 2 4 2 2 7 2 2" xfId="36656"/>
    <cellStyle name="Normal 3 2 2 4 2 2 7 3" xfId="36657"/>
    <cellStyle name="Normal 3 2 2 4 2 2 8" xfId="36658"/>
    <cellStyle name="Normal 3 2 2 4 2 2 8 2" xfId="36659"/>
    <cellStyle name="Normal 3 2 2 4 2 2 9" xfId="36660"/>
    <cellStyle name="Normal 3 2 2 4 2 3" xfId="36661"/>
    <cellStyle name="Normal 3 2 2 4 2 3 10" xfId="36662"/>
    <cellStyle name="Normal 3 2 2 4 2 3 2" xfId="36663"/>
    <cellStyle name="Normal 3 2 2 4 2 3 2 2" xfId="36664"/>
    <cellStyle name="Normal 3 2 2 4 2 3 2 2 2" xfId="36665"/>
    <cellStyle name="Normal 3 2 2 4 2 3 2 2 2 2" xfId="36666"/>
    <cellStyle name="Normal 3 2 2 4 2 3 2 2 2 2 2" xfId="36667"/>
    <cellStyle name="Normal 3 2 2 4 2 3 2 2 2 3" xfId="36668"/>
    <cellStyle name="Normal 3 2 2 4 2 3 2 2 3" xfId="36669"/>
    <cellStyle name="Normal 3 2 2 4 2 3 2 2 3 2" xfId="36670"/>
    <cellStyle name="Normal 3 2 2 4 2 3 2 2 4" xfId="36671"/>
    <cellStyle name="Normal 3 2 2 4 2 3 2 3" xfId="36672"/>
    <cellStyle name="Normal 3 2 2 4 2 3 2 3 2" xfId="36673"/>
    <cellStyle name="Normal 3 2 2 4 2 3 2 3 2 2" xfId="36674"/>
    <cellStyle name="Normal 3 2 2 4 2 3 2 3 2 2 2" xfId="36675"/>
    <cellStyle name="Normal 3 2 2 4 2 3 2 3 2 3" xfId="36676"/>
    <cellStyle name="Normal 3 2 2 4 2 3 2 3 3" xfId="36677"/>
    <cellStyle name="Normal 3 2 2 4 2 3 2 3 3 2" xfId="36678"/>
    <cellStyle name="Normal 3 2 2 4 2 3 2 3 4" xfId="36679"/>
    <cellStyle name="Normal 3 2 2 4 2 3 2 4" xfId="36680"/>
    <cellStyle name="Normal 3 2 2 4 2 3 2 4 2" xfId="36681"/>
    <cellStyle name="Normal 3 2 2 4 2 3 2 4 2 2" xfId="36682"/>
    <cellStyle name="Normal 3 2 2 4 2 3 2 4 3" xfId="36683"/>
    <cellStyle name="Normal 3 2 2 4 2 3 2 5" xfId="36684"/>
    <cellStyle name="Normal 3 2 2 4 2 3 2 5 2" xfId="36685"/>
    <cellStyle name="Normal 3 2 2 4 2 3 2 6" xfId="36686"/>
    <cellStyle name="Normal 3 2 2 4 2 3 2 7" xfId="36687"/>
    <cellStyle name="Normal 3 2 2 4 2 3 3" xfId="36688"/>
    <cellStyle name="Normal 3 2 2 4 2 3 3 2" xfId="36689"/>
    <cellStyle name="Normal 3 2 2 4 2 3 3 2 2" xfId="36690"/>
    <cellStyle name="Normal 3 2 2 4 2 3 3 2 2 2" xfId="36691"/>
    <cellStyle name="Normal 3 2 2 4 2 3 3 2 3" xfId="36692"/>
    <cellStyle name="Normal 3 2 2 4 2 3 3 3" xfId="36693"/>
    <cellStyle name="Normal 3 2 2 4 2 3 3 3 2" xfId="36694"/>
    <cellStyle name="Normal 3 2 2 4 2 3 3 4" xfId="36695"/>
    <cellStyle name="Normal 3 2 2 4 2 3 3 5" xfId="36696"/>
    <cellStyle name="Normal 3 2 2 4 2 3 4" xfId="36697"/>
    <cellStyle name="Normal 3 2 2 4 2 3 4 2" xfId="36698"/>
    <cellStyle name="Normal 3 2 2 4 2 3 4 2 2" xfId="36699"/>
    <cellStyle name="Normal 3 2 2 4 2 3 4 2 2 2" xfId="36700"/>
    <cellStyle name="Normal 3 2 2 4 2 3 4 2 3" xfId="36701"/>
    <cellStyle name="Normal 3 2 2 4 2 3 4 3" xfId="36702"/>
    <cellStyle name="Normal 3 2 2 4 2 3 4 3 2" xfId="36703"/>
    <cellStyle name="Normal 3 2 2 4 2 3 4 4" xfId="36704"/>
    <cellStyle name="Normal 3 2 2 4 2 3 5" xfId="36705"/>
    <cellStyle name="Normal 3 2 2 4 2 3 5 2" xfId="36706"/>
    <cellStyle name="Normal 3 2 2 4 2 3 5 2 2" xfId="36707"/>
    <cellStyle name="Normal 3 2 2 4 2 3 5 2 2 2" xfId="36708"/>
    <cellStyle name="Normal 3 2 2 4 2 3 5 2 3" xfId="36709"/>
    <cellStyle name="Normal 3 2 2 4 2 3 5 3" xfId="36710"/>
    <cellStyle name="Normal 3 2 2 4 2 3 5 3 2" xfId="36711"/>
    <cellStyle name="Normal 3 2 2 4 2 3 5 4" xfId="36712"/>
    <cellStyle name="Normal 3 2 2 4 2 3 6" xfId="36713"/>
    <cellStyle name="Normal 3 2 2 4 2 3 6 2" xfId="36714"/>
    <cellStyle name="Normal 3 2 2 4 2 3 6 2 2" xfId="36715"/>
    <cellStyle name="Normal 3 2 2 4 2 3 6 2 2 2" xfId="36716"/>
    <cellStyle name="Normal 3 2 2 4 2 3 6 2 3" xfId="36717"/>
    <cellStyle name="Normal 3 2 2 4 2 3 6 3" xfId="36718"/>
    <cellStyle name="Normal 3 2 2 4 2 3 6 3 2" xfId="36719"/>
    <cellStyle name="Normal 3 2 2 4 2 3 6 4" xfId="36720"/>
    <cellStyle name="Normal 3 2 2 4 2 3 7" xfId="36721"/>
    <cellStyle name="Normal 3 2 2 4 2 3 7 2" xfId="36722"/>
    <cellStyle name="Normal 3 2 2 4 2 3 7 2 2" xfId="36723"/>
    <cellStyle name="Normal 3 2 2 4 2 3 7 3" xfId="36724"/>
    <cellStyle name="Normal 3 2 2 4 2 3 8" xfId="36725"/>
    <cellStyle name="Normal 3 2 2 4 2 3 8 2" xfId="36726"/>
    <cellStyle name="Normal 3 2 2 4 2 3 9" xfId="36727"/>
    <cellStyle name="Normal 3 2 2 4 2 4" xfId="36728"/>
    <cellStyle name="Normal 3 2 2 4 2 4 2" xfId="36729"/>
    <cellStyle name="Normal 3 2 2 4 2 4 2 2" xfId="36730"/>
    <cellStyle name="Normal 3 2 2 4 2 4 2 2 2" xfId="36731"/>
    <cellStyle name="Normal 3 2 2 4 2 4 2 2 2 2" xfId="36732"/>
    <cellStyle name="Normal 3 2 2 4 2 4 2 2 3" xfId="36733"/>
    <cellStyle name="Normal 3 2 2 4 2 4 2 3" xfId="36734"/>
    <cellStyle name="Normal 3 2 2 4 2 4 2 3 2" xfId="36735"/>
    <cellStyle name="Normal 3 2 2 4 2 4 2 4" xfId="36736"/>
    <cellStyle name="Normal 3 2 2 4 2 4 3" xfId="36737"/>
    <cellStyle name="Normal 3 2 2 4 2 4 3 2" xfId="36738"/>
    <cellStyle name="Normal 3 2 2 4 2 4 3 2 2" xfId="36739"/>
    <cellStyle name="Normal 3 2 2 4 2 4 3 2 2 2" xfId="36740"/>
    <cellStyle name="Normal 3 2 2 4 2 4 3 2 3" xfId="36741"/>
    <cellStyle name="Normal 3 2 2 4 2 4 3 3" xfId="36742"/>
    <cellStyle name="Normal 3 2 2 4 2 4 3 3 2" xfId="36743"/>
    <cellStyle name="Normal 3 2 2 4 2 4 3 4" xfId="36744"/>
    <cellStyle name="Normal 3 2 2 4 2 4 4" xfId="36745"/>
    <cellStyle name="Normal 3 2 2 4 2 4 4 2" xfId="36746"/>
    <cellStyle name="Normal 3 2 2 4 2 4 4 2 2" xfId="36747"/>
    <cellStyle name="Normal 3 2 2 4 2 4 4 3" xfId="36748"/>
    <cellStyle name="Normal 3 2 2 4 2 4 5" xfId="36749"/>
    <cellStyle name="Normal 3 2 2 4 2 4 5 2" xfId="36750"/>
    <cellStyle name="Normal 3 2 2 4 2 4 6" xfId="36751"/>
    <cellStyle name="Normal 3 2 2 4 2 4 7" xfId="36752"/>
    <cellStyle name="Normal 3 2 2 4 2 5" xfId="36753"/>
    <cellStyle name="Normal 3 2 2 4 2 5 2" xfId="36754"/>
    <cellStyle name="Normal 3 2 2 4 2 5 2 2" xfId="36755"/>
    <cellStyle name="Normal 3 2 2 4 2 5 2 2 2" xfId="36756"/>
    <cellStyle name="Normal 3 2 2 4 2 5 2 3" xfId="36757"/>
    <cellStyle name="Normal 3 2 2 4 2 5 3" xfId="36758"/>
    <cellStyle name="Normal 3 2 2 4 2 5 3 2" xfId="36759"/>
    <cellStyle name="Normal 3 2 2 4 2 5 4" xfId="36760"/>
    <cellStyle name="Normal 3 2 2 4 2 5 5" xfId="36761"/>
    <cellStyle name="Normal 3 2 2 4 2 6" xfId="36762"/>
    <cellStyle name="Normal 3 2 2 4 2 6 2" xfId="36763"/>
    <cellStyle name="Normal 3 2 2 4 2 6 2 2" xfId="36764"/>
    <cellStyle name="Normal 3 2 2 4 2 6 2 2 2" xfId="36765"/>
    <cellStyle name="Normal 3 2 2 4 2 6 2 3" xfId="36766"/>
    <cellStyle name="Normal 3 2 2 4 2 6 3" xfId="36767"/>
    <cellStyle name="Normal 3 2 2 4 2 6 3 2" xfId="36768"/>
    <cellStyle name="Normal 3 2 2 4 2 6 4" xfId="36769"/>
    <cellStyle name="Normal 3 2 2 4 2 7" xfId="36770"/>
    <cellStyle name="Normal 3 2 2 4 2 7 2" xfId="36771"/>
    <cellStyle name="Normal 3 2 2 4 2 7 2 2" xfId="36772"/>
    <cellStyle name="Normal 3 2 2 4 2 7 2 2 2" xfId="36773"/>
    <cellStyle name="Normal 3 2 2 4 2 7 2 3" xfId="36774"/>
    <cellStyle name="Normal 3 2 2 4 2 7 3" xfId="36775"/>
    <cellStyle name="Normal 3 2 2 4 2 7 3 2" xfId="36776"/>
    <cellStyle name="Normal 3 2 2 4 2 7 4" xfId="36777"/>
    <cellStyle name="Normal 3 2 2 4 2 8" xfId="36778"/>
    <cellStyle name="Normal 3 2 2 4 2 8 2" xfId="36779"/>
    <cellStyle name="Normal 3 2 2 4 2 8 2 2" xfId="36780"/>
    <cellStyle name="Normal 3 2 2 4 2 8 2 2 2" xfId="36781"/>
    <cellStyle name="Normal 3 2 2 4 2 8 2 3" xfId="36782"/>
    <cellStyle name="Normal 3 2 2 4 2 8 3" xfId="36783"/>
    <cellStyle name="Normal 3 2 2 4 2 8 3 2" xfId="36784"/>
    <cellStyle name="Normal 3 2 2 4 2 8 4" xfId="36785"/>
    <cellStyle name="Normal 3 2 2 4 2 9" xfId="36786"/>
    <cellStyle name="Normal 3 2 2 4 2 9 2" xfId="36787"/>
    <cellStyle name="Normal 3 2 2 4 2 9 2 2" xfId="36788"/>
    <cellStyle name="Normal 3 2 2 4 2 9 3" xfId="36789"/>
    <cellStyle name="Normal 3 2 2 4 3" xfId="36790"/>
    <cellStyle name="Normal 3 2 2 4 3 10" xfId="36791"/>
    <cellStyle name="Normal 3 2 2 4 3 11" xfId="36792"/>
    <cellStyle name="Normal 3 2 2 4 3 2" xfId="36793"/>
    <cellStyle name="Normal 3 2 2 4 3 2 2" xfId="36794"/>
    <cellStyle name="Normal 3 2 2 4 3 2 2 2" xfId="36795"/>
    <cellStyle name="Normal 3 2 2 4 3 2 2 2 2" xfId="36796"/>
    <cellStyle name="Normal 3 2 2 4 3 2 2 2 2 2" xfId="36797"/>
    <cellStyle name="Normal 3 2 2 4 3 2 2 2 3" xfId="36798"/>
    <cellStyle name="Normal 3 2 2 4 3 2 2 3" xfId="36799"/>
    <cellStyle name="Normal 3 2 2 4 3 2 2 3 2" xfId="36800"/>
    <cellStyle name="Normal 3 2 2 4 3 2 2 4" xfId="36801"/>
    <cellStyle name="Normal 3 2 2 4 3 2 3" xfId="36802"/>
    <cellStyle name="Normal 3 2 2 4 3 2 3 2" xfId="36803"/>
    <cellStyle name="Normal 3 2 2 4 3 2 3 2 2" xfId="36804"/>
    <cellStyle name="Normal 3 2 2 4 3 2 3 2 2 2" xfId="36805"/>
    <cellStyle name="Normal 3 2 2 4 3 2 3 2 3" xfId="36806"/>
    <cellStyle name="Normal 3 2 2 4 3 2 3 3" xfId="36807"/>
    <cellStyle name="Normal 3 2 2 4 3 2 3 3 2" xfId="36808"/>
    <cellStyle name="Normal 3 2 2 4 3 2 3 4" xfId="36809"/>
    <cellStyle name="Normal 3 2 2 4 3 2 4" xfId="36810"/>
    <cellStyle name="Normal 3 2 2 4 3 2 4 2" xfId="36811"/>
    <cellStyle name="Normal 3 2 2 4 3 2 4 2 2" xfId="36812"/>
    <cellStyle name="Normal 3 2 2 4 3 2 4 3" xfId="36813"/>
    <cellStyle name="Normal 3 2 2 4 3 2 5" xfId="36814"/>
    <cellStyle name="Normal 3 2 2 4 3 2 5 2" xfId="36815"/>
    <cellStyle name="Normal 3 2 2 4 3 2 6" xfId="36816"/>
    <cellStyle name="Normal 3 2 2 4 3 2 7" xfId="36817"/>
    <cellStyle name="Normal 3 2 2 4 3 3" xfId="36818"/>
    <cellStyle name="Normal 3 2 2 4 3 3 2" xfId="36819"/>
    <cellStyle name="Normal 3 2 2 4 3 3 2 2" xfId="36820"/>
    <cellStyle name="Normal 3 2 2 4 3 3 2 2 2" xfId="36821"/>
    <cellStyle name="Normal 3 2 2 4 3 3 2 3" xfId="36822"/>
    <cellStyle name="Normal 3 2 2 4 3 3 3" xfId="36823"/>
    <cellStyle name="Normal 3 2 2 4 3 3 3 2" xfId="36824"/>
    <cellStyle name="Normal 3 2 2 4 3 3 4" xfId="36825"/>
    <cellStyle name="Normal 3 2 2 4 3 3 5" xfId="36826"/>
    <cellStyle name="Normal 3 2 2 4 3 4" xfId="36827"/>
    <cellStyle name="Normal 3 2 2 4 3 4 2" xfId="36828"/>
    <cellStyle name="Normal 3 2 2 4 3 4 2 2" xfId="36829"/>
    <cellStyle name="Normal 3 2 2 4 3 4 2 2 2" xfId="36830"/>
    <cellStyle name="Normal 3 2 2 4 3 4 2 3" xfId="36831"/>
    <cellStyle name="Normal 3 2 2 4 3 4 3" xfId="36832"/>
    <cellStyle name="Normal 3 2 2 4 3 4 3 2" xfId="36833"/>
    <cellStyle name="Normal 3 2 2 4 3 4 4" xfId="36834"/>
    <cellStyle name="Normal 3 2 2 4 3 5" xfId="36835"/>
    <cellStyle name="Normal 3 2 2 4 3 5 2" xfId="36836"/>
    <cellStyle name="Normal 3 2 2 4 3 5 2 2" xfId="36837"/>
    <cellStyle name="Normal 3 2 2 4 3 5 2 2 2" xfId="36838"/>
    <cellStyle name="Normal 3 2 2 4 3 5 2 3" xfId="36839"/>
    <cellStyle name="Normal 3 2 2 4 3 5 3" xfId="36840"/>
    <cellStyle name="Normal 3 2 2 4 3 5 3 2" xfId="36841"/>
    <cellStyle name="Normal 3 2 2 4 3 5 4" xfId="36842"/>
    <cellStyle name="Normal 3 2 2 4 3 6" xfId="36843"/>
    <cellStyle name="Normal 3 2 2 4 3 6 2" xfId="36844"/>
    <cellStyle name="Normal 3 2 2 4 3 6 2 2" xfId="36845"/>
    <cellStyle name="Normal 3 2 2 4 3 6 2 2 2" xfId="36846"/>
    <cellStyle name="Normal 3 2 2 4 3 6 2 3" xfId="36847"/>
    <cellStyle name="Normal 3 2 2 4 3 6 3" xfId="36848"/>
    <cellStyle name="Normal 3 2 2 4 3 6 3 2" xfId="36849"/>
    <cellStyle name="Normal 3 2 2 4 3 6 4" xfId="36850"/>
    <cellStyle name="Normal 3 2 2 4 3 7" xfId="36851"/>
    <cellStyle name="Normal 3 2 2 4 3 7 2" xfId="36852"/>
    <cellStyle name="Normal 3 2 2 4 3 7 2 2" xfId="36853"/>
    <cellStyle name="Normal 3 2 2 4 3 7 3" xfId="36854"/>
    <cellStyle name="Normal 3 2 2 4 3 8" xfId="36855"/>
    <cellStyle name="Normal 3 2 2 4 3 8 2" xfId="36856"/>
    <cellStyle name="Normal 3 2 2 4 3 9" xfId="36857"/>
    <cellStyle name="Normal 3 2 2 4 4" xfId="36858"/>
    <cellStyle name="Normal 3 2 2 4 4 10" xfId="36859"/>
    <cellStyle name="Normal 3 2 2 4 4 11" xfId="36860"/>
    <cellStyle name="Normal 3 2 2 4 4 2" xfId="36861"/>
    <cellStyle name="Normal 3 2 2 4 4 2 2" xfId="36862"/>
    <cellStyle name="Normal 3 2 2 4 4 2 2 2" xfId="36863"/>
    <cellStyle name="Normal 3 2 2 4 4 2 2 2 2" xfId="36864"/>
    <cellStyle name="Normal 3 2 2 4 4 2 2 2 2 2" xfId="36865"/>
    <cellStyle name="Normal 3 2 2 4 4 2 2 2 3" xfId="36866"/>
    <cellStyle name="Normal 3 2 2 4 4 2 2 3" xfId="36867"/>
    <cellStyle name="Normal 3 2 2 4 4 2 2 3 2" xfId="36868"/>
    <cellStyle name="Normal 3 2 2 4 4 2 2 4" xfId="36869"/>
    <cellStyle name="Normal 3 2 2 4 4 2 3" xfId="36870"/>
    <cellStyle name="Normal 3 2 2 4 4 2 3 2" xfId="36871"/>
    <cellStyle name="Normal 3 2 2 4 4 2 3 2 2" xfId="36872"/>
    <cellStyle name="Normal 3 2 2 4 4 2 3 2 2 2" xfId="36873"/>
    <cellStyle name="Normal 3 2 2 4 4 2 3 2 3" xfId="36874"/>
    <cellStyle name="Normal 3 2 2 4 4 2 3 3" xfId="36875"/>
    <cellStyle name="Normal 3 2 2 4 4 2 3 3 2" xfId="36876"/>
    <cellStyle name="Normal 3 2 2 4 4 2 3 4" xfId="36877"/>
    <cellStyle name="Normal 3 2 2 4 4 2 4" xfId="36878"/>
    <cellStyle name="Normal 3 2 2 4 4 2 4 2" xfId="36879"/>
    <cellStyle name="Normal 3 2 2 4 4 2 4 2 2" xfId="36880"/>
    <cellStyle name="Normal 3 2 2 4 4 2 4 3" xfId="36881"/>
    <cellStyle name="Normal 3 2 2 4 4 2 5" xfId="36882"/>
    <cellStyle name="Normal 3 2 2 4 4 2 5 2" xfId="36883"/>
    <cellStyle name="Normal 3 2 2 4 4 2 6" xfId="36884"/>
    <cellStyle name="Normal 3 2 2 4 4 2 7" xfId="36885"/>
    <cellStyle name="Normal 3 2 2 4 4 3" xfId="36886"/>
    <cellStyle name="Normal 3 2 2 4 4 3 2" xfId="36887"/>
    <cellStyle name="Normal 3 2 2 4 4 3 2 2" xfId="36888"/>
    <cellStyle name="Normal 3 2 2 4 4 3 2 2 2" xfId="36889"/>
    <cellStyle name="Normal 3 2 2 4 4 3 2 3" xfId="36890"/>
    <cellStyle name="Normal 3 2 2 4 4 3 3" xfId="36891"/>
    <cellStyle name="Normal 3 2 2 4 4 3 3 2" xfId="36892"/>
    <cellStyle name="Normal 3 2 2 4 4 3 4" xfId="36893"/>
    <cellStyle name="Normal 3 2 2 4 4 3 5" xfId="36894"/>
    <cellStyle name="Normal 3 2 2 4 4 4" xfId="36895"/>
    <cellStyle name="Normal 3 2 2 4 4 4 2" xfId="36896"/>
    <cellStyle name="Normal 3 2 2 4 4 4 2 2" xfId="36897"/>
    <cellStyle name="Normal 3 2 2 4 4 4 2 2 2" xfId="36898"/>
    <cellStyle name="Normal 3 2 2 4 4 4 2 3" xfId="36899"/>
    <cellStyle name="Normal 3 2 2 4 4 4 3" xfId="36900"/>
    <cellStyle name="Normal 3 2 2 4 4 4 3 2" xfId="36901"/>
    <cellStyle name="Normal 3 2 2 4 4 4 4" xfId="36902"/>
    <cellStyle name="Normal 3 2 2 4 4 5" xfId="36903"/>
    <cellStyle name="Normal 3 2 2 4 4 5 2" xfId="36904"/>
    <cellStyle name="Normal 3 2 2 4 4 5 2 2" xfId="36905"/>
    <cellStyle name="Normal 3 2 2 4 4 5 2 2 2" xfId="36906"/>
    <cellStyle name="Normal 3 2 2 4 4 5 2 3" xfId="36907"/>
    <cellStyle name="Normal 3 2 2 4 4 5 3" xfId="36908"/>
    <cellStyle name="Normal 3 2 2 4 4 5 3 2" xfId="36909"/>
    <cellStyle name="Normal 3 2 2 4 4 5 4" xfId="36910"/>
    <cellStyle name="Normal 3 2 2 4 4 6" xfId="36911"/>
    <cellStyle name="Normal 3 2 2 4 4 6 2" xfId="36912"/>
    <cellStyle name="Normal 3 2 2 4 4 6 2 2" xfId="36913"/>
    <cellStyle name="Normal 3 2 2 4 4 6 2 2 2" xfId="36914"/>
    <cellStyle name="Normal 3 2 2 4 4 6 2 3" xfId="36915"/>
    <cellStyle name="Normal 3 2 2 4 4 6 3" xfId="36916"/>
    <cellStyle name="Normal 3 2 2 4 4 6 3 2" xfId="36917"/>
    <cellStyle name="Normal 3 2 2 4 4 6 4" xfId="36918"/>
    <cellStyle name="Normal 3 2 2 4 4 7" xfId="36919"/>
    <cellStyle name="Normal 3 2 2 4 4 7 2" xfId="36920"/>
    <cellStyle name="Normal 3 2 2 4 4 7 2 2" xfId="36921"/>
    <cellStyle name="Normal 3 2 2 4 4 7 3" xfId="36922"/>
    <cellStyle name="Normal 3 2 2 4 4 8" xfId="36923"/>
    <cellStyle name="Normal 3 2 2 4 4 8 2" xfId="36924"/>
    <cellStyle name="Normal 3 2 2 4 4 9" xfId="36925"/>
    <cellStyle name="Normal 3 2 2 4 5" xfId="36926"/>
    <cellStyle name="Normal 3 2 2 4 5 2" xfId="36927"/>
    <cellStyle name="Normal 3 2 2 4 5 2 2" xfId="36928"/>
    <cellStyle name="Normal 3 2 2 4 5 2 2 2" xfId="36929"/>
    <cellStyle name="Normal 3 2 2 4 5 2 2 2 2" xfId="36930"/>
    <cellStyle name="Normal 3 2 2 4 5 2 2 3" xfId="36931"/>
    <cellStyle name="Normal 3 2 2 4 5 2 3" xfId="36932"/>
    <cellStyle name="Normal 3 2 2 4 5 2 3 2" xfId="36933"/>
    <cellStyle name="Normal 3 2 2 4 5 2 4" xfId="36934"/>
    <cellStyle name="Normal 3 2 2 4 5 3" xfId="36935"/>
    <cellStyle name="Normal 3 2 2 4 5 3 2" xfId="36936"/>
    <cellStyle name="Normal 3 2 2 4 5 3 2 2" xfId="36937"/>
    <cellStyle name="Normal 3 2 2 4 5 3 2 2 2" xfId="36938"/>
    <cellStyle name="Normal 3 2 2 4 5 3 2 3" xfId="36939"/>
    <cellStyle name="Normal 3 2 2 4 5 3 3" xfId="36940"/>
    <cellStyle name="Normal 3 2 2 4 5 3 3 2" xfId="36941"/>
    <cellStyle name="Normal 3 2 2 4 5 3 4" xfId="36942"/>
    <cellStyle name="Normal 3 2 2 4 5 4" xfId="36943"/>
    <cellStyle name="Normal 3 2 2 4 5 4 2" xfId="36944"/>
    <cellStyle name="Normal 3 2 2 4 5 4 2 2" xfId="36945"/>
    <cellStyle name="Normal 3 2 2 4 5 4 3" xfId="36946"/>
    <cellStyle name="Normal 3 2 2 4 5 5" xfId="36947"/>
    <cellStyle name="Normal 3 2 2 4 5 5 2" xfId="36948"/>
    <cellStyle name="Normal 3 2 2 4 5 6" xfId="36949"/>
    <cellStyle name="Normal 3 2 2 4 5 7" xfId="36950"/>
    <cellStyle name="Normal 3 2 2 4 6" xfId="36951"/>
    <cellStyle name="Normal 3 2 2 4 6 2" xfId="36952"/>
    <cellStyle name="Normal 3 2 2 4 6 2 2" xfId="36953"/>
    <cellStyle name="Normal 3 2 2 4 6 2 2 2" xfId="36954"/>
    <cellStyle name="Normal 3 2 2 4 6 2 2 2 2" xfId="36955"/>
    <cellStyle name="Normal 3 2 2 4 6 2 2 3" xfId="36956"/>
    <cellStyle name="Normal 3 2 2 4 6 2 3" xfId="36957"/>
    <cellStyle name="Normal 3 2 2 4 6 2 3 2" xfId="36958"/>
    <cellStyle name="Normal 3 2 2 4 6 2 4" xfId="36959"/>
    <cellStyle name="Normal 3 2 2 4 6 3" xfId="36960"/>
    <cellStyle name="Normal 3 2 2 4 6 3 2" xfId="36961"/>
    <cellStyle name="Normal 3 2 2 4 6 3 2 2" xfId="36962"/>
    <cellStyle name="Normal 3 2 2 4 6 3 2 2 2" xfId="36963"/>
    <cellStyle name="Normal 3 2 2 4 6 3 2 3" xfId="36964"/>
    <cellStyle name="Normal 3 2 2 4 6 3 3" xfId="36965"/>
    <cellStyle name="Normal 3 2 2 4 6 3 3 2" xfId="36966"/>
    <cellStyle name="Normal 3 2 2 4 6 3 4" xfId="36967"/>
    <cellStyle name="Normal 3 2 2 4 6 4" xfId="36968"/>
    <cellStyle name="Normal 3 2 2 4 6 4 2" xfId="36969"/>
    <cellStyle name="Normal 3 2 2 4 6 4 2 2" xfId="36970"/>
    <cellStyle name="Normal 3 2 2 4 6 4 3" xfId="36971"/>
    <cellStyle name="Normal 3 2 2 4 6 5" xfId="36972"/>
    <cellStyle name="Normal 3 2 2 4 6 5 2" xfId="36973"/>
    <cellStyle name="Normal 3 2 2 4 6 6" xfId="36974"/>
    <cellStyle name="Normal 3 2 2 4 6 7" xfId="36975"/>
    <cellStyle name="Normal 3 2 2 4 7" xfId="36976"/>
    <cellStyle name="Normal 3 2 2 4 7 2" xfId="36977"/>
    <cellStyle name="Normal 3 2 2 4 7 2 2" xfId="36978"/>
    <cellStyle name="Normal 3 2 2 4 7 2 2 2" xfId="36979"/>
    <cellStyle name="Normal 3 2 2 4 7 2 3" xfId="36980"/>
    <cellStyle name="Normal 3 2 2 4 7 3" xfId="36981"/>
    <cellStyle name="Normal 3 2 2 4 7 3 2" xfId="36982"/>
    <cellStyle name="Normal 3 2 2 4 7 4" xfId="36983"/>
    <cellStyle name="Normal 3 2 2 4 8" xfId="36984"/>
    <cellStyle name="Normal 3 2 2 4 8 2" xfId="36985"/>
    <cellStyle name="Normal 3 2 2 4 8 2 2" xfId="36986"/>
    <cellStyle name="Normal 3 2 2 4 8 2 2 2" xfId="36987"/>
    <cellStyle name="Normal 3 2 2 4 8 2 3" xfId="36988"/>
    <cellStyle name="Normal 3 2 2 4 8 3" xfId="36989"/>
    <cellStyle name="Normal 3 2 2 4 8 3 2" xfId="36990"/>
    <cellStyle name="Normal 3 2 2 4 8 4" xfId="36991"/>
    <cellStyle name="Normal 3 2 2 4 9" xfId="36992"/>
    <cellStyle name="Normal 3 2 2 4 9 2" xfId="36993"/>
    <cellStyle name="Normal 3 2 2 4 9 2 2" xfId="36994"/>
    <cellStyle name="Normal 3 2 2 4 9 2 2 2" xfId="36995"/>
    <cellStyle name="Normal 3 2 2 4 9 2 3" xfId="36996"/>
    <cellStyle name="Normal 3 2 2 4 9 3" xfId="36997"/>
    <cellStyle name="Normal 3 2 2 4 9 3 2" xfId="36998"/>
    <cellStyle name="Normal 3 2 2 4 9 4" xfId="36999"/>
    <cellStyle name="Normal 3 2 2 5" xfId="37000"/>
    <cellStyle name="Normal 3 2 2 5 10" xfId="37001"/>
    <cellStyle name="Normal 3 2 2 5 10 2" xfId="37002"/>
    <cellStyle name="Normal 3 2 2 5 11" xfId="37003"/>
    <cellStyle name="Normal 3 2 2 5 12" xfId="37004"/>
    <cellStyle name="Normal 3 2 2 5 13" xfId="37005"/>
    <cellStyle name="Normal 3 2 2 5 14" xfId="37006"/>
    <cellStyle name="Normal 3 2 2 5 2" xfId="37007"/>
    <cellStyle name="Normal 3 2 2 5 2 10" xfId="37008"/>
    <cellStyle name="Normal 3 2 2 5 2 11" xfId="37009"/>
    <cellStyle name="Normal 3 2 2 5 2 2" xfId="37010"/>
    <cellStyle name="Normal 3 2 2 5 2 2 2" xfId="37011"/>
    <cellStyle name="Normal 3 2 2 5 2 2 2 2" xfId="37012"/>
    <cellStyle name="Normal 3 2 2 5 2 2 2 2 2" xfId="37013"/>
    <cellStyle name="Normal 3 2 2 5 2 2 2 2 2 2" xfId="37014"/>
    <cellStyle name="Normal 3 2 2 5 2 2 2 2 3" xfId="37015"/>
    <cellStyle name="Normal 3 2 2 5 2 2 2 3" xfId="37016"/>
    <cellStyle name="Normal 3 2 2 5 2 2 2 3 2" xfId="37017"/>
    <cellStyle name="Normal 3 2 2 5 2 2 2 4" xfId="37018"/>
    <cellStyle name="Normal 3 2 2 5 2 2 3" xfId="37019"/>
    <cellStyle name="Normal 3 2 2 5 2 2 3 2" xfId="37020"/>
    <cellStyle name="Normal 3 2 2 5 2 2 3 2 2" xfId="37021"/>
    <cellStyle name="Normal 3 2 2 5 2 2 3 2 2 2" xfId="37022"/>
    <cellStyle name="Normal 3 2 2 5 2 2 3 2 3" xfId="37023"/>
    <cellStyle name="Normal 3 2 2 5 2 2 3 3" xfId="37024"/>
    <cellStyle name="Normal 3 2 2 5 2 2 3 3 2" xfId="37025"/>
    <cellStyle name="Normal 3 2 2 5 2 2 3 4" xfId="37026"/>
    <cellStyle name="Normal 3 2 2 5 2 2 4" xfId="37027"/>
    <cellStyle name="Normal 3 2 2 5 2 2 4 2" xfId="37028"/>
    <cellStyle name="Normal 3 2 2 5 2 2 4 2 2" xfId="37029"/>
    <cellStyle name="Normal 3 2 2 5 2 2 4 3" xfId="37030"/>
    <cellStyle name="Normal 3 2 2 5 2 2 5" xfId="37031"/>
    <cellStyle name="Normal 3 2 2 5 2 2 5 2" xfId="37032"/>
    <cellStyle name="Normal 3 2 2 5 2 2 6" xfId="37033"/>
    <cellStyle name="Normal 3 2 2 5 2 2 7" xfId="37034"/>
    <cellStyle name="Normal 3 2 2 5 2 3" xfId="37035"/>
    <cellStyle name="Normal 3 2 2 5 2 3 2" xfId="37036"/>
    <cellStyle name="Normal 3 2 2 5 2 3 2 2" xfId="37037"/>
    <cellStyle name="Normal 3 2 2 5 2 3 2 2 2" xfId="37038"/>
    <cellStyle name="Normal 3 2 2 5 2 3 2 3" xfId="37039"/>
    <cellStyle name="Normal 3 2 2 5 2 3 3" xfId="37040"/>
    <cellStyle name="Normal 3 2 2 5 2 3 3 2" xfId="37041"/>
    <cellStyle name="Normal 3 2 2 5 2 3 4" xfId="37042"/>
    <cellStyle name="Normal 3 2 2 5 2 3 5" xfId="37043"/>
    <cellStyle name="Normal 3 2 2 5 2 4" xfId="37044"/>
    <cellStyle name="Normal 3 2 2 5 2 4 2" xfId="37045"/>
    <cellStyle name="Normal 3 2 2 5 2 4 2 2" xfId="37046"/>
    <cellStyle name="Normal 3 2 2 5 2 4 2 2 2" xfId="37047"/>
    <cellStyle name="Normal 3 2 2 5 2 4 2 3" xfId="37048"/>
    <cellStyle name="Normal 3 2 2 5 2 4 3" xfId="37049"/>
    <cellStyle name="Normal 3 2 2 5 2 4 3 2" xfId="37050"/>
    <cellStyle name="Normal 3 2 2 5 2 4 4" xfId="37051"/>
    <cellStyle name="Normal 3 2 2 5 2 5" xfId="37052"/>
    <cellStyle name="Normal 3 2 2 5 2 5 2" xfId="37053"/>
    <cellStyle name="Normal 3 2 2 5 2 5 2 2" xfId="37054"/>
    <cellStyle name="Normal 3 2 2 5 2 5 2 2 2" xfId="37055"/>
    <cellStyle name="Normal 3 2 2 5 2 5 2 3" xfId="37056"/>
    <cellStyle name="Normal 3 2 2 5 2 5 3" xfId="37057"/>
    <cellStyle name="Normal 3 2 2 5 2 5 3 2" xfId="37058"/>
    <cellStyle name="Normal 3 2 2 5 2 5 4" xfId="37059"/>
    <cellStyle name="Normal 3 2 2 5 2 6" xfId="37060"/>
    <cellStyle name="Normal 3 2 2 5 2 6 2" xfId="37061"/>
    <cellStyle name="Normal 3 2 2 5 2 6 2 2" xfId="37062"/>
    <cellStyle name="Normal 3 2 2 5 2 6 2 2 2" xfId="37063"/>
    <cellStyle name="Normal 3 2 2 5 2 6 2 3" xfId="37064"/>
    <cellStyle name="Normal 3 2 2 5 2 6 3" xfId="37065"/>
    <cellStyle name="Normal 3 2 2 5 2 6 3 2" xfId="37066"/>
    <cellStyle name="Normal 3 2 2 5 2 6 4" xfId="37067"/>
    <cellStyle name="Normal 3 2 2 5 2 7" xfId="37068"/>
    <cellStyle name="Normal 3 2 2 5 2 7 2" xfId="37069"/>
    <cellStyle name="Normal 3 2 2 5 2 7 2 2" xfId="37070"/>
    <cellStyle name="Normal 3 2 2 5 2 7 3" xfId="37071"/>
    <cellStyle name="Normal 3 2 2 5 2 8" xfId="37072"/>
    <cellStyle name="Normal 3 2 2 5 2 8 2" xfId="37073"/>
    <cellStyle name="Normal 3 2 2 5 2 9" xfId="37074"/>
    <cellStyle name="Normal 3 2 2 5 3" xfId="37075"/>
    <cellStyle name="Normal 3 2 2 5 3 10" xfId="37076"/>
    <cellStyle name="Normal 3 2 2 5 3 11" xfId="37077"/>
    <cellStyle name="Normal 3 2 2 5 3 2" xfId="37078"/>
    <cellStyle name="Normal 3 2 2 5 3 2 2" xfId="37079"/>
    <cellStyle name="Normal 3 2 2 5 3 2 2 2" xfId="37080"/>
    <cellStyle name="Normal 3 2 2 5 3 2 2 2 2" xfId="37081"/>
    <cellStyle name="Normal 3 2 2 5 3 2 2 2 2 2" xfId="37082"/>
    <cellStyle name="Normal 3 2 2 5 3 2 2 2 3" xfId="37083"/>
    <cellStyle name="Normal 3 2 2 5 3 2 2 3" xfId="37084"/>
    <cellStyle name="Normal 3 2 2 5 3 2 2 3 2" xfId="37085"/>
    <cellStyle name="Normal 3 2 2 5 3 2 2 4" xfId="37086"/>
    <cellStyle name="Normal 3 2 2 5 3 2 3" xfId="37087"/>
    <cellStyle name="Normal 3 2 2 5 3 2 3 2" xfId="37088"/>
    <cellStyle name="Normal 3 2 2 5 3 2 3 2 2" xfId="37089"/>
    <cellStyle name="Normal 3 2 2 5 3 2 3 2 2 2" xfId="37090"/>
    <cellStyle name="Normal 3 2 2 5 3 2 3 2 3" xfId="37091"/>
    <cellStyle name="Normal 3 2 2 5 3 2 3 3" xfId="37092"/>
    <cellStyle name="Normal 3 2 2 5 3 2 3 3 2" xfId="37093"/>
    <cellStyle name="Normal 3 2 2 5 3 2 3 4" xfId="37094"/>
    <cellStyle name="Normal 3 2 2 5 3 2 4" xfId="37095"/>
    <cellStyle name="Normal 3 2 2 5 3 2 4 2" xfId="37096"/>
    <cellStyle name="Normal 3 2 2 5 3 2 4 2 2" xfId="37097"/>
    <cellStyle name="Normal 3 2 2 5 3 2 4 3" xfId="37098"/>
    <cellStyle name="Normal 3 2 2 5 3 2 5" xfId="37099"/>
    <cellStyle name="Normal 3 2 2 5 3 2 5 2" xfId="37100"/>
    <cellStyle name="Normal 3 2 2 5 3 2 6" xfId="37101"/>
    <cellStyle name="Normal 3 2 2 5 3 2 7" xfId="37102"/>
    <cellStyle name="Normal 3 2 2 5 3 3" xfId="37103"/>
    <cellStyle name="Normal 3 2 2 5 3 3 2" xfId="37104"/>
    <cellStyle name="Normal 3 2 2 5 3 3 2 2" xfId="37105"/>
    <cellStyle name="Normal 3 2 2 5 3 3 2 2 2" xfId="37106"/>
    <cellStyle name="Normal 3 2 2 5 3 3 2 3" xfId="37107"/>
    <cellStyle name="Normal 3 2 2 5 3 3 3" xfId="37108"/>
    <cellStyle name="Normal 3 2 2 5 3 3 3 2" xfId="37109"/>
    <cellStyle name="Normal 3 2 2 5 3 3 4" xfId="37110"/>
    <cellStyle name="Normal 3 2 2 5 3 3 5" xfId="37111"/>
    <cellStyle name="Normal 3 2 2 5 3 4" xfId="37112"/>
    <cellStyle name="Normal 3 2 2 5 3 4 2" xfId="37113"/>
    <cellStyle name="Normal 3 2 2 5 3 4 2 2" xfId="37114"/>
    <cellStyle name="Normal 3 2 2 5 3 4 2 2 2" xfId="37115"/>
    <cellStyle name="Normal 3 2 2 5 3 4 2 3" xfId="37116"/>
    <cellStyle name="Normal 3 2 2 5 3 4 3" xfId="37117"/>
    <cellStyle name="Normal 3 2 2 5 3 4 3 2" xfId="37118"/>
    <cellStyle name="Normal 3 2 2 5 3 4 4" xfId="37119"/>
    <cellStyle name="Normal 3 2 2 5 3 5" xfId="37120"/>
    <cellStyle name="Normal 3 2 2 5 3 5 2" xfId="37121"/>
    <cellStyle name="Normal 3 2 2 5 3 5 2 2" xfId="37122"/>
    <cellStyle name="Normal 3 2 2 5 3 5 2 2 2" xfId="37123"/>
    <cellStyle name="Normal 3 2 2 5 3 5 2 3" xfId="37124"/>
    <cellStyle name="Normal 3 2 2 5 3 5 3" xfId="37125"/>
    <cellStyle name="Normal 3 2 2 5 3 5 3 2" xfId="37126"/>
    <cellStyle name="Normal 3 2 2 5 3 5 4" xfId="37127"/>
    <cellStyle name="Normal 3 2 2 5 3 6" xfId="37128"/>
    <cellStyle name="Normal 3 2 2 5 3 6 2" xfId="37129"/>
    <cellStyle name="Normal 3 2 2 5 3 6 2 2" xfId="37130"/>
    <cellStyle name="Normal 3 2 2 5 3 6 2 2 2" xfId="37131"/>
    <cellStyle name="Normal 3 2 2 5 3 6 2 3" xfId="37132"/>
    <cellStyle name="Normal 3 2 2 5 3 6 3" xfId="37133"/>
    <cellStyle name="Normal 3 2 2 5 3 6 3 2" xfId="37134"/>
    <cellStyle name="Normal 3 2 2 5 3 6 4" xfId="37135"/>
    <cellStyle name="Normal 3 2 2 5 3 7" xfId="37136"/>
    <cellStyle name="Normal 3 2 2 5 3 7 2" xfId="37137"/>
    <cellStyle name="Normal 3 2 2 5 3 7 2 2" xfId="37138"/>
    <cellStyle name="Normal 3 2 2 5 3 7 3" xfId="37139"/>
    <cellStyle name="Normal 3 2 2 5 3 8" xfId="37140"/>
    <cellStyle name="Normal 3 2 2 5 3 8 2" xfId="37141"/>
    <cellStyle name="Normal 3 2 2 5 3 9" xfId="37142"/>
    <cellStyle name="Normal 3 2 2 5 4" xfId="37143"/>
    <cellStyle name="Normal 3 2 2 5 4 2" xfId="37144"/>
    <cellStyle name="Normal 3 2 2 5 4 2 2" xfId="37145"/>
    <cellStyle name="Normal 3 2 2 5 4 2 2 2" xfId="37146"/>
    <cellStyle name="Normal 3 2 2 5 4 2 2 2 2" xfId="37147"/>
    <cellStyle name="Normal 3 2 2 5 4 2 2 3" xfId="37148"/>
    <cellStyle name="Normal 3 2 2 5 4 2 3" xfId="37149"/>
    <cellStyle name="Normal 3 2 2 5 4 2 3 2" xfId="37150"/>
    <cellStyle name="Normal 3 2 2 5 4 2 4" xfId="37151"/>
    <cellStyle name="Normal 3 2 2 5 4 3" xfId="37152"/>
    <cellStyle name="Normal 3 2 2 5 4 3 2" xfId="37153"/>
    <cellStyle name="Normal 3 2 2 5 4 3 2 2" xfId="37154"/>
    <cellStyle name="Normal 3 2 2 5 4 3 2 2 2" xfId="37155"/>
    <cellStyle name="Normal 3 2 2 5 4 3 2 3" xfId="37156"/>
    <cellStyle name="Normal 3 2 2 5 4 3 3" xfId="37157"/>
    <cellStyle name="Normal 3 2 2 5 4 3 3 2" xfId="37158"/>
    <cellStyle name="Normal 3 2 2 5 4 3 4" xfId="37159"/>
    <cellStyle name="Normal 3 2 2 5 4 4" xfId="37160"/>
    <cellStyle name="Normal 3 2 2 5 4 4 2" xfId="37161"/>
    <cellStyle name="Normal 3 2 2 5 4 4 2 2" xfId="37162"/>
    <cellStyle name="Normal 3 2 2 5 4 4 3" xfId="37163"/>
    <cellStyle name="Normal 3 2 2 5 4 5" xfId="37164"/>
    <cellStyle name="Normal 3 2 2 5 4 5 2" xfId="37165"/>
    <cellStyle name="Normal 3 2 2 5 4 6" xfId="37166"/>
    <cellStyle name="Normal 3 2 2 5 4 7" xfId="37167"/>
    <cellStyle name="Normal 3 2 2 5 5" xfId="37168"/>
    <cellStyle name="Normal 3 2 2 5 5 2" xfId="37169"/>
    <cellStyle name="Normal 3 2 2 5 5 2 2" xfId="37170"/>
    <cellStyle name="Normal 3 2 2 5 5 2 2 2" xfId="37171"/>
    <cellStyle name="Normal 3 2 2 5 5 2 3" xfId="37172"/>
    <cellStyle name="Normal 3 2 2 5 5 3" xfId="37173"/>
    <cellStyle name="Normal 3 2 2 5 5 3 2" xfId="37174"/>
    <cellStyle name="Normal 3 2 2 5 5 4" xfId="37175"/>
    <cellStyle name="Normal 3 2 2 5 5 5" xfId="37176"/>
    <cellStyle name="Normal 3 2 2 5 6" xfId="37177"/>
    <cellStyle name="Normal 3 2 2 5 6 2" xfId="37178"/>
    <cellStyle name="Normal 3 2 2 5 6 2 2" xfId="37179"/>
    <cellStyle name="Normal 3 2 2 5 6 2 2 2" xfId="37180"/>
    <cellStyle name="Normal 3 2 2 5 6 2 3" xfId="37181"/>
    <cellStyle name="Normal 3 2 2 5 6 3" xfId="37182"/>
    <cellStyle name="Normal 3 2 2 5 6 3 2" xfId="37183"/>
    <cellStyle name="Normal 3 2 2 5 6 4" xfId="37184"/>
    <cellStyle name="Normal 3 2 2 5 7" xfId="37185"/>
    <cellStyle name="Normal 3 2 2 5 7 2" xfId="37186"/>
    <cellStyle name="Normal 3 2 2 5 7 2 2" xfId="37187"/>
    <cellStyle name="Normal 3 2 2 5 7 2 2 2" xfId="37188"/>
    <cellStyle name="Normal 3 2 2 5 7 2 3" xfId="37189"/>
    <cellStyle name="Normal 3 2 2 5 7 3" xfId="37190"/>
    <cellStyle name="Normal 3 2 2 5 7 3 2" xfId="37191"/>
    <cellStyle name="Normal 3 2 2 5 7 4" xfId="37192"/>
    <cellStyle name="Normal 3 2 2 5 8" xfId="37193"/>
    <cellStyle name="Normal 3 2 2 5 8 2" xfId="37194"/>
    <cellStyle name="Normal 3 2 2 5 8 2 2" xfId="37195"/>
    <cellStyle name="Normal 3 2 2 5 8 2 2 2" xfId="37196"/>
    <cellStyle name="Normal 3 2 2 5 8 2 3" xfId="37197"/>
    <cellStyle name="Normal 3 2 2 5 8 3" xfId="37198"/>
    <cellStyle name="Normal 3 2 2 5 8 3 2" xfId="37199"/>
    <cellStyle name="Normal 3 2 2 5 8 4" xfId="37200"/>
    <cellStyle name="Normal 3 2 2 5 9" xfId="37201"/>
    <cellStyle name="Normal 3 2 2 5 9 2" xfId="37202"/>
    <cellStyle name="Normal 3 2 2 5 9 2 2" xfId="37203"/>
    <cellStyle name="Normal 3 2 2 5 9 3" xfId="37204"/>
    <cellStyle name="Normal 3 2 2 6" xfId="37205"/>
    <cellStyle name="Normal 3 2 2 6 10" xfId="37206"/>
    <cellStyle name="Normal 3 2 2 6 10 2" xfId="37207"/>
    <cellStyle name="Normal 3 2 2 6 11" xfId="37208"/>
    <cellStyle name="Normal 3 2 2 6 12" xfId="37209"/>
    <cellStyle name="Normal 3 2 2 6 13" xfId="37210"/>
    <cellStyle name="Normal 3 2 2 6 2" xfId="37211"/>
    <cellStyle name="Normal 3 2 2 6 2 10" xfId="37212"/>
    <cellStyle name="Normal 3 2 2 6 2 2" xfId="37213"/>
    <cellStyle name="Normal 3 2 2 6 2 2 2" xfId="37214"/>
    <cellStyle name="Normal 3 2 2 6 2 2 2 2" xfId="37215"/>
    <cellStyle name="Normal 3 2 2 6 2 2 2 2 2" xfId="37216"/>
    <cellStyle name="Normal 3 2 2 6 2 2 2 2 2 2" xfId="37217"/>
    <cellStyle name="Normal 3 2 2 6 2 2 2 2 3" xfId="37218"/>
    <cellStyle name="Normal 3 2 2 6 2 2 2 3" xfId="37219"/>
    <cellStyle name="Normal 3 2 2 6 2 2 2 3 2" xfId="37220"/>
    <cellStyle name="Normal 3 2 2 6 2 2 2 4" xfId="37221"/>
    <cellStyle name="Normal 3 2 2 6 2 2 3" xfId="37222"/>
    <cellStyle name="Normal 3 2 2 6 2 2 3 2" xfId="37223"/>
    <cellStyle name="Normal 3 2 2 6 2 2 3 2 2" xfId="37224"/>
    <cellStyle name="Normal 3 2 2 6 2 2 3 2 2 2" xfId="37225"/>
    <cellStyle name="Normal 3 2 2 6 2 2 3 2 3" xfId="37226"/>
    <cellStyle name="Normal 3 2 2 6 2 2 3 3" xfId="37227"/>
    <cellStyle name="Normal 3 2 2 6 2 2 3 3 2" xfId="37228"/>
    <cellStyle name="Normal 3 2 2 6 2 2 3 4" xfId="37229"/>
    <cellStyle name="Normal 3 2 2 6 2 2 4" xfId="37230"/>
    <cellStyle name="Normal 3 2 2 6 2 2 4 2" xfId="37231"/>
    <cellStyle name="Normal 3 2 2 6 2 2 4 2 2" xfId="37232"/>
    <cellStyle name="Normal 3 2 2 6 2 2 4 3" xfId="37233"/>
    <cellStyle name="Normal 3 2 2 6 2 2 5" xfId="37234"/>
    <cellStyle name="Normal 3 2 2 6 2 2 5 2" xfId="37235"/>
    <cellStyle name="Normal 3 2 2 6 2 2 6" xfId="37236"/>
    <cellStyle name="Normal 3 2 2 6 2 2 7" xfId="37237"/>
    <cellStyle name="Normal 3 2 2 6 2 3" xfId="37238"/>
    <cellStyle name="Normal 3 2 2 6 2 3 2" xfId="37239"/>
    <cellStyle name="Normal 3 2 2 6 2 3 2 2" xfId="37240"/>
    <cellStyle name="Normal 3 2 2 6 2 3 2 2 2" xfId="37241"/>
    <cellStyle name="Normal 3 2 2 6 2 3 2 3" xfId="37242"/>
    <cellStyle name="Normal 3 2 2 6 2 3 3" xfId="37243"/>
    <cellStyle name="Normal 3 2 2 6 2 3 3 2" xfId="37244"/>
    <cellStyle name="Normal 3 2 2 6 2 3 4" xfId="37245"/>
    <cellStyle name="Normal 3 2 2 6 2 3 5" xfId="37246"/>
    <cellStyle name="Normal 3 2 2 6 2 4" xfId="37247"/>
    <cellStyle name="Normal 3 2 2 6 2 4 2" xfId="37248"/>
    <cellStyle name="Normal 3 2 2 6 2 4 2 2" xfId="37249"/>
    <cellStyle name="Normal 3 2 2 6 2 4 2 2 2" xfId="37250"/>
    <cellStyle name="Normal 3 2 2 6 2 4 2 3" xfId="37251"/>
    <cellStyle name="Normal 3 2 2 6 2 4 3" xfId="37252"/>
    <cellStyle name="Normal 3 2 2 6 2 4 3 2" xfId="37253"/>
    <cellStyle name="Normal 3 2 2 6 2 4 4" xfId="37254"/>
    <cellStyle name="Normal 3 2 2 6 2 5" xfId="37255"/>
    <cellStyle name="Normal 3 2 2 6 2 5 2" xfId="37256"/>
    <cellStyle name="Normal 3 2 2 6 2 5 2 2" xfId="37257"/>
    <cellStyle name="Normal 3 2 2 6 2 5 2 2 2" xfId="37258"/>
    <cellStyle name="Normal 3 2 2 6 2 5 2 3" xfId="37259"/>
    <cellStyle name="Normal 3 2 2 6 2 5 3" xfId="37260"/>
    <cellStyle name="Normal 3 2 2 6 2 5 3 2" xfId="37261"/>
    <cellStyle name="Normal 3 2 2 6 2 5 4" xfId="37262"/>
    <cellStyle name="Normal 3 2 2 6 2 6" xfId="37263"/>
    <cellStyle name="Normal 3 2 2 6 2 6 2" xfId="37264"/>
    <cellStyle name="Normal 3 2 2 6 2 6 2 2" xfId="37265"/>
    <cellStyle name="Normal 3 2 2 6 2 6 2 2 2" xfId="37266"/>
    <cellStyle name="Normal 3 2 2 6 2 6 2 3" xfId="37267"/>
    <cellStyle name="Normal 3 2 2 6 2 6 3" xfId="37268"/>
    <cellStyle name="Normal 3 2 2 6 2 6 3 2" xfId="37269"/>
    <cellStyle name="Normal 3 2 2 6 2 6 4" xfId="37270"/>
    <cellStyle name="Normal 3 2 2 6 2 7" xfId="37271"/>
    <cellStyle name="Normal 3 2 2 6 2 7 2" xfId="37272"/>
    <cellStyle name="Normal 3 2 2 6 2 7 2 2" xfId="37273"/>
    <cellStyle name="Normal 3 2 2 6 2 7 3" xfId="37274"/>
    <cellStyle name="Normal 3 2 2 6 2 8" xfId="37275"/>
    <cellStyle name="Normal 3 2 2 6 2 8 2" xfId="37276"/>
    <cellStyle name="Normal 3 2 2 6 2 9" xfId="37277"/>
    <cellStyle name="Normal 3 2 2 6 3" xfId="37278"/>
    <cellStyle name="Normal 3 2 2 6 3 10" xfId="37279"/>
    <cellStyle name="Normal 3 2 2 6 3 2" xfId="37280"/>
    <cellStyle name="Normal 3 2 2 6 3 2 2" xfId="37281"/>
    <cellStyle name="Normal 3 2 2 6 3 2 2 2" xfId="37282"/>
    <cellStyle name="Normal 3 2 2 6 3 2 2 2 2" xfId="37283"/>
    <cellStyle name="Normal 3 2 2 6 3 2 2 2 2 2" xfId="37284"/>
    <cellStyle name="Normal 3 2 2 6 3 2 2 2 3" xfId="37285"/>
    <cellStyle name="Normal 3 2 2 6 3 2 2 3" xfId="37286"/>
    <cellStyle name="Normal 3 2 2 6 3 2 2 3 2" xfId="37287"/>
    <cellStyle name="Normal 3 2 2 6 3 2 2 4" xfId="37288"/>
    <cellStyle name="Normal 3 2 2 6 3 2 3" xfId="37289"/>
    <cellStyle name="Normal 3 2 2 6 3 2 3 2" xfId="37290"/>
    <cellStyle name="Normal 3 2 2 6 3 2 3 2 2" xfId="37291"/>
    <cellStyle name="Normal 3 2 2 6 3 2 3 2 2 2" xfId="37292"/>
    <cellStyle name="Normal 3 2 2 6 3 2 3 2 3" xfId="37293"/>
    <cellStyle name="Normal 3 2 2 6 3 2 3 3" xfId="37294"/>
    <cellStyle name="Normal 3 2 2 6 3 2 3 3 2" xfId="37295"/>
    <cellStyle name="Normal 3 2 2 6 3 2 3 4" xfId="37296"/>
    <cellStyle name="Normal 3 2 2 6 3 2 4" xfId="37297"/>
    <cellStyle name="Normal 3 2 2 6 3 2 4 2" xfId="37298"/>
    <cellStyle name="Normal 3 2 2 6 3 2 4 2 2" xfId="37299"/>
    <cellStyle name="Normal 3 2 2 6 3 2 4 3" xfId="37300"/>
    <cellStyle name="Normal 3 2 2 6 3 2 5" xfId="37301"/>
    <cellStyle name="Normal 3 2 2 6 3 2 5 2" xfId="37302"/>
    <cellStyle name="Normal 3 2 2 6 3 2 6" xfId="37303"/>
    <cellStyle name="Normal 3 2 2 6 3 2 7" xfId="37304"/>
    <cellStyle name="Normal 3 2 2 6 3 3" xfId="37305"/>
    <cellStyle name="Normal 3 2 2 6 3 3 2" xfId="37306"/>
    <cellStyle name="Normal 3 2 2 6 3 3 2 2" xfId="37307"/>
    <cellStyle name="Normal 3 2 2 6 3 3 2 2 2" xfId="37308"/>
    <cellStyle name="Normal 3 2 2 6 3 3 2 3" xfId="37309"/>
    <cellStyle name="Normal 3 2 2 6 3 3 3" xfId="37310"/>
    <cellStyle name="Normal 3 2 2 6 3 3 3 2" xfId="37311"/>
    <cellStyle name="Normal 3 2 2 6 3 3 4" xfId="37312"/>
    <cellStyle name="Normal 3 2 2 6 3 3 5" xfId="37313"/>
    <cellStyle name="Normal 3 2 2 6 3 4" xfId="37314"/>
    <cellStyle name="Normal 3 2 2 6 3 4 2" xfId="37315"/>
    <cellStyle name="Normal 3 2 2 6 3 4 2 2" xfId="37316"/>
    <cellStyle name="Normal 3 2 2 6 3 4 2 2 2" xfId="37317"/>
    <cellStyle name="Normal 3 2 2 6 3 4 2 3" xfId="37318"/>
    <cellStyle name="Normal 3 2 2 6 3 4 3" xfId="37319"/>
    <cellStyle name="Normal 3 2 2 6 3 4 3 2" xfId="37320"/>
    <cellStyle name="Normal 3 2 2 6 3 4 4" xfId="37321"/>
    <cellStyle name="Normal 3 2 2 6 3 5" xfId="37322"/>
    <cellStyle name="Normal 3 2 2 6 3 5 2" xfId="37323"/>
    <cellStyle name="Normal 3 2 2 6 3 5 2 2" xfId="37324"/>
    <cellStyle name="Normal 3 2 2 6 3 5 2 2 2" xfId="37325"/>
    <cellStyle name="Normal 3 2 2 6 3 5 2 3" xfId="37326"/>
    <cellStyle name="Normal 3 2 2 6 3 5 3" xfId="37327"/>
    <cellStyle name="Normal 3 2 2 6 3 5 3 2" xfId="37328"/>
    <cellStyle name="Normal 3 2 2 6 3 5 4" xfId="37329"/>
    <cellStyle name="Normal 3 2 2 6 3 6" xfId="37330"/>
    <cellStyle name="Normal 3 2 2 6 3 6 2" xfId="37331"/>
    <cellStyle name="Normal 3 2 2 6 3 6 2 2" xfId="37332"/>
    <cellStyle name="Normal 3 2 2 6 3 6 2 2 2" xfId="37333"/>
    <cellStyle name="Normal 3 2 2 6 3 6 2 3" xfId="37334"/>
    <cellStyle name="Normal 3 2 2 6 3 6 3" xfId="37335"/>
    <cellStyle name="Normal 3 2 2 6 3 6 3 2" xfId="37336"/>
    <cellStyle name="Normal 3 2 2 6 3 6 4" xfId="37337"/>
    <cellStyle name="Normal 3 2 2 6 3 7" xfId="37338"/>
    <cellStyle name="Normal 3 2 2 6 3 7 2" xfId="37339"/>
    <cellStyle name="Normal 3 2 2 6 3 7 2 2" xfId="37340"/>
    <cellStyle name="Normal 3 2 2 6 3 7 3" xfId="37341"/>
    <cellStyle name="Normal 3 2 2 6 3 8" xfId="37342"/>
    <cellStyle name="Normal 3 2 2 6 3 8 2" xfId="37343"/>
    <cellStyle name="Normal 3 2 2 6 3 9" xfId="37344"/>
    <cellStyle name="Normal 3 2 2 6 4" xfId="37345"/>
    <cellStyle name="Normal 3 2 2 6 4 2" xfId="37346"/>
    <cellStyle name="Normal 3 2 2 6 4 2 2" xfId="37347"/>
    <cellStyle name="Normal 3 2 2 6 4 2 2 2" xfId="37348"/>
    <cellStyle name="Normal 3 2 2 6 4 2 2 2 2" xfId="37349"/>
    <cellStyle name="Normal 3 2 2 6 4 2 2 3" xfId="37350"/>
    <cellStyle name="Normal 3 2 2 6 4 2 3" xfId="37351"/>
    <cellStyle name="Normal 3 2 2 6 4 2 3 2" xfId="37352"/>
    <cellStyle name="Normal 3 2 2 6 4 2 4" xfId="37353"/>
    <cellStyle name="Normal 3 2 2 6 4 3" xfId="37354"/>
    <cellStyle name="Normal 3 2 2 6 4 3 2" xfId="37355"/>
    <cellStyle name="Normal 3 2 2 6 4 3 2 2" xfId="37356"/>
    <cellStyle name="Normal 3 2 2 6 4 3 2 2 2" xfId="37357"/>
    <cellStyle name="Normal 3 2 2 6 4 3 2 3" xfId="37358"/>
    <cellStyle name="Normal 3 2 2 6 4 3 3" xfId="37359"/>
    <cellStyle name="Normal 3 2 2 6 4 3 3 2" xfId="37360"/>
    <cellStyle name="Normal 3 2 2 6 4 3 4" xfId="37361"/>
    <cellStyle name="Normal 3 2 2 6 4 4" xfId="37362"/>
    <cellStyle name="Normal 3 2 2 6 4 4 2" xfId="37363"/>
    <cellStyle name="Normal 3 2 2 6 4 4 2 2" xfId="37364"/>
    <cellStyle name="Normal 3 2 2 6 4 4 3" xfId="37365"/>
    <cellStyle name="Normal 3 2 2 6 4 5" xfId="37366"/>
    <cellStyle name="Normal 3 2 2 6 4 5 2" xfId="37367"/>
    <cellStyle name="Normal 3 2 2 6 4 6" xfId="37368"/>
    <cellStyle name="Normal 3 2 2 6 4 7" xfId="37369"/>
    <cellStyle name="Normal 3 2 2 6 5" xfId="37370"/>
    <cellStyle name="Normal 3 2 2 6 5 2" xfId="37371"/>
    <cellStyle name="Normal 3 2 2 6 5 2 2" xfId="37372"/>
    <cellStyle name="Normal 3 2 2 6 5 2 2 2" xfId="37373"/>
    <cellStyle name="Normal 3 2 2 6 5 2 3" xfId="37374"/>
    <cellStyle name="Normal 3 2 2 6 5 3" xfId="37375"/>
    <cellStyle name="Normal 3 2 2 6 5 3 2" xfId="37376"/>
    <cellStyle name="Normal 3 2 2 6 5 4" xfId="37377"/>
    <cellStyle name="Normal 3 2 2 6 5 5" xfId="37378"/>
    <cellStyle name="Normal 3 2 2 6 6" xfId="37379"/>
    <cellStyle name="Normal 3 2 2 6 6 2" xfId="37380"/>
    <cellStyle name="Normal 3 2 2 6 6 2 2" xfId="37381"/>
    <cellStyle name="Normal 3 2 2 6 6 2 2 2" xfId="37382"/>
    <cellStyle name="Normal 3 2 2 6 6 2 3" xfId="37383"/>
    <cellStyle name="Normal 3 2 2 6 6 3" xfId="37384"/>
    <cellStyle name="Normal 3 2 2 6 6 3 2" xfId="37385"/>
    <cellStyle name="Normal 3 2 2 6 6 4" xfId="37386"/>
    <cellStyle name="Normal 3 2 2 6 7" xfId="37387"/>
    <cellStyle name="Normal 3 2 2 6 7 2" xfId="37388"/>
    <cellStyle name="Normal 3 2 2 6 7 2 2" xfId="37389"/>
    <cellStyle name="Normal 3 2 2 6 7 2 2 2" xfId="37390"/>
    <cellStyle name="Normal 3 2 2 6 7 2 3" xfId="37391"/>
    <cellStyle name="Normal 3 2 2 6 7 3" xfId="37392"/>
    <cellStyle name="Normal 3 2 2 6 7 3 2" xfId="37393"/>
    <cellStyle name="Normal 3 2 2 6 7 4" xfId="37394"/>
    <cellStyle name="Normal 3 2 2 6 8" xfId="37395"/>
    <cellStyle name="Normal 3 2 2 6 8 2" xfId="37396"/>
    <cellStyle name="Normal 3 2 2 6 8 2 2" xfId="37397"/>
    <cellStyle name="Normal 3 2 2 6 8 2 2 2" xfId="37398"/>
    <cellStyle name="Normal 3 2 2 6 8 2 3" xfId="37399"/>
    <cellStyle name="Normal 3 2 2 6 8 3" xfId="37400"/>
    <cellStyle name="Normal 3 2 2 6 8 3 2" xfId="37401"/>
    <cellStyle name="Normal 3 2 2 6 8 4" xfId="37402"/>
    <cellStyle name="Normal 3 2 2 6 9" xfId="37403"/>
    <cellStyle name="Normal 3 2 2 6 9 2" xfId="37404"/>
    <cellStyle name="Normal 3 2 2 6 9 2 2" xfId="37405"/>
    <cellStyle name="Normal 3 2 2 6 9 3" xfId="37406"/>
    <cellStyle name="Normal 3 2 2 7" xfId="37407"/>
    <cellStyle name="Normal 3 2 2 7 10" xfId="37408"/>
    <cellStyle name="Normal 3 2 2 7 11" xfId="37409"/>
    <cellStyle name="Normal 3 2 2 7 2" xfId="37410"/>
    <cellStyle name="Normal 3 2 2 7 2 2" xfId="37411"/>
    <cellStyle name="Normal 3 2 2 7 2 2 2" xfId="37412"/>
    <cellStyle name="Normal 3 2 2 7 2 2 2 2" xfId="37413"/>
    <cellStyle name="Normal 3 2 2 7 2 2 2 2 2" xfId="37414"/>
    <cellStyle name="Normal 3 2 2 7 2 2 2 3" xfId="37415"/>
    <cellStyle name="Normal 3 2 2 7 2 2 3" xfId="37416"/>
    <cellStyle name="Normal 3 2 2 7 2 2 3 2" xfId="37417"/>
    <cellStyle name="Normal 3 2 2 7 2 2 4" xfId="37418"/>
    <cellStyle name="Normal 3 2 2 7 2 3" xfId="37419"/>
    <cellStyle name="Normal 3 2 2 7 2 3 2" xfId="37420"/>
    <cellStyle name="Normal 3 2 2 7 2 3 2 2" xfId="37421"/>
    <cellStyle name="Normal 3 2 2 7 2 3 2 2 2" xfId="37422"/>
    <cellStyle name="Normal 3 2 2 7 2 3 2 3" xfId="37423"/>
    <cellStyle name="Normal 3 2 2 7 2 3 3" xfId="37424"/>
    <cellStyle name="Normal 3 2 2 7 2 3 3 2" xfId="37425"/>
    <cellStyle name="Normal 3 2 2 7 2 3 4" xfId="37426"/>
    <cellStyle name="Normal 3 2 2 7 2 4" xfId="37427"/>
    <cellStyle name="Normal 3 2 2 7 2 4 2" xfId="37428"/>
    <cellStyle name="Normal 3 2 2 7 2 4 2 2" xfId="37429"/>
    <cellStyle name="Normal 3 2 2 7 2 4 3" xfId="37430"/>
    <cellStyle name="Normal 3 2 2 7 2 5" xfId="37431"/>
    <cellStyle name="Normal 3 2 2 7 2 5 2" xfId="37432"/>
    <cellStyle name="Normal 3 2 2 7 2 6" xfId="37433"/>
    <cellStyle name="Normal 3 2 2 7 2 7" xfId="37434"/>
    <cellStyle name="Normal 3 2 2 7 3" xfId="37435"/>
    <cellStyle name="Normal 3 2 2 7 3 2" xfId="37436"/>
    <cellStyle name="Normal 3 2 2 7 3 2 2" xfId="37437"/>
    <cellStyle name="Normal 3 2 2 7 3 2 2 2" xfId="37438"/>
    <cellStyle name="Normal 3 2 2 7 3 2 3" xfId="37439"/>
    <cellStyle name="Normal 3 2 2 7 3 3" xfId="37440"/>
    <cellStyle name="Normal 3 2 2 7 3 3 2" xfId="37441"/>
    <cellStyle name="Normal 3 2 2 7 3 4" xfId="37442"/>
    <cellStyle name="Normal 3 2 2 7 3 5" xfId="37443"/>
    <cellStyle name="Normal 3 2 2 7 4" xfId="37444"/>
    <cellStyle name="Normal 3 2 2 7 4 2" xfId="37445"/>
    <cellStyle name="Normal 3 2 2 7 4 2 2" xfId="37446"/>
    <cellStyle name="Normal 3 2 2 7 4 2 2 2" xfId="37447"/>
    <cellStyle name="Normal 3 2 2 7 4 2 3" xfId="37448"/>
    <cellStyle name="Normal 3 2 2 7 4 3" xfId="37449"/>
    <cellStyle name="Normal 3 2 2 7 4 3 2" xfId="37450"/>
    <cellStyle name="Normal 3 2 2 7 4 4" xfId="37451"/>
    <cellStyle name="Normal 3 2 2 7 5" xfId="37452"/>
    <cellStyle name="Normal 3 2 2 7 5 2" xfId="37453"/>
    <cellStyle name="Normal 3 2 2 7 5 2 2" xfId="37454"/>
    <cellStyle name="Normal 3 2 2 7 5 2 2 2" xfId="37455"/>
    <cellStyle name="Normal 3 2 2 7 5 2 3" xfId="37456"/>
    <cellStyle name="Normal 3 2 2 7 5 3" xfId="37457"/>
    <cellStyle name="Normal 3 2 2 7 5 3 2" xfId="37458"/>
    <cellStyle name="Normal 3 2 2 7 5 4" xfId="37459"/>
    <cellStyle name="Normal 3 2 2 7 6" xfId="37460"/>
    <cellStyle name="Normal 3 2 2 7 6 2" xfId="37461"/>
    <cellStyle name="Normal 3 2 2 7 6 2 2" xfId="37462"/>
    <cellStyle name="Normal 3 2 2 7 6 2 2 2" xfId="37463"/>
    <cellStyle name="Normal 3 2 2 7 6 2 3" xfId="37464"/>
    <cellStyle name="Normal 3 2 2 7 6 3" xfId="37465"/>
    <cellStyle name="Normal 3 2 2 7 6 3 2" xfId="37466"/>
    <cellStyle name="Normal 3 2 2 7 6 4" xfId="37467"/>
    <cellStyle name="Normal 3 2 2 7 7" xfId="37468"/>
    <cellStyle name="Normal 3 2 2 7 7 2" xfId="37469"/>
    <cellStyle name="Normal 3 2 2 7 7 2 2" xfId="37470"/>
    <cellStyle name="Normal 3 2 2 7 7 3" xfId="37471"/>
    <cellStyle name="Normal 3 2 2 7 8" xfId="37472"/>
    <cellStyle name="Normal 3 2 2 7 8 2" xfId="37473"/>
    <cellStyle name="Normal 3 2 2 7 9" xfId="37474"/>
    <cellStyle name="Normal 3 2 2 8" xfId="37475"/>
    <cellStyle name="Normal 3 2 2 8 10" xfId="37476"/>
    <cellStyle name="Normal 3 2 2 8 11" xfId="37477"/>
    <cellStyle name="Normal 3 2 2 8 2" xfId="37478"/>
    <cellStyle name="Normal 3 2 2 8 2 2" xfId="37479"/>
    <cellStyle name="Normal 3 2 2 8 2 2 2" xfId="37480"/>
    <cellStyle name="Normal 3 2 2 8 2 2 2 2" xfId="37481"/>
    <cellStyle name="Normal 3 2 2 8 2 2 2 2 2" xfId="37482"/>
    <cellStyle name="Normal 3 2 2 8 2 2 2 3" xfId="37483"/>
    <cellStyle name="Normal 3 2 2 8 2 2 3" xfId="37484"/>
    <cellStyle name="Normal 3 2 2 8 2 2 3 2" xfId="37485"/>
    <cellStyle name="Normal 3 2 2 8 2 2 4" xfId="37486"/>
    <cellStyle name="Normal 3 2 2 8 2 3" xfId="37487"/>
    <cellStyle name="Normal 3 2 2 8 2 3 2" xfId="37488"/>
    <cellStyle name="Normal 3 2 2 8 2 3 2 2" xfId="37489"/>
    <cellStyle name="Normal 3 2 2 8 2 3 2 2 2" xfId="37490"/>
    <cellStyle name="Normal 3 2 2 8 2 3 2 3" xfId="37491"/>
    <cellStyle name="Normal 3 2 2 8 2 3 3" xfId="37492"/>
    <cellStyle name="Normal 3 2 2 8 2 3 3 2" xfId="37493"/>
    <cellStyle name="Normal 3 2 2 8 2 3 4" xfId="37494"/>
    <cellStyle name="Normal 3 2 2 8 2 4" xfId="37495"/>
    <cellStyle name="Normal 3 2 2 8 2 4 2" xfId="37496"/>
    <cellStyle name="Normal 3 2 2 8 2 4 2 2" xfId="37497"/>
    <cellStyle name="Normal 3 2 2 8 2 4 3" xfId="37498"/>
    <cellStyle name="Normal 3 2 2 8 2 5" xfId="37499"/>
    <cellStyle name="Normal 3 2 2 8 2 5 2" xfId="37500"/>
    <cellStyle name="Normal 3 2 2 8 2 6" xfId="37501"/>
    <cellStyle name="Normal 3 2 2 8 2 7" xfId="37502"/>
    <cellStyle name="Normal 3 2 2 8 3" xfId="37503"/>
    <cellStyle name="Normal 3 2 2 8 3 2" xfId="37504"/>
    <cellStyle name="Normal 3 2 2 8 3 2 2" xfId="37505"/>
    <cellStyle name="Normal 3 2 2 8 3 2 2 2" xfId="37506"/>
    <cellStyle name="Normal 3 2 2 8 3 2 3" xfId="37507"/>
    <cellStyle name="Normal 3 2 2 8 3 3" xfId="37508"/>
    <cellStyle name="Normal 3 2 2 8 3 3 2" xfId="37509"/>
    <cellStyle name="Normal 3 2 2 8 3 4" xfId="37510"/>
    <cellStyle name="Normal 3 2 2 8 3 5" xfId="37511"/>
    <cellStyle name="Normal 3 2 2 8 4" xfId="37512"/>
    <cellStyle name="Normal 3 2 2 8 4 2" xfId="37513"/>
    <cellStyle name="Normal 3 2 2 8 4 2 2" xfId="37514"/>
    <cellStyle name="Normal 3 2 2 8 4 2 2 2" xfId="37515"/>
    <cellStyle name="Normal 3 2 2 8 4 2 3" xfId="37516"/>
    <cellStyle name="Normal 3 2 2 8 4 3" xfId="37517"/>
    <cellStyle name="Normal 3 2 2 8 4 3 2" xfId="37518"/>
    <cellStyle name="Normal 3 2 2 8 4 4" xfId="37519"/>
    <cellStyle name="Normal 3 2 2 8 5" xfId="37520"/>
    <cellStyle name="Normal 3 2 2 8 5 2" xfId="37521"/>
    <cellStyle name="Normal 3 2 2 8 5 2 2" xfId="37522"/>
    <cellStyle name="Normal 3 2 2 8 5 2 2 2" xfId="37523"/>
    <cellStyle name="Normal 3 2 2 8 5 2 3" xfId="37524"/>
    <cellStyle name="Normal 3 2 2 8 5 3" xfId="37525"/>
    <cellStyle name="Normal 3 2 2 8 5 3 2" xfId="37526"/>
    <cellStyle name="Normal 3 2 2 8 5 4" xfId="37527"/>
    <cellStyle name="Normal 3 2 2 8 6" xfId="37528"/>
    <cellStyle name="Normal 3 2 2 8 6 2" xfId="37529"/>
    <cellStyle name="Normal 3 2 2 8 6 2 2" xfId="37530"/>
    <cellStyle name="Normal 3 2 2 8 6 2 2 2" xfId="37531"/>
    <cellStyle name="Normal 3 2 2 8 6 2 3" xfId="37532"/>
    <cellStyle name="Normal 3 2 2 8 6 3" xfId="37533"/>
    <cellStyle name="Normal 3 2 2 8 6 3 2" xfId="37534"/>
    <cellStyle name="Normal 3 2 2 8 6 4" xfId="37535"/>
    <cellStyle name="Normal 3 2 2 8 7" xfId="37536"/>
    <cellStyle name="Normal 3 2 2 8 7 2" xfId="37537"/>
    <cellStyle name="Normal 3 2 2 8 7 2 2" xfId="37538"/>
    <cellStyle name="Normal 3 2 2 8 7 3" xfId="37539"/>
    <cellStyle name="Normal 3 2 2 8 8" xfId="37540"/>
    <cellStyle name="Normal 3 2 2 8 8 2" xfId="37541"/>
    <cellStyle name="Normal 3 2 2 8 9" xfId="37542"/>
    <cellStyle name="Normal 3 2 2 9" xfId="37543"/>
    <cellStyle name="Normal 3 2 2 9 2" xfId="37544"/>
    <cellStyle name="Normal 3 2 2 9 2 2" xfId="37545"/>
    <cellStyle name="Normal 3 2 2 9 2 2 2" xfId="37546"/>
    <cellStyle name="Normal 3 2 2 9 2 2 2 2" xfId="37547"/>
    <cellStyle name="Normal 3 2 2 9 2 2 3" xfId="37548"/>
    <cellStyle name="Normal 3 2 2 9 2 3" xfId="37549"/>
    <cellStyle name="Normal 3 2 2 9 2 3 2" xfId="37550"/>
    <cellStyle name="Normal 3 2 2 9 2 4" xfId="37551"/>
    <cellStyle name="Normal 3 2 2 9 3" xfId="37552"/>
    <cellStyle name="Normal 3 2 2 9 3 2" xfId="37553"/>
    <cellStyle name="Normal 3 2 2 9 3 2 2" xfId="37554"/>
    <cellStyle name="Normal 3 2 2 9 3 2 2 2" xfId="37555"/>
    <cellStyle name="Normal 3 2 2 9 3 2 3" xfId="37556"/>
    <cellStyle name="Normal 3 2 2 9 3 3" xfId="37557"/>
    <cellStyle name="Normal 3 2 2 9 3 3 2" xfId="37558"/>
    <cellStyle name="Normal 3 2 2 9 3 4" xfId="37559"/>
    <cellStyle name="Normal 3 2 2 9 4" xfId="37560"/>
    <cellStyle name="Normal 3 2 2 9 4 2" xfId="37561"/>
    <cellStyle name="Normal 3 2 2 9 4 2 2" xfId="37562"/>
    <cellStyle name="Normal 3 2 2 9 4 3" xfId="37563"/>
    <cellStyle name="Normal 3 2 2 9 5" xfId="37564"/>
    <cellStyle name="Normal 3 2 2 9 5 2" xfId="37565"/>
    <cellStyle name="Normal 3 2 2 9 6" xfId="37566"/>
    <cellStyle name="Normal 3 2 2 9 7" xfId="37567"/>
    <cellStyle name="Normal 3 2 2_Depreciation Expense 2013" xfId="37568"/>
    <cellStyle name="Normal 3 2 20" xfId="37569"/>
    <cellStyle name="Normal 3 2 21" xfId="37570"/>
    <cellStyle name="Normal 3 2 3" xfId="37571"/>
    <cellStyle name="Normal 3 2 3 10" xfId="37572"/>
    <cellStyle name="Normal 3 2 3 10 2" xfId="37573"/>
    <cellStyle name="Normal 3 2 3 10 2 2" xfId="37574"/>
    <cellStyle name="Normal 3 2 3 10 2 2 2" xfId="37575"/>
    <cellStyle name="Normal 3 2 3 10 2 3" xfId="37576"/>
    <cellStyle name="Normal 3 2 3 10 3" xfId="37577"/>
    <cellStyle name="Normal 3 2 3 10 3 2" xfId="37578"/>
    <cellStyle name="Normal 3 2 3 10 4" xfId="37579"/>
    <cellStyle name="Normal 3 2 3 11" xfId="37580"/>
    <cellStyle name="Normal 3 2 3 11 2" xfId="37581"/>
    <cellStyle name="Normal 3 2 3 11 2 2" xfId="37582"/>
    <cellStyle name="Normal 3 2 3 11 2 2 2" xfId="37583"/>
    <cellStyle name="Normal 3 2 3 11 2 3" xfId="37584"/>
    <cellStyle name="Normal 3 2 3 11 3" xfId="37585"/>
    <cellStyle name="Normal 3 2 3 11 3 2" xfId="37586"/>
    <cellStyle name="Normal 3 2 3 11 4" xfId="37587"/>
    <cellStyle name="Normal 3 2 3 12" xfId="37588"/>
    <cellStyle name="Normal 3 2 3 12 2" xfId="37589"/>
    <cellStyle name="Normal 3 2 3 12 2 2" xfId="37590"/>
    <cellStyle name="Normal 3 2 3 12 2 2 2" xfId="37591"/>
    <cellStyle name="Normal 3 2 3 12 2 3" xfId="37592"/>
    <cellStyle name="Normal 3 2 3 12 3" xfId="37593"/>
    <cellStyle name="Normal 3 2 3 12 3 2" xfId="37594"/>
    <cellStyle name="Normal 3 2 3 12 4" xfId="37595"/>
    <cellStyle name="Normal 3 2 3 13" xfId="37596"/>
    <cellStyle name="Normal 3 2 3 13 2" xfId="37597"/>
    <cellStyle name="Normal 3 2 3 13 2 2" xfId="37598"/>
    <cellStyle name="Normal 3 2 3 13 3" xfId="37599"/>
    <cellStyle name="Normal 3 2 3 14" xfId="37600"/>
    <cellStyle name="Normal 3 2 3 14 2" xfId="37601"/>
    <cellStyle name="Normal 3 2 3 15" xfId="37602"/>
    <cellStyle name="Normal 3 2 3 16" xfId="37603"/>
    <cellStyle name="Normal 3 2 3 17" xfId="37604"/>
    <cellStyle name="Normal 3 2 3 18" xfId="37605"/>
    <cellStyle name="Normal 3 2 3 19" xfId="37606"/>
    <cellStyle name="Normal 3 2 3 2" xfId="37607"/>
    <cellStyle name="Normal 3 2 3 2 10" xfId="37608"/>
    <cellStyle name="Normal 3 2 3 2 10 2" xfId="37609"/>
    <cellStyle name="Normal 3 2 3 2 10 2 2" xfId="37610"/>
    <cellStyle name="Normal 3 2 3 2 10 3" xfId="37611"/>
    <cellStyle name="Normal 3 2 3 2 11" xfId="37612"/>
    <cellStyle name="Normal 3 2 3 2 11 2" xfId="37613"/>
    <cellStyle name="Normal 3 2 3 2 12" xfId="37614"/>
    <cellStyle name="Normal 3 2 3 2 13" xfId="37615"/>
    <cellStyle name="Normal 3 2 3 2 14" xfId="37616"/>
    <cellStyle name="Normal 3 2 3 2 15" xfId="37617"/>
    <cellStyle name="Normal 3 2 3 2 16" xfId="37618"/>
    <cellStyle name="Normal 3 2 3 2 17" xfId="37619"/>
    <cellStyle name="Normal 3 2 3 2 18" xfId="37620"/>
    <cellStyle name="Normal 3 2 3 2 2" xfId="37621"/>
    <cellStyle name="Normal 3 2 3 2 2 10" xfId="37622"/>
    <cellStyle name="Normal 3 2 3 2 2 10 2" xfId="37623"/>
    <cellStyle name="Normal 3 2 3 2 2 11" xfId="37624"/>
    <cellStyle name="Normal 3 2 3 2 2 12" xfId="37625"/>
    <cellStyle name="Normal 3 2 3 2 2 13" xfId="37626"/>
    <cellStyle name="Normal 3 2 3 2 2 14" xfId="37627"/>
    <cellStyle name="Normal 3 2 3 2 2 2" xfId="37628"/>
    <cellStyle name="Normal 3 2 3 2 2 2 10" xfId="37629"/>
    <cellStyle name="Normal 3 2 3 2 2 2 11" xfId="37630"/>
    <cellStyle name="Normal 3 2 3 2 2 2 2" xfId="37631"/>
    <cellStyle name="Normal 3 2 3 2 2 2 2 2" xfId="37632"/>
    <cellStyle name="Normal 3 2 3 2 2 2 2 2 2" xfId="37633"/>
    <cellStyle name="Normal 3 2 3 2 2 2 2 2 2 2" xfId="37634"/>
    <cellStyle name="Normal 3 2 3 2 2 2 2 2 2 2 2" xfId="37635"/>
    <cellStyle name="Normal 3 2 3 2 2 2 2 2 2 3" xfId="37636"/>
    <cellStyle name="Normal 3 2 3 2 2 2 2 2 3" xfId="37637"/>
    <cellStyle name="Normal 3 2 3 2 2 2 2 2 3 2" xfId="37638"/>
    <cellStyle name="Normal 3 2 3 2 2 2 2 2 4" xfId="37639"/>
    <cellStyle name="Normal 3 2 3 2 2 2 2 3" xfId="37640"/>
    <cellStyle name="Normal 3 2 3 2 2 2 2 3 2" xfId="37641"/>
    <cellStyle name="Normal 3 2 3 2 2 2 2 3 2 2" xfId="37642"/>
    <cellStyle name="Normal 3 2 3 2 2 2 2 3 2 2 2" xfId="37643"/>
    <cellStyle name="Normal 3 2 3 2 2 2 2 3 2 3" xfId="37644"/>
    <cellStyle name="Normal 3 2 3 2 2 2 2 3 3" xfId="37645"/>
    <cellStyle name="Normal 3 2 3 2 2 2 2 3 3 2" xfId="37646"/>
    <cellStyle name="Normal 3 2 3 2 2 2 2 3 4" xfId="37647"/>
    <cellStyle name="Normal 3 2 3 2 2 2 2 4" xfId="37648"/>
    <cellStyle name="Normal 3 2 3 2 2 2 2 4 2" xfId="37649"/>
    <cellStyle name="Normal 3 2 3 2 2 2 2 4 2 2" xfId="37650"/>
    <cellStyle name="Normal 3 2 3 2 2 2 2 4 3" xfId="37651"/>
    <cellStyle name="Normal 3 2 3 2 2 2 2 5" xfId="37652"/>
    <cellStyle name="Normal 3 2 3 2 2 2 2 5 2" xfId="37653"/>
    <cellStyle name="Normal 3 2 3 2 2 2 2 6" xfId="37654"/>
    <cellStyle name="Normal 3 2 3 2 2 2 2 7" xfId="37655"/>
    <cellStyle name="Normal 3 2 3 2 2 2 3" xfId="37656"/>
    <cellStyle name="Normal 3 2 3 2 2 2 3 2" xfId="37657"/>
    <cellStyle name="Normal 3 2 3 2 2 2 3 2 2" xfId="37658"/>
    <cellStyle name="Normal 3 2 3 2 2 2 3 2 2 2" xfId="37659"/>
    <cellStyle name="Normal 3 2 3 2 2 2 3 2 3" xfId="37660"/>
    <cellStyle name="Normal 3 2 3 2 2 2 3 3" xfId="37661"/>
    <cellStyle name="Normal 3 2 3 2 2 2 3 3 2" xfId="37662"/>
    <cellStyle name="Normal 3 2 3 2 2 2 3 4" xfId="37663"/>
    <cellStyle name="Normal 3 2 3 2 2 2 3 5" xfId="37664"/>
    <cellStyle name="Normal 3 2 3 2 2 2 4" xfId="37665"/>
    <cellStyle name="Normal 3 2 3 2 2 2 4 2" xfId="37666"/>
    <cellStyle name="Normal 3 2 3 2 2 2 4 2 2" xfId="37667"/>
    <cellStyle name="Normal 3 2 3 2 2 2 4 2 2 2" xfId="37668"/>
    <cellStyle name="Normal 3 2 3 2 2 2 4 2 3" xfId="37669"/>
    <cellStyle name="Normal 3 2 3 2 2 2 4 3" xfId="37670"/>
    <cellStyle name="Normal 3 2 3 2 2 2 4 3 2" xfId="37671"/>
    <cellStyle name="Normal 3 2 3 2 2 2 4 4" xfId="37672"/>
    <cellStyle name="Normal 3 2 3 2 2 2 5" xfId="37673"/>
    <cellStyle name="Normal 3 2 3 2 2 2 5 2" xfId="37674"/>
    <cellStyle name="Normal 3 2 3 2 2 2 5 2 2" xfId="37675"/>
    <cellStyle name="Normal 3 2 3 2 2 2 5 2 2 2" xfId="37676"/>
    <cellStyle name="Normal 3 2 3 2 2 2 5 2 3" xfId="37677"/>
    <cellStyle name="Normal 3 2 3 2 2 2 5 3" xfId="37678"/>
    <cellStyle name="Normal 3 2 3 2 2 2 5 3 2" xfId="37679"/>
    <cellStyle name="Normal 3 2 3 2 2 2 5 4" xfId="37680"/>
    <cellStyle name="Normal 3 2 3 2 2 2 6" xfId="37681"/>
    <cellStyle name="Normal 3 2 3 2 2 2 6 2" xfId="37682"/>
    <cellStyle name="Normal 3 2 3 2 2 2 6 2 2" xfId="37683"/>
    <cellStyle name="Normal 3 2 3 2 2 2 6 2 2 2" xfId="37684"/>
    <cellStyle name="Normal 3 2 3 2 2 2 6 2 3" xfId="37685"/>
    <cellStyle name="Normal 3 2 3 2 2 2 6 3" xfId="37686"/>
    <cellStyle name="Normal 3 2 3 2 2 2 6 3 2" xfId="37687"/>
    <cellStyle name="Normal 3 2 3 2 2 2 6 4" xfId="37688"/>
    <cellStyle name="Normal 3 2 3 2 2 2 7" xfId="37689"/>
    <cellStyle name="Normal 3 2 3 2 2 2 7 2" xfId="37690"/>
    <cellStyle name="Normal 3 2 3 2 2 2 7 2 2" xfId="37691"/>
    <cellStyle name="Normal 3 2 3 2 2 2 7 3" xfId="37692"/>
    <cellStyle name="Normal 3 2 3 2 2 2 8" xfId="37693"/>
    <cellStyle name="Normal 3 2 3 2 2 2 8 2" xfId="37694"/>
    <cellStyle name="Normal 3 2 3 2 2 2 9" xfId="37695"/>
    <cellStyle name="Normal 3 2 3 2 2 3" xfId="37696"/>
    <cellStyle name="Normal 3 2 3 2 2 3 10" xfId="37697"/>
    <cellStyle name="Normal 3 2 3 2 2 3 2" xfId="37698"/>
    <cellStyle name="Normal 3 2 3 2 2 3 2 2" xfId="37699"/>
    <cellStyle name="Normal 3 2 3 2 2 3 2 2 2" xfId="37700"/>
    <cellStyle name="Normal 3 2 3 2 2 3 2 2 2 2" xfId="37701"/>
    <cellStyle name="Normal 3 2 3 2 2 3 2 2 2 2 2" xfId="37702"/>
    <cellStyle name="Normal 3 2 3 2 2 3 2 2 2 3" xfId="37703"/>
    <cellStyle name="Normal 3 2 3 2 2 3 2 2 3" xfId="37704"/>
    <cellStyle name="Normal 3 2 3 2 2 3 2 2 3 2" xfId="37705"/>
    <cellStyle name="Normal 3 2 3 2 2 3 2 2 4" xfId="37706"/>
    <cellStyle name="Normal 3 2 3 2 2 3 2 3" xfId="37707"/>
    <cellStyle name="Normal 3 2 3 2 2 3 2 3 2" xfId="37708"/>
    <cellStyle name="Normal 3 2 3 2 2 3 2 3 2 2" xfId="37709"/>
    <cellStyle name="Normal 3 2 3 2 2 3 2 3 2 2 2" xfId="37710"/>
    <cellStyle name="Normal 3 2 3 2 2 3 2 3 2 3" xfId="37711"/>
    <cellStyle name="Normal 3 2 3 2 2 3 2 3 3" xfId="37712"/>
    <cellStyle name="Normal 3 2 3 2 2 3 2 3 3 2" xfId="37713"/>
    <cellStyle name="Normal 3 2 3 2 2 3 2 3 4" xfId="37714"/>
    <cellStyle name="Normal 3 2 3 2 2 3 2 4" xfId="37715"/>
    <cellStyle name="Normal 3 2 3 2 2 3 2 4 2" xfId="37716"/>
    <cellStyle name="Normal 3 2 3 2 2 3 2 4 2 2" xfId="37717"/>
    <cellStyle name="Normal 3 2 3 2 2 3 2 4 3" xfId="37718"/>
    <cellStyle name="Normal 3 2 3 2 2 3 2 5" xfId="37719"/>
    <cellStyle name="Normal 3 2 3 2 2 3 2 5 2" xfId="37720"/>
    <cellStyle name="Normal 3 2 3 2 2 3 2 6" xfId="37721"/>
    <cellStyle name="Normal 3 2 3 2 2 3 2 7" xfId="37722"/>
    <cellStyle name="Normal 3 2 3 2 2 3 3" xfId="37723"/>
    <cellStyle name="Normal 3 2 3 2 2 3 3 2" xfId="37724"/>
    <cellStyle name="Normal 3 2 3 2 2 3 3 2 2" xfId="37725"/>
    <cellStyle name="Normal 3 2 3 2 2 3 3 2 2 2" xfId="37726"/>
    <cellStyle name="Normal 3 2 3 2 2 3 3 2 3" xfId="37727"/>
    <cellStyle name="Normal 3 2 3 2 2 3 3 3" xfId="37728"/>
    <cellStyle name="Normal 3 2 3 2 2 3 3 3 2" xfId="37729"/>
    <cellStyle name="Normal 3 2 3 2 2 3 3 4" xfId="37730"/>
    <cellStyle name="Normal 3 2 3 2 2 3 3 5" xfId="37731"/>
    <cellStyle name="Normal 3 2 3 2 2 3 4" xfId="37732"/>
    <cellStyle name="Normal 3 2 3 2 2 3 4 2" xfId="37733"/>
    <cellStyle name="Normal 3 2 3 2 2 3 4 2 2" xfId="37734"/>
    <cellStyle name="Normal 3 2 3 2 2 3 4 2 2 2" xfId="37735"/>
    <cellStyle name="Normal 3 2 3 2 2 3 4 2 3" xfId="37736"/>
    <cellStyle name="Normal 3 2 3 2 2 3 4 3" xfId="37737"/>
    <cellStyle name="Normal 3 2 3 2 2 3 4 3 2" xfId="37738"/>
    <cellStyle name="Normal 3 2 3 2 2 3 4 4" xfId="37739"/>
    <cellStyle name="Normal 3 2 3 2 2 3 5" xfId="37740"/>
    <cellStyle name="Normal 3 2 3 2 2 3 5 2" xfId="37741"/>
    <cellStyle name="Normal 3 2 3 2 2 3 5 2 2" xfId="37742"/>
    <cellStyle name="Normal 3 2 3 2 2 3 5 2 2 2" xfId="37743"/>
    <cellStyle name="Normal 3 2 3 2 2 3 5 2 3" xfId="37744"/>
    <cellStyle name="Normal 3 2 3 2 2 3 5 3" xfId="37745"/>
    <cellStyle name="Normal 3 2 3 2 2 3 5 3 2" xfId="37746"/>
    <cellStyle name="Normal 3 2 3 2 2 3 5 4" xfId="37747"/>
    <cellStyle name="Normal 3 2 3 2 2 3 6" xfId="37748"/>
    <cellStyle name="Normal 3 2 3 2 2 3 6 2" xfId="37749"/>
    <cellStyle name="Normal 3 2 3 2 2 3 6 2 2" xfId="37750"/>
    <cellStyle name="Normal 3 2 3 2 2 3 6 2 2 2" xfId="37751"/>
    <cellStyle name="Normal 3 2 3 2 2 3 6 2 3" xfId="37752"/>
    <cellStyle name="Normal 3 2 3 2 2 3 6 3" xfId="37753"/>
    <cellStyle name="Normal 3 2 3 2 2 3 6 3 2" xfId="37754"/>
    <cellStyle name="Normal 3 2 3 2 2 3 6 4" xfId="37755"/>
    <cellStyle name="Normal 3 2 3 2 2 3 7" xfId="37756"/>
    <cellStyle name="Normal 3 2 3 2 2 3 7 2" xfId="37757"/>
    <cellStyle name="Normal 3 2 3 2 2 3 7 2 2" xfId="37758"/>
    <cellStyle name="Normal 3 2 3 2 2 3 7 3" xfId="37759"/>
    <cellStyle name="Normal 3 2 3 2 2 3 8" xfId="37760"/>
    <cellStyle name="Normal 3 2 3 2 2 3 8 2" xfId="37761"/>
    <cellStyle name="Normal 3 2 3 2 2 3 9" xfId="37762"/>
    <cellStyle name="Normal 3 2 3 2 2 4" xfId="37763"/>
    <cellStyle name="Normal 3 2 3 2 2 4 2" xfId="37764"/>
    <cellStyle name="Normal 3 2 3 2 2 4 2 2" xfId="37765"/>
    <cellStyle name="Normal 3 2 3 2 2 4 2 2 2" xfId="37766"/>
    <cellStyle name="Normal 3 2 3 2 2 4 2 2 2 2" xfId="37767"/>
    <cellStyle name="Normal 3 2 3 2 2 4 2 2 3" xfId="37768"/>
    <cellStyle name="Normal 3 2 3 2 2 4 2 3" xfId="37769"/>
    <cellStyle name="Normal 3 2 3 2 2 4 2 3 2" xfId="37770"/>
    <cellStyle name="Normal 3 2 3 2 2 4 2 4" xfId="37771"/>
    <cellStyle name="Normal 3 2 3 2 2 4 3" xfId="37772"/>
    <cellStyle name="Normal 3 2 3 2 2 4 3 2" xfId="37773"/>
    <cellStyle name="Normal 3 2 3 2 2 4 3 2 2" xfId="37774"/>
    <cellStyle name="Normal 3 2 3 2 2 4 3 2 2 2" xfId="37775"/>
    <cellStyle name="Normal 3 2 3 2 2 4 3 2 3" xfId="37776"/>
    <cellStyle name="Normal 3 2 3 2 2 4 3 3" xfId="37777"/>
    <cellStyle name="Normal 3 2 3 2 2 4 3 3 2" xfId="37778"/>
    <cellStyle name="Normal 3 2 3 2 2 4 3 4" xfId="37779"/>
    <cellStyle name="Normal 3 2 3 2 2 4 4" xfId="37780"/>
    <cellStyle name="Normal 3 2 3 2 2 4 4 2" xfId="37781"/>
    <cellStyle name="Normal 3 2 3 2 2 4 4 2 2" xfId="37782"/>
    <cellStyle name="Normal 3 2 3 2 2 4 4 3" xfId="37783"/>
    <cellStyle name="Normal 3 2 3 2 2 4 5" xfId="37784"/>
    <cellStyle name="Normal 3 2 3 2 2 4 5 2" xfId="37785"/>
    <cellStyle name="Normal 3 2 3 2 2 4 6" xfId="37786"/>
    <cellStyle name="Normal 3 2 3 2 2 4 7" xfId="37787"/>
    <cellStyle name="Normal 3 2 3 2 2 5" xfId="37788"/>
    <cellStyle name="Normal 3 2 3 2 2 5 2" xfId="37789"/>
    <cellStyle name="Normal 3 2 3 2 2 5 2 2" xfId="37790"/>
    <cellStyle name="Normal 3 2 3 2 2 5 2 2 2" xfId="37791"/>
    <cellStyle name="Normal 3 2 3 2 2 5 2 3" xfId="37792"/>
    <cellStyle name="Normal 3 2 3 2 2 5 3" xfId="37793"/>
    <cellStyle name="Normal 3 2 3 2 2 5 3 2" xfId="37794"/>
    <cellStyle name="Normal 3 2 3 2 2 5 4" xfId="37795"/>
    <cellStyle name="Normal 3 2 3 2 2 5 5" xfId="37796"/>
    <cellStyle name="Normal 3 2 3 2 2 6" xfId="37797"/>
    <cellStyle name="Normal 3 2 3 2 2 6 2" xfId="37798"/>
    <cellStyle name="Normal 3 2 3 2 2 6 2 2" xfId="37799"/>
    <cellStyle name="Normal 3 2 3 2 2 6 2 2 2" xfId="37800"/>
    <cellStyle name="Normal 3 2 3 2 2 6 2 3" xfId="37801"/>
    <cellStyle name="Normal 3 2 3 2 2 6 3" xfId="37802"/>
    <cellStyle name="Normal 3 2 3 2 2 6 3 2" xfId="37803"/>
    <cellStyle name="Normal 3 2 3 2 2 6 4" xfId="37804"/>
    <cellStyle name="Normal 3 2 3 2 2 7" xfId="37805"/>
    <cellStyle name="Normal 3 2 3 2 2 7 2" xfId="37806"/>
    <cellStyle name="Normal 3 2 3 2 2 7 2 2" xfId="37807"/>
    <cellStyle name="Normal 3 2 3 2 2 7 2 2 2" xfId="37808"/>
    <cellStyle name="Normal 3 2 3 2 2 7 2 3" xfId="37809"/>
    <cellStyle name="Normal 3 2 3 2 2 7 3" xfId="37810"/>
    <cellStyle name="Normal 3 2 3 2 2 7 3 2" xfId="37811"/>
    <cellStyle name="Normal 3 2 3 2 2 7 4" xfId="37812"/>
    <cellStyle name="Normal 3 2 3 2 2 8" xfId="37813"/>
    <cellStyle name="Normal 3 2 3 2 2 8 2" xfId="37814"/>
    <cellStyle name="Normal 3 2 3 2 2 8 2 2" xfId="37815"/>
    <cellStyle name="Normal 3 2 3 2 2 8 2 2 2" xfId="37816"/>
    <cellStyle name="Normal 3 2 3 2 2 8 2 3" xfId="37817"/>
    <cellStyle name="Normal 3 2 3 2 2 8 3" xfId="37818"/>
    <cellStyle name="Normal 3 2 3 2 2 8 3 2" xfId="37819"/>
    <cellStyle name="Normal 3 2 3 2 2 8 4" xfId="37820"/>
    <cellStyle name="Normal 3 2 3 2 2 9" xfId="37821"/>
    <cellStyle name="Normal 3 2 3 2 2 9 2" xfId="37822"/>
    <cellStyle name="Normal 3 2 3 2 2 9 2 2" xfId="37823"/>
    <cellStyle name="Normal 3 2 3 2 2 9 3" xfId="37824"/>
    <cellStyle name="Normal 3 2 3 2 3" xfId="37825"/>
    <cellStyle name="Normal 3 2 3 2 3 10" xfId="37826"/>
    <cellStyle name="Normal 3 2 3 2 3 11" xfId="37827"/>
    <cellStyle name="Normal 3 2 3 2 3 2" xfId="37828"/>
    <cellStyle name="Normal 3 2 3 2 3 2 2" xfId="37829"/>
    <cellStyle name="Normal 3 2 3 2 3 2 2 2" xfId="37830"/>
    <cellStyle name="Normal 3 2 3 2 3 2 2 2 2" xfId="37831"/>
    <cellStyle name="Normal 3 2 3 2 3 2 2 2 2 2" xfId="37832"/>
    <cellStyle name="Normal 3 2 3 2 3 2 2 2 3" xfId="37833"/>
    <cellStyle name="Normal 3 2 3 2 3 2 2 3" xfId="37834"/>
    <cellStyle name="Normal 3 2 3 2 3 2 2 3 2" xfId="37835"/>
    <cellStyle name="Normal 3 2 3 2 3 2 2 4" xfId="37836"/>
    <cellStyle name="Normal 3 2 3 2 3 2 3" xfId="37837"/>
    <cellStyle name="Normal 3 2 3 2 3 2 3 2" xfId="37838"/>
    <cellStyle name="Normal 3 2 3 2 3 2 3 2 2" xfId="37839"/>
    <cellStyle name="Normal 3 2 3 2 3 2 3 2 2 2" xfId="37840"/>
    <cellStyle name="Normal 3 2 3 2 3 2 3 2 3" xfId="37841"/>
    <cellStyle name="Normal 3 2 3 2 3 2 3 3" xfId="37842"/>
    <cellStyle name="Normal 3 2 3 2 3 2 3 3 2" xfId="37843"/>
    <cellStyle name="Normal 3 2 3 2 3 2 3 4" xfId="37844"/>
    <cellStyle name="Normal 3 2 3 2 3 2 4" xfId="37845"/>
    <cellStyle name="Normal 3 2 3 2 3 2 4 2" xfId="37846"/>
    <cellStyle name="Normal 3 2 3 2 3 2 4 2 2" xfId="37847"/>
    <cellStyle name="Normal 3 2 3 2 3 2 4 3" xfId="37848"/>
    <cellStyle name="Normal 3 2 3 2 3 2 5" xfId="37849"/>
    <cellStyle name="Normal 3 2 3 2 3 2 5 2" xfId="37850"/>
    <cellStyle name="Normal 3 2 3 2 3 2 6" xfId="37851"/>
    <cellStyle name="Normal 3 2 3 2 3 2 7" xfId="37852"/>
    <cellStyle name="Normal 3 2 3 2 3 3" xfId="37853"/>
    <cellStyle name="Normal 3 2 3 2 3 3 2" xfId="37854"/>
    <cellStyle name="Normal 3 2 3 2 3 3 2 2" xfId="37855"/>
    <cellStyle name="Normal 3 2 3 2 3 3 2 2 2" xfId="37856"/>
    <cellStyle name="Normal 3 2 3 2 3 3 2 3" xfId="37857"/>
    <cellStyle name="Normal 3 2 3 2 3 3 3" xfId="37858"/>
    <cellStyle name="Normal 3 2 3 2 3 3 3 2" xfId="37859"/>
    <cellStyle name="Normal 3 2 3 2 3 3 4" xfId="37860"/>
    <cellStyle name="Normal 3 2 3 2 3 3 5" xfId="37861"/>
    <cellStyle name="Normal 3 2 3 2 3 4" xfId="37862"/>
    <cellStyle name="Normal 3 2 3 2 3 4 2" xfId="37863"/>
    <cellStyle name="Normal 3 2 3 2 3 4 2 2" xfId="37864"/>
    <cellStyle name="Normal 3 2 3 2 3 4 2 2 2" xfId="37865"/>
    <cellStyle name="Normal 3 2 3 2 3 4 2 3" xfId="37866"/>
    <cellStyle name="Normal 3 2 3 2 3 4 3" xfId="37867"/>
    <cellStyle name="Normal 3 2 3 2 3 4 3 2" xfId="37868"/>
    <cellStyle name="Normal 3 2 3 2 3 4 4" xfId="37869"/>
    <cellStyle name="Normal 3 2 3 2 3 5" xfId="37870"/>
    <cellStyle name="Normal 3 2 3 2 3 5 2" xfId="37871"/>
    <cellStyle name="Normal 3 2 3 2 3 5 2 2" xfId="37872"/>
    <cellStyle name="Normal 3 2 3 2 3 5 2 2 2" xfId="37873"/>
    <cellStyle name="Normal 3 2 3 2 3 5 2 3" xfId="37874"/>
    <cellStyle name="Normal 3 2 3 2 3 5 3" xfId="37875"/>
    <cellStyle name="Normal 3 2 3 2 3 5 3 2" xfId="37876"/>
    <cellStyle name="Normal 3 2 3 2 3 5 4" xfId="37877"/>
    <cellStyle name="Normal 3 2 3 2 3 6" xfId="37878"/>
    <cellStyle name="Normal 3 2 3 2 3 6 2" xfId="37879"/>
    <cellStyle name="Normal 3 2 3 2 3 6 2 2" xfId="37880"/>
    <cellStyle name="Normal 3 2 3 2 3 6 2 2 2" xfId="37881"/>
    <cellStyle name="Normal 3 2 3 2 3 6 2 3" xfId="37882"/>
    <cellStyle name="Normal 3 2 3 2 3 6 3" xfId="37883"/>
    <cellStyle name="Normal 3 2 3 2 3 6 3 2" xfId="37884"/>
    <cellStyle name="Normal 3 2 3 2 3 6 4" xfId="37885"/>
    <cellStyle name="Normal 3 2 3 2 3 7" xfId="37886"/>
    <cellStyle name="Normal 3 2 3 2 3 7 2" xfId="37887"/>
    <cellStyle name="Normal 3 2 3 2 3 7 2 2" xfId="37888"/>
    <cellStyle name="Normal 3 2 3 2 3 7 3" xfId="37889"/>
    <cellStyle name="Normal 3 2 3 2 3 8" xfId="37890"/>
    <cellStyle name="Normal 3 2 3 2 3 8 2" xfId="37891"/>
    <cellStyle name="Normal 3 2 3 2 3 9" xfId="37892"/>
    <cellStyle name="Normal 3 2 3 2 4" xfId="37893"/>
    <cellStyle name="Normal 3 2 3 2 4 10" xfId="37894"/>
    <cellStyle name="Normal 3 2 3 2 4 11" xfId="37895"/>
    <cellStyle name="Normal 3 2 3 2 4 2" xfId="37896"/>
    <cellStyle name="Normal 3 2 3 2 4 2 2" xfId="37897"/>
    <cellStyle name="Normal 3 2 3 2 4 2 2 2" xfId="37898"/>
    <cellStyle name="Normal 3 2 3 2 4 2 2 2 2" xfId="37899"/>
    <cellStyle name="Normal 3 2 3 2 4 2 2 2 2 2" xfId="37900"/>
    <cellStyle name="Normal 3 2 3 2 4 2 2 2 3" xfId="37901"/>
    <cellStyle name="Normal 3 2 3 2 4 2 2 3" xfId="37902"/>
    <cellStyle name="Normal 3 2 3 2 4 2 2 3 2" xfId="37903"/>
    <cellStyle name="Normal 3 2 3 2 4 2 2 4" xfId="37904"/>
    <cellStyle name="Normal 3 2 3 2 4 2 3" xfId="37905"/>
    <cellStyle name="Normal 3 2 3 2 4 2 3 2" xfId="37906"/>
    <cellStyle name="Normal 3 2 3 2 4 2 3 2 2" xfId="37907"/>
    <cellStyle name="Normal 3 2 3 2 4 2 3 2 2 2" xfId="37908"/>
    <cellStyle name="Normal 3 2 3 2 4 2 3 2 3" xfId="37909"/>
    <cellStyle name="Normal 3 2 3 2 4 2 3 3" xfId="37910"/>
    <cellStyle name="Normal 3 2 3 2 4 2 3 3 2" xfId="37911"/>
    <cellStyle name="Normal 3 2 3 2 4 2 3 4" xfId="37912"/>
    <cellStyle name="Normal 3 2 3 2 4 2 4" xfId="37913"/>
    <cellStyle name="Normal 3 2 3 2 4 2 4 2" xfId="37914"/>
    <cellStyle name="Normal 3 2 3 2 4 2 4 2 2" xfId="37915"/>
    <cellStyle name="Normal 3 2 3 2 4 2 4 3" xfId="37916"/>
    <cellStyle name="Normal 3 2 3 2 4 2 5" xfId="37917"/>
    <cellStyle name="Normal 3 2 3 2 4 2 5 2" xfId="37918"/>
    <cellStyle name="Normal 3 2 3 2 4 2 6" xfId="37919"/>
    <cellStyle name="Normal 3 2 3 2 4 2 7" xfId="37920"/>
    <cellStyle name="Normal 3 2 3 2 4 3" xfId="37921"/>
    <cellStyle name="Normal 3 2 3 2 4 3 2" xfId="37922"/>
    <cellStyle name="Normal 3 2 3 2 4 3 2 2" xfId="37923"/>
    <cellStyle name="Normal 3 2 3 2 4 3 2 2 2" xfId="37924"/>
    <cellStyle name="Normal 3 2 3 2 4 3 2 3" xfId="37925"/>
    <cellStyle name="Normal 3 2 3 2 4 3 3" xfId="37926"/>
    <cellStyle name="Normal 3 2 3 2 4 3 3 2" xfId="37927"/>
    <cellStyle name="Normal 3 2 3 2 4 3 4" xfId="37928"/>
    <cellStyle name="Normal 3 2 3 2 4 3 5" xfId="37929"/>
    <cellStyle name="Normal 3 2 3 2 4 4" xfId="37930"/>
    <cellStyle name="Normal 3 2 3 2 4 4 2" xfId="37931"/>
    <cellStyle name="Normal 3 2 3 2 4 4 2 2" xfId="37932"/>
    <cellStyle name="Normal 3 2 3 2 4 4 2 2 2" xfId="37933"/>
    <cellStyle name="Normal 3 2 3 2 4 4 2 3" xfId="37934"/>
    <cellStyle name="Normal 3 2 3 2 4 4 3" xfId="37935"/>
    <cellStyle name="Normal 3 2 3 2 4 4 3 2" xfId="37936"/>
    <cellStyle name="Normal 3 2 3 2 4 4 4" xfId="37937"/>
    <cellStyle name="Normal 3 2 3 2 4 5" xfId="37938"/>
    <cellStyle name="Normal 3 2 3 2 4 5 2" xfId="37939"/>
    <cellStyle name="Normal 3 2 3 2 4 5 2 2" xfId="37940"/>
    <cellStyle name="Normal 3 2 3 2 4 5 2 2 2" xfId="37941"/>
    <cellStyle name="Normal 3 2 3 2 4 5 2 3" xfId="37942"/>
    <cellStyle name="Normal 3 2 3 2 4 5 3" xfId="37943"/>
    <cellStyle name="Normal 3 2 3 2 4 5 3 2" xfId="37944"/>
    <cellStyle name="Normal 3 2 3 2 4 5 4" xfId="37945"/>
    <cellStyle name="Normal 3 2 3 2 4 6" xfId="37946"/>
    <cellStyle name="Normal 3 2 3 2 4 6 2" xfId="37947"/>
    <cellStyle name="Normal 3 2 3 2 4 6 2 2" xfId="37948"/>
    <cellStyle name="Normal 3 2 3 2 4 6 2 2 2" xfId="37949"/>
    <cellStyle name="Normal 3 2 3 2 4 6 2 3" xfId="37950"/>
    <cellStyle name="Normal 3 2 3 2 4 6 3" xfId="37951"/>
    <cellStyle name="Normal 3 2 3 2 4 6 3 2" xfId="37952"/>
    <cellStyle name="Normal 3 2 3 2 4 6 4" xfId="37953"/>
    <cellStyle name="Normal 3 2 3 2 4 7" xfId="37954"/>
    <cellStyle name="Normal 3 2 3 2 4 7 2" xfId="37955"/>
    <cellStyle name="Normal 3 2 3 2 4 7 2 2" xfId="37956"/>
    <cellStyle name="Normal 3 2 3 2 4 7 3" xfId="37957"/>
    <cellStyle name="Normal 3 2 3 2 4 8" xfId="37958"/>
    <cellStyle name="Normal 3 2 3 2 4 8 2" xfId="37959"/>
    <cellStyle name="Normal 3 2 3 2 4 9" xfId="37960"/>
    <cellStyle name="Normal 3 2 3 2 5" xfId="37961"/>
    <cellStyle name="Normal 3 2 3 2 5 2" xfId="37962"/>
    <cellStyle name="Normal 3 2 3 2 5 2 2" xfId="37963"/>
    <cellStyle name="Normal 3 2 3 2 5 2 2 2" xfId="37964"/>
    <cellStyle name="Normal 3 2 3 2 5 2 2 2 2" xfId="37965"/>
    <cellStyle name="Normal 3 2 3 2 5 2 2 3" xfId="37966"/>
    <cellStyle name="Normal 3 2 3 2 5 2 3" xfId="37967"/>
    <cellStyle name="Normal 3 2 3 2 5 2 3 2" xfId="37968"/>
    <cellStyle name="Normal 3 2 3 2 5 2 4" xfId="37969"/>
    <cellStyle name="Normal 3 2 3 2 5 3" xfId="37970"/>
    <cellStyle name="Normal 3 2 3 2 5 3 2" xfId="37971"/>
    <cellStyle name="Normal 3 2 3 2 5 3 2 2" xfId="37972"/>
    <cellStyle name="Normal 3 2 3 2 5 3 2 2 2" xfId="37973"/>
    <cellStyle name="Normal 3 2 3 2 5 3 2 3" xfId="37974"/>
    <cellStyle name="Normal 3 2 3 2 5 3 3" xfId="37975"/>
    <cellStyle name="Normal 3 2 3 2 5 3 3 2" xfId="37976"/>
    <cellStyle name="Normal 3 2 3 2 5 3 4" xfId="37977"/>
    <cellStyle name="Normal 3 2 3 2 5 4" xfId="37978"/>
    <cellStyle name="Normal 3 2 3 2 5 4 2" xfId="37979"/>
    <cellStyle name="Normal 3 2 3 2 5 4 2 2" xfId="37980"/>
    <cellStyle name="Normal 3 2 3 2 5 4 3" xfId="37981"/>
    <cellStyle name="Normal 3 2 3 2 5 5" xfId="37982"/>
    <cellStyle name="Normal 3 2 3 2 5 5 2" xfId="37983"/>
    <cellStyle name="Normal 3 2 3 2 5 6" xfId="37984"/>
    <cellStyle name="Normal 3 2 3 2 5 7" xfId="37985"/>
    <cellStyle name="Normal 3 2 3 2 5 8" xfId="37986"/>
    <cellStyle name="Normal 3 2 3 2 6" xfId="37987"/>
    <cellStyle name="Normal 3 2 3 2 6 2" xfId="37988"/>
    <cellStyle name="Normal 3 2 3 2 6 2 2" xfId="37989"/>
    <cellStyle name="Normal 3 2 3 2 6 2 2 2" xfId="37990"/>
    <cellStyle name="Normal 3 2 3 2 6 2 2 2 2" xfId="37991"/>
    <cellStyle name="Normal 3 2 3 2 6 2 2 3" xfId="37992"/>
    <cellStyle name="Normal 3 2 3 2 6 2 3" xfId="37993"/>
    <cellStyle name="Normal 3 2 3 2 6 2 3 2" xfId="37994"/>
    <cellStyle name="Normal 3 2 3 2 6 2 4" xfId="37995"/>
    <cellStyle name="Normal 3 2 3 2 6 3" xfId="37996"/>
    <cellStyle name="Normal 3 2 3 2 6 3 2" xfId="37997"/>
    <cellStyle name="Normal 3 2 3 2 6 3 2 2" xfId="37998"/>
    <cellStyle name="Normal 3 2 3 2 6 3 2 2 2" xfId="37999"/>
    <cellStyle name="Normal 3 2 3 2 6 3 2 3" xfId="38000"/>
    <cellStyle name="Normal 3 2 3 2 6 3 3" xfId="38001"/>
    <cellStyle name="Normal 3 2 3 2 6 3 3 2" xfId="38002"/>
    <cellStyle name="Normal 3 2 3 2 6 3 4" xfId="38003"/>
    <cellStyle name="Normal 3 2 3 2 6 4" xfId="38004"/>
    <cellStyle name="Normal 3 2 3 2 6 4 2" xfId="38005"/>
    <cellStyle name="Normal 3 2 3 2 6 4 2 2" xfId="38006"/>
    <cellStyle name="Normal 3 2 3 2 6 4 3" xfId="38007"/>
    <cellStyle name="Normal 3 2 3 2 6 5" xfId="38008"/>
    <cellStyle name="Normal 3 2 3 2 6 5 2" xfId="38009"/>
    <cellStyle name="Normal 3 2 3 2 6 6" xfId="38010"/>
    <cellStyle name="Normal 3 2 3 2 6 7" xfId="38011"/>
    <cellStyle name="Normal 3 2 3 2 6 8" xfId="38012"/>
    <cellStyle name="Normal 3 2 3 2 7" xfId="38013"/>
    <cellStyle name="Normal 3 2 3 2 7 2" xfId="38014"/>
    <cellStyle name="Normal 3 2 3 2 7 2 2" xfId="38015"/>
    <cellStyle name="Normal 3 2 3 2 7 2 2 2" xfId="38016"/>
    <cellStyle name="Normal 3 2 3 2 7 2 3" xfId="38017"/>
    <cellStyle name="Normal 3 2 3 2 7 3" xfId="38018"/>
    <cellStyle name="Normal 3 2 3 2 7 3 2" xfId="38019"/>
    <cellStyle name="Normal 3 2 3 2 7 4" xfId="38020"/>
    <cellStyle name="Normal 3 2 3 2 7 5" xfId="38021"/>
    <cellStyle name="Normal 3 2 3 2 7 6" xfId="38022"/>
    <cellStyle name="Normal 3 2 3 2 8" xfId="38023"/>
    <cellStyle name="Normal 3 2 3 2 8 2" xfId="38024"/>
    <cellStyle name="Normal 3 2 3 2 8 2 2" xfId="38025"/>
    <cellStyle name="Normal 3 2 3 2 8 2 2 2" xfId="38026"/>
    <cellStyle name="Normal 3 2 3 2 8 2 3" xfId="38027"/>
    <cellStyle name="Normal 3 2 3 2 8 3" xfId="38028"/>
    <cellStyle name="Normal 3 2 3 2 8 3 2" xfId="38029"/>
    <cellStyle name="Normal 3 2 3 2 8 4" xfId="38030"/>
    <cellStyle name="Normal 3 2 3 2 9" xfId="38031"/>
    <cellStyle name="Normal 3 2 3 2 9 2" xfId="38032"/>
    <cellStyle name="Normal 3 2 3 2 9 2 2" xfId="38033"/>
    <cellStyle name="Normal 3 2 3 2 9 2 2 2" xfId="38034"/>
    <cellStyle name="Normal 3 2 3 2 9 2 3" xfId="38035"/>
    <cellStyle name="Normal 3 2 3 2 9 3" xfId="38036"/>
    <cellStyle name="Normal 3 2 3 2 9 3 2" xfId="38037"/>
    <cellStyle name="Normal 3 2 3 2 9 4" xfId="38038"/>
    <cellStyle name="Normal 3 2 3 20" xfId="38039"/>
    <cellStyle name="Normal 3 2 3 21" xfId="38040"/>
    <cellStyle name="Normal 3 2 3 3" xfId="38041"/>
    <cellStyle name="Normal 3 2 3 3 10" xfId="38042"/>
    <cellStyle name="Normal 3 2 3 3 10 2" xfId="38043"/>
    <cellStyle name="Normal 3 2 3 3 10 2 2" xfId="38044"/>
    <cellStyle name="Normal 3 2 3 3 10 3" xfId="38045"/>
    <cellStyle name="Normal 3 2 3 3 11" xfId="38046"/>
    <cellStyle name="Normal 3 2 3 3 11 2" xfId="38047"/>
    <cellStyle name="Normal 3 2 3 3 12" xfId="38048"/>
    <cellStyle name="Normal 3 2 3 3 13" xfId="38049"/>
    <cellStyle name="Normal 3 2 3 3 14" xfId="38050"/>
    <cellStyle name="Normal 3 2 3 3 15" xfId="38051"/>
    <cellStyle name="Normal 3 2 3 3 16" xfId="38052"/>
    <cellStyle name="Normal 3 2 3 3 17" xfId="38053"/>
    <cellStyle name="Normal 3 2 3 3 2" xfId="38054"/>
    <cellStyle name="Normal 3 2 3 3 2 10" xfId="38055"/>
    <cellStyle name="Normal 3 2 3 3 2 10 2" xfId="38056"/>
    <cellStyle name="Normal 3 2 3 3 2 11" xfId="38057"/>
    <cellStyle name="Normal 3 2 3 3 2 12" xfId="38058"/>
    <cellStyle name="Normal 3 2 3 3 2 13" xfId="38059"/>
    <cellStyle name="Normal 3 2 3 3 2 2" xfId="38060"/>
    <cellStyle name="Normal 3 2 3 3 2 2 10" xfId="38061"/>
    <cellStyle name="Normal 3 2 3 3 2 2 2" xfId="38062"/>
    <cellStyle name="Normal 3 2 3 3 2 2 2 2" xfId="38063"/>
    <cellStyle name="Normal 3 2 3 3 2 2 2 2 2" xfId="38064"/>
    <cellStyle name="Normal 3 2 3 3 2 2 2 2 2 2" xfId="38065"/>
    <cellStyle name="Normal 3 2 3 3 2 2 2 2 2 2 2" xfId="38066"/>
    <cellStyle name="Normal 3 2 3 3 2 2 2 2 2 3" xfId="38067"/>
    <cellStyle name="Normal 3 2 3 3 2 2 2 2 3" xfId="38068"/>
    <cellStyle name="Normal 3 2 3 3 2 2 2 2 3 2" xfId="38069"/>
    <cellStyle name="Normal 3 2 3 3 2 2 2 2 4" xfId="38070"/>
    <cellStyle name="Normal 3 2 3 3 2 2 2 3" xfId="38071"/>
    <cellStyle name="Normal 3 2 3 3 2 2 2 3 2" xfId="38072"/>
    <cellStyle name="Normal 3 2 3 3 2 2 2 3 2 2" xfId="38073"/>
    <cellStyle name="Normal 3 2 3 3 2 2 2 3 2 2 2" xfId="38074"/>
    <cellStyle name="Normal 3 2 3 3 2 2 2 3 2 3" xfId="38075"/>
    <cellStyle name="Normal 3 2 3 3 2 2 2 3 3" xfId="38076"/>
    <cellStyle name="Normal 3 2 3 3 2 2 2 3 3 2" xfId="38077"/>
    <cellStyle name="Normal 3 2 3 3 2 2 2 3 4" xfId="38078"/>
    <cellStyle name="Normal 3 2 3 3 2 2 2 4" xfId="38079"/>
    <cellStyle name="Normal 3 2 3 3 2 2 2 4 2" xfId="38080"/>
    <cellStyle name="Normal 3 2 3 3 2 2 2 4 2 2" xfId="38081"/>
    <cellStyle name="Normal 3 2 3 3 2 2 2 4 3" xfId="38082"/>
    <cellStyle name="Normal 3 2 3 3 2 2 2 5" xfId="38083"/>
    <cellStyle name="Normal 3 2 3 3 2 2 2 5 2" xfId="38084"/>
    <cellStyle name="Normal 3 2 3 3 2 2 2 6" xfId="38085"/>
    <cellStyle name="Normal 3 2 3 3 2 2 2 7" xfId="38086"/>
    <cellStyle name="Normal 3 2 3 3 2 2 3" xfId="38087"/>
    <cellStyle name="Normal 3 2 3 3 2 2 3 2" xfId="38088"/>
    <cellStyle name="Normal 3 2 3 3 2 2 3 2 2" xfId="38089"/>
    <cellStyle name="Normal 3 2 3 3 2 2 3 2 2 2" xfId="38090"/>
    <cellStyle name="Normal 3 2 3 3 2 2 3 2 3" xfId="38091"/>
    <cellStyle name="Normal 3 2 3 3 2 2 3 3" xfId="38092"/>
    <cellStyle name="Normal 3 2 3 3 2 2 3 3 2" xfId="38093"/>
    <cellStyle name="Normal 3 2 3 3 2 2 3 4" xfId="38094"/>
    <cellStyle name="Normal 3 2 3 3 2 2 3 5" xfId="38095"/>
    <cellStyle name="Normal 3 2 3 3 2 2 4" xfId="38096"/>
    <cellStyle name="Normal 3 2 3 3 2 2 4 2" xfId="38097"/>
    <cellStyle name="Normal 3 2 3 3 2 2 4 2 2" xfId="38098"/>
    <cellStyle name="Normal 3 2 3 3 2 2 4 2 2 2" xfId="38099"/>
    <cellStyle name="Normal 3 2 3 3 2 2 4 2 3" xfId="38100"/>
    <cellStyle name="Normal 3 2 3 3 2 2 4 3" xfId="38101"/>
    <cellStyle name="Normal 3 2 3 3 2 2 4 3 2" xfId="38102"/>
    <cellStyle name="Normal 3 2 3 3 2 2 4 4" xfId="38103"/>
    <cellStyle name="Normal 3 2 3 3 2 2 5" xfId="38104"/>
    <cellStyle name="Normal 3 2 3 3 2 2 5 2" xfId="38105"/>
    <cellStyle name="Normal 3 2 3 3 2 2 5 2 2" xfId="38106"/>
    <cellStyle name="Normal 3 2 3 3 2 2 5 2 2 2" xfId="38107"/>
    <cellStyle name="Normal 3 2 3 3 2 2 5 2 3" xfId="38108"/>
    <cellStyle name="Normal 3 2 3 3 2 2 5 3" xfId="38109"/>
    <cellStyle name="Normal 3 2 3 3 2 2 5 3 2" xfId="38110"/>
    <cellStyle name="Normal 3 2 3 3 2 2 5 4" xfId="38111"/>
    <cellStyle name="Normal 3 2 3 3 2 2 6" xfId="38112"/>
    <cellStyle name="Normal 3 2 3 3 2 2 6 2" xfId="38113"/>
    <cellStyle name="Normal 3 2 3 3 2 2 6 2 2" xfId="38114"/>
    <cellStyle name="Normal 3 2 3 3 2 2 6 2 2 2" xfId="38115"/>
    <cellStyle name="Normal 3 2 3 3 2 2 6 2 3" xfId="38116"/>
    <cellStyle name="Normal 3 2 3 3 2 2 6 3" xfId="38117"/>
    <cellStyle name="Normal 3 2 3 3 2 2 6 3 2" xfId="38118"/>
    <cellStyle name="Normal 3 2 3 3 2 2 6 4" xfId="38119"/>
    <cellStyle name="Normal 3 2 3 3 2 2 7" xfId="38120"/>
    <cellStyle name="Normal 3 2 3 3 2 2 7 2" xfId="38121"/>
    <cellStyle name="Normal 3 2 3 3 2 2 7 2 2" xfId="38122"/>
    <cellStyle name="Normal 3 2 3 3 2 2 7 3" xfId="38123"/>
    <cellStyle name="Normal 3 2 3 3 2 2 8" xfId="38124"/>
    <cellStyle name="Normal 3 2 3 3 2 2 8 2" xfId="38125"/>
    <cellStyle name="Normal 3 2 3 3 2 2 9" xfId="38126"/>
    <cellStyle name="Normal 3 2 3 3 2 3" xfId="38127"/>
    <cellStyle name="Normal 3 2 3 3 2 3 10" xfId="38128"/>
    <cellStyle name="Normal 3 2 3 3 2 3 2" xfId="38129"/>
    <cellStyle name="Normal 3 2 3 3 2 3 2 2" xfId="38130"/>
    <cellStyle name="Normal 3 2 3 3 2 3 2 2 2" xfId="38131"/>
    <cellStyle name="Normal 3 2 3 3 2 3 2 2 2 2" xfId="38132"/>
    <cellStyle name="Normal 3 2 3 3 2 3 2 2 2 2 2" xfId="38133"/>
    <cellStyle name="Normal 3 2 3 3 2 3 2 2 2 3" xfId="38134"/>
    <cellStyle name="Normal 3 2 3 3 2 3 2 2 3" xfId="38135"/>
    <cellStyle name="Normal 3 2 3 3 2 3 2 2 3 2" xfId="38136"/>
    <cellStyle name="Normal 3 2 3 3 2 3 2 2 4" xfId="38137"/>
    <cellStyle name="Normal 3 2 3 3 2 3 2 3" xfId="38138"/>
    <cellStyle name="Normal 3 2 3 3 2 3 2 3 2" xfId="38139"/>
    <cellStyle name="Normal 3 2 3 3 2 3 2 3 2 2" xfId="38140"/>
    <cellStyle name="Normal 3 2 3 3 2 3 2 3 2 2 2" xfId="38141"/>
    <cellStyle name="Normal 3 2 3 3 2 3 2 3 2 3" xfId="38142"/>
    <cellStyle name="Normal 3 2 3 3 2 3 2 3 3" xfId="38143"/>
    <cellStyle name="Normal 3 2 3 3 2 3 2 3 3 2" xfId="38144"/>
    <cellStyle name="Normal 3 2 3 3 2 3 2 3 4" xfId="38145"/>
    <cellStyle name="Normal 3 2 3 3 2 3 2 4" xfId="38146"/>
    <cellStyle name="Normal 3 2 3 3 2 3 2 4 2" xfId="38147"/>
    <cellStyle name="Normal 3 2 3 3 2 3 2 4 2 2" xfId="38148"/>
    <cellStyle name="Normal 3 2 3 3 2 3 2 4 3" xfId="38149"/>
    <cellStyle name="Normal 3 2 3 3 2 3 2 5" xfId="38150"/>
    <cellStyle name="Normal 3 2 3 3 2 3 2 5 2" xfId="38151"/>
    <cellStyle name="Normal 3 2 3 3 2 3 2 6" xfId="38152"/>
    <cellStyle name="Normal 3 2 3 3 2 3 2 7" xfId="38153"/>
    <cellStyle name="Normal 3 2 3 3 2 3 3" xfId="38154"/>
    <cellStyle name="Normal 3 2 3 3 2 3 3 2" xfId="38155"/>
    <cellStyle name="Normal 3 2 3 3 2 3 3 2 2" xfId="38156"/>
    <cellStyle name="Normal 3 2 3 3 2 3 3 2 2 2" xfId="38157"/>
    <cellStyle name="Normal 3 2 3 3 2 3 3 2 3" xfId="38158"/>
    <cellStyle name="Normal 3 2 3 3 2 3 3 3" xfId="38159"/>
    <cellStyle name="Normal 3 2 3 3 2 3 3 3 2" xfId="38160"/>
    <cellStyle name="Normal 3 2 3 3 2 3 3 4" xfId="38161"/>
    <cellStyle name="Normal 3 2 3 3 2 3 3 5" xfId="38162"/>
    <cellStyle name="Normal 3 2 3 3 2 3 4" xfId="38163"/>
    <cellStyle name="Normal 3 2 3 3 2 3 4 2" xfId="38164"/>
    <cellStyle name="Normal 3 2 3 3 2 3 4 2 2" xfId="38165"/>
    <cellStyle name="Normal 3 2 3 3 2 3 4 2 2 2" xfId="38166"/>
    <cellStyle name="Normal 3 2 3 3 2 3 4 2 3" xfId="38167"/>
    <cellStyle name="Normal 3 2 3 3 2 3 4 3" xfId="38168"/>
    <cellStyle name="Normal 3 2 3 3 2 3 4 3 2" xfId="38169"/>
    <cellStyle name="Normal 3 2 3 3 2 3 4 4" xfId="38170"/>
    <cellStyle name="Normal 3 2 3 3 2 3 5" xfId="38171"/>
    <cellStyle name="Normal 3 2 3 3 2 3 5 2" xfId="38172"/>
    <cellStyle name="Normal 3 2 3 3 2 3 5 2 2" xfId="38173"/>
    <cellStyle name="Normal 3 2 3 3 2 3 5 2 2 2" xfId="38174"/>
    <cellStyle name="Normal 3 2 3 3 2 3 5 2 3" xfId="38175"/>
    <cellStyle name="Normal 3 2 3 3 2 3 5 3" xfId="38176"/>
    <cellStyle name="Normal 3 2 3 3 2 3 5 3 2" xfId="38177"/>
    <cellStyle name="Normal 3 2 3 3 2 3 5 4" xfId="38178"/>
    <cellStyle name="Normal 3 2 3 3 2 3 6" xfId="38179"/>
    <cellStyle name="Normal 3 2 3 3 2 3 6 2" xfId="38180"/>
    <cellStyle name="Normal 3 2 3 3 2 3 6 2 2" xfId="38181"/>
    <cellStyle name="Normal 3 2 3 3 2 3 6 2 2 2" xfId="38182"/>
    <cellStyle name="Normal 3 2 3 3 2 3 6 2 3" xfId="38183"/>
    <cellStyle name="Normal 3 2 3 3 2 3 6 3" xfId="38184"/>
    <cellStyle name="Normal 3 2 3 3 2 3 6 3 2" xfId="38185"/>
    <cellStyle name="Normal 3 2 3 3 2 3 6 4" xfId="38186"/>
    <cellStyle name="Normal 3 2 3 3 2 3 7" xfId="38187"/>
    <cellStyle name="Normal 3 2 3 3 2 3 7 2" xfId="38188"/>
    <cellStyle name="Normal 3 2 3 3 2 3 7 2 2" xfId="38189"/>
    <cellStyle name="Normal 3 2 3 3 2 3 7 3" xfId="38190"/>
    <cellStyle name="Normal 3 2 3 3 2 3 8" xfId="38191"/>
    <cellStyle name="Normal 3 2 3 3 2 3 8 2" xfId="38192"/>
    <cellStyle name="Normal 3 2 3 3 2 3 9" xfId="38193"/>
    <cellStyle name="Normal 3 2 3 3 2 4" xfId="38194"/>
    <cellStyle name="Normal 3 2 3 3 2 4 2" xfId="38195"/>
    <cellStyle name="Normal 3 2 3 3 2 4 2 2" xfId="38196"/>
    <cellStyle name="Normal 3 2 3 3 2 4 2 2 2" xfId="38197"/>
    <cellStyle name="Normal 3 2 3 3 2 4 2 2 2 2" xfId="38198"/>
    <cellStyle name="Normal 3 2 3 3 2 4 2 2 3" xfId="38199"/>
    <cellStyle name="Normal 3 2 3 3 2 4 2 3" xfId="38200"/>
    <cellStyle name="Normal 3 2 3 3 2 4 2 3 2" xfId="38201"/>
    <cellStyle name="Normal 3 2 3 3 2 4 2 4" xfId="38202"/>
    <cellStyle name="Normal 3 2 3 3 2 4 3" xfId="38203"/>
    <cellStyle name="Normal 3 2 3 3 2 4 3 2" xfId="38204"/>
    <cellStyle name="Normal 3 2 3 3 2 4 3 2 2" xfId="38205"/>
    <cellStyle name="Normal 3 2 3 3 2 4 3 2 2 2" xfId="38206"/>
    <cellStyle name="Normal 3 2 3 3 2 4 3 2 3" xfId="38207"/>
    <cellStyle name="Normal 3 2 3 3 2 4 3 3" xfId="38208"/>
    <cellStyle name="Normal 3 2 3 3 2 4 3 3 2" xfId="38209"/>
    <cellStyle name="Normal 3 2 3 3 2 4 3 4" xfId="38210"/>
    <cellStyle name="Normal 3 2 3 3 2 4 4" xfId="38211"/>
    <cellStyle name="Normal 3 2 3 3 2 4 4 2" xfId="38212"/>
    <cellStyle name="Normal 3 2 3 3 2 4 4 2 2" xfId="38213"/>
    <cellStyle name="Normal 3 2 3 3 2 4 4 3" xfId="38214"/>
    <cellStyle name="Normal 3 2 3 3 2 4 5" xfId="38215"/>
    <cellStyle name="Normal 3 2 3 3 2 4 5 2" xfId="38216"/>
    <cellStyle name="Normal 3 2 3 3 2 4 6" xfId="38217"/>
    <cellStyle name="Normal 3 2 3 3 2 4 7" xfId="38218"/>
    <cellStyle name="Normal 3 2 3 3 2 5" xfId="38219"/>
    <cellStyle name="Normal 3 2 3 3 2 5 2" xfId="38220"/>
    <cellStyle name="Normal 3 2 3 3 2 5 2 2" xfId="38221"/>
    <cellStyle name="Normal 3 2 3 3 2 5 2 2 2" xfId="38222"/>
    <cellStyle name="Normal 3 2 3 3 2 5 2 3" xfId="38223"/>
    <cellStyle name="Normal 3 2 3 3 2 5 3" xfId="38224"/>
    <cellStyle name="Normal 3 2 3 3 2 5 3 2" xfId="38225"/>
    <cellStyle name="Normal 3 2 3 3 2 5 4" xfId="38226"/>
    <cellStyle name="Normal 3 2 3 3 2 5 5" xfId="38227"/>
    <cellStyle name="Normal 3 2 3 3 2 6" xfId="38228"/>
    <cellStyle name="Normal 3 2 3 3 2 6 2" xfId="38229"/>
    <cellStyle name="Normal 3 2 3 3 2 6 2 2" xfId="38230"/>
    <cellStyle name="Normal 3 2 3 3 2 6 2 2 2" xfId="38231"/>
    <cellStyle name="Normal 3 2 3 3 2 6 2 3" xfId="38232"/>
    <cellStyle name="Normal 3 2 3 3 2 6 3" xfId="38233"/>
    <cellStyle name="Normal 3 2 3 3 2 6 3 2" xfId="38234"/>
    <cellStyle name="Normal 3 2 3 3 2 6 4" xfId="38235"/>
    <cellStyle name="Normal 3 2 3 3 2 7" xfId="38236"/>
    <cellStyle name="Normal 3 2 3 3 2 7 2" xfId="38237"/>
    <cellStyle name="Normal 3 2 3 3 2 7 2 2" xfId="38238"/>
    <cellStyle name="Normal 3 2 3 3 2 7 2 2 2" xfId="38239"/>
    <cellStyle name="Normal 3 2 3 3 2 7 2 3" xfId="38240"/>
    <cellStyle name="Normal 3 2 3 3 2 7 3" xfId="38241"/>
    <cellStyle name="Normal 3 2 3 3 2 7 3 2" xfId="38242"/>
    <cellStyle name="Normal 3 2 3 3 2 7 4" xfId="38243"/>
    <cellStyle name="Normal 3 2 3 3 2 8" xfId="38244"/>
    <cellStyle name="Normal 3 2 3 3 2 8 2" xfId="38245"/>
    <cellStyle name="Normal 3 2 3 3 2 8 2 2" xfId="38246"/>
    <cellStyle name="Normal 3 2 3 3 2 8 2 2 2" xfId="38247"/>
    <cellStyle name="Normal 3 2 3 3 2 8 2 3" xfId="38248"/>
    <cellStyle name="Normal 3 2 3 3 2 8 3" xfId="38249"/>
    <cellStyle name="Normal 3 2 3 3 2 8 3 2" xfId="38250"/>
    <cellStyle name="Normal 3 2 3 3 2 8 4" xfId="38251"/>
    <cellStyle name="Normal 3 2 3 3 2 9" xfId="38252"/>
    <cellStyle name="Normal 3 2 3 3 2 9 2" xfId="38253"/>
    <cellStyle name="Normal 3 2 3 3 2 9 2 2" xfId="38254"/>
    <cellStyle name="Normal 3 2 3 3 2 9 3" xfId="38255"/>
    <cellStyle name="Normal 3 2 3 3 3" xfId="38256"/>
    <cellStyle name="Normal 3 2 3 3 3 10" xfId="38257"/>
    <cellStyle name="Normal 3 2 3 3 3 11" xfId="38258"/>
    <cellStyle name="Normal 3 2 3 3 3 2" xfId="38259"/>
    <cellStyle name="Normal 3 2 3 3 3 2 2" xfId="38260"/>
    <cellStyle name="Normal 3 2 3 3 3 2 2 2" xfId="38261"/>
    <cellStyle name="Normal 3 2 3 3 3 2 2 2 2" xfId="38262"/>
    <cellStyle name="Normal 3 2 3 3 3 2 2 2 2 2" xfId="38263"/>
    <cellStyle name="Normal 3 2 3 3 3 2 2 2 3" xfId="38264"/>
    <cellStyle name="Normal 3 2 3 3 3 2 2 3" xfId="38265"/>
    <cellStyle name="Normal 3 2 3 3 3 2 2 3 2" xfId="38266"/>
    <cellStyle name="Normal 3 2 3 3 3 2 2 4" xfId="38267"/>
    <cellStyle name="Normal 3 2 3 3 3 2 3" xfId="38268"/>
    <cellStyle name="Normal 3 2 3 3 3 2 3 2" xfId="38269"/>
    <cellStyle name="Normal 3 2 3 3 3 2 3 2 2" xfId="38270"/>
    <cellStyle name="Normal 3 2 3 3 3 2 3 2 2 2" xfId="38271"/>
    <cellStyle name="Normal 3 2 3 3 3 2 3 2 3" xfId="38272"/>
    <cellStyle name="Normal 3 2 3 3 3 2 3 3" xfId="38273"/>
    <cellStyle name="Normal 3 2 3 3 3 2 3 3 2" xfId="38274"/>
    <cellStyle name="Normal 3 2 3 3 3 2 3 4" xfId="38275"/>
    <cellStyle name="Normal 3 2 3 3 3 2 4" xfId="38276"/>
    <cellStyle name="Normal 3 2 3 3 3 2 4 2" xfId="38277"/>
    <cellStyle name="Normal 3 2 3 3 3 2 4 2 2" xfId="38278"/>
    <cellStyle name="Normal 3 2 3 3 3 2 4 3" xfId="38279"/>
    <cellStyle name="Normal 3 2 3 3 3 2 5" xfId="38280"/>
    <cellStyle name="Normal 3 2 3 3 3 2 5 2" xfId="38281"/>
    <cellStyle name="Normal 3 2 3 3 3 2 6" xfId="38282"/>
    <cellStyle name="Normal 3 2 3 3 3 2 7" xfId="38283"/>
    <cellStyle name="Normal 3 2 3 3 3 3" xfId="38284"/>
    <cellStyle name="Normal 3 2 3 3 3 3 2" xfId="38285"/>
    <cellStyle name="Normal 3 2 3 3 3 3 2 2" xfId="38286"/>
    <cellStyle name="Normal 3 2 3 3 3 3 2 2 2" xfId="38287"/>
    <cellStyle name="Normal 3 2 3 3 3 3 2 3" xfId="38288"/>
    <cellStyle name="Normal 3 2 3 3 3 3 3" xfId="38289"/>
    <cellStyle name="Normal 3 2 3 3 3 3 3 2" xfId="38290"/>
    <cellStyle name="Normal 3 2 3 3 3 3 4" xfId="38291"/>
    <cellStyle name="Normal 3 2 3 3 3 3 5" xfId="38292"/>
    <cellStyle name="Normal 3 2 3 3 3 4" xfId="38293"/>
    <cellStyle name="Normal 3 2 3 3 3 4 2" xfId="38294"/>
    <cellStyle name="Normal 3 2 3 3 3 4 2 2" xfId="38295"/>
    <cellStyle name="Normal 3 2 3 3 3 4 2 2 2" xfId="38296"/>
    <cellStyle name="Normal 3 2 3 3 3 4 2 3" xfId="38297"/>
    <cellStyle name="Normal 3 2 3 3 3 4 3" xfId="38298"/>
    <cellStyle name="Normal 3 2 3 3 3 4 3 2" xfId="38299"/>
    <cellStyle name="Normal 3 2 3 3 3 4 4" xfId="38300"/>
    <cellStyle name="Normal 3 2 3 3 3 5" xfId="38301"/>
    <cellStyle name="Normal 3 2 3 3 3 5 2" xfId="38302"/>
    <cellStyle name="Normal 3 2 3 3 3 5 2 2" xfId="38303"/>
    <cellStyle name="Normal 3 2 3 3 3 5 2 2 2" xfId="38304"/>
    <cellStyle name="Normal 3 2 3 3 3 5 2 3" xfId="38305"/>
    <cellStyle name="Normal 3 2 3 3 3 5 3" xfId="38306"/>
    <cellStyle name="Normal 3 2 3 3 3 5 3 2" xfId="38307"/>
    <cellStyle name="Normal 3 2 3 3 3 5 4" xfId="38308"/>
    <cellStyle name="Normal 3 2 3 3 3 6" xfId="38309"/>
    <cellStyle name="Normal 3 2 3 3 3 6 2" xfId="38310"/>
    <cellStyle name="Normal 3 2 3 3 3 6 2 2" xfId="38311"/>
    <cellStyle name="Normal 3 2 3 3 3 6 2 2 2" xfId="38312"/>
    <cellStyle name="Normal 3 2 3 3 3 6 2 3" xfId="38313"/>
    <cellStyle name="Normal 3 2 3 3 3 6 3" xfId="38314"/>
    <cellStyle name="Normal 3 2 3 3 3 6 3 2" xfId="38315"/>
    <cellStyle name="Normal 3 2 3 3 3 6 4" xfId="38316"/>
    <cellStyle name="Normal 3 2 3 3 3 7" xfId="38317"/>
    <cellStyle name="Normal 3 2 3 3 3 7 2" xfId="38318"/>
    <cellStyle name="Normal 3 2 3 3 3 7 2 2" xfId="38319"/>
    <cellStyle name="Normal 3 2 3 3 3 7 3" xfId="38320"/>
    <cellStyle name="Normal 3 2 3 3 3 8" xfId="38321"/>
    <cellStyle name="Normal 3 2 3 3 3 8 2" xfId="38322"/>
    <cellStyle name="Normal 3 2 3 3 3 9" xfId="38323"/>
    <cellStyle name="Normal 3 2 3 3 4" xfId="38324"/>
    <cellStyle name="Normal 3 2 3 3 4 10" xfId="38325"/>
    <cellStyle name="Normal 3 2 3 3 4 11" xfId="38326"/>
    <cellStyle name="Normal 3 2 3 3 4 2" xfId="38327"/>
    <cellStyle name="Normal 3 2 3 3 4 2 2" xfId="38328"/>
    <cellStyle name="Normal 3 2 3 3 4 2 2 2" xfId="38329"/>
    <cellStyle name="Normal 3 2 3 3 4 2 2 2 2" xfId="38330"/>
    <cellStyle name="Normal 3 2 3 3 4 2 2 2 2 2" xfId="38331"/>
    <cellStyle name="Normal 3 2 3 3 4 2 2 2 3" xfId="38332"/>
    <cellStyle name="Normal 3 2 3 3 4 2 2 3" xfId="38333"/>
    <cellStyle name="Normal 3 2 3 3 4 2 2 3 2" xfId="38334"/>
    <cellStyle name="Normal 3 2 3 3 4 2 2 4" xfId="38335"/>
    <cellStyle name="Normal 3 2 3 3 4 2 3" xfId="38336"/>
    <cellStyle name="Normal 3 2 3 3 4 2 3 2" xfId="38337"/>
    <cellStyle name="Normal 3 2 3 3 4 2 3 2 2" xfId="38338"/>
    <cellStyle name="Normal 3 2 3 3 4 2 3 2 2 2" xfId="38339"/>
    <cellStyle name="Normal 3 2 3 3 4 2 3 2 3" xfId="38340"/>
    <cellStyle name="Normal 3 2 3 3 4 2 3 3" xfId="38341"/>
    <cellStyle name="Normal 3 2 3 3 4 2 3 3 2" xfId="38342"/>
    <cellStyle name="Normal 3 2 3 3 4 2 3 4" xfId="38343"/>
    <cellStyle name="Normal 3 2 3 3 4 2 4" xfId="38344"/>
    <cellStyle name="Normal 3 2 3 3 4 2 4 2" xfId="38345"/>
    <cellStyle name="Normal 3 2 3 3 4 2 4 2 2" xfId="38346"/>
    <cellStyle name="Normal 3 2 3 3 4 2 4 3" xfId="38347"/>
    <cellStyle name="Normal 3 2 3 3 4 2 5" xfId="38348"/>
    <cellStyle name="Normal 3 2 3 3 4 2 5 2" xfId="38349"/>
    <cellStyle name="Normal 3 2 3 3 4 2 6" xfId="38350"/>
    <cellStyle name="Normal 3 2 3 3 4 2 7" xfId="38351"/>
    <cellStyle name="Normal 3 2 3 3 4 3" xfId="38352"/>
    <cellStyle name="Normal 3 2 3 3 4 3 2" xfId="38353"/>
    <cellStyle name="Normal 3 2 3 3 4 3 2 2" xfId="38354"/>
    <cellStyle name="Normal 3 2 3 3 4 3 2 2 2" xfId="38355"/>
    <cellStyle name="Normal 3 2 3 3 4 3 2 3" xfId="38356"/>
    <cellStyle name="Normal 3 2 3 3 4 3 3" xfId="38357"/>
    <cellStyle name="Normal 3 2 3 3 4 3 3 2" xfId="38358"/>
    <cellStyle name="Normal 3 2 3 3 4 3 4" xfId="38359"/>
    <cellStyle name="Normal 3 2 3 3 4 3 5" xfId="38360"/>
    <cellStyle name="Normal 3 2 3 3 4 4" xfId="38361"/>
    <cellStyle name="Normal 3 2 3 3 4 4 2" xfId="38362"/>
    <cellStyle name="Normal 3 2 3 3 4 4 2 2" xfId="38363"/>
    <cellStyle name="Normal 3 2 3 3 4 4 2 2 2" xfId="38364"/>
    <cellStyle name="Normal 3 2 3 3 4 4 2 3" xfId="38365"/>
    <cellStyle name="Normal 3 2 3 3 4 4 3" xfId="38366"/>
    <cellStyle name="Normal 3 2 3 3 4 4 3 2" xfId="38367"/>
    <cellStyle name="Normal 3 2 3 3 4 4 4" xfId="38368"/>
    <cellStyle name="Normal 3 2 3 3 4 5" xfId="38369"/>
    <cellStyle name="Normal 3 2 3 3 4 5 2" xfId="38370"/>
    <cellStyle name="Normal 3 2 3 3 4 5 2 2" xfId="38371"/>
    <cellStyle name="Normal 3 2 3 3 4 5 2 2 2" xfId="38372"/>
    <cellStyle name="Normal 3 2 3 3 4 5 2 3" xfId="38373"/>
    <cellStyle name="Normal 3 2 3 3 4 5 3" xfId="38374"/>
    <cellStyle name="Normal 3 2 3 3 4 5 3 2" xfId="38375"/>
    <cellStyle name="Normal 3 2 3 3 4 5 4" xfId="38376"/>
    <cellStyle name="Normal 3 2 3 3 4 6" xfId="38377"/>
    <cellStyle name="Normal 3 2 3 3 4 6 2" xfId="38378"/>
    <cellStyle name="Normal 3 2 3 3 4 6 2 2" xfId="38379"/>
    <cellStyle name="Normal 3 2 3 3 4 6 2 2 2" xfId="38380"/>
    <cellStyle name="Normal 3 2 3 3 4 6 2 3" xfId="38381"/>
    <cellStyle name="Normal 3 2 3 3 4 6 3" xfId="38382"/>
    <cellStyle name="Normal 3 2 3 3 4 6 3 2" xfId="38383"/>
    <cellStyle name="Normal 3 2 3 3 4 6 4" xfId="38384"/>
    <cellStyle name="Normal 3 2 3 3 4 7" xfId="38385"/>
    <cellStyle name="Normal 3 2 3 3 4 7 2" xfId="38386"/>
    <cellStyle name="Normal 3 2 3 3 4 7 2 2" xfId="38387"/>
    <cellStyle name="Normal 3 2 3 3 4 7 3" xfId="38388"/>
    <cellStyle name="Normal 3 2 3 3 4 8" xfId="38389"/>
    <cellStyle name="Normal 3 2 3 3 4 8 2" xfId="38390"/>
    <cellStyle name="Normal 3 2 3 3 4 9" xfId="38391"/>
    <cellStyle name="Normal 3 2 3 3 5" xfId="38392"/>
    <cellStyle name="Normal 3 2 3 3 5 2" xfId="38393"/>
    <cellStyle name="Normal 3 2 3 3 5 2 2" xfId="38394"/>
    <cellStyle name="Normal 3 2 3 3 5 2 2 2" xfId="38395"/>
    <cellStyle name="Normal 3 2 3 3 5 2 2 2 2" xfId="38396"/>
    <cellStyle name="Normal 3 2 3 3 5 2 2 3" xfId="38397"/>
    <cellStyle name="Normal 3 2 3 3 5 2 3" xfId="38398"/>
    <cellStyle name="Normal 3 2 3 3 5 2 3 2" xfId="38399"/>
    <cellStyle name="Normal 3 2 3 3 5 2 4" xfId="38400"/>
    <cellStyle name="Normal 3 2 3 3 5 3" xfId="38401"/>
    <cellStyle name="Normal 3 2 3 3 5 3 2" xfId="38402"/>
    <cellStyle name="Normal 3 2 3 3 5 3 2 2" xfId="38403"/>
    <cellStyle name="Normal 3 2 3 3 5 3 2 2 2" xfId="38404"/>
    <cellStyle name="Normal 3 2 3 3 5 3 2 3" xfId="38405"/>
    <cellStyle name="Normal 3 2 3 3 5 3 3" xfId="38406"/>
    <cellStyle name="Normal 3 2 3 3 5 3 3 2" xfId="38407"/>
    <cellStyle name="Normal 3 2 3 3 5 3 4" xfId="38408"/>
    <cellStyle name="Normal 3 2 3 3 5 4" xfId="38409"/>
    <cellStyle name="Normal 3 2 3 3 5 4 2" xfId="38410"/>
    <cellStyle name="Normal 3 2 3 3 5 4 2 2" xfId="38411"/>
    <cellStyle name="Normal 3 2 3 3 5 4 3" xfId="38412"/>
    <cellStyle name="Normal 3 2 3 3 5 5" xfId="38413"/>
    <cellStyle name="Normal 3 2 3 3 5 5 2" xfId="38414"/>
    <cellStyle name="Normal 3 2 3 3 5 6" xfId="38415"/>
    <cellStyle name="Normal 3 2 3 3 5 7" xfId="38416"/>
    <cellStyle name="Normal 3 2 3 3 6" xfId="38417"/>
    <cellStyle name="Normal 3 2 3 3 6 2" xfId="38418"/>
    <cellStyle name="Normal 3 2 3 3 6 2 2" xfId="38419"/>
    <cellStyle name="Normal 3 2 3 3 6 2 2 2" xfId="38420"/>
    <cellStyle name="Normal 3 2 3 3 6 2 2 2 2" xfId="38421"/>
    <cellStyle name="Normal 3 2 3 3 6 2 2 3" xfId="38422"/>
    <cellStyle name="Normal 3 2 3 3 6 2 3" xfId="38423"/>
    <cellStyle name="Normal 3 2 3 3 6 2 3 2" xfId="38424"/>
    <cellStyle name="Normal 3 2 3 3 6 2 4" xfId="38425"/>
    <cellStyle name="Normal 3 2 3 3 6 3" xfId="38426"/>
    <cellStyle name="Normal 3 2 3 3 6 3 2" xfId="38427"/>
    <cellStyle name="Normal 3 2 3 3 6 3 2 2" xfId="38428"/>
    <cellStyle name="Normal 3 2 3 3 6 3 2 2 2" xfId="38429"/>
    <cellStyle name="Normal 3 2 3 3 6 3 2 3" xfId="38430"/>
    <cellStyle name="Normal 3 2 3 3 6 3 3" xfId="38431"/>
    <cellStyle name="Normal 3 2 3 3 6 3 3 2" xfId="38432"/>
    <cellStyle name="Normal 3 2 3 3 6 3 4" xfId="38433"/>
    <cellStyle name="Normal 3 2 3 3 6 4" xfId="38434"/>
    <cellStyle name="Normal 3 2 3 3 6 4 2" xfId="38435"/>
    <cellStyle name="Normal 3 2 3 3 6 4 2 2" xfId="38436"/>
    <cellStyle name="Normal 3 2 3 3 6 4 3" xfId="38437"/>
    <cellStyle name="Normal 3 2 3 3 6 5" xfId="38438"/>
    <cellStyle name="Normal 3 2 3 3 6 5 2" xfId="38439"/>
    <cellStyle name="Normal 3 2 3 3 6 6" xfId="38440"/>
    <cellStyle name="Normal 3 2 3 3 6 7" xfId="38441"/>
    <cellStyle name="Normal 3 2 3 3 7" xfId="38442"/>
    <cellStyle name="Normal 3 2 3 3 7 2" xfId="38443"/>
    <cellStyle name="Normal 3 2 3 3 7 2 2" xfId="38444"/>
    <cellStyle name="Normal 3 2 3 3 7 2 2 2" xfId="38445"/>
    <cellStyle name="Normal 3 2 3 3 7 2 3" xfId="38446"/>
    <cellStyle name="Normal 3 2 3 3 7 3" xfId="38447"/>
    <cellStyle name="Normal 3 2 3 3 7 3 2" xfId="38448"/>
    <cellStyle name="Normal 3 2 3 3 7 4" xfId="38449"/>
    <cellStyle name="Normal 3 2 3 3 8" xfId="38450"/>
    <cellStyle name="Normal 3 2 3 3 8 2" xfId="38451"/>
    <cellStyle name="Normal 3 2 3 3 8 2 2" xfId="38452"/>
    <cellStyle name="Normal 3 2 3 3 8 2 2 2" xfId="38453"/>
    <cellStyle name="Normal 3 2 3 3 8 2 3" xfId="38454"/>
    <cellStyle name="Normal 3 2 3 3 8 3" xfId="38455"/>
    <cellStyle name="Normal 3 2 3 3 8 3 2" xfId="38456"/>
    <cellStyle name="Normal 3 2 3 3 8 4" xfId="38457"/>
    <cellStyle name="Normal 3 2 3 3 9" xfId="38458"/>
    <cellStyle name="Normal 3 2 3 3 9 2" xfId="38459"/>
    <cellStyle name="Normal 3 2 3 3 9 2 2" xfId="38460"/>
    <cellStyle name="Normal 3 2 3 3 9 2 2 2" xfId="38461"/>
    <cellStyle name="Normal 3 2 3 3 9 2 3" xfId="38462"/>
    <cellStyle name="Normal 3 2 3 3 9 3" xfId="38463"/>
    <cellStyle name="Normal 3 2 3 3 9 3 2" xfId="38464"/>
    <cellStyle name="Normal 3 2 3 3 9 4" xfId="38465"/>
    <cellStyle name="Normal 3 2 3 4" xfId="38466"/>
    <cellStyle name="Normal 3 2 3 4 10" xfId="38467"/>
    <cellStyle name="Normal 3 2 3 4 10 2" xfId="38468"/>
    <cellStyle name="Normal 3 2 3 4 11" xfId="38469"/>
    <cellStyle name="Normal 3 2 3 4 12" xfId="38470"/>
    <cellStyle name="Normal 3 2 3 4 13" xfId="38471"/>
    <cellStyle name="Normal 3 2 3 4 2" xfId="38472"/>
    <cellStyle name="Normal 3 2 3 4 2 10" xfId="38473"/>
    <cellStyle name="Normal 3 2 3 4 2 11" xfId="38474"/>
    <cellStyle name="Normal 3 2 3 4 2 2" xfId="38475"/>
    <cellStyle name="Normal 3 2 3 4 2 2 2" xfId="38476"/>
    <cellStyle name="Normal 3 2 3 4 2 2 2 2" xfId="38477"/>
    <cellStyle name="Normal 3 2 3 4 2 2 2 2 2" xfId="38478"/>
    <cellStyle name="Normal 3 2 3 4 2 2 2 2 2 2" xfId="38479"/>
    <cellStyle name="Normal 3 2 3 4 2 2 2 2 3" xfId="38480"/>
    <cellStyle name="Normal 3 2 3 4 2 2 2 3" xfId="38481"/>
    <cellStyle name="Normal 3 2 3 4 2 2 2 3 2" xfId="38482"/>
    <cellStyle name="Normal 3 2 3 4 2 2 2 4" xfId="38483"/>
    <cellStyle name="Normal 3 2 3 4 2 2 3" xfId="38484"/>
    <cellStyle name="Normal 3 2 3 4 2 2 3 2" xfId="38485"/>
    <cellStyle name="Normal 3 2 3 4 2 2 3 2 2" xfId="38486"/>
    <cellStyle name="Normal 3 2 3 4 2 2 3 2 2 2" xfId="38487"/>
    <cellStyle name="Normal 3 2 3 4 2 2 3 2 3" xfId="38488"/>
    <cellStyle name="Normal 3 2 3 4 2 2 3 3" xfId="38489"/>
    <cellStyle name="Normal 3 2 3 4 2 2 3 3 2" xfId="38490"/>
    <cellStyle name="Normal 3 2 3 4 2 2 3 4" xfId="38491"/>
    <cellStyle name="Normal 3 2 3 4 2 2 4" xfId="38492"/>
    <cellStyle name="Normal 3 2 3 4 2 2 4 2" xfId="38493"/>
    <cellStyle name="Normal 3 2 3 4 2 2 4 2 2" xfId="38494"/>
    <cellStyle name="Normal 3 2 3 4 2 2 4 3" xfId="38495"/>
    <cellStyle name="Normal 3 2 3 4 2 2 5" xfId="38496"/>
    <cellStyle name="Normal 3 2 3 4 2 2 5 2" xfId="38497"/>
    <cellStyle name="Normal 3 2 3 4 2 2 6" xfId="38498"/>
    <cellStyle name="Normal 3 2 3 4 2 2 7" xfId="38499"/>
    <cellStyle name="Normal 3 2 3 4 2 3" xfId="38500"/>
    <cellStyle name="Normal 3 2 3 4 2 3 2" xfId="38501"/>
    <cellStyle name="Normal 3 2 3 4 2 3 2 2" xfId="38502"/>
    <cellStyle name="Normal 3 2 3 4 2 3 2 2 2" xfId="38503"/>
    <cellStyle name="Normal 3 2 3 4 2 3 2 3" xfId="38504"/>
    <cellStyle name="Normal 3 2 3 4 2 3 3" xfId="38505"/>
    <cellStyle name="Normal 3 2 3 4 2 3 3 2" xfId="38506"/>
    <cellStyle name="Normal 3 2 3 4 2 3 4" xfId="38507"/>
    <cellStyle name="Normal 3 2 3 4 2 3 5" xfId="38508"/>
    <cellStyle name="Normal 3 2 3 4 2 4" xfId="38509"/>
    <cellStyle name="Normal 3 2 3 4 2 4 2" xfId="38510"/>
    <cellStyle name="Normal 3 2 3 4 2 4 2 2" xfId="38511"/>
    <cellStyle name="Normal 3 2 3 4 2 4 2 2 2" xfId="38512"/>
    <cellStyle name="Normal 3 2 3 4 2 4 2 3" xfId="38513"/>
    <cellStyle name="Normal 3 2 3 4 2 4 3" xfId="38514"/>
    <cellStyle name="Normal 3 2 3 4 2 4 3 2" xfId="38515"/>
    <cellStyle name="Normal 3 2 3 4 2 4 4" xfId="38516"/>
    <cellStyle name="Normal 3 2 3 4 2 5" xfId="38517"/>
    <cellStyle name="Normal 3 2 3 4 2 5 2" xfId="38518"/>
    <cellStyle name="Normal 3 2 3 4 2 5 2 2" xfId="38519"/>
    <cellStyle name="Normal 3 2 3 4 2 5 2 2 2" xfId="38520"/>
    <cellStyle name="Normal 3 2 3 4 2 5 2 3" xfId="38521"/>
    <cellStyle name="Normal 3 2 3 4 2 5 3" xfId="38522"/>
    <cellStyle name="Normal 3 2 3 4 2 5 3 2" xfId="38523"/>
    <cellStyle name="Normal 3 2 3 4 2 5 4" xfId="38524"/>
    <cellStyle name="Normal 3 2 3 4 2 6" xfId="38525"/>
    <cellStyle name="Normal 3 2 3 4 2 6 2" xfId="38526"/>
    <cellStyle name="Normal 3 2 3 4 2 6 2 2" xfId="38527"/>
    <cellStyle name="Normal 3 2 3 4 2 6 2 2 2" xfId="38528"/>
    <cellStyle name="Normal 3 2 3 4 2 6 2 3" xfId="38529"/>
    <cellStyle name="Normal 3 2 3 4 2 6 3" xfId="38530"/>
    <cellStyle name="Normal 3 2 3 4 2 6 3 2" xfId="38531"/>
    <cellStyle name="Normal 3 2 3 4 2 6 4" xfId="38532"/>
    <cellStyle name="Normal 3 2 3 4 2 7" xfId="38533"/>
    <cellStyle name="Normal 3 2 3 4 2 7 2" xfId="38534"/>
    <cellStyle name="Normal 3 2 3 4 2 7 2 2" xfId="38535"/>
    <cellStyle name="Normal 3 2 3 4 2 7 3" xfId="38536"/>
    <cellStyle name="Normal 3 2 3 4 2 8" xfId="38537"/>
    <cellStyle name="Normal 3 2 3 4 2 8 2" xfId="38538"/>
    <cellStyle name="Normal 3 2 3 4 2 9" xfId="38539"/>
    <cellStyle name="Normal 3 2 3 4 3" xfId="38540"/>
    <cellStyle name="Normal 3 2 3 4 3 10" xfId="38541"/>
    <cellStyle name="Normal 3 2 3 4 3 11" xfId="38542"/>
    <cellStyle name="Normal 3 2 3 4 3 2" xfId="38543"/>
    <cellStyle name="Normal 3 2 3 4 3 2 2" xfId="38544"/>
    <cellStyle name="Normal 3 2 3 4 3 2 2 2" xfId="38545"/>
    <cellStyle name="Normal 3 2 3 4 3 2 2 2 2" xfId="38546"/>
    <cellStyle name="Normal 3 2 3 4 3 2 2 2 2 2" xfId="38547"/>
    <cellStyle name="Normal 3 2 3 4 3 2 2 2 3" xfId="38548"/>
    <cellStyle name="Normal 3 2 3 4 3 2 2 3" xfId="38549"/>
    <cellStyle name="Normal 3 2 3 4 3 2 2 3 2" xfId="38550"/>
    <cellStyle name="Normal 3 2 3 4 3 2 2 4" xfId="38551"/>
    <cellStyle name="Normal 3 2 3 4 3 2 3" xfId="38552"/>
    <cellStyle name="Normal 3 2 3 4 3 2 3 2" xfId="38553"/>
    <cellStyle name="Normal 3 2 3 4 3 2 3 2 2" xfId="38554"/>
    <cellStyle name="Normal 3 2 3 4 3 2 3 2 2 2" xfId="38555"/>
    <cellStyle name="Normal 3 2 3 4 3 2 3 2 3" xfId="38556"/>
    <cellStyle name="Normal 3 2 3 4 3 2 3 3" xfId="38557"/>
    <cellStyle name="Normal 3 2 3 4 3 2 3 3 2" xfId="38558"/>
    <cellStyle name="Normal 3 2 3 4 3 2 3 4" xfId="38559"/>
    <cellStyle name="Normal 3 2 3 4 3 2 4" xfId="38560"/>
    <cellStyle name="Normal 3 2 3 4 3 2 4 2" xfId="38561"/>
    <cellStyle name="Normal 3 2 3 4 3 2 4 2 2" xfId="38562"/>
    <cellStyle name="Normal 3 2 3 4 3 2 4 3" xfId="38563"/>
    <cellStyle name="Normal 3 2 3 4 3 2 5" xfId="38564"/>
    <cellStyle name="Normal 3 2 3 4 3 2 5 2" xfId="38565"/>
    <cellStyle name="Normal 3 2 3 4 3 2 6" xfId="38566"/>
    <cellStyle name="Normal 3 2 3 4 3 2 7" xfId="38567"/>
    <cellStyle name="Normal 3 2 3 4 3 3" xfId="38568"/>
    <cellStyle name="Normal 3 2 3 4 3 3 2" xfId="38569"/>
    <cellStyle name="Normal 3 2 3 4 3 3 2 2" xfId="38570"/>
    <cellStyle name="Normal 3 2 3 4 3 3 2 2 2" xfId="38571"/>
    <cellStyle name="Normal 3 2 3 4 3 3 2 3" xfId="38572"/>
    <cellStyle name="Normal 3 2 3 4 3 3 3" xfId="38573"/>
    <cellStyle name="Normal 3 2 3 4 3 3 3 2" xfId="38574"/>
    <cellStyle name="Normal 3 2 3 4 3 3 4" xfId="38575"/>
    <cellStyle name="Normal 3 2 3 4 3 3 5" xfId="38576"/>
    <cellStyle name="Normal 3 2 3 4 3 4" xfId="38577"/>
    <cellStyle name="Normal 3 2 3 4 3 4 2" xfId="38578"/>
    <cellStyle name="Normal 3 2 3 4 3 4 2 2" xfId="38579"/>
    <cellStyle name="Normal 3 2 3 4 3 4 2 2 2" xfId="38580"/>
    <cellStyle name="Normal 3 2 3 4 3 4 2 3" xfId="38581"/>
    <cellStyle name="Normal 3 2 3 4 3 4 3" xfId="38582"/>
    <cellStyle name="Normal 3 2 3 4 3 4 3 2" xfId="38583"/>
    <cellStyle name="Normal 3 2 3 4 3 4 4" xfId="38584"/>
    <cellStyle name="Normal 3 2 3 4 3 5" xfId="38585"/>
    <cellStyle name="Normal 3 2 3 4 3 5 2" xfId="38586"/>
    <cellStyle name="Normal 3 2 3 4 3 5 2 2" xfId="38587"/>
    <cellStyle name="Normal 3 2 3 4 3 5 2 2 2" xfId="38588"/>
    <cellStyle name="Normal 3 2 3 4 3 5 2 3" xfId="38589"/>
    <cellStyle name="Normal 3 2 3 4 3 5 3" xfId="38590"/>
    <cellStyle name="Normal 3 2 3 4 3 5 3 2" xfId="38591"/>
    <cellStyle name="Normal 3 2 3 4 3 5 4" xfId="38592"/>
    <cellStyle name="Normal 3 2 3 4 3 6" xfId="38593"/>
    <cellStyle name="Normal 3 2 3 4 3 6 2" xfId="38594"/>
    <cellStyle name="Normal 3 2 3 4 3 6 2 2" xfId="38595"/>
    <cellStyle name="Normal 3 2 3 4 3 6 2 2 2" xfId="38596"/>
    <cellStyle name="Normal 3 2 3 4 3 6 2 3" xfId="38597"/>
    <cellStyle name="Normal 3 2 3 4 3 6 3" xfId="38598"/>
    <cellStyle name="Normal 3 2 3 4 3 6 3 2" xfId="38599"/>
    <cellStyle name="Normal 3 2 3 4 3 6 4" xfId="38600"/>
    <cellStyle name="Normal 3 2 3 4 3 7" xfId="38601"/>
    <cellStyle name="Normal 3 2 3 4 3 7 2" xfId="38602"/>
    <cellStyle name="Normal 3 2 3 4 3 7 2 2" xfId="38603"/>
    <cellStyle name="Normal 3 2 3 4 3 7 3" xfId="38604"/>
    <cellStyle name="Normal 3 2 3 4 3 8" xfId="38605"/>
    <cellStyle name="Normal 3 2 3 4 3 8 2" xfId="38606"/>
    <cellStyle name="Normal 3 2 3 4 3 9" xfId="38607"/>
    <cellStyle name="Normal 3 2 3 4 4" xfId="38608"/>
    <cellStyle name="Normal 3 2 3 4 4 2" xfId="38609"/>
    <cellStyle name="Normal 3 2 3 4 4 2 2" xfId="38610"/>
    <cellStyle name="Normal 3 2 3 4 4 2 2 2" xfId="38611"/>
    <cellStyle name="Normal 3 2 3 4 4 2 2 2 2" xfId="38612"/>
    <cellStyle name="Normal 3 2 3 4 4 2 2 3" xfId="38613"/>
    <cellStyle name="Normal 3 2 3 4 4 2 3" xfId="38614"/>
    <cellStyle name="Normal 3 2 3 4 4 2 3 2" xfId="38615"/>
    <cellStyle name="Normal 3 2 3 4 4 2 4" xfId="38616"/>
    <cellStyle name="Normal 3 2 3 4 4 3" xfId="38617"/>
    <cellStyle name="Normal 3 2 3 4 4 3 2" xfId="38618"/>
    <cellStyle name="Normal 3 2 3 4 4 3 2 2" xfId="38619"/>
    <cellStyle name="Normal 3 2 3 4 4 3 2 2 2" xfId="38620"/>
    <cellStyle name="Normal 3 2 3 4 4 3 2 3" xfId="38621"/>
    <cellStyle name="Normal 3 2 3 4 4 3 3" xfId="38622"/>
    <cellStyle name="Normal 3 2 3 4 4 3 3 2" xfId="38623"/>
    <cellStyle name="Normal 3 2 3 4 4 3 4" xfId="38624"/>
    <cellStyle name="Normal 3 2 3 4 4 4" xfId="38625"/>
    <cellStyle name="Normal 3 2 3 4 4 4 2" xfId="38626"/>
    <cellStyle name="Normal 3 2 3 4 4 4 2 2" xfId="38627"/>
    <cellStyle name="Normal 3 2 3 4 4 4 3" xfId="38628"/>
    <cellStyle name="Normal 3 2 3 4 4 5" xfId="38629"/>
    <cellStyle name="Normal 3 2 3 4 4 5 2" xfId="38630"/>
    <cellStyle name="Normal 3 2 3 4 4 6" xfId="38631"/>
    <cellStyle name="Normal 3 2 3 4 4 7" xfId="38632"/>
    <cellStyle name="Normal 3 2 3 4 5" xfId="38633"/>
    <cellStyle name="Normal 3 2 3 4 5 2" xfId="38634"/>
    <cellStyle name="Normal 3 2 3 4 5 2 2" xfId="38635"/>
    <cellStyle name="Normal 3 2 3 4 5 2 2 2" xfId="38636"/>
    <cellStyle name="Normal 3 2 3 4 5 2 3" xfId="38637"/>
    <cellStyle name="Normal 3 2 3 4 5 3" xfId="38638"/>
    <cellStyle name="Normal 3 2 3 4 5 3 2" xfId="38639"/>
    <cellStyle name="Normal 3 2 3 4 5 4" xfId="38640"/>
    <cellStyle name="Normal 3 2 3 4 5 5" xfId="38641"/>
    <cellStyle name="Normal 3 2 3 4 6" xfId="38642"/>
    <cellStyle name="Normal 3 2 3 4 6 2" xfId="38643"/>
    <cellStyle name="Normal 3 2 3 4 6 2 2" xfId="38644"/>
    <cellStyle name="Normal 3 2 3 4 6 2 2 2" xfId="38645"/>
    <cellStyle name="Normal 3 2 3 4 6 2 3" xfId="38646"/>
    <cellStyle name="Normal 3 2 3 4 6 3" xfId="38647"/>
    <cellStyle name="Normal 3 2 3 4 6 3 2" xfId="38648"/>
    <cellStyle name="Normal 3 2 3 4 6 4" xfId="38649"/>
    <cellStyle name="Normal 3 2 3 4 7" xfId="38650"/>
    <cellStyle name="Normal 3 2 3 4 7 2" xfId="38651"/>
    <cellStyle name="Normal 3 2 3 4 7 2 2" xfId="38652"/>
    <cellStyle name="Normal 3 2 3 4 7 2 2 2" xfId="38653"/>
    <cellStyle name="Normal 3 2 3 4 7 2 3" xfId="38654"/>
    <cellStyle name="Normal 3 2 3 4 7 3" xfId="38655"/>
    <cellStyle name="Normal 3 2 3 4 7 3 2" xfId="38656"/>
    <cellStyle name="Normal 3 2 3 4 7 4" xfId="38657"/>
    <cellStyle name="Normal 3 2 3 4 8" xfId="38658"/>
    <cellStyle name="Normal 3 2 3 4 8 2" xfId="38659"/>
    <cellStyle name="Normal 3 2 3 4 8 2 2" xfId="38660"/>
    <cellStyle name="Normal 3 2 3 4 8 2 2 2" xfId="38661"/>
    <cellStyle name="Normal 3 2 3 4 8 2 3" xfId="38662"/>
    <cellStyle name="Normal 3 2 3 4 8 3" xfId="38663"/>
    <cellStyle name="Normal 3 2 3 4 8 3 2" xfId="38664"/>
    <cellStyle name="Normal 3 2 3 4 8 4" xfId="38665"/>
    <cellStyle name="Normal 3 2 3 4 9" xfId="38666"/>
    <cellStyle name="Normal 3 2 3 4 9 2" xfId="38667"/>
    <cellStyle name="Normal 3 2 3 4 9 2 2" xfId="38668"/>
    <cellStyle name="Normal 3 2 3 4 9 3" xfId="38669"/>
    <cellStyle name="Normal 3 2 3 5" xfId="38670"/>
    <cellStyle name="Normal 3 2 3 5 10" xfId="38671"/>
    <cellStyle name="Normal 3 2 3 5 10 2" xfId="38672"/>
    <cellStyle name="Normal 3 2 3 5 11" xfId="38673"/>
    <cellStyle name="Normal 3 2 3 5 12" xfId="38674"/>
    <cellStyle name="Normal 3 2 3 5 13" xfId="38675"/>
    <cellStyle name="Normal 3 2 3 5 2" xfId="38676"/>
    <cellStyle name="Normal 3 2 3 5 2 10" xfId="38677"/>
    <cellStyle name="Normal 3 2 3 5 2 11" xfId="38678"/>
    <cellStyle name="Normal 3 2 3 5 2 2" xfId="38679"/>
    <cellStyle name="Normal 3 2 3 5 2 2 2" xfId="38680"/>
    <cellStyle name="Normal 3 2 3 5 2 2 2 2" xfId="38681"/>
    <cellStyle name="Normal 3 2 3 5 2 2 2 2 2" xfId="38682"/>
    <cellStyle name="Normal 3 2 3 5 2 2 2 2 2 2" xfId="38683"/>
    <cellStyle name="Normal 3 2 3 5 2 2 2 2 3" xfId="38684"/>
    <cellStyle name="Normal 3 2 3 5 2 2 2 3" xfId="38685"/>
    <cellStyle name="Normal 3 2 3 5 2 2 2 3 2" xfId="38686"/>
    <cellStyle name="Normal 3 2 3 5 2 2 2 4" xfId="38687"/>
    <cellStyle name="Normal 3 2 3 5 2 2 3" xfId="38688"/>
    <cellStyle name="Normal 3 2 3 5 2 2 3 2" xfId="38689"/>
    <cellStyle name="Normal 3 2 3 5 2 2 3 2 2" xfId="38690"/>
    <cellStyle name="Normal 3 2 3 5 2 2 3 2 2 2" xfId="38691"/>
    <cellStyle name="Normal 3 2 3 5 2 2 3 2 3" xfId="38692"/>
    <cellStyle name="Normal 3 2 3 5 2 2 3 3" xfId="38693"/>
    <cellStyle name="Normal 3 2 3 5 2 2 3 3 2" xfId="38694"/>
    <cellStyle name="Normal 3 2 3 5 2 2 3 4" xfId="38695"/>
    <cellStyle name="Normal 3 2 3 5 2 2 4" xfId="38696"/>
    <cellStyle name="Normal 3 2 3 5 2 2 4 2" xfId="38697"/>
    <cellStyle name="Normal 3 2 3 5 2 2 4 2 2" xfId="38698"/>
    <cellStyle name="Normal 3 2 3 5 2 2 4 3" xfId="38699"/>
    <cellStyle name="Normal 3 2 3 5 2 2 5" xfId="38700"/>
    <cellStyle name="Normal 3 2 3 5 2 2 5 2" xfId="38701"/>
    <cellStyle name="Normal 3 2 3 5 2 2 6" xfId="38702"/>
    <cellStyle name="Normal 3 2 3 5 2 2 7" xfId="38703"/>
    <cellStyle name="Normal 3 2 3 5 2 3" xfId="38704"/>
    <cellStyle name="Normal 3 2 3 5 2 3 2" xfId="38705"/>
    <cellStyle name="Normal 3 2 3 5 2 3 2 2" xfId="38706"/>
    <cellStyle name="Normal 3 2 3 5 2 3 2 2 2" xfId="38707"/>
    <cellStyle name="Normal 3 2 3 5 2 3 2 3" xfId="38708"/>
    <cellStyle name="Normal 3 2 3 5 2 3 3" xfId="38709"/>
    <cellStyle name="Normal 3 2 3 5 2 3 3 2" xfId="38710"/>
    <cellStyle name="Normal 3 2 3 5 2 3 4" xfId="38711"/>
    <cellStyle name="Normal 3 2 3 5 2 3 5" xfId="38712"/>
    <cellStyle name="Normal 3 2 3 5 2 4" xfId="38713"/>
    <cellStyle name="Normal 3 2 3 5 2 4 2" xfId="38714"/>
    <cellStyle name="Normal 3 2 3 5 2 4 2 2" xfId="38715"/>
    <cellStyle name="Normal 3 2 3 5 2 4 2 2 2" xfId="38716"/>
    <cellStyle name="Normal 3 2 3 5 2 4 2 3" xfId="38717"/>
    <cellStyle name="Normal 3 2 3 5 2 4 3" xfId="38718"/>
    <cellStyle name="Normal 3 2 3 5 2 4 3 2" xfId="38719"/>
    <cellStyle name="Normal 3 2 3 5 2 4 4" xfId="38720"/>
    <cellStyle name="Normal 3 2 3 5 2 5" xfId="38721"/>
    <cellStyle name="Normal 3 2 3 5 2 5 2" xfId="38722"/>
    <cellStyle name="Normal 3 2 3 5 2 5 2 2" xfId="38723"/>
    <cellStyle name="Normal 3 2 3 5 2 5 2 2 2" xfId="38724"/>
    <cellStyle name="Normal 3 2 3 5 2 5 2 3" xfId="38725"/>
    <cellStyle name="Normal 3 2 3 5 2 5 3" xfId="38726"/>
    <cellStyle name="Normal 3 2 3 5 2 5 3 2" xfId="38727"/>
    <cellStyle name="Normal 3 2 3 5 2 5 4" xfId="38728"/>
    <cellStyle name="Normal 3 2 3 5 2 6" xfId="38729"/>
    <cellStyle name="Normal 3 2 3 5 2 6 2" xfId="38730"/>
    <cellStyle name="Normal 3 2 3 5 2 6 2 2" xfId="38731"/>
    <cellStyle name="Normal 3 2 3 5 2 6 2 2 2" xfId="38732"/>
    <cellStyle name="Normal 3 2 3 5 2 6 2 3" xfId="38733"/>
    <cellStyle name="Normal 3 2 3 5 2 6 3" xfId="38734"/>
    <cellStyle name="Normal 3 2 3 5 2 6 3 2" xfId="38735"/>
    <cellStyle name="Normal 3 2 3 5 2 6 4" xfId="38736"/>
    <cellStyle name="Normal 3 2 3 5 2 7" xfId="38737"/>
    <cellStyle name="Normal 3 2 3 5 2 7 2" xfId="38738"/>
    <cellStyle name="Normal 3 2 3 5 2 7 2 2" xfId="38739"/>
    <cellStyle name="Normal 3 2 3 5 2 7 3" xfId="38740"/>
    <cellStyle name="Normal 3 2 3 5 2 8" xfId="38741"/>
    <cellStyle name="Normal 3 2 3 5 2 8 2" xfId="38742"/>
    <cellStyle name="Normal 3 2 3 5 2 9" xfId="38743"/>
    <cellStyle name="Normal 3 2 3 5 3" xfId="38744"/>
    <cellStyle name="Normal 3 2 3 5 3 10" xfId="38745"/>
    <cellStyle name="Normal 3 2 3 5 3 2" xfId="38746"/>
    <cellStyle name="Normal 3 2 3 5 3 2 2" xfId="38747"/>
    <cellStyle name="Normal 3 2 3 5 3 2 2 2" xfId="38748"/>
    <cellStyle name="Normal 3 2 3 5 3 2 2 2 2" xfId="38749"/>
    <cellStyle name="Normal 3 2 3 5 3 2 2 2 2 2" xfId="38750"/>
    <cellStyle name="Normal 3 2 3 5 3 2 2 2 3" xfId="38751"/>
    <cellStyle name="Normal 3 2 3 5 3 2 2 3" xfId="38752"/>
    <cellStyle name="Normal 3 2 3 5 3 2 2 3 2" xfId="38753"/>
    <cellStyle name="Normal 3 2 3 5 3 2 2 4" xfId="38754"/>
    <cellStyle name="Normal 3 2 3 5 3 2 3" xfId="38755"/>
    <cellStyle name="Normal 3 2 3 5 3 2 3 2" xfId="38756"/>
    <cellStyle name="Normal 3 2 3 5 3 2 3 2 2" xfId="38757"/>
    <cellStyle name="Normal 3 2 3 5 3 2 3 2 2 2" xfId="38758"/>
    <cellStyle name="Normal 3 2 3 5 3 2 3 2 3" xfId="38759"/>
    <cellStyle name="Normal 3 2 3 5 3 2 3 3" xfId="38760"/>
    <cellStyle name="Normal 3 2 3 5 3 2 3 3 2" xfId="38761"/>
    <cellStyle name="Normal 3 2 3 5 3 2 3 4" xfId="38762"/>
    <cellStyle name="Normal 3 2 3 5 3 2 4" xfId="38763"/>
    <cellStyle name="Normal 3 2 3 5 3 2 4 2" xfId="38764"/>
    <cellStyle name="Normal 3 2 3 5 3 2 4 2 2" xfId="38765"/>
    <cellStyle name="Normal 3 2 3 5 3 2 4 3" xfId="38766"/>
    <cellStyle name="Normal 3 2 3 5 3 2 5" xfId="38767"/>
    <cellStyle name="Normal 3 2 3 5 3 2 5 2" xfId="38768"/>
    <cellStyle name="Normal 3 2 3 5 3 2 6" xfId="38769"/>
    <cellStyle name="Normal 3 2 3 5 3 2 7" xfId="38770"/>
    <cellStyle name="Normal 3 2 3 5 3 3" xfId="38771"/>
    <cellStyle name="Normal 3 2 3 5 3 3 2" xfId="38772"/>
    <cellStyle name="Normal 3 2 3 5 3 3 2 2" xfId="38773"/>
    <cellStyle name="Normal 3 2 3 5 3 3 2 2 2" xfId="38774"/>
    <cellStyle name="Normal 3 2 3 5 3 3 2 3" xfId="38775"/>
    <cellStyle name="Normal 3 2 3 5 3 3 3" xfId="38776"/>
    <cellStyle name="Normal 3 2 3 5 3 3 3 2" xfId="38777"/>
    <cellStyle name="Normal 3 2 3 5 3 3 4" xfId="38778"/>
    <cellStyle name="Normal 3 2 3 5 3 3 5" xfId="38779"/>
    <cellStyle name="Normal 3 2 3 5 3 4" xfId="38780"/>
    <cellStyle name="Normal 3 2 3 5 3 4 2" xfId="38781"/>
    <cellStyle name="Normal 3 2 3 5 3 4 2 2" xfId="38782"/>
    <cellStyle name="Normal 3 2 3 5 3 4 2 2 2" xfId="38783"/>
    <cellStyle name="Normal 3 2 3 5 3 4 2 3" xfId="38784"/>
    <cellStyle name="Normal 3 2 3 5 3 4 3" xfId="38785"/>
    <cellStyle name="Normal 3 2 3 5 3 4 3 2" xfId="38786"/>
    <cellStyle name="Normal 3 2 3 5 3 4 4" xfId="38787"/>
    <cellStyle name="Normal 3 2 3 5 3 5" xfId="38788"/>
    <cellStyle name="Normal 3 2 3 5 3 5 2" xfId="38789"/>
    <cellStyle name="Normal 3 2 3 5 3 5 2 2" xfId="38790"/>
    <cellStyle name="Normal 3 2 3 5 3 5 2 2 2" xfId="38791"/>
    <cellStyle name="Normal 3 2 3 5 3 5 2 3" xfId="38792"/>
    <cellStyle name="Normal 3 2 3 5 3 5 3" xfId="38793"/>
    <cellStyle name="Normal 3 2 3 5 3 5 3 2" xfId="38794"/>
    <cellStyle name="Normal 3 2 3 5 3 5 4" xfId="38795"/>
    <cellStyle name="Normal 3 2 3 5 3 6" xfId="38796"/>
    <cellStyle name="Normal 3 2 3 5 3 6 2" xfId="38797"/>
    <cellStyle name="Normal 3 2 3 5 3 6 2 2" xfId="38798"/>
    <cellStyle name="Normal 3 2 3 5 3 6 2 2 2" xfId="38799"/>
    <cellStyle name="Normal 3 2 3 5 3 6 2 3" xfId="38800"/>
    <cellStyle name="Normal 3 2 3 5 3 6 3" xfId="38801"/>
    <cellStyle name="Normal 3 2 3 5 3 6 3 2" xfId="38802"/>
    <cellStyle name="Normal 3 2 3 5 3 6 4" xfId="38803"/>
    <cellStyle name="Normal 3 2 3 5 3 7" xfId="38804"/>
    <cellStyle name="Normal 3 2 3 5 3 7 2" xfId="38805"/>
    <cellStyle name="Normal 3 2 3 5 3 7 2 2" xfId="38806"/>
    <cellStyle name="Normal 3 2 3 5 3 7 3" xfId="38807"/>
    <cellStyle name="Normal 3 2 3 5 3 8" xfId="38808"/>
    <cellStyle name="Normal 3 2 3 5 3 8 2" xfId="38809"/>
    <cellStyle name="Normal 3 2 3 5 3 9" xfId="38810"/>
    <cellStyle name="Normal 3 2 3 5 4" xfId="38811"/>
    <cellStyle name="Normal 3 2 3 5 4 2" xfId="38812"/>
    <cellStyle name="Normal 3 2 3 5 4 2 2" xfId="38813"/>
    <cellStyle name="Normal 3 2 3 5 4 2 2 2" xfId="38814"/>
    <cellStyle name="Normal 3 2 3 5 4 2 2 2 2" xfId="38815"/>
    <cellStyle name="Normal 3 2 3 5 4 2 2 3" xfId="38816"/>
    <cellStyle name="Normal 3 2 3 5 4 2 3" xfId="38817"/>
    <cellStyle name="Normal 3 2 3 5 4 2 3 2" xfId="38818"/>
    <cellStyle name="Normal 3 2 3 5 4 2 4" xfId="38819"/>
    <cellStyle name="Normal 3 2 3 5 4 3" xfId="38820"/>
    <cellStyle name="Normal 3 2 3 5 4 3 2" xfId="38821"/>
    <cellStyle name="Normal 3 2 3 5 4 3 2 2" xfId="38822"/>
    <cellStyle name="Normal 3 2 3 5 4 3 2 2 2" xfId="38823"/>
    <cellStyle name="Normal 3 2 3 5 4 3 2 3" xfId="38824"/>
    <cellStyle name="Normal 3 2 3 5 4 3 3" xfId="38825"/>
    <cellStyle name="Normal 3 2 3 5 4 3 3 2" xfId="38826"/>
    <cellStyle name="Normal 3 2 3 5 4 3 4" xfId="38827"/>
    <cellStyle name="Normal 3 2 3 5 4 4" xfId="38828"/>
    <cellStyle name="Normal 3 2 3 5 4 4 2" xfId="38829"/>
    <cellStyle name="Normal 3 2 3 5 4 4 2 2" xfId="38830"/>
    <cellStyle name="Normal 3 2 3 5 4 4 3" xfId="38831"/>
    <cellStyle name="Normal 3 2 3 5 4 5" xfId="38832"/>
    <cellStyle name="Normal 3 2 3 5 4 5 2" xfId="38833"/>
    <cellStyle name="Normal 3 2 3 5 4 6" xfId="38834"/>
    <cellStyle name="Normal 3 2 3 5 4 7" xfId="38835"/>
    <cellStyle name="Normal 3 2 3 5 5" xfId="38836"/>
    <cellStyle name="Normal 3 2 3 5 5 2" xfId="38837"/>
    <cellStyle name="Normal 3 2 3 5 5 2 2" xfId="38838"/>
    <cellStyle name="Normal 3 2 3 5 5 2 2 2" xfId="38839"/>
    <cellStyle name="Normal 3 2 3 5 5 2 3" xfId="38840"/>
    <cellStyle name="Normal 3 2 3 5 5 3" xfId="38841"/>
    <cellStyle name="Normal 3 2 3 5 5 3 2" xfId="38842"/>
    <cellStyle name="Normal 3 2 3 5 5 4" xfId="38843"/>
    <cellStyle name="Normal 3 2 3 5 5 5" xfId="38844"/>
    <cellStyle name="Normal 3 2 3 5 6" xfId="38845"/>
    <cellStyle name="Normal 3 2 3 5 6 2" xfId="38846"/>
    <cellStyle name="Normal 3 2 3 5 6 2 2" xfId="38847"/>
    <cellStyle name="Normal 3 2 3 5 6 2 2 2" xfId="38848"/>
    <cellStyle name="Normal 3 2 3 5 6 2 3" xfId="38849"/>
    <cellStyle name="Normal 3 2 3 5 6 3" xfId="38850"/>
    <cellStyle name="Normal 3 2 3 5 6 3 2" xfId="38851"/>
    <cellStyle name="Normal 3 2 3 5 6 4" xfId="38852"/>
    <cellStyle name="Normal 3 2 3 5 7" xfId="38853"/>
    <cellStyle name="Normal 3 2 3 5 7 2" xfId="38854"/>
    <cellStyle name="Normal 3 2 3 5 7 2 2" xfId="38855"/>
    <cellStyle name="Normal 3 2 3 5 7 2 2 2" xfId="38856"/>
    <cellStyle name="Normal 3 2 3 5 7 2 3" xfId="38857"/>
    <cellStyle name="Normal 3 2 3 5 7 3" xfId="38858"/>
    <cellStyle name="Normal 3 2 3 5 7 3 2" xfId="38859"/>
    <cellStyle name="Normal 3 2 3 5 7 4" xfId="38860"/>
    <cellStyle name="Normal 3 2 3 5 8" xfId="38861"/>
    <cellStyle name="Normal 3 2 3 5 8 2" xfId="38862"/>
    <cellStyle name="Normal 3 2 3 5 8 2 2" xfId="38863"/>
    <cellStyle name="Normal 3 2 3 5 8 2 2 2" xfId="38864"/>
    <cellStyle name="Normal 3 2 3 5 8 2 3" xfId="38865"/>
    <cellStyle name="Normal 3 2 3 5 8 3" xfId="38866"/>
    <cellStyle name="Normal 3 2 3 5 8 3 2" xfId="38867"/>
    <cellStyle name="Normal 3 2 3 5 8 4" xfId="38868"/>
    <cellStyle name="Normal 3 2 3 5 9" xfId="38869"/>
    <cellStyle name="Normal 3 2 3 5 9 2" xfId="38870"/>
    <cellStyle name="Normal 3 2 3 5 9 2 2" xfId="38871"/>
    <cellStyle name="Normal 3 2 3 5 9 3" xfId="38872"/>
    <cellStyle name="Normal 3 2 3 6" xfId="38873"/>
    <cellStyle name="Normal 3 2 3 6 10" xfId="38874"/>
    <cellStyle name="Normal 3 2 3 6 11" xfId="38875"/>
    <cellStyle name="Normal 3 2 3 6 2" xfId="38876"/>
    <cellStyle name="Normal 3 2 3 6 2 2" xfId="38877"/>
    <cellStyle name="Normal 3 2 3 6 2 2 2" xfId="38878"/>
    <cellStyle name="Normal 3 2 3 6 2 2 2 2" xfId="38879"/>
    <cellStyle name="Normal 3 2 3 6 2 2 2 2 2" xfId="38880"/>
    <cellStyle name="Normal 3 2 3 6 2 2 2 3" xfId="38881"/>
    <cellStyle name="Normal 3 2 3 6 2 2 3" xfId="38882"/>
    <cellStyle name="Normal 3 2 3 6 2 2 3 2" xfId="38883"/>
    <cellStyle name="Normal 3 2 3 6 2 2 4" xfId="38884"/>
    <cellStyle name="Normal 3 2 3 6 2 3" xfId="38885"/>
    <cellStyle name="Normal 3 2 3 6 2 3 2" xfId="38886"/>
    <cellStyle name="Normal 3 2 3 6 2 3 2 2" xfId="38887"/>
    <cellStyle name="Normal 3 2 3 6 2 3 2 2 2" xfId="38888"/>
    <cellStyle name="Normal 3 2 3 6 2 3 2 3" xfId="38889"/>
    <cellStyle name="Normal 3 2 3 6 2 3 3" xfId="38890"/>
    <cellStyle name="Normal 3 2 3 6 2 3 3 2" xfId="38891"/>
    <cellStyle name="Normal 3 2 3 6 2 3 4" xfId="38892"/>
    <cellStyle name="Normal 3 2 3 6 2 4" xfId="38893"/>
    <cellStyle name="Normal 3 2 3 6 2 4 2" xfId="38894"/>
    <cellStyle name="Normal 3 2 3 6 2 4 2 2" xfId="38895"/>
    <cellStyle name="Normal 3 2 3 6 2 4 3" xfId="38896"/>
    <cellStyle name="Normal 3 2 3 6 2 5" xfId="38897"/>
    <cellStyle name="Normal 3 2 3 6 2 5 2" xfId="38898"/>
    <cellStyle name="Normal 3 2 3 6 2 6" xfId="38899"/>
    <cellStyle name="Normal 3 2 3 6 2 7" xfId="38900"/>
    <cellStyle name="Normal 3 2 3 6 3" xfId="38901"/>
    <cellStyle name="Normal 3 2 3 6 3 2" xfId="38902"/>
    <cellStyle name="Normal 3 2 3 6 3 2 2" xfId="38903"/>
    <cellStyle name="Normal 3 2 3 6 3 2 2 2" xfId="38904"/>
    <cellStyle name="Normal 3 2 3 6 3 2 3" xfId="38905"/>
    <cellStyle name="Normal 3 2 3 6 3 3" xfId="38906"/>
    <cellStyle name="Normal 3 2 3 6 3 3 2" xfId="38907"/>
    <cellStyle name="Normal 3 2 3 6 3 4" xfId="38908"/>
    <cellStyle name="Normal 3 2 3 6 3 5" xfId="38909"/>
    <cellStyle name="Normal 3 2 3 6 4" xfId="38910"/>
    <cellStyle name="Normal 3 2 3 6 4 2" xfId="38911"/>
    <cellStyle name="Normal 3 2 3 6 4 2 2" xfId="38912"/>
    <cellStyle name="Normal 3 2 3 6 4 2 2 2" xfId="38913"/>
    <cellStyle name="Normal 3 2 3 6 4 2 3" xfId="38914"/>
    <cellStyle name="Normal 3 2 3 6 4 3" xfId="38915"/>
    <cellStyle name="Normal 3 2 3 6 4 3 2" xfId="38916"/>
    <cellStyle name="Normal 3 2 3 6 4 4" xfId="38917"/>
    <cellStyle name="Normal 3 2 3 6 5" xfId="38918"/>
    <cellStyle name="Normal 3 2 3 6 5 2" xfId="38919"/>
    <cellStyle name="Normal 3 2 3 6 5 2 2" xfId="38920"/>
    <cellStyle name="Normal 3 2 3 6 5 2 2 2" xfId="38921"/>
    <cellStyle name="Normal 3 2 3 6 5 2 3" xfId="38922"/>
    <cellStyle name="Normal 3 2 3 6 5 3" xfId="38923"/>
    <cellStyle name="Normal 3 2 3 6 5 3 2" xfId="38924"/>
    <cellStyle name="Normal 3 2 3 6 5 4" xfId="38925"/>
    <cellStyle name="Normal 3 2 3 6 6" xfId="38926"/>
    <cellStyle name="Normal 3 2 3 6 6 2" xfId="38927"/>
    <cellStyle name="Normal 3 2 3 6 6 2 2" xfId="38928"/>
    <cellStyle name="Normal 3 2 3 6 6 2 2 2" xfId="38929"/>
    <cellStyle name="Normal 3 2 3 6 6 2 3" xfId="38930"/>
    <cellStyle name="Normal 3 2 3 6 6 3" xfId="38931"/>
    <cellStyle name="Normal 3 2 3 6 6 3 2" xfId="38932"/>
    <cellStyle name="Normal 3 2 3 6 6 4" xfId="38933"/>
    <cellStyle name="Normal 3 2 3 6 7" xfId="38934"/>
    <cellStyle name="Normal 3 2 3 6 7 2" xfId="38935"/>
    <cellStyle name="Normal 3 2 3 6 7 2 2" xfId="38936"/>
    <cellStyle name="Normal 3 2 3 6 7 3" xfId="38937"/>
    <cellStyle name="Normal 3 2 3 6 8" xfId="38938"/>
    <cellStyle name="Normal 3 2 3 6 8 2" xfId="38939"/>
    <cellStyle name="Normal 3 2 3 6 9" xfId="38940"/>
    <cellStyle name="Normal 3 2 3 7" xfId="38941"/>
    <cellStyle name="Normal 3 2 3 7 10" xfId="38942"/>
    <cellStyle name="Normal 3 2 3 7 11" xfId="38943"/>
    <cellStyle name="Normal 3 2 3 7 2" xfId="38944"/>
    <cellStyle name="Normal 3 2 3 7 2 2" xfId="38945"/>
    <cellStyle name="Normal 3 2 3 7 2 2 2" xfId="38946"/>
    <cellStyle name="Normal 3 2 3 7 2 2 2 2" xfId="38947"/>
    <cellStyle name="Normal 3 2 3 7 2 2 2 2 2" xfId="38948"/>
    <cellStyle name="Normal 3 2 3 7 2 2 2 3" xfId="38949"/>
    <cellStyle name="Normal 3 2 3 7 2 2 3" xfId="38950"/>
    <cellStyle name="Normal 3 2 3 7 2 2 3 2" xfId="38951"/>
    <cellStyle name="Normal 3 2 3 7 2 2 4" xfId="38952"/>
    <cellStyle name="Normal 3 2 3 7 2 3" xfId="38953"/>
    <cellStyle name="Normal 3 2 3 7 2 3 2" xfId="38954"/>
    <cellStyle name="Normal 3 2 3 7 2 3 2 2" xfId="38955"/>
    <cellStyle name="Normal 3 2 3 7 2 3 2 2 2" xfId="38956"/>
    <cellStyle name="Normal 3 2 3 7 2 3 2 3" xfId="38957"/>
    <cellStyle name="Normal 3 2 3 7 2 3 3" xfId="38958"/>
    <cellStyle name="Normal 3 2 3 7 2 3 3 2" xfId="38959"/>
    <cellStyle name="Normal 3 2 3 7 2 3 4" xfId="38960"/>
    <cellStyle name="Normal 3 2 3 7 2 4" xfId="38961"/>
    <cellStyle name="Normal 3 2 3 7 2 4 2" xfId="38962"/>
    <cellStyle name="Normal 3 2 3 7 2 4 2 2" xfId="38963"/>
    <cellStyle name="Normal 3 2 3 7 2 4 3" xfId="38964"/>
    <cellStyle name="Normal 3 2 3 7 2 5" xfId="38965"/>
    <cellStyle name="Normal 3 2 3 7 2 5 2" xfId="38966"/>
    <cellStyle name="Normal 3 2 3 7 2 6" xfId="38967"/>
    <cellStyle name="Normal 3 2 3 7 2 7" xfId="38968"/>
    <cellStyle name="Normal 3 2 3 7 3" xfId="38969"/>
    <cellStyle name="Normal 3 2 3 7 3 2" xfId="38970"/>
    <cellStyle name="Normal 3 2 3 7 3 2 2" xfId="38971"/>
    <cellStyle name="Normal 3 2 3 7 3 2 2 2" xfId="38972"/>
    <cellStyle name="Normal 3 2 3 7 3 2 3" xfId="38973"/>
    <cellStyle name="Normal 3 2 3 7 3 3" xfId="38974"/>
    <cellStyle name="Normal 3 2 3 7 3 3 2" xfId="38975"/>
    <cellStyle name="Normal 3 2 3 7 3 4" xfId="38976"/>
    <cellStyle name="Normal 3 2 3 7 3 5" xfId="38977"/>
    <cellStyle name="Normal 3 2 3 7 4" xfId="38978"/>
    <cellStyle name="Normal 3 2 3 7 4 2" xfId="38979"/>
    <cellStyle name="Normal 3 2 3 7 4 2 2" xfId="38980"/>
    <cellStyle name="Normal 3 2 3 7 4 2 2 2" xfId="38981"/>
    <cellStyle name="Normal 3 2 3 7 4 2 3" xfId="38982"/>
    <cellStyle name="Normal 3 2 3 7 4 3" xfId="38983"/>
    <cellStyle name="Normal 3 2 3 7 4 3 2" xfId="38984"/>
    <cellStyle name="Normal 3 2 3 7 4 4" xfId="38985"/>
    <cellStyle name="Normal 3 2 3 7 5" xfId="38986"/>
    <cellStyle name="Normal 3 2 3 7 5 2" xfId="38987"/>
    <cellStyle name="Normal 3 2 3 7 5 2 2" xfId="38988"/>
    <cellStyle name="Normal 3 2 3 7 5 2 2 2" xfId="38989"/>
    <cellStyle name="Normal 3 2 3 7 5 2 3" xfId="38990"/>
    <cellStyle name="Normal 3 2 3 7 5 3" xfId="38991"/>
    <cellStyle name="Normal 3 2 3 7 5 3 2" xfId="38992"/>
    <cellStyle name="Normal 3 2 3 7 5 4" xfId="38993"/>
    <cellStyle name="Normal 3 2 3 7 6" xfId="38994"/>
    <cellStyle name="Normal 3 2 3 7 6 2" xfId="38995"/>
    <cellStyle name="Normal 3 2 3 7 6 2 2" xfId="38996"/>
    <cellStyle name="Normal 3 2 3 7 6 2 2 2" xfId="38997"/>
    <cellStyle name="Normal 3 2 3 7 6 2 3" xfId="38998"/>
    <cellStyle name="Normal 3 2 3 7 6 3" xfId="38999"/>
    <cellStyle name="Normal 3 2 3 7 6 3 2" xfId="39000"/>
    <cellStyle name="Normal 3 2 3 7 6 4" xfId="39001"/>
    <cellStyle name="Normal 3 2 3 7 7" xfId="39002"/>
    <cellStyle name="Normal 3 2 3 7 7 2" xfId="39003"/>
    <cellStyle name="Normal 3 2 3 7 7 2 2" xfId="39004"/>
    <cellStyle name="Normal 3 2 3 7 7 3" xfId="39005"/>
    <cellStyle name="Normal 3 2 3 7 8" xfId="39006"/>
    <cellStyle name="Normal 3 2 3 7 8 2" xfId="39007"/>
    <cellStyle name="Normal 3 2 3 7 9" xfId="39008"/>
    <cellStyle name="Normal 3 2 3 8" xfId="39009"/>
    <cellStyle name="Normal 3 2 3 8 2" xfId="39010"/>
    <cellStyle name="Normal 3 2 3 8 2 2" xfId="39011"/>
    <cellStyle name="Normal 3 2 3 8 2 2 2" xfId="39012"/>
    <cellStyle name="Normal 3 2 3 8 2 2 2 2" xfId="39013"/>
    <cellStyle name="Normal 3 2 3 8 2 2 3" xfId="39014"/>
    <cellStyle name="Normal 3 2 3 8 2 3" xfId="39015"/>
    <cellStyle name="Normal 3 2 3 8 2 3 2" xfId="39016"/>
    <cellStyle name="Normal 3 2 3 8 2 4" xfId="39017"/>
    <cellStyle name="Normal 3 2 3 8 3" xfId="39018"/>
    <cellStyle name="Normal 3 2 3 8 3 2" xfId="39019"/>
    <cellStyle name="Normal 3 2 3 8 3 2 2" xfId="39020"/>
    <cellStyle name="Normal 3 2 3 8 3 2 2 2" xfId="39021"/>
    <cellStyle name="Normal 3 2 3 8 3 2 3" xfId="39022"/>
    <cellStyle name="Normal 3 2 3 8 3 3" xfId="39023"/>
    <cellStyle name="Normal 3 2 3 8 3 3 2" xfId="39024"/>
    <cellStyle name="Normal 3 2 3 8 3 4" xfId="39025"/>
    <cellStyle name="Normal 3 2 3 8 4" xfId="39026"/>
    <cellStyle name="Normal 3 2 3 8 4 2" xfId="39027"/>
    <cellStyle name="Normal 3 2 3 8 4 2 2" xfId="39028"/>
    <cellStyle name="Normal 3 2 3 8 4 3" xfId="39029"/>
    <cellStyle name="Normal 3 2 3 8 5" xfId="39030"/>
    <cellStyle name="Normal 3 2 3 8 5 2" xfId="39031"/>
    <cellStyle name="Normal 3 2 3 8 6" xfId="39032"/>
    <cellStyle name="Normal 3 2 3 8 7" xfId="39033"/>
    <cellStyle name="Normal 3 2 3 9" xfId="39034"/>
    <cellStyle name="Normal 3 2 3 9 2" xfId="39035"/>
    <cellStyle name="Normal 3 2 3 9 2 2" xfId="39036"/>
    <cellStyle name="Normal 3 2 3 9 2 2 2" xfId="39037"/>
    <cellStyle name="Normal 3 2 3 9 2 2 2 2" xfId="39038"/>
    <cellStyle name="Normal 3 2 3 9 2 2 3" xfId="39039"/>
    <cellStyle name="Normal 3 2 3 9 2 3" xfId="39040"/>
    <cellStyle name="Normal 3 2 3 9 2 3 2" xfId="39041"/>
    <cellStyle name="Normal 3 2 3 9 2 4" xfId="39042"/>
    <cellStyle name="Normal 3 2 3 9 3" xfId="39043"/>
    <cellStyle name="Normal 3 2 3 9 3 2" xfId="39044"/>
    <cellStyle name="Normal 3 2 3 9 3 2 2" xfId="39045"/>
    <cellStyle name="Normal 3 2 3 9 3 2 2 2" xfId="39046"/>
    <cellStyle name="Normal 3 2 3 9 3 2 3" xfId="39047"/>
    <cellStyle name="Normal 3 2 3 9 3 3" xfId="39048"/>
    <cellStyle name="Normal 3 2 3 9 3 3 2" xfId="39049"/>
    <cellStyle name="Normal 3 2 3 9 3 4" xfId="39050"/>
    <cellStyle name="Normal 3 2 3 9 4" xfId="39051"/>
    <cellStyle name="Normal 3 2 3 9 4 2" xfId="39052"/>
    <cellStyle name="Normal 3 2 3 9 4 2 2" xfId="39053"/>
    <cellStyle name="Normal 3 2 3 9 4 3" xfId="39054"/>
    <cellStyle name="Normal 3 2 3 9 5" xfId="39055"/>
    <cellStyle name="Normal 3 2 3 9 5 2" xfId="39056"/>
    <cellStyle name="Normal 3 2 3 9 6" xfId="39057"/>
    <cellStyle name="Normal 3 2 3 9 7" xfId="39058"/>
    <cellStyle name="Normal 3 2 4" xfId="39059"/>
    <cellStyle name="Normal 3 2 4 10" xfId="39060"/>
    <cellStyle name="Normal 3 2 4 10 2" xfId="39061"/>
    <cellStyle name="Normal 3 2 4 10 2 2" xfId="39062"/>
    <cellStyle name="Normal 3 2 4 10 2 2 2" xfId="39063"/>
    <cellStyle name="Normal 3 2 4 10 2 3" xfId="39064"/>
    <cellStyle name="Normal 3 2 4 10 3" xfId="39065"/>
    <cellStyle name="Normal 3 2 4 10 3 2" xfId="39066"/>
    <cellStyle name="Normal 3 2 4 10 4" xfId="39067"/>
    <cellStyle name="Normal 3 2 4 11" xfId="39068"/>
    <cellStyle name="Normal 3 2 4 11 2" xfId="39069"/>
    <cellStyle name="Normal 3 2 4 11 2 2" xfId="39070"/>
    <cellStyle name="Normal 3 2 4 11 3" xfId="39071"/>
    <cellStyle name="Normal 3 2 4 12" xfId="39072"/>
    <cellStyle name="Normal 3 2 4 12 2" xfId="39073"/>
    <cellStyle name="Normal 3 2 4 13" xfId="39074"/>
    <cellStyle name="Normal 3 2 4 14" xfId="39075"/>
    <cellStyle name="Normal 3 2 4 15" xfId="39076"/>
    <cellStyle name="Normal 3 2 4 16" xfId="39077"/>
    <cellStyle name="Normal 3 2 4 17" xfId="39078"/>
    <cellStyle name="Normal 3 2 4 18" xfId="39079"/>
    <cellStyle name="Normal 3 2 4 19" xfId="39080"/>
    <cellStyle name="Normal 3 2 4 2" xfId="39081"/>
    <cellStyle name="Normal 3 2 4 2 10" xfId="39082"/>
    <cellStyle name="Normal 3 2 4 2 10 2" xfId="39083"/>
    <cellStyle name="Normal 3 2 4 2 10 2 2" xfId="39084"/>
    <cellStyle name="Normal 3 2 4 2 10 3" xfId="39085"/>
    <cellStyle name="Normal 3 2 4 2 11" xfId="39086"/>
    <cellStyle name="Normal 3 2 4 2 11 2" xfId="39087"/>
    <cellStyle name="Normal 3 2 4 2 12" xfId="39088"/>
    <cellStyle name="Normal 3 2 4 2 13" xfId="39089"/>
    <cellStyle name="Normal 3 2 4 2 14" xfId="39090"/>
    <cellStyle name="Normal 3 2 4 2 15" xfId="39091"/>
    <cellStyle name="Normal 3 2 4 2 2" xfId="39092"/>
    <cellStyle name="Normal 3 2 4 2 2 10" xfId="39093"/>
    <cellStyle name="Normal 3 2 4 2 2 10 2" xfId="39094"/>
    <cellStyle name="Normal 3 2 4 2 2 11" xfId="39095"/>
    <cellStyle name="Normal 3 2 4 2 2 12" xfId="39096"/>
    <cellStyle name="Normal 3 2 4 2 2 13" xfId="39097"/>
    <cellStyle name="Normal 3 2 4 2 2 2" xfId="39098"/>
    <cellStyle name="Normal 3 2 4 2 2 2 10" xfId="39099"/>
    <cellStyle name="Normal 3 2 4 2 2 2 11" xfId="39100"/>
    <cellStyle name="Normal 3 2 4 2 2 2 2" xfId="39101"/>
    <cellStyle name="Normal 3 2 4 2 2 2 2 2" xfId="39102"/>
    <cellStyle name="Normal 3 2 4 2 2 2 2 2 2" xfId="39103"/>
    <cellStyle name="Normal 3 2 4 2 2 2 2 2 2 2" xfId="39104"/>
    <cellStyle name="Normal 3 2 4 2 2 2 2 2 2 2 2" xfId="39105"/>
    <cellStyle name="Normal 3 2 4 2 2 2 2 2 2 3" xfId="39106"/>
    <cellStyle name="Normal 3 2 4 2 2 2 2 2 3" xfId="39107"/>
    <cellStyle name="Normal 3 2 4 2 2 2 2 2 3 2" xfId="39108"/>
    <cellStyle name="Normal 3 2 4 2 2 2 2 2 4" xfId="39109"/>
    <cellStyle name="Normal 3 2 4 2 2 2 2 3" xfId="39110"/>
    <cellStyle name="Normal 3 2 4 2 2 2 2 3 2" xfId="39111"/>
    <cellStyle name="Normal 3 2 4 2 2 2 2 3 2 2" xfId="39112"/>
    <cellStyle name="Normal 3 2 4 2 2 2 2 3 2 2 2" xfId="39113"/>
    <cellStyle name="Normal 3 2 4 2 2 2 2 3 2 3" xfId="39114"/>
    <cellStyle name="Normal 3 2 4 2 2 2 2 3 3" xfId="39115"/>
    <cellStyle name="Normal 3 2 4 2 2 2 2 3 3 2" xfId="39116"/>
    <cellStyle name="Normal 3 2 4 2 2 2 2 3 4" xfId="39117"/>
    <cellStyle name="Normal 3 2 4 2 2 2 2 4" xfId="39118"/>
    <cellStyle name="Normal 3 2 4 2 2 2 2 4 2" xfId="39119"/>
    <cellStyle name="Normal 3 2 4 2 2 2 2 4 2 2" xfId="39120"/>
    <cellStyle name="Normal 3 2 4 2 2 2 2 4 3" xfId="39121"/>
    <cellStyle name="Normal 3 2 4 2 2 2 2 5" xfId="39122"/>
    <cellStyle name="Normal 3 2 4 2 2 2 2 5 2" xfId="39123"/>
    <cellStyle name="Normal 3 2 4 2 2 2 2 6" xfId="39124"/>
    <cellStyle name="Normal 3 2 4 2 2 2 2 7" xfId="39125"/>
    <cellStyle name="Normal 3 2 4 2 2 2 3" xfId="39126"/>
    <cellStyle name="Normal 3 2 4 2 2 2 3 2" xfId="39127"/>
    <cellStyle name="Normal 3 2 4 2 2 2 3 2 2" xfId="39128"/>
    <cellStyle name="Normal 3 2 4 2 2 2 3 2 2 2" xfId="39129"/>
    <cellStyle name="Normal 3 2 4 2 2 2 3 2 3" xfId="39130"/>
    <cellStyle name="Normal 3 2 4 2 2 2 3 3" xfId="39131"/>
    <cellStyle name="Normal 3 2 4 2 2 2 3 3 2" xfId="39132"/>
    <cellStyle name="Normal 3 2 4 2 2 2 3 4" xfId="39133"/>
    <cellStyle name="Normal 3 2 4 2 2 2 3 5" xfId="39134"/>
    <cellStyle name="Normal 3 2 4 2 2 2 4" xfId="39135"/>
    <cellStyle name="Normal 3 2 4 2 2 2 4 2" xfId="39136"/>
    <cellStyle name="Normal 3 2 4 2 2 2 4 2 2" xfId="39137"/>
    <cellStyle name="Normal 3 2 4 2 2 2 4 2 2 2" xfId="39138"/>
    <cellStyle name="Normal 3 2 4 2 2 2 4 2 3" xfId="39139"/>
    <cellStyle name="Normal 3 2 4 2 2 2 4 3" xfId="39140"/>
    <cellStyle name="Normal 3 2 4 2 2 2 4 3 2" xfId="39141"/>
    <cellStyle name="Normal 3 2 4 2 2 2 4 4" xfId="39142"/>
    <cellStyle name="Normal 3 2 4 2 2 2 5" xfId="39143"/>
    <cellStyle name="Normal 3 2 4 2 2 2 5 2" xfId="39144"/>
    <cellStyle name="Normal 3 2 4 2 2 2 5 2 2" xfId="39145"/>
    <cellStyle name="Normal 3 2 4 2 2 2 5 2 2 2" xfId="39146"/>
    <cellStyle name="Normal 3 2 4 2 2 2 5 2 3" xfId="39147"/>
    <cellStyle name="Normal 3 2 4 2 2 2 5 3" xfId="39148"/>
    <cellStyle name="Normal 3 2 4 2 2 2 5 3 2" xfId="39149"/>
    <cellStyle name="Normal 3 2 4 2 2 2 5 4" xfId="39150"/>
    <cellStyle name="Normal 3 2 4 2 2 2 6" xfId="39151"/>
    <cellStyle name="Normal 3 2 4 2 2 2 6 2" xfId="39152"/>
    <cellStyle name="Normal 3 2 4 2 2 2 6 2 2" xfId="39153"/>
    <cellStyle name="Normal 3 2 4 2 2 2 6 2 2 2" xfId="39154"/>
    <cellStyle name="Normal 3 2 4 2 2 2 6 2 3" xfId="39155"/>
    <cellStyle name="Normal 3 2 4 2 2 2 6 3" xfId="39156"/>
    <cellStyle name="Normal 3 2 4 2 2 2 6 3 2" xfId="39157"/>
    <cellStyle name="Normal 3 2 4 2 2 2 6 4" xfId="39158"/>
    <cellStyle name="Normal 3 2 4 2 2 2 7" xfId="39159"/>
    <cellStyle name="Normal 3 2 4 2 2 2 7 2" xfId="39160"/>
    <cellStyle name="Normal 3 2 4 2 2 2 7 2 2" xfId="39161"/>
    <cellStyle name="Normal 3 2 4 2 2 2 7 3" xfId="39162"/>
    <cellStyle name="Normal 3 2 4 2 2 2 8" xfId="39163"/>
    <cellStyle name="Normal 3 2 4 2 2 2 8 2" xfId="39164"/>
    <cellStyle name="Normal 3 2 4 2 2 2 9" xfId="39165"/>
    <cellStyle name="Normal 3 2 4 2 2 3" xfId="39166"/>
    <cellStyle name="Normal 3 2 4 2 2 3 10" xfId="39167"/>
    <cellStyle name="Normal 3 2 4 2 2 3 2" xfId="39168"/>
    <cellStyle name="Normal 3 2 4 2 2 3 2 2" xfId="39169"/>
    <cellStyle name="Normal 3 2 4 2 2 3 2 2 2" xfId="39170"/>
    <cellStyle name="Normal 3 2 4 2 2 3 2 2 2 2" xfId="39171"/>
    <cellStyle name="Normal 3 2 4 2 2 3 2 2 2 2 2" xfId="39172"/>
    <cellStyle name="Normal 3 2 4 2 2 3 2 2 2 3" xfId="39173"/>
    <cellStyle name="Normal 3 2 4 2 2 3 2 2 3" xfId="39174"/>
    <cellStyle name="Normal 3 2 4 2 2 3 2 2 3 2" xfId="39175"/>
    <cellStyle name="Normal 3 2 4 2 2 3 2 2 4" xfId="39176"/>
    <cellStyle name="Normal 3 2 4 2 2 3 2 3" xfId="39177"/>
    <cellStyle name="Normal 3 2 4 2 2 3 2 3 2" xfId="39178"/>
    <cellStyle name="Normal 3 2 4 2 2 3 2 3 2 2" xfId="39179"/>
    <cellStyle name="Normal 3 2 4 2 2 3 2 3 2 2 2" xfId="39180"/>
    <cellStyle name="Normal 3 2 4 2 2 3 2 3 2 3" xfId="39181"/>
    <cellStyle name="Normal 3 2 4 2 2 3 2 3 3" xfId="39182"/>
    <cellStyle name="Normal 3 2 4 2 2 3 2 3 3 2" xfId="39183"/>
    <cellStyle name="Normal 3 2 4 2 2 3 2 3 4" xfId="39184"/>
    <cellStyle name="Normal 3 2 4 2 2 3 2 4" xfId="39185"/>
    <cellStyle name="Normal 3 2 4 2 2 3 2 4 2" xfId="39186"/>
    <cellStyle name="Normal 3 2 4 2 2 3 2 4 2 2" xfId="39187"/>
    <cellStyle name="Normal 3 2 4 2 2 3 2 4 3" xfId="39188"/>
    <cellStyle name="Normal 3 2 4 2 2 3 2 5" xfId="39189"/>
    <cellStyle name="Normal 3 2 4 2 2 3 2 5 2" xfId="39190"/>
    <cellStyle name="Normal 3 2 4 2 2 3 2 6" xfId="39191"/>
    <cellStyle name="Normal 3 2 4 2 2 3 2 7" xfId="39192"/>
    <cellStyle name="Normal 3 2 4 2 2 3 3" xfId="39193"/>
    <cellStyle name="Normal 3 2 4 2 2 3 3 2" xfId="39194"/>
    <cellStyle name="Normal 3 2 4 2 2 3 3 2 2" xfId="39195"/>
    <cellStyle name="Normal 3 2 4 2 2 3 3 2 2 2" xfId="39196"/>
    <cellStyle name="Normal 3 2 4 2 2 3 3 2 3" xfId="39197"/>
    <cellStyle name="Normal 3 2 4 2 2 3 3 3" xfId="39198"/>
    <cellStyle name="Normal 3 2 4 2 2 3 3 3 2" xfId="39199"/>
    <cellStyle name="Normal 3 2 4 2 2 3 3 4" xfId="39200"/>
    <cellStyle name="Normal 3 2 4 2 2 3 3 5" xfId="39201"/>
    <cellStyle name="Normal 3 2 4 2 2 3 4" xfId="39202"/>
    <cellStyle name="Normal 3 2 4 2 2 3 4 2" xfId="39203"/>
    <cellStyle name="Normal 3 2 4 2 2 3 4 2 2" xfId="39204"/>
    <cellStyle name="Normal 3 2 4 2 2 3 4 2 2 2" xfId="39205"/>
    <cellStyle name="Normal 3 2 4 2 2 3 4 2 3" xfId="39206"/>
    <cellStyle name="Normal 3 2 4 2 2 3 4 3" xfId="39207"/>
    <cellStyle name="Normal 3 2 4 2 2 3 4 3 2" xfId="39208"/>
    <cellStyle name="Normal 3 2 4 2 2 3 4 4" xfId="39209"/>
    <cellStyle name="Normal 3 2 4 2 2 3 5" xfId="39210"/>
    <cellStyle name="Normal 3 2 4 2 2 3 5 2" xfId="39211"/>
    <cellStyle name="Normal 3 2 4 2 2 3 5 2 2" xfId="39212"/>
    <cellStyle name="Normal 3 2 4 2 2 3 5 2 2 2" xfId="39213"/>
    <cellStyle name="Normal 3 2 4 2 2 3 5 2 3" xfId="39214"/>
    <cellStyle name="Normal 3 2 4 2 2 3 5 3" xfId="39215"/>
    <cellStyle name="Normal 3 2 4 2 2 3 5 3 2" xfId="39216"/>
    <cellStyle name="Normal 3 2 4 2 2 3 5 4" xfId="39217"/>
    <cellStyle name="Normal 3 2 4 2 2 3 6" xfId="39218"/>
    <cellStyle name="Normal 3 2 4 2 2 3 6 2" xfId="39219"/>
    <cellStyle name="Normal 3 2 4 2 2 3 6 2 2" xfId="39220"/>
    <cellStyle name="Normal 3 2 4 2 2 3 6 2 2 2" xfId="39221"/>
    <cellStyle name="Normal 3 2 4 2 2 3 6 2 3" xfId="39222"/>
    <cellStyle name="Normal 3 2 4 2 2 3 6 3" xfId="39223"/>
    <cellStyle name="Normal 3 2 4 2 2 3 6 3 2" xfId="39224"/>
    <cellStyle name="Normal 3 2 4 2 2 3 6 4" xfId="39225"/>
    <cellStyle name="Normal 3 2 4 2 2 3 7" xfId="39226"/>
    <cellStyle name="Normal 3 2 4 2 2 3 7 2" xfId="39227"/>
    <cellStyle name="Normal 3 2 4 2 2 3 7 2 2" xfId="39228"/>
    <cellStyle name="Normal 3 2 4 2 2 3 7 3" xfId="39229"/>
    <cellStyle name="Normal 3 2 4 2 2 3 8" xfId="39230"/>
    <cellStyle name="Normal 3 2 4 2 2 3 8 2" xfId="39231"/>
    <cellStyle name="Normal 3 2 4 2 2 3 9" xfId="39232"/>
    <cellStyle name="Normal 3 2 4 2 2 4" xfId="39233"/>
    <cellStyle name="Normal 3 2 4 2 2 4 2" xfId="39234"/>
    <cellStyle name="Normal 3 2 4 2 2 4 2 2" xfId="39235"/>
    <cellStyle name="Normal 3 2 4 2 2 4 2 2 2" xfId="39236"/>
    <cellStyle name="Normal 3 2 4 2 2 4 2 2 2 2" xfId="39237"/>
    <cellStyle name="Normal 3 2 4 2 2 4 2 2 3" xfId="39238"/>
    <cellStyle name="Normal 3 2 4 2 2 4 2 3" xfId="39239"/>
    <cellStyle name="Normal 3 2 4 2 2 4 2 3 2" xfId="39240"/>
    <cellStyle name="Normal 3 2 4 2 2 4 2 4" xfId="39241"/>
    <cellStyle name="Normal 3 2 4 2 2 4 3" xfId="39242"/>
    <cellStyle name="Normal 3 2 4 2 2 4 3 2" xfId="39243"/>
    <cellStyle name="Normal 3 2 4 2 2 4 3 2 2" xfId="39244"/>
    <cellStyle name="Normal 3 2 4 2 2 4 3 2 2 2" xfId="39245"/>
    <cellStyle name="Normal 3 2 4 2 2 4 3 2 3" xfId="39246"/>
    <cellStyle name="Normal 3 2 4 2 2 4 3 3" xfId="39247"/>
    <cellStyle name="Normal 3 2 4 2 2 4 3 3 2" xfId="39248"/>
    <cellStyle name="Normal 3 2 4 2 2 4 3 4" xfId="39249"/>
    <cellStyle name="Normal 3 2 4 2 2 4 4" xfId="39250"/>
    <cellStyle name="Normal 3 2 4 2 2 4 4 2" xfId="39251"/>
    <cellStyle name="Normal 3 2 4 2 2 4 4 2 2" xfId="39252"/>
    <cellStyle name="Normal 3 2 4 2 2 4 4 3" xfId="39253"/>
    <cellStyle name="Normal 3 2 4 2 2 4 5" xfId="39254"/>
    <cellStyle name="Normal 3 2 4 2 2 4 5 2" xfId="39255"/>
    <cellStyle name="Normal 3 2 4 2 2 4 6" xfId="39256"/>
    <cellStyle name="Normal 3 2 4 2 2 4 7" xfId="39257"/>
    <cellStyle name="Normal 3 2 4 2 2 5" xfId="39258"/>
    <cellStyle name="Normal 3 2 4 2 2 5 2" xfId="39259"/>
    <cellStyle name="Normal 3 2 4 2 2 5 2 2" xfId="39260"/>
    <cellStyle name="Normal 3 2 4 2 2 5 2 2 2" xfId="39261"/>
    <cellStyle name="Normal 3 2 4 2 2 5 2 3" xfId="39262"/>
    <cellStyle name="Normal 3 2 4 2 2 5 3" xfId="39263"/>
    <cellStyle name="Normal 3 2 4 2 2 5 3 2" xfId="39264"/>
    <cellStyle name="Normal 3 2 4 2 2 5 4" xfId="39265"/>
    <cellStyle name="Normal 3 2 4 2 2 5 5" xfId="39266"/>
    <cellStyle name="Normal 3 2 4 2 2 6" xfId="39267"/>
    <cellStyle name="Normal 3 2 4 2 2 6 2" xfId="39268"/>
    <cellStyle name="Normal 3 2 4 2 2 6 2 2" xfId="39269"/>
    <cellStyle name="Normal 3 2 4 2 2 6 2 2 2" xfId="39270"/>
    <cellStyle name="Normal 3 2 4 2 2 6 2 3" xfId="39271"/>
    <cellStyle name="Normal 3 2 4 2 2 6 3" xfId="39272"/>
    <cellStyle name="Normal 3 2 4 2 2 6 3 2" xfId="39273"/>
    <cellStyle name="Normal 3 2 4 2 2 6 4" xfId="39274"/>
    <cellStyle name="Normal 3 2 4 2 2 7" xfId="39275"/>
    <cellStyle name="Normal 3 2 4 2 2 7 2" xfId="39276"/>
    <cellStyle name="Normal 3 2 4 2 2 7 2 2" xfId="39277"/>
    <cellStyle name="Normal 3 2 4 2 2 7 2 2 2" xfId="39278"/>
    <cellStyle name="Normal 3 2 4 2 2 7 2 3" xfId="39279"/>
    <cellStyle name="Normal 3 2 4 2 2 7 3" xfId="39280"/>
    <cellStyle name="Normal 3 2 4 2 2 7 3 2" xfId="39281"/>
    <cellStyle name="Normal 3 2 4 2 2 7 4" xfId="39282"/>
    <cellStyle name="Normal 3 2 4 2 2 8" xfId="39283"/>
    <cellStyle name="Normal 3 2 4 2 2 8 2" xfId="39284"/>
    <cellStyle name="Normal 3 2 4 2 2 8 2 2" xfId="39285"/>
    <cellStyle name="Normal 3 2 4 2 2 8 2 2 2" xfId="39286"/>
    <cellStyle name="Normal 3 2 4 2 2 8 2 3" xfId="39287"/>
    <cellStyle name="Normal 3 2 4 2 2 8 3" xfId="39288"/>
    <cellStyle name="Normal 3 2 4 2 2 8 3 2" xfId="39289"/>
    <cellStyle name="Normal 3 2 4 2 2 8 4" xfId="39290"/>
    <cellStyle name="Normal 3 2 4 2 2 9" xfId="39291"/>
    <cellStyle name="Normal 3 2 4 2 2 9 2" xfId="39292"/>
    <cellStyle name="Normal 3 2 4 2 2 9 2 2" xfId="39293"/>
    <cellStyle name="Normal 3 2 4 2 2 9 3" xfId="39294"/>
    <cellStyle name="Normal 3 2 4 2 3" xfId="39295"/>
    <cellStyle name="Normal 3 2 4 2 3 10" xfId="39296"/>
    <cellStyle name="Normal 3 2 4 2 3 11" xfId="39297"/>
    <cellStyle name="Normal 3 2 4 2 3 2" xfId="39298"/>
    <cellStyle name="Normal 3 2 4 2 3 2 2" xfId="39299"/>
    <cellStyle name="Normal 3 2 4 2 3 2 2 2" xfId="39300"/>
    <cellStyle name="Normal 3 2 4 2 3 2 2 2 2" xfId="39301"/>
    <cellStyle name="Normal 3 2 4 2 3 2 2 2 2 2" xfId="39302"/>
    <cellStyle name="Normal 3 2 4 2 3 2 2 2 3" xfId="39303"/>
    <cellStyle name="Normal 3 2 4 2 3 2 2 3" xfId="39304"/>
    <cellStyle name="Normal 3 2 4 2 3 2 2 3 2" xfId="39305"/>
    <cellStyle name="Normal 3 2 4 2 3 2 2 4" xfId="39306"/>
    <cellStyle name="Normal 3 2 4 2 3 2 3" xfId="39307"/>
    <cellStyle name="Normal 3 2 4 2 3 2 3 2" xfId="39308"/>
    <cellStyle name="Normal 3 2 4 2 3 2 3 2 2" xfId="39309"/>
    <cellStyle name="Normal 3 2 4 2 3 2 3 2 2 2" xfId="39310"/>
    <cellStyle name="Normal 3 2 4 2 3 2 3 2 3" xfId="39311"/>
    <cellStyle name="Normal 3 2 4 2 3 2 3 3" xfId="39312"/>
    <cellStyle name="Normal 3 2 4 2 3 2 3 3 2" xfId="39313"/>
    <cellStyle name="Normal 3 2 4 2 3 2 3 4" xfId="39314"/>
    <cellStyle name="Normal 3 2 4 2 3 2 4" xfId="39315"/>
    <cellStyle name="Normal 3 2 4 2 3 2 4 2" xfId="39316"/>
    <cellStyle name="Normal 3 2 4 2 3 2 4 2 2" xfId="39317"/>
    <cellStyle name="Normal 3 2 4 2 3 2 4 3" xfId="39318"/>
    <cellStyle name="Normal 3 2 4 2 3 2 5" xfId="39319"/>
    <cellStyle name="Normal 3 2 4 2 3 2 5 2" xfId="39320"/>
    <cellStyle name="Normal 3 2 4 2 3 2 6" xfId="39321"/>
    <cellStyle name="Normal 3 2 4 2 3 2 7" xfId="39322"/>
    <cellStyle name="Normal 3 2 4 2 3 3" xfId="39323"/>
    <cellStyle name="Normal 3 2 4 2 3 3 2" xfId="39324"/>
    <cellStyle name="Normal 3 2 4 2 3 3 2 2" xfId="39325"/>
    <cellStyle name="Normal 3 2 4 2 3 3 2 2 2" xfId="39326"/>
    <cellStyle name="Normal 3 2 4 2 3 3 2 3" xfId="39327"/>
    <cellStyle name="Normal 3 2 4 2 3 3 3" xfId="39328"/>
    <cellStyle name="Normal 3 2 4 2 3 3 3 2" xfId="39329"/>
    <cellStyle name="Normal 3 2 4 2 3 3 4" xfId="39330"/>
    <cellStyle name="Normal 3 2 4 2 3 3 5" xfId="39331"/>
    <cellStyle name="Normal 3 2 4 2 3 4" xfId="39332"/>
    <cellStyle name="Normal 3 2 4 2 3 4 2" xfId="39333"/>
    <cellStyle name="Normal 3 2 4 2 3 4 2 2" xfId="39334"/>
    <cellStyle name="Normal 3 2 4 2 3 4 2 2 2" xfId="39335"/>
    <cellStyle name="Normal 3 2 4 2 3 4 2 3" xfId="39336"/>
    <cellStyle name="Normal 3 2 4 2 3 4 3" xfId="39337"/>
    <cellStyle name="Normal 3 2 4 2 3 4 3 2" xfId="39338"/>
    <cellStyle name="Normal 3 2 4 2 3 4 4" xfId="39339"/>
    <cellStyle name="Normal 3 2 4 2 3 5" xfId="39340"/>
    <cellStyle name="Normal 3 2 4 2 3 5 2" xfId="39341"/>
    <cellStyle name="Normal 3 2 4 2 3 5 2 2" xfId="39342"/>
    <cellStyle name="Normal 3 2 4 2 3 5 2 2 2" xfId="39343"/>
    <cellStyle name="Normal 3 2 4 2 3 5 2 3" xfId="39344"/>
    <cellStyle name="Normal 3 2 4 2 3 5 3" xfId="39345"/>
    <cellStyle name="Normal 3 2 4 2 3 5 3 2" xfId="39346"/>
    <cellStyle name="Normal 3 2 4 2 3 5 4" xfId="39347"/>
    <cellStyle name="Normal 3 2 4 2 3 6" xfId="39348"/>
    <cellStyle name="Normal 3 2 4 2 3 6 2" xfId="39349"/>
    <cellStyle name="Normal 3 2 4 2 3 6 2 2" xfId="39350"/>
    <cellStyle name="Normal 3 2 4 2 3 6 2 2 2" xfId="39351"/>
    <cellStyle name="Normal 3 2 4 2 3 6 2 3" xfId="39352"/>
    <cellStyle name="Normal 3 2 4 2 3 6 3" xfId="39353"/>
    <cellStyle name="Normal 3 2 4 2 3 6 3 2" xfId="39354"/>
    <cellStyle name="Normal 3 2 4 2 3 6 4" xfId="39355"/>
    <cellStyle name="Normal 3 2 4 2 3 7" xfId="39356"/>
    <cellStyle name="Normal 3 2 4 2 3 7 2" xfId="39357"/>
    <cellStyle name="Normal 3 2 4 2 3 7 2 2" xfId="39358"/>
    <cellStyle name="Normal 3 2 4 2 3 7 3" xfId="39359"/>
    <cellStyle name="Normal 3 2 4 2 3 8" xfId="39360"/>
    <cellStyle name="Normal 3 2 4 2 3 8 2" xfId="39361"/>
    <cellStyle name="Normal 3 2 4 2 3 9" xfId="39362"/>
    <cellStyle name="Normal 3 2 4 2 4" xfId="39363"/>
    <cellStyle name="Normal 3 2 4 2 4 10" xfId="39364"/>
    <cellStyle name="Normal 3 2 4 2 4 11" xfId="39365"/>
    <cellStyle name="Normal 3 2 4 2 4 2" xfId="39366"/>
    <cellStyle name="Normal 3 2 4 2 4 2 2" xfId="39367"/>
    <cellStyle name="Normal 3 2 4 2 4 2 2 2" xfId="39368"/>
    <cellStyle name="Normal 3 2 4 2 4 2 2 2 2" xfId="39369"/>
    <cellStyle name="Normal 3 2 4 2 4 2 2 2 2 2" xfId="39370"/>
    <cellStyle name="Normal 3 2 4 2 4 2 2 2 3" xfId="39371"/>
    <cellStyle name="Normal 3 2 4 2 4 2 2 3" xfId="39372"/>
    <cellStyle name="Normal 3 2 4 2 4 2 2 3 2" xfId="39373"/>
    <cellStyle name="Normal 3 2 4 2 4 2 2 4" xfId="39374"/>
    <cellStyle name="Normal 3 2 4 2 4 2 3" xfId="39375"/>
    <cellStyle name="Normal 3 2 4 2 4 2 3 2" xfId="39376"/>
    <cellStyle name="Normal 3 2 4 2 4 2 3 2 2" xfId="39377"/>
    <cellStyle name="Normal 3 2 4 2 4 2 3 2 2 2" xfId="39378"/>
    <cellStyle name="Normal 3 2 4 2 4 2 3 2 3" xfId="39379"/>
    <cellStyle name="Normal 3 2 4 2 4 2 3 3" xfId="39380"/>
    <cellStyle name="Normal 3 2 4 2 4 2 3 3 2" xfId="39381"/>
    <cellStyle name="Normal 3 2 4 2 4 2 3 4" xfId="39382"/>
    <cellStyle name="Normal 3 2 4 2 4 2 4" xfId="39383"/>
    <cellStyle name="Normal 3 2 4 2 4 2 4 2" xfId="39384"/>
    <cellStyle name="Normal 3 2 4 2 4 2 4 2 2" xfId="39385"/>
    <cellStyle name="Normal 3 2 4 2 4 2 4 3" xfId="39386"/>
    <cellStyle name="Normal 3 2 4 2 4 2 5" xfId="39387"/>
    <cellStyle name="Normal 3 2 4 2 4 2 5 2" xfId="39388"/>
    <cellStyle name="Normal 3 2 4 2 4 2 6" xfId="39389"/>
    <cellStyle name="Normal 3 2 4 2 4 2 7" xfId="39390"/>
    <cellStyle name="Normal 3 2 4 2 4 3" xfId="39391"/>
    <cellStyle name="Normal 3 2 4 2 4 3 2" xfId="39392"/>
    <cellStyle name="Normal 3 2 4 2 4 3 2 2" xfId="39393"/>
    <cellStyle name="Normal 3 2 4 2 4 3 2 2 2" xfId="39394"/>
    <cellStyle name="Normal 3 2 4 2 4 3 2 3" xfId="39395"/>
    <cellStyle name="Normal 3 2 4 2 4 3 3" xfId="39396"/>
    <cellStyle name="Normal 3 2 4 2 4 3 3 2" xfId="39397"/>
    <cellStyle name="Normal 3 2 4 2 4 3 4" xfId="39398"/>
    <cellStyle name="Normal 3 2 4 2 4 3 5" xfId="39399"/>
    <cellStyle name="Normal 3 2 4 2 4 4" xfId="39400"/>
    <cellStyle name="Normal 3 2 4 2 4 4 2" xfId="39401"/>
    <cellStyle name="Normal 3 2 4 2 4 4 2 2" xfId="39402"/>
    <cellStyle name="Normal 3 2 4 2 4 4 2 2 2" xfId="39403"/>
    <cellStyle name="Normal 3 2 4 2 4 4 2 3" xfId="39404"/>
    <cellStyle name="Normal 3 2 4 2 4 4 3" xfId="39405"/>
    <cellStyle name="Normal 3 2 4 2 4 4 3 2" xfId="39406"/>
    <cellStyle name="Normal 3 2 4 2 4 4 4" xfId="39407"/>
    <cellStyle name="Normal 3 2 4 2 4 5" xfId="39408"/>
    <cellStyle name="Normal 3 2 4 2 4 5 2" xfId="39409"/>
    <cellStyle name="Normal 3 2 4 2 4 5 2 2" xfId="39410"/>
    <cellStyle name="Normal 3 2 4 2 4 5 2 2 2" xfId="39411"/>
    <cellStyle name="Normal 3 2 4 2 4 5 2 3" xfId="39412"/>
    <cellStyle name="Normal 3 2 4 2 4 5 3" xfId="39413"/>
    <cellStyle name="Normal 3 2 4 2 4 5 3 2" xfId="39414"/>
    <cellStyle name="Normal 3 2 4 2 4 5 4" xfId="39415"/>
    <cellStyle name="Normal 3 2 4 2 4 6" xfId="39416"/>
    <cellStyle name="Normal 3 2 4 2 4 6 2" xfId="39417"/>
    <cellStyle name="Normal 3 2 4 2 4 6 2 2" xfId="39418"/>
    <cellStyle name="Normal 3 2 4 2 4 6 2 2 2" xfId="39419"/>
    <cellStyle name="Normal 3 2 4 2 4 6 2 3" xfId="39420"/>
    <cellStyle name="Normal 3 2 4 2 4 6 3" xfId="39421"/>
    <cellStyle name="Normal 3 2 4 2 4 6 3 2" xfId="39422"/>
    <cellStyle name="Normal 3 2 4 2 4 6 4" xfId="39423"/>
    <cellStyle name="Normal 3 2 4 2 4 7" xfId="39424"/>
    <cellStyle name="Normal 3 2 4 2 4 7 2" xfId="39425"/>
    <cellStyle name="Normal 3 2 4 2 4 7 2 2" xfId="39426"/>
    <cellStyle name="Normal 3 2 4 2 4 7 3" xfId="39427"/>
    <cellStyle name="Normal 3 2 4 2 4 8" xfId="39428"/>
    <cellStyle name="Normal 3 2 4 2 4 8 2" xfId="39429"/>
    <cellStyle name="Normal 3 2 4 2 4 9" xfId="39430"/>
    <cellStyle name="Normal 3 2 4 2 5" xfId="39431"/>
    <cellStyle name="Normal 3 2 4 2 5 2" xfId="39432"/>
    <cellStyle name="Normal 3 2 4 2 5 2 2" xfId="39433"/>
    <cellStyle name="Normal 3 2 4 2 5 2 2 2" xfId="39434"/>
    <cellStyle name="Normal 3 2 4 2 5 2 2 2 2" xfId="39435"/>
    <cellStyle name="Normal 3 2 4 2 5 2 2 3" xfId="39436"/>
    <cellStyle name="Normal 3 2 4 2 5 2 3" xfId="39437"/>
    <cellStyle name="Normal 3 2 4 2 5 2 3 2" xfId="39438"/>
    <cellStyle name="Normal 3 2 4 2 5 2 4" xfId="39439"/>
    <cellStyle name="Normal 3 2 4 2 5 3" xfId="39440"/>
    <cellStyle name="Normal 3 2 4 2 5 3 2" xfId="39441"/>
    <cellStyle name="Normal 3 2 4 2 5 3 2 2" xfId="39442"/>
    <cellStyle name="Normal 3 2 4 2 5 3 2 2 2" xfId="39443"/>
    <cellStyle name="Normal 3 2 4 2 5 3 2 3" xfId="39444"/>
    <cellStyle name="Normal 3 2 4 2 5 3 3" xfId="39445"/>
    <cellStyle name="Normal 3 2 4 2 5 3 3 2" xfId="39446"/>
    <cellStyle name="Normal 3 2 4 2 5 3 4" xfId="39447"/>
    <cellStyle name="Normal 3 2 4 2 5 4" xfId="39448"/>
    <cellStyle name="Normal 3 2 4 2 5 4 2" xfId="39449"/>
    <cellStyle name="Normal 3 2 4 2 5 4 2 2" xfId="39450"/>
    <cellStyle name="Normal 3 2 4 2 5 4 3" xfId="39451"/>
    <cellStyle name="Normal 3 2 4 2 5 5" xfId="39452"/>
    <cellStyle name="Normal 3 2 4 2 5 5 2" xfId="39453"/>
    <cellStyle name="Normal 3 2 4 2 5 6" xfId="39454"/>
    <cellStyle name="Normal 3 2 4 2 5 7" xfId="39455"/>
    <cellStyle name="Normal 3 2 4 2 6" xfId="39456"/>
    <cellStyle name="Normal 3 2 4 2 6 2" xfId="39457"/>
    <cellStyle name="Normal 3 2 4 2 6 2 2" xfId="39458"/>
    <cellStyle name="Normal 3 2 4 2 6 2 2 2" xfId="39459"/>
    <cellStyle name="Normal 3 2 4 2 6 2 3" xfId="39460"/>
    <cellStyle name="Normal 3 2 4 2 6 3" xfId="39461"/>
    <cellStyle name="Normal 3 2 4 2 6 3 2" xfId="39462"/>
    <cellStyle name="Normal 3 2 4 2 6 4" xfId="39463"/>
    <cellStyle name="Normal 3 2 4 2 6 5" xfId="39464"/>
    <cellStyle name="Normal 3 2 4 2 7" xfId="39465"/>
    <cellStyle name="Normal 3 2 4 2 7 2" xfId="39466"/>
    <cellStyle name="Normal 3 2 4 2 7 2 2" xfId="39467"/>
    <cellStyle name="Normal 3 2 4 2 7 2 2 2" xfId="39468"/>
    <cellStyle name="Normal 3 2 4 2 7 2 3" xfId="39469"/>
    <cellStyle name="Normal 3 2 4 2 7 3" xfId="39470"/>
    <cellStyle name="Normal 3 2 4 2 7 3 2" xfId="39471"/>
    <cellStyle name="Normal 3 2 4 2 7 4" xfId="39472"/>
    <cellStyle name="Normal 3 2 4 2 8" xfId="39473"/>
    <cellStyle name="Normal 3 2 4 2 8 2" xfId="39474"/>
    <cellStyle name="Normal 3 2 4 2 8 2 2" xfId="39475"/>
    <cellStyle name="Normal 3 2 4 2 8 2 2 2" xfId="39476"/>
    <cellStyle name="Normal 3 2 4 2 8 2 3" xfId="39477"/>
    <cellStyle name="Normal 3 2 4 2 8 3" xfId="39478"/>
    <cellStyle name="Normal 3 2 4 2 8 3 2" xfId="39479"/>
    <cellStyle name="Normal 3 2 4 2 8 4" xfId="39480"/>
    <cellStyle name="Normal 3 2 4 2 9" xfId="39481"/>
    <cellStyle name="Normal 3 2 4 2 9 2" xfId="39482"/>
    <cellStyle name="Normal 3 2 4 2 9 2 2" xfId="39483"/>
    <cellStyle name="Normal 3 2 4 2 9 2 2 2" xfId="39484"/>
    <cellStyle name="Normal 3 2 4 2 9 2 3" xfId="39485"/>
    <cellStyle name="Normal 3 2 4 2 9 3" xfId="39486"/>
    <cellStyle name="Normal 3 2 4 2 9 3 2" xfId="39487"/>
    <cellStyle name="Normal 3 2 4 2 9 4" xfId="39488"/>
    <cellStyle name="Normal 3 2 4 3" xfId="39489"/>
    <cellStyle name="Normal 3 2 4 3 10" xfId="39490"/>
    <cellStyle name="Normal 3 2 4 3 10 2" xfId="39491"/>
    <cellStyle name="Normal 3 2 4 3 11" xfId="39492"/>
    <cellStyle name="Normal 3 2 4 3 12" xfId="39493"/>
    <cellStyle name="Normal 3 2 4 3 13" xfId="39494"/>
    <cellStyle name="Normal 3 2 4 3 2" xfId="39495"/>
    <cellStyle name="Normal 3 2 4 3 2 10" xfId="39496"/>
    <cellStyle name="Normal 3 2 4 3 2 11" xfId="39497"/>
    <cellStyle name="Normal 3 2 4 3 2 2" xfId="39498"/>
    <cellStyle name="Normal 3 2 4 3 2 2 2" xfId="39499"/>
    <cellStyle name="Normal 3 2 4 3 2 2 2 2" xfId="39500"/>
    <cellStyle name="Normal 3 2 4 3 2 2 2 2 2" xfId="39501"/>
    <cellStyle name="Normal 3 2 4 3 2 2 2 2 2 2" xfId="39502"/>
    <cellStyle name="Normal 3 2 4 3 2 2 2 2 3" xfId="39503"/>
    <cellStyle name="Normal 3 2 4 3 2 2 2 3" xfId="39504"/>
    <cellStyle name="Normal 3 2 4 3 2 2 2 3 2" xfId="39505"/>
    <cellStyle name="Normal 3 2 4 3 2 2 2 4" xfId="39506"/>
    <cellStyle name="Normal 3 2 4 3 2 2 3" xfId="39507"/>
    <cellStyle name="Normal 3 2 4 3 2 2 3 2" xfId="39508"/>
    <cellStyle name="Normal 3 2 4 3 2 2 3 2 2" xfId="39509"/>
    <cellStyle name="Normal 3 2 4 3 2 2 3 2 2 2" xfId="39510"/>
    <cellStyle name="Normal 3 2 4 3 2 2 3 2 3" xfId="39511"/>
    <cellStyle name="Normal 3 2 4 3 2 2 3 3" xfId="39512"/>
    <cellStyle name="Normal 3 2 4 3 2 2 3 3 2" xfId="39513"/>
    <cellStyle name="Normal 3 2 4 3 2 2 3 4" xfId="39514"/>
    <cellStyle name="Normal 3 2 4 3 2 2 4" xfId="39515"/>
    <cellStyle name="Normal 3 2 4 3 2 2 4 2" xfId="39516"/>
    <cellStyle name="Normal 3 2 4 3 2 2 4 2 2" xfId="39517"/>
    <cellStyle name="Normal 3 2 4 3 2 2 4 3" xfId="39518"/>
    <cellStyle name="Normal 3 2 4 3 2 2 5" xfId="39519"/>
    <cellStyle name="Normal 3 2 4 3 2 2 5 2" xfId="39520"/>
    <cellStyle name="Normal 3 2 4 3 2 2 6" xfId="39521"/>
    <cellStyle name="Normal 3 2 4 3 2 2 7" xfId="39522"/>
    <cellStyle name="Normal 3 2 4 3 2 3" xfId="39523"/>
    <cellStyle name="Normal 3 2 4 3 2 3 2" xfId="39524"/>
    <cellStyle name="Normal 3 2 4 3 2 3 2 2" xfId="39525"/>
    <cellStyle name="Normal 3 2 4 3 2 3 2 2 2" xfId="39526"/>
    <cellStyle name="Normal 3 2 4 3 2 3 2 3" xfId="39527"/>
    <cellStyle name="Normal 3 2 4 3 2 3 3" xfId="39528"/>
    <cellStyle name="Normal 3 2 4 3 2 3 3 2" xfId="39529"/>
    <cellStyle name="Normal 3 2 4 3 2 3 4" xfId="39530"/>
    <cellStyle name="Normal 3 2 4 3 2 3 5" xfId="39531"/>
    <cellStyle name="Normal 3 2 4 3 2 4" xfId="39532"/>
    <cellStyle name="Normal 3 2 4 3 2 4 2" xfId="39533"/>
    <cellStyle name="Normal 3 2 4 3 2 4 2 2" xfId="39534"/>
    <cellStyle name="Normal 3 2 4 3 2 4 2 2 2" xfId="39535"/>
    <cellStyle name="Normal 3 2 4 3 2 4 2 3" xfId="39536"/>
    <cellStyle name="Normal 3 2 4 3 2 4 3" xfId="39537"/>
    <cellStyle name="Normal 3 2 4 3 2 4 3 2" xfId="39538"/>
    <cellStyle name="Normal 3 2 4 3 2 4 4" xfId="39539"/>
    <cellStyle name="Normal 3 2 4 3 2 5" xfId="39540"/>
    <cellStyle name="Normal 3 2 4 3 2 5 2" xfId="39541"/>
    <cellStyle name="Normal 3 2 4 3 2 5 2 2" xfId="39542"/>
    <cellStyle name="Normal 3 2 4 3 2 5 2 2 2" xfId="39543"/>
    <cellStyle name="Normal 3 2 4 3 2 5 2 3" xfId="39544"/>
    <cellStyle name="Normal 3 2 4 3 2 5 3" xfId="39545"/>
    <cellStyle name="Normal 3 2 4 3 2 5 3 2" xfId="39546"/>
    <cellStyle name="Normal 3 2 4 3 2 5 4" xfId="39547"/>
    <cellStyle name="Normal 3 2 4 3 2 6" xfId="39548"/>
    <cellStyle name="Normal 3 2 4 3 2 6 2" xfId="39549"/>
    <cellStyle name="Normal 3 2 4 3 2 6 2 2" xfId="39550"/>
    <cellStyle name="Normal 3 2 4 3 2 6 2 2 2" xfId="39551"/>
    <cellStyle name="Normal 3 2 4 3 2 6 2 3" xfId="39552"/>
    <cellStyle name="Normal 3 2 4 3 2 6 3" xfId="39553"/>
    <cellStyle name="Normal 3 2 4 3 2 6 3 2" xfId="39554"/>
    <cellStyle name="Normal 3 2 4 3 2 6 4" xfId="39555"/>
    <cellStyle name="Normal 3 2 4 3 2 7" xfId="39556"/>
    <cellStyle name="Normal 3 2 4 3 2 7 2" xfId="39557"/>
    <cellStyle name="Normal 3 2 4 3 2 7 2 2" xfId="39558"/>
    <cellStyle name="Normal 3 2 4 3 2 7 3" xfId="39559"/>
    <cellStyle name="Normal 3 2 4 3 2 8" xfId="39560"/>
    <cellStyle name="Normal 3 2 4 3 2 8 2" xfId="39561"/>
    <cellStyle name="Normal 3 2 4 3 2 9" xfId="39562"/>
    <cellStyle name="Normal 3 2 4 3 3" xfId="39563"/>
    <cellStyle name="Normal 3 2 4 3 3 10" xfId="39564"/>
    <cellStyle name="Normal 3 2 4 3 3 2" xfId="39565"/>
    <cellStyle name="Normal 3 2 4 3 3 2 2" xfId="39566"/>
    <cellStyle name="Normal 3 2 4 3 3 2 2 2" xfId="39567"/>
    <cellStyle name="Normal 3 2 4 3 3 2 2 2 2" xfId="39568"/>
    <cellStyle name="Normal 3 2 4 3 3 2 2 2 2 2" xfId="39569"/>
    <cellStyle name="Normal 3 2 4 3 3 2 2 2 3" xfId="39570"/>
    <cellStyle name="Normal 3 2 4 3 3 2 2 3" xfId="39571"/>
    <cellStyle name="Normal 3 2 4 3 3 2 2 3 2" xfId="39572"/>
    <cellStyle name="Normal 3 2 4 3 3 2 2 4" xfId="39573"/>
    <cellStyle name="Normal 3 2 4 3 3 2 3" xfId="39574"/>
    <cellStyle name="Normal 3 2 4 3 3 2 3 2" xfId="39575"/>
    <cellStyle name="Normal 3 2 4 3 3 2 3 2 2" xfId="39576"/>
    <cellStyle name="Normal 3 2 4 3 3 2 3 2 2 2" xfId="39577"/>
    <cellStyle name="Normal 3 2 4 3 3 2 3 2 3" xfId="39578"/>
    <cellStyle name="Normal 3 2 4 3 3 2 3 3" xfId="39579"/>
    <cellStyle name="Normal 3 2 4 3 3 2 3 3 2" xfId="39580"/>
    <cellStyle name="Normal 3 2 4 3 3 2 3 4" xfId="39581"/>
    <cellStyle name="Normal 3 2 4 3 3 2 4" xfId="39582"/>
    <cellStyle name="Normal 3 2 4 3 3 2 4 2" xfId="39583"/>
    <cellStyle name="Normal 3 2 4 3 3 2 4 2 2" xfId="39584"/>
    <cellStyle name="Normal 3 2 4 3 3 2 4 3" xfId="39585"/>
    <cellStyle name="Normal 3 2 4 3 3 2 5" xfId="39586"/>
    <cellStyle name="Normal 3 2 4 3 3 2 5 2" xfId="39587"/>
    <cellStyle name="Normal 3 2 4 3 3 2 6" xfId="39588"/>
    <cellStyle name="Normal 3 2 4 3 3 2 7" xfId="39589"/>
    <cellStyle name="Normal 3 2 4 3 3 3" xfId="39590"/>
    <cellStyle name="Normal 3 2 4 3 3 3 2" xfId="39591"/>
    <cellStyle name="Normal 3 2 4 3 3 3 2 2" xfId="39592"/>
    <cellStyle name="Normal 3 2 4 3 3 3 2 2 2" xfId="39593"/>
    <cellStyle name="Normal 3 2 4 3 3 3 2 3" xfId="39594"/>
    <cellStyle name="Normal 3 2 4 3 3 3 3" xfId="39595"/>
    <cellStyle name="Normal 3 2 4 3 3 3 3 2" xfId="39596"/>
    <cellStyle name="Normal 3 2 4 3 3 3 4" xfId="39597"/>
    <cellStyle name="Normal 3 2 4 3 3 3 5" xfId="39598"/>
    <cellStyle name="Normal 3 2 4 3 3 4" xfId="39599"/>
    <cellStyle name="Normal 3 2 4 3 3 4 2" xfId="39600"/>
    <cellStyle name="Normal 3 2 4 3 3 4 2 2" xfId="39601"/>
    <cellStyle name="Normal 3 2 4 3 3 4 2 2 2" xfId="39602"/>
    <cellStyle name="Normal 3 2 4 3 3 4 2 3" xfId="39603"/>
    <cellStyle name="Normal 3 2 4 3 3 4 3" xfId="39604"/>
    <cellStyle name="Normal 3 2 4 3 3 4 3 2" xfId="39605"/>
    <cellStyle name="Normal 3 2 4 3 3 4 4" xfId="39606"/>
    <cellStyle name="Normal 3 2 4 3 3 5" xfId="39607"/>
    <cellStyle name="Normal 3 2 4 3 3 5 2" xfId="39608"/>
    <cellStyle name="Normal 3 2 4 3 3 5 2 2" xfId="39609"/>
    <cellStyle name="Normal 3 2 4 3 3 5 2 2 2" xfId="39610"/>
    <cellStyle name="Normal 3 2 4 3 3 5 2 3" xfId="39611"/>
    <cellStyle name="Normal 3 2 4 3 3 5 3" xfId="39612"/>
    <cellStyle name="Normal 3 2 4 3 3 5 3 2" xfId="39613"/>
    <cellStyle name="Normal 3 2 4 3 3 5 4" xfId="39614"/>
    <cellStyle name="Normal 3 2 4 3 3 6" xfId="39615"/>
    <cellStyle name="Normal 3 2 4 3 3 6 2" xfId="39616"/>
    <cellStyle name="Normal 3 2 4 3 3 6 2 2" xfId="39617"/>
    <cellStyle name="Normal 3 2 4 3 3 6 2 2 2" xfId="39618"/>
    <cellStyle name="Normal 3 2 4 3 3 6 2 3" xfId="39619"/>
    <cellStyle name="Normal 3 2 4 3 3 6 3" xfId="39620"/>
    <cellStyle name="Normal 3 2 4 3 3 6 3 2" xfId="39621"/>
    <cellStyle name="Normal 3 2 4 3 3 6 4" xfId="39622"/>
    <cellStyle name="Normal 3 2 4 3 3 7" xfId="39623"/>
    <cellStyle name="Normal 3 2 4 3 3 7 2" xfId="39624"/>
    <cellStyle name="Normal 3 2 4 3 3 7 2 2" xfId="39625"/>
    <cellStyle name="Normal 3 2 4 3 3 7 3" xfId="39626"/>
    <cellStyle name="Normal 3 2 4 3 3 8" xfId="39627"/>
    <cellStyle name="Normal 3 2 4 3 3 8 2" xfId="39628"/>
    <cellStyle name="Normal 3 2 4 3 3 9" xfId="39629"/>
    <cellStyle name="Normal 3 2 4 3 4" xfId="39630"/>
    <cellStyle name="Normal 3 2 4 3 4 2" xfId="39631"/>
    <cellStyle name="Normal 3 2 4 3 4 2 2" xfId="39632"/>
    <cellStyle name="Normal 3 2 4 3 4 2 2 2" xfId="39633"/>
    <cellStyle name="Normal 3 2 4 3 4 2 2 2 2" xfId="39634"/>
    <cellStyle name="Normal 3 2 4 3 4 2 2 3" xfId="39635"/>
    <cellStyle name="Normal 3 2 4 3 4 2 3" xfId="39636"/>
    <cellStyle name="Normal 3 2 4 3 4 2 3 2" xfId="39637"/>
    <cellStyle name="Normal 3 2 4 3 4 2 4" xfId="39638"/>
    <cellStyle name="Normal 3 2 4 3 4 3" xfId="39639"/>
    <cellStyle name="Normal 3 2 4 3 4 3 2" xfId="39640"/>
    <cellStyle name="Normal 3 2 4 3 4 3 2 2" xfId="39641"/>
    <cellStyle name="Normal 3 2 4 3 4 3 2 2 2" xfId="39642"/>
    <cellStyle name="Normal 3 2 4 3 4 3 2 3" xfId="39643"/>
    <cellStyle name="Normal 3 2 4 3 4 3 3" xfId="39644"/>
    <cellStyle name="Normal 3 2 4 3 4 3 3 2" xfId="39645"/>
    <cellStyle name="Normal 3 2 4 3 4 3 4" xfId="39646"/>
    <cellStyle name="Normal 3 2 4 3 4 4" xfId="39647"/>
    <cellStyle name="Normal 3 2 4 3 4 4 2" xfId="39648"/>
    <cellStyle name="Normal 3 2 4 3 4 4 2 2" xfId="39649"/>
    <cellStyle name="Normal 3 2 4 3 4 4 3" xfId="39650"/>
    <cellStyle name="Normal 3 2 4 3 4 5" xfId="39651"/>
    <cellStyle name="Normal 3 2 4 3 4 5 2" xfId="39652"/>
    <cellStyle name="Normal 3 2 4 3 4 6" xfId="39653"/>
    <cellStyle name="Normal 3 2 4 3 4 7" xfId="39654"/>
    <cellStyle name="Normal 3 2 4 3 5" xfId="39655"/>
    <cellStyle name="Normal 3 2 4 3 5 2" xfId="39656"/>
    <cellStyle name="Normal 3 2 4 3 5 2 2" xfId="39657"/>
    <cellStyle name="Normal 3 2 4 3 5 2 2 2" xfId="39658"/>
    <cellStyle name="Normal 3 2 4 3 5 2 3" xfId="39659"/>
    <cellStyle name="Normal 3 2 4 3 5 3" xfId="39660"/>
    <cellStyle name="Normal 3 2 4 3 5 3 2" xfId="39661"/>
    <cellStyle name="Normal 3 2 4 3 5 4" xfId="39662"/>
    <cellStyle name="Normal 3 2 4 3 5 5" xfId="39663"/>
    <cellStyle name="Normal 3 2 4 3 6" xfId="39664"/>
    <cellStyle name="Normal 3 2 4 3 6 2" xfId="39665"/>
    <cellStyle name="Normal 3 2 4 3 6 2 2" xfId="39666"/>
    <cellStyle name="Normal 3 2 4 3 6 2 2 2" xfId="39667"/>
    <cellStyle name="Normal 3 2 4 3 6 2 3" xfId="39668"/>
    <cellStyle name="Normal 3 2 4 3 6 3" xfId="39669"/>
    <cellStyle name="Normal 3 2 4 3 6 3 2" xfId="39670"/>
    <cellStyle name="Normal 3 2 4 3 6 4" xfId="39671"/>
    <cellStyle name="Normal 3 2 4 3 7" xfId="39672"/>
    <cellStyle name="Normal 3 2 4 3 7 2" xfId="39673"/>
    <cellStyle name="Normal 3 2 4 3 7 2 2" xfId="39674"/>
    <cellStyle name="Normal 3 2 4 3 7 2 2 2" xfId="39675"/>
    <cellStyle name="Normal 3 2 4 3 7 2 3" xfId="39676"/>
    <cellStyle name="Normal 3 2 4 3 7 3" xfId="39677"/>
    <cellStyle name="Normal 3 2 4 3 7 3 2" xfId="39678"/>
    <cellStyle name="Normal 3 2 4 3 7 4" xfId="39679"/>
    <cellStyle name="Normal 3 2 4 3 8" xfId="39680"/>
    <cellStyle name="Normal 3 2 4 3 8 2" xfId="39681"/>
    <cellStyle name="Normal 3 2 4 3 8 2 2" xfId="39682"/>
    <cellStyle name="Normal 3 2 4 3 8 2 2 2" xfId="39683"/>
    <cellStyle name="Normal 3 2 4 3 8 2 3" xfId="39684"/>
    <cellStyle name="Normal 3 2 4 3 8 3" xfId="39685"/>
    <cellStyle name="Normal 3 2 4 3 8 3 2" xfId="39686"/>
    <cellStyle name="Normal 3 2 4 3 8 4" xfId="39687"/>
    <cellStyle name="Normal 3 2 4 3 9" xfId="39688"/>
    <cellStyle name="Normal 3 2 4 3 9 2" xfId="39689"/>
    <cellStyle name="Normal 3 2 4 3 9 2 2" xfId="39690"/>
    <cellStyle name="Normal 3 2 4 3 9 3" xfId="39691"/>
    <cellStyle name="Normal 3 2 4 4" xfId="39692"/>
    <cellStyle name="Normal 3 2 4 4 10" xfId="39693"/>
    <cellStyle name="Normal 3 2 4 4 11" xfId="39694"/>
    <cellStyle name="Normal 3 2 4 4 2" xfId="39695"/>
    <cellStyle name="Normal 3 2 4 4 2 2" xfId="39696"/>
    <cellStyle name="Normal 3 2 4 4 2 2 2" xfId="39697"/>
    <cellStyle name="Normal 3 2 4 4 2 2 2 2" xfId="39698"/>
    <cellStyle name="Normal 3 2 4 4 2 2 2 2 2" xfId="39699"/>
    <cellStyle name="Normal 3 2 4 4 2 2 2 3" xfId="39700"/>
    <cellStyle name="Normal 3 2 4 4 2 2 3" xfId="39701"/>
    <cellStyle name="Normal 3 2 4 4 2 2 3 2" xfId="39702"/>
    <cellStyle name="Normal 3 2 4 4 2 2 4" xfId="39703"/>
    <cellStyle name="Normal 3 2 4 4 2 3" xfId="39704"/>
    <cellStyle name="Normal 3 2 4 4 2 3 2" xfId="39705"/>
    <cellStyle name="Normal 3 2 4 4 2 3 2 2" xfId="39706"/>
    <cellStyle name="Normal 3 2 4 4 2 3 2 2 2" xfId="39707"/>
    <cellStyle name="Normal 3 2 4 4 2 3 2 3" xfId="39708"/>
    <cellStyle name="Normal 3 2 4 4 2 3 3" xfId="39709"/>
    <cellStyle name="Normal 3 2 4 4 2 3 3 2" xfId="39710"/>
    <cellStyle name="Normal 3 2 4 4 2 3 4" xfId="39711"/>
    <cellStyle name="Normal 3 2 4 4 2 4" xfId="39712"/>
    <cellStyle name="Normal 3 2 4 4 2 4 2" xfId="39713"/>
    <cellStyle name="Normal 3 2 4 4 2 4 2 2" xfId="39714"/>
    <cellStyle name="Normal 3 2 4 4 2 4 3" xfId="39715"/>
    <cellStyle name="Normal 3 2 4 4 2 5" xfId="39716"/>
    <cellStyle name="Normal 3 2 4 4 2 5 2" xfId="39717"/>
    <cellStyle name="Normal 3 2 4 4 2 6" xfId="39718"/>
    <cellStyle name="Normal 3 2 4 4 2 7" xfId="39719"/>
    <cellStyle name="Normal 3 2 4 4 3" xfId="39720"/>
    <cellStyle name="Normal 3 2 4 4 3 2" xfId="39721"/>
    <cellStyle name="Normal 3 2 4 4 3 2 2" xfId="39722"/>
    <cellStyle name="Normal 3 2 4 4 3 2 2 2" xfId="39723"/>
    <cellStyle name="Normal 3 2 4 4 3 2 3" xfId="39724"/>
    <cellStyle name="Normal 3 2 4 4 3 3" xfId="39725"/>
    <cellStyle name="Normal 3 2 4 4 3 3 2" xfId="39726"/>
    <cellStyle name="Normal 3 2 4 4 3 4" xfId="39727"/>
    <cellStyle name="Normal 3 2 4 4 3 5" xfId="39728"/>
    <cellStyle name="Normal 3 2 4 4 4" xfId="39729"/>
    <cellStyle name="Normal 3 2 4 4 4 2" xfId="39730"/>
    <cellStyle name="Normal 3 2 4 4 4 2 2" xfId="39731"/>
    <cellStyle name="Normal 3 2 4 4 4 2 2 2" xfId="39732"/>
    <cellStyle name="Normal 3 2 4 4 4 2 3" xfId="39733"/>
    <cellStyle name="Normal 3 2 4 4 4 3" xfId="39734"/>
    <cellStyle name="Normal 3 2 4 4 4 3 2" xfId="39735"/>
    <cellStyle name="Normal 3 2 4 4 4 4" xfId="39736"/>
    <cellStyle name="Normal 3 2 4 4 5" xfId="39737"/>
    <cellStyle name="Normal 3 2 4 4 5 2" xfId="39738"/>
    <cellStyle name="Normal 3 2 4 4 5 2 2" xfId="39739"/>
    <cellStyle name="Normal 3 2 4 4 5 2 2 2" xfId="39740"/>
    <cellStyle name="Normal 3 2 4 4 5 2 3" xfId="39741"/>
    <cellStyle name="Normal 3 2 4 4 5 3" xfId="39742"/>
    <cellStyle name="Normal 3 2 4 4 5 3 2" xfId="39743"/>
    <cellStyle name="Normal 3 2 4 4 5 4" xfId="39744"/>
    <cellStyle name="Normal 3 2 4 4 6" xfId="39745"/>
    <cellStyle name="Normal 3 2 4 4 6 2" xfId="39746"/>
    <cellStyle name="Normal 3 2 4 4 6 2 2" xfId="39747"/>
    <cellStyle name="Normal 3 2 4 4 6 2 2 2" xfId="39748"/>
    <cellStyle name="Normal 3 2 4 4 6 2 3" xfId="39749"/>
    <cellStyle name="Normal 3 2 4 4 6 3" xfId="39750"/>
    <cellStyle name="Normal 3 2 4 4 6 3 2" xfId="39751"/>
    <cellStyle name="Normal 3 2 4 4 6 4" xfId="39752"/>
    <cellStyle name="Normal 3 2 4 4 7" xfId="39753"/>
    <cellStyle name="Normal 3 2 4 4 7 2" xfId="39754"/>
    <cellStyle name="Normal 3 2 4 4 7 2 2" xfId="39755"/>
    <cellStyle name="Normal 3 2 4 4 7 3" xfId="39756"/>
    <cellStyle name="Normal 3 2 4 4 8" xfId="39757"/>
    <cellStyle name="Normal 3 2 4 4 8 2" xfId="39758"/>
    <cellStyle name="Normal 3 2 4 4 9" xfId="39759"/>
    <cellStyle name="Normal 3 2 4 5" xfId="39760"/>
    <cellStyle name="Normal 3 2 4 5 10" xfId="39761"/>
    <cellStyle name="Normal 3 2 4 5 11" xfId="39762"/>
    <cellStyle name="Normal 3 2 4 5 2" xfId="39763"/>
    <cellStyle name="Normal 3 2 4 5 2 2" xfId="39764"/>
    <cellStyle name="Normal 3 2 4 5 2 2 2" xfId="39765"/>
    <cellStyle name="Normal 3 2 4 5 2 2 2 2" xfId="39766"/>
    <cellStyle name="Normal 3 2 4 5 2 2 2 2 2" xfId="39767"/>
    <cellStyle name="Normal 3 2 4 5 2 2 2 3" xfId="39768"/>
    <cellStyle name="Normal 3 2 4 5 2 2 3" xfId="39769"/>
    <cellStyle name="Normal 3 2 4 5 2 2 3 2" xfId="39770"/>
    <cellStyle name="Normal 3 2 4 5 2 2 4" xfId="39771"/>
    <cellStyle name="Normal 3 2 4 5 2 3" xfId="39772"/>
    <cellStyle name="Normal 3 2 4 5 2 3 2" xfId="39773"/>
    <cellStyle name="Normal 3 2 4 5 2 3 2 2" xfId="39774"/>
    <cellStyle name="Normal 3 2 4 5 2 3 2 2 2" xfId="39775"/>
    <cellStyle name="Normal 3 2 4 5 2 3 2 3" xfId="39776"/>
    <cellStyle name="Normal 3 2 4 5 2 3 3" xfId="39777"/>
    <cellStyle name="Normal 3 2 4 5 2 3 3 2" xfId="39778"/>
    <cellStyle name="Normal 3 2 4 5 2 3 4" xfId="39779"/>
    <cellStyle name="Normal 3 2 4 5 2 4" xfId="39780"/>
    <cellStyle name="Normal 3 2 4 5 2 4 2" xfId="39781"/>
    <cellStyle name="Normal 3 2 4 5 2 4 2 2" xfId="39782"/>
    <cellStyle name="Normal 3 2 4 5 2 4 3" xfId="39783"/>
    <cellStyle name="Normal 3 2 4 5 2 5" xfId="39784"/>
    <cellStyle name="Normal 3 2 4 5 2 5 2" xfId="39785"/>
    <cellStyle name="Normal 3 2 4 5 2 6" xfId="39786"/>
    <cellStyle name="Normal 3 2 4 5 2 7" xfId="39787"/>
    <cellStyle name="Normal 3 2 4 5 3" xfId="39788"/>
    <cellStyle name="Normal 3 2 4 5 3 2" xfId="39789"/>
    <cellStyle name="Normal 3 2 4 5 3 2 2" xfId="39790"/>
    <cellStyle name="Normal 3 2 4 5 3 2 2 2" xfId="39791"/>
    <cellStyle name="Normal 3 2 4 5 3 2 3" xfId="39792"/>
    <cellStyle name="Normal 3 2 4 5 3 3" xfId="39793"/>
    <cellStyle name="Normal 3 2 4 5 3 3 2" xfId="39794"/>
    <cellStyle name="Normal 3 2 4 5 3 4" xfId="39795"/>
    <cellStyle name="Normal 3 2 4 5 3 5" xfId="39796"/>
    <cellStyle name="Normal 3 2 4 5 4" xfId="39797"/>
    <cellStyle name="Normal 3 2 4 5 4 2" xfId="39798"/>
    <cellStyle name="Normal 3 2 4 5 4 2 2" xfId="39799"/>
    <cellStyle name="Normal 3 2 4 5 4 2 2 2" xfId="39800"/>
    <cellStyle name="Normal 3 2 4 5 4 2 3" xfId="39801"/>
    <cellStyle name="Normal 3 2 4 5 4 3" xfId="39802"/>
    <cellStyle name="Normal 3 2 4 5 4 3 2" xfId="39803"/>
    <cellStyle name="Normal 3 2 4 5 4 4" xfId="39804"/>
    <cellStyle name="Normal 3 2 4 5 5" xfId="39805"/>
    <cellStyle name="Normal 3 2 4 5 5 2" xfId="39806"/>
    <cellStyle name="Normal 3 2 4 5 5 2 2" xfId="39807"/>
    <cellStyle name="Normal 3 2 4 5 5 2 2 2" xfId="39808"/>
    <cellStyle name="Normal 3 2 4 5 5 2 3" xfId="39809"/>
    <cellStyle name="Normal 3 2 4 5 5 3" xfId="39810"/>
    <cellStyle name="Normal 3 2 4 5 5 3 2" xfId="39811"/>
    <cellStyle name="Normal 3 2 4 5 5 4" xfId="39812"/>
    <cellStyle name="Normal 3 2 4 5 6" xfId="39813"/>
    <cellStyle name="Normal 3 2 4 5 6 2" xfId="39814"/>
    <cellStyle name="Normal 3 2 4 5 6 2 2" xfId="39815"/>
    <cellStyle name="Normal 3 2 4 5 6 2 2 2" xfId="39816"/>
    <cellStyle name="Normal 3 2 4 5 6 2 3" xfId="39817"/>
    <cellStyle name="Normal 3 2 4 5 6 3" xfId="39818"/>
    <cellStyle name="Normal 3 2 4 5 6 3 2" xfId="39819"/>
    <cellStyle name="Normal 3 2 4 5 6 4" xfId="39820"/>
    <cellStyle name="Normal 3 2 4 5 7" xfId="39821"/>
    <cellStyle name="Normal 3 2 4 5 7 2" xfId="39822"/>
    <cellStyle name="Normal 3 2 4 5 7 2 2" xfId="39823"/>
    <cellStyle name="Normal 3 2 4 5 7 3" xfId="39824"/>
    <cellStyle name="Normal 3 2 4 5 8" xfId="39825"/>
    <cellStyle name="Normal 3 2 4 5 8 2" xfId="39826"/>
    <cellStyle name="Normal 3 2 4 5 9" xfId="39827"/>
    <cellStyle name="Normal 3 2 4 6" xfId="39828"/>
    <cellStyle name="Normal 3 2 4 6 2" xfId="39829"/>
    <cellStyle name="Normal 3 2 4 6 2 2" xfId="39830"/>
    <cellStyle name="Normal 3 2 4 6 2 2 2" xfId="39831"/>
    <cellStyle name="Normal 3 2 4 6 2 2 2 2" xfId="39832"/>
    <cellStyle name="Normal 3 2 4 6 2 2 3" xfId="39833"/>
    <cellStyle name="Normal 3 2 4 6 2 3" xfId="39834"/>
    <cellStyle name="Normal 3 2 4 6 2 3 2" xfId="39835"/>
    <cellStyle name="Normal 3 2 4 6 2 4" xfId="39836"/>
    <cellStyle name="Normal 3 2 4 6 3" xfId="39837"/>
    <cellStyle name="Normal 3 2 4 6 3 2" xfId="39838"/>
    <cellStyle name="Normal 3 2 4 6 3 2 2" xfId="39839"/>
    <cellStyle name="Normal 3 2 4 6 3 2 2 2" xfId="39840"/>
    <cellStyle name="Normal 3 2 4 6 3 2 3" xfId="39841"/>
    <cellStyle name="Normal 3 2 4 6 3 3" xfId="39842"/>
    <cellStyle name="Normal 3 2 4 6 3 3 2" xfId="39843"/>
    <cellStyle name="Normal 3 2 4 6 3 4" xfId="39844"/>
    <cellStyle name="Normal 3 2 4 6 4" xfId="39845"/>
    <cellStyle name="Normal 3 2 4 6 4 2" xfId="39846"/>
    <cellStyle name="Normal 3 2 4 6 4 2 2" xfId="39847"/>
    <cellStyle name="Normal 3 2 4 6 4 3" xfId="39848"/>
    <cellStyle name="Normal 3 2 4 6 5" xfId="39849"/>
    <cellStyle name="Normal 3 2 4 6 5 2" xfId="39850"/>
    <cellStyle name="Normal 3 2 4 6 6" xfId="39851"/>
    <cellStyle name="Normal 3 2 4 6 7" xfId="39852"/>
    <cellStyle name="Normal 3 2 4 6 8" xfId="39853"/>
    <cellStyle name="Normal 3 2 4 7" xfId="39854"/>
    <cellStyle name="Normal 3 2 4 7 2" xfId="39855"/>
    <cellStyle name="Normal 3 2 4 7 2 2" xfId="39856"/>
    <cellStyle name="Normal 3 2 4 7 2 2 2" xfId="39857"/>
    <cellStyle name="Normal 3 2 4 7 2 2 2 2" xfId="39858"/>
    <cellStyle name="Normal 3 2 4 7 2 2 3" xfId="39859"/>
    <cellStyle name="Normal 3 2 4 7 2 3" xfId="39860"/>
    <cellStyle name="Normal 3 2 4 7 2 3 2" xfId="39861"/>
    <cellStyle name="Normal 3 2 4 7 2 4" xfId="39862"/>
    <cellStyle name="Normal 3 2 4 7 3" xfId="39863"/>
    <cellStyle name="Normal 3 2 4 7 3 2" xfId="39864"/>
    <cellStyle name="Normal 3 2 4 7 3 2 2" xfId="39865"/>
    <cellStyle name="Normal 3 2 4 7 3 2 2 2" xfId="39866"/>
    <cellStyle name="Normal 3 2 4 7 3 2 3" xfId="39867"/>
    <cellStyle name="Normal 3 2 4 7 3 3" xfId="39868"/>
    <cellStyle name="Normal 3 2 4 7 3 3 2" xfId="39869"/>
    <cellStyle name="Normal 3 2 4 7 3 4" xfId="39870"/>
    <cellStyle name="Normal 3 2 4 7 4" xfId="39871"/>
    <cellStyle name="Normal 3 2 4 7 4 2" xfId="39872"/>
    <cellStyle name="Normal 3 2 4 7 4 2 2" xfId="39873"/>
    <cellStyle name="Normal 3 2 4 7 4 3" xfId="39874"/>
    <cellStyle name="Normal 3 2 4 7 5" xfId="39875"/>
    <cellStyle name="Normal 3 2 4 7 5 2" xfId="39876"/>
    <cellStyle name="Normal 3 2 4 7 6" xfId="39877"/>
    <cellStyle name="Normal 3 2 4 7 7" xfId="39878"/>
    <cellStyle name="Normal 3 2 4 7 8" xfId="39879"/>
    <cellStyle name="Normal 3 2 4 8" xfId="39880"/>
    <cellStyle name="Normal 3 2 4 8 2" xfId="39881"/>
    <cellStyle name="Normal 3 2 4 8 2 2" xfId="39882"/>
    <cellStyle name="Normal 3 2 4 8 2 2 2" xfId="39883"/>
    <cellStyle name="Normal 3 2 4 8 2 3" xfId="39884"/>
    <cellStyle name="Normal 3 2 4 8 3" xfId="39885"/>
    <cellStyle name="Normal 3 2 4 8 3 2" xfId="39886"/>
    <cellStyle name="Normal 3 2 4 8 4" xfId="39887"/>
    <cellStyle name="Normal 3 2 4 8 5" xfId="39888"/>
    <cellStyle name="Normal 3 2 4 8 6" xfId="39889"/>
    <cellStyle name="Normal 3 2 4 9" xfId="39890"/>
    <cellStyle name="Normal 3 2 4 9 2" xfId="39891"/>
    <cellStyle name="Normal 3 2 4 9 2 2" xfId="39892"/>
    <cellStyle name="Normal 3 2 4 9 2 2 2" xfId="39893"/>
    <cellStyle name="Normal 3 2 4 9 2 3" xfId="39894"/>
    <cellStyle name="Normal 3 2 4 9 3" xfId="39895"/>
    <cellStyle name="Normal 3 2 4 9 3 2" xfId="39896"/>
    <cellStyle name="Normal 3 2 4 9 4" xfId="39897"/>
    <cellStyle name="Normal 3 2 5" xfId="39898"/>
    <cellStyle name="Normal 3 2 5 10" xfId="39899"/>
    <cellStyle name="Normal 3 2 5 10 2" xfId="39900"/>
    <cellStyle name="Normal 3 2 5 10 2 2" xfId="39901"/>
    <cellStyle name="Normal 3 2 5 10 3" xfId="39902"/>
    <cellStyle name="Normal 3 2 5 11" xfId="39903"/>
    <cellStyle name="Normal 3 2 5 11 2" xfId="39904"/>
    <cellStyle name="Normal 3 2 5 12" xfId="39905"/>
    <cellStyle name="Normal 3 2 5 13" xfId="39906"/>
    <cellStyle name="Normal 3 2 5 14" xfId="39907"/>
    <cellStyle name="Normal 3 2 5 15" xfId="39908"/>
    <cellStyle name="Normal 3 2 5 16" xfId="39909"/>
    <cellStyle name="Normal 3 2 5 17" xfId="39910"/>
    <cellStyle name="Normal 3 2 5 18" xfId="39911"/>
    <cellStyle name="Normal 3 2 5 2" xfId="39912"/>
    <cellStyle name="Normal 3 2 5 2 10" xfId="39913"/>
    <cellStyle name="Normal 3 2 5 2 10 2" xfId="39914"/>
    <cellStyle name="Normal 3 2 5 2 11" xfId="39915"/>
    <cellStyle name="Normal 3 2 5 2 12" xfId="39916"/>
    <cellStyle name="Normal 3 2 5 2 13" xfId="39917"/>
    <cellStyle name="Normal 3 2 5 2 14" xfId="39918"/>
    <cellStyle name="Normal 3 2 5 2 2" xfId="39919"/>
    <cellStyle name="Normal 3 2 5 2 2 10" xfId="39920"/>
    <cellStyle name="Normal 3 2 5 2 2 2" xfId="39921"/>
    <cellStyle name="Normal 3 2 5 2 2 2 2" xfId="39922"/>
    <cellStyle name="Normal 3 2 5 2 2 2 2 2" xfId="39923"/>
    <cellStyle name="Normal 3 2 5 2 2 2 2 2 2" xfId="39924"/>
    <cellStyle name="Normal 3 2 5 2 2 2 2 2 2 2" xfId="39925"/>
    <cellStyle name="Normal 3 2 5 2 2 2 2 2 3" xfId="39926"/>
    <cellStyle name="Normal 3 2 5 2 2 2 2 3" xfId="39927"/>
    <cellStyle name="Normal 3 2 5 2 2 2 2 3 2" xfId="39928"/>
    <cellStyle name="Normal 3 2 5 2 2 2 2 4" xfId="39929"/>
    <cellStyle name="Normal 3 2 5 2 2 2 3" xfId="39930"/>
    <cellStyle name="Normal 3 2 5 2 2 2 3 2" xfId="39931"/>
    <cellStyle name="Normal 3 2 5 2 2 2 3 2 2" xfId="39932"/>
    <cellStyle name="Normal 3 2 5 2 2 2 3 2 2 2" xfId="39933"/>
    <cellStyle name="Normal 3 2 5 2 2 2 3 2 3" xfId="39934"/>
    <cellStyle name="Normal 3 2 5 2 2 2 3 3" xfId="39935"/>
    <cellStyle name="Normal 3 2 5 2 2 2 3 3 2" xfId="39936"/>
    <cellStyle name="Normal 3 2 5 2 2 2 3 4" xfId="39937"/>
    <cellStyle name="Normal 3 2 5 2 2 2 4" xfId="39938"/>
    <cellStyle name="Normal 3 2 5 2 2 2 4 2" xfId="39939"/>
    <cellStyle name="Normal 3 2 5 2 2 2 4 2 2" xfId="39940"/>
    <cellStyle name="Normal 3 2 5 2 2 2 4 3" xfId="39941"/>
    <cellStyle name="Normal 3 2 5 2 2 2 5" xfId="39942"/>
    <cellStyle name="Normal 3 2 5 2 2 2 5 2" xfId="39943"/>
    <cellStyle name="Normal 3 2 5 2 2 2 6" xfId="39944"/>
    <cellStyle name="Normal 3 2 5 2 2 2 7" xfId="39945"/>
    <cellStyle name="Normal 3 2 5 2 2 3" xfId="39946"/>
    <cellStyle name="Normal 3 2 5 2 2 3 2" xfId="39947"/>
    <cellStyle name="Normal 3 2 5 2 2 3 2 2" xfId="39948"/>
    <cellStyle name="Normal 3 2 5 2 2 3 2 2 2" xfId="39949"/>
    <cellStyle name="Normal 3 2 5 2 2 3 2 3" xfId="39950"/>
    <cellStyle name="Normal 3 2 5 2 2 3 3" xfId="39951"/>
    <cellStyle name="Normal 3 2 5 2 2 3 3 2" xfId="39952"/>
    <cellStyle name="Normal 3 2 5 2 2 3 4" xfId="39953"/>
    <cellStyle name="Normal 3 2 5 2 2 3 5" xfId="39954"/>
    <cellStyle name="Normal 3 2 5 2 2 4" xfId="39955"/>
    <cellStyle name="Normal 3 2 5 2 2 4 2" xfId="39956"/>
    <cellStyle name="Normal 3 2 5 2 2 4 2 2" xfId="39957"/>
    <cellStyle name="Normal 3 2 5 2 2 4 2 2 2" xfId="39958"/>
    <cellStyle name="Normal 3 2 5 2 2 4 2 3" xfId="39959"/>
    <cellStyle name="Normal 3 2 5 2 2 4 3" xfId="39960"/>
    <cellStyle name="Normal 3 2 5 2 2 4 3 2" xfId="39961"/>
    <cellStyle name="Normal 3 2 5 2 2 4 4" xfId="39962"/>
    <cellStyle name="Normal 3 2 5 2 2 5" xfId="39963"/>
    <cellStyle name="Normal 3 2 5 2 2 5 2" xfId="39964"/>
    <cellStyle name="Normal 3 2 5 2 2 5 2 2" xfId="39965"/>
    <cellStyle name="Normal 3 2 5 2 2 5 2 2 2" xfId="39966"/>
    <cellStyle name="Normal 3 2 5 2 2 5 2 3" xfId="39967"/>
    <cellStyle name="Normal 3 2 5 2 2 5 3" xfId="39968"/>
    <cellStyle name="Normal 3 2 5 2 2 5 3 2" xfId="39969"/>
    <cellStyle name="Normal 3 2 5 2 2 5 4" xfId="39970"/>
    <cellStyle name="Normal 3 2 5 2 2 6" xfId="39971"/>
    <cellStyle name="Normal 3 2 5 2 2 6 2" xfId="39972"/>
    <cellStyle name="Normal 3 2 5 2 2 6 2 2" xfId="39973"/>
    <cellStyle name="Normal 3 2 5 2 2 6 2 2 2" xfId="39974"/>
    <cellStyle name="Normal 3 2 5 2 2 6 2 3" xfId="39975"/>
    <cellStyle name="Normal 3 2 5 2 2 6 3" xfId="39976"/>
    <cellStyle name="Normal 3 2 5 2 2 6 3 2" xfId="39977"/>
    <cellStyle name="Normal 3 2 5 2 2 6 4" xfId="39978"/>
    <cellStyle name="Normal 3 2 5 2 2 7" xfId="39979"/>
    <cellStyle name="Normal 3 2 5 2 2 7 2" xfId="39980"/>
    <cellStyle name="Normal 3 2 5 2 2 7 2 2" xfId="39981"/>
    <cellStyle name="Normal 3 2 5 2 2 7 3" xfId="39982"/>
    <cellStyle name="Normal 3 2 5 2 2 8" xfId="39983"/>
    <cellStyle name="Normal 3 2 5 2 2 8 2" xfId="39984"/>
    <cellStyle name="Normal 3 2 5 2 2 9" xfId="39985"/>
    <cellStyle name="Normal 3 2 5 2 3" xfId="39986"/>
    <cellStyle name="Normal 3 2 5 2 3 10" xfId="39987"/>
    <cellStyle name="Normal 3 2 5 2 3 2" xfId="39988"/>
    <cellStyle name="Normal 3 2 5 2 3 2 2" xfId="39989"/>
    <cellStyle name="Normal 3 2 5 2 3 2 2 2" xfId="39990"/>
    <cellStyle name="Normal 3 2 5 2 3 2 2 2 2" xfId="39991"/>
    <cellStyle name="Normal 3 2 5 2 3 2 2 2 2 2" xfId="39992"/>
    <cellStyle name="Normal 3 2 5 2 3 2 2 2 3" xfId="39993"/>
    <cellStyle name="Normal 3 2 5 2 3 2 2 3" xfId="39994"/>
    <cellStyle name="Normal 3 2 5 2 3 2 2 3 2" xfId="39995"/>
    <cellStyle name="Normal 3 2 5 2 3 2 2 4" xfId="39996"/>
    <cellStyle name="Normal 3 2 5 2 3 2 3" xfId="39997"/>
    <cellStyle name="Normal 3 2 5 2 3 2 3 2" xfId="39998"/>
    <cellStyle name="Normal 3 2 5 2 3 2 3 2 2" xfId="39999"/>
    <cellStyle name="Normal 3 2 5 2 3 2 3 2 2 2" xfId="40000"/>
    <cellStyle name="Normal 3 2 5 2 3 2 3 2 3" xfId="40001"/>
    <cellStyle name="Normal 3 2 5 2 3 2 3 3" xfId="40002"/>
    <cellStyle name="Normal 3 2 5 2 3 2 3 3 2" xfId="40003"/>
    <cellStyle name="Normal 3 2 5 2 3 2 3 4" xfId="40004"/>
    <cellStyle name="Normal 3 2 5 2 3 2 4" xfId="40005"/>
    <cellStyle name="Normal 3 2 5 2 3 2 4 2" xfId="40006"/>
    <cellStyle name="Normal 3 2 5 2 3 2 4 2 2" xfId="40007"/>
    <cellStyle name="Normal 3 2 5 2 3 2 4 3" xfId="40008"/>
    <cellStyle name="Normal 3 2 5 2 3 2 5" xfId="40009"/>
    <cellStyle name="Normal 3 2 5 2 3 2 5 2" xfId="40010"/>
    <cellStyle name="Normal 3 2 5 2 3 2 6" xfId="40011"/>
    <cellStyle name="Normal 3 2 5 2 3 2 7" xfId="40012"/>
    <cellStyle name="Normal 3 2 5 2 3 3" xfId="40013"/>
    <cellStyle name="Normal 3 2 5 2 3 3 2" xfId="40014"/>
    <cellStyle name="Normal 3 2 5 2 3 3 2 2" xfId="40015"/>
    <cellStyle name="Normal 3 2 5 2 3 3 2 2 2" xfId="40016"/>
    <cellStyle name="Normal 3 2 5 2 3 3 2 3" xfId="40017"/>
    <cellStyle name="Normal 3 2 5 2 3 3 3" xfId="40018"/>
    <cellStyle name="Normal 3 2 5 2 3 3 3 2" xfId="40019"/>
    <cellStyle name="Normal 3 2 5 2 3 3 4" xfId="40020"/>
    <cellStyle name="Normal 3 2 5 2 3 3 5" xfId="40021"/>
    <cellStyle name="Normal 3 2 5 2 3 4" xfId="40022"/>
    <cellStyle name="Normal 3 2 5 2 3 4 2" xfId="40023"/>
    <cellStyle name="Normal 3 2 5 2 3 4 2 2" xfId="40024"/>
    <cellStyle name="Normal 3 2 5 2 3 4 2 2 2" xfId="40025"/>
    <cellStyle name="Normal 3 2 5 2 3 4 2 3" xfId="40026"/>
    <cellStyle name="Normal 3 2 5 2 3 4 3" xfId="40027"/>
    <cellStyle name="Normal 3 2 5 2 3 4 3 2" xfId="40028"/>
    <cellStyle name="Normal 3 2 5 2 3 4 4" xfId="40029"/>
    <cellStyle name="Normal 3 2 5 2 3 5" xfId="40030"/>
    <cellStyle name="Normal 3 2 5 2 3 5 2" xfId="40031"/>
    <cellStyle name="Normal 3 2 5 2 3 5 2 2" xfId="40032"/>
    <cellStyle name="Normal 3 2 5 2 3 5 2 2 2" xfId="40033"/>
    <cellStyle name="Normal 3 2 5 2 3 5 2 3" xfId="40034"/>
    <cellStyle name="Normal 3 2 5 2 3 5 3" xfId="40035"/>
    <cellStyle name="Normal 3 2 5 2 3 5 3 2" xfId="40036"/>
    <cellStyle name="Normal 3 2 5 2 3 5 4" xfId="40037"/>
    <cellStyle name="Normal 3 2 5 2 3 6" xfId="40038"/>
    <cellStyle name="Normal 3 2 5 2 3 6 2" xfId="40039"/>
    <cellStyle name="Normal 3 2 5 2 3 6 2 2" xfId="40040"/>
    <cellStyle name="Normal 3 2 5 2 3 6 2 2 2" xfId="40041"/>
    <cellStyle name="Normal 3 2 5 2 3 6 2 3" xfId="40042"/>
    <cellStyle name="Normal 3 2 5 2 3 6 3" xfId="40043"/>
    <cellStyle name="Normal 3 2 5 2 3 6 3 2" xfId="40044"/>
    <cellStyle name="Normal 3 2 5 2 3 6 4" xfId="40045"/>
    <cellStyle name="Normal 3 2 5 2 3 7" xfId="40046"/>
    <cellStyle name="Normal 3 2 5 2 3 7 2" xfId="40047"/>
    <cellStyle name="Normal 3 2 5 2 3 7 2 2" xfId="40048"/>
    <cellStyle name="Normal 3 2 5 2 3 7 3" xfId="40049"/>
    <cellStyle name="Normal 3 2 5 2 3 8" xfId="40050"/>
    <cellStyle name="Normal 3 2 5 2 3 8 2" xfId="40051"/>
    <cellStyle name="Normal 3 2 5 2 3 9" xfId="40052"/>
    <cellStyle name="Normal 3 2 5 2 4" xfId="40053"/>
    <cellStyle name="Normal 3 2 5 2 4 2" xfId="40054"/>
    <cellStyle name="Normal 3 2 5 2 4 2 2" xfId="40055"/>
    <cellStyle name="Normal 3 2 5 2 4 2 2 2" xfId="40056"/>
    <cellStyle name="Normal 3 2 5 2 4 2 2 2 2" xfId="40057"/>
    <cellStyle name="Normal 3 2 5 2 4 2 2 3" xfId="40058"/>
    <cellStyle name="Normal 3 2 5 2 4 2 3" xfId="40059"/>
    <cellStyle name="Normal 3 2 5 2 4 2 3 2" xfId="40060"/>
    <cellStyle name="Normal 3 2 5 2 4 2 4" xfId="40061"/>
    <cellStyle name="Normal 3 2 5 2 4 3" xfId="40062"/>
    <cellStyle name="Normal 3 2 5 2 4 3 2" xfId="40063"/>
    <cellStyle name="Normal 3 2 5 2 4 3 2 2" xfId="40064"/>
    <cellStyle name="Normal 3 2 5 2 4 3 2 2 2" xfId="40065"/>
    <cellStyle name="Normal 3 2 5 2 4 3 2 3" xfId="40066"/>
    <cellStyle name="Normal 3 2 5 2 4 3 3" xfId="40067"/>
    <cellStyle name="Normal 3 2 5 2 4 3 3 2" xfId="40068"/>
    <cellStyle name="Normal 3 2 5 2 4 3 4" xfId="40069"/>
    <cellStyle name="Normal 3 2 5 2 4 4" xfId="40070"/>
    <cellStyle name="Normal 3 2 5 2 4 4 2" xfId="40071"/>
    <cellStyle name="Normal 3 2 5 2 4 4 2 2" xfId="40072"/>
    <cellStyle name="Normal 3 2 5 2 4 4 3" xfId="40073"/>
    <cellStyle name="Normal 3 2 5 2 4 5" xfId="40074"/>
    <cellStyle name="Normal 3 2 5 2 4 5 2" xfId="40075"/>
    <cellStyle name="Normal 3 2 5 2 4 6" xfId="40076"/>
    <cellStyle name="Normal 3 2 5 2 4 7" xfId="40077"/>
    <cellStyle name="Normal 3 2 5 2 5" xfId="40078"/>
    <cellStyle name="Normal 3 2 5 2 5 2" xfId="40079"/>
    <cellStyle name="Normal 3 2 5 2 5 2 2" xfId="40080"/>
    <cellStyle name="Normal 3 2 5 2 5 2 2 2" xfId="40081"/>
    <cellStyle name="Normal 3 2 5 2 5 2 3" xfId="40082"/>
    <cellStyle name="Normal 3 2 5 2 5 3" xfId="40083"/>
    <cellStyle name="Normal 3 2 5 2 5 3 2" xfId="40084"/>
    <cellStyle name="Normal 3 2 5 2 5 4" xfId="40085"/>
    <cellStyle name="Normal 3 2 5 2 5 5" xfId="40086"/>
    <cellStyle name="Normal 3 2 5 2 6" xfId="40087"/>
    <cellStyle name="Normal 3 2 5 2 6 2" xfId="40088"/>
    <cellStyle name="Normal 3 2 5 2 6 2 2" xfId="40089"/>
    <cellStyle name="Normal 3 2 5 2 6 2 2 2" xfId="40090"/>
    <cellStyle name="Normal 3 2 5 2 6 2 3" xfId="40091"/>
    <cellStyle name="Normal 3 2 5 2 6 3" xfId="40092"/>
    <cellStyle name="Normal 3 2 5 2 6 3 2" xfId="40093"/>
    <cellStyle name="Normal 3 2 5 2 6 4" xfId="40094"/>
    <cellStyle name="Normal 3 2 5 2 7" xfId="40095"/>
    <cellStyle name="Normal 3 2 5 2 7 2" xfId="40096"/>
    <cellStyle name="Normal 3 2 5 2 7 2 2" xfId="40097"/>
    <cellStyle name="Normal 3 2 5 2 7 2 2 2" xfId="40098"/>
    <cellStyle name="Normal 3 2 5 2 7 2 3" xfId="40099"/>
    <cellStyle name="Normal 3 2 5 2 7 3" xfId="40100"/>
    <cellStyle name="Normal 3 2 5 2 7 3 2" xfId="40101"/>
    <cellStyle name="Normal 3 2 5 2 7 4" xfId="40102"/>
    <cellStyle name="Normal 3 2 5 2 8" xfId="40103"/>
    <cellStyle name="Normal 3 2 5 2 8 2" xfId="40104"/>
    <cellStyle name="Normal 3 2 5 2 8 2 2" xfId="40105"/>
    <cellStyle name="Normal 3 2 5 2 8 2 2 2" xfId="40106"/>
    <cellStyle name="Normal 3 2 5 2 8 2 3" xfId="40107"/>
    <cellStyle name="Normal 3 2 5 2 8 3" xfId="40108"/>
    <cellStyle name="Normal 3 2 5 2 8 3 2" xfId="40109"/>
    <cellStyle name="Normal 3 2 5 2 8 4" xfId="40110"/>
    <cellStyle name="Normal 3 2 5 2 9" xfId="40111"/>
    <cellStyle name="Normal 3 2 5 2 9 2" xfId="40112"/>
    <cellStyle name="Normal 3 2 5 2 9 2 2" xfId="40113"/>
    <cellStyle name="Normal 3 2 5 2 9 3" xfId="40114"/>
    <cellStyle name="Normal 3 2 5 3" xfId="40115"/>
    <cellStyle name="Normal 3 2 5 3 10" xfId="40116"/>
    <cellStyle name="Normal 3 2 5 3 11" xfId="40117"/>
    <cellStyle name="Normal 3 2 5 3 2" xfId="40118"/>
    <cellStyle name="Normal 3 2 5 3 2 2" xfId="40119"/>
    <cellStyle name="Normal 3 2 5 3 2 2 2" xfId="40120"/>
    <cellStyle name="Normal 3 2 5 3 2 2 2 2" xfId="40121"/>
    <cellStyle name="Normal 3 2 5 3 2 2 2 2 2" xfId="40122"/>
    <cellStyle name="Normal 3 2 5 3 2 2 2 3" xfId="40123"/>
    <cellStyle name="Normal 3 2 5 3 2 2 3" xfId="40124"/>
    <cellStyle name="Normal 3 2 5 3 2 2 3 2" xfId="40125"/>
    <cellStyle name="Normal 3 2 5 3 2 2 4" xfId="40126"/>
    <cellStyle name="Normal 3 2 5 3 2 3" xfId="40127"/>
    <cellStyle name="Normal 3 2 5 3 2 3 2" xfId="40128"/>
    <cellStyle name="Normal 3 2 5 3 2 3 2 2" xfId="40129"/>
    <cellStyle name="Normal 3 2 5 3 2 3 2 2 2" xfId="40130"/>
    <cellStyle name="Normal 3 2 5 3 2 3 2 3" xfId="40131"/>
    <cellStyle name="Normal 3 2 5 3 2 3 3" xfId="40132"/>
    <cellStyle name="Normal 3 2 5 3 2 3 3 2" xfId="40133"/>
    <cellStyle name="Normal 3 2 5 3 2 3 4" xfId="40134"/>
    <cellStyle name="Normal 3 2 5 3 2 4" xfId="40135"/>
    <cellStyle name="Normal 3 2 5 3 2 4 2" xfId="40136"/>
    <cellStyle name="Normal 3 2 5 3 2 4 2 2" xfId="40137"/>
    <cellStyle name="Normal 3 2 5 3 2 4 3" xfId="40138"/>
    <cellStyle name="Normal 3 2 5 3 2 5" xfId="40139"/>
    <cellStyle name="Normal 3 2 5 3 2 5 2" xfId="40140"/>
    <cellStyle name="Normal 3 2 5 3 2 6" xfId="40141"/>
    <cellStyle name="Normal 3 2 5 3 2 7" xfId="40142"/>
    <cellStyle name="Normal 3 2 5 3 3" xfId="40143"/>
    <cellStyle name="Normal 3 2 5 3 3 2" xfId="40144"/>
    <cellStyle name="Normal 3 2 5 3 3 2 2" xfId="40145"/>
    <cellStyle name="Normal 3 2 5 3 3 2 2 2" xfId="40146"/>
    <cellStyle name="Normal 3 2 5 3 3 2 3" xfId="40147"/>
    <cellStyle name="Normal 3 2 5 3 3 3" xfId="40148"/>
    <cellStyle name="Normal 3 2 5 3 3 3 2" xfId="40149"/>
    <cellStyle name="Normal 3 2 5 3 3 4" xfId="40150"/>
    <cellStyle name="Normal 3 2 5 3 3 5" xfId="40151"/>
    <cellStyle name="Normal 3 2 5 3 4" xfId="40152"/>
    <cellStyle name="Normal 3 2 5 3 4 2" xfId="40153"/>
    <cellStyle name="Normal 3 2 5 3 4 2 2" xfId="40154"/>
    <cellStyle name="Normal 3 2 5 3 4 2 2 2" xfId="40155"/>
    <cellStyle name="Normal 3 2 5 3 4 2 3" xfId="40156"/>
    <cellStyle name="Normal 3 2 5 3 4 3" xfId="40157"/>
    <cellStyle name="Normal 3 2 5 3 4 3 2" xfId="40158"/>
    <cellStyle name="Normal 3 2 5 3 4 4" xfId="40159"/>
    <cellStyle name="Normal 3 2 5 3 5" xfId="40160"/>
    <cellStyle name="Normal 3 2 5 3 5 2" xfId="40161"/>
    <cellStyle name="Normal 3 2 5 3 5 2 2" xfId="40162"/>
    <cellStyle name="Normal 3 2 5 3 5 2 2 2" xfId="40163"/>
    <cellStyle name="Normal 3 2 5 3 5 2 3" xfId="40164"/>
    <cellStyle name="Normal 3 2 5 3 5 3" xfId="40165"/>
    <cellStyle name="Normal 3 2 5 3 5 3 2" xfId="40166"/>
    <cellStyle name="Normal 3 2 5 3 5 4" xfId="40167"/>
    <cellStyle name="Normal 3 2 5 3 6" xfId="40168"/>
    <cellStyle name="Normal 3 2 5 3 6 2" xfId="40169"/>
    <cellStyle name="Normal 3 2 5 3 6 2 2" xfId="40170"/>
    <cellStyle name="Normal 3 2 5 3 6 2 2 2" xfId="40171"/>
    <cellStyle name="Normal 3 2 5 3 6 2 3" xfId="40172"/>
    <cellStyle name="Normal 3 2 5 3 6 3" xfId="40173"/>
    <cellStyle name="Normal 3 2 5 3 6 3 2" xfId="40174"/>
    <cellStyle name="Normal 3 2 5 3 6 4" xfId="40175"/>
    <cellStyle name="Normal 3 2 5 3 7" xfId="40176"/>
    <cellStyle name="Normal 3 2 5 3 7 2" xfId="40177"/>
    <cellStyle name="Normal 3 2 5 3 7 2 2" xfId="40178"/>
    <cellStyle name="Normal 3 2 5 3 7 3" xfId="40179"/>
    <cellStyle name="Normal 3 2 5 3 8" xfId="40180"/>
    <cellStyle name="Normal 3 2 5 3 8 2" xfId="40181"/>
    <cellStyle name="Normal 3 2 5 3 9" xfId="40182"/>
    <cellStyle name="Normal 3 2 5 4" xfId="40183"/>
    <cellStyle name="Normal 3 2 5 4 10" xfId="40184"/>
    <cellStyle name="Normal 3 2 5 4 11" xfId="40185"/>
    <cellStyle name="Normal 3 2 5 4 2" xfId="40186"/>
    <cellStyle name="Normal 3 2 5 4 2 2" xfId="40187"/>
    <cellStyle name="Normal 3 2 5 4 2 2 2" xfId="40188"/>
    <cellStyle name="Normal 3 2 5 4 2 2 2 2" xfId="40189"/>
    <cellStyle name="Normal 3 2 5 4 2 2 2 2 2" xfId="40190"/>
    <cellStyle name="Normal 3 2 5 4 2 2 2 3" xfId="40191"/>
    <cellStyle name="Normal 3 2 5 4 2 2 3" xfId="40192"/>
    <cellStyle name="Normal 3 2 5 4 2 2 3 2" xfId="40193"/>
    <cellStyle name="Normal 3 2 5 4 2 2 4" xfId="40194"/>
    <cellStyle name="Normal 3 2 5 4 2 3" xfId="40195"/>
    <cellStyle name="Normal 3 2 5 4 2 3 2" xfId="40196"/>
    <cellStyle name="Normal 3 2 5 4 2 3 2 2" xfId="40197"/>
    <cellStyle name="Normal 3 2 5 4 2 3 2 2 2" xfId="40198"/>
    <cellStyle name="Normal 3 2 5 4 2 3 2 3" xfId="40199"/>
    <cellStyle name="Normal 3 2 5 4 2 3 3" xfId="40200"/>
    <cellStyle name="Normal 3 2 5 4 2 3 3 2" xfId="40201"/>
    <cellStyle name="Normal 3 2 5 4 2 3 4" xfId="40202"/>
    <cellStyle name="Normal 3 2 5 4 2 4" xfId="40203"/>
    <cellStyle name="Normal 3 2 5 4 2 4 2" xfId="40204"/>
    <cellStyle name="Normal 3 2 5 4 2 4 2 2" xfId="40205"/>
    <cellStyle name="Normal 3 2 5 4 2 4 3" xfId="40206"/>
    <cellStyle name="Normal 3 2 5 4 2 5" xfId="40207"/>
    <cellStyle name="Normal 3 2 5 4 2 5 2" xfId="40208"/>
    <cellStyle name="Normal 3 2 5 4 2 6" xfId="40209"/>
    <cellStyle name="Normal 3 2 5 4 2 7" xfId="40210"/>
    <cellStyle name="Normal 3 2 5 4 3" xfId="40211"/>
    <cellStyle name="Normal 3 2 5 4 3 2" xfId="40212"/>
    <cellStyle name="Normal 3 2 5 4 3 2 2" xfId="40213"/>
    <cellStyle name="Normal 3 2 5 4 3 2 2 2" xfId="40214"/>
    <cellStyle name="Normal 3 2 5 4 3 2 3" xfId="40215"/>
    <cellStyle name="Normal 3 2 5 4 3 3" xfId="40216"/>
    <cellStyle name="Normal 3 2 5 4 3 3 2" xfId="40217"/>
    <cellStyle name="Normal 3 2 5 4 3 4" xfId="40218"/>
    <cellStyle name="Normal 3 2 5 4 3 5" xfId="40219"/>
    <cellStyle name="Normal 3 2 5 4 4" xfId="40220"/>
    <cellStyle name="Normal 3 2 5 4 4 2" xfId="40221"/>
    <cellStyle name="Normal 3 2 5 4 4 2 2" xfId="40222"/>
    <cellStyle name="Normal 3 2 5 4 4 2 2 2" xfId="40223"/>
    <cellStyle name="Normal 3 2 5 4 4 2 3" xfId="40224"/>
    <cellStyle name="Normal 3 2 5 4 4 3" xfId="40225"/>
    <cellStyle name="Normal 3 2 5 4 4 3 2" xfId="40226"/>
    <cellStyle name="Normal 3 2 5 4 4 4" xfId="40227"/>
    <cellStyle name="Normal 3 2 5 4 5" xfId="40228"/>
    <cellStyle name="Normal 3 2 5 4 5 2" xfId="40229"/>
    <cellStyle name="Normal 3 2 5 4 5 2 2" xfId="40230"/>
    <cellStyle name="Normal 3 2 5 4 5 2 2 2" xfId="40231"/>
    <cellStyle name="Normal 3 2 5 4 5 2 3" xfId="40232"/>
    <cellStyle name="Normal 3 2 5 4 5 3" xfId="40233"/>
    <cellStyle name="Normal 3 2 5 4 5 3 2" xfId="40234"/>
    <cellStyle name="Normal 3 2 5 4 5 4" xfId="40235"/>
    <cellStyle name="Normal 3 2 5 4 6" xfId="40236"/>
    <cellStyle name="Normal 3 2 5 4 6 2" xfId="40237"/>
    <cellStyle name="Normal 3 2 5 4 6 2 2" xfId="40238"/>
    <cellStyle name="Normal 3 2 5 4 6 2 2 2" xfId="40239"/>
    <cellStyle name="Normal 3 2 5 4 6 2 3" xfId="40240"/>
    <cellStyle name="Normal 3 2 5 4 6 3" xfId="40241"/>
    <cellStyle name="Normal 3 2 5 4 6 3 2" xfId="40242"/>
    <cellStyle name="Normal 3 2 5 4 6 4" xfId="40243"/>
    <cellStyle name="Normal 3 2 5 4 7" xfId="40244"/>
    <cellStyle name="Normal 3 2 5 4 7 2" xfId="40245"/>
    <cellStyle name="Normal 3 2 5 4 7 2 2" xfId="40246"/>
    <cellStyle name="Normal 3 2 5 4 7 3" xfId="40247"/>
    <cellStyle name="Normal 3 2 5 4 8" xfId="40248"/>
    <cellStyle name="Normal 3 2 5 4 8 2" xfId="40249"/>
    <cellStyle name="Normal 3 2 5 4 9" xfId="40250"/>
    <cellStyle name="Normal 3 2 5 5" xfId="40251"/>
    <cellStyle name="Normal 3 2 5 5 2" xfId="40252"/>
    <cellStyle name="Normal 3 2 5 5 2 2" xfId="40253"/>
    <cellStyle name="Normal 3 2 5 5 2 2 2" xfId="40254"/>
    <cellStyle name="Normal 3 2 5 5 2 2 2 2" xfId="40255"/>
    <cellStyle name="Normal 3 2 5 5 2 2 3" xfId="40256"/>
    <cellStyle name="Normal 3 2 5 5 2 3" xfId="40257"/>
    <cellStyle name="Normal 3 2 5 5 2 3 2" xfId="40258"/>
    <cellStyle name="Normal 3 2 5 5 2 4" xfId="40259"/>
    <cellStyle name="Normal 3 2 5 5 3" xfId="40260"/>
    <cellStyle name="Normal 3 2 5 5 3 2" xfId="40261"/>
    <cellStyle name="Normal 3 2 5 5 3 2 2" xfId="40262"/>
    <cellStyle name="Normal 3 2 5 5 3 2 2 2" xfId="40263"/>
    <cellStyle name="Normal 3 2 5 5 3 2 3" xfId="40264"/>
    <cellStyle name="Normal 3 2 5 5 3 3" xfId="40265"/>
    <cellStyle name="Normal 3 2 5 5 3 3 2" xfId="40266"/>
    <cellStyle name="Normal 3 2 5 5 3 4" xfId="40267"/>
    <cellStyle name="Normal 3 2 5 5 4" xfId="40268"/>
    <cellStyle name="Normal 3 2 5 5 4 2" xfId="40269"/>
    <cellStyle name="Normal 3 2 5 5 4 2 2" xfId="40270"/>
    <cellStyle name="Normal 3 2 5 5 4 3" xfId="40271"/>
    <cellStyle name="Normal 3 2 5 5 5" xfId="40272"/>
    <cellStyle name="Normal 3 2 5 5 5 2" xfId="40273"/>
    <cellStyle name="Normal 3 2 5 5 6" xfId="40274"/>
    <cellStyle name="Normal 3 2 5 5 7" xfId="40275"/>
    <cellStyle name="Normal 3 2 5 5 8" xfId="40276"/>
    <cellStyle name="Normal 3 2 5 6" xfId="40277"/>
    <cellStyle name="Normal 3 2 5 6 2" xfId="40278"/>
    <cellStyle name="Normal 3 2 5 6 2 2" xfId="40279"/>
    <cellStyle name="Normal 3 2 5 6 2 2 2" xfId="40280"/>
    <cellStyle name="Normal 3 2 5 6 2 2 2 2" xfId="40281"/>
    <cellStyle name="Normal 3 2 5 6 2 2 3" xfId="40282"/>
    <cellStyle name="Normal 3 2 5 6 2 3" xfId="40283"/>
    <cellStyle name="Normal 3 2 5 6 2 3 2" xfId="40284"/>
    <cellStyle name="Normal 3 2 5 6 2 4" xfId="40285"/>
    <cellStyle name="Normal 3 2 5 6 3" xfId="40286"/>
    <cellStyle name="Normal 3 2 5 6 3 2" xfId="40287"/>
    <cellStyle name="Normal 3 2 5 6 3 2 2" xfId="40288"/>
    <cellStyle name="Normal 3 2 5 6 3 2 2 2" xfId="40289"/>
    <cellStyle name="Normal 3 2 5 6 3 2 3" xfId="40290"/>
    <cellStyle name="Normal 3 2 5 6 3 3" xfId="40291"/>
    <cellStyle name="Normal 3 2 5 6 3 3 2" xfId="40292"/>
    <cellStyle name="Normal 3 2 5 6 3 4" xfId="40293"/>
    <cellStyle name="Normal 3 2 5 6 4" xfId="40294"/>
    <cellStyle name="Normal 3 2 5 6 4 2" xfId="40295"/>
    <cellStyle name="Normal 3 2 5 6 4 2 2" xfId="40296"/>
    <cellStyle name="Normal 3 2 5 6 4 3" xfId="40297"/>
    <cellStyle name="Normal 3 2 5 6 5" xfId="40298"/>
    <cellStyle name="Normal 3 2 5 6 5 2" xfId="40299"/>
    <cellStyle name="Normal 3 2 5 6 6" xfId="40300"/>
    <cellStyle name="Normal 3 2 5 6 7" xfId="40301"/>
    <cellStyle name="Normal 3 2 5 7" xfId="40302"/>
    <cellStyle name="Normal 3 2 5 7 2" xfId="40303"/>
    <cellStyle name="Normal 3 2 5 7 2 2" xfId="40304"/>
    <cellStyle name="Normal 3 2 5 7 2 2 2" xfId="40305"/>
    <cellStyle name="Normal 3 2 5 7 2 3" xfId="40306"/>
    <cellStyle name="Normal 3 2 5 7 3" xfId="40307"/>
    <cellStyle name="Normal 3 2 5 7 3 2" xfId="40308"/>
    <cellStyle name="Normal 3 2 5 7 4" xfId="40309"/>
    <cellStyle name="Normal 3 2 5 7 5" xfId="40310"/>
    <cellStyle name="Normal 3 2 5 7 6" xfId="40311"/>
    <cellStyle name="Normal 3 2 5 8" xfId="40312"/>
    <cellStyle name="Normal 3 2 5 8 2" xfId="40313"/>
    <cellStyle name="Normal 3 2 5 8 2 2" xfId="40314"/>
    <cellStyle name="Normal 3 2 5 8 2 2 2" xfId="40315"/>
    <cellStyle name="Normal 3 2 5 8 2 3" xfId="40316"/>
    <cellStyle name="Normal 3 2 5 8 3" xfId="40317"/>
    <cellStyle name="Normal 3 2 5 8 3 2" xfId="40318"/>
    <cellStyle name="Normal 3 2 5 8 4" xfId="40319"/>
    <cellStyle name="Normal 3 2 5 9" xfId="40320"/>
    <cellStyle name="Normal 3 2 5 9 2" xfId="40321"/>
    <cellStyle name="Normal 3 2 5 9 2 2" xfId="40322"/>
    <cellStyle name="Normal 3 2 5 9 2 2 2" xfId="40323"/>
    <cellStyle name="Normal 3 2 5 9 2 3" xfId="40324"/>
    <cellStyle name="Normal 3 2 5 9 3" xfId="40325"/>
    <cellStyle name="Normal 3 2 5 9 3 2" xfId="40326"/>
    <cellStyle name="Normal 3 2 5 9 4" xfId="40327"/>
    <cellStyle name="Normal 3 2 6" xfId="40328"/>
    <cellStyle name="Normal 3 2 6 10" xfId="40329"/>
    <cellStyle name="Normal 3 2 6 10 2" xfId="40330"/>
    <cellStyle name="Normal 3 2 6 11" xfId="40331"/>
    <cellStyle name="Normal 3 2 6 12" xfId="40332"/>
    <cellStyle name="Normal 3 2 6 13" xfId="40333"/>
    <cellStyle name="Normal 3 2 6 14" xfId="40334"/>
    <cellStyle name="Normal 3 2 6 15" xfId="40335"/>
    <cellStyle name="Normal 3 2 6 16" xfId="40336"/>
    <cellStyle name="Normal 3 2 6 2" xfId="40337"/>
    <cellStyle name="Normal 3 2 6 2 10" xfId="40338"/>
    <cellStyle name="Normal 3 2 6 2 11" xfId="40339"/>
    <cellStyle name="Normal 3 2 6 2 12" xfId="40340"/>
    <cellStyle name="Normal 3 2 6 2 2" xfId="40341"/>
    <cellStyle name="Normal 3 2 6 2 2 2" xfId="40342"/>
    <cellStyle name="Normal 3 2 6 2 2 2 2" xfId="40343"/>
    <cellStyle name="Normal 3 2 6 2 2 2 2 2" xfId="40344"/>
    <cellStyle name="Normal 3 2 6 2 2 2 2 2 2" xfId="40345"/>
    <cellStyle name="Normal 3 2 6 2 2 2 2 3" xfId="40346"/>
    <cellStyle name="Normal 3 2 6 2 2 2 3" xfId="40347"/>
    <cellStyle name="Normal 3 2 6 2 2 2 3 2" xfId="40348"/>
    <cellStyle name="Normal 3 2 6 2 2 2 4" xfId="40349"/>
    <cellStyle name="Normal 3 2 6 2 2 3" xfId="40350"/>
    <cellStyle name="Normal 3 2 6 2 2 3 2" xfId="40351"/>
    <cellStyle name="Normal 3 2 6 2 2 3 2 2" xfId="40352"/>
    <cellStyle name="Normal 3 2 6 2 2 3 2 2 2" xfId="40353"/>
    <cellStyle name="Normal 3 2 6 2 2 3 2 3" xfId="40354"/>
    <cellStyle name="Normal 3 2 6 2 2 3 3" xfId="40355"/>
    <cellStyle name="Normal 3 2 6 2 2 3 3 2" xfId="40356"/>
    <cellStyle name="Normal 3 2 6 2 2 3 4" xfId="40357"/>
    <cellStyle name="Normal 3 2 6 2 2 4" xfId="40358"/>
    <cellStyle name="Normal 3 2 6 2 2 4 2" xfId="40359"/>
    <cellStyle name="Normal 3 2 6 2 2 4 2 2" xfId="40360"/>
    <cellStyle name="Normal 3 2 6 2 2 4 3" xfId="40361"/>
    <cellStyle name="Normal 3 2 6 2 2 5" xfId="40362"/>
    <cellStyle name="Normal 3 2 6 2 2 5 2" xfId="40363"/>
    <cellStyle name="Normal 3 2 6 2 2 6" xfId="40364"/>
    <cellStyle name="Normal 3 2 6 2 2 7" xfId="40365"/>
    <cellStyle name="Normal 3 2 6 2 3" xfId="40366"/>
    <cellStyle name="Normal 3 2 6 2 3 2" xfId="40367"/>
    <cellStyle name="Normal 3 2 6 2 3 2 2" xfId="40368"/>
    <cellStyle name="Normal 3 2 6 2 3 2 2 2" xfId="40369"/>
    <cellStyle name="Normal 3 2 6 2 3 2 3" xfId="40370"/>
    <cellStyle name="Normal 3 2 6 2 3 3" xfId="40371"/>
    <cellStyle name="Normal 3 2 6 2 3 3 2" xfId="40372"/>
    <cellStyle name="Normal 3 2 6 2 3 4" xfId="40373"/>
    <cellStyle name="Normal 3 2 6 2 3 5" xfId="40374"/>
    <cellStyle name="Normal 3 2 6 2 4" xfId="40375"/>
    <cellStyle name="Normal 3 2 6 2 4 2" xfId="40376"/>
    <cellStyle name="Normal 3 2 6 2 4 2 2" xfId="40377"/>
    <cellStyle name="Normal 3 2 6 2 4 2 2 2" xfId="40378"/>
    <cellStyle name="Normal 3 2 6 2 4 2 3" xfId="40379"/>
    <cellStyle name="Normal 3 2 6 2 4 3" xfId="40380"/>
    <cellStyle name="Normal 3 2 6 2 4 3 2" xfId="40381"/>
    <cellStyle name="Normal 3 2 6 2 4 4" xfId="40382"/>
    <cellStyle name="Normal 3 2 6 2 5" xfId="40383"/>
    <cellStyle name="Normal 3 2 6 2 5 2" xfId="40384"/>
    <cellStyle name="Normal 3 2 6 2 5 2 2" xfId="40385"/>
    <cellStyle name="Normal 3 2 6 2 5 2 2 2" xfId="40386"/>
    <cellStyle name="Normal 3 2 6 2 5 2 3" xfId="40387"/>
    <cellStyle name="Normal 3 2 6 2 5 3" xfId="40388"/>
    <cellStyle name="Normal 3 2 6 2 5 3 2" xfId="40389"/>
    <cellStyle name="Normal 3 2 6 2 5 4" xfId="40390"/>
    <cellStyle name="Normal 3 2 6 2 6" xfId="40391"/>
    <cellStyle name="Normal 3 2 6 2 6 2" xfId="40392"/>
    <cellStyle name="Normal 3 2 6 2 6 2 2" xfId="40393"/>
    <cellStyle name="Normal 3 2 6 2 6 2 2 2" xfId="40394"/>
    <cellStyle name="Normal 3 2 6 2 6 2 3" xfId="40395"/>
    <cellStyle name="Normal 3 2 6 2 6 3" xfId="40396"/>
    <cellStyle name="Normal 3 2 6 2 6 3 2" xfId="40397"/>
    <cellStyle name="Normal 3 2 6 2 6 4" xfId="40398"/>
    <cellStyle name="Normal 3 2 6 2 7" xfId="40399"/>
    <cellStyle name="Normal 3 2 6 2 7 2" xfId="40400"/>
    <cellStyle name="Normal 3 2 6 2 7 2 2" xfId="40401"/>
    <cellStyle name="Normal 3 2 6 2 7 3" xfId="40402"/>
    <cellStyle name="Normal 3 2 6 2 8" xfId="40403"/>
    <cellStyle name="Normal 3 2 6 2 8 2" xfId="40404"/>
    <cellStyle name="Normal 3 2 6 2 9" xfId="40405"/>
    <cellStyle name="Normal 3 2 6 3" xfId="40406"/>
    <cellStyle name="Normal 3 2 6 3 10" xfId="40407"/>
    <cellStyle name="Normal 3 2 6 3 11" xfId="40408"/>
    <cellStyle name="Normal 3 2 6 3 2" xfId="40409"/>
    <cellStyle name="Normal 3 2 6 3 2 2" xfId="40410"/>
    <cellStyle name="Normal 3 2 6 3 2 2 2" xfId="40411"/>
    <cellStyle name="Normal 3 2 6 3 2 2 2 2" xfId="40412"/>
    <cellStyle name="Normal 3 2 6 3 2 2 2 2 2" xfId="40413"/>
    <cellStyle name="Normal 3 2 6 3 2 2 2 3" xfId="40414"/>
    <cellStyle name="Normal 3 2 6 3 2 2 3" xfId="40415"/>
    <cellStyle name="Normal 3 2 6 3 2 2 3 2" xfId="40416"/>
    <cellStyle name="Normal 3 2 6 3 2 2 4" xfId="40417"/>
    <cellStyle name="Normal 3 2 6 3 2 3" xfId="40418"/>
    <cellStyle name="Normal 3 2 6 3 2 3 2" xfId="40419"/>
    <cellStyle name="Normal 3 2 6 3 2 3 2 2" xfId="40420"/>
    <cellStyle name="Normal 3 2 6 3 2 3 2 2 2" xfId="40421"/>
    <cellStyle name="Normal 3 2 6 3 2 3 2 3" xfId="40422"/>
    <cellStyle name="Normal 3 2 6 3 2 3 3" xfId="40423"/>
    <cellStyle name="Normal 3 2 6 3 2 3 3 2" xfId="40424"/>
    <cellStyle name="Normal 3 2 6 3 2 3 4" xfId="40425"/>
    <cellStyle name="Normal 3 2 6 3 2 4" xfId="40426"/>
    <cellStyle name="Normal 3 2 6 3 2 4 2" xfId="40427"/>
    <cellStyle name="Normal 3 2 6 3 2 4 2 2" xfId="40428"/>
    <cellStyle name="Normal 3 2 6 3 2 4 3" xfId="40429"/>
    <cellStyle name="Normal 3 2 6 3 2 5" xfId="40430"/>
    <cellStyle name="Normal 3 2 6 3 2 5 2" xfId="40431"/>
    <cellStyle name="Normal 3 2 6 3 2 6" xfId="40432"/>
    <cellStyle name="Normal 3 2 6 3 2 7" xfId="40433"/>
    <cellStyle name="Normal 3 2 6 3 3" xfId="40434"/>
    <cellStyle name="Normal 3 2 6 3 3 2" xfId="40435"/>
    <cellStyle name="Normal 3 2 6 3 3 2 2" xfId="40436"/>
    <cellStyle name="Normal 3 2 6 3 3 2 2 2" xfId="40437"/>
    <cellStyle name="Normal 3 2 6 3 3 2 3" xfId="40438"/>
    <cellStyle name="Normal 3 2 6 3 3 3" xfId="40439"/>
    <cellStyle name="Normal 3 2 6 3 3 3 2" xfId="40440"/>
    <cellStyle name="Normal 3 2 6 3 3 4" xfId="40441"/>
    <cellStyle name="Normal 3 2 6 3 3 5" xfId="40442"/>
    <cellStyle name="Normal 3 2 6 3 4" xfId="40443"/>
    <cellStyle name="Normal 3 2 6 3 4 2" xfId="40444"/>
    <cellStyle name="Normal 3 2 6 3 4 2 2" xfId="40445"/>
    <cellStyle name="Normal 3 2 6 3 4 2 2 2" xfId="40446"/>
    <cellStyle name="Normal 3 2 6 3 4 2 3" xfId="40447"/>
    <cellStyle name="Normal 3 2 6 3 4 3" xfId="40448"/>
    <cellStyle name="Normal 3 2 6 3 4 3 2" xfId="40449"/>
    <cellStyle name="Normal 3 2 6 3 4 4" xfId="40450"/>
    <cellStyle name="Normal 3 2 6 3 5" xfId="40451"/>
    <cellStyle name="Normal 3 2 6 3 5 2" xfId="40452"/>
    <cellStyle name="Normal 3 2 6 3 5 2 2" xfId="40453"/>
    <cellStyle name="Normal 3 2 6 3 5 2 2 2" xfId="40454"/>
    <cellStyle name="Normal 3 2 6 3 5 2 3" xfId="40455"/>
    <cellStyle name="Normal 3 2 6 3 5 3" xfId="40456"/>
    <cellStyle name="Normal 3 2 6 3 5 3 2" xfId="40457"/>
    <cellStyle name="Normal 3 2 6 3 5 4" xfId="40458"/>
    <cellStyle name="Normal 3 2 6 3 6" xfId="40459"/>
    <cellStyle name="Normal 3 2 6 3 6 2" xfId="40460"/>
    <cellStyle name="Normal 3 2 6 3 6 2 2" xfId="40461"/>
    <cellStyle name="Normal 3 2 6 3 6 2 2 2" xfId="40462"/>
    <cellStyle name="Normal 3 2 6 3 6 2 3" xfId="40463"/>
    <cellStyle name="Normal 3 2 6 3 6 3" xfId="40464"/>
    <cellStyle name="Normal 3 2 6 3 6 3 2" xfId="40465"/>
    <cellStyle name="Normal 3 2 6 3 6 4" xfId="40466"/>
    <cellStyle name="Normal 3 2 6 3 7" xfId="40467"/>
    <cellStyle name="Normal 3 2 6 3 7 2" xfId="40468"/>
    <cellStyle name="Normal 3 2 6 3 7 2 2" xfId="40469"/>
    <cellStyle name="Normal 3 2 6 3 7 3" xfId="40470"/>
    <cellStyle name="Normal 3 2 6 3 8" xfId="40471"/>
    <cellStyle name="Normal 3 2 6 3 8 2" xfId="40472"/>
    <cellStyle name="Normal 3 2 6 3 9" xfId="40473"/>
    <cellStyle name="Normal 3 2 6 4" xfId="40474"/>
    <cellStyle name="Normal 3 2 6 4 2" xfId="40475"/>
    <cellStyle name="Normal 3 2 6 4 2 2" xfId="40476"/>
    <cellStyle name="Normal 3 2 6 4 2 2 2" xfId="40477"/>
    <cellStyle name="Normal 3 2 6 4 2 2 2 2" xfId="40478"/>
    <cellStyle name="Normal 3 2 6 4 2 2 3" xfId="40479"/>
    <cellStyle name="Normal 3 2 6 4 2 3" xfId="40480"/>
    <cellStyle name="Normal 3 2 6 4 2 3 2" xfId="40481"/>
    <cellStyle name="Normal 3 2 6 4 2 4" xfId="40482"/>
    <cellStyle name="Normal 3 2 6 4 3" xfId="40483"/>
    <cellStyle name="Normal 3 2 6 4 3 2" xfId="40484"/>
    <cellStyle name="Normal 3 2 6 4 3 2 2" xfId="40485"/>
    <cellStyle name="Normal 3 2 6 4 3 2 2 2" xfId="40486"/>
    <cellStyle name="Normal 3 2 6 4 3 2 3" xfId="40487"/>
    <cellStyle name="Normal 3 2 6 4 3 3" xfId="40488"/>
    <cellStyle name="Normal 3 2 6 4 3 3 2" xfId="40489"/>
    <cellStyle name="Normal 3 2 6 4 3 4" xfId="40490"/>
    <cellStyle name="Normal 3 2 6 4 4" xfId="40491"/>
    <cellStyle name="Normal 3 2 6 4 4 2" xfId="40492"/>
    <cellStyle name="Normal 3 2 6 4 4 2 2" xfId="40493"/>
    <cellStyle name="Normal 3 2 6 4 4 3" xfId="40494"/>
    <cellStyle name="Normal 3 2 6 4 5" xfId="40495"/>
    <cellStyle name="Normal 3 2 6 4 5 2" xfId="40496"/>
    <cellStyle name="Normal 3 2 6 4 6" xfId="40497"/>
    <cellStyle name="Normal 3 2 6 4 7" xfId="40498"/>
    <cellStyle name="Normal 3 2 6 4 8" xfId="40499"/>
    <cellStyle name="Normal 3 2 6 5" xfId="40500"/>
    <cellStyle name="Normal 3 2 6 5 2" xfId="40501"/>
    <cellStyle name="Normal 3 2 6 5 2 2" xfId="40502"/>
    <cellStyle name="Normal 3 2 6 5 2 2 2" xfId="40503"/>
    <cellStyle name="Normal 3 2 6 5 2 2 2 2" xfId="40504"/>
    <cellStyle name="Normal 3 2 6 5 2 2 3" xfId="40505"/>
    <cellStyle name="Normal 3 2 6 5 2 3" xfId="40506"/>
    <cellStyle name="Normal 3 2 6 5 2 3 2" xfId="40507"/>
    <cellStyle name="Normal 3 2 6 5 2 4" xfId="40508"/>
    <cellStyle name="Normal 3 2 6 5 3" xfId="40509"/>
    <cellStyle name="Normal 3 2 6 5 3 2" xfId="40510"/>
    <cellStyle name="Normal 3 2 6 5 3 2 2" xfId="40511"/>
    <cellStyle name="Normal 3 2 6 5 3 2 2 2" xfId="40512"/>
    <cellStyle name="Normal 3 2 6 5 3 2 3" xfId="40513"/>
    <cellStyle name="Normal 3 2 6 5 3 3" xfId="40514"/>
    <cellStyle name="Normal 3 2 6 5 3 3 2" xfId="40515"/>
    <cellStyle name="Normal 3 2 6 5 3 4" xfId="40516"/>
    <cellStyle name="Normal 3 2 6 5 4" xfId="40517"/>
    <cellStyle name="Normal 3 2 6 5 4 2" xfId="40518"/>
    <cellStyle name="Normal 3 2 6 5 4 2 2" xfId="40519"/>
    <cellStyle name="Normal 3 2 6 5 4 3" xfId="40520"/>
    <cellStyle name="Normal 3 2 6 5 5" xfId="40521"/>
    <cellStyle name="Normal 3 2 6 5 5 2" xfId="40522"/>
    <cellStyle name="Normal 3 2 6 5 6" xfId="40523"/>
    <cellStyle name="Normal 3 2 6 5 7" xfId="40524"/>
    <cellStyle name="Normal 3 2 6 5 8" xfId="40525"/>
    <cellStyle name="Normal 3 2 6 6" xfId="40526"/>
    <cellStyle name="Normal 3 2 6 6 2" xfId="40527"/>
    <cellStyle name="Normal 3 2 6 6 2 2" xfId="40528"/>
    <cellStyle name="Normal 3 2 6 6 2 2 2" xfId="40529"/>
    <cellStyle name="Normal 3 2 6 6 2 3" xfId="40530"/>
    <cellStyle name="Normal 3 2 6 6 3" xfId="40531"/>
    <cellStyle name="Normal 3 2 6 6 3 2" xfId="40532"/>
    <cellStyle name="Normal 3 2 6 6 4" xfId="40533"/>
    <cellStyle name="Normal 3 2 6 6 5" xfId="40534"/>
    <cellStyle name="Normal 3 2 6 6 6" xfId="40535"/>
    <cellStyle name="Normal 3 2 6 7" xfId="40536"/>
    <cellStyle name="Normal 3 2 6 7 2" xfId="40537"/>
    <cellStyle name="Normal 3 2 6 7 2 2" xfId="40538"/>
    <cellStyle name="Normal 3 2 6 7 2 2 2" xfId="40539"/>
    <cellStyle name="Normal 3 2 6 7 2 3" xfId="40540"/>
    <cellStyle name="Normal 3 2 6 7 3" xfId="40541"/>
    <cellStyle name="Normal 3 2 6 7 3 2" xfId="40542"/>
    <cellStyle name="Normal 3 2 6 7 4" xfId="40543"/>
    <cellStyle name="Normal 3 2 6 8" xfId="40544"/>
    <cellStyle name="Normal 3 2 6 8 2" xfId="40545"/>
    <cellStyle name="Normal 3 2 6 8 2 2" xfId="40546"/>
    <cellStyle name="Normal 3 2 6 8 2 2 2" xfId="40547"/>
    <cellStyle name="Normal 3 2 6 8 2 3" xfId="40548"/>
    <cellStyle name="Normal 3 2 6 8 3" xfId="40549"/>
    <cellStyle name="Normal 3 2 6 8 3 2" xfId="40550"/>
    <cellStyle name="Normal 3 2 6 8 4" xfId="40551"/>
    <cellStyle name="Normal 3 2 6 9" xfId="40552"/>
    <cellStyle name="Normal 3 2 6 9 2" xfId="40553"/>
    <cellStyle name="Normal 3 2 6 9 2 2" xfId="40554"/>
    <cellStyle name="Normal 3 2 6 9 3" xfId="40555"/>
    <cellStyle name="Normal 3 2 7" xfId="40556"/>
    <cellStyle name="Normal 3 2 7 10" xfId="40557"/>
    <cellStyle name="Normal 3 2 7 11" xfId="40558"/>
    <cellStyle name="Normal 3 2 7 12" xfId="40559"/>
    <cellStyle name="Normal 3 2 7 2" xfId="40560"/>
    <cellStyle name="Normal 3 2 7 2 10" xfId="40561"/>
    <cellStyle name="Normal 3 2 7 2 11" xfId="40562"/>
    <cellStyle name="Normal 3 2 7 2 2" xfId="40563"/>
    <cellStyle name="Normal 3 2 7 2 2 2" xfId="40564"/>
    <cellStyle name="Normal 3 2 7 2 2 2 2" xfId="40565"/>
    <cellStyle name="Normal 3 2 7 2 2 2 2 2" xfId="40566"/>
    <cellStyle name="Normal 3 2 7 2 2 2 2 2 2" xfId="40567"/>
    <cellStyle name="Normal 3 2 7 2 2 2 2 3" xfId="40568"/>
    <cellStyle name="Normal 3 2 7 2 2 2 3" xfId="40569"/>
    <cellStyle name="Normal 3 2 7 2 2 2 3 2" xfId="40570"/>
    <cellStyle name="Normal 3 2 7 2 2 2 4" xfId="40571"/>
    <cellStyle name="Normal 3 2 7 2 2 3" xfId="40572"/>
    <cellStyle name="Normal 3 2 7 2 2 3 2" xfId="40573"/>
    <cellStyle name="Normal 3 2 7 2 2 3 2 2" xfId="40574"/>
    <cellStyle name="Normal 3 2 7 2 2 3 2 2 2" xfId="40575"/>
    <cellStyle name="Normal 3 2 7 2 2 3 2 3" xfId="40576"/>
    <cellStyle name="Normal 3 2 7 2 2 3 3" xfId="40577"/>
    <cellStyle name="Normal 3 2 7 2 2 3 3 2" xfId="40578"/>
    <cellStyle name="Normal 3 2 7 2 2 3 4" xfId="40579"/>
    <cellStyle name="Normal 3 2 7 2 2 4" xfId="40580"/>
    <cellStyle name="Normal 3 2 7 2 2 4 2" xfId="40581"/>
    <cellStyle name="Normal 3 2 7 2 2 4 2 2" xfId="40582"/>
    <cellStyle name="Normal 3 2 7 2 2 4 3" xfId="40583"/>
    <cellStyle name="Normal 3 2 7 2 2 5" xfId="40584"/>
    <cellStyle name="Normal 3 2 7 2 2 5 2" xfId="40585"/>
    <cellStyle name="Normal 3 2 7 2 2 6" xfId="40586"/>
    <cellStyle name="Normal 3 2 7 2 2 7" xfId="40587"/>
    <cellStyle name="Normal 3 2 7 2 3" xfId="40588"/>
    <cellStyle name="Normal 3 2 7 2 3 2" xfId="40589"/>
    <cellStyle name="Normal 3 2 7 2 3 2 2" xfId="40590"/>
    <cellStyle name="Normal 3 2 7 2 3 2 2 2" xfId="40591"/>
    <cellStyle name="Normal 3 2 7 2 3 2 3" xfId="40592"/>
    <cellStyle name="Normal 3 2 7 2 3 3" xfId="40593"/>
    <cellStyle name="Normal 3 2 7 2 3 3 2" xfId="40594"/>
    <cellStyle name="Normal 3 2 7 2 3 4" xfId="40595"/>
    <cellStyle name="Normal 3 2 7 2 3 5" xfId="40596"/>
    <cellStyle name="Normal 3 2 7 2 4" xfId="40597"/>
    <cellStyle name="Normal 3 2 7 2 4 2" xfId="40598"/>
    <cellStyle name="Normal 3 2 7 2 4 2 2" xfId="40599"/>
    <cellStyle name="Normal 3 2 7 2 4 2 2 2" xfId="40600"/>
    <cellStyle name="Normal 3 2 7 2 4 2 3" xfId="40601"/>
    <cellStyle name="Normal 3 2 7 2 4 3" xfId="40602"/>
    <cellStyle name="Normal 3 2 7 2 4 3 2" xfId="40603"/>
    <cellStyle name="Normal 3 2 7 2 4 4" xfId="40604"/>
    <cellStyle name="Normal 3 2 7 2 5" xfId="40605"/>
    <cellStyle name="Normal 3 2 7 2 5 2" xfId="40606"/>
    <cellStyle name="Normal 3 2 7 2 5 2 2" xfId="40607"/>
    <cellStyle name="Normal 3 2 7 2 5 2 2 2" xfId="40608"/>
    <cellStyle name="Normal 3 2 7 2 5 2 3" xfId="40609"/>
    <cellStyle name="Normal 3 2 7 2 5 3" xfId="40610"/>
    <cellStyle name="Normal 3 2 7 2 5 3 2" xfId="40611"/>
    <cellStyle name="Normal 3 2 7 2 5 4" xfId="40612"/>
    <cellStyle name="Normal 3 2 7 2 6" xfId="40613"/>
    <cellStyle name="Normal 3 2 7 2 6 2" xfId="40614"/>
    <cellStyle name="Normal 3 2 7 2 6 2 2" xfId="40615"/>
    <cellStyle name="Normal 3 2 7 2 6 2 2 2" xfId="40616"/>
    <cellStyle name="Normal 3 2 7 2 6 2 3" xfId="40617"/>
    <cellStyle name="Normal 3 2 7 2 6 3" xfId="40618"/>
    <cellStyle name="Normal 3 2 7 2 6 3 2" xfId="40619"/>
    <cellStyle name="Normal 3 2 7 2 6 4" xfId="40620"/>
    <cellStyle name="Normal 3 2 7 2 7" xfId="40621"/>
    <cellStyle name="Normal 3 2 7 2 7 2" xfId="40622"/>
    <cellStyle name="Normal 3 2 7 2 7 2 2" xfId="40623"/>
    <cellStyle name="Normal 3 2 7 2 7 3" xfId="40624"/>
    <cellStyle name="Normal 3 2 7 2 8" xfId="40625"/>
    <cellStyle name="Normal 3 2 7 2 8 2" xfId="40626"/>
    <cellStyle name="Normal 3 2 7 2 9" xfId="40627"/>
    <cellStyle name="Normal 3 2 7 3" xfId="40628"/>
    <cellStyle name="Normal 3 2 7 3 2" xfId="40629"/>
    <cellStyle name="Normal 3 2 7 3 3" xfId="40630"/>
    <cellStyle name="Normal 3 2 7 4" xfId="40631"/>
    <cellStyle name="Normal 3 2 7 4 2" xfId="40632"/>
    <cellStyle name="Normal 3 2 7 4 2 2" xfId="40633"/>
    <cellStyle name="Normal 3 2 7 4 2 2 2" xfId="40634"/>
    <cellStyle name="Normal 3 2 7 4 2 3" xfId="40635"/>
    <cellStyle name="Normal 3 2 7 4 3" xfId="40636"/>
    <cellStyle name="Normal 3 2 7 4 3 2" xfId="40637"/>
    <cellStyle name="Normal 3 2 7 4 4" xfId="40638"/>
    <cellStyle name="Normal 3 2 7 4 5" xfId="40639"/>
    <cellStyle name="Normal 3 2 7 4 6" xfId="40640"/>
    <cellStyle name="Normal 3 2 7 5" xfId="40641"/>
    <cellStyle name="Normal 3 2 7 5 2" xfId="40642"/>
    <cellStyle name="Normal 3 2 7 5 2 2" xfId="40643"/>
    <cellStyle name="Normal 3 2 7 5 2 2 2" xfId="40644"/>
    <cellStyle name="Normal 3 2 7 5 2 3" xfId="40645"/>
    <cellStyle name="Normal 3 2 7 5 3" xfId="40646"/>
    <cellStyle name="Normal 3 2 7 5 3 2" xfId="40647"/>
    <cellStyle name="Normal 3 2 7 5 4" xfId="40648"/>
    <cellStyle name="Normal 3 2 7 6" xfId="40649"/>
    <cellStyle name="Normal 3 2 7 6 2" xfId="40650"/>
    <cellStyle name="Normal 3 2 7 6 2 2" xfId="40651"/>
    <cellStyle name="Normal 3 2 7 6 2 2 2" xfId="40652"/>
    <cellStyle name="Normal 3 2 7 6 2 3" xfId="40653"/>
    <cellStyle name="Normal 3 2 7 6 3" xfId="40654"/>
    <cellStyle name="Normal 3 2 7 6 3 2" xfId="40655"/>
    <cellStyle name="Normal 3 2 7 6 4" xfId="40656"/>
    <cellStyle name="Normal 3 2 7 7" xfId="40657"/>
    <cellStyle name="Normal 3 2 7 7 2" xfId="40658"/>
    <cellStyle name="Normal 3 2 7 7 2 2" xfId="40659"/>
    <cellStyle name="Normal 3 2 7 7 2 2 2" xfId="40660"/>
    <cellStyle name="Normal 3 2 7 7 2 3" xfId="40661"/>
    <cellStyle name="Normal 3 2 7 7 3" xfId="40662"/>
    <cellStyle name="Normal 3 2 7 7 3 2" xfId="40663"/>
    <cellStyle name="Normal 3 2 7 7 4" xfId="40664"/>
    <cellStyle name="Normal 3 2 7 8" xfId="40665"/>
    <cellStyle name="Normal 3 2 7 8 2" xfId="40666"/>
    <cellStyle name="Normal 3 2 7 8 2 2" xfId="40667"/>
    <cellStyle name="Normal 3 2 7 8 3" xfId="40668"/>
    <cellStyle name="Normal 3 2 7 9" xfId="40669"/>
    <cellStyle name="Normal 3 2 8" xfId="40670"/>
    <cellStyle name="Normal 3 2 8 2" xfId="40671"/>
    <cellStyle name="Normal 3 2 8 2 2" xfId="40672"/>
    <cellStyle name="Normal 3 2 8 2 3" xfId="40673"/>
    <cellStyle name="Normal 3 2 8 3" xfId="40674"/>
    <cellStyle name="Normal 3 2 8 4" xfId="40675"/>
    <cellStyle name="Normal 3 2 9" xfId="40676"/>
    <cellStyle name="Normal 3 2 9 2" xfId="40677"/>
    <cellStyle name="Normal 3 2 9 2 2" xfId="40678"/>
    <cellStyle name="Normal 3 2 9 2 3" xfId="40679"/>
    <cellStyle name="Normal 3 2 9 3" xfId="40680"/>
    <cellStyle name="Normal 3 2 9 4" xfId="40681"/>
    <cellStyle name="Normal 3 2_2012 Cost of Removal" xfId="40682"/>
    <cellStyle name="Normal 3 3" xfId="40683"/>
    <cellStyle name="Normal 3 3 10" xfId="40684"/>
    <cellStyle name="Normal 3 3 10 2" xfId="40685"/>
    <cellStyle name="Normal 3 3 10 2 2" xfId="40686"/>
    <cellStyle name="Normal 3 3 10 2 2 2" xfId="40687"/>
    <cellStyle name="Normal 3 3 10 2 3" xfId="40688"/>
    <cellStyle name="Normal 3 3 10 3" xfId="40689"/>
    <cellStyle name="Normal 3 3 10 3 2" xfId="40690"/>
    <cellStyle name="Normal 3 3 10 4" xfId="40691"/>
    <cellStyle name="Normal 3 3 11" xfId="40692"/>
    <cellStyle name="Normal 3 3 11 2" xfId="40693"/>
    <cellStyle name="Normal 3 3 11 2 2" xfId="40694"/>
    <cellStyle name="Normal 3 3 11 3" xfId="40695"/>
    <cellStyle name="Normal 3 3 12" xfId="40696"/>
    <cellStyle name="Normal 3 3 12 2" xfId="40697"/>
    <cellStyle name="Normal 3 3 13" xfId="40698"/>
    <cellStyle name="Normal 3 3 14" xfId="40699"/>
    <cellStyle name="Normal 3 3 15" xfId="40700"/>
    <cellStyle name="Normal 3 3 16" xfId="40701"/>
    <cellStyle name="Normal 3 3 17" xfId="40702"/>
    <cellStyle name="Normal 3 3 2" xfId="40703"/>
    <cellStyle name="Normal 3 3 2 10" xfId="40704"/>
    <cellStyle name="Normal 3 3 2 10 2" xfId="40705"/>
    <cellStyle name="Normal 3 3 2 10 2 2" xfId="40706"/>
    <cellStyle name="Normal 3 3 2 10 2 2 2" xfId="40707"/>
    <cellStyle name="Normal 3 3 2 10 2 3" xfId="40708"/>
    <cellStyle name="Normal 3 3 2 10 3" xfId="40709"/>
    <cellStyle name="Normal 3 3 2 10 3 2" xfId="40710"/>
    <cellStyle name="Normal 3 3 2 10 4" xfId="40711"/>
    <cellStyle name="Normal 3 3 2 11" xfId="40712"/>
    <cellStyle name="Normal 3 3 2 11 2" xfId="40713"/>
    <cellStyle name="Normal 3 3 2 11 2 2" xfId="40714"/>
    <cellStyle name="Normal 3 3 2 11 3" xfId="40715"/>
    <cellStyle name="Normal 3 3 2 12" xfId="40716"/>
    <cellStyle name="Normal 3 3 2 12 2" xfId="40717"/>
    <cellStyle name="Normal 3 3 2 13" xfId="40718"/>
    <cellStyle name="Normal 3 3 2 14" xfId="40719"/>
    <cellStyle name="Normal 3 3 2 15" xfId="40720"/>
    <cellStyle name="Normal 3 3 2 16" xfId="40721"/>
    <cellStyle name="Normal 3 3 2 17" xfId="40722"/>
    <cellStyle name="Normal 3 3 2 18" xfId="40723"/>
    <cellStyle name="Normal 3 3 2 19" xfId="40724"/>
    <cellStyle name="Normal 3 3 2 2" xfId="40725"/>
    <cellStyle name="Normal 3 3 2 2 10" xfId="40726"/>
    <cellStyle name="Normal 3 3 2 2 10 2" xfId="40727"/>
    <cellStyle name="Normal 3 3 2 2 10 2 2" xfId="40728"/>
    <cellStyle name="Normal 3 3 2 2 10 3" xfId="40729"/>
    <cellStyle name="Normal 3 3 2 2 11" xfId="40730"/>
    <cellStyle name="Normal 3 3 2 2 11 2" xfId="40731"/>
    <cellStyle name="Normal 3 3 2 2 12" xfId="40732"/>
    <cellStyle name="Normal 3 3 2 2 13" xfId="40733"/>
    <cellStyle name="Normal 3 3 2 2 14" xfId="40734"/>
    <cellStyle name="Normal 3 3 2 2 15" xfId="40735"/>
    <cellStyle name="Normal 3 3 2 2 2" xfId="40736"/>
    <cellStyle name="Normal 3 3 2 2 2 10" xfId="40737"/>
    <cellStyle name="Normal 3 3 2 2 2 10 2" xfId="40738"/>
    <cellStyle name="Normal 3 3 2 2 2 11" xfId="40739"/>
    <cellStyle name="Normal 3 3 2 2 2 12" xfId="40740"/>
    <cellStyle name="Normal 3 3 2 2 2 13" xfId="40741"/>
    <cellStyle name="Normal 3 3 2 2 2 14" xfId="40742"/>
    <cellStyle name="Normal 3 3 2 2 2 2" xfId="40743"/>
    <cellStyle name="Normal 3 3 2 2 2 2 10" xfId="40744"/>
    <cellStyle name="Normal 3 3 2 2 2 2 2" xfId="40745"/>
    <cellStyle name="Normal 3 3 2 2 2 2 2 2" xfId="40746"/>
    <cellStyle name="Normal 3 3 2 2 2 2 2 2 2" xfId="40747"/>
    <cellStyle name="Normal 3 3 2 2 2 2 2 2 2 2" xfId="40748"/>
    <cellStyle name="Normal 3 3 2 2 2 2 2 2 2 2 2" xfId="40749"/>
    <cellStyle name="Normal 3 3 2 2 2 2 2 2 2 3" xfId="40750"/>
    <cellStyle name="Normal 3 3 2 2 2 2 2 2 3" xfId="40751"/>
    <cellStyle name="Normal 3 3 2 2 2 2 2 2 3 2" xfId="40752"/>
    <cellStyle name="Normal 3 3 2 2 2 2 2 2 4" xfId="40753"/>
    <cellStyle name="Normal 3 3 2 2 2 2 2 3" xfId="40754"/>
    <cellStyle name="Normal 3 3 2 2 2 2 2 3 2" xfId="40755"/>
    <cellStyle name="Normal 3 3 2 2 2 2 2 3 2 2" xfId="40756"/>
    <cellStyle name="Normal 3 3 2 2 2 2 2 3 2 2 2" xfId="40757"/>
    <cellStyle name="Normal 3 3 2 2 2 2 2 3 2 3" xfId="40758"/>
    <cellStyle name="Normal 3 3 2 2 2 2 2 3 3" xfId="40759"/>
    <cellStyle name="Normal 3 3 2 2 2 2 2 3 3 2" xfId="40760"/>
    <cellStyle name="Normal 3 3 2 2 2 2 2 3 4" xfId="40761"/>
    <cellStyle name="Normal 3 3 2 2 2 2 2 4" xfId="40762"/>
    <cellStyle name="Normal 3 3 2 2 2 2 2 4 2" xfId="40763"/>
    <cellStyle name="Normal 3 3 2 2 2 2 2 4 2 2" xfId="40764"/>
    <cellStyle name="Normal 3 3 2 2 2 2 2 4 3" xfId="40765"/>
    <cellStyle name="Normal 3 3 2 2 2 2 2 5" xfId="40766"/>
    <cellStyle name="Normal 3 3 2 2 2 2 2 5 2" xfId="40767"/>
    <cellStyle name="Normal 3 3 2 2 2 2 2 6" xfId="40768"/>
    <cellStyle name="Normal 3 3 2 2 2 2 2 7" xfId="40769"/>
    <cellStyle name="Normal 3 3 2 2 2 2 3" xfId="40770"/>
    <cellStyle name="Normal 3 3 2 2 2 2 3 2" xfId="40771"/>
    <cellStyle name="Normal 3 3 2 2 2 2 3 2 2" xfId="40772"/>
    <cellStyle name="Normal 3 3 2 2 2 2 3 2 2 2" xfId="40773"/>
    <cellStyle name="Normal 3 3 2 2 2 2 3 2 3" xfId="40774"/>
    <cellStyle name="Normal 3 3 2 2 2 2 3 3" xfId="40775"/>
    <cellStyle name="Normal 3 3 2 2 2 2 3 3 2" xfId="40776"/>
    <cellStyle name="Normal 3 3 2 2 2 2 3 4" xfId="40777"/>
    <cellStyle name="Normal 3 3 2 2 2 2 3 5" xfId="40778"/>
    <cellStyle name="Normal 3 3 2 2 2 2 4" xfId="40779"/>
    <cellStyle name="Normal 3 3 2 2 2 2 4 2" xfId="40780"/>
    <cellStyle name="Normal 3 3 2 2 2 2 4 2 2" xfId="40781"/>
    <cellStyle name="Normal 3 3 2 2 2 2 4 2 2 2" xfId="40782"/>
    <cellStyle name="Normal 3 3 2 2 2 2 4 2 3" xfId="40783"/>
    <cellStyle name="Normal 3 3 2 2 2 2 4 3" xfId="40784"/>
    <cellStyle name="Normal 3 3 2 2 2 2 4 3 2" xfId="40785"/>
    <cellStyle name="Normal 3 3 2 2 2 2 4 4" xfId="40786"/>
    <cellStyle name="Normal 3 3 2 2 2 2 5" xfId="40787"/>
    <cellStyle name="Normal 3 3 2 2 2 2 5 2" xfId="40788"/>
    <cellStyle name="Normal 3 3 2 2 2 2 5 2 2" xfId="40789"/>
    <cellStyle name="Normal 3 3 2 2 2 2 5 2 2 2" xfId="40790"/>
    <cellStyle name="Normal 3 3 2 2 2 2 5 2 3" xfId="40791"/>
    <cellStyle name="Normal 3 3 2 2 2 2 5 3" xfId="40792"/>
    <cellStyle name="Normal 3 3 2 2 2 2 5 3 2" xfId="40793"/>
    <cellStyle name="Normal 3 3 2 2 2 2 5 4" xfId="40794"/>
    <cellStyle name="Normal 3 3 2 2 2 2 6" xfId="40795"/>
    <cellStyle name="Normal 3 3 2 2 2 2 6 2" xfId="40796"/>
    <cellStyle name="Normal 3 3 2 2 2 2 6 2 2" xfId="40797"/>
    <cellStyle name="Normal 3 3 2 2 2 2 6 2 2 2" xfId="40798"/>
    <cellStyle name="Normal 3 3 2 2 2 2 6 2 3" xfId="40799"/>
    <cellStyle name="Normal 3 3 2 2 2 2 6 3" xfId="40800"/>
    <cellStyle name="Normal 3 3 2 2 2 2 6 3 2" xfId="40801"/>
    <cellStyle name="Normal 3 3 2 2 2 2 6 4" xfId="40802"/>
    <cellStyle name="Normal 3 3 2 2 2 2 7" xfId="40803"/>
    <cellStyle name="Normal 3 3 2 2 2 2 7 2" xfId="40804"/>
    <cellStyle name="Normal 3 3 2 2 2 2 7 2 2" xfId="40805"/>
    <cellStyle name="Normal 3 3 2 2 2 2 7 3" xfId="40806"/>
    <cellStyle name="Normal 3 3 2 2 2 2 8" xfId="40807"/>
    <cellStyle name="Normal 3 3 2 2 2 2 8 2" xfId="40808"/>
    <cellStyle name="Normal 3 3 2 2 2 2 9" xfId="40809"/>
    <cellStyle name="Normal 3 3 2 2 2 3" xfId="40810"/>
    <cellStyle name="Normal 3 3 2 2 2 3 10" xfId="40811"/>
    <cellStyle name="Normal 3 3 2 2 2 3 2" xfId="40812"/>
    <cellStyle name="Normal 3 3 2 2 2 3 2 2" xfId="40813"/>
    <cellStyle name="Normal 3 3 2 2 2 3 2 2 2" xfId="40814"/>
    <cellStyle name="Normal 3 3 2 2 2 3 2 2 2 2" xfId="40815"/>
    <cellStyle name="Normal 3 3 2 2 2 3 2 2 2 2 2" xfId="40816"/>
    <cellStyle name="Normal 3 3 2 2 2 3 2 2 2 3" xfId="40817"/>
    <cellStyle name="Normal 3 3 2 2 2 3 2 2 3" xfId="40818"/>
    <cellStyle name="Normal 3 3 2 2 2 3 2 2 3 2" xfId="40819"/>
    <cellStyle name="Normal 3 3 2 2 2 3 2 2 4" xfId="40820"/>
    <cellStyle name="Normal 3 3 2 2 2 3 2 3" xfId="40821"/>
    <cellStyle name="Normal 3 3 2 2 2 3 2 3 2" xfId="40822"/>
    <cellStyle name="Normal 3 3 2 2 2 3 2 3 2 2" xfId="40823"/>
    <cellStyle name="Normal 3 3 2 2 2 3 2 3 2 2 2" xfId="40824"/>
    <cellStyle name="Normal 3 3 2 2 2 3 2 3 2 3" xfId="40825"/>
    <cellStyle name="Normal 3 3 2 2 2 3 2 3 3" xfId="40826"/>
    <cellStyle name="Normal 3 3 2 2 2 3 2 3 3 2" xfId="40827"/>
    <cellStyle name="Normal 3 3 2 2 2 3 2 3 4" xfId="40828"/>
    <cellStyle name="Normal 3 3 2 2 2 3 2 4" xfId="40829"/>
    <cellStyle name="Normal 3 3 2 2 2 3 2 4 2" xfId="40830"/>
    <cellStyle name="Normal 3 3 2 2 2 3 2 4 2 2" xfId="40831"/>
    <cellStyle name="Normal 3 3 2 2 2 3 2 4 3" xfId="40832"/>
    <cellStyle name="Normal 3 3 2 2 2 3 2 5" xfId="40833"/>
    <cellStyle name="Normal 3 3 2 2 2 3 2 5 2" xfId="40834"/>
    <cellStyle name="Normal 3 3 2 2 2 3 2 6" xfId="40835"/>
    <cellStyle name="Normal 3 3 2 2 2 3 2 7" xfId="40836"/>
    <cellStyle name="Normal 3 3 2 2 2 3 3" xfId="40837"/>
    <cellStyle name="Normal 3 3 2 2 2 3 3 2" xfId="40838"/>
    <cellStyle name="Normal 3 3 2 2 2 3 3 2 2" xfId="40839"/>
    <cellStyle name="Normal 3 3 2 2 2 3 3 2 2 2" xfId="40840"/>
    <cellStyle name="Normal 3 3 2 2 2 3 3 2 3" xfId="40841"/>
    <cellStyle name="Normal 3 3 2 2 2 3 3 3" xfId="40842"/>
    <cellStyle name="Normal 3 3 2 2 2 3 3 3 2" xfId="40843"/>
    <cellStyle name="Normal 3 3 2 2 2 3 3 4" xfId="40844"/>
    <cellStyle name="Normal 3 3 2 2 2 3 3 5" xfId="40845"/>
    <cellStyle name="Normal 3 3 2 2 2 3 4" xfId="40846"/>
    <cellStyle name="Normal 3 3 2 2 2 3 4 2" xfId="40847"/>
    <cellStyle name="Normal 3 3 2 2 2 3 4 2 2" xfId="40848"/>
    <cellStyle name="Normal 3 3 2 2 2 3 4 2 2 2" xfId="40849"/>
    <cellStyle name="Normal 3 3 2 2 2 3 4 2 3" xfId="40850"/>
    <cellStyle name="Normal 3 3 2 2 2 3 4 3" xfId="40851"/>
    <cellStyle name="Normal 3 3 2 2 2 3 4 3 2" xfId="40852"/>
    <cellStyle name="Normal 3 3 2 2 2 3 4 4" xfId="40853"/>
    <cellStyle name="Normal 3 3 2 2 2 3 5" xfId="40854"/>
    <cellStyle name="Normal 3 3 2 2 2 3 5 2" xfId="40855"/>
    <cellStyle name="Normal 3 3 2 2 2 3 5 2 2" xfId="40856"/>
    <cellStyle name="Normal 3 3 2 2 2 3 5 2 2 2" xfId="40857"/>
    <cellStyle name="Normal 3 3 2 2 2 3 5 2 3" xfId="40858"/>
    <cellStyle name="Normal 3 3 2 2 2 3 5 3" xfId="40859"/>
    <cellStyle name="Normal 3 3 2 2 2 3 5 3 2" xfId="40860"/>
    <cellStyle name="Normal 3 3 2 2 2 3 5 4" xfId="40861"/>
    <cellStyle name="Normal 3 3 2 2 2 3 6" xfId="40862"/>
    <cellStyle name="Normal 3 3 2 2 2 3 6 2" xfId="40863"/>
    <cellStyle name="Normal 3 3 2 2 2 3 6 2 2" xfId="40864"/>
    <cellStyle name="Normal 3 3 2 2 2 3 6 2 2 2" xfId="40865"/>
    <cellStyle name="Normal 3 3 2 2 2 3 6 2 3" xfId="40866"/>
    <cellStyle name="Normal 3 3 2 2 2 3 6 3" xfId="40867"/>
    <cellStyle name="Normal 3 3 2 2 2 3 6 3 2" xfId="40868"/>
    <cellStyle name="Normal 3 3 2 2 2 3 6 4" xfId="40869"/>
    <cellStyle name="Normal 3 3 2 2 2 3 7" xfId="40870"/>
    <cellStyle name="Normal 3 3 2 2 2 3 7 2" xfId="40871"/>
    <cellStyle name="Normal 3 3 2 2 2 3 7 2 2" xfId="40872"/>
    <cellStyle name="Normal 3 3 2 2 2 3 7 3" xfId="40873"/>
    <cellStyle name="Normal 3 3 2 2 2 3 8" xfId="40874"/>
    <cellStyle name="Normal 3 3 2 2 2 3 8 2" xfId="40875"/>
    <cellStyle name="Normal 3 3 2 2 2 3 9" xfId="40876"/>
    <cellStyle name="Normal 3 3 2 2 2 4" xfId="40877"/>
    <cellStyle name="Normal 3 3 2 2 2 4 2" xfId="40878"/>
    <cellStyle name="Normal 3 3 2 2 2 4 2 2" xfId="40879"/>
    <cellStyle name="Normal 3 3 2 2 2 4 2 2 2" xfId="40880"/>
    <cellStyle name="Normal 3 3 2 2 2 4 2 2 2 2" xfId="40881"/>
    <cellStyle name="Normal 3 3 2 2 2 4 2 2 3" xfId="40882"/>
    <cellStyle name="Normal 3 3 2 2 2 4 2 3" xfId="40883"/>
    <cellStyle name="Normal 3 3 2 2 2 4 2 3 2" xfId="40884"/>
    <cellStyle name="Normal 3 3 2 2 2 4 2 4" xfId="40885"/>
    <cellStyle name="Normal 3 3 2 2 2 4 3" xfId="40886"/>
    <cellStyle name="Normal 3 3 2 2 2 4 3 2" xfId="40887"/>
    <cellStyle name="Normal 3 3 2 2 2 4 3 2 2" xfId="40888"/>
    <cellStyle name="Normal 3 3 2 2 2 4 3 2 2 2" xfId="40889"/>
    <cellStyle name="Normal 3 3 2 2 2 4 3 2 3" xfId="40890"/>
    <cellStyle name="Normal 3 3 2 2 2 4 3 3" xfId="40891"/>
    <cellStyle name="Normal 3 3 2 2 2 4 3 3 2" xfId="40892"/>
    <cellStyle name="Normal 3 3 2 2 2 4 3 4" xfId="40893"/>
    <cellStyle name="Normal 3 3 2 2 2 4 4" xfId="40894"/>
    <cellStyle name="Normal 3 3 2 2 2 4 4 2" xfId="40895"/>
    <cellStyle name="Normal 3 3 2 2 2 4 4 2 2" xfId="40896"/>
    <cellStyle name="Normal 3 3 2 2 2 4 4 3" xfId="40897"/>
    <cellStyle name="Normal 3 3 2 2 2 4 5" xfId="40898"/>
    <cellStyle name="Normal 3 3 2 2 2 4 5 2" xfId="40899"/>
    <cellStyle name="Normal 3 3 2 2 2 4 6" xfId="40900"/>
    <cellStyle name="Normal 3 3 2 2 2 4 7" xfId="40901"/>
    <cellStyle name="Normal 3 3 2 2 2 5" xfId="40902"/>
    <cellStyle name="Normal 3 3 2 2 2 5 2" xfId="40903"/>
    <cellStyle name="Normal 3 3 2 2 2 5 2 2" xfId="40904"/>
    <cellStyle name="Normal 3 3 2 2 2 5 2 2 2" xfId="40905"/>
    <cellStyle name="Normal 3 3 2 2 2 5 2 3" xfId="40906"/>
    <cellStyle name="Normal 3 3 2 2 2 5 3" xfId="40907"/>
    <cellStyle name="Normal 3 3 2 2 2 5 3 2" xfId="40908"/>
    <cellStyle name="Normal 3 3 2 2 2 5 4" xfId="40909"/>
    <cellStyle name="Normal 3 3 2 2 2 5 5" xfId="40910"/>
    <cellStyle name="Normal 3 3 2 2 2 6" xfId="40911"/>
    <cellStyle name="Normal 3 3 2 2 2 6 2" xfId="40912"/>
    <cellStyle name="Normal 3 3 2 2 2 6 2 2" xfId="40913"/>
    <cellStyle name="Normal 3 3 2 2 2 6 2 2 2" xfId="40914"/>
    <cellStyle name="Normal 3 3 2 2 2 6 2 3" xfId="40915"/>
    <cellStyle name="Normal 3 3 2 2 2 6 3" xfId="40916"/>
    <cellStyle name="Normal 3 3 2 2 2 6 3 2" xfId="40917"/>
    <cellStyle name="Normal 3 3 2 2 2 6 4" xfId="40918"/>
    <cellStyle name="Normal 3 3 2 2 2 7" xfId="40919"/>
    <cellStyle name="Normal 3 3 2 2 2 7 2" xfId="40920"/>
    <cellStyle name="Normal 3 3 2 2 2 7 2 2" xfId="40921"/>
    <cellStyle name="Normal 3 3 2 2 2 7 2 2 2" xfId="40922"/>
    <cellStyle name="Normal 3 3 2 2 2 7 2 3" xfId="40923"/>
    <cellStyle name="Normal 3 3 2 2 2 7 3" xfId="40924"/>
    <cellStyle name="Normal 3 3 2 2 2 7 3 2" xfId="40925"/>
    <cellStyle name="Normal 3 3 2 2 2 7 4" xfId="40926"/>
    <cellStyle name="Normal 3 3 2 2 2 8" xfId="40927"/>
    <cellStyle name="Normal 3 3 2 2 2 8 2" xfId="40928"/>
    <cellStyle name="Normal 3 3 2 2 2 8 2 2" xfId="40929"/>
    <cellStyle name="Normal 3 3 2 2 2 8 2 2 2" xfId="40930"/>
    <cellStyle name="Normal 3 3 2 2 2 8 2 3" xfId="40931"/>
    <cellStyle name="Normal 3 3 2 2 2 8 3" xfId="40932"/>
    <cellStyle name="Normal 3 3 2 2 2 8 3 2" xfId="40933"/>
    <cellStyle name="Normal 3 3 2 2 2 8 4" xfId="40934"/>
    <cellStyle name="Normal 3 3 2 2 2 9" xfId="40935"/>
    <cellStyle name="Normal 3 3 2 2 2 9 2" xfId="40936"/>
    <cellStyle name="Normal 3 3 2 2 2 9 2 2" xfId="40937"/>
    <cellStyle name="Normal 3 3 2 2 2 9 3" xfId="40938"/>
    <cellStyle name="Normal 3 3 2 2 3" xfId="40939"/>
    <cellStyle name="Normal 3 3 2 2 3 10" xfId="40940"/>
    <cellStyle name="Normal 3 3 2 2 3 11" xfId="40941"/>
    <cellStyle name="Normal 3 3 2 2 3 2" xfId="40942"/>
    <cellStyle name="Normal 3 3 2 2 3 2 2" xfId="40943"/>
    <cellStyle name="Normal 3 3 2 2 3 2 2 2" xfId="40944"/>
    <cellStyle name="Normal 3 3 2 2 3 2 2 2 2" xfId="40945"/>
    <cellStyle name="Normal 3 3 2 2 3 2 2 2 2 2" xfId="40946"/>
    <cellStyle name="Normal 3 3 2 2 3 2 2 2 3" xfId="40947"/>
    <cellStyle name="Normal 3 3 2 2 3 2 2 3" xfId="40948"/>
    <cellStyle name="Normal 3 3 2 2 3 2 2 3 2" xfId="40949"/>
    <cellStyle name="Normal 3 3 2 2 3 2 2 4" xfId="40950"/>
    <cellStyle name="Normal 3 3 2 2 3 2 3" xfId="40951"/>
    <cellStyle name="Normal 3 3 2 2 3 2 3 2" xfId="40952"/>
    <cellStyle name="Normal 3 3 2 2 3 2 3 2 2" xfId="40953"/>
    <cellStyle name="Normal 3 3 2 2 3 2 3 2 2 2" xfId="40954"/>
    <cellStyle name="Normal 3 3 2 2 3 2 3 2 3" xfId="40955"/>
    <cellStyle name="Normal 3 3 2 2 3 2 3 3" xfId="40956"/>
    <cellStyle name="Normal 3 3 2 2 3 2 3 3 2" xfId="40957"/>
    <cellStyle name="Normal 3 3 2 2 3 2 3 4" xfId="40958"/>
    <cellStyle name="Normal 3 3 2 2 3 2 4" xfId="40959"/>
    <cellStyle name="Normal 3 3 2 2 3 2 4 2" xfId="40960"/>
    <cellStyle name="Normal 3 3 2 2 3 2 4 2 2" xfId="40961"/>
    <cellStyle name="Normal 3 3 2 2 3 2 4 3" xfId="40962"/>
    <cellStyle name="Normal 3 3 2 2 3 2 5" xfId="40963"/>
    <cellStyle name="Normal 3 3 2 2 3 2 5 2" xfId="40964"/>
    <cellStyle name="Normal 3 3 2 2 3 2 6" xfId="40965"/>
    <cellStyle name="Normal 3 3 2 2 3 2 7" xfId="40966"/>
    <cellStyle name="Normal 3 3 2 2 3 3" xfId="40967"/>
    <cellStyle name="Normal 3 3 2 2 3 3 2" xfId="40968"/>
    <cellStyle name="Normal 3 3 2 2 3 3 2 2" xfId="40969"/>
    <cellStyle name="Normal 3 3 2 2 3 3 2 2 2" xfId="40970"/>
    <cellStyle name="Normal 3 3 2 2 3 3 2 3" xfId="40971"/>
    <cellStyle name="Normal 3 3 2 2 3 3 3" xfId="40972"/>
    <cellStyle name="Normal 3 3 2 2 3 3 3 2" xfId="40973"/>
    <cellStyle name="Normal 3 3 2 2 3 3 4" xfId="40974"/>
    <cellStyle name="Normal 3 3 2 2 3 3 5" xfId="40975"/>
    <cellStyle name="Normal 3 3 2 2 3 4" xfId="40976"/>
    <cellStyle name="Normal 3 3 2 2 3 4 2" xfId="40977"/>
    <cellStyle name="Normal 3 3 2 2 3 4 2 2" xfId="40978"/>
    <cellStyle name="Normal 3 3 2 2 3 4 2 2 2" xfId="40979"/>
    <cellStyle name="Normal 3 3 2 2 3 4 2 3" xfId="40980"/>
    <cellStyle name="Normal 3 3 2 2 3 4 3" xfId="40981"/>
    <cellStyle name="Normal 3 3 2 2 3 4 3 2" xfId="40982"/>
    <cellStyle name="Normal 3 3 2 2 3 4 4" xfId="40983"/>
    <cellStyle name="Normal 3 3 2 2 3 5" xfId="40984"/>
    <cellStyle name="Normal 3 3 2 2 3 5 2" xfId="40985"/>
    <cellStyle name="Normal 3 3 2 2 3 5 2 2" xfId="40986"/>
    <cellStyle name="Normal 3 3 2 2 3 5 2 2 2" xfId="40987"/>
    <cellStyle name="Normal 3 3 2 2 3 5 2 3" xfId="40988"/>
    <cellStyle name="Normal 3 3 2 2 3 5 3" xfId="40989"/>
    <cellStyle name="Normal 3 3 2 2 3 5 3 2" xfId="40990"/>
    <cellStyle name="Normal 3 3 2 2 3 5 4" xfId="40991"/>
    <cellStyle name="Normal 3 3 2 2 3 6" xfId="40992"/>
    <cellStyle name="Normal 3 3 2 2 3 6 2" xfId="40993"/>
    <cellStyle name="Normal 3 3 2 2 3 6 2 2" xfId="40994"/>
    <cellStyle name="Normal 3 3 2 2 3 6 2 2 2" xfId="40995"/>
    <cellStyle name="Normal 3 3 2 2 3 6 2 3" xfId="40996"/>
    <cellStyle name="Normal 3 3 2 2 3 6 3" xfId="40997"/>
    <cellStyle name="Normal 3 3 2 2 3 6 3 2" xfId="40998"/>
    <cellStyle name="Normal 3 3 2 2 3 6 4" xfId="40999"/>
    <cellStyle name="Normal 3 3 2 2 3 7" xfId="41000"/>
    <cellStyle name="Normal 3 3 2 2 3 7 2" xfId="41001"/>
    <cellStyle name="Normal 3 3 2 2 3 7 2 2" xfId="41002"/>
    <cellStyle name="Normal 3 3 2 2 3 7 3" xfId="41003"/>
    <cellStyle name="Normal 3 3 2 2 3 8" xfId="41004"/>
    <cellStyle name="Normal 3 3 2 2 3 8 2" xfId="41005"/>
    <cellStyle name="Normal 3 3 2 2 3 9" xfId="41006"/>
    <cellStyle name="Normal 3 3 2 2 4" xfId="41007"/>
    <cellStyle name="Normal 3 3 2 2 4 10" xfId="41008"/>
    <cellStyle name="Normal 3 3 2 2 4 11" xfId="41009"/>
    <cellStyle name="Normal 3 3 2 2 4 2" xfId="41010"/>
    <cellStyle name="Normal 3 3 2 2 4 2 2" xfId="41011"/>
    <cellStyle name="Normal 3 3 2 2 4 2 2 2" xfId="41012"/>
    <cellStyle name="Normal 3 3 2 2 4 2 2 2 2" xfId="41013"/>
    <cellStyle name="Normal 3 3 2 2 4 2 2 2 2 2" xfId="41014"/>
    <cellStyle name="Normal 3 3 2 2 4 2 2 2 3" xfId="41015"/>
    <cellStyle name="Normal 3 3 2 2 4 2 2 3" xfId="41016"/>
    <cellStyle name="Normal 3 3 2 2 4 2 2 3 2" xfId="41017"/>
    <cellStyle name="Normal 3 3 2 2 4 2 2 4" xfId="41018"/>
    <cellStyle name="Normal 3 3 2 2 4 2 3" xfId="41019"/>
    <cellStyle name="Normal 3 3 2 2 4 2 3 2" xfId="41020"/>
    <cellStyle name="Normal 3 3 2 2 4 2 3 2 2" xfId="41021"/>
    <cellStyle name="Normal 3 3 2 2 4 2 3 2 2 2" xfId="41022"/>
    <cellStyle name="Normal 3 3 2 2 4 2 3 2 3" xfId="41023"/>
    <cellStyle name="Normal 3 3 2 2 4 2 3 3" xfId="41024"/>
    <cellStyle name="Normal 3 3 2 2 4 2 3 3 2" xfId="41025"/>
    <cellStyle name="Normal 3 3 2 2 4 2 3 4" xfId="41026"/>
    <cellStyle name="Normal 3 3 2 2 4 2 4" xfId="41027"/>
    <cellStyle name="Normal 3 3 2 2 4 2 4 2" xfId="41028"/>
    <cellStyle name="Normal 3 3 2 2 4 2 4 2 2" xfId="41029"/>
    <cellStyle name="Normal 3 3 2 2 4 2 4 3" xfId="41030"/>
    <cellStyle name="Normal 3 3 2 2 4 2 5" xfId="41031"/>
    <cellStyle name="Normal 3 3 2 2 4 2 5 2" xfId="41032"/>
    <cellStyle name="Normal 3 3 2 2 4 2 6" xfId="41033"/>
    <cellStyle name="Normal 3 3 2 2 4 2 7" xfId="41034"/>
    <cellStyle name="Normal 3 3 2 2 4 3" xfId="41035"/>
    <cellStyle name="Normal 3 3 2 2 4 3 2" xfId="41036"/>
    <cellStyle name="Normal 3 3 2 2 4 3 2 2" xfId="41037"/>
    <cellStyle name="Normal 3 3 2 2 4 3 2 2 2" xfId="41038"/>
    <cellStyle name="Normal 3 3 2 2 4 3 2 3" xfId="41039"/>
    <cellStyle name="Normal 3 3 2 2 4 3 3" xfId="41040"/>
    <cellStyle name="Normal 3 3 2 2 4 3 3 2" xfId="41041"/>
    <cellStyle name="Normal 3 3 2 2 4 3 4" xfId="41042"/>
    <cellStyle name="Normal 3 3 2 2 4 3 5" xfId="41043"/>
    <cellStyle name="Normal 3 3 2 2 4 4" xfId="41044"/>
    <cellStyle name="Normal 3 3 2 2 4 4 2" xfId="41045"/>
    <cellStyle name="Normal 3 3 2 2 4 4 2 2" xfId="41046"/>
    <cellStyle name="Normal 3 3 2 2 4 4 2 2 2" xfId="41047"/>
    <cellStyle name="Normal 3 3 2 2 4 4 2 3" xfId="41048"/>
    <cellStyle name="Normal 3 3 2 2 4 4 3" xfId="41049"/>
    <cellStyle name="Normal 3 3 2 2 4 4 3 2" xfId="41050"/>
    <cellStyle name="Normal 3 3 2 2 4 4 4" xfId="41051"/>
    <cellStyle name="Normal 3 3 2 2 4 5" xfId="41052"/>
    <cellStyle name="Normal 3 3 2 2 4 5 2" xfId="41053"/>
    <cellStyle name="Normal 3 3 2 2 4 5 2 2" xfId="41054"/>
    <cellStyle name="Normal 3 3 2 2 4 5 2 2 2" xfId="41055"/>
    <cellStyle name="Normal 3 3 2 2 4 5 2 3" xfId="41056"/>
    <cellStyle name="Normal 3 3 2 2 4 5 3" xfId="41057"/>
    <cellStyle name="Normal 3 3 2 2 4 5 3 2" xfId="41058"/>
    <cellStyle name="Normal 3 3 2 2 4 5 4" xfId="41059"/>
    <cellStyle name="Normal 3 3 2 2 4 6" xfId="41060"/>
    <cellStyle name="Normal 3 3 2 2 4 6 2" xfId="41061"/>
    <cellStyle name="Normal 3 3 2 2 4 6 2 2" xfId="41062"/>
    <cellStyle name="Normal 3 3 2 2 4 6 2 2 2" xfId="41063"/>
    <cellStyle name="Normal 3 3 2 2 4 6 2 3" xfId="41064"/>
    <cellStyle name="Normal 3 3 2 2 4 6 3" xfId="41065"/>
    <cellStyle name="Normal 3 3 2 2 4 6 3 2" xfId="41066"/>
    <cellStyle name="Normal 3 3 2 2 4 6 4" xfId="41067"/>
    <cellStyle name="Normal 3 3 2 2 4 7" xfId="41068"/>
    <cellStyle name="Normal 3 3 2 2 4 7 2" xfId="41069"/>
    <cellStyle name="Normal 3 3 2 2 4 7 2 2" xfId="41070"/>
    <cellStyle name="Normal 3 3 2 2 4 7 3" xfId="41071"/>
    <cellStyle name="Normal 3 3 2 2 4 8" xfId="41072"/>
    <cellStyle name="Normal 3 3 2 2 4 8 2" xfId="41073"/>
    <cellStyle name="Normal 3 3 2 2 4 9" xfId="41074"/>
    <cellStyle name="Normal 3 3 2 2 5" xfId="41075"/>
    <cellStyle name="Normal 3 3 2 2 5 2" xfId="41076"/>
    <cellStyle name="Normal 3 3 2 2 5 2 2" xfId="41077"/>
    <cellStyle name="Normal 3 3 2 2 5 2 2 2" xfId="41078"/>
    <cellStyle name="Normal 3 3 2 2 5 2 2 2 2" xfId="41079"/>
    <cellStyle name="Normal 3 3 2 2 5 2 2 3" xfId="41080"/>
    <cellStyle name="Normal 3 3 2 2 5 2 3" xfId="41081"/>
    <cellStyle name="Normal 3 3 2 2 5 2 3 2" xfId="41082"/>
    <cellStyle name="Normal 3 3 2 2 5 2 4" xfId="41083"/>
    <cellStyle name="Normal 3 3 2 2 5 3" xfId="41084"/>
    <cellStyle name="Normal 3 3 2 2 5 3 2" xfId="41085"/>
    <cellStyle name="Normal 3 3 2 2 5 3 2 2" xfId="41086"/>
    <cellStyle name="Normal 3 3 2 2 5 3 2 2 2" xfId="41087"/>
    <cellStyle name="Normal 3 3 2 2 5 3 2 3" xfId="41088"/>
    <cellStyle name="Normal 3 3 2 2 5 3 3" xfId="41089"/>
    <cellStyle name="Normal 3 3 2 2 5 3 3 2" xfId="41090"/>
    <cellStyle name="Normal 3 3 2 2 5 3 4" xfId="41091"/>
    <cellStyle name="Normal 3 3 2 2 5 4" xfId="41092"/>
    <cellStyle name="Normal 3 3 2 2 5 4 2" xfId="41093"/>
    <cellStyle name="Normal 3 3 2 2 5 4 2 2" xfId="41094"/>
    <cellStyle name="Normal 3 3 2 2 5 4 3" xfId="41095"/>
    <cellStyle name="Normal 3 3 2 2 5 5" xfId="41096"/>
    <cellStyle name="Normal 3 3 2 2 5 5 2" xfId="41097"/>
    <cellStyle name="Normal 3 3 2 2 5 6" xfId="41098"/>
    <cellStyle name="Normal 3 3 2 2 5 7" xfId="41099"/>
    <cellStyle name="Normal 3 3 2 2 6" xfId="41100"/>
    <cellStyle name="Normal 3 3 2 2 6 2" xfId="41101"/>
    <cellStyle name="Normal 3 3 2 2 6 2 2" xfId="41102"/>
    <cellStyle name="Normal 3 3 2 2 6 2 2 2" xfId="41103"/>
    <cellStyle name="Normal 3 3 2 2 6 2 3" xfId="41104"/>
    <cellStyle name="Normal 3 3 2 2 6 3" xfId="41105"/>
    <cellStyle name="Normal 3 3 2 2 6 3 2" xfId="41106"/>
    <cellStyle name="Normal 3 3 2 2 6 4" xfId="41107"/>
    <cellStyle name="Normal 3 3 2 2 6 5" xfId="41108"/>
    <cellStyle name="Normal 3 3 2 2 7" xfId="41109"/>
    <cellStyle name="Normal 3 3 2 2 7 2" xfId="41110"/>
    <cellStyle name="Normal 3 3 2 2 7 2 2" xfId="41111"/>
    <cellStyle name="Normal 3 3 2 2 7 2 2 2" xfId="41112"/>
    <cellStyle name="Normal 3 3 2 2 7 2 3" xfId="41113"/>
    <cellStyle name="Normal 3 3 2 2 7 3" xfId="41114"/>
    <cellStyle name="Normal 3 3 2 2 7 3 2" xfId="41115"/>
    <cellStyle name="Normal 3 3 2 2 7 4" xfId="41116"/>
    <cellStyle name="Normal 3 3 2 2 8" xfId="41117"/>
    <cellStyle name="Normal 3 3 2 2 8 2" xfId="41118"/>
    <cellStyle name="Normal 3 3 2 2 8 2 2" xfId="41119"/>
    <cellStyle name="Normal 3 3 2 2 8 2 2 2" xfId="41120"/>
    <cellStyle name="Normal 3 3 2 2 8 2 3" xfId="41121"/>
    <cellStyle name="Normal 3 3 2 2 8 3" xfId="41122"/>
    <cellStyle name="Normal 3 3 2 2 8 3 2" xfId="41123"/>
    <cellStyle name="Normal 3 3 2 2 8 4" xfId="41124"/>
    <cellStyle name="Normal 3 3 2 2 9" xfId="41125"/>
    <cellStyle name="Normal 3 3 2 2 9 2" xfId="41126"/>
    <cellStyle name="Normal 3 3 2 2 9 2 2" xfId="41127"/>
    <cellStyle name="Normal 3 3 2 2 9 2 2 2" xfId="41128"/>
    <cellStyle name="Normal 3 3 2 2 9 2 3" xfId="41129"/>
    <cellStyle name="Normal 3 3 2 2 9 3" xfId="41130"/>
    <cellStyle name="Normal 3 3 2 2 9 3 2" xfId="41131"/>
    <cellStyle name="Normal 3 3 2 2 9 4" xfId="41132"/>
    <cellStyle name="Normal 3 3 2 3" xfId="41133"/>
    <cellStyle name="Normal 3 3 2 3 10" xfId="41134"/>
    <cellStyle name="Normal 3 3 2 3 10 2" xfId="41135"/>
    <cellStyle name="Normal 3 3 2 3 11" xfId="41136"/>
    <cellStyle name="Normal 3 3 2 3 12" xfId="41137"/>
    <cellStyle name="Normal 3 3 2 3 13" xfId="41138"/>
    <cellStyle name="Normal 3 3 2 3 14" xfId="41139"/>
    <cellStyle name="Normal 3 3 2 3 2" xfId="41140"/>
    <cellStyle name="Normal 3 3 2 3 2 10" xfId="41141"/>
    <cellStyle name="Normal 3 3 2 3 2 11" xfId="41142"/>
    <cellStyle name="Normal 3 3 2 3 2 2" xfId="41143"/>
    <cellStyle name="Normal 3 3 2 3 2 2 2" xfId="41144"/>
    <cellStyle name="Normal 3 3 2 3 2 2 2 2" xfId="41145"/>
    <cellStyle name="Normal 3 3 2 3 2 2 2 2 2" xfId="41146"/>
    <cellStyle name="Normal 3 3 2 3 2 2 2 2 2 2" xfId="41147"/>
    <cellStyle name="Normal 3 3 2 3 2 2 2 2 3" xfId="41148"/>
    <cellStyle name="Normal 3 3 2 3 2 2 2 3" xfId="41149"/>
    <cellStyle name="Normal 3 3 2 3 2 2 2 3 2" xfId="41150"/>
    <cellStyle name="Normal 3 3 2 3 2 2 2 4" xfId="41151"/>
    <cellStyle name="Normal 3 3 2 3 2 2 3" xfId="41152"/>
    <cellStyle name="Normal 3 3 2 3 2 2 3 2" xfId="41153"/>
    <cellStyle name="Normal 3 3 2 3 2 2 3 2 2" xfId="41154"/>
    <cellStyle name="Normal 3 3 2 3 2 2 3 2 2 2" xfId="41155"/>
    <cellStyle name="Normal 3 3 2 3 2 2 3 2 3" xfId="41156"/>
    <cellStyle name="Normal 3 3 2 3 2 2 3 3" xfId="41157"/>
    <cellStyle name="Normal 3 3 2 3 2 2 3 3 2" xfId="41158"/>
    <cellStyle name="Normal 3 3 2 3 2 2 3 4" xfId="41159"/>
    <cellStyle name="Normal 3 3 2 3 2 2 4" xfId="41160"/>
    <cellStyle name="Normal 3 3 2 3 2 2 4 2" xfId="41161"/>
    <cellStyle name="Normal 3 3 2 3 2 2 4 2 2" xfId="41162"/>
    <cellStyle name="Normal 3 3 2 3 2 2 4 3" xfId="41163"/>
    <cellStyle name="Normal 3 3 2 3 2 2 5" xfId="41164"/>
    <cellStyle name="Normal 3 3 2 3 2 2 5 2" xfId="41165"/>
    <cellStyle name="Normal 3 3 2 3 2 2 6" xfId="41166"/>
    <cellStyle name="Normal 3 3 2 3 2 2 7" xfId="41167"/>
    <cellStyle name="Normal 3 3 2 3 2 3" xfId="41168"/>
    <cellStyle name="Normal 3 3 2 3 2 3 2" xfId="41169"/>
    <cellStyle name="Normal 3 3 2 3 2 3 2 2" xfId="41170"/>
    <cellStyle name="Normal 3 3 2 3 2 3 2 2 2" xfId="41171"/>
    <cellStyle name="Normal 3 3 2 3 2 3 2 3" xfId="41172"/>
    <cellStyle name="Normal 3 3 2 3 2 3 3" xfId="41173"/>
    <cellStyle name="Normal 3 3 2 3 2 3 3 2" xfId="41174"/>
    <cellStyle name="Normal 3 3 2 3 2 3 4" xfId="41175"/>
    <cellStyle name="Normal 3 3 2 3 2 3 5" xfId="41176"/>
    <cellStyle name="Normal 3 3 2 3 2 4" xfId="41177"/>
    <cellStyle name="Normal 3 3 2 3 2 4 2" xfId="41178"/>
    <cellStyle name="Normal 3 3 2 3 2 4 2 2" xfId="41179"/>
    <cellStyle name="Normal 3 3 2 3 2 4 2 2 2" xfId="41180"/>
    <cellStyle name="Normal 3 3 2 3 2 4 2 3" xfId="41181"/>
    <cellStyle name="Normal 3 3 2 3 2 4 3" xfId="41182"/>
    <cellStyle name="Normal 3 3 2 3 2 4 3 2" xfId="41183"/>
    <cellStyle name="Normal 3 3 2 3 2 4 4" xfId="41184"/>
    <cellStyle name="Normal 3 3 2 3 2 5" xfId="41185"/>
    <cellStyle name="Normal 3 3 2 3 2 5 2" xfId="41186"/>
    <cellStyle name="Normal 3 3 2 3 2 5 2 2" xfId="41187"/>
    <cellStyle name="Normal 3 3 2 3 2 5 2 2 2" xfId="41188"/>
    <cellStyle name="Normal 3 3 2 3 2 5 2 3" xfId="41189"/>
    <cellStyle name="Normal 3 3 2 3 2 5 3" xfId="41190"/>
    <cellStyle name="Normal 3 3 2 3 2 5 3 2" xfId="41191"/>
    <cellStyle name="Normal 3 3 2 3 2 5 4" xfId="41192"/>
    <cellStyle name="Normal 3 3 2 3 2 6" xfId="41193"/>
    <cellStyle name="Normal 3 3 2 3 2 6 2" xfId="41194"/>
    <cellStyle name="Normal 3 3 2 3 2 6 2 2" xfId="41195"/>
    <cellStyle name="Normal 3 3 2 3 2 6 2 2 2" xfId="41196"/>
    <cellStyle name="Normal 3 3 2 3 2 6 2 3" xfId="41197"/>
    <cellStyle name="Normal 3 3 2 3 2 6 3" xfId="41198"/>
    <cellStyle name="Normal 3 3 2 3 2 6 3 2" xfId="41199"/>
    <cellStyle name="Normal 3 3 2 3 2 6 4" xfId="41200"/>
    <cellStyle name="Normal 3 3 2 3 2 7" xfId="41201"/>
    <cellStyle name="Normal 3 3 2 3 2 7 2" xfId="41202"/>
    <cellStyle name="Normal 3 3 2 3 2 7 2 2" xfId="41203"/>
    <cellStyle name="Normal 3 3 2 3 2 7 3" xfId="41204"/>
    <cellStyle name="Normal 3 3 2 3 2 8" xfId="41205"/>
    <cellStyle name="Normal 3 3 2 3 2 8 2" xfId="41206"/>
    <cellStyle name="Normal 3 3 2 3 2 9" xfId="41207"/>
    <cellStyle name="Normal 3 3 2 3 3" xfId="41208"/>
    <cellStyle name="Normal 3 3 2 3 3 10" xfId="41209"/>
    <cellStyle name="Normal 3 3 2 3 3 2" xfId="41210"/>
    <cellStyle name="Normal 3 3 2 3 3 2 2" xfId="41211"/>
    <cellStyle name="Normal 3 3 2 3 3 2 2 2" xfId="41212"/>
    <cellStyle name="Normal 3 3 2 3 3 2 2 2 2" xfId="41213"/>
    <cellStyle name="Normal 3 3 2 3 3 2 2 2 2 2" xfId="41214"/>
    <cellStyle name="Normal 3 3 2 3 3 2 2 2 3" xfId="41215"/>
    <cellStyle name="Normal 3 3 2 3 3 2 2 3" xfId="41216"/>
    <cellStyle name="Normal 3 3 2 3 3 2 2 3 2" xfId="41217"/>
    <cellStyle name="Normal 3 3 2 3 3 2 2 4" xfId="41218"/>
    <cellStyle name="Normal 3 3 2 3 3 2 3" xfId="41219"/>
    <cellStyle name="Normal 3 3 2 3 3 2 3 2" xfId="41220"/>
    <cellStyle name="Normal 3 3 2 3 3 2 3 2 2" xfId="41221"/>
    <cellStyle name="Normal 3 3 2 3 3 2 3 2 2 2" xfId="41222"/>
    <cellStyle name="Normal 3 3 2 3 3 2 3 2 3" xfId="41223"/>
    <cellStyle name="Normal 3 3 2 3 3 2 3 3" xfId="41224"/>
    <cellStyle name="Normal 3 3 2 3 3 2 3 3 2" xfId="41225"/>
    <cellStyle name="Normal 3 3 2 3 3 2 3 4" xfId="41226"/>
    <cellStyle name="Normal 3 3 2 3 3 2 4" xfId="41227"/>
    <cellStyle name="Normal 3 3 2 3 3 2 4 2" xfId="41228"/>
    <cellStyle name="Normal 3 3 2 3 3 2 4 2 2" xfId="41229"/>
    <cellStyle name="Normal 3 3 2 3 3 2 4 3" xfId="41230"/>
    <cellStyle name="Normal 3 3 2 3 3 2 5" xfId="41231"/>
    <cellStyle name="Normal 3 3 2 3 3 2 5 2" xfId="41232"/>
    <cellStyle name="Normal 3 3 2 3 3 2 6" xfId="41233"/>
    <cellStyle name="Normal 3 3 2 3 3 2 7" xfId="41234"/>
    <cellStyle name="Normal 3 3 2 3 3 3" xfId="41235"/>
    <cellStyle name="Normal 3 3 2 3 3 3 2" xfId="41236"/>
    <cellStyle name="Normal 3 3 2 3 3 3 2 2" xfId="41237"/>
    <cellStyle name="Normal 3 3 2 3 3 3 2 2 2" xfId="41238"/>
    <cellStyle name="Normal 3 3 2 3 3 3 2 3" xfId="41239"/>
    <cellStyle name="Normal 3 3 2 3 3 3 3" xfId="41240"/>
    <cellStyle name="Normal 3 3 2 3 3 3 3 2" xfId="41241"/>
    <cellStyle name="Normal 3 3 2 3 3 3 4" xfId="41242"/>
    <cellStyle name="Normal 3 3 2 3 3 3 5" xfId="41243"/>
    <cellStyle name="Normal 3 3 2 3 3 4" xfId="41244"/>
    <cellStyle name="Normal 3 3 2 3 3 4 2" xfId="41245"/>
    <cellStyle name="Normal 3 3 2 3 3 4 2 2" xfId="41246"/>
    <cellStyle name="Normal 3 3 2 3 3 4 2 2 2" xfId="41247"/>
    <cellStyle name="Normal 3 3 2 3 3 4 2 3" xfId="41248"/>
    <cellStyle name="Normal 3 3 2 3 3 4 3" xfId="41249"/>
    <cellStyle name="Normal 3 3 2 3 3 4 3 2" xfId="41250"/>
    <cellStyle name="Normal 3 3 2 3 3 4 4" xfId="41251"/>
    <cellStyle name="Normal 3 3 2 3 3 5" xfId="41252"/>
    <cellStyle name="Normal 3 3 2 3 3 5 2" xfId="41253"/>
    <cellStyle name="Normal 3 3 2 3 3 5 2 2" xfId="41254"/>
    <cellStyle name="Normal 3 3 2 3 3 5 2 2 2" xfId="41255"/>
    <cellStyle name="Normal 3 3 2 3 3 5 2 3" xfId="41256"/>
    <cellStyle name="Normal 3 3 2 3 3 5 3" xfId="41257"/>
    <cellStyle name="Normal 3 3 2 3 3 5 3 2" xfId="41258"/>
    <cellStyle name="Normal 3 3 2 3 3 5 4" xfId="41259"/>
    <cellStyle name="Normal 3 3 2 3 3 6" xfId="41260"/>
    <cellStyle name="Normal 3 3 2 3 3 6 2" xfId="41261"/>
    <cellStyle name="Normal 3 3 2 3 3 6 2 2" xfId="41262"/>
    <cellStyle name="Normal 3 3 2 3 3 6 2 2 2" xfId="41263"/>
    <cellStyle name="Normal 3 3 2 3 3 6 2 3" xfId="41264"/>
    <cellStyle name="Normal 3 3 2 3 3 6 3" xfId="41265"/>
    <cellStyle name="Normal 3 3 2 3 3 6 3 2" xfId="41266"/>
    <cellStyle name="Normal 3 3 2 3 3 6 4" xfId="41267"/>
    <cellStyle name="Normal 3 3 2 3 3 7" xfId="41268"/>
    <cellStyle name="Normal 3 3 2 3 3 7 2" xfId="41269"/>
    <cellStyle name="Normal 3 3 2 3 3 7 2 2" xfId="41270"/>
    <cellStyle name="Normal 3 3 2 3 3 7 3" xfId="41271"/>
    <cellStyle name="Normal 3 3 2 3 3 8" xfId="41272"/>
    <cellStyle name="Normal 3 3 2 3 3 8 2" xfId="41273"/>
    <cellStyle name="Normal 3 3 2 3 3 9" xfId="41274"/>
    <cellStyle name="Normal 3 3 2 3 4" xfId="41275"/>
    <cellStyle name="Normal 3 3 2 3 4 2" xfId="41276"/>
    <cellStyle name="Normal 3 3 2 3 4 2 2" xfId="41277"/>
    <cellStyle name="Normal 3 3 2 3 4 2 2 2" xfId="41278"/>
    <cellStyle name="Normal 3 3 2 3 4 2 2 2 2" xfId="41279"/>
    <cellStyle name="Normal 3 3 2 3 4 2 2 3" xfId="41280"/>
    <cellStyle name="Normal 3 3 2 3 4 2 3" xfId="41281"/>
    <cellStyle name="Normal 3 3 2 3 4 2 3 2" xfId="41282"/>
    <cellStyle name="Normal 3 3 2 3 4 2 4" xfId="41283"/>
    <cellStyle name="Normal 3 3 2 3 4 3" xfId="41284"/>
    <cellStyle name="Normal 3 3 2 3 4 3 2" xfId="41285"/>
    <cellStyle name="Normal 3 3 2 3 4 3 2 2" xfId="41286"/>
    <cellStyle name="Normal 3 3 2 3 4 3 2 2 2" xfId="41287"/>
    <cellStyle name="Normal 3 3 2 3 4 3 2 3" xfId="41288"/>
    <cellStyle name="Normal 3 3 2 3 4 3 3" xfId="41289"/>
    <cellStyle name="Normal 3 3 2 3 4 3 3 2" xfId="41290"/>
    <cellStyle name="Normal 3 3 2 3 4 3 4" xfId="41291"/>
    <cellStyle name="Normal 3 3 2 3 4 4" xfId="41292"/>
    <cellStyle name="Normal 3 3 2 3 4 4 2" xfId="41293"/>
    <cellStyle name="Normal 3 3 2 3 4 4 2 2" xfId="41294"/>
    <cellStyle name="Normal 3 3 2 3 4 4 3" xfId="41295"/>
    <cellStyle name="Normal 3 3 2 3 4 5" xfId="41296"/>
    <cellStyle name="Normal 3 3 2 3 4 5 2" xfId="41297"/>
    <cellStyle name="Normal 3 3 2 3 4 6" xfId="41298"/>
    <cellStyle name="Normal 3 3 2 3 4 7" xfId="41299"/>
    <cellStyle name="Normal 3 3 2 3 5" xfId="41300"/>
    <cellStyle name="Normal 3 3 2 3 5 2" xfId="41301"/>
    <cellStyle name="Normal 3 3 2 3 5 2 2" xfId="41302"/>
    <cellStyle name="Normal 3 3 2 3 5 2 2 2" xfId="41303"/>
    <cellStyle name="Normal 3 3 2 3 5 2 3" xfId="41304"/>
    <cellStyle name="Normal 3 3 2 3 5 3" xfId="41305"/>
    <cellStyle name="Normal 3 3 2 3 5 3 2" xfId="41306"/>
    <cellStyle name="Normal 3 3 2 3 5 4" xfId="41307"/>
    <cellStyle name="Normal 3 3 2 3 5 5" xfId="41308"/>
    <cellStyle name="Normal 3 3 2 3 6" xfId="41309"/>
    <cellStyle name="Normal 3 3 2 3 6 2" xfId="41310"/>
    <cellStyle name="Normal 3 3 2 3 6 2 2" xfId="41311"/>
    <cellStyle name="Normal 3 3 2 3 6 2 2 2" xfId="41312"/>
    <cellStyle name="Normal 3 3 2 3 6 2 3" xfId="41313"/>
    <cellStyle name="Normal 3 3 2 3 6 3" xfId="41314"/>
    <cellStyle name="Normal 3 3 2 3 6 3 2" xfId="41315"/>
    <cellStyle name="Normal 3 3 2 3 6 4" xfId="41316"/>
    <cellStyle name="Normal 3 3 2 3 7" xfId="41317"/>
    <cellStyle name="Normal 3 3 2 3 7 2" xfId="41318"/>
    <cellStyle name="Normal 3 3 2 3 7 2 2" xfId="41319"/>
    <cellStyle name="Normal 3 3 2 3 7 2 2 2" xfId="41320"/>
    <cellStyle name="Normal 3 3 2 3 7 2 3" xfId="41321"/>
    <cellStyle name="Normal 3 3 2 3 7 3" xfId="41322"/>
    <cellStyle name="Normal 3 3 2 3 7 3 2" xfId="41323"/>
    <cellStyle name="Normal 3 3 2 3 7 4" xfId="41324"/>
    <cellStyle name="Normal 3 3 2 3 8" xfId="41325"/>
    <cellStyle name="Normal 3 3 2 3 8 2" xfId="41326"/>
    <cellStyle name="Normal 3 3 2 3 8 2 2" xfId="41327"/>
    <cellStyle name="Normal 3 3 2 3 8 2 2 2" xfId="41328"/>
    <cellStyle name="Normal 3 3 2 3 8 2 3" xfId="41329"/>
    <cellStyle name="Normal 3 3 2 3 8 3" xfId="41330"/>
    <cellStyle name="Normal 3 3 2 3 8 3 2" xfId="41331"/>
    <cellStyle name="Normal 3 3 2 3 8 4" xfId="41332"/>
    <cellStyle name="Normal 3 3 2 3 9" xfId="41333"/>
    <cellStyle name="Normal 3 3 2 3 9 2" xfId="41334"/>
    <cellStyle name="Normal 3 3 2 3 9 2 2" xfId="41335"/>
    <cellStyle name="Normal 3 3 2 3 9 3" xfId="41336"/>
    <cellStyle name="Normal 3 3 2 4" xfId="41337"/>
    <cellStyle name="Normal 3 3 2 4 10" xfId="41338"/>
    <cellStyle name="Normal 3 3 2 4 11" xfId="41339"/>
    <cellStyle name="Normal 3 3 2 4 2" xfId="41340"/>
    <cellStyle name="Normal 3 3 2 4 2 2" xfId="41341"/>
    <cellStyle name="Normal 3 3 2 4 2 2 2" xfId="41342"/>
    <cellStyle name="Normal 3 3 2 4 2 2 2 2" xfId="41343"/>
    <cellStyle name="Normal 3 3 2 4 2 2 2 2 2" xfId="41344"/>
    <cellStyle name="Normal 3 3 2 4 2 2 2 3" xfId="41345"/>
    <cellStyle name="Normal 3 3 2 4 2 2 3" xfId="41346"/>
    <cellStyle name="Normal 3 3 2 4 2 2 3 2" xfId="41347"/>
    <cellStyle name="Normal 3 3 2 4 2 2 4" xfId="41348"/>
    <cellStyle name="Normal 3 3 2 4 2 3" xfId="41349"/>
    <cellStyle name="Normal 3 3 2 4 2 3 2" xfId="41350"/>
    <cellStyle name="Normal 3 3 2 4 2 3 2 2" xfId="41351"/>
    <cellStyle name="Normal 3 3 2 4 2 3 2 2 2" xfId="41352"/>
    <cellStyle name="Normal 3 3 2 4 2 3 2 3" xfId="41353"/>
    <cellStyle name="Normal 3 3 2 4 2 3 3" xfId="41354"/>
    <cellStyle name="Normal 3 3 2 4 2 3 3 2" xfId="41355"/>
    <cellStyle name="Normal 3 3 2 4 2 3 4" xfId="41356"/>
    <cellStyle name="Normal 3 3 2 4 2 4" xfId="41357"/>
    <cellStyle name="Normal 3 3 2 4 2 4 2" xfId="41358"/>
    <cellStyle name="Normal 3 3 2 4 2 4 2 2" xfId="41359"/>
    <cellStyle name="Normal 3 3 2 4 2 4 3" xfId="41360"/>
    <cellStyle name="Normal 3 3 2 4 2 5" xfId="41361"/>
    <cellStyle name="Normal 3 3 2 4 2 5 2" xfId="41362"/>
    <cellStyle name="Normal 3 3 2 4 2 6" xfId="41363"/>
    <cellStyle name="Normal 3 3 2 4 2 7" xfId="41364"/>
    <cellStyle name="Normal 3 3 2 4 3" xfId="41365"/>
    <cellStyle name="Normal 3 3 2 4 3 2" xfId="41366"/>
    <cellStyle name="Normal 3 3 2 4 3 2 2" xfId="41367"/>
    <cellStyle name="Normal 3 3 2 4 3 2 2 2" xfId="41368"/>
    <cellStyle name="Normal 3 3 2 4 3 2 3" xfId="41369"/>
    <cellStyle name="Normal 3 3 2 4 3 3" xfId="41370"/>
    <cellStyle name="Normal 3 3 2 4 3 3 2" xfId="41371"/>
    <cellStyle name="Normal 3 3 2 4 3 4" xfId="41372"/>
    <cellStyle name="Normal 3 3 2 4 3 5" xfId="41373"/>
    <cellStyle name="Normal 3 3 2 4 4" xfId="41374"/>
    <cellStyle name="Normal 3 3 2 4 4 2" xfId="41375"/>
    <cellStyle name="Normal 3 3 2 4 4 2 2" xfId="41376"/>
    <cellStyle name="Normal 3 3 2 4 4 2 2 2" xfId="41377"/>
    <cellStyle name="Normal 3 3 2 4 4 2 3" xfId="41378"/>
    <cellStyle name="Normal 3 3 2 4 4 3" xfId="41379"/>
    <cellStyle name="Normal 3 3 2 4 4 3 2" xfId="41380"/>
    <cellStyle name="Normal 3 3 2 4 4 4" xfId="41381"/>
    <cellStyle name="Normal 3 3 2 4 5" xfId="41382"/>
    <cellStyle name="Normal 3 3 2 4 5 2" xfId="41383"/>
    <cellStyle name="Normal 3 3 2 4 5 2 2" xfId="41384"/>
    <cellStyle name="Normal 3 3 2 4 5 2 2 2" xfId="41385"/>
    <cellStyle name="Normal 3 3 2 4 5 2 3" xfId="41386"/>
    <cellStyle name="Normal 3 3 2 4 5 3" xfId="41387"/>
    <cellStyle name="Normal 3 3 2 4 5 3 2" xfId="41388"/>
    <cellStyle name="Normal 3 3 2 4 5 4" xfId="41389"/>
    <cellStyle name="Normal 3 3 2 4 6" xfId="41390"/>
    <cellStyle name="Normal 3 3 2 4 6 2" xfId="41391"/>
    <cellStyle name="Normal 3 3 2 4 6 2 2" xfId="41392"/>
    <cellStyle name="Normal 3 3 2 4 6 2 2 2" xfId="41393"/>
    <cellStyle name="Normal 3 3 2 4 6 2 3" xfId="41394"/>
    <cellStyle name="Normal 3 3 2 4 6 3" xfId="41395"/>
    <cellStyle name="Normal 3 3 2 4 6 3 2" xfId="41396"/>
    <cellStyle name="Normal 3 3 2 4 6 4" xfId="41397"/>
    <cellStyle name="Normal 3 3 2 4 7" xfId="41398"/>
    <cellStyle name="Normal 3 3 2 4 7 2" xfId="41399"/>
    <cellStyle name="Normal 3 3 2 4 7 2 2" xfId="41400"/>
    <cellStyle name="Normal 3 3 2 4 7 3" xfId="41401"/>
    <cellStyle name="Normal 3 3 2 4 8" xfId="41402"/>
    <cellStyle name="Normal 3 3 2 4 8 2" xfId="41403"/>
    <cellStyle name="Normal 3 3 2 4 9" xfId="41404"/>
    <cellStyle name="Normal 3 3 2 5" xfId="41405"/>
    <cellStyle name="Normal 3 3 2 5 10" xfId="41406"/>
    <cellStyle name="Normal 3 3 2 5 11" xfId="41407"/>
    <cellStyle name="Normal 3 3 2 5 2" xfId="41408"/>
    <cellStyle name="Normal 3 3 2 5 2 2" xfId="41409"/>
    <cellStyle name="Normal 3 3 2 5 2 2 2" xfId="41410"/>
    <cellStyle name="Normal 3 3 2 5 2 2 2 2" xfId="41411"/>
    <cellStyle name="Normal 3 3 2 5 2 2 2 2 2" xfId="41412"/>
    <cellStyle name="Normal 3 3 2 5 2 2 2 3" xfId="41413"/>
    <cellStyle name="Normal 3 3 2 5 2 2 3" xfId="41414"/>
    <cellStyle name="Normal 3 3 2 5 2 2 3 2" xfId="41415"/>
    <cellStyle name="Normal 3 3 2 5 2 2 4" xfId="41416"/>
    <cellStyle name="Normal 3 3 2 5 2 3" xfId="41417"/>
    <cellStyle name="Normal 3 3 2 5 2 3 2" xfId="41418"/>
    <cellStyle name="Normal 3 3 2 5 2 3 2 2" xfId="41419"/>
    <cellStyle name="Normal 3 3 2 5 2 3 2 2 2" xfId="41420"/>
    <cellStyle name="Normal 3 3 2 5 2 3 2 3" xfId="41421"/>
    <cellStyle name="Normal 3 3 2 5 2 3 3" xfId="41422"/>
    <cellStyle name="Normal 3 3 2 5 2 3 3 2" xfId="41423"/>
    <cellStyle name="Normal 3 3 2 5 2 3 4" xfId="41424"/>
    <cellStyle name="Normal 3 3 2 5 2 4" xfId="41425"/>
    <cellStyle name="Normal 3 3 2 5 2 4 2" xfId="41426"/>
    <cellStyle name="Normal 3 3 2 5 2 4 2 2" xfId="41427"/>
    <cellStyle name="Normal 3 3 2 5 2 4 3" xfId="41428"/>
    <cellStyle name="Normal 3 3 2 5 2 5" xfId="41429"/>
    <cellStyle name="Normal 3 3 2 5 2 5 2" xfId="41430"/>
    <cellStyle name="Normal 3 3 2 5 2 6" xfId="41431"/>
    <cellStyle name="Normal 3 3 2 5 2 7" xfId="41432"/>
    <cellStyle name="Normal 3 3 2 5 3" xfId="41433"/>
    <cellStyle name="Normal 3 3 2 5 3 2" xfId="41434"/>
    <cellStyle name="Normal 3 3 2 5 3 2 2" xfId="41435"/>
    <cellStyle name="Normal 3 3 2 5 3 2 2 2" xfId="41436"/>
    <cellStyle name="Normal 3 3 2 5 3 2 3" xfId="41437"/>
    <cellStyle name="Normal 3 3 2 5 3 3" xfId="41438"/>
    <cellStyle name="Normal 3 3 2 5 3 3 2" xfId="41439"/>
    <cellStyle name="Normal 3 3 2 5 3 4" xfId="41440"/>
    <cellStyle name="Normal 3 3 2 5 3 5" xfId="41441"/>
    <cellStyle name="Normal 3 3 2 5 4" xfId="41442"/>
    <cellStyle name="Normal 3 3 2 5 4 2" xfId="41443"/>
    <cellStyle name="Normal 3 3 2 5 4 2 2" xfId="41444"/>
    <cellStyle name="Normal 3 3 2 5 4 2 2 2" xfId="41445"/>
    <cellStyle name="Normal 3 3 2 5 4 2 3" xfId="41446"/>
    <cellStyle name="Normal 3 3 2 5 4 3" xfId="41447"/>
    <cellStyle name="Normal 3 3 2 5 4 3 2" xfId="41448"/>
    <cellStyle name="Normal 3 3 2 5 4 4" xfId="41449"/>
    <cellStyle name="Normal 3 3 2 5 5" xfId="41450"/>
    <cellStyle name="Normal 3 3 2 5 5 2" xfId="41451"/>
    <cellStyle name="Normal 3 3 2 5 5 2 2" xfId="41452"/>
    <cellStyle name="Normal 3 3 2 5 5 2 2 2" xfId="41453"/>
    <cellStyle name="Normal 3 3 2 5 5 2 3" xfId="41454"/>
    <cellStyle name="Normal 3 3 2 5 5 3" xfId="41455"/>
    <cellStyle name="Normal 3 3 2 5 5 3 2" xfId="41456"/>
    <cellStyle name="Normal 3 3 2 5 5 4" xfId="41457"/>
    <cellStyle name="Normal 3 3 2 5 6" xfId="41458"/>
    <cellStyle name="Normal 3 3 2 5 6 2" xfId="41459"/>
    <cellStyle name="Normal 3 3 2 5 6 2 2" xfId="41460"/>
    <cellStyle name="Normal 3 3 2 5 6 2 2 2" xfId="41461"/>
    <cellStyle name="Normal 3 3 2 5 6 2 3" xfId="41462"/>
    <cellStyle name="Normal 3 3 2 5 6 3" xfId="41463"/>
    <cellStyle name="Normal 3 3 2 5 6 3 2" xfId="41464"/>
    <cellStyle name="Normal 3 3 2 5 6 4" xfId="41465"/>
    <cellStyle name="Normal 3 3 2 5 7" xfId="41466"/>
    <cellStyle name="Normal 3 3 2 5 7 2" xfId="41467"/>
    <cellStyle name="Normal 3 3 2 5 7 2 2" xfId="41468"/>
    <cellStyle name="Normal 3 3 2 5 7 3" xfId="41469"/>
    <cellStyle name="Normal 3 3 2 5 8" xfId="41470"/>
    <cellStyle name="Normal 3 3 2 5 8 2" xfId="41471"/>
    <cellStyle name="Normal 3 3 2 5 9" xfId="41472"/>
    <cellStyle name="Normal 3 3 2 6" xfId="41473"/>
    <cellStyle name="Normal 3 3 2 6 2" xfId="41474"/>
    <cellStyle name="Normal 3 3 2 6 2 2" xfId="41475"/>
    <cellStyle name="Normal 3 3 2 6 2 2 2" xfId="41476"/>
    <cellStyle name="Normal 3 3 2 6 2 2 2 2" xfId="41477"/>
    <cellStyle name="Normal 3 3 2 6 2 2 3" xfId="41478"/>
    <cellStyle name="Normal 3 3 2 6 2 3" xfId="41479"/>
    <cellStyle name="Normal 3 3 2 6 2 3 2" xfId="41480"/>
    <cellStyle name="Normal 3 3 2 6 2 4" xfId="41481"/>
    <cellStyle name="Normal 3 3 2 6 3" xfId="41482"/>
    <cellStyle name="Normal 3 3 2 6 3 2" xfId="41483"/>
    <cellStyle name="Normal 3 3 2 6 3 2 2" xfId="41484"/>
    <cellStyle name="Normal 3 3 2 6 3 2 2 2" xfId="41485"/>
    <cellStyle name="Normal 3 3 2 6 3 2 3" xfId="41486"/>
    <cellStyle name="Normal 3 3 2 6 3 3" xfId="41487"/>
    <cellStyle name="Normal 3 3 2 6 3 3 2" xfId="41488"/>
    <cellStyle name="Normal 3 3 2 6 3 4" xfId="41489"/>
    <cellStyle name="Normal 3 3 2 6 4" xfId="41490"/>
    <cellStyle name="Normal 3 3 2 6 4 2" xfId="41491"/>
    <cellStyle name="Normal 3 3 2 6 4 2 2" xfId="41492"/>
    <cellStyle name="Normal 3 3 2 6 4 3" xfId="41493"/>
    <cellStyle name="Normal 3 3 2 6 5" xfId="41494"/>
    <cellStyle name="Normal 3 3 2 6 5 2" xfId="41495"/>
    <cellStyle name="Normal 3 3 2 6 6" xfId="41496"/>
    <cellStyle name="Normal 3 3 2 6 7" xfId="41497"/>
    <cellStyle name="Normal 3 3 2 6 8" xfId="41498"/>
    <cellStyle name="Normal 3 3 2 7" xfId="41499"/>
    <cellStyle name="Normal 3 3 2 7 2" xfId="41500"/>
    <cellStyle name="Normal 3 3 2 7 2 2" xfId="41501"/>
    <cellStyle name="Normal 3 3 2 7 2 2 2" xfId="41502"/>
    <cellStyle name="Normal 3 3 2 7 2 2 2 2" xfId="41503"/>
    <cellStyle name="Normal 3 3 2 7 2 2 3" xfId="41504"/>
    <cellStyle name="Normal 3 3 2 7 2 3" xfId="41505"/>
    <cellStyle name="Normal 3 3 2 7 2 3 2" xfId="41506"/>
    <cellStyle name="Normal 3 3 2 7 2 4" xfId="41507"/>
    <cellStyle name="Normal 3 3 2 7 3" xfId="41508"/>
    <cellStyle name="Normal 3 3 2 7 3 2" xfId="41509"/>
    <cellStyle name="Normal 3 3 2 7 3 2 2" xfId="41510"/>
    <cellStyle name="Normal 3 3 2 7 3 2 2 2" xfId="41511"/>
    <cellStyle name="Normal 3 3 2 7 3 2 3" xfId="41512"/>
    <cellStyle name="Normal 3 3 2 7 3 3" xfId="41513"/>
    <cellStyle name="Normal 3 3 2 7 3 3 2" xfId="41514"/>
    <cellStyle name="Normal 3 3 2 7 3 4" xfId="41515"/>
    <cellStyle name="Normal 3 3 2 7 4" xfId="41516"/>
    <cellStyle name="Normal 3 3 2 7 4 2" xfId="41517"/>
    <cellStyle name="Normal 3 3 2 7 4 2 2" xfId="41518"/>
    <cellStyle name="Normal 3 3 2 7 4 3" xfId="41519"/>
    <cellStyle name="Normal 3 3 2 7 5" xfId="41520"/>
    <cellStyle name="Normal 3 3 2 7 5 2" xfId="41521"/>
    <cellStyle name="Normal 3 3 2 7 6" xfId="41522"/>
    <cellStyle name="Normal 3 3 2 7 7" xfId="41523"/>
    <cellStyle name="Normal 3 3 2 8" xfId="41524"/>
    <cellStyle name="Normal 3 3 2 8 2" xfId="41525"/>
    <cellStyle name="Normal 3 3 2 8 2 2" xfId="41526"/>
    <cellStyle name="Normal 3 3 2 8 2 2 2" xfId="41527"/>
    <cellStyle name="Normal 3 3 2 8 2 3" xfId="41528"/>
    <cellStyle name="Normal 3 3 2 8 3" xfId="41529"/>
    <cellStyle name="Normal 3 3 2 8 3 2" xfId="41530"/>
    <cellStyle name="Normal 3 3 2 8 4" xfId="41531"/>
    <cellStyle name="Normal 3 3 2 8 5" xfId="41532"/>
    <cellStyle name="Normal 3 3 2 8 6" xfId="41533"/>
    <cellStyle name="Normal 3 3 2 9" xfId="41534"/>
    <cellStyle name="Normal 3 3 2 9 2" xfId="41535"/>
    <cellStyle name="Normal 3 3 2 9 2 2" xfId="41536"/>
    <cellStyle name="Normal 3 3 2 9 2 2 2" xfId="41537"/>
    <cellStyle name="Normal 3 3 2 9 2 3" xfId="41538"/>
    <cellStyle name="Normal 3 3 2 9 3" xfId="41539"/>
    <cellStyle name="Normal 3 3 2 9 3 2" xfId="41540"/>
    <cellStyle name="Normal 3 3 2 9 4" xfId="41541"/>
    <cellStyle name="Normal 3 3 3" xfId="41542"/>
    <cellStyle name="Normal 3 3 3 10" xfId="41543"/>
    <cellStyle name="Normal 3 3 3 10 2" xfId="41544"/>
    <cellStyle name="Normal 3 3 3 10 2 2" xfId="41545"/>
    <cellStyle name="Normal 3 3 3 10 3" xfId="41546"/>
    <cellStyle name="Normal 3 3 3 11" xfId="41547"/>
    <cellStyle name="Normal 3 3 3 11 2" xfId="41548"/>
    <cellStyle name="Normal 3 3 3 12" xfId="41549"/>
    <cellStyle name="Normal 3 3 3 13" xfId="41550"/>
    <cellStyle name="Normal 3 3 3 14" xfId="41551"/>
    <cellStyle name="Normal 3 3 3 15" xfId="41552"/>
    <cellStyle name="Normal 3 3 3 16" xfId="41553"/>
    <cellStyle name="Normal 3 3 3 17" xfId="41554"/>
    <cellStyle name="Normal 3 3 3 18" xfId="41555"/>
    <cellStyle name="Normal 3 3 3 2" xfId="41556"/>
    <cellStyle name="Normal 3 3 3 2 10" xfId="41557"/>
    <cellStyle name="Normal 3 3 3 2 10 2" xfId="41558"/>
    <cellStyle name="Normal 3 3 3 2 11" xfId="41559"/>
    <cellStyle name="Normal 3 3 3 2 12" xfId="41560"/>
    <cellStyle name="Normal 3 3 3 2 13" xfId="41561"/>
    <cellStyle name="Normal 3 3 3 2 14" xfId="41562"/>
    <cellStyle name="Normal 3 3 3 2 2" xfId="41563"/>
    <cellStyle name="Normal 3 3 3 2 2 10" xfId="41564"/>
    <cellStyle name="Normal 3 3 3 2 2 11" xfId="41565"/>
    <cellStyle name="Normal 3 3 3 2 2 12" xfId="41566"/>
    <cellStyle name="Normal 3 3 3 2 2 2" xfId="41567"/>
    <cellStyle name="Normal 3 3 3 2 2 2 2" xfId="41568"/>
    <cellStyle name="Normal 3 3 3 2 2 2 2 2" xfId="41569"/>
    <cellStyle name="Normal 3 3 3 2 2 2 2 2 2" xfId="41570"/>
    <cellStyle name="Normal 3 3 3 2 2 2 2 2 2 2" xfId="41571"/>
    <cellStyle name="Normal 3 3 3 2 2 2 2 2 3" xfId="41572"/>
    <cellStyle name="Normal 3 3 3 2 2 2 2 3" xfId="41573"/>
    <cellStyle name="Normal 3 3 3 2 2 2 2 3 2" xfId="41574"/>
    <cellStyle name="Normal 3 3 3 2 2 2 2 4" xfId="41575"/>
    <cellStyle name="Normal 3 3 3 2 2 2 3" xfId="41576"/>
    <cellStyle name="Normal 3 3 3 2 2 2 3 2" xfId="41577"/>
    <cellStyle name="Normal 3 3 3 2 2 2 3 2 2" xfId="41578"/>
    <cellStyle name="Normal 3 3 3 2 2 2 3 2 2 2" xfId="41579"/>
    <cellStyle name="Normal 3 3 3 2 2 2 3 2 3" xfId="41580"/>
    <cellStyle name="Normal 3 3 3 2 2 2 3 3" xfId="41581"/>
    <cellStyle name="Normal 3 3 3 2 2 2 3 3 2" xfId="41582"/>
    <cellStyle name="Normal 3 3 3 2 2 2 3 4" xfId="41583"/>
    <cellStyle name="Normal 3 3 3 2 2 2 4" xfId="41584"/>
    <cellStyle name="Normal 3 3 3 2 2 2 4 2" xfId="41585"/>
    <cellStyle name="Normal 3 3 3 2 2 2 4 2 2" xfId="41586"/>
    <cellStyle name="Normal 3 3 3 2 2 2 4 3" xfId="41587"/>
    <cellStyle name="Normal 3 3 3 2 2 2 5" xfId="41588"/>
    <cellStyle name="Normal 3 3 3 2 2 2 5 2" xfId="41589"/>
    <cellStyle name="Normal 3 3 3 2 2 2 6" xfId="41590"/>
    <cellStyle name="Normal 3 3 3 2 2 2 7" xfId="41591"/>
    <cellStyle name="Normal 3 3 3 2 2 3" xfId="41592"/>
    <cellStyle name="Normal 3 3 3 2 2 3 2" xfId="41593"/>
    <cellStyle name="Normal 3 3 3 2 2 3 2 2" xfId="41594"/>
    <cellStyle name="Normal 3 3 3 2 2 3 2 2 2" xfId="41595"/>
    <cellStyle name="Normal 3 3 3 2 2 3 2 3" xfId="41596"/>
    <cellStyle name="Normal 3 3 3 2 2 3 3" xfId="41597"/>
    <cellStyle name="Normal 3 3 3 2 2 3 3 2" xfId="41598"/>
    <cellStyle name="Normal 3 3 3 2 2 3 4" xfId="41599"/>
    <cellStyle name="Normal 3 3 3 2 2 3 5" xfId="41600"/>
    <cellStyle name="Normal 3 3 3 2 2 4" xfId="41601"/>
    <cellStyle name="Normal 3 3 3 2 2 4 2" xfId="41602"/>
    <cellStyle name="Normal 3 3 3 2 2 4 2 2" xfId="41603"/>
    <cellStyle name="Normal 3 3 3 2 2 4 2 2 2" xfId="41604"/>
    <cellStyle name="Normal 3 3 3 2 2 4 2 3" xfId="41605"/>
    <cellStyle name="Normal 3 3 3 2 2 4 3" xfId="41606"/>
    <cellStyle name="Normal 3 3 3 2 2 4 3 2" xfId="41607"/>
    <cellStyle name="Normal 3 3 3 2 2 4 4" xfId="41608"/>
    <cellStyle name="Normal 3 3 3 2 2 5" xfId="41609"/>
    <cellStyle name="Normal 3 3 3 2 2 5 2" xfId="41610"/>
    <cellStyle name="Normal 3 3 3 2 2 5 2 2" xfId="41611"/>
    <cellStyle name="Normal 3 3 3 2 2 5 2 2 2" xfId="41612"/>
    <cellStyle name="Normal 3 3 3 2 2 5 2 3" xfId="41613"/>
    <cellStyle name="Normal 3 3 3 2 2 5 3" xfId="41614"/>
    <cellStyle name="Normal 3 3 3 2 2 5 3 2" xfId="41615"/>
    <cellStyle name="Normal 3 3 3 2 2 5 4" xfId="41616"/>
    <cellStyle name="Normal 3 3 3 2 2 6" xfId="41617"/>
    <cellStyle name="Normal 3 3 3 2 2 6 2" xfId="41618"/>
    <cellStyle name="Normal 3 3 3 2 2 6 2 2" xfId="41619"/>
    <cellStyle name="Normal 3 3 3 2 2 6 2 2 2" xfId="41620"/>
    <cellStyle name="Normal 3 3 3 2 2 6 2 3" xfId="41621"/>
    <cellStyle name="Normal 3 3 3 2 2 6 3" xfId="41622"/>
    <cellStyle name="Normal 3 3 3 2 2 6 3 2" xfId="41623"/>
    <cellStyle name="Normal 3 3 3 2 2 6 4" xfId="41624"/>
    <cellStyle name="Normal 3 3 3 2 2 7" xfId="41625"/>
    <cellStyle name="Normal 3 3 3 2 2 7 2" xfId="41626"/>
    <cellStyle name="Normal 3 3 3 2 2 7 2 2" xfId="41627"/>
    <cellStyle name="Normal 3 3 3 2 2 7 3" xfId="41628"/>
    <cellStyle name="Normal 3 3 3 2 2 8" xfId="41629"/>
    <cellStyle name="Normal 3 3 3 2 2 8 2" xfId="41630"/>
    <cellStyle name="Normal 3 3 3 2 2 9" xfId="41631"/>
    <cellStyle name="Normal 3 3 3 2 3" xfId="41632"/>
    <cellStyle name="Normal 3 3 3 2 3 10" xfId="41633"/>
    <cellStyle name="Normal 3 3 3 2 3 2" xfId="41634"/>
    <cellStyle name="Normal 3 3 3 2 3 2 2" xfId="41635"/>
    <cellStyle name="Normal 3 3 3 2 3 2 2 2" xfId="41636"/>
    <cellStyle name="Normal 3 3 3 2 3 2 2 2 2" xfId="41637"/>
    <cellStyle name="Normal 3 3 3 2 3 2 2 2 2 2" xfId="41638"/>
    <cellStyle name="Normal 3 3 3 2 3 2 2 2 3" xfId="41639"/>
    <cellStyle name="Normal 3 3 3 2 3 2 2 3" xfId="41640"/>
    <cellStyle name="Normal 3 3 3 2 3 2 2 3 2" xfId="41641"/>
    <cellStyle name="Normal 3 3 3 2 3 2 2 4" xfId="41642"/>
    <cellStyle name="Normal 3 3 3 2 3 2 3" xfId="41643"/>
    <cellStyle name="Normal 3 3 3 2 3 2 3 2" xfId="41644"/>
    <cellStyle name="Normal 3 3 3 2 3 2 3 2 2" xfId="41645"/>
    <cellStyle name="Normal 3 3 3 2 3 2 3 2 2 2" xfId="41646"/>
    <cellStyle name="Normal 3 3 3 2 3 2 3 2 3" xfId="41647"/>
    <cellStyle name="Normal 3 3 3 2 3 2 3 3" xfId="41648"/>
    <cellStyle name="Normal 3 3 3 2 3 2 3 3 2" xfId="41649"/>
    <cellStyle name="Normal 3 3 3 2 3 2 3 4" xfId="41650"/>
    <cellStyle name="Normal 3 3 3 2 3 2 4" xfId="41651"/>
    <cellStyle name="Normal 3 3 3 2 3 2 4 2" xfId="41652"/>
    <cellStyle name="Normal 3 3 3 2 3 2 4 2 2" xfId="41653"/>
    <cellStyle name="Normal 3 3 3 2 3 2 4 3" xfId="41654"/>
    <cellStyle name="Normal 3 3 3 2 3 2 5" xfId="41655"/>
    <cellStyle name="Normal 3 3 3 2 3 2 5 2" xfId="41656"/>
    <cellStyle name="Normal 3 3 3 2 3 2 6" xfId="41657"/>
    <cellStyle name="Normal 3 3 3 2 3 2 7" xfId="41658"/>
    <cellStyle name="Normal 3 3 3 2 3 3" xfId="41659"/>
    <cellStyle name="Normal 3 3 3 2 3 3 2" xfId="41660"/>
    <cellStyle name="Normal 3 3 3 2 3 3 2 2" xfId="41661"/>
    <cellStyle name="Normal 3 3 3 2 3 3 2 2 2" xfId="41662"/>
    <cellStyle name="Normal 3 3 3 2 3 3 2 3" xfId="41663"/>
    <cellStyle name="Normal 3 3 3 2 3 3 3" xfId="41664"/>
    <cellStyle name="Normal 3 3 3 2 3 3 3 2" xfId="41665"/>
    <cellStyle name="Normal 3 3 3 2 3 3 4" xfId="41666"/>
    <cellStyle name="Normal 3 3 3 2 3 3 5" xfId="41667"/>
    <cellStyle name="Normal 3 3 3 2 3 4" xfId="41668"/>
    <cellStyle name="Normal 3 3 3 2 3 4 2" xfId="41669"/>
    <cellStyle name="Normal 3 3 3 2 3 4 2 2" xfId="41670"/>
    <cellStyle name="Normal 3 3 3 2 3 4 2 2 2" xfId="41671"/>
    <cellStyle name="Normal 3 3 3 2 3 4 2 3" xfId="41672"/>
    <cellStyle name="Normal 3 3 3 2 3 4 3" xfId="41673"/>
    <cellStyle name="Normal 3 3 3 2 3 4 3 2" xfId="41674"/>
    <cellStyle name="Normal 3 3 3 2 3 4 4" xfId="41675"/>
    <cellStyle name="Normal 3 3 3 2 3 5" xfId="41676"/>
    <cellStyle name="Normal 3 3 3 2 3 5 2" xfId="41677"/>
    <cellStyle name="Normal 3 3 3 2 3 5 2 2" xfId="41678"/>
    <cellStyle name="Normal 3 3 3 2 3 5 2 2 2" xfId="41679"/>
    <cellStyle name="Normal 3 3 3 2 3 5 2 3" xfId="41680"/>
    <cellStyle name="Normal 3 3 3 2 3 5 3" xfId="41681"/>
    <cellStyle name="Normal 3 3 3 2 3 5 3 2" xfId="41682"/>
    <cellStyle name="Normal 3 3 3 2 3 5 4" xfId="41683"/>
    <cellStyle name="Normal 3 3 3 2 3 6" xfId="41684"/>
    <cellStyle name="Normal 3 3 3 2 3 6 2" xfId="41685"/>
    <cellStyle name="Normal 3 3 3 2 3 6 2 2" xfId="41686"/>
    <cellStyle name="Normal 3 3 3 2 3 6 2 2 2" xfId="41687"/>
    <cellStyle name="Normal 3 3 3 2 3 6 2 3" xfId="41688"/>
    <cellStyle name="Normal 3 3 3 2 3 6 3" xfId="41689"/>
    <cellStyle name="Normal 3 3 3 2 3 6 3 2" xfId="41690"/>
    <cellStyle name="Normal 3 3 3 2 3 6 4" xfId="41691"/>
    <cellStyle name="Normal 3 3 3 2 3 7" xfId="41692"/>
    <cellStyle name="Normal 3 3 3 2 3 7 2" xfId="41693"/>
    <cellStyle name="Normal 3 3 3 2 3 7 2 2" xfId="41694"/>
    <cellStyle name="Normal 3 3 3 2 3 7 3" xfId="41695"/>
    <cellStyle name="Normal 3 3 3 2 3 8" xfId="41696"/>
    <cellStyle name="Normal 3 3 3 2 3 8 2" xfId="41697"/>
    <cellStyle name="Normal 3 3 3 2 3 9" xfId="41698"/>
    <cellStyle name="Normal 3 3 3 2 4" xfId="41699"/>
    <cellStyle name="Normal 3 3 3 2 4 2" xfId="41700"/>
    <cellStyle name="Normal 3 3 3 2 4 2 2" xfId="41701"/>
    <cellStyle name="Normal 3 3 3 2 4 2 2 2" xfId="41702"/>
    <cellStyle name="Normal 3 3 3 2 4 2 2 2 2" xfId="41703"/>
    <cellStyle name="Normal 3 3 3 2 4 2 2 3" xfId="41704"/>
    <cellStyle name="Normal 3 3 3 2 4 2 3" xfId="41705"/>
    <cellStyle name="Normal 3 3 3 2 4 2 3 2" xfId="41706"/>
    <cellStyle name="Normal 3 3 3 2 4 2 4" xfId="41707"/>
    <cellStyle name="Normal 3 3 3 2 4 3" xfId="41708"/>
    <cellStyle name="Normal 3 3 3 2 4 3 2" xfId="41709"/>
    <cellStyle name="Normal 3 3 3 2 4 3 2 2" xfId="41710"/>
    <cellStyle name="Normal 3 3 3 2 4 3 2 2 2" xfId="41711"/>
    <cellStyle name="Normal 3 3 3 2 4 3 2 3" xfId="41712"/>
    <cellStyle name="Normal 3 3 3 2 4 3 3" xfId="41713"/>
    <cellStyle name="Normal 3 3 3 2 4 3 3 2" xfId="41714"/>
    <cellStyle name="Normal 3 3 3 2 4 3 4" xfId="41715"/>
    <cellStyle name="Normal 3 3 3 2 4 4" xfId="41716"/>
    <cellStyle name="Normal 3 3 3 2 4 4 2" xfId="41717"/>
    <cellStyle name="Normal 3 3 3 2 4 4 2 2" xfId="41718"/>
    <cellStyle name="Normal 3 3 3 2 4 4 3" xfId="41719"/>
    <cellStyle name="Normal 3 3 3 2 4 5" xfId="41720"/>
    <cellStyle name="Normal 3 3 3 2 4 5 2" xfId="41721"/>
    <cellStyle name="Normal 3 3 3 2 4 6" xfId="41722"/>
    <cellStyle name="Normal 3 3 3 2 4 7" xfId="41723"/>
    <cellStyle name="Normal 3 3 3 2 5" xfId="41724"/>
    <cellStyle name="Normal 3 3 3 2 5 2" xfId="41725"/>
    <cellStyle name="Normal 3 3 3 2 5 2 2" xfId="41726"/>
    <cellStyle name="Normal 3 3 3 2 5 2 2 2" xfId="41727"/>
    <cellStyle name="Normal 3 3 3 2 5 2 3" xfId="41728"/>
    <cellStyle name="Normal 3 3 3 2 5 3" xfId="41729"/>
    <cellStyle name="Normal 3 3 3 2 5 3 2" xfId="41730"/>
    <cellStyle name="Normal 3 3 3 2 5 4" xfId="41731"/>
    <cellStyle name="Normal 3 3 3 2 5 5" xfId="41732"/>
    <cellStyle name="Normal 3 3 3 2 6" xfId="41733"/>
    <cellStyle name="Normal 3 3 3 2 6 2" xfId="41734"/>
    <cellStyle name="Normal 3 3 3 2 6 2 2" xfId="41735"/>
    <cellStyle name="Normal 3 3 3 2 6 2 2 2" xfId="41736"/>
    <cellStyle name="Normal 3 3 3 2 6 2 3" xfId="41737"/>
    <cellStyle name="Normal 3 3 3 2 6 3" xfId="41738"/>
    <cellStyle name="Normal 3 3 3 2 6 3 2" xfId="41739"/>
    <cellStyle name="Normal 3 3 3 2 6 4" xfId="41740"/>
    <cellStyle name="Normal 3 3 3 2 7" xfId="41741"/>
    <cellStyle name="Normal 3 3 3 2 7 2" xfId="41742"/>
    <cellStyle name="Normal 3 3 3 2 7 2 2" xfId="41743"/>
    <cellStyle name="Normal 3 3 3 2 7 2 2 2" xfId="41744"/>
    <cellStyle name="Normal 3 3 3 2 7 2 3" xfId="41745"/>
    <cellStyle name="Normal 3 3 3 2 7 3" xfId="41746"/>
    <cellStyle name="Normal 3 3 3 2 7 3 2" xfId="41747"/>
    <cellStyle name="Normal 3 3 3 2 7 4" xfId="41748"/>
    <cellStyle name="Normal 3 3 3 2 8" xfId="41749"/>
    <cellStyle name="Normal 3 3 3 2 8 2" xfId="41750"/>
    <cellStyle name="Normal 3 3 3 2 8 2 2" xfId="41751"/>
    <cellStyle name="Normal 3 3 3 2 8 2 2 2" xfId="41752"/>
    <cellStyle name="Normal 3 3 3 2 8 2 3" xfId="41753"/>
    <cellStyle name="Normal 3 3 3 2 8 3" xfId="41754"/>
    <cellStyle name="Normal 3 3 3 2 8 3 2" xfId="41755"/>
    <cellStyle name="Normal 3 3 3 2 8 4" xfId="41756"/>
    <cellStyle name="Normal 3 3 3 2 9" xfId="41757"/>
    <cellStyle name="Normal 3 3 3 2 9 2" xfId="41758"/>
    <cellStyle name="Normal 3 3 3 2 9 2 2" xfId="41759"/>
    <cellStyle name="Normal 3 3 3 2 9 3" xfId="41760"/>
    <cellStyle name="Normal 3 3 3 3" xfId="41761"/>
    <cellStyle name="Normal 3 3 3 3 10" xfId="41762"/>
    <cellStyle name="Normal 3 3 3 3 11" xfId="41763"/>
    <cellStyle name="Normal 3 3 3 3 12" xfId="41764"/>
    <cellStyle name="Normal 3 3 3 3 2" xfId="41765"/>
    <cellStyle name="Normal 3 3 3 3 2 2" xfId="41766"/>
    <cellStyle name="Normal 3 3 3 3 2 2 2" xfId="41767"/>
    <cellStyle name="Normal 3 3 3 3 2 2 2 2" xfId="41768"/>
    <cellStyle name="Normal 3 3 3 3 2 2 2 2 2" xfId="41769"/>
    <cellStyle name="Normal 3 3 3 3 2 2 2 3" xfId="41770"/>
    <cellStyle name="Normal 3 3 3 3 2 2 3" xfId="41771"/>
    <cellStyle name="Normal 3 3 3 3 2 2 3 2" xfId="41772"/>
    <cellStyle name="Normal 3 3 3 3 2 2 4" xfId="41773"/>
    <cellStyle name="Normal 3 3 3 3 2 3" xfId="41774"/>
    <cellStyle name="Normal 3 3 3 3 2 3 2" xfId="41775"/>
    <cellStyle name="Normal 3 3 3 3 2 3 2 2" xfId="41776"/>
    <cellStyle name="Normal 3 3 3 3 2 3 2 2 2" xfId="41777"/>
    <cellStyle name="Normal 3 3 3 3 2 3 2 3" xfId="41778"/>
    <cellStyle name="Normal 3 3 3 3 2 3 3" xfId="41779"/>
    <cellStyle name="Normal 3 3 3 3 2 3 3 2" xfId="41780"/>
    <cellStyle name="Normal 3 3 3 3 2 3 4" xfId="41781"/>
    <cellStyle name="Normal 3 3 3 3 2 4" xfId="41782"/>
    <cellStyle name="Normal 3 3 3 3 2 4 2" xfId="41783"/>
    <cellStyle name="Normal 3 3 3 3 2 4 2 2" xfId="41784"/>
    <cellStyle name="Normal 3 3 3 3 2 4 3" xfId="41785"/>
    <cellStyle name="Normal 3 3 3 3 2 5" xfId="41786"/>
    <cellStyle name="Normal 3 3 3 3 2 5 2" xfId="41787"/>
    <cellStyle name="Normal 3 3 3 3 2 6" xfId="41788"/>
    <cellStyle name="Normal 3 3 3 3 2 7" xfId="41789"/>
    <cellStyle name="Normal 3 3 3 3 3" xfId="41790"/>
    <cellStyle name="Normal 3 3 3 3 3 2" xfId="41791"/>
    <cellStyle name="Normal 3 3 3 3 3 2 2" xfId="41792"/>
    <cellStyle name="Normal 3 3 3 3 3 2 2 2" xfId="41793"/>
    <cellStyle name="Normal 3 3 3 3 3 2 3" xfId="41794"/>
    <cellStyle name="Normal 3 3 3 3 3 3" xfId="41795"/>
    <cellStyle name="Normal 3 3 3 3 3 3 2" xfId="41796"/>
    <cellStyle name="Normal 3 3 3 3 3 4" xfId="41797"/>
    <cellStyle name="Normal 3 3 3 3 3 5" xfId="41798"/>
    <cellStyle name="Normal 3 3 3 3 4" xfId="41799"/>
    <cellStyle name="Normal 3 3 3 3 4 2" xfId="41800"/>
    <cellStyle name="Normal 3 3 3 3 4 2 2" xfId="41801"/>
    <cellStyle name="Normal 3 3 3 3 4 2 2 2" xfId="41802"/>
    <cellStyle name="Normal 3 3 3 3 4 2 3" xfId="41803"/>
    <cellStyle name="Normal 3 3 3 3 4 3" xfId="41804"/>
    <cellStyle name="Normal 3 3 3 3 4 3 2" xfId="41805"/>
    <cellStyle name="Normal 3 3 3 3 4 4" xfId="41806"/>
    <cellStyle name="Normal 3 3 3 3 5" xfId="41807"/>
    <cellStyle name="Normal 3 3 3 3 5 2" xfId="41808"/>
    <cellStyle name="Normal 3 3 3 3 5 2 2" xfId="41809"/>
    <cellStyle name="Normal 3 3 3 3 5 2 2 2" xfId="41810"/>
    <cellStyle name="Normal 3 3 3 3 5 2 3" xfId="41811"/>
    <cellStyle name="Normal 3 3 3 3 5 3" xfId="41812"/>
    <cellStyle name="Normal 3 3 3 3 5 3 2" xfId="41813"/>
    <cellStyle name="Normal 3 3 3 3 5 4" xfId="41814"/>
    <cellStyle name="Normal 3 3 3 3 6" xfId="41815"/>
    <cellStyle name="Normal 3 3 3 3 6 2" xfId="41816"/>
    <cellStyle name="Normal 3 3 3 3 6 2 2" xfId="41817"/>
    <cellStyle name="Normal 3 3 3 3 6 2 2 2" xfId="41818"/>
    <cellStyle name="Normal 3 3 3 3 6 2 3" xfId="41819"/>
    <cellStyle name="Normal 3 3 3 3 6 3" xfId="41820"/>
    <cellStyle name="Normal 3 3 3 3 6 3 2" xfId="41821"/>
    <cellStyle name="Normal 3 3 3 3 6 4" xfId="41822"/>
    <cellStyle name="Normal 3 3 3 3 7" xfId="41823"/>
    <cellStyle name="Normal 3 3 3 3 7 2" xfId="41824"/>
    <cellStyle name="Normal 3 3 3 3 7 2 2" xfId="41825"/>
    <cellStyle name="Normal 3 3 3 3 7 3" xfId="41826"/>
    <cellStyle name="Normal 3 3 3 3 8" xfId="41827"/>
    <cellStyle name="Normal 3 3 3 3 8 2" xfId="41828"/>
    <cellStyle name="Normal 3 3 3 3 9" xfId="41829"/>
    <cellStyle name="Normal 3 3 3 4" xfId="41830"/>
    <cellStyle name="Normal 3 3 3 4 10" xfId="41831"/>
    <cellStyle name="Normal 3 3 3 4 11" xfId="41832"/>
    <cellStyle name="Normal 3 3 3 4 2" xfId="41833"/>
    <cellStyle name="Normal 3 3 3 4 2 2" xfId="41834"/>
    <cellStyle name="Normal 3 3 3 4 2 2 2" xfId="41835"/>
    <cellStyle name="Normal 3 3 3 4 2 2 2 2" xfId="41836"/>
    <cellStyle name="Normal 3 3 3 4 2 2 2 2 2" xfId="41837"/>
    <cellStyle name="Normal 3 3 3 4 2 2 2 3" xfId="41838"/>
    <cellStyle name="Normal 3 3 3 4 2 2 3" xfId="41839"/>
    <cellStyle name="Normal 3 3 3 4 2 2 3 2" xfId="41840"/>
    <cellStyle name="Normal 3 3 3 4 2 2 4" xfId="41841"/>
    <cellStyle name="Normal 3 3 3 4 2 3" xfId="41842"/>
    <cellStyle name="Normal 3 3 3 4 2 3 2" xfId="41843"/>
    <cellStyle name="Normal 3 3 3 4 2 3 2 2" xfId="41844"/>
    <cellStyle name="Normal 3 3 3 4 2 3 2 2 2" xfId="41845"/>
    <cellStyle name="Normal 3 3 3 4 2 3 2 3" xfId="41846"/>
    <cellStyle name="Normal 3 3 3 4 2 3 3" xfId="41847"/>
    <cellStyle name="Normal 3 3 3 4 2 3 3 2" xfId="41848"/>
    <cellStyle name="Normal 3 3 3 4 2 3 4" xfId="41849"/>
    <cellStyle name="Normal 3 3 3 4 2 4" xfId="41850"/>
    <cellStyle name="Normal 3 3 3 4 2 4 2" xfId="41851"/>
    <cellStyle name="Normal 3 3 3 4 2 4 2 2" xfId="41852"/>
    <cellStyle name="Normal 3 3 3 4 2 4 3" xfId="41853"/>
    <cellStyle name="Normal 3 3 3 4 2 5" xfId="41854"/>
    <cellStyle name="Normal 3 3 3 4 2 5 2" xfId="41855"/>
    <cellStyle name="Normal 3 3 3 4 2 6" xfId="41856"/>
    <cellStyle name="Normal 3 3 3 4 2 7" xfId="41857"/>
    <cellStyle name="Normal 3 3 3 4 3" xfId="41858"/>
    <cellStyle name="Normal 3 3 3 4 3 2" xfId="41859"/>
    <cellStyle name="Normal 3 3 3 4 3 2 2" xfId="41860"/>
    <cellStyle name="Normal 3 3 3 4 3 2 2 2" xfId="41861"/>
    <cellStyle name="Normal 3 3 3 4 3 2 3" xfId="41862"/>
    <cellStyle name="Normal 3 3 3 4 3 3" xfId="41863"/>
    <cellStyle name="Normal 3 3 3 4 3 3 2" xfId="41864"/>
    <cellStyle name="Normal 3 3 3 4 3 4" xfId="41865"/>
    <cellStyle name="Normal 3 3 3 4 3 5" xfId="41866"/>
    <cellStyle name="Normal 3 3 3 4 4" xfId="41867"/>
    <cellStyle name="Normal 3 3 3 4 4 2" xfId="41868"/>
    <cellStyle name="Normal 3 3 3 4 4 2 2" xfId="41869"/>
    <cellStyle name="Normal 3 3 3 4 4 2 2 2" xfId="41870"/>
    <cellStyle name="Normal 3 3 3 4 4 2 3" xfId="41871"/>
    <cellStyle name="Normal 3 3 3 4 4 3" xfId="41872"/>
    <cellStyle name="Normal 3 3 3 4 4 3 2" xfId="41873"/>
    <cellStyle name="Normal 3 3 3 4 4 4" xfId="41874"/>
    <cellStyle name="Normal 3 3 3 4 5" xfId="41875"/>
    <cellStyle name="Normal 3 3 3 4 5 2" xfId="41876"/>
    <cellStyle name="Normal 3 3 3 4 5 2 2" xfId="41877"/>
    <cellStyle name="Normal 3 3 3 4 5 2 2 2" xfId="41878"/>
    <cellStyle name="Normal 3 3 3 4 5 2 3" xfId="41879"/>
    <cellStyle name="Normal 3 3 3 4 5 3" xfId="41880"/>
    <cellStyle name="Normal 3 3 3 4 5 3 2" xfId="41881"/>
    <cellStyle name="Normal 3 3 3 4 5 4" xfId="41882"/>
    <cellStyle name="Normal 3 3 3 4 6" xfId="41883"/>
    <cellStyle name="Normal 3 3 3 4 6 2" xfId="41884"/>
    <cellStyle name="Normal 3 3 3 4 6 2 2" xfId="41885"/>
    <cellStyle name="Normal 3 3 3 4 6 2 2 2" xfId="41886"/>
    <cellStyle name="Normal 3 3 3 4 6 2 3" xfId="41887"/>
    <cellStyle name="Normal 3 3 3 4 6 3" xfId="41888"/>
    <cellStyle name="Normal 3 3 3 4 6 3 2" xfId="41889"/>
    <cellStyle name="Normal 3 3 3 4 6 4" xfId="41890"/>
    <cellStyle name="Normal 3 3 3 4 7" xfId="41891"/>
    <cellStyle name="Normal 3 3 3 4 7 2" xfId="41892"/>
    <cellStyle name="Normal 3 3 3 4 7 2 2" xfId="41893"/>
    <cellStyle name="Normal 3 3 3 4 7 3" xfId="41894"/>
    <cellStyle name="Normal 3 3 3 4 8" xfId="41895"/>
    <cellStyle name="Normal 3 3 3 4 8 2" xfId="41896"/>
    <cellStyle name="Normal 3 3 3 4 9" xfId="41897"/>
    <cellStyle name="Normal 3 3 3 5" xfId="41898"/>
    <cellStyle name="Normal 3 3 3 5 2" xfId="41899"/>
    <cellStyle name="Normal 3 3 3 5 2 2" xfId="41900"/>
    <cellStyle name="Normal 3 3 3 5 2 2 2" xfId="41901"/>
    <cellStyle name="Normal 3 3 3 5 2 2 2 2" xfId="41902"/>
    <cellStyle name="Normal 3 3 3 5 2 2 3" xfId="41903"/>
    <cellStyle name="Normal 3 3 3 5 2 3" xfId="41904"/>
    <cellStyle name="Normal 3 3 3 5 2 3 2" xfId="41905"/>
    <cellStyle name="Normal 3 3 3 5 2 4" xfId="41906"/>
    <cellStyle name="Normal 3 3 3 5 3" xfId="41907"/>
    <cellStyle name="Normal 3 3 3 5 3 2" xfId="41908"/>
    <cellStyle name="Normal 3 3 3 5 3 2 2" xfId="41909"/>
    <cellStyle name="Normal 3 3 3 5 3 2 2 2" xfId="41910"/>
    <cellStyle name="Normal 3 3 3 5 3 2 3" xfId="41911"/>
    <cellStyle name="Normal 3 3 3 5 3 3" xfId="41912"/>
    <cellStyle name="Normal 3 3 3 5 3 3 2" xfId="41913"/>
    <cellStyle name="Normal 3 3 3 5 3 4" xfId="41914"/>
    <cellStyle name="Normal 3 3 3 5 4" xfId="41915"/>
    <cellStyle name="Normal 3 3 3 5 4 2" xfId="41916"/>
    <cellStyle name="Normal 3 3 3 5 4 2 2" xfId="41917"/>
    <cellStyle name="Normal 3 3 3 5 4 3" xfId="41918"/>
    <cellStyle name="Normal 3 3 3 5 5" xfId="41919"/>
    <cellStyle name="Normal 3 3 3 5 5 2" xfId="41920"/>
    <cellStyle name="Normal 3 3 3 5 6" xfId="41921"/>
    <cellStyle name="Normal 3 3 3 5 7" xfId="41922"/>
    <cellStyle name="Normal 3 3 3 5 8" xfId="41923"/>
    <cellStyle name="Normal 3 3 3 6" xfId="41924"/>
    <cellStyle name="Normal 3 3 3 6 2" xfId="41925"/>
    <cellStyle name="Normal 3 3 3 6 2 2" xfId="41926"/>
    <cellStyle name="Normal 3 3 3 6 2 2 2" xfId="41927"/>
    <cellStyle name="Normal 3 3 3 6 2 2 2 2" xfId="41928"/>
    <cellStyle name="Normal 3 3 3 6 2 2 3" xfId="41929"/>
    <cellStyle name="Normal 3 3 3 6 2 3" xfId="41930"/>
    <cellStyle name="Normal 3 3 3 6 2 3 2" xfId="41931"/>
    <cellStyle name="Normal 3 3 3 6 2 4" xfId="41932"/>
    <cellStyle name="Normal 3 3 3 6 3" xfId="41933"/>
    <cellStyle name="Normal 3 3 3 6 3 2" xfId="41934"/>
    <cellStyle name="Normal 3 3 3 6 3 2 2" xfId="41935"/>
    <cellStyle name="Normal 3 3 3 6 3 2 2 2" xfId="41936"/>
    <cellStyle name="Normal 3 3 3 6 3 2 3" xfId="41937"/>
    <cellStyle name="Normal 3 3 3 6 3 3" xfId="41938"/>
    <cellStyle name="Normal 3 3 3 6 3 3 2" xfId="41939"/>
    <cellStyle name="Normal 3 3 3 6 3 4" xfId="41940"/>
    <cellStyle name="Normal 3 3 3 6 4" xfId="41941"/>
    <cellStyle name="Normal 3 3 3 6 4 2" xfId="41942"/>
    <cellStyle name="Normal 3 3 3 6 4 2 2" xfId="41943"/>
    <cellStyle name="Normal 3 3 3 6 4 3" xfId="41944"/>
    <cellStyle name="Normal 3 3 3 6 5" xfId="41945"/>
    <cellStyle name="Normal 3 3 3 6 5 2" xfId="41946"/>
    <cellStyle name="Normal 3 3 3 6 6" xfId="41947"/>
    <cellStyle name="Normal 3 3 3 6 7" xfId="41948"/>
    <cellStyle name="Normal 3 3 3 7" xfId="41949"/>
    <cellStyle name="Normal 3 3 3 7 2" xfId="41950"/>
    <cellStyle name="Normal 3 3 3 7 2 2" xfId="41951"/>
    <cellStyle name="Normal 3 3 3 7 2 2 2" xfId="41952"/>
    <cellStyle name="Normal 3 3 3 7 2 3" xfId="41953"/>
    <cellStyle name="Normal 3 3 3 7 3" xfId="41954"/>
    <cellStyle name="Normal 3 3 3 7 3 2" xfId="41955"/>
    <cellStyle name="Normal 3 3 3 7 4" xfId="41956"/>
    <cellStyle name="Normal 3 3 3 7 5" xfId="41957"/>
    <cellStyle name="Normal 3 3 3 7 6" xfId="41958"/>
    <cellStyle name="Normal 3 3 3 8" xfId="41959"/>
    <cellStyle name="Normal 3 3 3 8 2" xfId="41960"/>
    <cellStyle name="Normal 3 3 3 8 2 2" xfId="41961"/>
    <cellStyle name="Normal 3 3 3 8 2 2 2" xfId="41962"/>
    <cellStyle name="Normal 3 3 3 8 2 3" xfId="41963"/>
    <cellStyle name="Normal 3 3 3 8 3" xfId="41964"/>
    <cellStyle name="Normal 3 3 3 8 3 2" xfId="41965"/>
    <cellStyle name="Normal 3 3 3 8 4" xfId="41966"/>
    <cellStyle name="Normal 3 3 3 9" xfId="41967"/>
    <cellStyle name="Normal 3 3 3 9 2" xfId="41968"/>
    <cellStyle name="Normal 3 3 3 9 2 2" xfId="41969"/>
    <cellStyle name="Normal 3 3 3 9 2 2 2" xfId="41970"/>
    <cellStyle name="Normal 3 3 3 9 2 3" xfId="41971"/>
    <cellStyle name="Normal 3 3 3 9 3" xfId="41972"/>
    <cellStyle name="Normal 3 3 3 9 3 2" xfId="41973"/>
    <cellStyle name="Normal 3 3 3 9 4" xfId="41974"/>
    <cellStyle name="Normal 3 3 4" xfId="41975"/>
    <cellStyle name="Normal 3 3 4 10" xfId="41976"/>
    <cellStyle name="Normal 3 3 4 10 2" xfId="41977"/>
    <cellStyle name="Normal 3 3 4 11" xfId="41978"/>
    <cellStyle name="Normal 3 3 4 12" xfId="41979"/>
    <cellStyle name="Normal 3 3 4 13" xfId="41980"/>
    <cellStyle name="Normal 3 3 4 14" xfId="41981"/>
    <cellStyle name="Normal 3 3 4 15" xfId="41982"/>
    <cellStyle name="Normal 3 3 4 16" xfId="41983"/>
    <cellStyle name="Normal 3 3 4 2" xfId="41984"/>
    <cellStyle name="Normal 3 3 4 2 10" xfId="41985"/>
    <cellStyle name="Normal 3 3 4 2 11" xfId="41986"/>
    <cellStyle name="Normal 3 3 4 2 2" xfId="41987"/>
    <cellStyle name="Normal 3 3 4 2 2 2" xfId="41988"/>
    <cellStyle name="Normal 3 3 4 2 2 2 2" xfId="41989"/>
    <cellStyle name="Normal 3 3 4 2 2 2 2 2" xfId="41990"/>
    <cellStyle name="Normal 3 3 4 2 2 2 2 2 2" xfId="41991"/>
    <cellStyle name="Normal 3 3 4 2 2 2 2 3" xfId="41992"/>
    <cellStyle name="Normal 3 3 4 2 2 2 3" xfId="41993"/>
    <cellStyle name="Normal 3 3 4 2 2 2 3 2" xfId="41994"/>
    <cellStyle name="Normal 3 3 4 2 2 2 4" xfId="41995"/>
    <cellStyle name="Normal 3 3 4 2 2 3" xfId="41996"/>
    <cellStyle name="Normal 3 3 4 2 2 3 2" xfId="41997"/>
    <cellStyle name="Normal 3 3 4 2 2 3 2 2" xfId="41998"/>
    <cellStyle name="Normal 3 3 4 2 2 3 2 2 2" xfId="41999"/>
    <cellStyle name="Normal 3 3 4 2 2 3 2 3" xfId="42000"/>
    <cellStyle name="Normal 3 3 4 2 2 3 3" xfId="42001"/>
    <cellStyle name="Normal 3 3 4 2 2 3 3 2" xfId="42002"/>
    <cellStyle name="Normal 3 3 4 2 2 3 4" xfId="42003"/>
    <cellStyle name="Normal 3 3 4 2 2 4" xfId="42004"/>
    <cellStyle name="Normal 3 3 4 2 2 4 2" xfId="42005"/>
    <cellStyle name="Normal 3 3 4 2 2 4 2 2" xfId="42006"/>
    <cellStyle name="Normal 3 3 4 2 2 4 3" xfId="42007"/>
    <cellStyle name="Normal 3 3 4 2 2 5" xfId="42008"/>
    <cellStyle name="Normal 3 3 4 2 2 5 2" xfId="42009"/>
    <cellStyle name="Normal 3 3 4 2 2 6" xfId="42010"/>
    <cellStyle name="Normal 3 3 4 2 2 7" xfId="42011"/>
    <cellStyle name="Normal 3 3 4 2 3" xfId="42012"/>
    <cellStyle name="Normal 3 3 4 2 3 2" xfId="42013"/>
    <cellStyle name="Normal 3 3 4 2 3 2 2" xfId="42014"/>
    <cellStyle name="Normal 3 3 4 2 3 2 2 2" xfId="42015"/>
    <cellStyle name="Normal 3 3 4 2 3 2 3" xfId="42016"/>
    <cellStyle name="Normal 3 3 4 2 3 3" xfId="42017"/>
    <cellStyle name="Normal 3 3 4 2 3 3 2" xfId="42018"/>
    <cellStyle name="Normal 3 3 4 2 3 4" xfId="42019"/>
    <cellStyle name="Normal 3 3 4 2 3 5" xfId="42020"/>
    <cellStyle name="Normal 3 3 4 2 4" xfId="42021"/>
    <cellStyle name="Normal 3 3 4 2 4 2" xfId="42022"/>
    <cellStyle name="Normal 3 3 4 2 4 2 2" xfId="42023"/>
    <cellStyle name="Normal 3 3 4 2 4 2 2 2" xfId="42024"/>
    <cellStyle name="Normal 3 3 4 2 4 2 3" xfId="42025"/>
    <cellStyle name="Normal 3 3 4 2 4 3" xfId="42026"/>
    <cellStyle name="Normal 3 3 4 2 4 3 2" xfId="42027"/>
    <cellStyle name="Normal 3 3 4 2 4 4" xfId="42028"/>
    <cellStyle name="Normal 3 3 4 2 5" xfId="42029"/>
    <cellStyle name="Normal 3 3 4 2 5 2" xfId="42030"/>
    <cellStyle name="Normal 3 3 4 2 5 2 2" xfId="42031"/>
    <cellStyle name="Normal 3 3 4 2 5 2 2 2" xfId="42032"/>
    <cellStyle name="Normal 3 3 4 2 5 2 3" xfId="42033"/>
    <cellStyle name="Normal 3 3 4 2 5 3" xfId="42034"/>
    <cellStyle name="Normal 3 3 4 2 5 3 2" xfId="42035"/>
    <cellStyle name="Normal 3 3 4 2 5 4" xfId="42036"/>
    <cellStyle name="Normal 3 3 4 2 6" xfId="42037"/>
    <cellStyle name="Normal 3 3 4 2 6 2" xfId="42038"/>
    <cellStyle name="Normal 3 3 4 2 6 2 2" xfId="42039"/>
    <cellStyle name="Normal 3 3 4 2 6 2 2 2" xfId="42040"/>
    <cellStyle name="Normal 3 3 4 2 6 2 3" xfId="42041"/>
    <cellStyle name="Normal 3 3 4 2 6 3" xfId="42042"/>
    <cellStyle name="Normal 3 3 4 2 6 3 2" xfId="42043"/>
    <cellStyle name="Normal 3 3 4 2 6 4" xfId="42044"/>
    <cellStyle name="Normal 3 3 4 2 7" xfId="42045"/>
    <cellStyle name="Normal 3 3 4 2 7 2" xfId="42046"/>
    <cellStyle name="Normal 3 3 4 2 7 2 2" xfId="42047"/>
    <cellStyle name="Normal 3 3 4 2 7 3" xfId="42048"/>
    <cellStyle name="Normal 3 3 4 2 8" xfId="42049"/>
    <cellStyle name="Normal 3 3 4 2 8 2" xfId="42050"/>
    <cellStyle name="Normal 3 3 4 2 9" xfId="42051"/>
    <cellStyle name="Normal 3 3 4 3" xfId="42052"/>
    <cellStyle name="Normal 3 3 4 3 10" xfId="42053"/>
    <cellStyle name="Normal 3 3 4 3 11" xfId="42054"/>
    <cellStyle name="Normal 3 3 4 3 2" xfId="42055"/>
    <cellStyle name="Normal 3 3 4 3 2 2" xfId="42056"/>
    <cellStyle name="Normal 3 3 4 3 2 2 2" xfId="42057"/>
    <cellStyle name="Normal 3 3 4 3 2 2 2 2" xfId="42058"/>
    <cellStyle name="Normal 3 3 4 3 2 2 2 2 2" xfId="42059"/>
    <cellStyle name="Normal 3 3 4 3 2 2 2 3" xfId="42060"/>
    <cellStyle name="Normal 3 3 4 3 2 2 3" xfId="42061"/>
    <cellStyle name="Normal 3 3 4 3 2 2 3 2" xfId="42062"/>
    <cellStyle name="Normal 3 3 4 3 2 2 4" xfId="42063"/>
    <cellStyle name="Normal 3 3 4 3 2 3" xfId="42064"/>
    <cellStyle name="Normal 3 3 4 3 2 3 2" xfId="42065"/>
    <cellStyle name="Normal 3 3 4 3 2 3 2 2" xfId="42066"/>
    <cellStyle name="Normal 3 3 4 3 2 3 2 2 2" xfId="42067"/>
    <cellStyle name="Normal 3 3 4 3 2 3 2 3" xfId="42068"/>
    <cellStyle name="Normal 3 3 4 3 2 3 3" xfId="42069"/>
    <cellStyle name="Normal 3 3 4 3 2 3 3 2" xfId="42070"/>
    <cellStyle name="Normal 3 3 4 3 2 3 4" xfId="42071"/>
    <cellStyle name="Normal 3 3 4 3 2 4" xfId="42072"/>
    <cellStyle name="Normal 3 3 4 3 2 4 2" xfId="42073"/>
    <cellStyle name="Normal 3 3 4 3 2 4 2 2" xfId="42074"/>
    <cellStyle name="Normal 3 3 4 3 2 4 3" xfId="42075"/>
    <cellStyle name="Normal 3 3 4 3 2 5" xfId="42076"/>
    <cellStyle name="Normal 3 3 4 3 2 5 2" xfId="42077"/>
    <cellStyle name="Normal 3 3 4 3 2 6" xfId="42078"/>
    <cellStyle name="Normal 3 3 4 3 2 7" xfId="42079"/>
    <cellStyle name="Normal 3 3 4 3 3" xfId="42080"/>
    <cellStyle name="Normal 3 3 4 3 3 2" xfId="42081"/>
    <cellStyle name="Normal 3 3 4 3 3 2 2" xfId="42082"/>
    <cellStyle name="Normal 3 3 4 3 3 2 2 2" xfId="42083"/>
    <cellStyle name="Normal 3 3 4 3 3 2 3" xfId="42084"/>
    <cellStyle name="Normal 3 3 4 3 3 3" xfId="42085"/>
    <cellStyle name="Normal 3 3 4 3 3 3 2" xfId="42086"/>
    <cellStyle name="Normal 3 3 4 3 3 4" xfId="42087"/>
    <cellStyle name="Normal 3 3 4 3 3 5" xfId="42088"/>
    <cellStyle name="Normal 3 3 4 3 4" xfId="42089"/>
    <cellStyle name="Normal 3 3 4 3 4 2" xfId="42090"/>
    <cellStyle name="Normal 3 3 4 3 4 2 2" xfId="42091"/>
    <cellStyle name="Normal 3 3 4 3 4 2 2 2" xfId="42092"/>
    <cellStyle name="Normal 3 3 4 3 4 2 3" xfId="42093"/>
    <cellStyle name="Normal 3 3 4 3 4 3" xfId="42094"/>
    <cellStyle name="Normal 3 3 4 3 4 3 2" xfId="42095"/>
    <cellStyle name="Normal 3 3 4 3 4 4" xfId="42096"/>
    <cellStyle name="Normal 3 3 4 3 5" xfId="42097"/>
    <cellStyle name="Normal 3 3 4 3 5 2" xfId="42098"/>
    <cellStyle name="Normal 3 3 4 3 5 2 2" xfId="42099"/>
    <cellStyle name="Normal 3 3 4 3 5 2 2 2" xfId="42100"/>
    <cellStyle name="Normal 3 3 4 3 5 2 3" xfId="42101"/>
    <cellStyle name="Normal 3 3 4 3 5 3" xfId="42102"/>
    <cellStyle name="Normal 3 3 4 3 5 3 2" xfId="42103"/>
    <cellStyle name="Normal 3 3 4 3 5 4" xfId="42104"/>
    <cellStyle name="Normal 3 3 4 3 6" xfId="42105"/>
    <cellStyle name="Normal 3 3 4 3 6 2" xfId="42106"/>
    <cellStyle name="Normal 3 3 4 3 6 2 2" xfId="42107"/>
    <cellStyle name="Normal 3 3 4 3 6 2 2 2" xfId="42108"/>
    <cellStyle name="Normal 3 3 4 3 6 2 3" xfId="42109"/>
    <cellStyle name="Normal 3 3 4 3 6 3" xfId="42110"/>
    <cellStyle name="Normal 3 3 4 3 6 3 2" xfId="42111"/>
    <cellStyle name="Normal 3 3 4 3 6 4" xfId="42112"/>
    <cellStyle name="Normal 3 3 4 3 7" xfId="42113"/>
    <cellStyle name="Normal 3 3 4 3 7 2" xfId="42114"/>
    <cellStyle name="Normal 3 3 4 3 7 2 2" xfId="42115"/>
    <cellStyle name="Normal 3 3 4 3 7 3" xfId="42116"/>
    <cellStyle name="Normal 3 3 4 3 8" xfId="42117"/>
    <cellStyle name="Normal 3 3 4 3 8 2" xfId="42118"/>
    <cellStyle name="Normal 3 3 4 3 9" xfId="42119"/>
    <cellStyle name="Normal 3 3 4 4" xfId="42120"/>
    <cellStyle name="Normal 3 3 4 4 2" xfId="42121"/>
    <cellStyle name="Normal 3 3 4 4 2 2" xfId="42122"/>
    <cellStyle name="Normal 3 3 4 4 2 2 2" xfId="42123"/>
    <cellStyle name="Normal 3 3 4 4 2 2 2 2" xfId="42124"/>
    <cellStyle name="Normal 3 3 4 4 2 2 3" xfId="42125"/>
    <cellStyle name="Normal 3 3 4 4 2 3" xfId="42126"/>
    <cellStyle name="Normal 3 3 4 4 2 3 2" xfId="42127"/>
    <cellStyle name="Normal 3 3 4 4 2 4" xfId="42128"/>
    <cellStyle name="Normal 3 3 4 4 3" xfId="42129"/>
    <cellStyle name="Normal 3 3 4 4 3 2" xfId="42130"/>
    <cellStyle name="Normal 3 3 4 4 3 2 2" xfId="42131"/>
    <cellStyle name="Normal 3 3 4 4 3 2 2 2" xfId="42132"/>
    <cellStyle name="Normal 3 3 4 4 3 2 3" xfId="42133"/>
    <cellStyle name="Normal 3 3 4 4 3 3" xfId="42134"/>
    <cellStyle name="Normal 3 3 4 4 3 3 2" xfId="42135"/>
    <cellStyle name="Normal 3 3 4 4 3 4" xfId="42136"/>
    <cellStyle name="Normal 3 3 4 4 4" xfId="42137"/>
    <cellStyle name="Normal 3 3 4 4 4 2" xfId="42138"/>
    <cellStyle name="Normal 3 3 4 4 4 2 2" xfId="42139"/>
    <cellStyle name="Normal 3 3 4 4 4 3" xfId="42140"/>
    <cellStyle name="Normal 3 3 4 4 5" xfId="42141"/>
    <cellStyle name="Normal 3 3 4 4 5 2" xfId="42142"/>
    <cellStyle name="Normal 3 3 4 4 6" xfId="42143"/>
    <cellStyle name="Normal 3 3 4 4 7" xfId="42144"/>
    <cellStyle name="Normal 3 3 4 5" xfId="42145"/>
    <cellStyle name="Normal 3 3 4 5 2" xfId="42146"/>
    <cellStyle name="Normal 3 3 4 5 2 2" xfId="42147"/>
    <cellStyle name="Normal 3 3 4 5 2 2 2" xfId="42148"/>
    <cellStyle name="Normal 3 3 4 5 2 2 2 2" xfId="42149"/>
    <cellStyle name="Normal 3 3 4 5 2 2 3" xfId="42150"/>
    <cellStyle name="Normal 3 3 4 5 2 3" xfId="42151"/>
    <cellStyle name="Normal 3 3 4 5 2 3 2" xfId="42152"/>
    <cellStyle name="Normal 3 3 4 5 2 4" xfId="42153"/>
    <cellStyle name="Normal 3 3 4 5 3" xfId="42154"/>
    <cellStyle name="Normal 3 3 4 5 3 2" xfId="42155"/>
    <cellStyle name="Normal 3 3 4 5 3 2 2" xfId="42156"/>
    <cellStyle name="Normal 3 3 4 5 3 2 2 2" xfId="42157"/>
    <cellStyle name="Normal 3 3 4 5 3 2 3" xfId="42158"/>
    <cellStyle name="Normal 3 3 4 5 3 3" xfId="42159"/>
    <cellStyle name="Normal 3 3 4 5 3 3 2" xfId="42160"/>
    <cellStyle name="Normal 3 3 4 5 3 4" xfId="42161"/>
    <cellStyle name="Normal 3 3 4 5 4" xfId="42162"/>
    <cellStyle name="Normal 3 3 4 5 4 2" xfId="42163"/>
    <cellStyle name="Normal 3 3 4 5 4 2 2" xfId="42164"/>
    <cellStyle name="Normal 3 3 4 5 4 3" xfId="42165"/>
    <cellStyle name="Normal 3 3 4 5 5" xfId="42166"/>
    <cellStyle name="Normal 3 3 4 5 5 2" xfId="42167"/>
    <cellStyle name="Normal 3 3 4 5 6" xfId="42168"/>
    <cellStyle name="Normal 3 3 4 5 7" xfId="42169"/>
    <cellStyle name="Normal 3 3 4 6" xfId="42170"/>
    <cellStyle name="Normal 3 3 4 6 2" xfId="42171"/>
    <cellStyle name="Normal 3 3 4 6 2 2" xfId="42172"/>
    <cellStyle name="Normal 3 3 4 6 2 2 2" xfId="42173"/>
    <cellStyle name="Normal 3 3 4 6 2 3" xfId="42174"/>
    <cellStyle name="Normal 3 3 4 6 3" xfId="42175"/>
    <cellStyle name="Normal 3 3 4 6 3 2" xfId="42176"/>
    <cellStyle name="Normal 3 3 4 6 4" xfId="42177"/>
    <cellStyle name="Normal 3 3 4 7" xfId="42178"/>
    <cellStyle name="Normal 3 3 4 7 2" xfId="42179"/>
    <cellStyle name="Normal 3 3 4 7 2 2" xfId="42180"/>
    <cellStyle name="Normal 3 3 4 7 2 2 2" xfId="42181"/>
    <cellStyle name="Normal 3 3 4 7 2 3" xfId="42182"/>
    <cellStyle name="Normal 3 3 4 7 3" xfId="42183"/>
    <cellStyle name="Normal 3 3 4 7 3 2" xfId="42184"/>
    <cellStyle name="Normal 3 3 4 7 4" xfId="42185"/>
    <cellStyle name="Normal 3 3 4 8" xfId="42186"/>
    <cellStyle name="Normal 3 3 4 8 2" xfId="42187"/>
    <cellStyle name="Normal 3 3 4 8 2 2" xfId="42188"/>
    <cellStyle name="Normal 3 3 4 8 2 2 2" xfId="42189"/>
    <cellStyle name="Normal 3 3 4 8 2 3" xfId="42190"/>
    <cellStyle name="Normal 3 3 4 8 3" xfId="42191"/>
    <cellStyle name="Normal 3 3 4 8 3 2" xfId="42192"/>
    <cellStyle name="Normal 3 3 4 8 4" xfId="42193"/>
    <cellStyle name="Normal 3 3 4 9" xfId="42194"/>
    <cellStyle name="Normal 3 3 4 9 2" xfId="42195"/>
    <cellStyle name="Normal 3 3 4 9 2 2" xfId="42196"/>
    <cellStyle name="Normal 3 3 4 9 3" xfId="42197"/>
    <cellStyle name="Normal 3 3 5" xfId="42198"/>
    <cellStyle name="Normal 3 3 5 10" xfId="42199"/>
    <cellStyle name="Normal 3 3 5 11" xfId="42200"/>
    <cellStyle name="Normal 3 3 5 12" xfId="42201"/>
    <cellStyle name="Normal 3 3 5 2" xfId="42202"/>
    <cellStyle name="Normal 3 3 5 2 10" xfId="42203"/>
    <cellStyle name="Normal 3 3 5 2 2" xfId="42204"/>
    <cellStyle name="Normal 3 3 5 2 2 2" xfId="42205"/>
    <cellStyle name="Normal 3 3 5 2 2 2 2" xfId="42206"/>
    <cellStyle name="Normal 3 3 5 2 2 2 2 2" xfId="42207"/>
    <cellStyle name="Normal 3 3 5 2 2 2 2 2 2" xfId="42208"/>
    <cellStyle name="Normal 3 3 5 2 2 2 2 3" xfId="42209"/>
    <cellStyle name="Normal 3 3 5 2 2 2 3" xfId="42210"/>
    <cellStyle name="Normal 3 3 5 2 2 2 3 2" xfId="42211"/>
    <cellStyle name="Normal 3 3 5 2 2 2 4" xfId="42212"/>
    <cellStyle name="Normal 3 3 5 2 2 3" xfId="42213"/>
    <cellStyle name="Normal 3 3 5 2 2 3 2" xfId="42214"/>
    <cellStyle name="Normal 3 3 5 2 2 3 2 2" xfId="42215"/>
    <cellStyle name="Normal 3 3 5 2 2 3 2 2 2" xfId="42216"/>
    <cellStyle name="Normal 3 3 5 2 2 3 2 3" xfId="42217"/>
    <cellStyle name="Normal 3 3 5 2 2 3 3" xfId="42218"/>
    <cellStyle name="Normal 3 3 5 2 2 3 3 2" xfId="42219"/>
    <cellStyle name="Normal 3 3 5 2 2 3 4" xfId="42220"/>
    <cellStyle name="Normal 3 3 5 2 2 4" xfId="42221"/>
    <cellStyle name="Normal 3 3 5 2 2 4 2" xfId="42222"/>
    <cellStyle name="Normal 3 3 5 2 2 4 2 2" xfId="42223"/>
    <cellStyle name="Normal 3 3 5 2 2 4 3" xfId="42224"/>
    <cellStyle name="Normal 3 3 5 2 2 5" xfId="42225"/>
    <cellStyle name="Normal 3 3 5 2 2 5 2" xfId="42226"/>
    <cellStyle name="Normal 3 3 5 2 2 6" xfId="42227"/>
    <cellStyle name="Normal 3 3 5 2 2 7" xfId="42228"/>
    <cellStyle name="Normal 3 3 5 2 3" xfId="42229"/>
    <cellStyle name="Normal 3 3 5 2 3 2" xfId="42230"/>
    <cellStyle name="Normal 3 3 5 2 3 2 2" xfId="42231"/>
    <cellStyle name="Normal 3 3 5 2 3 2 2 2" xfId="42232"/>
    <cellStyle name="Normal 3 3 5 2 3 2 3" xfId="42233"/>
    <cellStyle name="Normal 3 3 5 2 3 3" xfId="42234"/>
    <cellStyle name="Normal 3 3 5 2 3 3 2" xfId="42235"/>
    <cellStyle name="Normal 3 3 5 2 3 4" xfId="42236"/>
    <cellStyle name="Normal 3 3 5 2 3 5" xfId="42237"/>
    <cellStyle name="Normal 3 3 5 2 4" xfId="42238"/>
    <cellStyle name="Normal 3 3 5 2 4 2" xfId="42239"/>
    <cellStyle name="Normal 3 3 5 2 4 2 2" xfId="42240"/>
    <cellStyle name="Normal 3 3 5 2 4 2 2 2" xfId="42241"/>
    <cellStyle name="Normal 3 3 5 2 4 2 3" xfId="42242"/>
    <cellStyle name="Normal 3 3 5 2 4 3" xfId="42243"/>
    <cellStyle name="Normal 3 3 5 2 4 3 2" xfId="42244"/>
    <cellStyle name="Normal 3 3 5 2 4 4" xfId="42245"/>
    <cellStyle name="Normal 3 3 5 2 5" xfId="42246"/>
    <cellStyle name="Normal 3 3 5 2 5 2" xfId="42247"/>
    <cellStyle name="Normal 3 3 5 2 5 2 2" xfId="42248"/>
    <cellStyle name="Normal 3 3 5 2 5 2 2 2" xfId="42249"/>
    <cellStyle name="Normal 3 3 5 2 5 2 3" xfId="42250"/>
    <cellStyle name="Normal 3 3 5 2 5 3" xfId="42251"/>
    <cellStyle name="Normal 3 3 5 2 5 3 2" xfId="42252"/>
    <cellStyle name="Normal 3 3 5 2 5 4" xfId="42253"/>
    <cellStyle name="Normal 3 3 5 2 6" xfId="42254"/>
    <cellStyle name="Normal 3 3 5 2 6 2" xfId="42255"/>
    <cellStyle name="Normal 3 3 5 2 6 2 2" xfId="42256"/>
    <cellStyle name="Normal 3 3 5 2 6 2 2 2" xfId="42257"/>
    <cellStyle name="Normal 3 3 5 2 6 2 3" xfId="42258"/>
    <cellStyle name="Normal 3 3 5 2 6 3" xfId="42259"/>
    <cellStyle name="Normal 3 3 5 2 6 3 2" xfId="42260"/>
    <cellStyle name="Normal 3 3 5 2 6 4" xfId="42261"/>
    <cellStyle name="Normal 3 3 5 2 7" xfId="42262"/>
    <cellStyle name="Normal 3 3 5 2 7 2" xfId="42263"/>
    <cellStyle name="Normal 3 3 5 2 7 2 2" xfId="42264"/>
    <cellStyle name="Normal 3 3 5 2 7 3" xfId="42265"/>
    <cellStyle name="Normal 3 3 5 2 8" xfId="42266"/>
    <cellStyle name="Normal 3 3 5 2 8 2" xfId="42267"/>
    <cellStyle name="Normal 3 3 5 2 9" xfId="42268"/>
    <cellStyle name="Normal 3 3 5 3" xfId="42269"/>
    <cellStyle name="Normal 3 3 5 4" xfId="42270"/>
    <cellStyle name="Normal 3 3 5 4 2" xfId="42271"/>
    <cellStyle name="Normal 3 3 5 4 2 2" xfId="42272"/>
    <cellStyle name="Normal 3 3 5 4 2 2 2" xfId="42273"/>
    <cellStyle name="Normal 3 3 5 4 2 3" xfId="42274"/>
    <cellStyle name="Normal 3 3 5 4 3" xfId="42275"/>
    <cellStyle name="Normal 3 3 5 4 3 2" xfId="42276"/>
    <cellStyle name="Normal 3 3 5 4 4" xfId="42277"/>
    <cellStyle name="Normal 3 3 5 4 5" xfId="42278"/>
    <cellStyle name="Normal 3 3 5 5" xfId="42279"/>
    <cellStyle name="Normal 3 3 5 5 2" xfId="42280"/>
    <cellStyle name="Normal 3 3 5 5 2 2" xfId="42281"/>
    <cellStyle name="Normal 3 3 5 5 2 2 2" xfId="42282"/>
    <cellStyle name="Normal 3 3 5 5 2 3" xfId="42283"/>
    <cellStyle name="Normal 3 3 5 5 3" xfId="42284"/>
    <cellStyle name="Normal 3 3 5 5 3 2" xfId="42285"/>
    <cellStyle name="Normal 3 3 5 5 4" xfId="42286"/>
    <cellStyle name="Normal 3 3 5 6" xfId="42287"/>
    <cellStyle name="Normal 3 3 5 6 2" xfId="42288"/>
    <cellStyle name="Normal 3 3 5 6 2 2" xfId="42289"/>
    <cellStyle name="Normal 3 3 5 6 2 2 2" xfId="42290"/>
    <cellStyle name="Normal 3 3 5 6 2 3" xfId="42291"/>
    <cellStyle name="Normal 3 3 5 6 3" xfId="42292"/>
    <cellStyle name="Normal 3 3 5 6 3 2" xfId="42293"/>
    <cellStyle name="Normal 3 3 5 6 4" xfId="42294"/>
    <cellStyle name="Normal 3 3 5 7" xfId="42295"/>
    <cellStyle name="Normal 3 3 5 7 2" xfId="42296"/>
    <cellStyle name="Normal 3 3 5 7 2 2" xfId="42297"/>
    <cellStyle name="Normal 3 3 5 7 2 2 2" xfId="42298"/>
    <cellStyle name="Normal 3 3 5 7 2 3" xfId="42299"/>
    <cellStyle name="Normal 3 3 5 7 3" xfId="42300"/>
    <cellStyle name="Normal 3 3 5 7 3 2" xfId="42301"/>
    <cellStyle name="Normal 3 3 5 7 4" xfId="42302"/>
    <cellStyle name="Normal 3 3 5 8" xfId="42303"/>
    <cellStyle name="Normal 3 3 5 8 2" xfId="42304"/>
    <cellStyle name="Normal 3 3 5 8 2 2" xfId="42305"/>
    <cellStyle name="Normal 3 3 5 8 3" xfId="42306"/>
    <cellStyle name="Normal 3 3 5 9" xfId="42307"/>
    <cellStyle name="Normal 3 3 5 9 2" xfId="42308"/>
    <cellStyle name="Normal 3 3 6" xfId="42309"/>
    <cellStyle name="Normal 3 3 6 2" xfId="42310"/>
    <cellStyle name="Normal 3 3 6 2 2" xfId="42311"/>
    <cellStyle name="Normal 3 3 6 2 3" xfId="42312"/>
    <cellStyle name="Normal 3 3 6 3" xfId="42313"/>
    <cellStyle name="Normal 3 3 6 4" xfId="42314"/>
    <cellStyle name="Normal 3 3 7" xfId="42315"/>
    <cellStyle name="Normal 3 3 7 2" xfId="42316"/>
    <cellStyle name="Normal 3 3 7 2 2" xfId="42317"/>
    <cellStyle name="Normal 3 3 7 2 2 2" xfId="42318"/>
    <cellStyle name="Normal 3 3 7 2 2 2 2" xfId="42319"/>
    <cellStyle name="Normal 3 3 7 2 2 3" xfId="42320"/>
    <cellStyle name="Normal 3 3 7 2 3" xfId="42321"/>
    <cellStyle name="Normal 3 3 7 2 3 2" xfId="42322"/>
    <cellStyle name="Normal 3 3 7 2 4" xfId="42323"/>
    <cellStyle name="Normal 3 3 7 3" xfId="42324"/>
    <cellStyle name="Normal 3 3 7 3 2" xfId="42325"/>
    <cellStyle name="Normal 3 3 7 3 2 2" xfId="42326"/>
    <cellStyle name="Normal 3 3 7 3 2 2 2" xfId="42327"/>
    <cellStyle name="Normal 3 3 7 3 2 3" xfId="42328"/>
    <cellStyle name="Normal 3 3 7 3 3" xfId="42329"/>
    <cellStyle name="Normal 3 3 7 3 3 2" xfId="42330"/>
    <cellStyle name="Normal 3 3 7 3 4" xfId="42331"/>
    <cellStyle name="Normal 3 3 7 4" xfId="42332"/>
    <cellStyle name="Normal 3 3 7 4 2" xfId="42333"/>
    <cellStyle name="Normal 3 3 7 4 2 2" xfId="42334"/>
    <cellStyle name="Normal 3 3 7 4 3" xfId="42335"/>
    <cellStyle name="Normal 3 3 7 5" xfId="42336"/>
    <cellStyle name="Normal 3 3 7 5 2" xfId="42337"/>
    <cellStyle name="Normal 3 3 7 6" xfId="42338"/>
    <cellStyle name="Normal 3 3 7 7" xfId="42339"/>
    <cellStyle name="Normal 3 3 7 8" xfId="42340"/>
    <cellStyle name="Normal 3 3 8" xfId="42341"/>
    <cellStyle name="Normal 3 3 8 2" xfId="42342"/>
    <cellStyle name="Normal 3 3 8 2 2" xfId="42343"/>
    <cellStyle name="Normal 3 3 8 2 2 2" xfId="42344"/>
    <cellStyle name="Normal 3 3 8 2 2 2 2" xfId="42345"/>
    <cellStyle name="Normal 3 3 8 2 2 3" xfId="42346"/>
    <cellStyle name="Normal 3 3 8 2 3" xfId="42347"/>
    <cellStyle name="Normal 3 3 8 2 3 2" xfId="42348"/>
    <cellStyle name="Normal 3 3 8 2 4" xfId="42349"/>
    <cellStyle name="Normal 3 3 8 3" xfId="42350"/>
    <cellStyle name="Normal 3 3 8 3 2" xfId="42351"/>
    <cellStyle name="Normal 3 3 8 3 2 2" xfId="42352"/>
    <cellStyle name="Normal 3 3 8 3 2 2 2" xfId="42353"/>
    <cellStyle name="Normal 3 3 8 3 2 3" xfId="42354"/>
    <cellStyle name="Normal 3 3 8 3 3" xfId="42355"/>
    <cellStyle name="Normal 3 3 8 3 3 2" xfId="42356"/>
    <cellStyle name="Normal 3 3 8 3 4" xfId="42357"/>
    <cellStyle name="Normal 3 3 8 4" xfId="42358"/>
    <cellStyle name="Normal 3 3 8 4 2" xfId="42359"/>
    <cellStyle name="Normal 3 3 8 4 2 2" xfId="42360"/>
    <cellStyle name="Normal 3 3 8 4 3" xfId="42361"/>
    <cellStyle name="Normal 3 3 8 5" xfId="42362"/>
    <cellStyle name="Normal 3 3 8 5 2" xfId="42363"/>
    <cellStyle name="Normal 3 3 8 6" xfId="42364"/>
    <cellStyle name="Normal 3 3 8 7" xfId="42365"/>
    <cellStyle name="Normal 3 3 8 8" xfId="42366"/>
    <cellStyle name="Normal 3 3 9" xfId="42367"/>
    <cellStyle name="Normal 3 3 9 2" xfId="42368"/>
    <cellStyle name="Normal 3 3 9 2 2" xfId="42369"/>
    <cellStyle name="Normal 3 3 9 2 2 2" xfId="42370"/>
    <cellStyle name="Normal 3 3 9 2 3" xfId="42371"/>
    <cellStyle name="Normal 3 3 9 3" xfId="42372"/>
    <cellStyle name="Normal 3 3 9 3 2" xfId="42373"/>
    <cellStyle name="Normal 3 3 9 4" xfId="42374"/>
    <cellStyle name="Normal 3 3_2013" xfId="42375"/>
    <cellStyle name="Normal 3 4" xfId="42376"/>
    <cellStyle name="Normal 3 4 10" xfId="42377"/>
    <cellStyle name="Normal 3 4 10 2" xfId="42378"/>
    <cellStyle name="Normal 3 4 10 2 2" xfId="42379"/>
    <cellStyle name="Normal 3 4 10 2 2 2" xfId="42380"/>
    <cellStyle name="Normal 3 4 10 2 3" xfId="42381"/>
    <cellStyle name="Normal 3 4 10 3" xfId="42382"/>
    <cellStyle name="Normal 3 4 10 3 2" xfId="42383"/>
    <cellStyle name="Normal 3 4 10 4" xfId="42384"/>
    <cellStyle name="Normal 3 4 10 5" xfId="42385"/>
    <cellStyle name="Normal 3 4 10 6" xfId="42386"/>
    <cellStyle name="Normal 3 4 11" xfId="42387"/>
    <cellStyle name="Normal 3 4 11 2" xfId="42388"/>
    <cellStyle name="Normal 3 4 11 2 2" xfId="42389"/>
    <cellStyle name="Normal 3 4 11 2 2 2" xfId="42390"/>
    <cellStyle name="Normal 3 4 11 2 3" xfId="42391"/>
    <cellStyle name="Normal 3 4 11 3" xfId="42392"/>
    <cellStyle name="Normal 3 4 11 3 2" xfId="42393"/>
    <cellStyle name="Normal 3 4 11 4" xfId="42394"/>
    <cellStyle name="Normal 3 4 12" xfId="42395"/>
    <cellStyle name="Normal 3 4 12 2" xfId="42396"/>
    <cellStyle name="Normal 3 4 12 2 2" xfId="42397"/>
    <cellStyle name="Normal 3 4 12 2 2 2" xfId="42398"/>
    <cellStyle name="Normal 3 4 12 2 3" xfId="42399"/>
    <cellStyle name="Normal 3 4 12 3" xfId="42400"/>
    <cellStyle name="Normal 3 4 12 3 2" xfId="42401"/>
    <cellStyle name="Normal 3 4 12 4" xfId="42402"/>
    <cellStyle name="Normal 3 4 13" xfId="42403"/>
    <cellStyle name="Normal 3 4 13 2" xfId="42404"/>
    <cellStyle name="Normal 3 4 13 2 2" xfId="42405"/>
    <cellStyle name="Normal 3 4 13 3" xfId="42406"/>
    <cellStyle name="Normal 3 4 14" xfId="42407"/>
    <cellStyle name="Normal 3 4 14 2" xfId="42408"/>
    <cellStyle name="Normal 3 4 15" xfId="42409"/>
    <cellStyle name="Normal 3 4 16" xfId="42410"/>
    <cellStyle name="Normal 3 4 17" xfId="42411"/>
    <cellStyle name="Normal 3 4 18" xfId="42412"/>
    <cellStyle name="Normal 3 4 19" xfId="42413"/>
    <cellStyle name="Normal 3 4 2" xfId="42414"/>
    <cellStyle name="Normal 3 4 2 10" xfId="42415"/>
    <cellStyle name="Normal 3 4 2 10 2" xfId="42416"/>
    <cellStyle name="Normal 3 4 2 10 2 2" xfId="42417"/>
    <cellStyle name="Normal 3 4 2 10 3" xfId="42418"/>
    <cellStyle name="Normal 3 4 2 11" xfId="42419"/>
    <cellStyle name="Normal 3 4 2 11 2" xfId="42420"/>
    <cellStyle name="Normal 3 4 2 12" xfId="42421"/>
    <cellStyle name="Normal 3 4 2 13" xfId="42422"/>
    <cellStyle name="Normal 3 4 2 14" xfId="42423"/>
    <cellStyle name="Normal 3 4 2 15" xfId="42424"/>
    <cellStyle name="Normal 3 4 2 16" xfId="42425"/>
    <cellStyle name="Normal 3 4 2 17" xfId="42426"/>
    <cellStyle name="Normal 3 4 2 18" xfId="42427"/>
    <cellStyle name="Normal 3 4 2 2" xfId="42428"/>
    <cellStyle name="Normal 3 4 2 2 10" xfId="42429"/>
    <cellStyle name="Normal 3 4 2 2 10 2" xfId="42430"/>
    <cellStyle name="Normal 3 4 2 2 11" xfId="42431"/>
    <cellStyle name="Normal 3 4 2 2 12" xfId="42432"/>
    <cellStyle name="Normal 3 4 2 2 13" xfId="42433"/>
    <cellStyle name="Normal 3 4 2 2 14" xfId="42434"/>
    <cellStyle name="Normal 3 4 2 2 2" xfId="42435"/>
    <cellStyle name="Normal 3 4 2 2 2 10" xfId="42436"/>
    <cellStyle name="Normal 3 4 2 2 2 2" xfId="42437"/>
    <cellStyle name="Normal 3 4 2 2 2 2 2" xfId="42438"/>
    <cellStyle name="Normal 3 4 2 2 2 2 2 2" xfId="42439"/>
    <cellStyle name="Normal 3 4 2 2 2 2 2 2 2" xfId="42440"/>
    <cellStyle name="Normal 3 4 2 2 2 2 2 2 2 2" xfId="42441"/>
    <cellStyle name="Normal 3 4 2 2 2 2 2 2 3" xfId="42442"/>
    <cellStyle name="Normal 3 4 2 2 2 2 2 3" xfId="42443"/>
    <cellStyle name="Normal 3 4 2 2 2 2 2 3 2" xfId="42444"/>
    <cellStyle name="Normal 3 4 2 2 2 2 2 4" xfId="42445"/>
    <cellStyle name="Normal 3 4 2 2 2 2 3" xfId="42446"/>
    <cellStyle name="Normal 3 4 2 2 2 2 3 2" xfId="42447"/>
    <cellStyle name="Normal 3 4 2 2 2 2 3 2 2" xfId="42448"/>
    <cellStyle name="Normal 3 4 2 2 2 2 3 2 2 2" xfId="42449"/>
    <cellStyle name="Normal 3 4 2 2 2 2 3 2 3" xfId="42450"/>
    <cellStyle name="Normal 3 4 2 2 2 2 3 3" xfId="42451"/>
    <cellStyle name="Normal 3 4 2 2 2 2 3 3 2" xfId="42452"/>
    <cellStyle name="Normal 3 4 2 2 2 2 3 4" xfId="42453"/>
    <cellStyle name="Normal 3 4 2 2 2 2 4" xfId="42454"/>
    <cellStyle name="Normal 3 4 2 2 2 2 4 2" xfId="42455"/>
    <cellStyle name="Normal 3 4 2 2 2 2 4 2 2" xfId="42456"/>
    <cellStyle name="Normal 3 4 2 2 2 2 4 3" xfId="42457"/>
    <cellStyle name="Normal 3 4 2 2 2 2 5" xfId="42458"/>
    <cellStyle name="Normal 3 4 2 2 2 2 5 2" xfId="42459"/>
    <cellStyle name="Normal 3 4 2 2 2 2 6" xfId="42460"/>
    <cellStyle name="Normal 3 4 2 2 2 2 7" xfId="42461"/>
    <cellStyle name="Normal 3 4 2 2 2 3" xfId="42462"/>
    <cellStyle name="Normal 3 4 2 2 2 3 2" xfId="42463"/>
    <cellStyle name="Normal 3 4 2 2 2 3 2 2" xfId="42464"/>
    <cellStyle name="Normal 3 4 2 2 2 3 2 2 2" xfId="42465"/>
    <cellStyle name="Normal 3 4 2 2 2 3 2 3" xfId="42466"/>
    <cellStyle name="Normal 3 4 2 2 2 3 3" xfId="42467"/>
    <cellStyle name="Normal 3 4 2 2 2 3 3 2" xfId="42468"/>
    <cellStyle name="Normal 3 4 2 2 2 3 4" xfId="42469"/>
    <cellStyle name="Normal 3 4 2 2 2 3 5" xfId="42470"/>
    <cellStyle name="Normal 3 4 2 2 2 4" xfId="42471"/>
    <cellStyle name="Normal 3 4 2 2 2 4 2" xfId="42472"/>
    <cellStyle name="Normal 3 4 2 2 2 4 2 2" xfId="42473"/>
    <cellStyle name="Normal 3 4 2 2 2 4 2 2 2" xfId="42474"/>
    <cellStyle name="Normal 3 4 2 2 2 4 2 3" xfId="42475"/>
    <cellStyle name="Normal 3 4 2 2 2 4 3" xfId="42476"/>
    <cellStyle name="Normal 3 4 2 2 2 4 3 2" xfId="42477"/>
    <cellStyle name="Normal 3 4 2 2 2 4 4" xfId="42478"/>
    <cellStyle name="Normal 3 4 2 2 2 5" xfId="42479"/>
    <cellStyle name="Normal 3 4 2 2 2 5 2" xfId="42480"/>
    <cellStyle name="Normal 3 4 2 2 2 5 2 2" xfId="42481"/>
    <cellStyle name="Normal 3 4 2 2 2 5 2 2 2" xfId="42482"/>
    <cellStyle name="Normal 3 4 2 2 2 5 2 3" xfId="42483"/>
    <cellStyle name="Normal 3 4 2 2 2 5 3" xfId="42484"/>
    <cellStyle name="Normal 3 4 2 2 2 5 3 2" xfId="42485"/>
    <cellStyle name="Normal 3 4 2 2 2 5 4" xfId="42486"/>
    <cellStyle name="Normal 3 4 2 2 2 6" xfId="42487"/>
    <cellStyle name="Normal 3 4 2 2 2 6 2" xfId="42488"/>
    <cellStyle name="Normal 3 4 2 2 2 6 2 2" xfId="42489"/>
    <cellStyle name="Normal 3 4 2 2 2 6 2 2 2" xfId="42490"/>
    <cellStyle name="Normal 3 4 2 2 2 6 2 3" xfId="42491"/>
    <cellStyle name="Normal 3 4 2 2 2 6 3" xfId="42492"/>
    <cellStyle name="Normal 3 4 2 2 2 6 3 2" xfId="42493"/>
    <cellStyle name="Normal 3 4 2 2 2 6 4" xfId="42494"/>
    <cellStyle name="Normal 3 4 2 2 2 7" xfId="42495"/>
    <cellStyle name="Normal 3 4 2 2 2 7 2" xfId="42496"/>
    <cellStyle name="Normal 3 4 2 2 2 7 2 2" xfId="42497"/>
    <cellStyle name="Normal 3 4 2 2 2 7 3" xfId="42498"/>
    <cellStyle name="Normal 3 4 2 2 2 8" xfId="42499"/>
    <cellStyle name="Normal 3 4 2 2 2 8 2" xfId="42500"/>
    <cellStyle name="Normal 3 4 2 2 2 9" xfId="42501"/>
    <cellStyle name="Normal 3 4 2 2 3" xfId="42502"/>
    <cellStyle name="Normal 3 4 2 2 3 10" xfId="42503"/>
    <cellStyle name="Normal 3 4 2 2 3 2" xfId="42504"/>
    <cellStyle name="Normal 3 4 2 2 3 2 2" xfId="42505"/>
    <cellStyle name="Normal 3 4 2 2 3 2 2 2" xfId="42506"/>
    <cellStyle name="Normal 3 4 2 2 3 2 2 2 2" xfId="42507"/>
    <cellStyle name="Normal 3 4 2 2 3 2 2 2 2 2" xfId="42508"/>
    <cellStyle name="Normal 3 4 2 2 3 2 2 2 3" xfId="42509"/>
    <cellStyle name="Normal 3 4 2 2 3 2 2 3" xfId="42510"/>
    <cellStyle name="Normal 3 4 2 2 3 2 2 3 2" xfId="42511"/>
    <cellStyle name="Normal 3 4 2 2 3 2 2 4" xfId="42512"/>
    <cellStyle name="Normal 3 4 2 2 3 2 3" xfId="42513"/>
    <cellStyle name="Normal 3 4 2 2 3 2 3 2" xfId="42514"/>
    <cellStyle name="Normal 3 4 2 2 3 2 3 2 2" xfId="42515"/>
    <cellStyle name="Normal 3 4 2 2 3 2 3 2 2 2" xfId="42516"/>
    <cellStyle name="Normal 3 4 2 2 3 2 3 2 3" xfId="42517"/>
    <cellStyle name="Normal 3 4 2 2 3 2 3 3" xfId="42518"/>
    <cellStyle name="Normal 3 4 2 2 3 2 3 3 2" xfId="42519"/>
    <cellStyle name="Normal 3 4 2 2 3 2 3 4" xfId="42520"/>
    <cellStyle name="Normal 3 4 2 2 3 2 4" xfId="42521"/>
    <cellStyle name="Normal 3 4 2 2 3 2 4 2" xfId="42522"/>
    <cellStyle name="Normal 3 4 2 2 3 2 4 2 2" xfId="42523"/>
    <cellStyle name="Normal 3 4 2 2 3 2 4 3" xfId="42524"/>
    <cellStyle name="Normal 3 4 2 2 3 2 5" xfId="42525"/>
    <cellStyle name="Normal 3 4 2 2 3 2 5 2" xfId="42526"/>
    <cellStyle name="Normal 3 4 2 2 3 2 6" xfId="42527"/>
    <cellStyle name="Normal 3 4 2 2 3 2 7" xfId="42528"/>
    <cellStyle name="Normal 3 4 2 2 3 3" xfId="42529"/>
    <cellStyle name="Normal 3 4 2 2 3 3 2" xfId="42530"/>
    <cellStyle name="Normal 3 4 2 2 3 3 2 2" xfId="42531"/>
    <cellStyle name="Normal 3 4 2 2 3 3 2 2 2" xfId="42532"/>
    <cellStyle name="Normal 3 4 2 2 3 3 2 3" xfId="42533"/>
    <cellStyle name="Normal 3 4 2 2 3 3 3" xfId="42534"/>
    <cellStyle name="Normal 3 4 2 2 3 3 3 2" xfId="42535"/>
    <cellStyle name="Normal 3 4 2 2 3 3 4" xfId="42536"/>
    <cellStyle name="Normal 3 4 2 2 3 3 5" xfId="42537"/>
    <cellStyle name="Normal 3 4 2 2 3 4" xfId="42538"/>
    <cellStyle name="Normal 3 4 2 2 3 4 2" xfId="42539"/>
    <cellStyle name="Normal 3 4 2 2 3 4 2 2" xfId="42540"/>
    <cellStyle name="Normal 3 4 2 2 3 4 2 2 2" xfId="42541"/>
    <cellStyle name="Normal 3 4 2 2 3 4 2 3" xfId="42542"/>
    <cellStyle name="Normal 3 4 2 2 3 4 3" xfId="42543"/>
    <cellStyle name="Normal 3 4 2 2 3 4 3 2" xfId="42544"/>
    <cellStyle name="Normal 3 4 2 2 3 4 4" xfId="42545"/>
    <cellStyle name="Normal 3 4 2 2 3 5" xfId="42546"/>
    <cellStyle name="Normal 3 4 2 2 3 5 2" xfId="42547"/>
    <cellStyle name="Normal 3 4 2 2 3 5 2 2" xfId="42548"/>
    <cellStyle name="Normal 3 4 2 2 3 5 2 2 2" xfId="42549"/>
    <cellStyle name="Normal 3 4 2 2 3 5 2 3" xfId="42550"/>
    <cellStyle name="Normal 3 4 2 2 3 5 3" xfId="42551"/>
    <cellStyle name="Normal 3 4 2 2 3 5 3 2" xfId="42552"/>
    <cellStyle name="Normal 3 4 2 2 3 5 4" xfId="42553"/>
    <cellStyle name="Normal 3 4 2 2 3 6" xfId="42554"/>
    <cellStyle name="Normal 3 4 2 2 3 6 2" xfId="42555"/>
    <cellStyle name="Normal 3 4 2 2 3 6 2 2" xfId="42556"/>
    <cellStyle name="Normal 3 4 2 2 3 6 2 2 2" xfId="42557"/>
    <cellStyle name="Normal 3 4 2 2 3 6 2 3" xfId="42558"/>
    <cellStyle name="Normal 3 4 2 2 3 6 3" xfId="42559"/>
    <cellStyle name="Normal 3 4 2 2 3 6 3 2" xfId="42560"/>
    <cellStyle name="Normal 3 4 2 2 3 6 4" xfId="42561"/>
    <cellStyle name="Normal 3 4 2 2 3 7" xfId="42562"/>
    <cellStyle name="Normal 3 4 2 2 3 7 2" xfId="42563"/>
    <cellStyle name="Normal 3 4 2 2 3 7 2 2" xfId="42564"/>
    <cellStyle name="Normal 3 4 2 2 3 7 3" xfId="42565"/>
    <cellStyle name="Normal 3 4 2 2 3 8" xfId="42566"/>
    <cellStyle name="Normal 3 4 2 2 3 8 2" xfId="42567"/>
    <cellStyle name="Normal 3 4 2 2 3 9" xfId="42568"/>
    <cellStyle name="Normal 3 4 2 2 4" xfId="42569"/>
    <cellStyle name="Normal 3 4 2 2 4 2" xfId="42570"/>
    <cellStyle name="Normal 3 4 2 2 4 2 2" xfId="42571"/>
    <cellStyle name="Normal 3 4 2 2 4 2 2 2" xfId="42572"/>
    <cellStyle name="Normal 3 4 2 2 4 2 2 2 2" xfId="42573"/>
    <cellStyle name="Normal 3 4 2 2 4 2 2 3" xfId="42574"/>
    <cellStyle name="Normal 3 4 2 2 4 2 3" xfId="42575"/>
    <cellStyle name="Normal 3 4 2 2 4 2 3 2" xfId="42576"/>
    <cellStyle name="Normal 3 4 2 2 4 2 4" xfId="42577"/>
    <cellStyle name="Normal 3 4 2 2 4 3" xfId="42578"/>
    <cellStyle name="Normal 3 4 2 2 4 3 2" xfId="42579"/>
    <cellStyle name="Normal 3 4 2 2 4 3 2 2" xfId="42580"/>
    <cellStyle name="Normal 3 4 2 2 4 3 2 2 2" xfId="42581"/>
    <cellStyle name="Normal 3 4 2 2 4 3 2 3" xfId="42582"/>
    <cellStyle name="Normal 3 4 2 2 4 3 3" xfId="42583"/>
    <cellStyle name="Normal 3 4 2 2 4 3 3 2" xfId="42584"/>
    <cellStyle name="Normal 3 4 2 2 4 3 4" xfId="42585"/>
    <cellStyle name="Normal 3 4 2 2 4 4" xfId="42586"/>
    <cellStyle name="Normal 3 4 2 2 4 4 2" xfId="42587"/>
    <cellStyle name="Normal 3 4 2 2 4 4 2 2" xfId="42588"/>
    <cellStyle name="Normal 3 4 2 2 4 4 3" xfId="42589"/>
    <cellStyle name="Normal 3 4 2 2 4 5" xfId="42590"/>
    <cellStyle name="Normal 3 4 2 2 4 5 2" xfId="42591"/>
    <cellStyle name="Normal 3 4 2 2 4 6" xfId="42592"/>
    <cellStyle name="Normal 3 4 2 2 4 7" xfId="42593"/>
    <cellStyle name="Normal 3 4 2 2 5" xfId="42594"/>
    <cellStyle name="Normal 3 4 2 2 5 2" xfId="42595"/>
    <cellStyle name="Normal 3 4 2 2 5 2 2" xfId="42596"/>
    <cellStyle name="Normal 3 4 2 2 5 2 2 2" xfId="42597"/>
    <cellStyle name="Normal 3 4 2 2 5 2 3" xfId="42598"/>
    <cellStyle name="Normal 3 4 2 2 5 3" xfId="42599"/>
    <cellStyle name="Normal 3 4 2 2 5 3 2" xfId="42600"/>
    <cellStyle name="Normal 3 4 2 2 5 4" xfId="42601"/>
    <cellStyle name="Normal 3 4 2 2 5 5" xfId="42602"/>
    <cellStyle name="Normal 3 4 2 2 6" xfId="42603"/>
    <cellStyle name="Normal 3 4 2 2 6 2" xfId="42604"/>
    <cellStyle name="Normal 3 4 2 2 6 2 2" xfId="42605"/>
    <cellStyle name="Normal 3 4 2 2 6 2 2 2" xfId="42606"/>
    <cellStyle name="Normal 3 4 2 2 6 2 3" xfId="42607"/>
    <cellStyle name="Normal 3 4 2 2 6 3" xfId="42608"/>
    <cellStyle name="Normal 3 4 2 2 6 3 2" xfId="42609"/>
    <cellStyle name="Normal 3 4 2 2 6 4" xfId="42610"/>
    <cellStyle name="Normal 3 4 2 2 7" xfId="42611"/>
    <cellStyle name="Normal 3 4 2 2 7 2" xfId="42612"/>
    <cellStyle name="Normal 3 4 2 2 7 2 2" xfId="42613"/>
    <cellStyle name="Normal 3 4 2 2 7 2 2 2" xfId="42614"/>
    <cellStyle name="Normal 3 4 2 2 7 2 3" xfId="42615"/>
    <cellStyle name="Normal 3 4 2 2 7 3" xfId="42616"/>
    <cellStyle name="Normal 3 4 2 2 7 3 2" xfId="42617"/>
    <cellStyle name="Normal 3 4 2 2 7 4" xfId="42618"/>
    <cellStyle name="Normal 3 4 2 2 8" xfId="42619"/>
    <cellStyle name="Normal 3 4 2 2 8 2" xfId="42620"/>
    <cellStyle name="Normal 3 4 2 2 8 2 2" xfId="42621"/>
    <cellStyle name="Normal 3 4 2 2 8 2 2 2" xfId="42622"/>
    <cellStyle name="Normal 3 4 2 2 8 2 3" xfId="42623"/>
    <cellStyle name="Normal 3 4 2 2 8 3" xfId="42624"/>
    <cellStyle name="Normal 3 4 2 2 8 3 2" xfId="42625"/>
    <cellStyle name="Normal 3 4 2 2 8 4" xfId="42626"/>
    <cellStyle name="Normal 3 4 2 2 9" xfId="42627"/>
    <cellStyle name="Normal 3 4 2 2 9 2" xfId="42628"/>
    <cellStyle name="Normal 3 4 2 2 9 2 2" xfId="42629"/>
    <cellStyle name="Normal 3 4 2 2 9 3" xfId="42630"/>
    <cellStyle name="Normal 3 4 2 3" xfId="42631"/>
    <cellStyle name="Normal 3 4 2 3 10" xfId="42632"/>
    <cellStyle name="Normal 3 4 2 3 11" xfId="42633"/>
    <cellStyle name="Normal 3 4 2 3 2" xfId="42634"/>
    <cellStyle name="Normal 3 4 2 3 2 2" xfId="42635"/>
    <cellStyle name="Normal 3 4 2 3 2 2 2" xfId="42636"/>
    <cellStyle name="Normal 3 4 2 3 2 2 2 2" xfId="42637"/>
    <cellStyle name="Normal 3 4 2 3 2 2 2 2 2" xfId="42638"/>
    <cellStyle name="Normal 3 4 2 3 2 2 2 3" xfId="42639"/>
    <cellStyle name="Normal 3 4 2 3 2 2 3" xfId="42640"/>
    <cellStyle name="Normal 3 4 2 3 2 2 3 2" xfId="42641"/>
    <cellStyle name="Normal 3 4 2 3 2 2 4" xfId="42642"/>
    <cellStyle name="Normal 3 4 2 3 2 3" xfId="42643"/>
    <cellStyle name="Normal 3 4 2 3 2 3 2" xfId="42644"/>
    <cellStyle name="Normal 3 4 2 3 2 3 2 2" xfId="42645"/>
    <cellStyle name="Normal 3 4 2 3 2 3 2 2 2" xfId="42646"/>
    <cellStyle name="Normal 3 4 2 3 2 3 2 3" xfId="42647"/>
    <cellStyle name="Normal 3 4 2 3 2 3 3" xfId="42648"/>
    <cellStyle name="Normal 3 4 2 3 2 3 3 2" xfId="42649"/>
    <cellStyle name="Normal 3 4 2 3 2 3 4" xfId="42650"/>
    <cellStyle name="Normal 3 4 2 3 2 4" xfId="42651"/>
    <cellStyle name="Normal 3 4 2 3 2 4 2" xfId="42652"/>
    <cellStyle name="Normal 3 4 2 3 2 4 2 2" xfId="42653"/>
    <cellStyle name="Normal 3 4 2 3 2 4 3" xfId="42654"/>
    <cellStyle name="Normal 3 4 2 3 2 5" xfId="42655"/>
    <cellStyle name="Normal 3 4 2 3 2 5 2" xfId="42656"/>
    <cellStyle name="Normal 3 4 2 3 2 6" xfId="42657"/>
    <cellStyle name="Normal 3 4 2 3 2 7" xfId="42658"/>
    <cellStyle name="Normal 3 4 2 3 3" xfId="42659"/>
    <cellStyle name="Normal 3 4 2 3 3 2" xfId="42660"/>
    <cellStyle name="Normal 3 4 2 3 3 2 2" xfId="42661"/>
    <cellStyle name="Normal 3 4 2 3 3 2 2 2" xfId="42662"/>
    <cellStyle name="Normal 3 4 2 3 3 2 3" xfId="42663"/>
    <cellStyle name="Normal 3 4 2 3 3 3" xfId="42664"/>
    <cellStyle name="Normal 3 4 2 3 3 3 2" xfId="42665"/>
    <cellStyle name="Normal 3 4 2 3 3 4" xfId="42666"/>
    <cellStyle name="Normal 3 4 2 3 3 5" xfId="42667"/>
    <cellStyle name="Normal 3 4 2 3 4" xfId="42668"/>
    <cellStyle name="Normal 3 4 2 3 4 2" xfId="42669"/>
    <cellStyle name="Normal 3 4 2 3 4 2 2" xfId="42670"/>
    <cellStyle name="Normal 3 4 2 3 4 2 2 2" xfId="42671"/>
    <cellStyle name="Normal 3 4 2 3 4 2 3" xfId="42672"/>
    <cellStyle name="Normal 3 4 2 3 4 3" xfId="42673"/>
    <cellStyle name="Normal 3 4 2 3 4 3 2" xfId="42674"/>
    <cellStyle name="Normal 3 4 2 3 4 4" xfId="42675"/>
    <cellStyle name="Normal 3 4 2 3 5" xfId="42676"/>
    <cellStyle name="Normal 3 4 2 3 5 2" xfId="42677"/>
    <cellStyle name="Normal 3 4 2 3 5 2 2" xfId="42678"/>
    <cellStyle name="Normal 3 4 2 3 5 2 2 2" xfId="42679"/>
    <cellStyle name="Normal 3 4 2 3 5 2 3" xfId="42680"/>
    <cellStyle name="Normal 3 4 2 3 5 3" xfId="42681"/>
    <cellStyle name="Normal 3 4 2 3 5 3 2" xfId="42682"/>
    <cellStyle name="Normal 3 4 2 3 5 4" xfId="42683"/>
    <cellStyle name="Normal 3 4 2 3 6" xfId="42684"/>
    <cellStyle name="Normal 3 4 2 3 6 2" xfId="42685"/>
    <cellStyle name="Normal 3 4 2 3 6 2 2" xfId="42686"/>
    <cellStyle name="Normal 3 4 2 3 6 2 2 2" xfId="42687"/>
    <cellStyle name="Normal 3 4 2 3 6 2 3" xfId="42688"/>
    <cellStyle name="Normal 3 4 2 3 6 3" xfId="42689"/>
    <cellStyle name="Normal 3 4 2 3 6 3 2" xfId="42690"/>
    <cellStyle name="Normal 3 4 2 3 6 4" xfId="42691"/>
    <cellStyle name="Normal 3 4 2 3 7" xfId="42692"/>
    <cellStyle name="Normal 3 4 2 3 7 2" xfId="42693"/>
    <cellStyle name="Normal 3 4 2 3 7 2 2" xfId="42694"/>
    <cellStyle name="Normal 3 4 2 3 7 3" xfId="42695"/>
    <cellStyle name="Normal 3 4 2 3 8" xfId="42696"/>
    <cellStyle name="Normal 3 4 2 3 8 2" xfId="42697"/>
    <cellStyle name="Normal 3 4 2 3 9" xfId="42698"/>
    <cellStyle name="Normal 3 4 2 4" xfId="42699"/>
    <cellStyle name="Normal 3 4 2 4 10" xfId="42700"/>
    <cellStyle name="Normal 3 4 2 4 11" xfId="42701"/>
    <cellStyle name="Normal 3 4 2 4 2" xfId="42702"/>
    <cellStyle name="Normal 3 4 2 4 2 2" xfId="42703"/>
    <cellStyle name="Normal 3 4 2 4 2 2 2" xfId="42704"/>
    <cellStyle name="Normal 3 4 2 4 2 2 2 2" xfId="42705"/>
    <cellStyle name="Normal 3 4 2 4 2 2 2 2 2" xfId="42706"/>
    <cellStyle name="Normal 3 4 2 4 2 2 2 3" xfId="42707"/>
    <cellStyle name="Normal 3 4 2 4 2 2 3" xfId="42708"/>
    <cellStyle name="Normal 3 4 2 4 2 2 3 2" xfId="42709"/>
    <cellStyle name="Normal 3 4 2 4 2 2 4" xfId="42710"/>
    <cellStyle name="Normal 3 4 2 4 2 3" xfId="42711"/>
    <cellStyle name="Normal 3 4 2 4 2 3 2" xfId="42712"/>
    <cellStyle name="Normal 3 4 2 4 2 3 2 2" xfId="42713"/>
    <cellStyle name="Normal 3 4 2 4 2 3 2 2 2" xfId="42714"/>
    <cellStyle name="Normal 3 4 2 4 2 3 2 3" xfId="42715"/>
    <cellStyle name="Normal 3 4 2 4 2 3 3" xfId="42716"/>
    <cellStyle name="Normal 3 4 2 4 2 3 3 2" xfId="42717"/>
    <cellStyle name="Normal 3 4 2 4 2 3 4" xfId="42718"/>
    <cellStyle name="Normal 3 4 2 4 2 4" xfId="42719"/>
    <cellStyle name="Normal 3 4 2 4 2 4 2" xfId="42720"/>
    <cellStyle name="Normal 3 4 2 4 2 4 2 2" xfId="42721"/>
    <cellStyle name="Normal 3 4 2 4 2 4 3" xfId="42722"/>
    <cellStyle name="Normal 3 4 2 4 2 5" xfId="42723"/>
    <cellStyle name="Normal 3 4 2 4 2 5 2" xfId="42724"/>
    <cellStyle name="Normal 3 4 2 4 2 6" xfId="42725"/>
    <cellStyle name="Normal 3 4 2 4 2 7" xfId="42726"/>
    <cellStyle name="Normal 3 4 2 4 3" xfId="42727"/>
    <cellStyle name="Normal 3 4 2 4 3 2" xfId="42728"/>
    <cellStyle name="Normal 3 4 2 4 3 2 2" xfId="42729"/>
    <cellStyle name="Normal 3 4 2 4 3 2 2 2" xfId="42730"/>
    <cellStyle name="Normal 3 4 2 4 3 2 3" xfId="42731"/>
    <cellStyle name="Normal 3 4 2 4 3 3" xfId="42732"/>
    <cellStyle name="Normal 3 4 2 4 3 3 2" xfId="42733"/>
    <cellStyle name="Normal 3 4 2 4 3 4" xfId="42734"/>
    <cellStyle name="Normal 3 4 2 4 3 5" xfId="42735"/>
    <cellStyle name="Normal 3 4 2 4 4" xfId="42736"/>
    <cellStyle name="Normal 3 4 2 4 4 2" xfId="42737"/>
    <cellStyle name="Normal 3 4 2 4 4 2 2" xfId="42738"/>
    <cellStyle name="Normal 3 4 2 4 4 2 2 2" xfId="42739"/>
    <cellStyle name="Normal 3 4 2 4 4 2 3" xfId="42740"/>
    <cellStyle name="Normal 3 4 2 4 4 3" xfId="42741"/>
    <cellStyle name="Normal 3 4 2 4 4 3 2" xfId="42742"/>
    <cellStyle name="Normal 3 4 2 4 4 4" xfId="42743"/>
    <cellStyle name="Normal 3 4 2 4 5" xfId="42744"/>
    <cellStyle name="Normal 3 4 2 4 5 2" xfId="42745"/>
    <cellStyle name="Normal 3 4 2 4 5 2 2" xfId="42746"/>
    <cellStyle name="Normal 3 4 2 4 5 2 2 2" xfId="42747"/>
    <cellStyle name="Normal 3 4 2 4 5 2 3" xfId="42748"/>
    <cellStyle name="Normal 3 4 2 4 5 3" xfId="42749"/>
    <cellStyle name="Normal 3 4 2 4 5 3 2" xfId="42750"/>
    <cellStyle name="Normal 3 4 2 4 5 4" xfId="42751"/>
    <cellStyle name="Normal 3 4 2 4 6" xfId="42752"/>
    <cellStyle name="Normal 3 4 2 4 6 2" xfId="42753"/>
    <cellStyle name="Normal 3 4 2 4 6 2 2" xfId="42754"/>
    <cellStyle name="Normal 3 4 2 4 6 2 2 2" xfId="42755"/>
    <cellStyle name="Normal 3 4 2 4 6 2 3" xfId="42756"/>
    <cellStyle name="Normal 3 4 2 4 6 3" xfId="42757"/>
    <cellStyle name="Normal 3 4 2 4 6 3 2" xfId="42758"/>
    <cellStyle name="Normal 3 4 2 4 6 4" xfId="42759"/>
    <cellStyle name="Normal 3 4 2 4 7" xfId="42760"/>
    <cellStyle name="Normal 3 4 2 4 7 2" xfId="42761"/>
    <cellStyle name="Normal 3 4 2 4 7 2 2" xfId="42762"/>
    <cellStyle name="Normal 3 4 2 4 7 3" xfId="42763"/>
    <cellStyle name="Normal 3 4 2 4 8" xfId="42764"/>
    <cellStyle name="Normal 3 4 2 4 8 2" xfId="42765"/>
    <cellStyle name="Normal 3 4 2 4 9" xfId="42766"/>
    <cellStyle name="Normal 3 4 2 5" xfId="42767"/>
    <cellStyle name="Normal 3 4 2 5 2" xfId="42768"/>
    <cellStyle name="Normal 3 4 2 5 2 2" xfId="42769"/>
    <cellStyle name="Normal 3 4 2 5 2 2 2" xfId="42770"/>
    <cellStyle name="Normal 3 4 2 5 2 2 2 2" xfId="42771"/>
    <cellStyle name="Normal 3 4 2 5 2 2 3" xfId="42772"/>
    <cellStyle name="Normal 3 4 2 5 2 3" xfId="42773"/>
    <cellStyle name="Normal 3 4 2 5 2 3 2" xfId="42774"/>
    <cellStyle name="Normal 3 4 2 5 2 4" xfId="42775"/>
    <cellStyle name="Normal 3 4 2 5 3" xfId="42776"/>
    <cellStyle name="Normal 3 4 2 5 3 2" xfId="42777"/>
    <cellStyle name="Normal 3 4 2 5 3 2 2" xfId="42778"/>
    <cellStyle name="Normal 3 4 2 5 3 2 2 2" xfId="42779"/>
    <cellStyle name="Normal 3 4 2 5 3 2 3" xfId="42780"/>
    <cellStyle name="Normal 3 4 2 5 3 3" xfId="42781"/>
    <cellStyle name="Normal 3 4 2 5 3 3 2" xfId="42782"/>
    <cellStyle name="Normal 3 4 2 5 3 4" xfId="42783"/>
    <cellStyle name="Normal 3 4 2 5 4" xfId="42784"/>
    <cellStyle name="Normal 3 4 2 5 4 2" xfId="42785"/>
    <cellStyle name="Normal 3 4 2 5 4 2 2" xfId="42786"/>
    <cellStyle name="Normal 3 4 2 5 4 3" xfId="42787"/>
    <cellStyle name="Normal 3 4 2 5 5" xfId="42788"/>
    <cellStyle name="Normal 3 4 2 5 5 2" xfId="42789"/>
    <cellStyle name="Normal 3 4 2 5 6" xfId="42790"/>
    <cellStyle name="Normal 3 4 2 5 7" xfId="42791"/>
    <cellStyle name="Normal 3 4 2 5 8" xfId="42792"/>
    <cellStyle name="Normal 3 4 2 6" xfId="42793"/>
    <cellStyle name="Normal 3 4 2 6 2" xfId="42794"/>
    <cellStyle name="Normal 3 4 2 6 2 2" xfId="42795"/>
    <cellStyle name="Normal 3 4 2 6 2 2 2" xfId="42796"/>
    <cellStyle name="Normal 3 4 2 6 2 2 2 2" xfId="42797"/>
    <cellStyle name="Normal 3 4 2 6 2 2 3" xfId="42798"/>
    <cellStyle name="Normal 3 4 2 6 2 3" xfId="42799"/>
    <cellStyle name="Normal 3 4 2 6 2 3 2" xfId="42800"/>
    <cellStyle name="Normal 3 4 2 6 2 4" xfId="42801"/>
    <cellStyle name="Normal 3 4 2 6 3" xfId="42802"/>
    <cellStyle name="Normal 3 4 2 6 3 2" xfId="42803"/>
    <cellStyle name="Normal 3 4 2 6 3 2 2" xfId="42804"/>
    <cellStyle name="Normal 3 4 2 6 3 2 2 2" xfId="42805"/>
    <cellStyle name="Normal 3 4 2 6 3 2 3" xfId="42806"/>
    <cellStyle name="Normal 3 4 2 6 3 3" xfId="42807"/>
    <cellStyle name="Normal 3 4 2 6 3 3 2" xfId="42808"/>
    <cellStyle name="Normal 3 4 2 6 3 4" xfId="42809"/>
    <cellStyle name="Normal 3 4 2 6 4" xfId="42810"/>
    <cellStyle name="Normal 3 4 2 6 4 2" xfId="42811"/>
    <cellStyle name="Normal 3 4 2 6 4 2 2" xfId="42812"/>
    <cellStyle name="Normal 3 4 2 6 4 3" xfId="42813"/>
    <cellStyle name="Normal 3 4 2 6 5" xfId="42814"/>
    <cellStyle name="Normal 3 4 2 6 5 2" xfId="42815"/>
    <cellStyle name="Normal 3 4 2 6 6" xfId="42816"/>
    <cellStyle name="Normal 3 4 2 6 7" xfId="42817"/>
    <cellStyle name="Normal 3 4 2 6 8" xfId="42818"/>
    <cellStyle name="Normal 3 4 2 7" xfId="42819"/>
    <cellStyle name="Normal 3 4 2 7 2" xfId="42820"/>
    <cellStyle name="Normal 3 4 2 7 2 2" xfId="42821"/>
    <cellStyle name="Normal 3 4 2 7 2 2 2" xfId="42822"/>
    <cellStyle name="Normal 3 4 2 7 2 3" xfId="42823"/>
    <cellStyle name="Normal 3 4 2 7 3" xfId="42824"/>
    <cellStyle name="Normal 3 4 2 7 3 2" xfId="42825"/>
    <cellStyle name="Normal 3 4 2 7 4" xfId="42826"/>
    <cellStyle name="Normal 3 4 2 7 5" xfId="42827"/>
    <cellStyle name="Normal 3 4 2 7 6" xfId="42828"/>
    <cellStyle name="Normal 3 4 2 8" xfId="42829"/>
    <cellStyle name="Normal 3 4 2 8 2" xfId="42830"/>
    <cellStyle name="Normal 3 4 2 8 2 2" xfId="42831"/>
    <cellStyle name="Normal 3 4 2 8 2 2 2" xfId="42832"/>
    <cellStyle name="Normal 3 4 2 8 2 3" xfId="42833"/>
    <cellStyle name="Normal 3 4 2 8 3" xfId="42834"/>
    <cellStyle name="Normal 3 4 2 8 3 2" xfId="42835"/>
    <cellStyle name="Normal 3 4 2 8 4" xfId="42836"/>
    <cellStyle name="Normal 3 4 2 9" xfId="42837"/>
    <cellStyle name="Normal 3 4 2 9 2" xfId="42838"/>
    <cellStyle name="Normal 3 4 2 9 2 2" xfId="42839"/>
    <cellStyle name="Normal 3 4 2 9 2 2 2" xfId="42840"/>
    <cellStyle name="Normal 3 4 2 9 2 3" xfId="42841"/>
    <cellStyle name="Normal 3 4 2 9 3" xfId="42842"/>
    <cellStyle name="Normal 3 4 2 9 3 2" xfId="42843"/>
    <cellStyle name="Normal 3 4 2 9 4" xfId="42844"/>
    <cellStyle name="Normal 3 4 20" xfId="42845"/>
    <cellStyle name="Normal 3 4 21" xfId="42846"/>
    <cellStyle name="Normal 3 4 3" xfId="42847"/>
    <cellStyle name="Normal 3 4 3 10" xfId="42848"/>
    <cellStyle name="Normal 3 4 3 10 2" xfId="42849"/>
    <cellStyle name="Normal 3 4 3 10 2 2" xfId="42850"/>
    <cellStyle name="Normal 3 4 3 10 3" xfId="42851"/>
    <cellStyle name="Normal 3 4 3 11" xfId="42852"/>
    <cellStyle name="Normal 3 4 3 11 2" xfId="42853"/>
    <cellStyle name="Normal 3 4 3 12" xfId="42854"/>
    <cellStyle name="Normal 3 4 3 13" xfId="42855"/>
    <cellStyle name="Normal 3 4 3 14" xfId="42856"/>
    <cellStyle name="Normal 3 4 3 15" xfId="42857"/>
    <cellStyle name="Normal 3 4 3 16" xfId="42858"/>
    <cellStyle name="Normal 3 4 3 17" xfId="42859"/>
    <cellStyle name="Normal 3 4 3 2" xfId="42860"/>
    <cellStyle name="Normal 3 4 3 2 10" xfId="42861"/>
    <cellStyle name="Normal 3 4 3 2 10 2" xfId="42862"/>
    <cellStyle name="Normal 3 4 3 2 11" xfId="42863"/>
    <cellStyle name="Normal 3 4 3 2 12" xfId="42864"/>
    <cellStyle name="Normal 3 4 3 2 13" xfId="42865"/>
    <cellStyle name="Normal 3 4 3 2 2" xfId="42866"/>
    <cellStyle name="Normal 3 4 3 2 2 10" xfId="42867"/>
    <cellStyle name="Normal 3 4 3 2 2 2" xfId="42868"/>
    <cellStyle name="Normal 3 4 3 2 2 2 2" xfId="42869"/>
    <cellStyle name="Normal 3 4 3 2 2 2 2 2" xfId="42870"/>
    <cellStyle name="Normal 3 4 3 2 2 2 2 2 2" xfId="42871"/>
    <cellStyle name="Normal 3 4 3 2 2 2 2 2 2 2" xfId="42872"/>
    <cellStyle name="Normal 3 4 3 2 2 2 2 2 3" xfId="42873"/>
    <cellStyle name="Normal 3 4 3 2 2 2 2 3" xfId="42874"/>
    <cellStyle name="Normal 3 4 3 2 2 2 2 3 2" xfId="42875"/>
    <cellStyle name="Normal 3 4 3 2 2 2 2 4" xfId="42876"/>
    <cellStyle name="Normal 3 4 3 2 2 2 3" xfId="42877"/>
    <cellStyle name="Normal 3 4 3 2 2 2 3 2" xfId="42878"/>
    <cellStyle name="Normal 3 4 3 2 2 2 3 2 2" xfId="42879"/>
    <cellStyle name="Normal 3 4 3 2 2 2 3 2 2 2" xfId="42880"/>
    <cellStyle name="Normal 3 4 3 2 2 2 3 2 3" xfId="42881"/>
    <cellStyle name="Normal 3 4 3 2 2 2 3 3" xfId="42882"/>
    <cellStyle name="Normal 3 4 3 2 2 2 3 3 2" xfId="42883"/>
    <cellStyle name="Normal 3 4 3 2 2 2 3 4" xfId="42884"/>
    <cellStyle name="Normal 3 4 3 2 2 2 4" xfId="42885"/>
    <cellStyle name="Normal 3 4 3 2 2 2 4 2" xfId="42886"/>
    <cellStyle name="Normal 3 4 3 2 2 2 4 2 2" xfId="42887"/>
    <cellStyle name="Normal 3 4 3 2 2 2 4 3" xfId="42888"/>
    <cellStyle name="Normal 3 4 3 2 2 2 5" xfId="42889"/>
    <cellStyle name="Normal 3 4 3 2 2 2 5 2" xfId="42890"/>
    <cellStyle name="Normal 3 4 3 2 2 2 6" xfId="42891"/>
    <cellStyle name="Normal 3 4 3 2 2 2 7" xfId="42892"/>
    <cellStyle name="Normal 3 4 3 2 2 3" xfId="42893"/>
    <cellStyle name="Normal 3 4 3 2 2 3 2" xfId="42894"/>
    <cellStyle name="Normal 3 4 3 2 2 3 2 2" xfId="42895"/>
    <cellStyle name="Normal 3 4 3 2 2 3 2 2 2" xfId="42896"/>
    <cellStyle name="Normal 3 4 3 2 2 3 2 3" xfId="42897"/>
    <cellStyle name="Normal 3 4 3 2 2 3 3" xfId="42898"/>
    <cellStyle name="Normal 3 4 3 2 2 3 3 2" xfId="42899"/>
    <cellStyle name="Normal 3 4 3 2 2 3 4" xfId="42900"/>
    <cellStyle name="Normal 3 4 3 2 2 3 5" xfId="42901"/>
    <cellStyle name="Normal 3 4 3 2 2 4" xfId="42902"/>
    <cellStyle name="Normal 3 4 3 2 2 4 2" xfId="42903"/>
    <cellStyle name="Normal 3 4 3 2 2 4 2 2" xfId="42904"/>
    <cellStyle name="Normal 3 4 3 2 2 4 2 2 2" xfId="42905"/>
    <cellStyle name="Normal 3 4 3 2 2 4 2 3" xfId="42906"/>
    <cellStyle name="Normal 3 4 3 2 2 4 3" xfId="42907"/>
    <cellStyle name="Normal 3 4 3 2 2 4 3 2" xfId="42908"/>
    <cellStyle name="Normal 3 4 3 2 2 4 4" xfId="42909"/>
    <cellStyle name="Normal 3 4 3 2 2 5" xfId="42910"/>
    <cellStyle name="Normal 3 4 3 2 2 5 2" xfId="42911"/>
    <cellStyle name="Normal 3 4 3 2 2 5 2 2" xfId="42912"/>
    <cellStyle name="Normal 3 4 3 2 2 5 2 2 2" xfId="42913"/>
    <cellStyle name="Normal 3 4 3 2 2 5 2 3" xfId="42914"/>
    <cellStyle name="Normal 3 4 3 2 2 5 3" xfId="42915"/>
    <cellStyle name="Normal 3 4 3 2 2 5 3 2" xfId="42916"/>
    <cellStyle name="Normal 3 4 3 2 2 5 4" xfId="42917"/>
    <cellStyle name="Normal 3 4 3 2 2 6" xfId="42918"/>
    <cellStyle name="Normal 3 4 3 2 2 6 2" xfId="42919"/>
    <cellStyle name="Normal 3 4 3 2 2 6 2 2" xfId="42920"/>
    <cellStyle name="Normal 3 4 3 2 2 6 2 2 2" xfId="42921"/>
    <cellStyle name="Normal 3 4 3 2 2 6 2 3" xfId="42922"/>
    <cellStyle name="Normal 3 4 3 2 2 6 3" xfId="42923"/>
    <cellStyle name="Normal 3 4 3 2 2 6 3 2" xfId="42924"/>
    <cellStyle name="Normal 3 4 3 2 2 6 4" xfId="42925"/>
    <cellStyle name="Normal 3 4 3 2 2 7" xfId="42926"/>
    <cellStyle name="Normal 3 4 3 2 2 7 2" xfId="42927"/>
    <cellStyle name="Normal 3 4 3 2 2 7 2 2" xfId="42928"/>
    <cellStyle name="Normal 3 4 3 2 2 7 3" xfId="42929"/>
    <cellStyle name="Normal 3 4 3 2 2 8" xfId="42930"/>
    <cellStyle name="Normal 3 4 3 2 2 8 2" xfId="42931"/>
    <cellStyle name="Normal 3 4 3 2 2 9" xfId="42932"/>
    <cellStyle name="Normal 3 4 3 2 3" xfId="42933"/>
    <cellStyle name="Normal 3 4 3 2 3 10" xfId="42934"/>
    <cellStyle name="Normal 3 4 3 2 3 2" xfId="42935"/>
    <cellStyle name="Normal 3 4 3 2 3 2 2" xfId="42936"/>
    <cellStyle name="Normal 3 4 3 2 3 2 2 2" xfId="42937"/>
    <cellStyle name="Normal 3 4 3 2 3 2 2 2 2" xfId="42938"/>
    <cellStyle name="Normal 3 4 3 2 3 2 2 2 2 2" xfId="42939"/>
    <cellStyle name="Normal 3 4 3 2 3 2 2 2 3" xfId="42940"/>
    <cellStyle name="Normal 3 4 3 2 3 2 2 3" xfId="42941"/>
    <cellStyle name="Normal 3 4 3 2 3 2 2 3 2" xfId="42942"/>
    <cellStyle name="Normal 3 4 3 2 3 2 2 4" xfId="42943"/>
    <cellStyle name="Normal 3 4 3 2 3 2 3" xfId="42944"/>
    <cellStyle name="Normal 3 4 3 2 3 2 3 2" xfId="42945"/>
    <cellStyle name="Normal 3 4 3 2 3 2 3 2 2" xfId="42946"/>
    <cellStyle name="Normal 3 4 3 2 3 2 3 2 2 2" xfId="42947"/>
    <cellStyle name="Normal 3 4 3 2 3 2 3 2 3" xfId="42948"/>
    <cellStyle name="Normal 3 4 3 2 3 2 3 3" xfId="42949"/>
    <cellStyle name="Normal 3 4 3 2 3 2 3 3 2" xfId="42950"/>
    <cellStyle name="Normal 3 4 3 2 3 2 3 4" xfId="42951"/>
    <cellStyle name="Normal 3 4 3 2 3 2 4" xfId="42952"/>
    <cellStyle name="Normal 3 4 3 2 3 2 4 2" xfId="42953"/>
    <cellStyle name="Normal 3 4 3 2 3 2 4 2 2" xfId="42954"/>
    <cellStyle name="Normal 3 4 3 2 3 2 4 3" xfId="42955"/>
    <cellStyle name="Normal 3 4 3 2 3 2 5" xfId="42956"/>
    <cellStyle name="Normal 3 4 3 2 3 2 5 2" xfId="42957"/>
    <cellStyle name="Normal 3 4 3 2 3 2 6" xfId="42958"/>
    <cellStyle name="Normal 3 4 3 2 3 2 7" xfId="42959"/>
    <cellStyle name="Normal 3 4 3 2 3 3" xfId="42960"/>
    <cellStyle name="Normal 3 4 3 2 3 3 2" xfId="42961"/>
    <cellStyle name="Normal 3 4 3 2 3 3 2 2" xfId="42962"/>
    <cellStyle name="Normal 3 4 3 2 3 3 2 2 2" xfId="42963"/>
    <cellStyle name="Normal 3 4 3 2 3 3 2 3" xfId="42964"/>
    <cellStyle name="Normal 3 4 3 2 3 3 3" xfId="42965"/>
    <cellStyle name="Normal 3 4 3 2 3 3 3 2" xfId="42966"/>
    <cellStyle name="Normal 3 4 3 2 3 3 4" xfId="42967"/>
    <cellStyle name="Normal 3 4 3 2 3 3 5" xfId="42968"/>
    <cellStyle name="Normal 3 4 3 2 3 4" xfId="42969"/>
    <cellStyle name="Normal 3 4 3 2 3 4 2" xfId="42970"/>
    <cellStyle name="Normal 3 4 3 2 3 4 2 2" xfId="42971"/>
    <cellStyle name="Normal 3 4 3 2 3 4 2 2 2" xfId="42972"/>
    <cellStyle name="Normal 3 4 3 2 3 4 2 3" xfId="42973"/>
    <cellStyle name="Normal 3 4 3 2 3 4 3" xfId="42974"/>
    <cellStyle name="Normal 3 4 3 2 3 4 3 2" xfId="42975"/>
    <cellStyle name="Normal 3 4 3 2 3 4 4" xfId="42976"/>
    <cellStyle name="Normal 3 4 3 2 3 5" xfId="42977"/>
    <cellStyle name="Normal 3 4 3 2 3 5 2" xfId="42978"/>
    <cellStyle name="Normal 3 4 3 2 3 5 2 2" xfId="42979"/>
    <cellStyle name="Normal 3 4 3 2 3 5 2 2 2" xfId="42980"/>
    <cellStyle name="Normal 3 4 3 2 3 5 2 3" xfId="42981"/>
    <cellStyle name="Normal 3 4 3 2 3 5 3" xfId="42982"/>
    <cellStyle name="Normal 3 4 3 2 3 5 3 2" xfId="42983"/>
    <cellStyle name="Normal 3 4 3 2 3 5 4" xfId="42984"/>
    <cellStyle name="Normal 3 4 3 2 3 6" xfId="42985"/>
    <cellStyle name="Normal 3 4 3 2 3 6 2" xfId="42986"/>
    <cellStyle name="Normal 3 4 3 2 3 6 2 2" xfId="42987"/>
    <cellStyle name="Normal 3 4 3 2 3 6 2 2 2" xfId="42988"/>
    <cellStyle name="Normal 3 4 3 2 3 6 2 3" xfId="42989"/>
    <cellStyle name="Normal 3 4 3 2 3 6 3" xfId="42990"/>
    <cellStyle name="Normal 3 4 3 2 3 6 3 2" xfId="42991"/>
    <cellStyle name="Normal 3 4 3 2 3 6 4" xfId="42992"/>
    <cellStyle name="Normal 3 4 3 2 3 7" xfId="42993"/>
    <cellStyle name="Normal 3 4 3 2 3 7 2" xfId="42994"/>
    <cellStyle name="Normal 3 4 3 2 3 7 2 2" xfId="42995"/>
    <cellStyle name="Normal 3 4 3 2 3 7 3" xfId="42996"/>
    <cellStyle name="Normal 3 4 3 2 3 8" xfId="42997"/>
    <cellStyle name="Normal 3 4 3 2 3 8 2" xfId="42998"/>
    <cellStyle name="Normal 3 4 3 2 3 9" xfId="42999"/>
    <cellStyle name="Normal 3 4 3 2 4" xfId="43000"/>
    <cellStyle name="Normal 3 4 3 2 4 2" xfId="43001"/>
    <cellStyle name="Normal 3 4 3 2 4 2 2" xfId="43002"/>
    <cellStyle name="Normal 3 4 3 2 4 2 2 2" xfId="43003"/>
    <cellStyle name="Normal 3 4 3 2 4 2 2 2 2" xfId="43004"/>
    <cellStyle name="Normal 3 4 3 2 4 2 2 3" xfId="43005"/>
    <cellStyle name="Normal 3 4 3 2 4 2 3" xfId="43006"/>
    <cellStyle name="Normal 3 4 3 2 4 2 3 2" xfId="43007"/>
    <cellStyle name="Normal 3 4 3 2 4 2 4" xfId="43008"/>
    <cellStyle name="Normal 3 4 3 2 4 3" xfId="43009"/>
    <cellStyle name="Normal 3 4 3 2 4 3 2" xfId="43010"/>
    <cellStyle name="Normal 3 4 3 2 4 3 2 2" xfId="43011"/>
    <cellStyle name="Normal 3 4 3 2 4 3 2 2 2" xfId="43012"/>
    <cellStyle name="Normal 3 4 3 2 4 3 2 3" xfId="43013"/>
    <cellStyle name="Normal 3 4 3 2 4 3 3" xfId="43014"/>
    <cellStyle name="Normal 3 4 3 2 4 3 3 2" xfId="43015"/>
    <cellStyle name="Normal 3 4 3 2 4 3 4" xfId="43016"/>
    <cellStyle name="Normal 3 4 3 2 4 4" xfId="43017"/>
    <cellStyle name="Normal 3 4 3 2 4 4 2" xfId="43018"/>
    <cellStyle name="Normal 3 4 3 2 4 4 2 2" xfId="43019"/>
    <cellStyle name="Normal 3 4 3 2 4 4 3" xfId="43020"/>
    <cellStyle name="Normal 3 4 3 2 4 5" xfId="43021"/>
    <cellStyle name="Normal 3 4 3 2 4 5 2" xfId="43022"/>
    <cellStyle name="Normal 3 4 3 2 4 6" xfId="43023"/>
    <cellStyle name="Normal 3 4 3 2 4 7" xfId="43024"/>
    <cellStyle name="Normal 3 4 3 2 5" xfId="43025"/>
    <cellStyle name="Normal 3 4 3 2 5 2" xfId="43026"/>
    <cellStyle name="Normal 3 4 3 2 5 2 2" xfId="43027"/>
    <cellStyle name="Normal 3 4 3 2 5 2 2 2" xfId="43028"/>
    <cellStyle name="Normal 3 4 3 2 5 2 3" xfId="43029"/>
    <cellStyle name="Normal 3 4 3 2 5 3" xfId="43030"/>
    <cellStyle name="Normal 3 4 3 2 5 3 2" xfId="43031"/>
    <cellStyle name="Normal 3 4 3 2 5 4" xfId="43032"/>
    <cellStyle name="Normal 3 4 3 2 5 5" xfId="43033"/>
    <cellStyle name="Normal 3 4 3 2 6" xfId="43034"/>
    <cellStyle name="Normal 3 4 3 2 6 2" xfId="43035"/>
    <cellStyle name="Normal 3 4 3 2 6 2 2" xfId="43036"/>
    <cellStyle name="Normal 3 4 3 2 6 2 2 2" xfId="43037"/>
    <cellStyle name="Normal 3 4 3 2 6 2 3" xfId="43038"/>
    <cellStyle name="Normal 3 4 3 2 6 3" xfId="43039"/>
    <cellStyle name="Normal 3 4 3 2 6 3 2" xfId="43040"/>
    <cellStyle name="Normal 3 4 3 2 6 4" xfId="43041"/>
    <cellStyle name="Normal 3 4 3 2 7" xfId="43042"/>
    <cellStyle name="Normal 3 4 3 2 7 2" xfId="43043"/>
    <cellStyle name="Normal 3 4 3 2 7 2 2" xfId="43044"/>
    <cellStyle name="Normal 3 4 3 2 7 2 2 2" xfId="43045"/>
    <cellStyle name="Normal 3 4 3 2 7 2 3" xfId="43046"/>
    <cellStyle name="Normal 3 4 3 2 7 3" xfId="43047"/>
    <cellStyle name="Normal 3 4 3 2 7 3 2" xfId="43048"/>
    <cellStyle name="Normal 3 4 3 2 7 4" xfId="43049"/>
    <cellStyle name="Normal 3 4 3 2 8" xfId="43050"/>
    <cellStyle name="Normal 3 4 3 2 8 2" xfId="43051"/>
    <cellStyle name="Normal 3 4 3 2 8 2 2" xfId="43052"/>
    <cellStyle name="Normal 3 4 3 2 8 2 2 2" xfId="43053"/>
    <cellStyle name="Normal 3 4 3 2 8 2 3" xfId="43054"/>
    <cellStyle name="Normal 3 4 3 2 8 3" xfId="43055"/>
    <cellStyle name="Normal 3 4 3 2 8 3 2" xfId="43056"/>
    <cellStyle name="Normal 3 4 3 2 8 4" xfId="43057"/>
    <cellStyle name="Normal 3 4 3 2 9" xfId="43058"/>
    <cellStyle name="Normal 3 4 3 2 9 2" xfId="43059"/>
    <cellStyle name="Normal 3 4 3 2 9 2 2" xfId="43060"/>
    <cellStyle name="Normal 3 4 3 2 9 3" xfId="43061"/>
    <cellStyle name="Normal 3 4 3 3" xfId="43062"/>
    <cellStyle name="Normal 3 4 3 3 10" xfId="43063"/>
    <cellStyle name="Normal 3 4 3 3 11" xfId="43064"/>
    <cellStyle name="Normal 3 4 3 3 2" xfId="43065"/>
    <cellStyle name="Normal 3 4 3 3 2 2" xfId="43066"/>
    <cellStyle name="Normal 3 4 3 3 2 2 2" xfId="43067"/>
    <cellStyle name="Normal 3 4 3 3 2 2 2 2" xfId="43068"/>
    <cellStyle name="Normal 3 4 3 3 2 2 2 2 2" xfId="43069"/>
    <cellStyle name="Normal 3 4 3 3 2 2 2 3" xfId="43070"/>
    <cellStyle name="Normal 3 4 3 3 2 2 3" xfId="43071"/>
    <cellStyle name="Normal 3 4 3 3 2 2 3 2" xfId="43072"/>
    <cellStyle name="Normal 3 4 3 3 2 2 4" xfId="43073"/>
    <cellStyle name="Normal 3 4 3 3 2 3" xfId="43074"/>
    <cellStyle name="Normal 3 4 3 3 2 3 2" xfId="43075"/>
    <cellStyle name="Normal 3 4 3 3 2 3 2 2" xfId="43076"/>
    <cellStyle name="Normal 3 4 3 3 2 3 2 2 2" xfId="43077"/>
    <cellStyle name="Normal 3 4 3 3 2 3 2 3" xfId="43078"/>
    <cellStyle name="Normal 3 4 3 3 2 3 3" xfId="43079"/>
    <cellStyle name="Normal 3 4 3 3 2 3 3 2" xfId="43080"/>
    <cellStyle name="Normal 3 4 3 3 2 3 4" xfId="43081"/>
    <cellStyle name="Normal 3 4 3 3 2 4" xfId="43082"/>
    <cellStyle name="Normal 3 4 3 3 2 4 2" xfId="43083"/>
    <cellStyle name="Normal 3 4 3 3 2 4 2 2" xfId="43084"/>
    <cellStyle name="Normal 3 4 3 3 2 4 3" xfId="43085"/>
    <cellStyle name="Normal 3 4 3 3 2 5" xfId="43086"/>
    <cellStyle name="Normal 3 4 3 3 2 5 2" xfId="43087"/>
    <cellStyle name="Normal 3 4 3 3 2 6" xfId="43088"/>
    <cellStyle name="Normal 3 4 3 3 2 7" xfId="43089"/>
    <cellStyle name="Normal 3 4 3 3 3" xfId="43090"/>
    <cellStyle name="Normal 3 4 3 3 3 2" xfId="43091"/>
    <cellStyle name="Normal 3 4 3 3 3 2 2" xfId="43092"/>
    <cellStyle name="Normal 3 4 3 3 3 2 2 2" xfId="43093"/>
    <cellStyle name="Normal 3 4 3 3 3 2 3" xfId="43094"/>
    <cellStyle name="Normal 3 4 3 3 3 3" xfId="43095"/>
    <cellStyle name="Normal 3 4 3 3 3 3 2" xfId="43096"/>
    <cellStyle name="Normal 3 4 3 3 3 4" xfId="43097"/>
    <cellStyle name="Normal 3 4 3 3 3 5" xfId="43098"/>
    <cellStyle name="Normal 3 4 3 3 4" xfId="43099"/>
    <cellStyle name="Normal 3 4 3 3 4 2" xfId="43100"/>
    <cellStyle name="Normal 3 4 3 3 4 2 2" xfId="43101"/>
    <cellStyle name="Normal 3 4 3 3 4 2 2 2" xfId="43102"/>
    <cellStyle name="Normal 3 4 3 3 4 2 3" xfId="43103"/>
    <cellStyle name="Normal 3 4 3 3 4 3" xfId="43104"/>
    <cellStyle name="Normal 3 4 3 3 4 3 2" xfId="43105"/>
    <cellStyle name="Normal 3 4 3 3 4 4" xfId="43106"/>
    <cellStyle name="Normal 3 4 3 3 5" xfId="43107"/>
    <cellStyle name="Normal 3 4 3 3 5 2" xfId="43108"/>
    <cellStyle name="Normal 3 4 3 3 5 2 2" xfId="43109"/>
    <cellStyle name="Normal 3 4 3 3 5 2 2 2" xfId="43110"/>
    <cellStyle name="Normal 3 4 3 3 5 2 3" xfId="43111"/>
    <cellStyle name="Normal 3 4 3 3 5 3" xfId="43112"/>
    <cellStyle name="Normal 3 4 3 3 5 3 2" xfId="43113"/>
    <cellStyle name="Normal 3 4 3 3 5 4" xfId="43114"/>
    <cellStyle name="Normal 3 4 3 3 6" xfId="43115"/>
    <cellStyle name="Normal 3 4 3 3 6 2" xfId="43116"/>
    <cellStyle name="Normal 3 4 3 3 6 2 2" xfId="43117"/>
    <cellStyle name="Normal 3 4 3 3 6 2 2 2" xfId="43118"/>
    <cellStyle name="Normal 3 4 3 3 6 2 3" xfId="43119"/>
    <cellStyle name="Normal 3 4 3 3 6 3" xfId="43120"/>
    <cellStyle name="Normal 3 4 3 3 6 3 2" xfId="43121"/>
    <cellStyle name="Normal 3 4 3 3 6 4" xfId="43122"/>
    <cellStyle name="Normal 3 4 3 3 7" xfId="43123"/>
    <cellStyle name="Normal 3 4 3 3 7 2" xfId="43124"/>
    <cellStyle name="Normal 3 4 3 3 7 2 2" xfId="43125"/>
    <cellStyle name="Normal 3 4 3 3 7 3" xfId="43126"/>
    <cellStyle name="Normal 3 4 3 3 8" xfId="43127"/>
    <cellStyle name="Normal 3 4 3 3 8 2" xfId="43128"/>
    <cellStyle name="Normal 3 4 3 3 9" xfId="43129"/>
    <cellStyle name="Normal 3 4 3 4" xfId="43130"/>
    <cellStyle name="Normal 3 4 3 4 10" xfId="43131"/>
    <cellStyle name="Normal 3 4 3 4 11" xfId="43132"/>
    <cellStyle name="Normal 3 4 3 4 2" xfId="43133"/>
    <cellStyle name="Normal 3 4 3 4 2 2" xfId="43134"/>
    <cellStyle name="Normal 3 4 3 4 2 2 2" xfId="43135"/>
    <cellStyle name="Normal 3 4 3 4 2 2 2 2" xfId="43136"/>
    <cellStyle name="Normal 3 4 3 4 2 2 2 2 2" xfId="43137"/>
    <cellStyle name="Normal 3 4 3 4 2 2 2 3" xfId="43138"/>
    <cellStyle name="Normal 3 4 3 4 2 2 3" xfId="43139"/>
    <cellStyle name="Normal 3 4 3 4 2 2 3 2" xfId="43140"/>
    <cellStyle name="Normal 3 4 3 4 2 2 4" xfId="43141"/>
    <cellStyle name="Normal 3 4 3 4 2 3" xfId="43142"/>
    <cellStyle name="Normal 3 4 3 4 2 3 2" xfId="43143"/>
    <cellStyle name="Normal 3 4 3 4 2 3 2 2" xfId="43144"/>
    <cellStyle name="Normal 3 4 3 4 2 3 2 2 2" xfId="43145"/>
    <cellStyle name="Normal 3 4 3 4 2 3 2 3" xfId="43146"/>
    <cellStyle name="Normal 3 4 3 4 2 3 3" xfId="43147"/>
    <cellStyle name="Normal 3 4 3 4 2 3 3 2" xfId="43148"/>
    <cellStyle name="Normal 3 4 3 4 2 3 4" xfId="43149"/>
    <cellStyle name="Normal 3 4 3 4 2 4" xfId="43150"/>
    <cellStyle name="Normal 3 4 3 4 2 4 2" xfId="43151"/>
    <cellStyle name="Normal 3 4 3 4 2 4 2 2" xfId="43152"/>
    <cellStyle name="Normal 3 4 3 4 2 4 3" xfId="43153"/>
    <cellStyle name="Normal 3 4 3 4 2 5" xfId="43154"/>
    <cellStyle name="Normal 3 4 3 4 2 5 2" xfId="43155"/>
    <cellStyle name="Normal 3 4 3 4 2 6" xfId="43156"/>
    <cellStyle name="Normal 3 4 3 4 2 7" xfId="43157"/>
    <cellStyle name="Normal 3 4 3 4 3" xfId="43158"/>
    <cellStyle name="Normal 3 4 3 4 3 2" xfId="43159"/>
    <cellStyle name="Normal 3 4 3 4 3 2 2" xfId="43160"/>
    <cellStyle name="Normal 3 4 3 4 3 2 2 2" xfId="43161"/>
    <cellStyle name="Normal 3 4 3 4 3 2 3" xfId="43162"/>
    <cellStyle name="Normal 3 4 3 4 3 3" xfId="43163"/>
    <cellStyle name="Normal 3 4 3 4 3 3 2" xfId="43164"/>
    <cellStyle name="Normal 3 4 3 4 3 4" xfId="43165"/>
    <cellStyle name="Normal 3 4 3 4 3 5" xfId="43166"/>
    <cellStyle name="Normal 3 4 3 4 4" xfId="43167"/>
    <cellStyle name="Normal 3 4 3 4 4 2" xfId="43168"/>
    <cellStyle name="Normal 3 4 3 4 4 2 2" xfId="43169"/>
    <cellStyle name="Normal 3 4 3 4 4 2 2 2" xfId="43170"/>
    <cellStyle name="Normal 3 4 3 4 4 2 3" xfId="43171"/>
    <cellStyle name="Normal 3 4 3 4 4 3" xfId="43172"/>
    <cellStyle name="Normal 3 4 3 4 4 3 2" xfId="43173"/>
    <cellStyle name="Normal 3 4 3 4 4 4" xfId="43174"/>
    <cellStyle name="Normal 3 4 3 4 5" xfId="43175"/>
    <cellStyle name="Normal 3 4 3 4 5 2" xfId="43176"/>
    <cellStyle name="Normal 3 4 3 4 5 2 2" xfId="43177"/>
    <cellStyle name="Normal 3 4 3 4 5 2 2 2" xfId="43178"/>
    <cellStyle name="Normal 3 4 3 4 5 2 3" xfId="43179"/>
    <cellStyle name="Normal 3 4 3 4 5 3" xfId="43180"/>
    <cellStyle name="Normal 3 4 3 4 5 3 2" xfId="43181"/>
    <cellStyle name="Normal 3 4 3 4 5 4" xfId="43182"/>
    <cellStyle name="Normal 3 4 3 4 6" xfId="43183"/>
    <cellStyle name="Normal 3 4 3 4 6 2" xfId="43184"/>
    <cellStyle name="Normal 3 4 3 4 6 2 2" xfId="43185"/>
    <cellStyle name="Normal 3 4 3 4 6 2 2 2" xfId="43186"/>
    <cellStyle name="Normal 3 4 3 4 6 2 3" xfId="43187"/>
    <cellStyle name="Normal 3 4 3 4 6 3" xfId="43188"/>
    <cellStyle name="Normal 3 4 3 4 6 3 2" xfId="43189"/>
    <cellStyle name="Normal 3 4 3 4 6 4" xfId="43190"/>
    <cellStyle name="Normal 3 4 3 4 7" xfId="43191"/>
    <cellStyle name="Normal 3 4 3 4 7 2" xfId="43192"/>
    <cellStyle name="Normal 3 4 3 4 7 2 2" xfId="43193"/>
    <cellStyle name="Normal 3 4 3 4 7 3" xfId="43194"/>
    <cellStyle name="Normal 3 4 3 4 8" xfId="43195"/>
    <cellStyle name="Normal 3 4 3 4 8 2" xfId="43196"/>
    <cellStyle name="Normal 3 4 3 4 9" xfId="43197"/>
    <cellStyle name="Normal 3 4 3 5" xfId="43198"/>
    <cellStyle name="Normal 3 4 3 5 2" xfId="43199"/>
    <cellStyle name="Normal 3 4 3 5 2 2" xfId="43200"/>
    <cellStyle name="Normal 3 4 3 5 2 2 2" xfId="43201"/>
    <cellStyle name="Normal 3 4 3 5 2 2 2 2" xfId="43202"/>
    <cellStyle name="Normal 3 4 3 5 2 2 3" xfId="43203"/>
    <cellStyle name="Normal 3 4 3 5 2 3" xfId="43204"/>
    <cellStyle name="Normal 3 4 3 5 2 3 2" xfId="43205"/>
    <cellStyle name="Normal 3 4 3 5 2 4" xfId="43206"/>
    <cellStyle name="Normal 3 4 3 5 3" xfId="43207"/>
    <cellStyle name="Normal 3 4 3 5 3 2" xfId="43208"/>
    <cellStyle name="Normal 3 4 3 5 3 2 2" xfId="43209"/>
    <cellStyle name="Normal 3 4 3 5 3 2 2 2" xfId="43210"/>
    <cellStyle name="Normal 3 4 3 5 3 2 3" xfId="43211"/>
    <cellStyle name="Normal 3 4 3 5 3 3" xfId="43212"/>
    <cellStyle name="Normal 3 4 3 5 3 3 2" xfId="43213"/>
    <cellStyle name="Normal 3 4 3 5 3 4" xfId="43214"/>
    <cellStyle name="Normal 3 4 3 5 4" xfId="43215"/>
    <cellStyle name="Normal 3 4 3 5 4 2" xfId="43216"/>
    <cellStyle name="Normal 3 4 3 5 4 2 2" xfId="43217"/>
    <cellStyle name="Normal 3 4 3 5 4 3" xfId="43218"/>
    <cellStyle name="Normal 3 4 3 5 5" xfId="43219"/>
    <cellStyle name="Normal 3 4 3 5 5 2" xfId="43220"/>
    <cellStyle name="Normal 3 4 3 5 6" xfId="43221"/>
    <cellStyle name="Normal 3 4 3 5 7" xfId="43222"/>
    <cellStyle name="Normal 3 4 3 6" xfId="43223"/>
    <cellStyle name="Normal 3 4 3 6 2" xfId="43224"/>
    <cellStyle name="Normal 3 4 3 6 2 2" xfId="43225"/>
    <cellStyle name="Normal 3 4 3 6 2 2 2" xfId="43226"/>
    <cellStyle name="Normal 3 4 3 6 2 2 2 2" xfId="43227"/>
    <cellStyle name="Normal 3 4 3 6 2 2 3" xfId="43228"/>
    <cellStyle name="Normal 3 4 3 6 2 3" xfId="43229"/>
    <cellStyle name="Normal 3 4 3 6 2 3 2" xfId="43230"/>
    <cellStyle name="Normal 3 4 3 6 2 4" xfId="43231"/>
    <cellStyle name="Normal 3 4 3 6 3" xfId="43232"/>
    <cellStyle name="Normal 3 4 3 6 3 2" xfId="43233"/>
    <cellStyle name="Normal 3 4 3 6 3 2 2" xfId="43234"/>
    <cellStyle name="Normal 3 4 3 6 3 2 2 2" xfId="43235"/>
    <cellStyle name="Normal 3 4 3 6 3 2 3" xfId="43236"/>
    <cellStyle name="Normal 3 4 3 6 3 3" xfId="43237"/>
    <cellStyle name="Normal 3 4 3 6 3 3 2" xfId="43238"/>
    <cellStyle name="Normal 3 4 3 6 3 4" xfId="43239"/>
    <cellStyle name="Normal 3 4 3 6 4" xfId="43240"/>
    <cellStyle name="Normal 3 4 3 6 4 2" xfId="43241"/>
    <cellStyle name="Normal 3 4 3 6 4 2 2" xfId="43242"/>
    <cellStyle name="Normal 3 4 3 6 4 3" xfId="43243"/>
    <cellStyle name="Normal 3 4 3 6 5" xfId="43244"/>
    <cellStyle name="Normal 3 4 3 6 5 2" xfId="43245"/>
    <cellStyle name="Normal 3 4 3 6 6" xfId="43246"/>
    <cellStyle name="Normal 3 4 3 6 7" xfId="43247"/>
    <cellStyle name="Normal 3 4 3 7" xfId="43248"/>
    <cellStyle name="Normal 3 4 3 7 2" xfId="43249"/>
    <cellStyle name="Normal 3 4 3 7 2 2" xfId="43250"/>
    <cellStyle name="Normal 3 4 3 7 2 2 2" xfId="43251"/>
    <cellStyle name="Normal 3 4 3 7 2 3" xfId="43252"/>
    <cellStyle name="Normal 3 4 3 7 3" xfId="43253"/>
    <cellStyle name="Normal 3 4 3 7 3 2" xfId="43254"/>
    <cellStyle name="Normal 3 4 3 7 4" xfId="43255"/>
    <cellStyle name="Normal 3 4 3 8" xfId="43256"/>
    <cellStyle name="Normal 3 4 3 8 2" xfId="43257"/>
    <cellStyle name="Normal 3 4 3 8 2 2" xfId="43258"/>
    <cellStyle name="Normal 3 4 3 8 2 2 2" xfId="43259"/>
    <cellStyle name="Normal 3 4 3 8 2 3" xfId="43260"/>
    <cellStyle name="Normal 3 4 3 8 3" xfId="43261"/>
    <cellStyle name="Normal 3 4 3 8 3 2" xfId="43262"/>
    <cellStyle name="Normal 3 4 3 8 4" xfId="43263"/>
    <cellStyle name="Normal 3 4 3 9" xfId="43264"/>
    <cellStyle name="Normal 3 4 3 9 2" xfId="43265"/>
    <cellStyle name="Normal 3 4 3 9 2 2" xfId="43266"/>
    <cellStyle name="Normal 3 4 3 9 2 2 2" xfId="43267"/>
    <cellStyle name="Normal 3 4 3 9 2 3" xfId="43268"/>
    <cellStyle name="Normal 3 4 3 9 3" xfId="43269"/>
    <cellStyle name="Normal 3 4 3 9 3 2" xfId="43270"/>
    <cellStyle name="Normal 3 4 3 9 4" xfId="43271"/>
    <cellStyle name="Normal 3 4 4" xfId="43272"/>
    <cellStyle name="Normal 3 4 4 10" xfId="43273"/>
    <cellStyle name="Normal 3 4 4 10 2" xfId="43274"/>
    <cellStyle name="Normal 3 4 4 11" xfId="43275"/>
    <cellStyle name="Normal 3 4 4 12" xfId="43276"/>
    <cellStyle name="Normal 3 4 4 13" xfId="43277"/>
    <cellStyle name="Normal 3 4 4 2" xfId="43278"/>
    <cellStyle name="Normal 3 4 4 2 10" xfId="43279"/>
    <cellStyle name="Normal 3 4 4 2 11" xfId="43280"/>
    <cellStyle name="Normal 3 4 4 2 2" xfId="43281"/>
    <cellStyle name="Normal 3 4 4 2 2 2" xfId="43282"/>
    <cellStyle name="Normal 3 4 4 2 2 2 2" xfId="43283"/>
    <cellStyle name="Normal 3 4 4 2 2 2 2 2" xfId="43284"/>
    <cellStyle name="Normal 3 4 4 2 2 2 2 2 2" xfId="43285"/>
    <cellStyle name="Normal 3 4 4 2 2 2 2 3" xfId="43286"/>
    <cellStyle name="Normal 3 4 4 2 2 2 3" xfId="43287"/>
    <cellStyle name="Normal 3 4 4 2 2 2 3 2" xfId="43288"/>
    <cellStyle name="Normal 3 4 4 2 2 2 4" xfId="43289"/>
    <cellStyle name="Normal 3 4 4 2 2 3" xfId="43290"/>
    <cellStyle name="Normal 3 4 4 2 2 3 2" xfId="43291"/>
    <cellStyle name="Normal 3 4 4 2 2 3 2 2" xfId="43292"/>
    <cellStyle name="Normal 3 4 4 2 2 3 2 2 2" xfId="43293"/>
    <cellStyle name="Normal 3 4 4 2 2 3 2 3" xfId="43294"/>
    <cellStyle name="Normal 3 4 4 2 2 3 3" xfId="43295"/>
    <cellStyle name="Normal 3 4 4 2 2 3 3 2" xfId="43296"/>
    <cellStyle name="Normal 3 4 4 2 2 3 4" xfId="43297"/>
    <cellStyle name="Normal 3 4 4 2 2 4" xfId="43298"/>
    <cellStyle name="Normal 3 4 4 2 2 4 2" xfId="43299"/>
    <cellStyle name="Normal 3 4 4 2 2 4 2 2" xfId="43300"/>
    <cellStyle name="Normal 3 4 4 2 2 4 3" xfId="43301"/>
    <cellStyle name="Normal 3 4 4 2 2 5" xfId="43302"/>
    <cellStyle name="Normal 3 4 4 2 2 5 2" xfId="43303"/>
    <cellStyle name="Normal 3 4 4 2 2 6" xfId="43304"/>
    <cellStyle name="Normal 3 4 4 2 2 7" xfId="43305"/>
    <cellStyle name="Normal 3 4 4 2 3" xfId="43306"/>
    <cellStyle name="Normal 3 4 4 2 3 2" xfId="43307"/>
    <cellStyle name="Normal 3 4 4 2 3 2 2" xfId="43308"/>
    <cellStyle name="Normal 3 4 4 2 3 2 2 2" xfId="43309"/>
    <cellStyle name="Normal 3 4 4 2 3 2 3" xfId="43310"/>
    <cellStyle name="Normal 3 4 4 2 3 3" xfId="43311"/>
    <cellStyle name="Normal 3 4 4 2 3 3 2" xfId="43312"/>
    <cellStyle name="Normal 3 4 4 2 3 4" xfId="43313"/>
    <cellStyle name="Normal 3 4 4 2 3 5" xfId="43314"/>
    <cellStyle name="Normal 3 4 4 2 4" xfId="43315"/>
    <cellStyle name="Normal 3 4 4 2 4 2" xfId="43316"/>
    <cellStyle name="Normal 3 4 4 2 4 2 2" xfId="43317"/>
    <cellStyle name="Normal 3 4 4 2 4 2 2 2" xfId="43318"/>
    <cellStyle name="Normal 3 4 4 2 4 2 3" xfId="43319"/>
    <cellStyle name="Normal 3 4 4 2 4 3" xfId="43320"/>
    <cellStyle name="Normal 3 4 4 2 4 3 2" xfId="43321"/>
    <cellStyle name="Normal 3 4 4 2 4 4" xfId="43322"/>
    <cellStyle name="Normal 3 4 4 2 5" xfId="43323"/>
    <cellStyle name="Normal 3 4 4 2 5 2" xfId="43324"/>
    <cellStyle name="Normal 3 4 4 2 5 2 2" xfId="43325"/>
    <cellStyle name="Normal 3 4 4 2 5 2 2 2" xfId="43326"/>
    <cellStyle name="Normal 3 4 4 2 5 2 3" xfId="43327"/>
    <cellStyle name="Normal 3 4 4 2 5 3" xfId="43328"/>
    <cellStyle name="Normal 3 4 4 2 5 3 2" xfId="43329"/>
    <cellStyle name="Normal 3 4 4 2 5 4" xfId="43330"/>
    <cellStyle name="Normal 3 4 4 2 6" xfId="43331"/>
    <cellStyle name="Normal 3 4 4 2 6 2" xfId="43332"/>
    <cellStyle name="Normal 3 4 4 2 6 2 2" xfId="43333"/>
    <cellStyle name="Normal 3 4 4 2 6 2 2 2" xfId="43334"/>
    <cellStyle name="Normal 3 4 4 2 6 2 3" xfId="43335"/>
    <cellStyle name="Normal 3 4 4 2 6 3" xfId="43336"/>
    <cellStyle name="Normal 3 4 4 2 6 3 2" xfId="43337"/>
    <cellStyle name="Normal 3 4 4 2 6 4" xfId="43338"/>
    <cellStyle name="Normal 3 4 4 2 7" xfId="43339"/>
    <cellStyle name="Normal 3 4 4 2 7 2" xfId="43340"/>
    <cellStyle name="Normal 3 4 4 2 7 2 2" xfId="43341"/>
    <cellStyle name="Normal 3 4 4 2 7 3" xfId="43342"/>
    <cellStyle name="Normal 3 4 4 2 8" xfId="43343"/>
    <cellStyle name="Normal 3 4 4 2 8 2" xfId="43344"/>
    <cellStyle name="Normal 3 4 4 2 9" xfId="43345"/>
    <cellStyle name="Normal 3 4 4 3" xfId="43346"/>
    <cellStyle name="Normal 3 4 4 3 10" xfId="43347"/>
    <cellStyle name="Normal 3 4 4 3 11" xfId="43348"/>
    <cellStyle name="Normal 3 4 4 3 2" xfId="43349"/>
    <cellStyle name="Normal 3 4 4 3 2 2" xfId="43350"/>
    <cellStyle name="Normal 3 4 4 3 2 2 2" xfId="43351"/>
    <cellStyle name="Normal 3 4 4 3 2 2 2 2" xfId="43352"/>
    <cellStyle name="Normal 3 4 4 3 2 2 2 2 2" xfId="43353"/>
    <cellStyle name="Normal 3 4 4 3 2 2 2 3" xfId="43354"/>
    <cellStyle name="Normal 3 4 4 3 2 2 3" xfId="43355"/>
    <cellStyle name="Normal 3 4 4 3 2 2 3 2" xfId="43356"/>
    <cellStyle name="Normal 3 4 4 3 2 2 4" xfId="43357"/>
    <cellStyle name="Normal 3 4 4 3 2 3" xfId="43358"/>
    <cellStyle name="Normal 3 4 4 3 2 3 2" xfId="43359"/>
    <cellStyle name="Normal 3 4 4 3 2 3 2 2" xfId="43360"/>
    <cellStyle name="Normal 3 4 4 3 2 3 2 2 2" xfId="43361"/>
    <cellStyle name="Normal 3 4 4 3 2 3 2 3" xfId="43362"/>
    <cellStyle name="Normal 3 4 4 3 2 3 3" xfId="43363"/>
    <cellStyle name="Normal 3 4 4 3 2 3 3 2" xfId="43364"/>
    <cellStyle name="Normal 3 4 4 3 2 3 4" xfId="43365"/>
    <cellStyle name="Normal 3 4 4 3 2 4" xfId="43366"/>
    <cellStyle name="Normal 3 4 4 3 2 4 2" xfId="43367"/>
    <cellStyle name="Normal 3 4 4 3 2 4 2 2" xfId="43368"/>
    <cellStyle name="Normal 3 4 4 3 2 4 3" xfId="43369"/>
    <cellStyle name="Normal 3 4 4 3 2 5" xfId="43370"/>
    <cellStyle name="Normal 3 4 4 3 2 5 2" xfId="43371"/>
    <cellStyle name="Normal 3 4 4 3 2 6" xfId="43372"/>
    <cellStyle name="Normal 3 4 4 3 2 7" xfId="43373"/>
    <cellStyle name="Normal 3 4 4 3 3" xfId="43374"/>
    <cellStyle name="Normal 3 4 4 3 3 2" xfId="43375"/>
    <cellStyle name="Normal 3 4 4 3 3 2 2" xfId="43376"/>
    <cellStyle name="Normal 3 4 4 3 3 2 2 2" xfId="43377"/>
    <cellStyle name="Normal 3 4 4 3 3 2 3" xfId="43378"/>
    <cellStyle name="Normal 3 4 4 3 3 3" xfId="43379"/>
    <cellStyle name="Normal 3 4 4 3 3 3 2" xfId="43380"/>
    <cellStyle name="Normal 3 4 4 3 3 4" xfId="43381"/>
    <cellStyle name="Normal 3 4 4 3 3 5" xfId="43382"/>
    <cellStyle name="Normal 3 4 4 3 4" xfId="43383"/>
    <cellStyle name="Normal 3 4 4 3 4 2" xfId="43384"/>
    <cellStyle name="Normal 3 4 4 3 4 2 2" xfId="43385"/>
    <cellStyle name="Normal 3 4 4 3 4 2 2 2" xfId="43386"/>
    <cellStyle name="Normal 3 4 4 3 4 2 3" xfId="43387"/>
    <cellStyle name="Normal 3 4 4 3 4 3" xfId="43388"/>
    <cellStyle name="Normal 3 4 4 3 4 3 2" xfId="43389"/>
    <cellStyle name="Normal 3 4 4 3 4 4" xfId="43390"/>
    <cellStyle name="Normal 3 4 4 3 5" xfId="43391"/>
    <cellStyle name="Normal 3 4 4 3 5 2" xfId="43392"/>
    <cellStyle name="Normal 3 4 4 3 5 2 2" xfId="43393"/>
    <cellStyle name="Normal 3 4 4 3 5 2 2 2" xfId="43394"/>
    <cellStyle name="Normal 3 4 4 3 5 2 3" xfId="43395"/>
    <cellStyle name="Normal 3 4 4 3 5 3" xfId="43396"/>
    <cellStyle name="Normal 3 4 4 3 5 3 2" xfId="43397"/>
    <cellStyle name="Normal 3 4 4 3 5 4" xfId="43398"/>
    <cellStyle name="Normal 3 4 4 3 6" xfId="43399"/>
    <cellStyle name="Normal 3 4 4 3 6 2" xfId="43400"/>
    <cellStyle name="Normal 3 4 4 3 6 2 2" xfId="43401"/>
    <cellStyle name="Normal 3 4 4 3 6 2 2 2" xfId="43402"/>
    <cellStyle name="Normal 3 4 4 3 6 2 3" xfId="43403"/>
    <cellStyle name="Normal 3 4 4 3 6 3" xfId="43404"/>
    <cellStyle name="Normal 3 4 4 3 6 3 2" xfId="43405"/>
    <cellStyle name="Normal 3 4 4 3 6 4" xfId="43406"/>
    <cellStyle name="Normal 3 4 4 3 7" xfId="43407"/>
    <cellStyle name="Normal 3 4 4 3 7 2" xfId="43408"/>
    <cellStyle name="Normal 3 4 4 3 7 2 2" xfId="43409"/>
    <cellStyle name="Normal 3 4 4 3 7 3" xfId="43410"/>
    <cellStyle name="Normal 3 4 4 3 8" xfId="43411"/>
    <cellStyle name="Normal 3 4 4 3 8 2" xfId="43412"/>
    <cellStyle name="Normal 3 4 4 3 9" xfId="43413"/>
    <cellStyle name="Normal 3 4 4 4" xfId="43414"/>
    <cellStyle name="Normal 3 4 4 4 2" xfId="43415"/>
    <cellStyle name="Normal 3 4 4 4 2 2" xfId="43416"/>
    <cellStyle name="Normal 3 4 4 4 2 2 2" xfId="43417"/>
    <cellStyle name="Normal 3 4 4 4 2 2 2 2" xfId="43418"/>
    <cellStyle name="Normal 3 4 4 4 2 2 3" xfId="43419"/>
    <cellStyle name="Normal 3 4 4 4 2 3" xfId="43420"/>
    <cellStyle name="Normal 3 4 4 4 2 3 2" xfId="43421"/>
    <cellStyle name="Normal 3 4 4 4 2 4" xfId="43422"/>
    <cellStyle name="Normal 3 4 4 4 3" xfId="43423"/>
    <cellStyle name="Normal 3 4 4 4 3 2" xfId="43424"/>
    <cellStyle name="Normal 3 4 4 4 3 2 2" xfId="43425"/>
    <cellStyle name="Normal 3 4 4 4 3 2 2 2" xfId="43426"/>
    <cellStyle name="Normal 3 4 4 4 3 2 3" xfId="43427"/>
    <cellStyle name="Normal 3 4 4 4 3 3" xfId="43428"/>
    <cellStyle name="Normal 3 4 4 4 3 3 2" xfId="43429"/>
    <cellStyle name="Normal 3 4 4 4 3 4" xfId="43430"/>
    <cellStyle name="Normal 3 4 4 4 4" xfId="43431"/>
    <cellStyle name="Normal 3 4 4 4 4 2" xfId="43432"/>
    <cellStyle name="Normal 3 4 4 4 4 2 2" xfId="43433"/>
    <cellStyle name="Normal 3 4 4 4 4 3" xfId="43434"/>
    <cellStyle name="Normal 3 4 4 4 5" xfId="43435"/>
    <cellStyle name="Normal 3 4 4 4 5 2" xfId="43436"/>
    <cellStyle name="Normal 3 4 4 4 6" xfId="43437"/>
    <cellStyle name="Normal 3 4 4 4 7" xfId="43438"/>
    <cellStyle name="Normal 3 4 4 5" xfId="43439"/>
    <cellStyle name="Normal 3 4 4 5 2" xfId="43440"/>
    <cellStyle name="Normal 3 4 4 5 2 2" xfId="43441"/>
    <cellStyle name="Normal 3 4 4 5 2 2 2" xfId="43442"/>
    <cellStyle name="Normal 3 4 4 5 2 3" xfId="43443"/>
    <cellStyle name="Normal 3 4 4 5 3" xfId="43444"/>
    <cellStyle name="Normal 3 4 4 5 3 2" xfId="43445"/>
    <cellStyle name="Normal 3 4 4 5 4" xfId="43446"/>
    <cellStyle name="Normal 3 4 4 5 5" xfId="43447"/>
    <cellStyle name="Normal 3 4 4 6" xfId="43448"/>
    <cellStyle name="Normal 3 4 4 6 2" xfId="43449"/>
    <cellStyle name="Normal 3 4 4 6 2 2" xfId="43450"/>
    <cellStyle name="Normal 3 4 4 6 2 2 2" xfId="43451"/>
    <cellStyle name="Normal 3 4 4 6 2 3" xfId="43452"/>
    <cellStyle name="Normal 3 4 4 6 3" xfId="43453"/>
    <cellStyle name="Normal 3 4 4 6 3 2" xfId="43454"/>
    <cellStyle name="Normal 3 4 4 6 4" xfId="43455"/>
    <cellStyle name="Normal 3 4 4 7" xfId="43456"/>
    <cellStyle name="Normal 3 4 4 7 2" xfId="43457"/>
    <cellStyle name="Normal 3 4 4 7 2 2" xfId="43458"/>
    <cellStyle name="Normal 3 4 4 7 2 2 2" xfId="43459"/>
    <cellStyle name="Normal 3 4 4 7 2 3" xfId="43460"/>
    <cellStyle name="Normal 3 4 4 7 3" xfId="43461"/>
    <cellStyle name="Normal 3 4 4 7 3 2" xfId="43462"/>
    <cellStyle name="Normal 3 4 4 7 4" xfId="43463"/>
    <cellStyle name="Normal 3 4 4 8" xfId="43464"/>
    <cellStyle name="Normal 3 4 4 8 2" xfId="43465"/>
    <cellStyle name="Normal 3 4 4 8 2 2" xfId="43466"/>
    <cellStyle name="Normal 3 4 4 8 2 2 2" xfId="43467"/>
    <cellStyle name="Normal 3 4 4 8 2 3" xfId="43468"/>
    <cellStyle name="Normal 3 4 4 8 3" xfId="43469"/>
    <cellStyle name="Normal 3 4 4 8 3 2" xfId="43470"/>
    <cellStyle name="Normal 3 4 4 8 4" xfId="43471"/>
    <cellStyle name="Normal 3 4 4 9" xfId="43472"/>
    <cellStyle name="Normal 3 4 4 9 2" xfId="43473"/>
    <cellStyle name="Normal 3 4 4 9 2 2" xfId="43474"/>
    <cellStyle name="Normal 3 4 4 9 3" xfId="43475"/>
    <cellStyle name="Normal 3 4 5" xfId="43476"/>
    <cellStyle name="Normal 3 4 5 10" xfId="43477"/>
    <cellStyle name="Normal 3 4 5 10 2" xfId="43478"/>
    <cellStyle name="Normal 3 4 5 11" xfId="43479"/>
    <cellStyle name="Normal 3 4 5 12" xfId="43480"/>
    <cellStyle name="Normal 3 4 5 13" xfId="43481"/>
    <cellStyle name="Normal 3 4 5 2" xfId="43482"/>
    <cellStyle name="Normal 3 4 5 2 10" xfId="43483"/>
    <cellStyle name="Normal 3 4 5 2 11" xfId="43484"/>
    <cellStyle name="Normal 3 4 5 2 2" xfId="43485"/>
    <cellStyle name="Normal 3 4 5 2 2 2" xfId="43486"/>
    <cellStyle name="Normal 3 4 5 2 2 2 2" xfId="43487"/>
    <cellStyle name="Normal 3 4 5 2 2 2 2 2" xfId="43488"/>
    <cellStyle name="Normal 3 4 5 2 2 2 2 2 2" xfId="43489"/>
    <cellStyle name="Normal 3 4 5 2 2 2 2 3" xfId="43490"/>
    <cellStyle name="Normal 3 4 5 2 2 2 3" xfId="43491"/>
    <cellStyle name="Normal 3 4 5 2 2 2 3 2" xfId="43492"/>
    <cellStyle name="Normal 3 4 5 2 2 2 4" xfId="43493"/>
    <cellStyle name="Normal 3 4 5 2 2 3" xfId="43494"/>
    <cellStyle name="Normal 3 4 5 2 2 3 2" xfId="43495"/>
    <cellStyle name="Normal 3 4 5 2 2 3 2 2" xfId="43496"/>
    <cellStyle name="Normal 3 4 5 2 2 3 2 2 2" xfId="43497"/>
    <cellStyle name="Normal 3 4 5 2 2 3 2 3" xfId="43498"/>
    <cellStyle name="Normal 3 4 5 2 2 3 3" xfId="43499"/>
    <cellStyle name="Normal 3 4 5 2 2 3 3 2" xfId="43500"/>
    <cellStyle name="Normal 3 4 5 2 2 3 4" xfId="43501"/>
    <cellStyle name="Normal 3 4 5 2 2 4" xfId="43502"/>
    <cellStyle name="Normal 3 4 5 2 2 4 2" xfId="43503"/>
    <cellStyle name="Normal 3 4 5 2 2 4 2 2" xfId="43504"/>
    <cellStyle name="Normal 3 4 5 2 2 4 3" xfId="43505"/>
    <cellStyle name="Normal 3 4 5 2 2 5" xfId="43506"/>
    <cellStyle name="Normal 3 4 5 2 2 5 2" xfId="43507"/>
    <cellStyle name="Normal 3 4 5 2 2 6" xfId="43508"/>
    <cellStyle name="Normal 3 4 5 2 2 7" xfId="43509"/>
    <cellStyle name="Normal 3 4 5 2 3" xfId="43510"/>
    <cellStyle name="Normal 3 4 5 2 3 2" xfId="43511"/>
    <cellStyle name="Normal 3 4 5 2 3 2 2" xfId="43512"/>
    <cellStyle name="Normal 3 4 5 2 3 2 2 2" xfId="43513"/>
    <cellStyle name="Normal 3 4 5 2 3 2 3" xfId="43514"/>
    <cellStyle name="Normal 3 4 5 2 3 3" xfId="43515"/>
    <cellStyle name="Normal 3 4 5 2 3 3 2" xfId="43516"/>
    <cellStyle name="Normal 3 4 5 2 3 4" xfId="43517"/>
    <cellStyle name="Normal 3 4 5 2 3 5" xfId="43518"/>
    <cellStyle name="Normal 3 4 5 2 4" xfId="43519"/>
    <cellStyle name="Normal 3 4 5 2 4 2" xfId="43520"/>
    <cellStyle name="Normal 3 4 5 2 4 2 2" xfId="43521"/>
    <cellStyle name="Normal 3 4 5 2 4 2 2 2" xfId="43522"/>
    <cellStyle name="Normal 3 4 5 2 4 2 3" xfId="43523"/>
    <cellStyle name="Normal 3 4 5 2 4 3" xfId="43524"/>
    <cellStyle name="Normal 3 4 5 2 4 3 2" xfId="43525"/>
    <cellStyle name="Normal 3 4 5 2 4 4" xfId="43526"/>
    <cellStyle name="Normal 3 4 5 2 5" xfId="43527"/>
    <cellStyle name="Normal 3 4 5 2 5 2" xfId="43528"/>
    <cellStyle name="Normal 3 4 5 2 5 2 2" xfId="43529"/>
    <cellStyle name="Normal 3 4 5 2 5 2 2 2" xfId="43530"/>
    <cellStyle name="Normal 3 4 5 2 5 2 3" xfId="43531"/>
    <cellStyle name="Normal 3 4 5 2 5 3" xfId="43532"/>
    <cellStyle name="Normal 3 4 5 2 5 3 2" xfId="43533"/>
    <cellStyle name="Normal 3 4 5 2 5 4" xfId="43534"/>
    <cellStyle name="Normal 3 4 5 2 6" xfId="43535"/>
    <cellStyle name="Normal 3 4 5 2 6 2" xfId="43536"/>
    <cellStyle name="Normal 3 4 5 2 6 2 2" xfId="43537"/>
    <cellStyle name="Normal 3 4 5 2 6 2 2 2" xfId="43538"/>
    <cellStyle name="Normal 3 4 5 2 6 2 3" xfId="43539"/>
    <cellStyle name="Normal 3 4 5 2 6 3" xfId="43540"/>
    <cellStyle name="Normal 3 4 5 2 6 3 2" xfId="43541"/>
    <cellStyle name="Normal 3 4 5 2 6 4" xfId="43542"/>
    <cellStyle name="Normal 3 4 5 2 7" xfId="43543"/>
    <cellStyle name="Normal 3 4 5 2 7 2" xfId="43544"/>
    <cellStyle name="Normal 3 4 5 2 7 2 2" xfId="43545"/>
    <cellStyle name="Normal 3 4 5 2 7 3" xfId="43546"/>
    <cellStyle name="Normal 3 4 5 2 8" xfId="43547"/>
    <cellStyle name="Normal 3 4 5 2 8 2" xfId="43548"/>
    <cellStyle name="Normal 3 4 5 2 9" xfId="43549"/>
    <cellStyle name="Normal 3 4 5 3" xfId="43550"/>
    <cellStyle name="Normal 3 4 5 3 10" xfId="43551"/>
    <cellStyle name="Normal 3 4 5 3 2" xfId="43552"/>
    <cellStyle name="Normal 3 4 5 3 2 2" xfId="43553"/>
    <cellStyle name="Normal 3 4 5 3 2 2 2" xfId="43554"/>
    <cellStyle name="Normal 3 4 5 3 2 2 2 2" xfId="43555"/>
    <cellStyle name="Normal 3 4 5 3 2 2 2 2 2" xfId="43556"/>
    <cellStyle name="Normal 3 4 5 3 2 2 2 3" xfId="43557"/>
    <cellStyle name="Normal 3 4 5 3 2 2 3" xfId="43558"/>
    <cellStyle name="Normal 3 4 5 3 2 2 3 2" xfId="43559"/>
    <cellStyle name="Normal 3 4 5 3 2 2 4" xfId="43560"/>
    <cellStyle name="Normal 3 4 5 3 2 3" xfId="43561"/>
    <cellStyle name="Normal 3 4 5 3 2 3 2" xfId="43562"/>
    <cellStyle name="Normal 3 4 5 3 2 3 2 2" xfId="43563"/>
    <cellStyle name="Normal 3 4 5 3 2 3 2 2 2" xfId="43564"/>
    <cellStyle name="Normal 3 4 5 3 2 3 2 3" xfId="43565"/>
    <cellStyle name="Normal 3 4 5 3 2 3 3" xfId="43566"/>
    <cellStyle name="Normal 3 4 5 3 2 3 3 2" xfId="43567"/>
    <cellStyle name="Normal 3 4 5 3 2 3 4" xfId="43568"/>
    <cellStyle name="Normal 3 4 5 3 2 4" xfId="43569"/>
    <cellStyle name="Normal 3 4 5 3 2 4 2" xfId="43570"/>
    <cellStyle name="Normal 3 4 5 3 2 4 2 2" xfId="43571"/>
    <cellStyle name="Normal 3 4 5 3 2 4 3" xfId="43572"/>
    <cellStyle name="Normal 3 4 5 3 2 5" xfId="43573"/>
    <cellStyle name="Normal 3 4 5 3 2 5 2" xfId="43574"/>
    <cellStyle name="Normal 3 4 5 3 2 6" xfId="43575"/>
    <cellStyle name="Normal 3 4 5 3 2 7" xfId="43576"/>
    <cellStyle name="Normal 3 4 5 3 3" xfId="43577"/>
    <cellStyle name="Normal 3 4 5 3 3 2" xfId="43578"/>
    <cellStyle name="Normal 3 4 5 3 3 2 2" xfId="43579"/>
    <cellStyle name="Normal 3 4 5 3 3 2 2 2" xfId="43580"/>
    <cellStyle name="Normal 3 4 5 3 3 2 3" xfId="43581"/>
    <cellStyle name="Normal 3 4 5 3 3 3" xfId="43582"/>
    <cellStyle name="Normal 3 4 5 3 3 3 2" xfId="43583"/>
    <cellStyle name="Normal 3 4 5 3 3 4" xfId="43584"/>
    <cellStyle name="Normal 3 4 5 3 3 5" xfId="43585"/>
    <cellStyle name="Normal 3 4 5 3 4" xfId="43586"/>
    <cellStyle name="Normal 3 4 5 3 4 2" xfId="43587"/>
    <cellStyle name="Normal 3 4 5 3 4 2 2" xfId="43588"/>
    <cellStyle name="Normal 3 4 5 3 4 2 2 2" xfId="43589"/>
    <cellStyle name="Normal 3 4 5 3 4 2 3" xfId="43590"/>
    <cellStyle name="Normal 3 4 5 3 4 3" xfId="43591"/>
    <cellStyle name="Normal 3 4 5 3 4 3 2" xfId="43592"/>
    <cellStyle name="Normal 3 4 5 3 4 4" xfId="43593"/>
    <cellStyle name="Normal 3 4 5 3 5" xfId="43594"/>
    <cellStyle name="Normal 3 4 5 3 5 2" xfId="43595"/>
    <cellStyle name="Normal 3 4 5 3 5 2 2" xfId="43596"/>
    <cellStyle name="Normal 3 4 5 3 5 2 2 2" xfId="43597"/>
    <cellStyle name="Normal 3 4 5 3 5 2 3" xfId="43598"/>
    <cellStyle name="Normal 3 4 5 3 5 3" xfId="43599"/>
    <cellStyle name="Normal 3 4 5 3 5 3 2" xfId="43600"/>
    <cellStyle name="Normal 3 4 5 3 5 4" xfId="43601"/>
    <cellStyle name="Normal 3 4 5 3 6" xfId="43602"/>
    <cellStyle name="Normal 3 4 5 3 6 2" xfId="43603"/>
    <cellStyle name="Normal 3 4 5 3 6 2 2" xfId="43604"/>
    <cellStyle name="Normal 3 4 5 3 6 2 2 2" xfId="43605"/>
    <cellStyle name="Normal 3 4 5 3 6 2 3" xfId="43606"/>
    <cellStyle name="Normal 3 4 5 3 6 3" xfId="43607"/>
    <cellStyle name="Normal 3 4 5 3 6 3 2" xfId="43608"/>
    <cellStyle name="Normal 3 4 5 3 6 4" xfId="43609"/>
    <cellStyle name="Normal 3 4 5 3 7" xfId="43610"/>
    <cellStyle name="Normal 3 4 5 3 7 2" xfId="43611"/>
    <cellStyle name="Normal 3 4 5 3 7 2 2" xfId="43612"/>
    <cellStyle name="Normal 3 4 5 3 7 3" xfId="43613"/>
    <cellStyle name="Normal 3 4 5 3 8" xfId="43614"/>
    <cellStyle name="Normal 3 4 5 3 8 2" xfId="43615"/>
    <cellStyle name="Normal 3 4 5 3 9" xfId="43616"/>
    <cellStyle name="Normal 3 4 5 4" xfId="43617"/>
    <cellStyle name="Normal 3 4 5 4 2" xfId="43618"/>
    <cellStyle name="Normal 3 4 5 4 2 2" xfId="43619"/>
    <cellStyle name="Normal 3 4 5 4 2 2 2" xfId="43620"/>
    <cellStyle name="Normal 3 4 5 4 2 2 2 2" xfId="43621"/>
    <cellStyle name="Normal 3 4 5 4 2 2 3" xfId="43622"/>
    <cellStyle name="Normal 3 4 5 4 2 3" xfId="43623"/>
    <cellStyle name="Normal 3 4 5 4 2 3 2" xfId="43624"/>
    <cellStyle name="Normal 3 4 5 4 2 4" xfId="43625"/>
    <cellStyle name="Normal 3 4 5 4 3" xfId="43626"/>
    <cellStyle name="Normal 3 4 5 4 3 2" xfId="43627"/>
    <cellStyle name="Normal 3 4 5 4 3 2 2" xfId="43628"/>
    <cellStyle name="Normal 3 4 5 4 3 2 2 2" xfId="43629"/>
    <cellStyle name="Normal 3 4 5 4 3 2 3" xfId="43630"/>
    <cellStyle name="Normal 3 4 5 4 3 3" xfId="43631"/>
    <cellStyle name="Normal 3 4 5 4 3 3 2" xfId="43632"/>
    <cellStyle name="Normal 3 4 5 4 3 4" xfId="43633"/>
    <cellStyle name="Normal 3 4 5 4 4" xfId="43634"/>
    <cellStyle name="Normal 3 4 5 4 4 2" xfId="43635"/>
    <cellStyle name="Normal 3 4 5 4 4 2 2" xfId="43636"/>
    <cellStyle name="Normal 3 4 5 4 4 3" xfId="43637"/>
    <cellStyle name="Normal 3 4 5 4 5" xfId="43638"/>
    <cellStyle name="Normal 3 4 5 4 5 2" xfId="43639"/>
    <cellStyle name="Normal 3 4 5 4 6" xfId="43640"/>
    <cellStyle name="Normal 3 4 5 4 7" xfId="43641"/>
    <cellStyle name="Normal 3 4 5 5" xfId="43642"/>
    <cellStyle name="Normal 3 4 5 5 2" xfId="43643"/>
    <cellStyle name="Normal 3 4 5 5 2 2" xfId="43644"/>
    <cellStyle name="Normal 3 4 5 5 2 2 2" xfId="43645"/>
    <cellStyle name="Normal 3 4 5 5 2 3" xfId="43646"/>
    <cellStyle name="Normal 3 4 5 5 3" xfId="43647"/>
    <cellStyle name="Normal 3 4 5 5 3 2" xfId="43648"/>
    <cellStyle name="Normal 3 4 5 5 4" xfId="43649"/>
    <cellStyle name="Normal 3 4 5 5 5" xfId="43650"/>
    <cellStyle name="Normal 3 4 5 6" xfId="43651"/>
    <cellStyle name="Normal 3 4 5 6 2" xfId="43652"/>
    <cellStyle name="Normal 3 4 5 6 2 2" xfId="43653"/>
    <cellStyle name="Normal 3 4 5 6 2 2 2" xfId="43654"/>
    <cellStyle name="Normal 3 4 5 6 2 3" xfId="43655"/>
    <cellStyle name="Normal 3 4 5 6 3" xfId="43656"/>
    <cellStyle name="Normal 3 4 5 6 3 2" xfId="43657"/>
    <cellStyle name="Normal 3 4 5 6 4" xfId="43658"/>
    <cellStyle name="Normal 3 4 5 7" xfId="43659"/>
    <cellStyle name="Normal 3 4 5 7 2" xfId="43660"/>
    <cellStyle name="Normal 3 4 5 7 2 2" xfId="43661"/>
    <cellStyle name="Normal 3 4 5 7 2 2 2" xfId="43662"/>
    <cellStyle name="Normal 3 4 5 7 2 3" xfId="43663"/>
    <cellStyle name="Normal 3 4 5 7 3" xfId="43664"/>
    <cellStyle name="Normal 3 4 5 7 3 2" xfId="43665"/>
    <cellStyle name="Normal 3 4 5 7 4" xfId="43666"/>
    <cellStyle name="Normal 3 4 5 8" xfId="43667"/>
    <cellStyle name="Normal 3 4 5 8 2" xfId="43668"/>
    <cellStyle name="Normal 3 4 5 8 2 2" xfId="43669"/>
    <cellStyle name="Normal 3 4 5 8 2 2 2" xfId="43670"/>
    <cellStyle name="Normal 3 4 5 8 2 3" xfId="43671"/>
    <cellStyle name="Normal 3 4 5 8 3" xfId="43672"/>
    <cellStyle name="Normal 3 4 5 8 3 2" xfId="43673"/>
    <cellStyle name="Normal 3 4 5 8 4" xfId="43674"/>
    <cellStyle name="Normal 3 4 5 9" xfId="43675"/>
    <cellStyle name="Normal 3 4 5 9 2" xfId="43676"/>
    <cellStyle name="Normal 3 4 5 9 2 2" xfId="43677"/>
    <cellStyle name="Normal 3 4 5 9 3" xfId="43678"/>
    <cellStyle name="Normal 3 4 6" xfId="43679"/>
    <cellStyle name="Normal 3 4 6 10" xfId="43680"/>
    <cellStyle name="Normal 3 4 6 11" xfId="43681"/>
    <cellStyle name="Normal 3 4 6 2" xfId="43682"/>
    <cellStyle name="Normal 3 4 6 2 2" xfId="43683"/>
    <cellStyle name="Normal 3 4 6 2 2 2" xfId="43684"/>
    <cellStyle name="Normal 3 4 6 2 2 2 2" xfId="43685"/>
    <cellStyle name="Normal 3 4 6 2 2 2 2 2" xfId="43686"/>
    <cellStyle name="Normal 3 4 6 2 2 2 3" xfId="43687"/>
    <cellStyle name="Normal 3 4 6 2 2 3" xfId="43688"/>
    <cellStyle name="Normal 3 4 6 2 2 3 2" xfId="43689"/>
    <cellStyle name="Normal 3 4 6 2 2 4" xfId="43690"/>
    <cellStyle name="Normal 3 4 6 2 3" xfId="43691"/>
    <cellStyle name="Normal 3 4 6 2 3 2" xfId="43692"/>
    <cellStyle name="Normal 3 4 6 2 3 2 2" xfId="43693"/>
    <cellStyle name="Normal 3 4 6 2 3 2 2 2" xfId="43694"/>
    <cellStyle name="Normal 3 4 6 2 3 2 3" xfId="43695"/>
    <cellStyle name="Normal 3 4 6 2 3 3" xfId="43696"/>
    <cellStyle name="Normal 3 4 6 2 3 3 2" xfId="43697"/>
    <cellStyle name="Normal 3 4 6 2 3 4" xfId="43698"/>
    <cellStyle name="Normal 3 4 6 2 4" xfId="43699"/>
    <cellStyle name="Normal 3 4 6 2 4 2" xfId="43700"/>
    <cellStyle name="Normal 3 4 6 2 4 2 2" xfId="43701"/>
    <cellStyle name="Normal 3 4 6 2 4 3" xfId="43702"/>
    <cellStyle name="Normal 3 4 6 2 5" xfId="43703"/>
    <cellStyle name="Normal 3 4 6 2 5 2" xfId="43704"/>
    <cellStyle name="Normal 3 4 6 2 6" xfId="43705"/>
    <cellStyle name="Normal 3 4 6 2 7" xfId="43706"/>
    <cellStyle name="Normal 3 4 6 3" xfId="43707"/>
    <cellStyle name="Normal 3 4 6 3 2" xfId="43708"/>
    <cellStyle name="Normal 3 4 6 3 2 2" xfId="43709"/>
    <cellStyle name="Normal 3 4 6 3 2 2 2" xfId="43710"/>
    <cellStyle name="Normal 3 4 6 3 2 3" xfId="43711"/>
    <cellStyle name="Normal 3 4 6 3 3" xfId="43712"/>
    <cellStyle name="Normal 3 4 6 3 3 2" xfId="43713"/>
    <cellStyle name="Normal 3 4 6 3 4" xfId="43714"/>
    <cellStyle name="Normal 3 4 6 3 5" xfId="43715"/>
    <cellStyle name="Normal 3 4 6 4" xfId="43716"/>
    <cellStyle name="Normal 3 4 6 4 2" xfId="43717"/>
    <cellStyle name="Normal 3 4 6 4 2 2" xfId="43718"/>
    <cellStyle name="Normal 3 4 6 4 2 2 2" xfId="43719"/>
    <cellStyle name="Normal 3 4 6 4 2 3" xfId="43720"/>
    <cellStyle name="Normal 3 4 6 4 3" xfId="43721"/>
    <cellStyle name="Normal 3 4 6 4 3 2" xfId="43722"/>
    <cellStyle name="Normal 3 4 6 4 4" xfId="43723"/>
    <cellStyle name="Normal 3 4 6 5" xfId="43724"/>
    <cellStyle name="Normal 3 4 6 5 2" xfId="43725"/>
    <cellStyle name="Normal 3 4 6 5 2 2" xfId="43726"/>
    <cellStyle name="Normal 3 4 6 5 2 2 2" xfId="43727"/>
    <cellStyle name="Normal 3 4 6 5 2 3" xfId="43728"/>
    <cellStyle name="Normal 3 4 6 5 3" xfId="43729"/>
    <cellStyle name="Normal 3 4 6 5 3 2" xfId="43730"/>
    <cellStyle name="Normal 3 4 6 5 4" xfId="43731"/>
    <cellStyle name="Normal 3 4 6 6" xfId="43732"/>
    <cellStyle name="Normal 3 4 6 6 2" xfId="43733"/>
    <cellStyle name="Normal 3 4 6 6 2 2" xfId="43734"/>
    <cellStyle name="Normal 3 4 6 6 2 2 2" xfId="43735"/>
    <cellStyle name="Normal 3 4 6 6 2 3" xfId="43736"/>
    <cellStyle name="Normal 3 4 6 6 3" xfId="43737"/>
    <cellStyle name="Normal 3 4 6 6 3 2" xfId="43738"/>
    <cellStyle name="Normal 3 4 6 6 4" xfId="43739"/>
    <cellStyle name="Normal 3 4 6 7" xfId="43740"/>
    <cellStyle name="Normal 3 4 6 7 2" xfId="43741"/>
    <cellStyle name="Normal 3 4 6 7 2 2" xfId="43742"/>
    <cellStyle name="Normal 3 4 6 7 3" xfId="43743"/>
    <cellStyle name="Normal 3 4 6 8" xfId="43744"/>
    <cellStyle name="Normal 3 4 6 8 2" xfId="43745"/>
    <cellStyle name="Normal 3 4 6 9" xfId="43746"/>
    <cellStyle name="Normal 3 4 7" xfId="43747"/>
    <cellStyle name="Normal 3 4 7 10" xfId="43748"/>
    <cellStyle name="Normal 3 4 7 11" xfId="43749"/>
    <cellStyle name="Normal 3 4 7 2" xfId="43750"/>
    <cellStyle name="Normal 3 4 7 2 2" xfId="43751"/>
    <cellStyle name="Normal 3 4 7 2 2 2" xfId="43752"/>
    <cellStyle name="Normal 3 4 7 2 2 2 2" xfId="43753"/>
    <cellStyle name="Normal 3 4 7 2 2 2 2 2" xfId="43754"/>
    <cellStyle name="Normal 3 4 7 2 2 2 3" xfId="43755"/>
    <cellStyle name="Normal 3 4 7 2 2 3" xfId="43756"/>
    <cellStyle name="Normal 3 4 7 2 2 3 2" xfId="43757"/>
    <cellStyle name="Normal 3 4 7 2 2 4" xfId="43758"/>
    <cellStyle name="Normal 3 4 7 2 3" xfId="43759"/>
    <cellStyle name="Normal 3 4 7 2 3 2" xfId="43760"/>
    <cellStyle name="Normal 3 4 7 2 3 2 2" xfId="43761"/>
    <cellStyle name="Normal 3 4 7 2 3 2 2 2" xfId="43762"/>
    <cellStyle name="Normal 3 4 7 2 3 2 3" xfId="43763"/>
    <cellStyle name="Normal 3 4 7 2 3 3" xfId="43764"/>
    <cellStyle name="Normal 3 4 7 2 3 3 2" xfId="43765"/>
    <cellStyle name="Normal 3 4 7 2 3 4" xfId="43766"/>
    <cellStyle name="Normal 3 4 7 2 4" xfId="43767"/>
    <cellStyle name="Normal 3 4 7 2 4 2" xfId="43768"/>
    <cellStyle name="Normal 3 4 7 2 4 2 2" xfId="43769"/>
    <cellStyle name="Normal 3 4 7 2 4 3" xfId="43770"/>
    <cellStyle name="Normal 3 4 7 2 5" xfId="43771"/>
    <cellStyle name="Normal 3 4 7 2 5 2" xfId="43772"/>
    <cellStyle name="Normal 3 4 7 2 6" xfId="43773"/>
    <cellStyle name="Normal 3 4 7 2 7" xfId="43774"/>
    <cellStyle name="Normal 3 4 7 3" xfId="43775"/>
    <cellStyle name="Normal 3 4 7 3 2" xfId="43776"/>
    <cellStyle name="Normal 3 4 7 3 2 2" xfId="43777"/>
    <cellStyle name="Normal 3 4 7 3 2 2 2" xfId="43778"/>
    <cellStyle name="Normal 3 4 7 3 2 3" xfId="43779"/>
    <cellStyle name="Normal 3 4 7 3 3" xfId="43780"/>
    <cellStyle name="Normal 3 4 7 3 3 2" xfId="43781"/>
    <cellStyle name="Normal 3 4 7 3 4" xfId="43782"/>
    <cellStyle name="Normal 3 4 7 3 5" xfId="43783"/>
    <cellStyle name="Normal 3 4 7 4" xfId="43784"/>
    <cellStyle name="Normal 3 4 7 4 2" xfId="43785"/>
    <cellStyle name="Normal 3 4 7 4 2 2" xfId="43786"/>
    <cellStyle name="Normal 3 4 7 4 2 2 2" xfId="43787"/>
    <cellStyle name="Normal 3 4 7 4 2 3" xfId="43788"/>
    <cellStyle name="Normal 3 4 7 4 3" xfId="43789"/>
    <cellStyle name="Normal 3 4 7 4 3 2" xfId="43790"/>
    <cellStyle name="Normal 3 4 7 4 4" xfId="43791"/>
    <cellStyle name="Normal 3 4 7 5" xfId="43792"/>
    <cellStyle name="Normal 3 4 7 5 2" xfId="43793"/>
    <cellStyle name="Normal 3 4 7 5 2 2" xfId="43794"/>
    <cellStyle name="Normal 3 4 7 5 2 2 2" xfId="43795"/>
    <cellStyle name="Normal 3 4 7 5 2 3" xfId="43796"/>
    <cellStyle name="Normal 3 4 7 5 3" xfId="43797"/>
    <cellStyle name="Normal 3 4 7 5 3 2" xfId="43798"/>
    <cellStyle name="Normal 3 4 7 5 4" xfId="43799"/>
    <cellStyle name="Normal 3 4 7 6" xfId="43800"/>
    <cellStyle name="Normal 3 4 7 6 2" xfId="43801"/>
    <cellStyle name="Normal 3 4 7 6 2 2" xfId="43802"/>
    <cellStyle name="Normal 3 4 7 6 2 2 2" xfId="43803"/>
    <cellStyle name="Normal 3 4 7 6 2 3" xfId="43804"/>
    <cellStyle name="Normal 3 4 7 6 3" xfId="43805"/>
    <cellStyle name="Normal 3 4 7 6 3 2" xfId="43806"/>
    <cellStyle name="Normal 3 4 7 6 4" xfId="43807"/>
    <cellStyle name="Normal 3 4 7 7" xfId="43808"/>
    <cellStyle name="Normal 3 4 7 7 2" xfId="43809"/>
    <cellStyle name="Normal 3 4 7 7 2 2" xfId="43810"/>
    <cellStyle name="Normal 3 4 7 7 3" xfId="43811"/>
    <cellStyle name="Normal 3 4 7 8" xfId="43812"/>
    <cellStyle name="Normal 3 4 7 8 2" xfId="43813"/>
    <cellStyle name="Normal 3 4 7 9" xfId="43814"/>
    <cellStyle name="Normal 3 4 8" xfId="43815"/>
    <cellStyle name="Normal 3 4 8 2" xfId="43816"/>
    <cellStyle name="Normal 3 4 8 2 2" xfId="43817"/>
    <cellStyle name="Normal 3 4 8 2 2 2" xfId="43818"/>
    <cellStyle name="Normal 3 4 8 2 2 2 2" xfId="43819"/>
    <cellStyle name="Normal 3 4 8 2 2 3" xfId="43820"/>
    <cellStyle name="Normal 3 4 8 2 3" xfId="43821"/>
    <cellStyle name="Normal 3 4 8 2 3 2" xfId="43822"/>
    <cellStyle name="Normal 3 4 8 2 4" xfId="43823"/>
    <cellStyle name="Normal 3 4 8 3" xfId="43824"/>
    <cellStyle name="Normal 3 4 8 3 2" xfId="43825"/>
    <cellStyle name="Normal 3 4 8 3 2 2" xfId="43826"/>
    <cellStyle name="Normal 3 4 8 3 2 2 2" xfId="43827"/>
    <cellStyle name="Normal 3 4 8 3 2 3" xfId="43828"/>
    <cellStyle name="Normal 3 4 8 3 3" xfId="43829"/>
    <cellStyle name="Normal 3 4 8 3 3 2" xfId="43830"/>
    <cellStyle name="Normal 3 4 8 3 4" xfId="43831"/>
    <cellStyle name="Normal 3 4 8 4" xfId="43832"/>
    <cellStyle name="Normal 3 4 8 4 2" xfId="43833"/>
    <cellStyle name="Normal 3 4 8 4 2 2" xfId="43834"/>
    <cellStyle name="Normal 3 4 8 4 3" xfId="43835"/>
    <cellStyle name="Normal 3 4 8 5" xfId="43836"/>
    <cellStyle name="Normal 3 4 8 5 2" xfId="43837"/>
    <cellStyle name="Normal 3 4 8 6" xfId="43838"/>
    <cellStyle name="Normal 3 4 8 7" xfId="43839"/>
    <cellStyle name="Normal 3 4 8 8" xfId="43840"/>
    <cellStyle name="Normal 3 4 9" xfId="43841"/>
    <cellStyle name="Normal 3 4 9 2" xfId="43842"/>
    <cellStyle name="Normal 3 4 9 2 2" xfId="43843"/>
    <cellStyle name="Normal 3 4 9 2 2 2" xfId="43844"/>
    <cellStyle name="Normal 3 4 9 2 2 2 2" xfId="43845"/>
    <cellStyle name="Normal 3 4 9 2 2 3" xfId="43846"/>
    <cellStyle name="Normal 3 4 9 2 3" xfId="43847"/>
    <cellStyle name="Normal 3 4 9 2 3 2" xfId="43848"/>
    <cellStyle name="Normal 3 4 9 2 4" xfId="43849"/>
    <cellStyle name="Normal 3 4 9 3" xfId="43850"/>
    <cellStyle name="Normal 3 4 9 3 2" xfId="43851"/>
    <cellStyle name="Normal 3 4 9 3 2 2" xfId="43852"/>
    <cellStyle name="Normal 3 4 9 3 2 2 2" xfId="43853"/>
    <cellStyle name="Normal 3 4 9 3 2 3" xfId="43854"/>
    <cellStyle name="Normal 3 4 9 3 3" xfId="43855"/>
    <cellStyle name="Normal 3 4 9 3 3 2" xfId="43856"/>
    <cellStyle name="Normal 3 4 9 3 4" xfId="43857"/>
    <cellStyle name="Normal 3 4 9 4" xfId="43858"/>
    <cellStyle name="Normal 3 4 9 4 2" xfId="43859"/>
    <cellStyle name="Normal 3 4 9 4 2 2" xfId="43860"/>
    <cellStyle name="Normal 3 4 9 4 3" xfId="43861"/>
    <cellStyle name="Normal 3 4 9 5" xfId="43862"/>
    <cellStyle name="Normal 3 4 9 5 2" xfId="43863"/>
    <cellStyle name="Normal 3 4 9 6" xfId="43864"/>
    <cellStyle name="Normal 3 4 9 7" xfId="43865"/>
    <cellStyle name="Normal 3 5" xfId="43866"/>
    <cellStyle name="Normal 3 5 2" xfId="43867"/>
    <cellStyle name="Normal 3 6" xfId="43868"/>
    <cellStyle name="Normal 3 6 2" xfId="43869"/>
    <cellStyle name="Normal 3 6 2 2" xfId="43870"/>
    <cellStyle name="Normal 3 6 2 2 2" xfId="43871"/>
    <cellStyle name="Normal 3 6 2 2 3" xfId="43872"/>
    <cellStyle name="Normal 3 6 2 3" xfId="43873"/>
    <cellStyle name="Normal 3 6 2 4" xfId="43874"/>
    <cellStyle name="Normal 3 6 3" xfId="43875"/>
    <cellStyle name="Normal 3 6 3 2" xfId="43876"/>
    <cellStyle name="Normal 3 6 3 2 2" xfId="43877"/>
    <cellStyle name="Normal 3 6 3 2 3" xfId="43878"/>
    <cellStyle name="Normal 3 6 3 3" xfId="43879"/>
    <cellStyle name="Normal 3 6 3 4" xfId="43880"/>
    <cellStyle name="Normal 3 6 4" xfId="43881"/>
    <cellStyle name="Normal 3 6 4 2" xfId="43882"/>
    <cellStyle name="Normal 3 6 4 2 2" xfId="43883"/>
    <cellStyle name="Normal 3 6 4 2 3" xfId="43884"/>
    <cellStyle name="Normal 3 6 4 3" xfId="43885"/>
    <cellStyle name="Normal 3 6 4 4" xfId="43886"/>
    <cellStyle name="Normal 3 7" xfId="43887"/>
    <cellStyle name="Normal 3 7 2" xfId="43888"/>
    <cellStyle name="Normal 3 7 2 2" xfId="43889"/>
    <cellStyle name="Normal 3 7 2 2 2" xfId="43890"/>
    <cellStyle name="Normal 3 7 2 2 3" xfId="43891"/>
    <cellStyle name="Normal 3 7 2 3" xfId="43892"/>
    <cellStyle name="Normal 3 7 2 4" xfId="43893"/>
    <cellStyle name="Normal 3 7 3" xfId="43894"/>
    <cellStyle name="Normal 3 7 3 2" xfId="43895"/>
    <cellStyle name="Normal 3 7 3 2 2" xfId="43896"/>
    <cellStyle name="Normal 3 7 3 2 3" xfId="43897"/>
    <cellStyle name="Normal 3 7 3 3" xfId="43898"/>
    <cellStyle name="Normal 3 7 3 4" xfId="43899"/>
    <cellStyle name="Normal 3 8" xfId="43900"/>
    <cellStyle name="Normal 3 8 2" xfId="43901"/>
    <cellStyle name="Normal 3 8 2 2" xfId="43902"/>
    <cellStyle name="Normal 3 8 2 2 2" xfId="43903"/>
    <cellStyle name="Normal 3 8 2 2 3" xfId="43904"/>
    <cellStyle name="Normal 3 8 2 3" xfId="43905"/>
    <cellStyle name="Normal 3 8 2 4" xfId="43906"/>
    <cellStyle name="Normal 3 8 3" xfId="43907"/>
    <cellStyle name="Normal 3 8 3 2" xfId="43908"/>
    <cellStyle name="Normal 3 8 3 2 2" xfId="43909"/>
    <cellStyle name="Normal 3 8 3 2 3" xfId="43910"/>
    <cellStyle name="Normal 3 8 3 3" xfId="43911"/>
    <cellStyle name="Normal 3 8 3 4" xfId="43912"/>
    <cellStyle name="Normal 3 9" xfId="43913"/>
    <cellStyle name="Normal 3 9 2" xfId="43914"/>
    <cellStyle name="Normal 3 9 2 2" xfId="43915"/>
    <cellStyle name="Normal 3 9 2 2 2" xfId="43916"/>
    <cellStyle name="Normal 3 9 2 2 3" xfId="43917"/>
    <cellStyle name="Normal 3 9 2 3" xfId="43918"/>
    <cellStyle name="Normal 3 9 2 4" xfId="43919"/>
    <cellStyle name="Normal 3 9 3" xfId="43920"/>
    <cellStyle name="Normal 3 9 3 2" xfId="43921"/>
    <cellStyle name="Normal 3 9 3 2 2" xfId="43922"/>
    <cellStyle name="Normal 3 9 3 2 3" xfId="43923"/>
    <cellStyle name="Normal 3 9 3 3" xfId="43924"/>
    <cellStyle name="Normal 3 9 3 4" xfId="43925"/>
    <cellStyle name="Normal 3_2012 Cost of Removal" xfId="43926"/>
    <cellStyle name="Normal 30" xfId="43927"/>
    <cellStyle name="Normal 31" xfId="43928"/>
    <cellStyle name="Normal 32" xfId="43929"/>
    <cellStyle name="Normal 33" xfId="43930"/>
    <cellStyle name="Normal 34" xfId="43931"/>
    <cellStyle name="Normal 35" xfId="43932"/>
    <cellStyle name="Normal 36" xfId="43933"/>
    <cellStyle name="Normal 37" xfId="43934"/>
    <cellStyle name="Normal 38" xfId="43935"/>
    <cellStyle name="Normal 39" xfId="43936"/>
    <cellStyle name="Normal 4" xfId="43937"/>
    <cellStyle name="Normal 4 10" xfId="43938"/>
    <cellStyle name="Normal 4 10 2" xfId="43939"/>
    <cellStyle name="Normal 4 11" xfId="43940"/>
    <cellStyle name="Normal 4 11 10" xfId="43941"/>
    <cellStyle name="Normal 4 11 11" xfId="43942"/>
    <cellStyle name="Normal 4 11 2" xfId="43943"/>
    <cellStyle name="Normal 4 11 2 2" xfId="43944"/>
    <cellStyle name="Normal 4 11 2 2 2" xfId="43945"/>
    <cellStyle name="Normal 4 11 2 2 2 2" xfId="43946"/>
    <cellStyle name="Normal 4 11 2 2 2 2 2" xfId="43947"/>
    <cellStyle name="Normal 4 11 2 2 2 3" xfId="43948"/>
    <cellStyle name="Normal 4 11 2 2 3" xfId="43949"/>
    <cellStyle name="Normal 4 11 2 2 3 2" xfId="43950"/>
    <cellStyle name="Normal 4 11 2 2 4" xfId="43951"/>
    <cellStyle name="Normal 4 11 2 3" xfId="43952"/>
    <cellStyle name="Normal 4 11 2 3 2" xfId="43953"/>
    <cellStyle name="Normal 4 11 2 3 2 2" xfId="43954"/>
    <cellStyle name="Normal 4 11 2 3 2 2 2" xfId="43955"/>
    <cellStyle name="Normal 4 11 2 3 2 3" xfId="43956"/>
    <cellStyle name="Normal 4 11 2 3 3" xfId="43957"/>
    <cellStyle name="Normal 4 11 2 3 3 2" xfId="43958"/>
    <cellStyle name="Normal 4 11 2 3 4" xfId="43959"/>
    <cellStyle name="Normal 4 11 2 4" xfId="43960"/>
    <cellStyle name="Normal 4 11 2 4 2" xfId="43961"/>
    <cellStyle name="Normal 4 11 2 4 2 2" xfId="43962"/>
    <cellStyle name="Normal 4 11 2 4 3" xfId="43963"/>
    <cellStyle name="Normal 4 11 2 5" xfId="43964"/>
    <cellStyle name="Normal 4 11 2 5 2" xfId="43965"/>
    <cellStyle name="Normal 4 11 2 6" xfId="43966"/>
    <cellStyle name="Normal 4 11 2 7" xfId="43967"/>
    <cellStyle name="Normal 4 11 3" xfId="43968"/>
    <cellStyle name="Normal 4 11 3 2" xfId="43969"/>
    <cellStyle name="Normal 4 11 3 2 2" xfId="43970"/>
    <cellStyle name="Normal 4 11 3 2 2 2" xfId="43971"/>
    <cellStyle name="Normal 4 11 3 2 3" xfId="43972"/>
    <cellStyle name="Normal 4 11 3 3" xfId="43973"/>
    <cellStyle name="Normal 4 11 3 3 2" xfId="43974"/>
    <cellStyle name="Normal 4 11 3 4" xfId="43975"/>
    <cellStyle name="Normal 4 11 3 5" xfId="43976"/>
    <cellStyle name="Normal 4 11 4" xfId="43977"/>
    <cellStyle name="Normal 4 11 4 2" xfId="43978"/>
    <cellStyle name="Normal 4 11 4 2 2" xfId="43979"/>
    <cellStyle name="Normal 4 11 4 2 2 2" xfId="43980"/>
    <cellStyle name="Normal 4 11 4 2 3" xfId="43981"/>
    <cellStyle name="Normal 4 11 4 3" xfId="43982"/>
    <cellStyle name="Normal 4 11 4 3 2" xfId="43983"/>
    <cellStyle name="Normal 4 11 4 4" xfId="43984"/>
    <cellStyle name="Normal 4 11 5" xfId="43985"/>
    <cellStyle name="Normal 4 11 5 2" xfId="43986"/>
    <cellStyle name="Normal 4 11 5 2 2" xfId="43987"/>
    <cellStyle name="Normal 4 11 5 2 2 2" xfId="43988"/>
    <cellStyle name="Normal 4 11 5 2 3" xfId="43989"/>
    <cellStyle name="Normal 4 11 5 3" xfId="43990"/>
    <cellStyle name="Normal 4 11 5 3 2" xfId="43991"/>
    <cellStyle name="Normal 4 11 5 4" xfId="43992"/>
    <cellStyle name="Normal 4 11 6" xfId="43993"/>
    <cellStyle name="Normal 4 11 6 2" xfId="43994"/>
    <cellStyle name="Normal 4 11 6 2 2" xfId="43995"/>
    <cellStyle name="Normal 4 11 6 2 2 2" xfId="43996"/>
    <cellStyle name="Normal 4 11 6 2 3" xfId="43997"/>
    <cellStyle name="Normal 4 11 6 3" xfId="43998"/>
    <cellStyle name="Normal 4 11 6 3 2" xfId="43999"/>
    <cellStyle name="Normal 4 11 6 4" xfId="44000"/>
    <cellStyle name="Normal 4 11 7" xfId="44001"/>
    <cellStyle name="Normal 4 11 7 2" xfId="44002"/>
    <cellStyle name="Normal 4 11 7 2 2" xfId="44003"/>
    <cellStyle name="Normal 4 11 7 3" xfId="44004"/>
    <cellStyle name="Normal 4 11 8" xfId="44005"/>
    <cellStyle name="Normal 4 11 8 2" xfId="44006"/>
    <cellStyle name="Normal 4 11 9" xfId="44007"/>
    <cellStyle name="Normal 4 12" xfId="44008"/>
    <cellStyle name="Normal 4 12 2" xfId="44009"/>
    <cellStyle name="Normal 4 12 2 2" xfId="44010"/>
    <cellStyle name="Normal 4 12 2 2 2" xfId="44011"/>
    <cellStyle name="Normal 4 12 2 2 2 2" xfId="44012"/>
    <cellStyle name="Normal 4 12 2 2 3" xfId="44013"/>
    <cellStyle name="Normal 4 12 2 3" xfId="44014"/>
    <cellStyle name="Normal 4 12 2 3 2" xfId="44015"/>
    <cellStyle name="Normal 4 12 2 4" xfId="44016"/>
    <cellStyle name="Normal 4 12 3" xfId="44017"/>
    <cellStyle name="Normal 4 12 3 2" xfId="44018"/>
    <cellStyle name="Normal 4 12 3 2 2" xfId="44019"/>
    <cellStyle name="Normal 4 12 3 2 2 2" xfId="44020"/>
    <cellStyle name="Normal 4 12 3 2 3" xfId="44021"/>
    <cellStyle name="Normal 4 12 3 3" xfId="44022"/>
    <cellStyle name="Normal 4 12 3 3 2" xfId="44023"/>
    <cellStyle name="Normal 4 12 3 4" xfId="44024"/>
    <cellStyle name="Normal 4 12 4" xfId="44025"/>
    <cellStyle name="Normal 4 12 4 2" xfId="44026"/>
    <cellStyle name="Normal 4 12 4 2 2" xfId="44027"/>
    <cellStyle name="Normal 4 12 4 3" xfId="44028"/>
    <cellStyle name="Normal 4 12 5" xfId="44029"/>
    <cellStyle name="Normal 4 12 5 2" xfId="44030"/>
    <cellStyle name="Normal 4 12 6" xfId="44031"/>
    <cellStyle name="Normal 4 12 7" xfId="44032"/>
    <cellStyle name="Normal 4 12 8" xfId="44033"/>
    <cellStyle name="Normal 4 13" xfId="44034"/>
    <cellStyle name="Normal 4 13 2" xfId="44035"/>
    <cellStyle name="Normal 4 13 2 2" xfId="44036"/>
    <cellStyle name="Normal 4 13 2 2 2" xfId="44037"/>
    <cellStyle name="Normal 4 13 2 2 2 2" xfId="44038"/>
    <cellStyle name="Normal 4 13 2 2 3" xfId="44039"/>
    <cellStyle name="Normal 4 13 2 3" xfId="44040"/>
    <cellStyle name="Normal 4 13 2 3 2" xfId="44041"/>
    <cellStyle name="Normal 4 13 2 4" xfId="44042"/>
    <cellStyle name="Normal 4 13 3" xfId="44043"/>
    <cellStyle name="Normal 4 13 3 2" xfId="44044"/>
    <cellStyle name="Normal 4 13 3 2 2" xfId="44045"/>
    <cellStyle name="Normal 4 13 3 2 2 2" xfId="44046"/>
    <cellStyle name="Normal 4 13 3 2 3" xfId="44047"/>
    <cellStyle name="Normal 4 13 3 3" xfId="44048"/>
    <cellStyle name="Normal 4 13 3 3 2" xfId="44049"/>
    <cellStyle name="Normal 4 13 3 4" xfId="44050"/>
    <cellStyle name="Normal 4 13 4" xfId="44051"/>
    <cellStyle name="Normal 4 13 4 2" xfId="44052"/>
    <cellStyle name="Normal 4 13 4 2 2" xfId="44053"/>
    <cellStyle name="Normal 4 13 4 3" xfId="44054"/>
    <cellStyle name="Normal 4 13 5" xfId="44055"/>
    <cellStyle name="Normal 4 13 5 2" xfId="44056"/>
    <cellStyle name="Normal 4 13 6" xfId="44057"/>
    <cellStyle name="Normal 4 13 7" xfId="44058"/>
    <cellStyle name="Normal 4 14" xfId="44059"/>
    <cellStyle name="Normal 4 14 2" xfId="44060"/>
    <cellStyle name="Normal 4 14 2 2" xfId="44061"/>
    <cellStyle name="Normal 4 14 2 2 2" xfId="44062"/>
    <cellStyle name="Normal 4 14 2 2 2 2" xfId="44063"/>
    <cellStyle name="Normal 4 14 2 2 3" xfId="44064"/>
    <cellStyle name="Normal 4 14 2 3" xfId="44065"/>
    <cellStyle name="Normal 4 14 2 3 2" xfId="44066"/>
    <cellStyle name="Normal 4 14 2 4" xfId="44067"/>
    <cellStyle name="Normal 4 14 3" xfId="44068"/>
    <cellStyle name="Normal 4 14 3 2" xfId="44069"/>
    <cellStyle name="Normal 4 14 3 2 2" xfId="44070"/>
    <cellStyle name="Normal 4 14 3 2 2 2" xfId="44071"/>
    <cellStyle name="Normal 4 14 3 2 3" xfId="44072"/>
    <cellStyle name="Normal 4 14 3 3" xfId="44073"/>
    <cellStyle name="Normal 4 14 3 3 2" xfId="44074"/>
    <cellStyle name="Normal 4 14 3 4" xfId="44075"/>
    <cellStyle name="Normal 4 14 4" xfId="44076"/>
    <cellStyle name="Normal 4 14 4 2" xfId="44077"/>
    <cellStyle name="Normal 4 14 4 2 2" xfId="44078"/>
    <cellStyle name="Normal 4 14 4 3" xfId="44079"/>
    <cellStyle name="Normal 4 14 5" xfId="44080"/>
    <cellStyle name="Normal 4 14 5 2" xfId="44081"/>
    <cellStyle name="Normal 4 14 6" xfId="44082"/>
    <cellStyle name="Normal 4 14 7" xfId="44083"/>
    <cellStyle name="Normal 4 15" xfId="44084"/>
    <cellStyle name="Normal 4 15 2" xfId="44085"/>
    <cellStyle name="Normal 4 15 2 2" xfId="44086"/>
    <cellStyle name="Normal 4 15 2 2 2" xfId="44087"/>
    <cellStyle name="Normal 4 15 2 3" xfId="44088"/>
    <cellStyle name="Normal 4 15 3" xfId="44089"/>
    <cellStyle name="Normal 4 15 3 2" xfId="44090"/>
    <cellStyle name="Normal 4 15 4" xfId="44091"/>
    <cellStyle name="Normal 4 16" xfId="44092"/>
    <cellStyle name="Normal 4 16 2" xfId="44093"/>
    <cellStyle name="Normal 4 16 2 2" xfId="44094"/>
    <cellStyle name="Normal 4 16 2 2 2" xfId="44095"/>
    <cellStyle name="Normal 4 16 2 3" xfId="44096"/>
    <cellStyle name="Normal 4 16 3" xfId="44097"/>
    <cellStyle name="Normal 4 16 3 2" xfId="44098"/>
    <cellStyle name="Normal 4 16 4" xfId="44099"/>
    <cellStyle name="Normal 4 17" xfId="44100"/>
    <cellStyle name="Normal 4 17 2" xfId="44101"/>
    <cellStyle name="Normal 4 17 2 2" xfId="44102"/>
    <cellStyle name="Normal 4 17 2 2 2" xfId="44103"/>
    <cellStyle name="Normal 4 17 2 3" xfId="44104"/>
    <cellStyle name="Normal 4 17 3" xfId="44105"/>
    <cellStyle name="Normal 4 17 3 2" xfId="44106"/>
    <cellStyle name="Normal 4 17 4" xfId="44107"/>
    <cellStyle name="Normal 4 18" xfId="44108"/>
    <cellStyle name="Normal 4 18 2" xfId="44109"/>
    <cellStyle name="Normal 4 18 2 2" xfId="44110"/>
    <cellStyle name="Normal 4 18 3" xfId="44111"/>
    <cellStyle name="Normal 4 19" xfId="44112"/>
    <cellStyle name="Normal 4 19 2" xfId="44113"/>
    <cellStyle name="Normal 4 2" xfId="44114"/>
    <cellStyle name="Normal 4 2 10" xfId="44115"/>
    <cellStyle name="Normal 4 2 10 2" xfId="44116"/>
    <cellStyle name="Normal 4 2 10 2 2" xfId="44117"/>
    <cellStyle name="Normal 4 2 10 2 2 2" xfId="44118"/>
    <cellStyle name="Normal 4 2 10 2 3" xfId="44119"/>
    <cellStyle name="Normal 4 2 10 3" xfId="44120"/>
    <cellStyle name="Normal 4 2 10 3 2" xfId="44121"/>
    <cellStyle name="Normal 4 2 10 4" xfId="44122"/>
    <cellStyle name="Normal 4 2 11" xfId="44123"/>
    <cellStyle name="Normal 4 2 11 2" xfId="44124"/>
    <cellStyle name="Normal 4 2 11 2 2" xfId="44125"/>
    <cellStyle name="Normal 4 2 11 2 2 2" xfId="44126"/>
    <cellStyle name="Normal 4 2 11 2 3" xfId="44127"/>
    <cellStyle name="Normal 4 2 11 3" xfId="44128"/>
    <cellStyle name="Normal 4 2 11 3 2" xfId="44129"/>
    <cellStyle name="Normal 4 2 11 4" xfId="44130"/>
    <cellStyle name="Normal 4 2 12" xfId="44131"/>
    <cellStyle name="Normal 4 2 12 2" xfId="44132"/>
    <cellStyle name="Normal 4 2 12 2 2" xfId="44133"/>
    <cellStyle name="Normal 4 2 12 2 2 2" xfId="44134"/>
    <cellStyle name="Normal 4 2 12 2 3" xfId="44135"/>
    <cellStyle name="Normal 4 2 12 3" xfId="44136"/>
    <cellStyle name="Normal 4 2 12 3 2" xfId="44137"/>
    <cellStyle name="Normal 4 2 12 4" xfId="44138"/>
    <cellStyle name="Normal 4 2 13" xfId="44139"/>
    <cellStyle name="Normal 4 2 13 2" xfId="44140"/>
    <cellStyle name="Normal 4 2 13 2 2" xfId="44141"/>
    <cellStyle name="Normal 4 2 13 3" xfId="44142"/>
    <cellStyle name="Normal 4 2 14" xfId="44143"/>
    <cellStyle name="Normal 4 2 14 2" xfId="44144"/>
    <cellStyle name="Normal 4 2 15" xfId="44145"/>
    <cellStyle name="Normal 4 2 16" xfId="44146"/>
    <cellStyle name="Normal 4 2 17" xfId="44147"/>
    <cellStyle name="Normal 4 2 18" xfId="44148"/>
    <cellStyle name="Normal 4 2 19" xfId="44149"/>
    <cellStyle name="Normal 4 2 2" xfId="44150"/>
    <cellStyle name="Normal 4 2 2 10" xfId="44151"/>
    <cellStyle name="Normal 4 2 2 10 2" xfId="44152"/>
    <cellStyle name="Normal 4 2 2 10 2 2" xfId="44153"/>
    <cellStyle name="Normal 4 2 2 10 2 2 2" xfId="44154"/>
    <cellStyle name="Normal 4 2 2 10 2 3" xfId="44155"/>
    <cellStyle name="Normal 4 2 2 10 3" xfId="44156"/>
    <cellStyle name="Normal 4 2 2 10 3 2" xfId="44157"/>
    <cellStyle name="Normal 4 2 2 10 4" xfId="44158"/>
    <cellStyle name="Normal 4 2 2 11" xfId="44159"/>
    <cellStyle name="Normal 4 2 2 11 2" xfId="44160"/>
    <cellStyle name="Normal 4 2 2 11 2 2" xfId="44161"/>
    <cellStyle name="Normal 4 2 2 11 2 2 2" xfId="44162"/>
    <cellStyle name="Normal 4 2 2 11 2 3" xfId="44163"/>
    <cellStyle name="Normal 4 2 2 11 3" xfId="44164"/>
    <cellStyle name="Normal 4 2 2 11 3 2" xfId="44165"/>
    <cellStyle name="Normal 4 2 2 11 4" xfId="44166"/>
    <cellStyle name="Normal 4 2 2 12" xfId="44167"/>
    <cellStyle name="Normal 4 2 2 12 2" xfId="44168"/>
    <cellStyle name="Normal 4 2 2 12 2 2" xfId="44169"/>
    <cellStyle name="Normal 4 2 2 12 3" xfId="44170"/>
    <cellStyle name="Normal 4 2 2 13" xfId="44171"/>
    <cellStyle name="Normal 4 2 2 13 2" xfId="44172"/>
    <cellStyle name="Normal 4 2 2 14" xfId="44173"/>
    <cellStyle name="Normal 4 2 2 15" xfId="44174"/>
    <cellStyle name="Normal 4 2 2 16" xfId="44175"/>
    <cellStyle name="Normal 4 2 2 17" xfId="44176"/>
    <cellStyle name="Normal 4 2 2 18" xfId="44177"/>
    <cellStyle name="Normal 4 2 2 19" xfId="44178"/>
    <cellStyle name="Normal 4 2 2 2" xfId="44179"/>
    <cellStyle name="Normal 4 2 2 2 10" xfId="44180"/>
    <cellStyle name="Normal 4 2 2 2 10 2" xfId="44181"/>
    <cellStyle name="Normal 4 2 2 2 10 2 2" xfId="44182"/>
    <cellStyle name="Normal 4 2 2 2 10 3" xfId="44183"/>
    <cellStyle name="Normal 4 2 2 2 11" xfId="44184"/>
    <cellStyle name="Normal 4 2 2 2 11 2" xfId="44185"/>
    <cellStyle name="Normal 4 2 2 2 12" xfId="44186"/>
    <cellStyle name="Normal 4 2 2 2 13" xfId="44187"/>
    <cellStyle name="Normal 4 2 2 2 14" xfId="44188"/>
    <cellStyle name="Normal 4 2 2 2 15" xfId="44189"/>
    <cellStyle name="Normal 4 2 2 2 2" xfId="44190"/>
    <cellStyle name="Normal 4 2 2 2 2 10" xfId="44191"/>
    <cellStyle name="Normal 4 2 2 2 2 10 2" xfId="44192"/>
    <cellStyle name="Normal 4 2 2 2 2 11" xfId="44193"/>
    <cellStyle name="Normal 4 2 2 2 2 12" xfId="44194"/>
    <cellStyle name="Normal 4 2 2 2 2 13" xfId="44195"/>
    <cellStyle name="Normal 4 2 2 2 2 14" xfId="44196"/>
    <cellStyle name="Normal 4 2 2 2 2 2" xfId="44197"/>
    <cellStyle name="Normal 4 2 2 2 2 2 10" xfId="44198"/>
    <cellStyle name="Normal 4 2 2 2 2 2 11" xfId="44199"/>
    <cellStyle name="Normal 4 2 2 2 2 2 2" xfId="44200"/>
    <cellStyle name="Normal 4 2 2 2 2 2 2 2" xfId="44201"/>
    <cellStyle name="Normal 4 2 2 2 2 2 2 2 2" xfId="44202"/>
    <cellStyle name="Normal 4 2 2 2 2 2 2 2 2 2" xfId="44203"/>
    <cellStyle name="Normal 4 2 2 2 2 2 2 2 2 2 2" xfId="44204"/>
    <cellStyle name="Normal 4 2 2 2 2 2 2 2 2 3" xfId="44205"/>
    <cellStyle name="Normal 4 2 2 2 2 2 2 2 3" xfId="44206"/>
    <cellStyle name="Normal 4 2 2 2 2 2 2 2 3 2" xfId="44207"/>
    <cellStyle name="Normal 4 2 2 2 2 2 2 2 4" xfId="44208"/>
    <cellStyle name="Normal 4 2 2 2 2 2 2 3" xfId="44209"/>
    <cellStyle name="Normal 4 2 2 2 2 2 2 3 2" xfId="44210"/>
    <cellStyle name="Normal 4 2 2 2 2 2 2 3 2 2" xfId="44211"/>
    <cellStyle name="Normal 4 2 2 2 2 2 2 3 2 2 2" xfId="44212"/>
    <cellStyle name="Normal 4 2 2 2 2 2 2 3 2 3" xfId="44213"/>
    <cellStyle name="Normal 4 2 2 2 2 2 2 3 3" xfId="44214"/>
    <cellStyle name="Normal 4 2 2 2 2 2 2 3 3 2" xfId="44215"/>
    <cellStyle name="Normal 4 2 2 2 2 2 2 3 4" xfId="44216"/>
    <cellStyle name="Normal 4 2 2 2 2 2 2 4" xfId="44217"/>
    <cellStyle name="Normal 4 2 2 2 2 2 2 4 2" xfId="44218"/>
    <cellStyle name="Normal 4 2 2 2 2 2 2 4 2 2" xfId="44219"/>
    <cellStyle name="Normal 4 2 2 2 2 2 2 4 3" xfId="44220"/>
    <cellStyle name="Normal 4 2 2 2 2 2 2 5" xfId="44221"/>
    <cellStyle name="Normal 4 2 2 2 2 2 2 5 2" xfId="44222"/>
    <cellStyle name="Normal 4 2 2 2 2 2 2 6" xfId="44223"/>
    <cellStyle name="Normal 4 2 2 2 2 2 2 7" xfId="44224"/>
    <cellStyle name="Normal 4 2 2 2 2 2 3" xfId="44225"/>
    <cellStyle name="Normal 4 2 2 2 2 2 3 2" xfId="44226"/>
    <cellStyle name="Normal 4 2 2 2 2 2 3 2 2" xfId="44227"/>
    <cellStyle name="Normal 4 2 2 2 2 2 3 2 2 2" xfId="44228"/>
    <cellStyle name="Normal 4 2 2 2 2 2 3 2 3" xfId="44229"/>
    <cellStyle name="Normal 4 2 2 2 2 2 3 3" xfId="44230"/>
    <cellStyle name="Normal 4 2 2 2 2 2 3 3 2" xfId="44231"/>
    <cellStyle name="Normal 4 2 2 2 2 2 3 4" xfId="44232"/>
    <cellStyle name="Normal 4 2 2 2 2 2 3 5" xfId="44233"/>
    <cellStyle name="Normal 4 2 2 2 2 2 4" xfId="44234"/>
    <cellStyle name="Normal 4 2 2 2 2 2 4 2" xfId="44235"/>
    <cellStyle name="Normal 4 2 2 2 2 2 4 2 2" xfId="44236"/>
    <cellStyle name="Normal 4 2 2 2 2 2 4 2 2 2" xfId="44237"/>
    <cellStyle name="Normal 4 2 2 2 2 2 4 2 3" xfId="44238"/>
    <cellStyle name="Normal 4 2 2 2 2 2 4 3" xfId="44239"/>
    <cellStyle name="Normal 4 2 2 2 2 2 4 3 2" xfId="44240"/>
    <cellStyle name="Normal 4 2 2 2 2 2 4 4" xfId="44241"/>
    <cellStyle name="Normal 4 2 2 2 2 2 5" xfId="44242"/>
    <cellStyle name="Normal 4 2 2 2 2 2 5 2" xfId="44243"/>
    <cellStyle name="Normal 4 2 2 2 2 2 5 2 2" xfId="44244"/>
    <cellStyle name="Normal 4 2 2 2 2 2 5 2 2 2" xfId="44245"/>
    <cellStyle name="Normal 4 2 2 2 2 2 5 2 3" xfId="44246"/>
    <cellStyle name="Normal 4 2 2 2 2 2 5 3" xfId="44247"/>
    <cellStyle name="Normal 4 2 2 2 2 2 5 3 2" xfId="44248"/>
    <cellStyle name="Normal 4 2 2 2 2 2 5 4" xfId="44249"/>
    <cellStyle name="Normal 4 2 2 2 2 2 6" xfId="44250"/>
    <cellStyle name="Normal 4 2 2 2 2 2 6 2" xfId="44251"/>
    <cellStyle name="Normal 4 2 2 2 2 2 6 2 2" xfId="44252"/>
    <cellStyle name="Normal 4 2 2 2 2 2 6 2 2 2" xfId="44253"/>
    <cellStyle name="Normal 4 2 2 2 2 2 6 2 3" xfId="44254"/>
    <cellStyle name="Normal 4 2 2 2 2 2 6 3" xfId="44255"/>
    <cellStyle name="Normal 4 2 2 2 2 2 6 3 2" xfId="44256"/>
    <cellStyle name="Normal 4 2 2 2 2 2 6 4" xfId="44257"/>
    <cellStyle name="Normal 4 2 2 2 2 2 7" xfId="44258"/>
    <cellStyle name="Normal 4 2 2 2 2 2 7 2" xfId="44259"/>
    <cellStyle name="Normal 4 2 2 2 2 2 7 2 2" xfId="44260"/>
    <cellStyle name="Normal 4 2 2 2 2 2 7 3" xfId="44261"/>
    <cellStyle name="Normal 4 2 2 2 2 2 8" xfId="44262"/>
    <cellStyle name="Normal 4 2 2 2 2 2 8 2" xfId="44263"/>
    <cellStyle name="Normal 4 2 2 2 2 2 9" xfId="44264"/>
    <cellStyle name="Normal 4 2 2 2 2 3" xfId="44265"/>
    <cellStyle name="Normal 4 2 2 2 2 3 10" xfId="44266"/>
    <cellStyle name="Normal 4 2 2 2 2 3 2" xfId="44267"/>
    <cellStyle name="Normal 4 2 2 2 2 3 2 2" xfId="44268"/>
    <cellStyle name="Normal 4 2 2 2 2 3 2 2 2" xfId="44269"/>
    <cellStyle name="Normal 4 2 2 2 2 3 2 2 2 2" xfId="44270"/>
    <cellStyle name="Normal 4 2 2 2 2 3 2 2 2 2 2" xfId="44271"/>
    <cellStyle name="Normal 4 2 2 2 2 3 2 2 2 3" xfId="44272"/>
    <cellStyle name="Normal 4 2 2 2 2 3 2 2 3" xfId="44273"/>
    <cellStyle name="Normal 4 2 2 2 2 3 2 2 3 2" xfId="44274"/>
    <cellStyle name="Normal 4 2 2 2 2 3 2 2 4" xfId="44275"/>
    <cellStyle name="Normal 4 2 2 2 2 3 2 3" xfId="44276"/>
    <cellStyle name="Normal 4 2 2 2 2 3 2 3 2" xfId="44277"/>
    <cellStyle name="Normal 4 2 2 2 2 3 2 3 2 2" xfId="44278"/>
    <cellStyle name="Normal 4 2 2 2 2 3 2 3 2 2 2" xfId="44279"/>
    <cellStyle name="Normal 4 2 2 2 2 3 2 3 2 3" xfId="44280"/>
    <cellStyle name="Normal 4 2 2 2 2 3 2 3 3" xfId="44281"/>
    <cellStyle name="Normal 4 2 2 2 2 3 2 3 3 2" xfId="44282"/>
    <cellStyle name="Normal 4 2 2 2 2 3 2 3 4" xfId="44283"/>
    <cellStyle name="Normal 4 2 2 2 2 3 2 4" xfId="44284"/>
    <cellStyle name="Normal 4 2 2 2 2 3 2 4 2" xfId="44285"/>
    <cellStyle name="Normal 4 2 2 2 2 3 2 4 2 2" xfId="44286"/>
    <cellStyle name="Normal 4 2 2 2 2 3 2 4 3" xfId="44287"/>
    <cellStyle name="Normal 4 2 2 2 2 3 2 5" xfId="44288"/>
    <cellStyle name="Normal 4 2 2 2 2 3 2 5 2" xfId="44289"/>
    <cellStyle name="Normal 4 2 2 2 2 3 2 6" xfId="44290"/>
    <cellStyle name="Normal 4 2 2 2 2 3 2 7" xfId="44291"/>
    <cellStyle name="Normal 4 2 2 2 2 3 3" xfId="44292"/>
    <cellStyle name="Normal 4 2 2 2 2 3 3 2" xfId="44293"/>
    <cellStyle name="Normal 4 2 2 2 2 3 3 2 2" xfId="44294"/>
    <cellStyle name="Normal 4 2 2 2 2 3 3 2 2 2" xfId="44295"/>
    <cellStyle name="Normal 4 2 2 2 2 3 3 2 3" xfId="44296"/>
    <cellStyle name="Normal 4 2 2 2 2 3 3 3" xfId="44297"/>
    <cellStyle name="Normal 4 2 2 2 2 3 3 3 2" xfId="44298"/>
    <cellStyle name="Normal 4 2 2 2 2 3 3 4" xfId="44299"/>
    <cellStyle name="Normal 4 2 2 2 2 3 3 5" xfId="44300"/>
    <cellStyle name="Normal 4 2 2 2 2 3 4" xfId="44301"/>
    <cellStyle name="Normal 4 2 2 2 2 3 4 2" xfId="44302"/>
    <cellStyle name="Normal 4 2 2 2 2 3 4 2 2" xfId="44303"/>
    <cellStyle name="Normal 4 2 2 2 2 3 4 2 2 2" xfId="44304"/>
    <cellStyle name="Normal 4 2 2 2 2 3 4 2 3" xfId="44305"/>
    <cellStyle name="Normal 4 2 2 2 2 3 4 3" xfId="44306"/>
    <cellStyle name="Normal 4 2 2 2 2 3 4 3 2" xfId="44307"/>
    <cellStyle name="Normal 4 2 2 2 2 3 4 4" xfId="44308"/>
    <cellStyle name="Normal 4 2 2 2 2 3 5" xfId="44309"/>
    <cellStyle name="Normal 4 2 2 2 2 3 5 2" xfId="44310"/>
    <cellStyle name="Normal 4 2 2 2 2 3 5 2 2" xfId="44311"/>
    <cellStyle name="Normal 4 2 2 2 2 3 5 2 2 2" xfId="44312"/>
    <cellStyle name="Normal 4 2 2 2 2 3 5 2 3" xfId="44313"/>
    <cellStyle name="Normal 4 2 2 2 2 3 5 3" xfId="44314"/>
    <cellStyle name="Normal 4 2 2 2 2 3 5 3 2" xfId="44315"/>
    <cellStyle name="Normal 4 2 2 2 2 3 5 4" xfId="44316"/>
    <cellStyle name="Normal 4 2 2 2 2 3 6" xfId="44317"/>
    <cellStyle name="Normal 4 2 2 2 2 3 6 2" xfId="44318"/>
    <cellStyle name="Normal 4 2 2 2 2 3 6 2 2" xfId="44319"/>
    <cellStyle name="Normal 4 2 2 2 2 3 6 2 2 2" xfId="44320"/>
    <cellStyle name="Normal 4 2 2 2 2 3 6 2 3" xfId="44321"/>
    <cellStyle name="Normal 4 2 2 2 2 3 6 3" xfId="44322"/>
    <cellStyle name="Normal 4 2 2 2 2 3 6 3 2" xfId="44323"/>
    <cellStyle name="Normal 4 2 2 2 2 3 6 4" xfId="44324"/>
    <cellStyle name="Normal 4 2 2 2 2 3 7" xfId="44325"/>
    <cellStyle name="Normal 4 2 2 2 2 3 7 2" xfId="44326"/>
    <cellStyle name="Normal 4 2 2 2 2 3 7 2 2" xfId="44327"/>
    <cellStyle name="Normal 4 2 2 2 2 3 7 3" xfId="44328"/>
    <cellStyle name="Normal 4 2 2 2 2 3 8" xfId="44329"/>
    <cellStyle name="Normal 4 2 2 2 2 3 8 2" xfId="44330"/>
    <cellStyle name="Normal 4 2 2 2 2 3 9" xfId="44331"/>
    <cellStyle name="Normal 4 2 2 2 2 4" xfId="44332"/>
    <cellStyle name="Normal 4 2 2 2 2 4 2" xfId="44333"/>
    <cellStyle name="Normal 4 2 2 2 2 4 2 2" xfId="44334"/>
    <cellStyle name="Normal 4 2 2 2 2 4 2 2 2" xfId="44335"/>
    <cellStyle name="Normal 4 2 2 2 2 4 2 2 2 2" xfId="44336"/>
    <cellStyle name="Normal 4 2 2 2 2 4 2 2 3" xfId="44337"/>
    <cellStyle name="Normal 4 2 2 2 2 4 2 3" xfId="44338"/>
    <cellStyle name="Normal 4 2 2 2 2 4 2 3 2" xfId="44339"/>
    <cellStyle name="Normal 4 2 2 2 2 4 2 4" xfId="44340"/>
    <cellStyle name="Normal 4 2 2 2 2 4 3" xfId="44341"/>
    <cellStyle name="Normal 4 2 2 2 2 4 3 2" xfId="44342"/>
    <cellStyle name="Normal 4 2 2 2 2 4 3 2 2" xfId="44343"/>
    <cellStyle name="Normal 4 2 2 2 2 4 3 2 2 2" xfId="44344"/>
    <cellStyle name="Normal 4 2 2 2 2 4 3 2 3" xfId="44345"/>
    <cellStyle name="Normal 4 2 2 2 2 4 3 3" xfId="44346"/>
    <cellStyle name="Normal 4 2 2 2 2 4 3 3 2" xfId="44347"/>
    <cellStyle name="Normal 4 2 2 2 2 4 3 4" xfId="44348"/>
    <cellStyle name="Normal 4 2 2 2 2 4 4" xfId="44349"/>
    <cellStyle name="Normal 4 2 2 2 2 4 4 2" xfId="44350"/>
    <cellStyle name="Normal 4 2 2 2 2 4 4 2 2" xfId="44351"/>
    <cellStyle name="Normal 4 2 2 2 2 4 4 3" xfId="44352"/>
    <cellStyle name="Normal 4 2 2 2 2 4 5" xfId="44353"/>
    <cellStyle name="Normal 4 2 2 2 2 4 5 2" xfId="44354"/>
    <cellStyle name="Normal 4 2 2 2 2 4 6" xfId="44355"/>
    <cellStyle name="Normal 4 2 2 2 2 4 7" xfId="44356"/>
    <cellStyle name="Normal 4 2 2 2 2 5" xfId="44357"/>
    <cellStyle name="Normal 4 2 2 2 2 5 2" xfId="44358"/>
    <cellStyle name="Normal 4 2 2 2 2 5 2 2" xfId="44359"/>
    <cellStyle name="Normal 4 2 2 2 2 5 2 2 2" xfId="44360"/>
    <cellStyle name="Normal 4 2 2 2 2 5 2 3" xfId="44361"/>
    <cellStyle name="Normal 4 2 2 2 2 5 3" xfId="44362"/>
    <cellStyle name="Normal 4 2 2 2 2 5 3 2" xfId="44363"/>
    <cellStyle name="Normal 4 2 2 2 2 5 4" xfId="44364"/>
    <cellStyle name="Normal 4 2 2 2 2 5 5" xfId="44365"/>
    <cellStyle name="Normal 4 2 2 2 2 6" xfId="44366"/>
    <cellStyle name="Normal 4 2 2 2 2 6 2" xfId="44367"/>
    <cellStyle name="Normal 4 2 2 2 2 6 2 2" xfId="44368"/>
    <cellStyle name="Normal 4 2 2 2 2 6 2 2 2" xfId="44369"/>
    <cellStyle name="Normal 4 2 2 2 2 6 2 3" xfId="44370"/>
    <cellStyle name="Normal 4 2 2 2 2 6 3" xfId="44371"/>
    <cellStyle name="Normal 4 2 2 2 2 6 3 2" xfId="44372"/>
    <cellStyle name="Normal 4 2 2 2 2 6 4" xfId="44373"/>
    <cellStyle name="Normal 4 2 2 2 2 7" xfId="44374"/>
    <cellStyle name="Normal 4 2 2 2 2 7 2" xfId="44375"/>
    <cellStyle name="Normal 4 2 2 2 2 7 2 2" xfId="44376"/>
    <cellStyle name="Normal 4 2 2 2 2 7 2 2 2" xfId="44377"/>
    <cellStyle name="Normal 4 2 2 2 2 7 2 3" xfId="44378"/>
    <cellStyle name="Normal 4 2 2 2 2 7 3" xfId="44379"/>
    <cellStyle name="Normal 4 2 2 2 2 7 3 2" xfId="44380"/>
    <cellStyle name="Normal 4 2 2 2 2 7 4" xfId="44381"/>
    <cellStyle name="Normal 4 2 2 2 2 8" xfId="44382"/>
    <cellStyle name="Normal 4 2 2 2 2 8 2" xfId="44383"/>
    <cellStyle name="Normal 4 2 2 2 2 8 2 2" xfId="44384"/>
    <cellStyle name="Normal 4 2 2 2 2 8 2 2 2" xfId="44385"/>
    <cellStyle name="Normal 4 2 2 2 2 8 2 3" xfId="44386"/>
    <cellStyle name="Normal 4 2 2 2 2 8 3" xfId="44387"/>
    <cellStyle name="Normal 4 2 2 2 2 8 3 2" xfId="44388"/>
    <cellStyle name="Normal 4 2 2 2 2 8 4" xfId="44389"/>
    <cellStyle name="Normal 4 2 2 2 2 9" xfId="44390"/>
    <cellStyle name="Normal 4 2 2 2 2 9 2" xfId="44391"/>
    <cellStyle name="Normal 4 2 2 2 2 9 2 2" xfId="44392"/>
    <cellStyle name="Normal 4 2 2 2 2 9 3" xfId="44393"/>
    <cellStyle name="Normal 4 2 2 2 3" xfId="44394"/>
    <cellStyle name="Normal 4 2 2 2 3 10" xfId="44395"/>
    <cellStyle name="Normal 4 2 2 2 3 11" xfId="44396"/>
    <cellStyle name="Normal 4 2 2 2 3 2" xfId="44397"/>
    <cellStyle name="Normal 4 2 2 2 3 2 2" xfId="44398"/>
    <cellStyle name="Normal 4 2 2 2 3 2 2 2" xfId="44399"/>
    <cellStyle name="Normal 4 2 2 2 3 2 2 2 2" xfId="44400"/>
    <cellStyle name="Normal 4 2 2 2 3 2 2 2 2 2" xfId="44401"/>
    <cellStyle name="Normal 4 2 2 2 3 2 2 2 3" xfId="44402"/>
    <cellStyle name="Normal 4 2 2 2 3 2 2 3" xfId="44403"/>
    <cellStyle name="Normal 4 2 2 2 3 2 2 3 2" xfId="44404"/>
    <cellStyle name="Normal 4 2 2 2 3 2 2 4" xfId="44405"/>
    <cellStyle name="Normal 4 2 2 2 3 2 3" xfId="44406"/>
    <cellStyle name="Normal 4 2 2 2 3 2 3 2" xfId="44407"/>
    <cellStyle name="Normal 4 2 2 2 3 2 3 2 2" xfId="44408"/>
    <cellStyle name="Normal 4 2 2 2 3 2 3 2 2 2" xfId="44409"/>
    <cellStyle name="Normal 4 2 2 2 3 2 3 2 3" xfId="44410"/>
    <cellStyle name="Normal 4 2 2 2 3 2 3 3" xfId="44411"/>
    <cellStyle name="Normal 4 2 2 2 3 2 3 3 2" xfId="44412"/>
    <cellStyle name="Normal 4 2 2 2 3 2 3 4" xfId="44413"/>
    <cellStyle name="Normal 4 2 2 2 3 2 4" xfId="44414"/>
    <cellStyle name="Normal 4 2 2 2 3 2 4 2" xfId="44415"/>
    <cellStyle name="Normal 4 2 2 2 3 2 4 2 2" xfId="44416"/>
    <cellStyle name="Normal 4 2 2 2 3 2 4 3" xfId="44417"/>
    <cellStyle name="Normal 4 2 2 2 3 2 5" xfId="44418"/>
    <cellStyle name="Normal 4 2 2 2 3 2 5 2" xfId="44419"/>
    <cellStyle name="Normal 4 2 2 2 3 2 6" xfId="44420"/>
    <cellStyle name="Normal 4 2 2 2 3 2 7" xfId="44421"/>
    <cellStyle name="Normal 4 2 2 2 3 3" xfId="44422"/>
    <cellStyle name="Normal 4 2 2 2 3 3 2" xfId="44423"/>
    <cellStyle name="Normal 4 2 2 2 3 3 2 2" xfId="44424"/>
    <cellStyle name="Normal 4 2 2 2 3 3 2 2 2" xfId="44425"/>
    <cellStyle name="Normal 4 2 2 2 3 3 2 3" xfId="44426"/>
    <cellStyle name="Normal 4 2 2 2 3 3 3" xfId="44427"/>
    <cellStyle name="Normal 4 2 2 2 3 3 3 2" xfId="44428"/>
    <cellStyle name="Normal 4 2 2 2 3 3 4" xfId="44429"/>
    <cellStyle name="Normal 4 2 2 2 3 3 5" xfId="44430"/>
    <cellStyle name="Normal 4 2 2 2 3 4" xfId="44431"/>
    <cellStyle name="Normal 4 2 2 2 3 4 2" xfId="44432"/>
    <cellStyle name="Normal 4 2 2 2 3 4 2 2" xfId="44433"/>
    <cellStyle name="Normal 4 2 2 2 3 4 2 2 2" xfId="44434"/>
    <cellStyle name="Normal 4 2 2 2 3 4 2 3" xfId="44435"/>
    <cellStyle name="Normal 4 2 2 2 3 4 3" xfId="44436"/>
    <cellStyle name="Normal 4 2 2 2 3 4 3 2" xfId="44437"/>
    <cellStyle name="Normal 4 2 2 2 3 4 4" xfId="44438"/>
    <cellStyle name="Normal 4 2 2 2 3 5" xfId="44439"/>
    <cellStyle name="Normal 4 2 2 2 3 5 2" xfId="44440"/>
    <cellStyle name="Normal 4 2 2 2 3 5 2 2" xfId="44441"/>
    <cellStyle name="Normal 4 2 2 2 3 5 2 2 2" xfId="44442"/>
    <cellStyle name="Normal 4 2 2 2 3 5 2 3" xfId="44443"/>
    <cellStyle name="Normal 4 2 2 2 3 5 3" xfId="44444"/>
    <cellStyle name="Normal 4 2 2 2 3 5 3 2" xfId="44445"/>
    <cellStyle name="Normal 4 2 2 2 3 5 4" xfId="44446"/>
    <cellStyle name="Normal 4 2 2 2 3 6" xfId="44447"/>
    <cellStyle name="Normal 4 2 2 2 3 6 2" xfId="44448"/>
    <cellStyle name="Normal 4 2 2 2 3 6 2 2" xfId="44449"/>
    <cellStyle name="Normal 4 2 2 2 3 6 2 2 2" xfId="44450"/>
    <cellStyle name="Normal 4 2 2 2 3 6 2 3" xfId="44451"/>
    <cellStyle name="Normal 4 2 2 2 3 6 3" xfId="44452"/>
    <cellStyle name="Normal 4 2 2 2 3 6 3 2" xfId="44453"/>
    <cellStyle name="Normal 4 2 2 2 3 6 4" xfId="44454"/>
    <cellStyle name="Normal 4 2 2 2 3 7" xfId="44455"/>
    <cellStyle name="Normal 4 2 2 2 3 7 2" xfId="44456"/>
    <cellStyle name="Normal 4 2 2 2 3 7 2 2" xfId="44457"/>
    <cellStyle name="Normal 4 2 2 2 3 7 3" xfId="44458"/>
    <cellStyle name="Normal 4 2 2 2 3 8" xfId="44459"/>
    <cellStyle name="Normal 4 2 2 2 3 8 2" xfId="44460"/>
    <cellStyle name="Normal 4 2 2 2 3 9" xfId="44461"/>
    <cellStyle name="Normal 4 2 2 2 4" xfId="44462"/>
    <cellStyle name="Normal 4 2 2 2 4 10" xfId="44463"/>
    <cellStyle name="Normal 4 2 2 2 4 11" xfId="44464"/>
    <cellStyle name="Normal 4 2 2 2 4 2" xfId="44465"/>
    <cellStyle name="Normal 4 2 2 2 4 2 2" xfId="44466"/>
    <cellStyle name="Normal 4 2 2 2 4 2 2 2" xfId="44467"/>
    <cellStyle name="Normal 4 2 2 2 4 2 2 2 2" xfId="44468"/>
    <cellStyle name="Normal 4 2 2 2 4 2 2 2 2 2" xfId="44469"/>
    <cellStyle name="Normal 4 2 2 2 4 2 2 2 3" xfId="44470"/>
    <cellStyle name="Normal 4 2 2 2 4 2 2 3" xfId="44471"/>
    <cellStyle name="Normal 4 2 2 2 4 2 2 3 2" xfId="44472"/>
    <cellStyle name="Normal 4 2 2 2 4 2 2 4" xfId="44473"/>
    <cellStyle name="Normal 4 2 2 2 4 2 3" xfId="44474"/>
    <cellStyle name="Normal 4 2 2 2 4 2 3 2" xfId="44475"/>
    <cellStyle name="Normal 4 2 2 2 4 2 3 2 2" xfId="44476"/>
    <cellStyle name="Normal 4 2 2 2 4 2 3 2 2 2" xfId="44477"/>
    <cellStyle name="Normal 4 2 2 2 4 2 3 2 3" xfId="44478"/>
    <cellStyle name="Normal 4 2 2 2 4 2 3 3" xfId="44479"/>
    <cellStyle name="Normal 4 2 2 2 4 2 3 3 2" xfId="44480"/>
    <cellStyle name="Normal 4 2 2 2 4 2 3 4" xfId="44481"/>
    <cellStyle name="Normal 4 2 2 2 4 2 4" xfId="44482"/>
    <cellStyle name="Normal 4 2 2 2 4 2 4 2" xfId="44483"/>
    <cellStyle name="Normal 4 2 2 2 4 2 4 2 2" xfId="44484"/>
    <cellStyle name="Normal 4 2 2 2 4 2 4 3" xfId="44485"/>
    <cellStyle name="Normal 4 2 2 2 4 2 5" xfId="44486"/>
    <cellStyle name="Normal 4 2 2 2 4 2 5 2" xfId="44487"/>
    <cellStyle name="Normal 4 2 2 2 4 2 6" xfId="44488"/>
    <cellStyle name="Normal 4 2 2 2 4 2 7" xfId="44489"/>
    <cellStyle name="Normal 4 2 2 2 4 3" xfId="44490"/>
    <cellStyle name="Normal 4 2 2 2 4 3 2" xfId="44491"/>
    <cellStyle name="Normal 4 2 2 2 4 3 2 2" xfId="44492"/>
    <cellStyle name="Normal 4 2 2 2 4 3 2 2 2" xfId="44493"/>
    <cellStyle name="Normal 4 2 2 2 4 3 2 3" xfId="44494"/>
    <cellStyle name="Normal 4 2 2 2 4 3 3" xfId="44495"/>
    <cellStyle name="Normal 4 2 2 2 4 3 3 2" xfId="44496"/>
    <cellStyle name="Normal 4 2 2 2 4 3 4" xfId="44497"/>
    <cellStyle name="Normal 4 2 2 2 4 3 5" xfId="44498"/>
    <cellStyle name="Normal 4 2 2 2 4 4" xfId="44499"/>
    <cellStyle name="Normal 4 2 2 2 4 4 2" xfId="44500"/>
    <cellStyle name="Normal 4 2 2 2 4 4 2 2" xfId="44501"/>
    <cellStyle name="Normal 4 2 2 2 4 4 2 2 2" xfId="44502"/>
    <cellStyle name="Normal 4 2 2 2 4 4 2 3" xfId="44503"/>
    <cellStyle name="Normal 4 2 2 2 4 4 3" xfId="44504"/>
    <cellStyle name="Normal 4 2 2 2 4 4 3 2" xfId="44505"/>
    <cellStyle name="Normal 4 2 2 2 4 4 4" xfId="44506"/>
    <cellStyle name="Normal 4 2 2 2 4 5" xfId="44507"/>
    <cellStyle name="Normal 4 2 2 2 4 5 2" xfId="44508"/>
    <cellStyle name="Normal 4 2 2 2 4 5 2 2" xfId="44509"/>
    <cellStyle name="Normal 4 2 2 2 4 5 2 2 2" xfId="44510"/>
    <cellStyle name="Normal 4 2 2 2 4 5 2 3" xfId="44511"/>
    <cellStyle name="Normal 4 2 2 2 4 5 3" xfId="44512"/>
    <cellStyle name="Normal 4 2 2 2 4 5 3 2" xfId="44513"/>
    <cellStyle name="Normal 4 2 2 2 4 5 4" xfId="44514"/>
    <cellStyle name="Normal 4 2 2 2 4 6" xfId="44515"/>
    <cellStyle name="Normal 4 2 2 2 4 6 2" xfId="44516"/>
    <cellStyle name="Normal 4 2 2 2 4 6 2 2" xfId="44517"/>
    <cellStyle name="Normal 4 2 2 2 4 6 2 2 2" xfId="44518"/>
    <cellStyle name="Normal 4 2 2 2 4 6 2 3" xfId="44519"/>
    <cellStyle name="Normal 4 2 2 2 4 6 3" xfId="44520"/>
    <cellStyle name="Normal 4 2 2 2 4 6 3 2" xfId="44521"/>
    <cellStyle name="Normal 4 2 2 2 4 6 4" xfId="44522"/>
    <cellStyle name="Normal 4 2 2 2 4 7" xfId="44523"/>
    <cellStyle name="Normal 4 2 2 2 4 7 2" xfId="44524"/>
    <cellStyle name="Normal 4 2 2 2 4 7 2 2" xfId="44525"/>
    <cellStyle name="Normal 4 2 2 2 4 7 3" xfId="44526"/>
    <cellStyle name="Normal 4 2 2 2 4 8" xfId="44527"/>
    <cellStyle name="Normal 4 2 2 2 4 8 2" xfId="44528"/>
    <cellStyle name="Normal 4 2 2 2 4 9" xfId="44529"/>
    <cellStyle name="Normal 4 2 2 2 5" xfId="44530"/>
    <cellStyle name="Normal 4 2 2 2 5 2" xfId="44531"/>
    <cellStyle name="Normal 4 2 2 2 5 2 2" xfId="44532"/>
    <cellStyle name="Normal 4 2 2 2 5 2 2 2" xfId="44533"/>
    <cellStyle name="Normal 4 2 2 2 5 2 2 2 2" xfId="44534"/>
    <cellStyle name="Normal 4 2 2 2 5 2 2 3" xfId="44535"/>
    <cellStyle name="Normal 4 2 2 2 5 2 3" xfId="44536"/>
    <cellStyle name="Normal 4 2 2 2 5 2 3 2" xfId="44537"/>
    <cellStyle name="Normal 4 2 2 2 5 2 4" xfId="44538"/>
    <cellStyle name="Normal 4 2 2 2 5 3" xfId="44539"/>
    <cellStyle name="Normal 4 2 2 2 5 3 2" xfId="44540"/>
    <cellStyle name="Normal 4 2 2 2 5 3 2 2" xfId="44541"/>
    <cellStyle name="Normal 4 2 2 2 5 3 2 2 2" xfId="44542"/>
    <cellStyle name="Normal 4 2 2 2 5 3 2 3" xfId="44543"/>
    <cellStyle name="Normal 4 2 2 2 5 3 3" xfId="44544"/>
    <cellStyle name="Normal 4 2 2 2 5 3 3 2" xfId="44545"/>
    <cellStyle name="Normal 4 2 2 2 5 3 4" xfId="44546"/>
    <cellStyle name="Normal 4 2 2 2 5 4" xfId="44547"/>
    <cellStyle name="Normal 4 2 2 2 5 4 2" xfId="44548"/>
    <cellStyle name="Normal 4 2 2 2 5 4 2 2" xfId="44549"/>
    <cellStyle name="Normal 4 2 2 2 5 4 3" xfId="44550"/>
    <cellStyle name="Normal 4 2 2 2 5 5" xfId="44551"/>
    <cellStyle name="Normal 4 2 2 2 5 5 2" xfId="44552"/>
    <cellStyle name="Normal 4 2 2 2 5 6" xfId="44553"/>
    <cellStyle name="Normal 4 2 2 2 5 7" xfId="44554"/>
    <cellStyle name="Normal 4 2 2 2 6" xfId="44555"/>
    <cellStyle name="Normal 4 2 2 2 6 2" xfId="44556"/>
    <cellStyle name="Normal 4 2 2 2 6 2 2" xfId="44557"/>
    <cellStyle name="Normal 4 2 2 2 6 2 2 2" xfId="44558"/>
    <cellStyle name="Normal 4 2 2 2 6 2 3" xfId="44559"/>
    <cellStyle name="Normal 4 2 2 2 6 3" xfId="44560"/>
    <cellStyle name="Normal 4 2 2 2 6 3 2" xfId="44561"/>
    <cellStyle name="Normal 4 2 2 2 6 4" xfId="44562"/>
    <cellStyle name="Normal 4 2 2 2 6 5" xfId="44563"/>
    <cellStyle name="Normal 4 2 2 2 7" xfId="44564"/>
    <cellStyle name="Normal 4 2 2 2 7 2" xfId="44565"/>
    <cellStyle name="Normal 4 2 2 2 7 2 2" xfId="44566"/>
    <cellStyle name="Normal 4 2 2 2 7 2 2 2" xfId="44567"/>
    <cellStyle name="Normal 4 2 2 2 7 2 3" xfId="44568"/>
    <cellStyle name="Normal 4 2 2 2 7 3" xfId="44569"/>
    <cellStyle name="Normal 4 2 2 2 7 3 2" xfId="44570"/>
    <cellStyle name="Normal 4 2 2 2 7 4" xfId="44571"/>
    <cellStyle name="Normal 4 2 2 2 8" xfId="44572"/>
    <cellStyle name="Normal 4 2 2 2 8 2" xfId="44573"/>
    <cellStyle name="Normal 4 2 2 2 8 2 2" xfId="44574"/>
    <cellStyle name="Normal 4 2 2 2 8 2 2 2" xfId="44575"/>
    <cellStyle name="Normal 4 2 2 2 8 2 3" xfId="44576"/>
    <cellStyle name="Normal 4 2 2 2 8 3" xfId="44577"/>
    <cellStyle name="Normal 4 2 2 2 8 3 2" xfId="44578"/>
    <cellStyle name="Normal 4 2 2 2 8 4" xfId="44579"/>
    <cellStyle name="Normal 4 2 2 2 9" xfId="44580"/>
    <cellStyle name="Normal 4 2 2 2 9 2" xfId="44581"/>
    <cellStyle name="Normal 4 2 2 2 9 2 2" xfId="44582"/>
    <cellStyle name="Normal 4 2 2 2 9 2 2 2" xfId="44583"/>
    <cellStyle name="Normal 4 2 2 2 9 2 3" xfId="44584"/>
    <cellStyle name="Normal 4 2 2 2 9 3" xfId="44585"/>
    <cellStyle name="Normal 4 2 2 2 9 3 2" xfId="44586"/>
    <cellStyle name="Normal 4 2 2 2 9 4" xfId="44587"/>
    <cellStyle name="Normal 4 2 2 20" xfId="44588"/>
    <cellStyle name="Normal 4 2 2 21" xfId="44589"/>
    <cellStyle name="Normal 4 2 2 22" xfId="44590"/>
    <cellStyle name="Normal 4 2 2 23" xfId="44591"/>
    <cellStyle name="Normal 4 2 2 24" xfId="44592"/>
    <cellStyle name="Normal 4 2 2 3" xfId="44593"/>
    <cellStyle name="Normal 4 2 2 3 10" xfId="44594"/>
    <cellStyle name="Normal 4 2 2 3 10 2" xfId="44595"/>
    <cellStyle name="Normal 4 2 2 3 11" xfId="44596"/>
    <cellStyle name="Normal 4 2 2 3 12" xfId="44597"/>
    <cellStyle name="Normal 4 2 2 3 13" xfId="44598"/>
    <cellStyle name="Normal 4 2 2 3 14" xfId="44599"/>
    <cellStyle name="Normal 4 2 2 3 2" xfId="44600"/>
    <cellStyle name="Normal 4 2 2 3 2 10" xfId="44601"/>
    <cellStyle name="Normal 4 2 2 3 2 11" xfId="44602"/>
    <cellStyle name="Normal 4 2 2 3 2 2" xfId="44603"/>
    <cellStyle name="Normal 4 2 2 3 2 2 2" xfId="44604"/>
    <cellStyle name="Normal 4 2 2 3 2 2 2 2" xfId="44605"/>
    <cellStyle name="Normal 4 2 2 3 2 2 2 2 2" xfId="44606"/>
    <cellStyle name="Normal 4 2 2 3 2 2 2 2 2 2" xfId="44607"/>
    <cellStyle name="Normal 4 2 2 3 2 2 2 2 3" xfId="44608"/>
    <cellStyle name="Normal 4 2 2 3 2 2 2 3" xfId="44609"/>
    <cellStyle name="Normal 4 2 2 3 2 2 2 3 2" xfId="44610"/>
    <cellStyle name="Normal 4 2 2 3 2 2 2 4" xfId="44611"/>
    <cellStyle name="Normal 4 2 2 3 2 2 3" xfId="44612"/>
    <cellStyle name="Normal 4 2 2 3 2 2 3 2" xfId="44613"/>
    <cellStyle name="Normal 4 2 2 3 2 2 3 2 2" xfId="44614"/>
    <cellStyle name="Normal 4 2 2 3 2 2 3 2 2 2" xfId="44615"/>
    <cellStyle name="Normal 4 2 2 3 2 2 3 2 3" xfId="44616"/>
    <cellStyle name="Normal 4 2 2 3 2 2 3 3" xfId="44617"/>
    <cellStyle name="Normal 4 2 2 3 2 2 3 3 2" xfId="44618"/>
    <cellStyle name="Normal 4 2 2 3 2 2 3 4" xfId="44619"/>
    <cellStyle name="Normal 4 2 2 3 2 2 4" xfId="44620"/>
    <cellStyle name="Normal 4 2 2 3 2 2 4 2" xfId="44621"/>
    <cellStyle name="Normal 4 2 2 3 2 2 4 2 2" xfId="44622"/>
    <cellStyle name="Normal 4 2 2 3 2 2 4 3" xfId="44623"/>
    <cellStyle name="Normal 4 2 2 3 2 2 5" xfId="44624"/>
    <cellStyle name="Normal 4 2 2 3 2 2 5 2" xfId="44625"/>
    <cellStyle name="Normal 4 2 2 3 2 2 6" xfId="44626"/>
    <cellStyle name="Normal 4 2 2 3 2 2 7" xfId="44627"/>
    <cellStyle name="Normal 4 2 2 3 2 3" xfId="44628"/>
    <cellStyle name="Normal 4 2 2 3 2 3 2" xfId="44629"/>
    <cellStyle name="Normal 4 2 2 3 2 3 2 2" xfId="44630"/>
    <cellStyle name="Normal 4 2 2 3 2 3 2 2 2" xfId="44631"/>
    <cellStyle name="Normal 4 2 2 3 2 3 2 3" xfId="44632"/>
    <cellStyle name="Normal 4 2 2 3 2 3 3" xfId="44633"/>
    <cellStyle name="Normal 4 2 2 3 2 3 3 2" xfId="44634"/>
    <cellStyle name="Normal 4 2 2 3 2 3 4" xfId="44635"/>
    <cellStyle name="Normal 4 2 2 3 2 3 5" xfId="44636"/>
    <cellStyle name="Normal 4 2 2 3 2 4" xfId="44637"/>
    <cellStyle name="Normal 4 2 2 3 2 4 2" xfId="44638"/>
    <cellStyle name="Normal 4 2 2 3 2 4 2 2" xfId="44639"/>
    <cellStyle name="Normal 4 2 2 3 2 4 2 2 2" xfId="44640"/>
    <cellStyle name="Normal 4 2 2 3 2 4 2 3" xfId="44641"/>
    <cellStyle name="Normal 4 2 2 3 2 4 3" xfId="44642"/>
    <cellStyle name="Normal 4 2 2 3 2 4 3 2" xfId="44643"/>
    <cellStyle name="Normal 4 2 2 3 2 4 4" xfId="44644"/>
    <cellStyle name="Normal 4 2 2 3 2 5" xfId="44645"/>
    <cellStyle name="Normal 4 2 2 3 2 5 2" xfId="44646"/>
    <cellStyle name="Normal 4 2 2 3 2 5 2 2" xfId="44647"/>
    <cellStyle name="Normal 4 2 2 3 2 5 2 2 2" xfId="44648"/>
    <cellStyle name="Normal 4 2 2 3 2 5 2 3" xfId="44649"/>
    <cellStyle name="Normal 4 2 2 3 2 5 3" xfId="44650"/>
    <cellStyle name="Normal 4 2 2 3 2 5 3 2" xfId="44651"/>
    <cellStyle name="Normal 4 2 2 3 2 5 4" xfId="44652"/>
    <cellStyle name="Normal 4 2 2 3 2 6" xfId="44653"/>
    <cellStyle name="Normal 4 2 2 3 2 6 2" xfId="44654"/>
    <cellStyle name="Normal 4 2 2 3 2 6 2 2" xfId="44655"/>
    <cellStyle name="Normal 4 2 2 3 2 6 2 2 2" xfId="44656"/>
    <cellStyle name="Normal 4 2 2 3 2 6 2 3" xfId="44657"/>
    <cellStyle name="Normal 4 2 2 3 2 6 3" xfId="44658"/>
    <cellStyle name="Normal 4 2 2 3 2 6 3 2" xfId="44659"/>
    <cellStyle name="Normal 4 2 2 3 2 6 4" xfId="44660"/>
    <cellStyle name="Normal 4 2 2 3 2 7" xfId="44661"/>
    <cellStyle name="Normal 4 2 2 3 2 7 2" xfId="44662"/>
    <cellStyle name="Normal 4 2 2 3 2 7 2 2" xfId="44663"/>
    <cellStyle name="Normal 4 2 2 3 2 7 3" xfId="44664"/>
    <cellStyle name="Normal 4 2 2 3 2 8" xfId="44665"/>
    <cellStyle name="Normal 4 2 2 3 2 8 2" xfId="44666"/>
    <cellStyle name="Normal 4 2 2 3 2 9" xfId="44667"/>
    <cellStyle name="Normal 4 2 2 3 3" xfId="44668"/>
    <cellStyle name="Normal 4 2 2 3 3 10" xfId="44669"/>
    <cellStyle name="Normal 4 2 2 3 3 2" xfId="44670"/>
    <cellStyle name="Normal 4 2 2 3 3 2 2" xfId="44671"/>
    <cellStyle name="Normal 4 2 2 3 3 2 2 2" xfId="44672"/>
    <cellStyle name="Normal 4 2 2 3 3 2 2 2 2" xfId="44673"/>
    <cellStyle name="Normal 4 2 2 3 3 2 2 2 2 2" xfId="44674"/>
    <cellStyle name="Normal 4 2 2 3 3 2 2 2 3" xfId="44675"/>
    <cellStyle name="Normal 4 2 2 3 3 2 2 3" xfId="44676"/>
    <cellStyle name="Normal 4 2 2 3 3 2 2 3 2" xfId="44677"/>
    <cellStyle name="Normal 4 2 2 3 3 2 2 4" xfId="44678"/>
    <cellStyle name="Normal 4 2 2 3 3 2 3" xfId="44679"/>
    <cellStyle name="Normal 4 2 2 3 3 2 3 2" xfId="44680"/>
    <cellStyle name="Normal 4 2 2 3 3 2 3 2 2" xfId="44681"/>
    <cellStyle name="Normal 4 2 2 3 3 2 3 2 2 2" xfId="44682"/>
    <cellStyle name="Normal 4 2 2 3 3 2 3 2 3" xfId="44683"/>
    <cellStyle name="Normal 4 2 2 3 3 2 3 3" xfId="44684"/>
    <cellStyle name="Normal 4 2 2 3 3 2 3 3 2" xfId="44685"/>
    <cellStyle name="Normal 4 2 2 3 3 2 3 4" xfId="44686"/>
    <cellStyle name="Normal 4 2 2 3 3 2 4" xfId="44687"/>
    <cellStyle name="Normal 4 2 2 3 3 2 4 2" xfId="44688"/>
    <cellStyle name="Normal 4 2 2 3 3 2 4 2 2" xfId="44689"/>
    <cellStyle name="Normal 4 2 2 3 3 2 4 3" xfId="44690"/>
    <cellStyle name="Normal 4 2 2 3 3 2 5" xfId="44691"/>
    <cellStyle name="Normal 4 2 2 3 3 2 5 2" xfId="44692"/>
    <cellStyle name="Normal 4 2 2 3 3 2 6" xfId="44693"/>
    <cellStyle name="Normal 4 2 2 3 3 2 7" xfId="44694"/>
    <cellStyle name="Normal 4 2 2 3 3 3" xfId="44695"/>
    <cellStyle name="Normal 4 2 2 3 3 3 2" xfId="44696"/>
    <cellStyle name="Normal 4 2 2 3 3 3 2 2" xfId="44697"/>
    <cellStyle name="Normal 4 2 2 3 3 3 2 2 2" xfId="44698"/>
    <cellStyle name="Normal 4 2 2 3 3 3 2 3" xfId="44699"/>
    <cellStyle name="Normal 4 2 2 3 3 3 3" xfId="44700"/>
    <cellStyle name="Normal 4 2 2 3 3 3 3 2" xfId="44701"/>
    <cellStyle name="Normal 4 2 2 3 3 3 4" xfId="44702"/>
    <cellStyle name="Normal 4 2 2 3 3 3 5" xfId="44703"/>
    <cellStyle name="Normal 4 2 2 3 3 4" xfId="44704"/>
    <cellStyle name="Normal 4 2 2 3 3 4 2" xfId="44705"/>
    <cellStyle name="Normal 4 2 2 3 3 4 2 2" xfId="44706"/>
    <cellStyle name="Normal 4 2 2 3 3 4 2 2 2" xfId="44707"/>
    <cellStyle name="Normal 4 2 2 3 3 4 2 3" xfId="44708"/>
    <cellStyle name="Normal 4 2 2 3 3 4 3" xfId="44709"/>
    <cellStyle name="Normal 4 2 2 3 3 4 3 2" xfId="44710"/>
    <cellStyle name="Normal 4 2 2 3 3 4 4" xfId="44711"/>
    <cellStyle name="Normal 4 2 2 3 3 5" xfId="44712"/>
    <cellStyle name="Normal 4 2 2 3 3 5 2" xfId="44713"/>
    <cellStyle name="Normal 4 2 2 3 3 5 2 2" xfId="44714"/>
    <cellStyle name="Normal 4 2 2 3 3 5 2 2 2" xfId="44715"/>
    <cellStyle name="Normal 4 2 2 3 3 5 2 3" xfId="44716"/>
    <cellStyle name="Normal 4 2 2 3 3 5 3" xfId="44717"/>
    <cellStyle name="Normal 4 2 2 3 3 5 3 2" xfId="44718"/>
    <cellStyle name="Normal 4 2 2 3 3 5 4" xfId="44719"/>
    <cellStyle name="Normal 4 2 2 3 3 6" xfId="44720"/>
    <cellStyle name="Normal 4 2 2 3 3 6 2" xfId="44721"/>
    <cellStyle name="Normal 4 2 2 3 3 6 2 2" xfId="44722"/>
    <cellStyle name="Normal 4 2 2 3 3 6 2 2 2" xfId="44723"/>
    <cellStyle name="Normal 4 2 2 3 3 6 2 3" xfId="44724"/>
    <cellStyle name="Normal 4 2 2 3 3 6 3" xfId="44725"/>
    <cellStyle name="Normal 4 2 2 3 3 6 3 2" xfId="44726"/>
    <cellStyle name="Normal 4 2 2 3 3 6 4" xfId="44727"/>
    <cellStyle name="Normal 4 2 2 3 3 7" xfId="44728"/>
    <cellStyle name="Normal 4 2 2 3 3 7 2" xfId="44729"/>
    <cellStyle name="Normal 4 2 2 3 3 7 2 2" xfId="44730"/>
    <cellStyle name="Normal 4 2 2 3 3 7 3" xfId="44731"/>
    <cellStyle name="Normal 4 2 2 3 3 8" xfId="44732"/>
    <cellStyle name="Normal 4 2 2 3 3 8 2" xfId="44733"/>
    <cellStyle name="Normal 4 2 2 3 3 9" xfId="44734"/>
    <cellStyle name="Normal 4 2 2 3 4" xfId="44735"/>
    <cellStyle name="Normal 4 2 2 3 4 2" xfId="44736"/>
    <cellStyle name="Normal 4 2 2 3 4 2 2" xfId="44737"/>
    <cellStyle name="Normal 4 2 2 3 4 2 2 2" xfId="44738"/>
    <cellStyle name="Normal 4 2 2 3 4 2 2 2 2" xfId="44739"/>
    <cellStyle name="Normal 4 2 2 3 4 2 2 3" xfId="44740"/>
    <cellStyle name="Normal 4 2 2 3 4 2 3" xfId="44741"/>
    <cellStyle name="Normal 4 2 2 3 4 2 3 2" xfId="44742"/>
    <cellStyle name="Normal 4 2 2 3 4 2 4" xfId="44743"/>
    <cellStyle name="Normal 4 2 2 3 4 3" xfId="44744"/>
    <cellStyle name="Normal 4 2 2 3 4 3 2" xfId="44745"/>
    <cellStyle name="Normal 4 2 2 3 4 3 2 2" xfId="44746"/>
    <cellStyle name="Normal 4 2 2 3 4 3 2 2 2" xfId="44747"/>
    <cellStyle name="Normal 4 2 2 3 4 3 2 3" xfId="44748"/>
    <cellStyle name="Normal 4 2 2 3 4 3 3" xfId="44749"/>
    <cellStyle name="Normal 4 2 2 3 4 3 3 2" xfId="44750"/>
    <cellStyle name="Normal 4 2 2 3 4 3 4" xfId="44751"/>
    <cellStyle name="Normal 4 2 2 3 4 4" xfId="44752"/>
    <cellStyle name="Normal 4 2 2 3 4 4 2" xfId="44753"/>
    <cellStyle name="Normal 4 2 2 3 4 4 2 2" xfId="44754"/>
    <cellStyle name="Normal 4 2 2 3 4 4 3" xfId="44755"/>
    <cellStyle name="Normal 4 2 2 3 4 5" xfId="44756"/>
    <cellStyle name="Normal 4 2 2 3 4 5 2" xfId="44757"/>
    <cellStyle name="Normal 4 2 2 3 4 6" xfId="44758"/>
    <cellStyle name="Normal 4 2 2 3 4 7" xfId="44759"/>
    <cellStyle name="Normal 4 2 2 3 5" xfId="44760"/>
    <cellStyle name="Normal 4 2 2 3 5 2" xfId="44761"/>
    <cellStyle name="Normal 4 2 2 3 5 2 2" xfId="44762"/>
    <cellStyle name="Normal 4 2 2 3 5 2 2 2" xfId="44763"/>
    <cellStyle name="Normal 4 2 2 3 5 2 3" xfId="44764"/>
    <cellStyle name="Normal 4 2 2 3 5 3" xfId="44765"/>
    <cellStyle name="Normal 4 2 2 3 5 3 2" xfId="44766"/>
    <cellStyle name="Normal 4 2 2 3 5 4" xfId="44767"/>
    <cellStyle name="Normal 4 2 2 3 5 5" xfId="44768"/>
    <cellStyle name="Normal 4 2 2 3 6" xfId="44769"/>
    <cellStyle name="Normal 4 2 2 3 6 2" xfId="44770"/>
    <cellStyle name="Normal 4 2 2 3 6 2 2" xfId="44771"/>
    <cellStyle name="Normal 4 2 2 3 6 2 2 2" xfId="44772"/>
    <cellStyle name="Normal 4 2 2 3 6 2 3" xfId="44773"/>
    <cellStyle name="Normal 4 2 2 3 6 3" xfId="44774"/>
    <cellStyle name="Normal 4 2 2 3 6 3 2" xfId="44775"/>
    <cellStyle name="Normal 4 2 2 3 6 4" xfId="44776"/>
    <cellStyle name="Normal 4 2 2 3 7" xfId="44777"/>
    <cellStyle name="Normal 4 2 2 3 7 2" xfId="44778"/>
    <cellStyle name="Normal 4 2 2 3 7 2 2" xfId="44779"/>
    <cellStyle name="Normal 4 2 2 3 7 2 2 2" xfId="44780"/>
    <cellStyle name="Normal 4 2 2 3 7 2 3" xfId="44781"/>
    <cellStyle name="Normal 4 2 2 3 7 3" xfId="44782"/>
    <cellStyle name="Normal 4 2 2 3 7 3 2" xfId="44783"/>
    <cellStyle name="Normal 4 2 2 3 7 4" xfId="44784"/>
    <cellStyle name="Normal 4 2 2 3 8" xfId="44785"/>
    <cellStyle name="Normal 4 2 2 3 8 2" xfId="44786"/>
    <cellStyle name="Normal 4 2 2 3 8 2 2" xfId="44787"/>
    <cellStyle name="Normal 4 2 2 3 8 2 2 2" xfId="44788"/>
    <cellStyle name="Normal 4 2 2 3 8 2 3" xfId="44789"/>
    <cellStyle name="Normal 4 2 2 3 8 3" xfId="44790"/>
    <cellStyle name="Normal 4 2 2 3 8 3 2" xfId="44791"/>
    <cellStyle name="Normal 4 2 2 3 8 4" xfId="44792"/>
    <cellStyle name="Normal 4 2 2 3 9" xfId="44793"/>
    <cellStyle name="Normal 4 2 2 3 9 2" xfId="44794"/>
    <cellStyle name="Normal 4 2 2 3 9 2 2" xfId="44795"/>
    <cellStyle name="Normal 4 2 2 3 9 3" xfId="44796"/>
    <cellStyle name="Normal 4 2 2 4" xfId="44797"/>
    <cellStyle name="Normal 4 2 2 4 10" xfId="44798"/>
    <cellStyle name="Normal 4 2 2 4 11" xfId="44799"/>
    <cellStyle name="Normal 4 2 2 4 2" xfId="44800"/>
    <cellStyle name="Normal 4 2 2 4 2 2" xfId="44801"/>
    <cellStyle name="Normal 4 2 2 4 2 2 2" xfId="44802"/>
    <cellStyle name="Normal 4 2 2 4 2 2 2 2" xfId="44803"/>
    <cellStyle name="Normal 4 2 2 4 2 2 2 2 2" xfId="44804"/>
    <cellStyle name="Normal 4 2 2 4 2 2 2 3" xfId="44805"/>
    <cellStyle name="Normal 4 2 2 4 2 2 3" xfId="44806"/>
    <cellStyle name="Normal 4 2 2 4 2 2 3 2" xfId="44807"/>
    <cellStyle name="Normal 4 2 2 4 2 2 4" xfId="44808"/>
    <cellStyle name="Normal 4 2 2 4 2 3" xfId="44809"/>
    <cellStyle name="Normal 4 2 2 4 2 3 2" xfId="44810"/>
    <cellStyle name="Normal 4 2 2 4 2 3 2 2" xfId="44811"/>
    <cellStyle name="Normal 4 2 2 4 2 3 2 2 2" xfId="44812"/>
    <cellStyle name="Normal 4 2 2 4 2 3 2 3" xfId="44813"/>
    <cellStyle name="Normal 4 2 2 4 2 3 3" xfId="44814"/>
    <cellStyle name="Normal 4 2 2 4 2 3 3 2" xfId="44815"/>
    <cellStyle name="Normal 4 2 2 4 2 3 4" xfId="44816"/>
    <cellStyle name="Normal 4 2 2 4 2 4" xfId="44817"/>
    <cellStyle name="Normal 4 2 2 4 2 4 2" xfId="44818"/>
    <cellStyle name="Normal 4 2 2 4 2 4 2 2" xfId="44819"/>
    <cellStyle name="Normal 4 2 2 4 2 4 3" xfId="44820"/>
    <cellStyle name="Normal 4 2 2 4 2 5" xfId="44821"/>
    <cellStyle name="Normal 4 2 2 4 2 5 2" xfId="44822"/>
    <cellStyle name="Normal 4 2 2 4 2 6" xfId="44823"/>
    <cellStyle name="Normal 4 2 2 4 2 7" xfId="44824"/>
    <cellStyle name="Normal 4 2 2 4 3" xfId="44825"/>
    <cellStyle name="Normal 4 2 2 4 3 2" xfId="44826"/>
    <cellStyle name="Normal 4 2 2 4 3 2 2" xfId="44827"/>
    <cellStyle name="Normal 4 2 2 4 3 2 2 2" xfId="44828"/>
    <cellStyle name="Normal 4 2 2 4 3 2 3" xfId="44829"/>
    <cellStyle name="Normal 4 2 2 4 3 3" xfId="44830"/>
    <cellStyle name="Normal 4 2 2 4 3 3 2" xfId="44831"/>
    <cellStyle name="Normal 4 2 2 4 3 4" xfId="44832"/>
    <cellStyle name="Normal 4 2 2 4 3 5" xfId="44833"/>
    <cellStyle name="Normal 4 2 2 4 4" xfId="44834"/>
    <cellStyle name="Normal 4 2 2 4 4 2" xfId="44835"/>
    <cellStyle name="Normal 4 2 2 4 4 2 2" xfId="44836"/>
    <cellStyle name="Normal 4 2 2 4 4 2 2 2" xfId="44837"/>
    <cellStyle name="Normal 4 2 2 4 4 2 3" xfId="44838"/>
    <cellStyle name="Normal 4 2 2 4 4 3" xfId="44839"/>
    <cellStyle name="Normal 4 2 2 4 4 3 2" xfId="44840"/>
    <cellStyle name="Normal 4 2 2 4 4 4" xfId="44841"/>
    <cellStyle name="Normal 4 2 2 4 5" xfId="44842"/>
    <cellStyle name="Normal 4 2 2 4 5 2" xfId="44843"/>
    <cellStyle name="Normal 4 2 2 4 5 2 2" xfId="44844"/>
    <cellStyle name="Normal 4 2 2 4 5 2 2 2" xfId="44845"/>
    <cellStyle name="Normal 4 2 2 4 5 2 3" xfId="44846"/>
    <cellStyle name="Normal 4 2 2 4 5 3" xfId="44847"/>
    <cellStyle name="Normal 4 2 2 4 5 3 2" xfId="44848"/>
    <cellStyle name="Normal 4 2 2 4 5 4" xfId="44849"/>
    <cellStyle name="Normal 4 2 2 4 6" xfId="44850"/>
    <cellStyle name="Normal 4 2 2 4 6 2" xfId="44851"/>
    <cellStyle name="Normal 4 2 2 4 6 2 2" xfId="44852"/>
    <cellStyle name="Normal 4 2 2 4 6 2 2 2" xfId="44853"/>
    <cellStyle name="Normal 4 2 2 4 6 2 3" xfId="44854"/>
    <cellStyle name="Normal 4 2 2 4 6 3" xfId="44855"/>
    <cellStyle name="Normal 4 2 2 4 6 3 2" xfId="44856"/>
    <cellStyle name="Normal 4 2 2 4 6 4" xfId="44857"/>
    <cellStyle name="Normal 4 2 2 4 7" xfId="44858"/>
    <cellStyle name="Normal 4 2 2 4 7 2" xfId="44859"/>
    <cellStyle name="Normal 4 2 2 4 7 2 2" xfId="44860"/>
    <cellStyle name="Normal 4 2 2 4 7 3" xfId="44861"/>
    <cellStyle name="Normal 4 2 2 4 8" xfId="44862"/>
    <cellStyle name="Normal 4 2 2 4 8 2" xfId="44863"/>
    <cellStyle name="Normal 4 2 2 4 9" xfId="44864"/>
    <cellStyle name="Normal 4 2 2 5" xfId="44865"/>
    <cellStyle name="Normal 4 2 2 5 10" xfId="44866"/>
    <cellStyle name="Normal 4 2 2 5 11" xfId="44867"/>
    <cellStyle name="Normal 4 2 2 5 2" xfId="44868"/>
    <cellStyle name="Normal 4 2 2 5 2 2" xfId="44869"/>
    <cellStyle name="Normal 4 2 2 5 2 2 2" xfId="44870"/>
    <cellStyle name="Normal 4 2 2 5 2 2 2 2" xfId="44871"/>
    <cellStyle name="Normal 4 2 2 5 2 2 2 2 2" xfId="44872"/>
    <cellStyle name="Normal 4 2 2 5 2 2 2 3" xfId="44873"/>
    <cellStyle name="Normal 4 2 2 5 2 2 3" xfId="44874"/>
    <cellStyle name="Normal 4 2 2 5 2 2 3 2" xfId="44875"/>
    <cellStyle name="Normal 4 2 2 5 2 2 4" xfId="44876"/>
    <cellStyle name="Normal 4 2 2 5 2 3" xfId="44877"/>
    <cellStyle name="Normal 4 2 2 5 2 3 2" xfId="44878"/>
    <cellStyle name="Normal 4 2 2 5 2 3 2 2" xfId="44879"/>
    <cellStyle name="Normal 4 2 2 5 2 3 2 2 2" xfId="44880"/>
    <cellStyle name="Normal 4 2 2 5 2 3 2 3" xfId="44881"/>
    <cellStyle name="Normal 4 2 2 5 2 3 3" xfId="44882"/>
    <cellStyle name="Normal 4 2 2 5 2 3 3 2" xfId="44883"/>
    <cellStyle name="Normal 4 2 2 5 2 3 4" xfId="44884"/>
    <cellStyle name="Normal 4 2 2 5 2 4" xfId="44885"/>
    <cellStyle name="Normal 4 2 2 5 2 4 2" xfId="44886"/>
    <cellStyle name="Normal 4 2 2 5 2 4 2 2" xfId="44887"/>
    <cellStyle name="Normal 4 2 2 5 2 4 3" xfId="44888"/>
    <cellStyle name="Normal 4 2 2 5 2 5" xfId="44889"/>
    <cellStyle name="Normal 4 2 2 5 2 5 2" xfId="44890"/>
    <cellStyle name="Normal 4 2 2 5 2 6" xfId="44891"/>
    <cellStyle name="Normal 4 2 2 5 2 7" xfId="44892"/>
    <cellStyle name="Normal 4 2 2 5 3" xfId="44893"/>
    <cellStyle name="Normal 4 2 2 5 3 2" xfId="44894"/>
    <cellStyle name="Normal 4 2 2 5 3 2 2" xfId="44895"/>
    <cellStyle name="Normal 4 2 2 5 3 2 2 2" xfId="44896"/>
    <cellStyle name="Normal 4 2 2 5 3 2 3" xfId="44897"/>
    <cellStyle name="Normal 4 2 2 5 3 3" xfId="44898"/>
    <cellStyle name="Normal 4 2 2 5 3 3 2" xfId="44899"/>
    <cellStyle name="Normal 4 2 2 5 3 4" xfId="44900"/>
    <cellStyle name="Normal 4 2 2 5 3 5" xfId="44901"/>
    <cellStyle name="Normal 4 2 2 5 4" xfId="44902"/>
    <cellStyle name="Normal 4 2 2 5 4 2" xfId="44903"/>
    <cellStyle name="Normal 4 2 2 5 4 2 2" xfId="44904"/>
    <cellStyle name="Normal 4 2 2 5 4 2 2 2" xfId="44905"/>
    <cellStyle name="Normal 4 2 2 5 4 2 3" xfId="44906"/>
    <cellStyle name="Normal 4 2 2 5 4 3" xfId="44907"/>
    <cellStyle name="Normal 4 2 2 5 4 3 2" xfId="44908"/>
    <cellStyle name="Normal 4 2 2 5 4 4" xfId="44909"/>
    <cellStyle name="Normal 4 2 2 5 5" xfId="44910"/>
    <cellStyle name="Normal 4 2 2 5 5 2" xfId="44911"/>
    <cellStyle name="Normal 4 2 2 5 5 2 2" xfId="44912"/>
    <cellStyle name="Normal 4 2 2 5 5 2 2 2" xfId="44913"/>
    <cellStyle name="Normal 4 2 2 5 5 2 3" xfId="44914"/>
    <cellStyle name="Normal 4 2 2 5 5 3" xfId="44915"/>
    <cellStyle name="Normal 4 2 2 5 5 3 2" xfId="44916"/>
    <cellStyle name="Normal 4 2 2 5 5 4" xfId="44917"/>
    <cellStyle name="Normal 4 2 2 5 6" xfId="44918"/>
    <cellStyle name="Normal 4 2 2 5 6 2" xfId="44919"/>
    <cellStyle name="Normal 4 2 2 5 6 2 2" xfId="44920"/>
    <cellStyle name="Normal 4 2 2 5 6 2 2 2" xfId="44921"/>
    <cellStyle name="Normal 4 2 2 5 6 2 3" xfId="44922"/>
    <cellStyle name="Normal 4 2 2 5 6 3" xfId="44923"/>
    <cellStyle name="Normal 4 2 2 5 6 3 2" xfId="44924"/>
    <cellStyle name="Normal 4 2 2 5 6 4" xfId="44925"/>
    <cellStyle name="Normal 4 2 2 5 7" xfId="44926"/>
    <cellStyle name="Normal 4 2 2 5 7 2" xfId="44927"/>
    <cellStyle name="Normal 4 2 2 5 7 2 2" xfId="44928"/>
    <cellStyle name="Normal 4 2 2 5 7 3" xfId="44929"/>
    <cellStyle name="Normal 4 2 2 5 8" xfId="44930"/>
    <cellStyle name="Normal 4 2 2 5 8 2" xfId="44931"/>
    <cellStyle name="Normal 4 2 2 5 9" xfId="44932"/>
    <cellStyle name="Normal 4 2 2 6" xfId="44933"/>
    <cellStyle name="Normal 4 2 2 6 2" xfId="44934"/>
    <cellStyle name="Normal 4 2 2 6 2 2" xfId="44935"/>
    <cellStyle name="Normal 4 2 2 6 2 2 2" xfId="44936"/>
    <cellStyle name="Normal 4 2 2 6 2 2 2 2" xfId="44937"/>
    <cellStyle name="Normal 4 2 2 6 2 2 3" xfId="44938"/>
    <cellStyle name="Normal 4 2 2 6 2 3" xfId="44939"/>
    <cellStyle name="Normal 4 2 2 6 2 3 2" xfId="44940"/>
    <cellStyle name="Normal 4 2 2 6 2 4" xfId="44941"/>
    <cellStyle name="Normal 4 2 2 6 3" xfId="44942"/>
    <cellStyle name="Normal 4 2 2 6 3 2" xfId="44943"/>
    <cellStyle name="Normal 4 2 2 6 3 2 2" xfId="44944"/>
    <cellStyle name="Normal 4 2 2 6 3 2 2 2" xfId="44945"/>
    <cellStyle name="Normal 4 2 2 6 3 2 3" xfId="44946"/>
    <cellStyle name="Normal 4 2 2 6 3 3" xfId="44947"/>
    <cellStyle name="Normal 4 2 2 6 3 3 2" xfId="44948"/>
    <cellStyle name="Normal 4 2 2 6 3 4" xfId="44949"/>
    <cellStyle name="Normal 4 2 2 6 4" xfId="44950"/>
    <cellStyle name="Normal 4 2 2 6 4 2" xfId="44951"/>
    <cellStyle name="Normal 4 2 2 6 4 2 2" xfId="44952"/>
    <cellStyle name="Normal 4 2 2 6 4 3" xfId="44953"/>
    <cellStyle name="Normal 4 2 2 6 5" xfId="44954"/>
    <cellStyle name="Normal 4 2 2 6 5 2" xfId="44955"/>
    <cellStyle name="Normal 4 2 2 6 6" xfId="44956"/>
    <cellStyle name="Normal 4 2 2 6 7" xfId="44957"/>
    <cellStyle name="Normal 4 2 2 6 8" xfId="44958"/>
    <cellStyle name="Normal 4 2 2 7" xfId="44959"/>
    <cellStyle name="Normal 4 2 2 7 2" xfId="44960"/>
    <cellStyle name="Normal 4 2 2 7 2 2" xfId="44961"/>
    <cellStyle name="Normal 4 2 2 7 2 2 2" xfId="44962"/>
    <cellStyle name="Normal 4 2 2 7 2 2 2 2" xfId="44963"/>
    <cellStyle name="Normal 4 2 2 7 2 2 3" xfId="44964"/>
    <cellStyle name="Normal 4 2 2 7 2 3" xfId="44965"/>
    <cellStyle name="Normal 4 2 2 7 2 3 2" xfId="44966"/>
    <cellStyle name="Normal 4 2 2 7 2 4" xfId="44967"/>
    <cellStyle name="Normal 4 2 2 7 3" xfId="44968"/>
    <cellStyle name="Normal 4 2 2 7 3 2" xfId="44969"/>
    <cellStyle name="Normal 4 2 2 7 3 2 2" xfId="44970"/>
    <cellStyle name="Normal 4 2 2 7 3 2 2 2" xfId="44971"/>
    <cellStyle name="Normal 4 2 2 7 3 2 3" xfId="44972"/>
    <cellStyle name="Normal 4 2 2 7 3 3" xfId="44973"/>
    <cellStyle name="Normal 4 2 2 7 3 3 2" xfId="44974"/>
    <cellStyle name="Normal 4 2 2 7 3 4" xfId="44975"/>
    <cellStyle name="Normal 4 2 2 7 4" xfId="44976"/>
    <cellStyle name="Normal 4 2 2 7 4 2" xfId="44977"/>
    <cellStyle name="Normal 4 2 2 7 4 2 2" xfId="44978"/>
    <cellStyle name="Normal 4 2 2 7 4 3" xfId="44979"/>
    <cellStyle name="Normal 4 2 2 7 5" xfId="44980"/>
    <cellStyle name="Normal 4 2 2 7 5 2" xfId="44981"/>
    <cellStyle name="Normal 4 2 2 7 6" xfId="44982"/>
    <cellStyle name="Normal 4 2 2 7 7" xfId="44983"/>
    <cellStyle name="Normal 4 2 2 8" xfId="44984"/>
    <cellStyle name="Normal 4 2 2 8 2" xfId="44985"/>
    <cellStyle name="Normal 4 2 2 8 2 2" xfId="44986"/>
    <cellStyle name="Normal 4 2 2 8 2 2 2" xfId="44987"/>
    <cellStyle name="Normal 4 2 2 8 2 2 2 2" xfId="44988"/>
    <cellStyle name="Normal 4 2 2 8 2 2 3" xfId="44989"/>
    <cellStyle name="Normal 4 2 2 8 2 3" xfId="44990"/>
    <cellStyle name="Normal 4 2 2 8 2 3 2" xfId="44991"/>
    <cellStyle name="Normal 4 2 2 8 2 4" xfId="44992"/>
    <cellStyle name="Normal 4 2 2 8 3" xfId="44993"/>
    <cellStyle name="Normal 4 2 2 8 3 2" xfId="44994"/>
    <cellStyle name="Normal 4 2 2 8 3 2 2" xfId="44995"/>
    <cellStyle name="Normal 4 2 2 8 3 2 2 2" xfId="44996"/>
    <cellStyle name="Normal 4 2 2 8 3 2 3" xfId="44997"/>
    <cellStyle name="Normal 4 2 2 8 3 3" xfId="44998"/>
    <cellStyle name="Normal 4 2 2 8 3 3 2" xfId="44999"/>
    <cellStyle name="Normal 4 2 2 8 3 4" xfId="45000"/>
    <cellStyle name="Normal 4 2 2 8 4" xfId="45001"/>
    <cellStyle name="Normal 4 2 2 8 4 2" xfId="45002"/>
    <cellStyle name="Normal 4 2 2 8 4 2 2" xfId="45003"/>
    <cellStyle name="Normal 4 2 2 8 4 3" xfId="45004"/>
    <cellStyle name="Normal 4 2 2 8 5" xfId="45005"/>
    <cellStyle name="Normal 4 2 2 8 5 2" xfId="45006"/>
    <cellStyle name="Normal 4 2 2 8 6" xfId="45007"/>
    <cellStyle name="Normal 4 2 2 8 7" xfId="45008"/>
    <cellStyle name="Normal 4 2 2 9" xfId="45009"/>
    <cellStyle name="Normal 4 2 2 9 2" xfId="45010"/>
    <cellStyle name="Normal 4 2 2 9 2 2" xfId="45011"/>
    <cellStyle name="Normal 4 2 2 9 2 2 2" xfId="45012"/>
    <cellStyle name="Normal 4 2 2 9 2 3" xfId="45013"/>
    <cellStyle name="Normal 4 2 2 9 3" xfId="45014"/>
    <cellStyle name="Normal 4 2 2 9 3 2" xfId="45015"/>
    <cellStyle name="Normal 4 2 2 9 4" xfId="45016"/>
    <cellStyle name="Normal 4 2 20" xfId="45017"/>
    <cellStyle name="Normal 4 2 21" xfId="45018"/>
    <cellStyle name="Normal 4 2 22" xfId="45019"/>
    <cellStyle name="Normal 4 2 23" xfId="45020"/>
    <cellStyle name="Normal 4 2 3" xfId="45021"/>
    <cellStyle name="Normal 4 2 3 10" xfId="45022"/>
    <cellStyle name="Normal 4 2 3 10 2" xfId="45023"/>
    <cellStyle name="Normal 4 2 3 10 2 2" xfId="45024"/>
    <cellStyle name="Normal 4 2 3 10 3" xfId="45025"/>
    <cellStyle name="Normal 4 2 3 11" xfId="45026"/>
    <cellStyle name="Normal 4 2 3 11 2" xfId="45027"/>
    <cellStyle name="Normal 4 2 3 12" xfId="45028"/>
    <cellStyle name="Normal 4 2 3 13" xfId="45029"/>
    <cellStyle name="Normal 4 2 3 14" xfId="45030"/>
    <cellStyle name="Normal 4 2 3 15" xfId="45031"/>
    <cellStyle name="Normal 4 2 3 16" xfId="45032"/>
    <cellStyle name="Normal 4 2 3 17" xfId="45033"/>
    <cellStyle name="Normal 4 2 3 18" xfId="45034"/>
    <cellStyle name="Normal 4 2 3 2" xfId="45035"/>
    <cellStyle name="Normal 4 2 3 2 10" xfId="45036"/>
    <cellStyle name="Normal 4 2 3 2 10 2" xfId="45037"/>
    <cellStyle name="Normal 4 2 3 2 11" xfId="45038"/>
    <cellStyle name="Normal 4 2 3 2 12" xfId="45039"/>
    <cellStyle name="Normal 4 2 3 2 13" xfId="45040"/>
    <cellStyle name="Normal 4 2 3 2 14" xfId="45041"/>
    <cellStyle name="Normal 4 2 3 2 2" xfId="45042"/>
    <cellStyle name="Normal 4 2 3 2 2 10" xfId="45043"/>
    <cellStyle name="Normal 4 2 3 2 2 11" xfId="45044"/>
    <cellStyle name="Normal 4 2 3 2 2 2" xfId="45045"/>
    <cellStyle name="Normal 4 2 3 2 2 2 2" xfId="45046"/>
    <cellStyle name="Normal 4 2 3 2 2 2 2 2" xfId="45047"/>
    <cellStyle name="Normal 4 2 3 2 2 2 2 2 2" xfId="45048"/>
    <cellStyle name="Normal 4 2 3 2 2 2 2 2 2 2" xfId="45049"/>
    <cellStyle name="Normal 4 2 3 2 2 2 2 2 3" xfId="45050"/>
    <cellStyle name="Normal 4 2 3 2 2 2 2 3" xfId="45051"/>
    <cellStyle name="Normal 4 2 3 2 2 2 2 3 2" xfId="45052"/>
    <cellStyle name="Normal 4 2 3 2 2 2 2 4" xfId="45053"/>
    <cellStyle name="Normal 4 2 3 2 2 2 3" xfId="45054"/>
    <cellStyle name="Normal 4 2 3 2 2 2 3 2" xfId="45055"/>
    <cellStyle name="Normal 4 2 3 2 2 2 3 2 2" xfId="45056"/>
    <cellStyle name="Normal 4 2 3 2 2 2 3 2 2 2" xfId="45057"/>
    <cellStyle name="Normal 4 2 3 2 2 2 3 2 3" xfId="45058"/>
    <cellStyle name="Normal 4 2 3 2 2 2 3 3" xfId="45059"/>
    <cellStyle name="Normal 4 2 3 2 2 2 3 3 2" xfId="45060"/>
    <cellStyle name="Normal 4 2 3 2 2 2 3 4" xfId="45061"/>
    <cellStyle name="Normal 4 2 3 2 2 2 4" xfId="45062"/>
    <cellStyle name="Normal 4 2 3 2 2 2 4 2" xfId="45063"/>
    <cellStyle name="Normal 4 2 3 2 2 2 4 2 2" xfId="45064"/>
    <cellStyle name="Normal 4 2 3 2 2 2 4 3" xfId="45065"/>
    <cellStyle name="Normal 4 2 3 2 2 2 5" xfId="45066"/>
    <cellStyle name="Normal 4 2 3 2 2 2 5 2" xfId="45067"/>
    <cellStyle name="Normal 4 2 3 2 2 2 6" xfId="45068"/>
    <cellStyle name="Normal 4 2 3 2 2 2 7" xfId="45069"/>
    <cellStyle name="Normal 4 2 3 2 2 3" xfId="45070"/>
    <cellStyle name="Normal 4 2 3 2 2 3 2" xfId="45071"/>
    <cellStyle name="Normal 4 2 3 2 2 3 2 2" xfId="45072"/>
    <cellStyle name="Normal 4 2 3 2 2 3 2 2 2" xfId="45073"/>
    <cellStyle name="Normal 4 2 3 2 2 3 2 3" xfId="45074"/>
    <cellStyle name="Normal 4 2 3 2 2 3 3" xfId="45075"/>
    <cellStyle name="Normal 4 2 3 2 2 3 3 2" xfId="45076"/>
    <cellStyle name="Normal 4 2 3 2 2 3 4" xfId="45077"/>
    <cellStyle name="Normal 4 2 3 2 2 3 5" xfId="45078"/>
    <cellStyle name="Normal 4 2 3 2 2 4" xfId="45079"/>
    <cellStyle name="Normal 4 2 3 2 2 4 2" xfId="45080"/>
    <cellStyle name="Normal 4 2 3 2 2 4 2 2" xfId="45081"/>
    <cellStyle name="Normal 4 2 3 2 2 4 2 2 2" xfId="45082"/>
    <cellStyle name="Normal 4 2 3 2 2 4 2 3" xfId="45083"/>
    <cellStyle name="Normal 4 2 3 2 2 4 3" xfId="45084"/>
    <cellStyle name="Normal 4 2 3 2 2 4 3 2" xfId="45085"/>
    <cellStyle name="Normal 4 2 3 2 2 4 4" xfId="45086"/>
    <cellStyle name="Normal 4 2 3 2 2 5" xfId="45087"/>
    <cellStyle name="Normal 4 2 3 2 2 5 2" xfId="45088"/>
    <cellStyle name="Normal 4 2 3 2 2 5 2 2" xfId="45089"/>
    <cellStyle name="Normal 4 2 3 2 2 5 2 2 2" xfId="45090"/>
    <cellStyle name="Normal 4 2 3 2 2 5 2 3" xfId="45091"/>
    <cellStyle name="Normal 4 2 3 2 2 5 3" xfId="45092"/>
    <cellStyle name="Normal 4 2 3 2 2 5 3 2" xfId="45093"/>
    <cellStyle name="Normal 4 2 3 2 2 5 4" xfId="45094"/>
    <cellStyle name="Normal 4 2 3 2 2 6" xfId="45095"/>
    <cellStyle name="Normal 4 2 3 2 2 6 2" xfId="45096"/>
    <cellStyle name="Normal 4 2 3 2 2 6 2 2" xfId="45097"/>
    <cellStyle name="Normal 4 2 3 2 2 6 2 2 2" xfId="45098"/>
    <cellStyle name="Normal 4 2 3 2 2 6 2 3" xfId="45099"/>
    <cellStyle name="Normal 4 2 3 2 2 6 3" xfId="45100"/>
    <cellStyle name="Normal 4 2 3 2 2 6 3 2" xfId="45101"/>
    <cellStyle name="Normal 4 2 3 2 2 6 4" xfId="45102"/>
    <cellStyle name="Normal 4 2 3 2 2 7" xfId="45103"/>
    <cellStyle name="Normal 4 2 3 2 2 7 2" xfId="45104"/>
    <cellStyle name="Normal 4 2 3 2 2 7 2 2" xfId="45105"/>
    <cellStyle name="Normal 4 2 3 2 2 7 3" xfId="45106"/>
    <cellStyle name="Normal 4 2 3 2 2 8" xfId="45107"/>
    <cellStyle name="Normal 4 2 3 2 2 8 2" xfId="45108"/>
    <cellStyle name="Normal 4 2 3 2 2 9" xfId="45109"/>
    <cellStyle name="Normal 4 2 3 2 3" xfId="45110"/>
    <cellStyle name="Normal 4 2 3 2 3 10" xfId="45111"/>
    <cellStyle name="Normal 4 2 3 2 3 2" xfId="45112"/>
    <cellStyle name="Normal 4 2 3 2 3 2 2" xfId="45113"/>
    <cellStyle name="Normal 4 2 3 2 3 2 2 2" xfId="45114"/>
    <cellStyle name="Normal 4 2 3 2 3 2 2 2 2" xfId="45115"/>
    <cellStyle name="Normal 4 2 3 2 3 2 2 2 2 2" xfId="45116"/>
    <cellStyle name="Normal 4 2 3 2 3 2 2 2 3" xfId="45117"/>
    <cellStyle name="Normal 4 2 3 2 3 2 2 3" xfId="45118"/>
    <cellStyle name="Normal 4 2 3 2 3 2 2 3 2" xfId="45119"/>
    <cellStyle name="Normal 4 2 3 2 3 2 2 4" xfId="45120"/>
    <cellStyle name="Normal 4 2 3 2 3 2 3" xfId="45121"/>
    <cellStyle name="Normal 4 2 3 2 3 2 3 2" xfId="45122"/>
    <cellStyle name="Normal 4 2 3 2 3 2 3 2 2" xfId="45123"/>
    <cellStyle name="Normal 4 2 3 2 3 2 3 2 2 2" xfId="45124"/>
    <cellStyle name="Normal 4 2 3 2 3 2 3 2 3" xfId="45125"/>
    <cellStyle name="Normal 4 2 3 2 3 2 3 3" xfId="45126"/>
    <cellStyle name="Normal 4 2 3 2 3 2 3 3 2" xfId="45127"/>
    <cellStyle name="Normal 4 2 3 2 3 2 3 4" xfId="45128"/>
    <cellStyle name="Normal 4 2 3 2 3 2 4" xfId="45129"/>
    <cellStyle name="Normal 4 2 3 2 3 2 4 2" xfId="45130"/>
    <cellStyle name="Normal 4 2 3 2 3 2 4 2 2" xfId="45131"/>
    <cellStyle name="Normal 4 2 3 2 3 2 4 3" xfId="45132"/>
    <cellStyle name="Normal 4 2 3 2 3 2 5" xfId="45133"/>
    <cellStyle name="Normal 4 2 3 2 3 2 5 2" xfId="45134"/>
    <cellStyle name="Normal 4 2 3 2 3 2 6" xfId="45135"/>
    <cellStyle name="Normal 4 2 3 2 3 2 7" xfId="45136"/>
    <cellStyle name="Normal 4 2 3 2 3 3" xfId="45137"/>
    <cellStyle name="Normal 4 2 3 2 3 3 2" xfId="45138"/>
    <cellStyle name="Normal 4 2 3 2 3 3 2 2" xfId="45139"/>
    <cellStyle name="Normal 4 2 3 2 3 3 2 2 2" xfId="45140"/>
    <cellStyle name="Normal 4 2 3 2 3 3 2 3" xfId="45141"/>
    <cellStyle name="Normal 4 2 3 2 3 3 3" xfId="45142"/>
    <cellStyle name="Normal 4 2 3 2 3 3 3 2" xfId="45143"/>
    <cellStyle name="Normal 4 2 3 2 3 3 4" xfId="45144"/>
    <cellStyle name="Normal 4 2 3 2 3 3 5" xfId="45145"/>
    <cellStyle name="Normal 4 2 3 2 3 4" xfId="45146"/>
    <cellStyle name="Normal 4 2 3 2 3 4 2" xfId="45147"/>
    <cellStyle name="Normal 4 2 3 2 3 4 2 2" xfId="45148"/>
    <cellStyle name="Normal 4 2 3 2 3 4 2 2 2" xfId="45149"/>
    <cellStyle name="Normal 4 2 3 2 3 4 2 3" xfId="45150"/>
    <cellStyle name="Normal 4 2 3 2 3 4 3" xfId="45151"/>
    <cellStyle name="Normal 4 2 3 2 3 4 3 2" xfId="45152"/>
    <cellStyle name="Normal 4 2 3 2 3 4 4" xfId="45153"/>
    <cellStyle name="Normal 4 2 3 2 3 5" xfId="45154"/>
    <cellStyle name="Normal 4 2 3 2 3 5 2" xfId="45155"/>
    <cellStyle name="Normal 4 2 3 2 3 5 2 2" xfId="45156"/>
    <cellStyle name="Normal 4 2 3 2 3 5 2 2 2" xfId="45157"/>
    <cellStyle name="Normal 4 2 3 2 3 5 2 3" xfId="45158"/>
    <cellStyle name="Normal 4 2 3 2 3 5 3" xfId="45159"/>
    <cellStyle name="Normal 4 2 3 2 3 5 3 2" xfId="45160"/>
    <cellStyle name="Normal 4 2 3 2 3 5 4" xfId="45161"/>
    <cellStyle name="Normal 4 2 3 2 3 6" xfId="45162"/>
    <cellStyle name="Normal 4 2 3 2 3 6 2" xfId="45163"/>
    <cellStyle name="Normal 4 2 3 2 3 6 2 2" xfId="45164"/>
    <cellStyle name="Normal 4 2 3 2 3 6 2 2 2" xfId="45165"/>
    <cellStyle name="Normal 4 2 3 2 3 6 2 3" xfId="45166"/>
    <cellStyle name="Normal 4 2 3 2 3 6 3" xfId="45167"/>
    <cellStyle name="Normal 4 2 3 2 3 6 3 2" xfId="45168"/>
    <cellStyle name="Normal 4 2 3 2 3 6 4" xfId="45169"/>
    <cellStyle name="Normal 4 2 3 2 3 7" xfId="45170"/>
    <cellStyle name="Normal 4 2 3 2 3 7 2" xfId="45171"/>
    <cellStyle name="Normal 4 2 3 2 3 7 2 2" xfId="45172"/>
    <cellStyle name="Normal 4 2 3 2 3 7 3" xfId="45173"/>
    <cellStyle name="Normal 4 2 3 2 3 8" xfId="45174"/>
    <cellStyle name="Normal 4 2 3 2 3 8 2" xfId="45175"/>
    <cellStyle name="Normal 4 2 3 2 3 9" xfId="45176"/>
    <cellStyle name="Normal 4 2 3 2 4" xfId="45177"/>
    <cellStyle name="Normal 4 2 3 2 4 2" xfId="45178"/>
    <cellStyle name="Normal 4 2 3 2 4 2 2" xfId="45179"/>
    <cellStyle name="Normal 4 2 3 2 4 2 2 2" xfId="45180"/>
    <cellStyle name="Normal 4 2 3 2 4 2 2 2 2" xfId="45181"/>
    <cellStyle name="Normal 4 2 3 2 4 2 2 3" xfId="45182"/>
    <cellStyle name="Normal 4 2 3 2 4 2 3" xfId="45183"/>
    <cellStyle name="Normal 4 2 3 2 4 2 3 2" xfId="45184"/>
    <cellStyle name="Normal 4 2 3 2 4 2 4" xfId="45185"/>
    <cellStyle name="Normal 4 2 3 2 4 3" xfId="45186"/>
    <cellStyle name="Normal 4 2 3 2 4 3 2" xfId="45187"/>
    <cellStyle name="Normal 4 2 3 2 4 3 2 2" xfId="45188"/>
    <cellStyle name="Normal 4 2 3 2 4 3 2 2 2" xfId="45189"/>
    <cellStyle name="Normal 4 2 3 2 4 3 2 3" xfId="45190"/>
    <cellStyle name="Normal 4 2 3 2 4 3 3" xfId="45191"/>
    <cellStyle name="Normal 4 2 3 2 4 3 3 2" xfId="45192"/>
    <cellStyle name="Normal 4 2 3 2 4 3 4" xfId="45193"/>
    <cellStyle name="Normal 4 2 3 2 4 4" xfId="45194"/>
    <cellStyle name="Normal 4 2 3 2 4 4 2" xfId="45195"/>
    <cellStyle name="Normal 4 2 3 2 4 4 2 2" xfId="45196"/>
    <cellStyle name="Normal 4 2 3 2 4 4 3" xfId="45197"/>
    <cellStyle name="Normal 4 2 3 2 4 5" xfId="45198"/>
    <cellStyle name="Normal 4 2 3 2 4 5 2" xfId="45199"/>
    <cellStyle name="Normal 4 2 3 2 4 6" xfId="45200"/>
    <cellStyle name="Normal 4 2 3 2 4 7" xfId="45201"/>
    <cellStyle name="Normal 4 2 3 2 5" xfId="45202"/>
    <cellStyle name="Normal 4 2 3 2 5 2" xfId="45203"/>
    <cellStyle name="Normal 4 2 3 2 5 2 2" xfId="45204"/>
    <cellStyle name="Normal 4 2 3 2 5 2 2 2" xfId="45205"/>
    <cellStyle name="Normal 4 2 3 2 5 2 3" xfId="45206"/>
    <cellStyle name="Normal 4 2 3 2 5 3" xfId="45207"/>
    <cellStyle name="Normal 4 2 3 2 5 3 2" xfId="45208"/>
    <cellStyle name="Normal 4 2 3 2 5 4" xfId="45209"/>
    <cellStyle name="Normal 4 2 3 2 5 5" xfId="45210"/>
    <cellStyle name="Normal 4 2 3 2 6" xfId="45211"/>
    <cellStyle name="Normal 4 2 3 2 6 2" xfId="45212"/>
    <cellStyle name="Normal 4 2 3 2 6 2 2" xfId="45213"/>
    <cellStyle name="Normal 4 2 3 2 6 2 2 2" xfId="45214"/>
    <cellStyle name="Normal 4 2 3 2 6 2 3" xfId="45215"/>
    <cellStyle name="Normal 4 2 3 2 6 3" xfId="45216"/>
    <cellStyle name="Normal 4 2 3 2 6 3 2" xfId="45217"/>
    <cellStyle name="Normal 4 2 3 2 6 4" xfId="45218"/>
    <cellStyle name="Normal 4 2 3 2 7" xfId="45219"/>
    <cellStyle name="Normal 4 2 3 2 7 2" xfId="45220"/>
    <cellStyle name="Normal 4 2 3 2 7 2 2" xfId="45221"/>
    <cellStyle name="Normal 4 2 3 2 7 2 2 2" xfId="45222"/>
    <cellStyle name="Normal 4 2 3 2 7 2 3" xfId="45223"/>
    <cellStyle name="Normal 4 2 3 2 7 3" xfId="45224"/>
    <cellStyle name="Normal 4 2 3 2 7 3 2" xfId="45225"/>
    <cellStyle name="Normal 4 2 3 2 7 4" xfId="45226"/>
    <cellStyle name="Normal 4 2 3 2 8" xfId="45227"/>
    <cellStyle name="Normal 4 2 3 2 8 2" xfId="45228"/>
    <cellStyle name="Normal 4 2 3 2 8 2 2" xfId="45229"/>
    <cellStyle name="Normal 4 2 3 2 8 2 2 2" xfId="45230"/>
    <cellStyle name="Normal 4 2 3 2 8 2 3" xfId="45231"/>
    <cellStyle name="Normal 4 2 3 2 8 3" xfId="45232"/>
    <cellStyle name="Normal 4 2 3 2 8 3 2" xfId="45233"/>
    <cellStyle name="Normal 4 2 3 2 8 4" xfId="45234"/>
    <cellStyle name="Normal 4 2 3 2 9" xfId="45235"/>
    <cellStyle name="Normal 4 2 3 2 9 2" xfId="45236"/>
    <cellStyle name="Normal 4 2 3 2 9 2 2" xfId="45237"/>
    <cellStyle name="Normal 4 2 3 2 9 3" xfId="45238"/>
    <cellStyle name="Normal 4 2 3 3" xfId="45239"/>
    <cellStyle name="Normal 4 2 3 3 10" xfId="45240"/>
    <cellStyle name="Normal 4 2 3 3 11" xfId="45241"/>
    <cellStyle name="Normal 4 2 3 3 2" xfId="45242"/>
    <cellStyle name="Normal 4 2 3 3 2 2" xfId="45243"/>
    <cellStyle name="Normal 4 2 3 3 2 2 2" xfId="45244"/>
    <cellStyle name="Normal 4 2 3 3 2 2 2 2" xfId="45245"/>
    <cellStyle name="Normal 4 2 3 3 2 2 2 2 2" xfId="45246"/>
    <cellStyle name="Normal 4 2 3 3 2 2 2 3" xfId="45247"/>
    <cellStyle name="Normal 4 2 3 3 2 2 3" xfId="45248"/>
    <cellStyle name="Normal 4 2 3 3 2 2 3 2" xfId="45249"/>
    <cellStyle name="Normal 4 2 3 3 2 2 4" xfId="45250"/>
    <cellStyle name="Normal 4 2 3 3 2 3" xfId="45251"/>
    <cellStyle name="Normal 4 2 3 3 2 3 2" xfId="45252"/>
    <cellStyle name="Normal 4 2 3 3 2 3 2 2" xfId="45253"/>
    <cellStyle name="Normal 4 2 3 3 2 3 2 2 2" xfId="45254"/>
    <cellStyle name="Normal 4 2 3 3 2 3 2 3" xfId="45255"/>
    <cellStyle name="Normal 4 2 3 3 2 3 3" xfId="45256"/>
    <cellStyle name="Normal 4 2 3 3 2 3 3 2" xfId="45257"/>
    <cellStyle name="Normal 4 2 3 3 2 3 4" xfId="45258"/>
    <cellStyle name="Normal 4 2 3 3 2 4" xfId="45259"/>
    <cellStyle name="Normal 4 2 3 3 2 4 2" xfId="45260"/>
    <cellStyle name="Normal 4 2 3 3 2 4 2 2" xfId="45261"/>
    <cellStyle name="Normal 4 2 3 3 2 4 3" xfId="45262"/>
    <cellStyle name="Normal 4 2 3 3 2 5" xfId="45263"/>
    <cellStyle name="Normal 4 2 3 3 2 5 2" xfId="45264"/>
    <cellStyle name="Normal 4 2 3 3 2 6" xfId="45265"/>
    <cellStyle name="Normal 4 2 3 3 2 7" xfId="45266"/>
    <cellStyle name="Normal 4 2 3 3 3" xfId="45267"/>
    <cellStyle name="Normal 4 2 3 3 3 2" xfId="45268"/>
    <cellStyle name="Normal 4 2 3 3 3 2 2" xfId="45269"/>
    <cellStyle name="Normal 4 2 3 3 3 2 2 2" xfId="45270"/>
    <cellStyle name="Normal 4 2 3 3 3 2 3" xfId="45271"/>
    <cellStyle name="Normal 4 2 3 3 3 3" xfId="45272"/>
    <cellStyle name="Normal 4 2 3 3 3 3 2" xfId="45273"/>
    <cellStyle name="Normal 4 2 3 3 3 4" xfId="45274"/>
    <cellStyle name="Normal 4 2 3 3 3 5" xfId="45275"/>
    <cellStyle name="Normal 4 2 3 3 4" xfId="45276"/>
    <cellStyle name="Normal 4 2 3 3 4 2" xfId="45277"/>
    <cellStyle name="Normal 4 2 3 3 4 2 2" xfId="45278"/>
    <cellStyle name="Normal 4 2 3 3 4 2 2 2" xfId="45279"/>
    <cellStyle name="Normal 4 2 3 3 4 2 3" xfId="45280"/>
    <cellStyle name="Normal 4 2 3 3 4 3" xfId="45281"/>
    <cellStyle name="Normal 4 2 3 3 4 3 2" xfId="45282"/>
    <cellStyle name="Normal 4 2 3 3 4 4" xfId="45283"/>
    <cellStyle name="Normal 4 2 3 3 5" xfId="45284"/>
    <cellStyle name="Normal 4 2 3 3 5 2" xfId="45285"/>
    <cellStyle name="Normal 4 2 3 3 5 2 2" xfId="45286"/>
    <cellStyle name="Normal 4 2 3 3 5 2 2 2" xfId="45287"/>
    <cellStyle name="Normal 4 2 3 3 5 2 3" xfId="45288"/>
    <cellStyle name="Normal 4 2 3 3 5 3" xfId="45289"/>
    <cellStyle name="Normal 4 2 3 3 5 3 2" xfId="45290"/>
    <cellStyle name="Normal 4 2 3 3 5 4" xfId="45291"/>
    <cellStyle name="Normal 4 2 3 3 6" xfId="45292"/>
    <cellStyle name="Normal 4 2 3 3 6 2" xfId="45293"/>
    <cellStyle name="Normal 4 2 3 3 6 2 2" xfId="45294"/>
    <cellStyle name="Normal 4 2 3 3 6 2 2 2" xfId="45295"/>
    <cellStyle name="Normal 4 2 3 3 6 2 3" xfId="45296"/>
    <cellStyle name="Normal 4 2 3 3 6 3" xfId="45297"/>
    <cellStyle name="Normal 4 2 3 3 6 3 2" xfId="45298"/>
    <cellStyle name="Normal 4 2 3 3 6 4" xfId="45299"/>
    <cellStyle name="Normal 4 2 3 3 7" xfId="45300"/>
    <cellStyle name="Normal 4 2 3 3 7 2" xfId="45301"/>
    <cellStyle name="Normal 4 2 3 3 7 2 2" xfId="45302"/>
    <cellStyle name="Normal 4 2 3 3 7 3" xfId="45303"/>
    <cellStyle name="Normal 4 2 3 3 8" xfId="45304"/>
    <cellStyle name="Normal 4 2 3 3 8 2" xfId="45305"/>
    <cellStyle name="Normal 4 2 3 3 9" xfId="45306"/>
    <cellStyle name="Normal 4 2 3 4" xfId="45307"/>
    <cellStyle name="Normal 4 2 3 4 10" xfId="45308"/>
    <cellStyle name="Normal 4 2 3 4 11" xfId="45309"/>
    <cellStyle name="Normal 4 2 3 4 2" xfId="45310"/>
    <cellStyle name="Normal 4 2 3 4 2 2" xfId="45311"/>
    <cellStyle name="Normal 4 2 3 4 2 2 2" xfId="45312"/>
    <cellStyle name="Normal 4 2 3 4 2 2 2 2" xfId="45313"/>
    <cellStyle name="Normal 4 2 3 4 2 2 2 2 2" xfId="45314"/>
    <cellStyle name="Normal 4 2 3 4 2 2 2 3" xfId="45315"/>
    <cellStyle name="Normal 4 2 3 4 2 2 3" xfId="45316"/>
    <cellStyle name="Normal 4 2 3 4 2 2 3 2" xfId="45317"/>
    <cellStyle name="Normal 4 2 3 4 2 2 4" xfId="45318"/>
    <cellStyle name="Normal 4 2 3 4 2 3" xfId="45319"/>
    <cellStyle name="Normal 4 2 3 4 2 3 2" xfId="45320"/>
    <cellStyle name="Normal 4 2 3 4 2 3 2 2" xfId="45321"/>
    <cellStyle name="Normal 4 2 3 4 2 3 2 2 2" xfId="45322"/>
    <cellStyle name="Normal 4 2 3 4 2 3 2 3" xfId="45323"/>
    <cellStyle name="Normal 4 2 3 4 2 3 3" xfId="45324"/>
    <cellStyle name="Normal 4 2 3 4 2 3 3 2" xfId="45325"/>
    <cellStyle name="Normal 4 2 3 4 2 3 4" xfId="45326"/>
    <cellStyle name="Normal 4 2 3 4 2 4" xfId="45327"/>
    <cellStyle name="Normal 4 2 3 4 2 4 2" xfId="45328"/>
    <cellStyle name="Normal 4 2 3 4 2 4 2 2" xfId="45329"/>
    <cellStyle name="Normal 4 2 3 4 2 4 3" xfId="45330"/>
    <cellStyle name="Normal 4 2 3 4 2 5" xfId="45331"/>
    <cellStyle name="Normal 4 2 3 4 2 5 2" xfId="45332"/>
    <cellStyle name="Normal 4 2 3 4 2 6" xfId="45333"/>
    <cellStyle name="Normal 4 2 3 4 2 7" xfId="45334"/>
    <cellStyle name="Normal 4 2 3 4 3" xfId="45335"/>
    <cellStyle name="Normal 4 2 3 4 3 2" xfId="45336"/>
    <cellStyle name="Normal 4 2 3 4 3 2 2" xfId="45337"/>
    <cellStyle name="Normal 4 2 3 4 3 2 2 2" xfId="45338"/>
    <cellStyle name="Normal 4 2 3 4 3 2 3" xfId="45339"/>
    <cellStyle name="Normal 4 2 3 4 3 3" xfId="45340"/>
    <cellStyle name="Normal 4 2 3 4 3 3 2" xfId="45341"/>
    <cellStyle name="Normal 4 2 3 4 3 4" xfId="45342"/>
    <cellStyle name="Normal 4 2 3 4 3 5" xfId="45343"/>
    <cellStyle name="Normal 4 2 3 4 4" xfId="45344"/>
    <cellStyle name="Normal 4 2 3 4 4 2" xfId="45345"/>
    <cellStyle name="Normal 4 2 3 4 4 2 2" xfId="45346"/>
    <cellStyle name="Normal 4 2 3 4 4 2 2 2" xfId="45347"/>
    <cellStyle name="Normal 4 2 3 4 4 2 3" xfId="45348"/>
    <cellStyle name="Normal 4 2 3 4 4 3" xfId="45349"/>
    <cellStyle name="Normal 4 2 3 4 4 3 2" xfId="45350"/>
    <cellStyle name="Normal 4 2 3 4 4 4" xfId="45351"/>
    <cellStyle name="Normal 4 2 3 4 5" xfId="45352"/>
    <cellStyle name="Normal 4 2 3 4 5 2" xfId="45353"/>
    <cellStyle name="Normal 4 2 3 4 5 2 2" xfId="45354"/>
    <cellStyle name="Normal 4 2 3 4 5 2 2 2" xfId="45355"/>
    <cellStyle name="Normal 4 2 3 4 5 2 3" xfId="45356"/>
    <cellStyle name="Normal 4 2 3 4 5 3" xfId="45357"/>
    <cellStyle name="Normal 4 2 3 4 5 3 2" xfId="45358"/>
    <cellStyle name="Normal 4 2 3 4 5 4" xfId="45359"/>
    <cellStyle name="Normal 4 2 3 4 6" xfId="45360"/>
    <cellStyle name="Normal 4 2 3 4 6 2" xfId="45361"/>
    <cellStyle name="Normal 4 2 3 4 6 2 2" xfId="45362"/>
    <cellStyle name="Normal 4 2 3 4 6 2 2 2" xfId="45363"/>
    <cellStyle name="Normal 4 2 3 4 6 2 3" xfId="45364"/>
    <cellStyle name="Normal 4 2 3 4 6 3" xfId="45365"/>
    <cellStyle name="Normal 4 2 3 4 6 3 2" xfId="45366"/>
    <cellStyle name="Normal 4 2 3 4 6 4" xfId="45367"/>
    <cellStyle name="Normal 4 2 3 4 7" xfId="45368"/>
    <cellStyle name="Normal 4 2 3 4 7 2" xfId="45369"/>
    <cellStyle name="Normal 4 2 3 4 7 2 2" xfId="45370"/>
    <cellStyle name="Normal 4 2 3 4 7 3" xfId="45371"/>
    <cellStyle name="Normal 4 2 3 4 8" xfId="45372"/>
    <cellStyle name="Normal 4 2 3 4 8 2" xfId="45373"/>
    <cellStyle name="Normal 4 2 3 4 9" xfId="45374"/>
    <cellStyle name="Normal 4 2 3 5" xfId="45375"/>
    <cellStyle name="Normal 4 2 3 5 2" xfId="45376"/>
    <cellStyle name="Normal 4 2 3 5 2 2" xfId="45377"/>
    <cellStyle name="Normal 4 2 3 5 2 2 2" xfId="45378"/>
    <cellStyle name="Normal 4 2 3 5 2 2 2 2" xfId="45379"/>
    <cellStyle name="Normal 4 2 3 5 2 2 3" xfId="45380"/>
    <cellStyle name="Normal 4 2 3 5 2 3" xfId="45381"/>
    <cellStyle name="Normal 4 2 3 5 2 3 2" xfId="45382"/>
    <cellStyle name="Normal 4 2 3 5 2 4" xfId="45383"/>
    <cellStyle name="Normal 4 2 3 5 3" xfId="45384"/>
    <cellStyle name="Normal 4 2 3 5 3 2" xfId="45385"/>
    <cellStyle name="Normal 4 2 3 5 3 2 2" xfId="45386"/>
    <cellStyle name="Normal 4 2 3 5 3 2 2 2" xfId="45387"/>
    <cellStyle name="Normal 4 2 3 5 3 2 3" xfId="45388"/>
    <cellStyle name="Normal 4 2 3 5 3 3" xfId="45389"/>
    <cellStyle name="Normal 4 2 3 5 3 3 2" xfId="45390"/>
    <cellStyle name="Normal 4 2 3 5 3 4" xfId="45391"/>
    <cellStyle name="Normal 4 2 3 5 4" xfId="45392"/>
    <cellStyle name="Normal 4 2 3 5 4 2" xfId="45393"/>
    <cellStyle name="Normal 4 2 3 5 4 2 2" xfId="45394"/>
    <cellStyle name="Normal 4 2 3 5 4 3" xfId="45395"/>
    <cellStyle name="Normal 4 2 3 5 5" xfId="45396"/>
    <cellStyle name="Normal 4 2 3 5 5 2" xfId="45397"/>
    <cellStyle name="Normal 4 2 3 5 6" xfId="45398"/>
    <cellStyle name="Normal 4 2 3 5 7" xfId="45399"/>
    <cellStyle name="Normal 4 2 3 5 8" xfId="45400"/>
    <cellStyle name="Normal 4 2 3 6" xfId="45401"/>
    <cellStyle name="Normal 4 2 3 6 2" xfId="45402"/>
    <cellStyle name="Normal 4 2 3 6 2 2" xfId="45403"/>
    <cellStyle name="Normal 4 2 3 6 2 2 2" xfId="45404"/>
    <cellStyle name="Normal 4 2 3 6 2 2 2 2" xfId="45405"/>
    <cellStyle name="Normal 4 2 3 6 2 2 3" xfId="45406"/>
    <cellStyle name="Normal 4 2 3 6 2 3" xfId="45407"/>
    <cellStyle name="Normal 4 2 3 6 2 3 2" xfId="45408"/>
    <cellStyle name="Normal 4 2 3 6 2 4" xfId="45409"/>
    <cellStyle name="Normal 4 2 3 6 3" xfId="45410"/>
    <cellStyle name="Normal 4 2 3 6 3 2" xfId="45411"/>
    <cellStyle name="Normal 4 2 3 6 3 2 2" xfId="45412"/>
    <cellStyle name="Normal 4 2 3 6 3 2 2 2" xfId="45413"/>
    <cellStyle name="Normal 4 2 3 6 3 2 3" xfId="45414"/>
    <cellStyle name="Normal 4 2 3 6 3 3" xfId="45415"/>
    <cellStyle name="Normal 4 2 3 6 3 3 2" xfId="45416"/>
    <cellStyle name="Normal 4 2 3 6 3 4" xfId="45417"/>
    <cellStyle name="Normal 4 2 3 6 4" xfId="45418"/>
    <cellStyle name="Normal 4 2 3 6 4 2" xfId="45419"/>
    <cellStyle name="Normal 4 2 3 6 4 2 2" xfId="45420"/>
    <cellStyle name="Normal 4 2 3 6 4 3" xfId="45421"/>
    <cellStyle name="Normal 4 2 3 6 5" xfId="45422"/>
    <cellStyle name="Normal 4 2 3 6 5 2" xfId="45423"/>
    <cellStyle name="Normal 4 2 3 6 6" xfId="45424"/>
    <cellStyle name="Normal 4 2 3 6 7" xfId="45425"/>
    <cellStyle name="Normal 4 2 3 7" xfId="45426"/>
    <cellStyle name="Normal 4 2 3 7 2" xfId="45427"/>
    <cellStyle name="Normal 4 2 3 7 2 2" xfId="45428"/>
    <cellStyle name="Normal 4 2 3 7 2 2 2" xfId="45429"/>
    <cellStyle name="Normal 4 2 3 7 2 3" xfId="45430"/>
    <cellStyle name="Normal 4 2 3 7 3" xfId="45431"/>
    <cellStyle name="Normal 4 2 3 7 3 2" xfId="45432"/>
    <cellStyle name="Normal 4 2 3 7 4" xfId="45433"/>
    <cellStyle name="Normal 4 2 3 7 5" xfId="45434"/>
    <cellStyle name="Normal 4 2 3 7 6" xfId="45435"/>
    <cellStyle name="Normal 4 2 3 8" xfId="45436"/>
    <cellStyle name="Normal 4 2 3 8 2" xfId="45437"/>
    <cellStyle name="Normal 4 2 3 8 2 2" xfId="45438"/>
    <cellStyle name="Normal 4 2 3 8 2 2 2" xfId="45439"/>
    <cellStyle name="Normal 4 2 3 8 2 3" xfId="45440"/>
    <cellStyle name="Normal 4 2 3 8 3" xfId="45441"/>
    <cellStyle name="Normal 4 2 3 8 3 2" xfId="45442"/>
    <cellStyle name="Normal 4 2 3 8 4" xfId="45443"/>
    <cellStyle name="Normal 4 2 3 9" xfId="45444"/>
    <cellStyle name="Normal 4 2 3 9 2" xfId="45445"/>
    <cellStyle name="Normal 4 2 3 9 2 2" xfId="45446"/>
    <cellStyle name="Normal 4 2 3 9 2 2 2" xfId="45447"/>
    <cellStyle name="Normal 4 2 3 9 2 3" xfId="45448"/>
    <cellStyle name="Normal 4 2 3 9 3" xfId="45449"/>
    <cellStyle name="Normal 4 2 3 9 3 2" xfId="45450"/>
    <cellStyle name="Normal 4 2 3 9 4" xfId="45451"/>
    <cellStyle name="Normal 4 2 4" xfId="45452"/>
    <cellStyle name="Normal 4 2 4 10" xfId="45453"/>
    <cellStyle name="Normal 4 2 4 10 2" xfId="45454"/>
    <cellStyle name="Normal 4 2 4 11" xfId="45455"/>
    <cellStyle name="Normal 4 2 4 12" xfId="45456"/>
    <cellStyle name="Normal 4 2 4 13" xfId="45457"/>
    <cellStyle name="Normal 4 2 4 14" xfId="45458"/>
    <cellStyle name="Normal 4 2 4 15" xfId="45459"/>
    <cellStyle name="Normal 4 2 4 2" xfId="45460"/>
    <cellStyle name="Normal 4 2 4 2 10" xfId="45461"/>
    <cellStyle name="Normal 4 2 4 2 11" xfId="45462"/>
    <cellStyle name="Normal 4 2 4 2 2" xfId="45463"/>
    <cellStyle name="Normal 4 2 4 2 2 2" xfId="45464"/>
    <cellStyle name="Normal 4 2 4 2 2 2 2" xfId="45465"/>
    <cellStyle name="Normal 4 2 4 2 2 2 2 2" xfId="45466"/>
    <cellStyle name="Normal 4 2 4 2 2 2 2 2 2" xfId="45467"/>
    <cellStyle name="Normal 4 2 4 2 2 2 2 3" xfId="45468"/>
    <cellStyle name="Normal 4 2 4 2 2 2 3" xfId="45469"/>
    <cellStyle name="Normal 4 2 4 2 2 2 3 2" xfId="45470"/>
    <cellStyle name="Normal 4 2 4 2 2 2 4" xfId="45471"/>
    <cellStyle name="Normal 4 2 4 2 2 3" xfId="45472"/>
    <cellStyle name="Normal 4 2 4 2 2 3 2" xfId="45473"/>
    <cellStyle name="Normal 4 2 4 2 2 3 2 2" xfId="45474"/>
    <cellStyle name="Normal 4 2 4 2 2 3 2 2 2" xfId="45475"/>
    <cellStyle name="Normal 4 2 4 2 2 3 2 3" xfId="45476"/>
    <cellStyle name="Normal 4 2 4 2 2 3 3" xfId="45477"/>
    <cellStyle name="Normal 4 2 4 2 2 3 3 2" xfId="45478"/>
    <cellStyle name="Normal 4 2 4 2 2 3 4" xfId="45479"/>
    <cellStyle name="Normal 4 2 4 2 2 4" xfId="45480"/>
    <cellStyle name="Normal 4 2 4 2 2 4 2" xfId="45481"/>
    <cellStyle name="Normal 4 2 4 2 2 4 2 2" xfId="45482"/>
    <cellStyle name="Normal 4 2 4 2 2 4 3" xfId="45483"/>
    <cellStyle name="Normal 4 2 4 2 2 5" xfId="45484"/>
    <cellStyle name="Normal 4 2 4 2 2 5 2" xfId="45485"/>
    <cellStyle name="Normal 4 2 4 2 2 6" xfId="45486"/>
    <cellStyle name="Normal 4 2 4 2 2 7" xfId="45487"/>
    <cellStyle name="Normal 4 2 4 2 3" xfId="45488"/>
    <cellStyle name="Normal 4 2 4 2 3 2" xfId="45489"/>
    <cellStyle name="Normal 4 2 4 2 3 2 2" xfId="45490"/>
    <cellStyle name="Normal 4 2 4 2 3 2 2 2" xfId="45491"/>
    <cellStyle name="Normal 4 2 4 2 3 2 3" xfId="45492"/>
    <cellStyle name="Normal 4 2 4 2 3 3" xfId="45493"/>
    <cellStyle name="Normal 4 2 4 2 3 3 2" xfId="45494"/>
    <cellStyle name="Normal 4 2 4 2 3 4" xfId="45495"/>
    <cellStyle name="Normal 4 2 4 2 3 5" xfId="45496"/>
    <cellStyle name="Normal 4 2 4 2 4" xfId="45497"/>
    <cellStyle name="Normal 4 2 4 2 4 2" xfId="45498"/>
    <cellStyle name="Normal 4 2 4 2 4 2 2" xfId="45499"/>
    <cellStyle name="Normal 4 2 4 2 4 2 2 2" xfId="45500"/>
    <cellStyle name="Normal 4 2 4 2 4 2 3" xfId="45501"/>
    <cellStyle name="Normal 4 2 4 2 4 3" xfId="45502"/>
    <cellStyle name="Normal 4 2 4 2 4 3 2" xfId="45503"/>
    <cellStyle name="Normal 4 2 4 2 4 4" xfId="45504"/>
    <cellStyle name="Normal 4 2 4 2 5" xfId="45505"/>
    <cellStyle name="Normal 4 2 4 2 5 2" xfId="45506"/>
    <cellStyle name="Normal 4 2 4 2 5 2 2" xfId="45507"/>
    <cellStyle name="Normal 4 2 4 2 5 2 2 2" xfId="45508"/>
    <cellStyle name="Normal 4 2 4 2 5 2 3" xfId="45509"/>
    <cellStyle name="Normal 4 2 4 2 5 3" xfId="45510"/>
    <cellStyle name="Normal 4 2 4 2 5 3 2" xfId="45511"/>
    <cellStyle name="Normal 4 2 4 2 5 4" xfId="45512"/>
    <cellStyle name="Normal 4 2 4 2 6" xfId="45513"/>
    <cellStyle name="Normal 4 2 4 2 6 2" xfId="45514"/>
    <cellStyle name="Normal 4 2 4 2 6 2 2" xfId="45515"/>
    <cellStyle name="Normal 4 2 4 2 6 2 2 2" xfId="45516"/>
    <cellStyle name="Normal 4 2 4 2 6 2 3" xfId="45517"/>
    <cellStyle name="Normal 4 2 4 2 6 3" xfId="45518"/>
    <cellStyle name="Normal 4 2 4 2 6 3 2" xfId="45519"/>
    <cellStyle name="Normal 4 2 4 2 6 4" xfId="45520"/>
    <cellStyle name="Normal 4 2 4 2 7" xfId="45521"/>
    <cellStyle name="Normal 4 2 4 2 7 2" xfId="45522"/>
    <cellStyle name="Normal 4 2 4 2 7 2 2" xfId="45523"/>
    <cellStyle name="Normal 4 2 4 2 7 3" xfId="45524"/>
    <cellStyle name="Normal 4 2 4 2 8" xfId="45525"/>
    <cellStyle name="Normal 4 2 4 2 8 2" xfId="45526"/>
    <cellStyle name="Normal 4 2 4 2 9" xfId="45527"/>
    <cellStyle name="Normal 4 2 4 3" xfId="45528"/>
    <cellStyle name="Normal 4 2 4 3 10" xfId="45529"/>
    <cellStyle name="Normal 4 2 4 3 11" xfId="45530"/>
    <cellStyle name="Normal 4 2 4 3 2" xfId="45531"/>
    <cellStyle name="Normal 4 2 4 3 2 2" xfId="45532"/>
    <cellStyle name="Normal 4 2 4 3 2 2 2" xfId="45533"/>
    <cellStyle name="Normal 4 2 4 3 2 2 2 2" xfId="45534"/>
    <cellStyle name="Normal 4 2 4 3 2 2 2 2 2" xfId="45535"/>
    <cellStyle name="Normal 4 2 4 3 2 2 2 3" xfId="45536"/>
    <cellStyle name="Normal 4 2 4 3 2 2 3" xfId="45537"/>
    <cellStyle name="Normal 4 2 4 3 2 2 3 2" xfId="45538"/>
    <cellStyle name="Normal 4 2 4 3 2 2 4" xfId="45539"/>
    <cellStyle name="Normal 4 2 4 3 2 3" xfId="45540"/>
    <cellStyle name="Normal 4 2 4 3 2 3 2" xfId="45541"/>
    <cellStyle name="Normal 4 2 4 3 2 3 2 2" xfId="45542"/>
    <cellStyle name="Normal 4 2 4 3 2 3 2 2 2" xfId="45543"/>
    <cellStyle name="Normal 4 2 4 3 2 3 2 3" xfId="45544"/>
    <cellStyle name="Normal 4 2 4 3 2 3 3" xfId="45545"/>
    <cellStyle name="Normal 4 2 4 3 2 3 3 2" xfId="45546"/>
    <cellStyle name="Normal 4 2 4 3 2 3 4" xfId="45547"/>
    <cellStyle name="Normal 4 2 4 3 2 4" xfId="45548"/>
    <cellStyle name="Normal 4 2 4 3 2 4 2" xfId="45549"/>
    <cellStyle name="Normal 4 2 4 3 2 4 2 2" xfId="45550"/>
    <cellStyle name="Normal 4 2 4 3 2 4 3" xfId="45551"/>
    <cellStyle name="Normal 4 2 4 3 2 5" xfId="45552"/>
    <cellStyle name="Normal 4 2 4 3 2 5 2" xfId="45553"/>
    <cellStyle name="Normal 4 2 4 3 2 6" xfId="45554"/>
    <cellStyle name="Normal 4 2 4 3 2 7" xfId="45555"/>
    <cellStyle name="Normal 4 2 4 3 3" xfId="45556"/>
    <cellStyle name="Normal 4 2 4 3 3 2" xfId="45557"/>
    <cellStyle name="Normal 4 2 4 3 3 2 2" xfId="45558"/>
    <cellStyle name="Normal 4 2 4 3 3 2 2 2" xfId="45559"/>
    <cellStyle name="Normal 4 2 4 3 3 2 3" xfId="45560"/>
    <cellStyle name="Normal 4 2 4 3 3 3" xfId="45561"/>
    <cellStyle name="Normal 4 2 4 3 3 3 2" xfId="45562"/>
    <cellStyle name="Normal 4 2 4 3 3 4" xfId="45563"/>
    <cellStyle name="Normal 4 2 4 3 3 5" xfId="45564"/>
    <cellStyle name="Normal 4 2 4 3 4" xfId="45565"/>
    <cellStyle name="Normal 4 2 4 3 4 2" xfId="45566"/>
    <cellStyle name="Normal 4 2 4 3 4 2 2" xfId="45567"/>
    <cellStyle name="Normal 4 2 4 3 4 2 2 2" xfId="45568"/>
    <cellStyle name="Normal 4 2 4 3 4 2 3" xfId="45569"/>
    <cellStyle name="Normal 4 2 4 3 4 3" xfId="45570"/>
    <cellStyle name="Normal 4 2 4 3 4 3 2" xfId="45571"/>
    <cellStyle name="Normal 4 2 4 3 4 4" xfId="45572"/>
    <cellStyle name="Normal 4 2 4 3 5" xfId="45573"/>
    <cellStyle name="Normal 4 2 4 3 5 2" xfId="45574"/>
    <cellStyle name="Normal 4 2 4 3 5 2 2" xfId="45575"/>
    <cellStyle name="Normal 4 2 4 3 5 2 2 2" xfId="45576"/>
    <cellStyle name="Normal 4 2 4 3 5 2 3" xfId="45577"/>
    <cellStyle name="Normal 4 2 4 3 5 3" xfId="45578"/>
    <cellStyle name="Normal 4 2 4 3 5 3 2" xfId="45579"/>
    <cellStyle name="Normal 4 2 4 3 5 4" xfId="45580"/>
    <cellStyle name="Normal 4 2 4 3 6" xfId="45581"/>
    <cellStyle name="Normal 4 2 4 3 6 2" xfId="45582"/>
    <cellStyle name="Normal 4 2 4 3 6 2 2" xfId="45583"/>
    <cellStyle name="Normal 4 2 4 3 6 2 2 2" xfId="45584"/>
    <cellStyle name="Normal 4 2 4 3 6 2 3" xfId="45585"/>
    <cellStyle name="Normal 4 2 4 3 6 3" xfId="45586"/>
    <cellStyle name="Normal 4 2 4 3 6 3 2" xfId="45587"/>
    <cellStyle name="Normal 4 2 4 3 6 4" xfId="45588"/>
    <cellStyle name="Normal 4 2 4 3 7" xfId="45589"/>
    <cellStyle name="Normal 4 2 4 3 7 2" xfId="45590"/>
    <cellStyle name="Normal 4 2 4 3 7 2 2" xfId="45591"/>
    <cellStyle name="Normal 4 2 4 3 7 3" xfId="45592"/>
    <cellStyle name="Normal 4 2 4 3 8" xfId="45593"/>
    <cellStyle name="Normal 4 2 4 3 8 2" xfId="45594"/>
    <cellStyle name="Normal 4 2 4 3 9" xfId="45595"/>
    <cellStyle name="Normal 4 2 4 4" xfId="45596"/>
    <cellStyle name="Normal 4 2 4 4 2" xfId="45597"/>
    <cellStyle name="Normal 4 2 4 4 2 2" xfId="45598"/>
    <cellStyle name="Normal 4 2 4 4 2 2 2" xfId="45599"/>
    <cellStyle name="Normal 4 2 4 4 2 2 2 2" xfId="45600"/>
    <cellStyle name="Normal 4 2 4 4 2 2 3" xfId="45601"/>
    <cellStyle name="Normal 4 2 4 4 2 3" xfId="45602"/>
    <cellStyle name="Normal 4 2 4 4 2 3 2" xfId="45603"/>
    <cellStyle name="Normal 4 2 4 4 2 4" xfId="45604"/>
    <cellStyle name="Normal 4 2 4 4 3" xfId="45605"/>
    <cellStyle name="Normal 4 2 4 4 3 2" xfId="45606"/>
    <cellStyle name="Normal 4 2 4 4 3 2 2" xfId="45607"/>
    <cellStyle name="Normal 4 2 4 4 3 2 2 2" xfId="45608"/>
    <cellStyle name="Normal 4 2 4 4 3 2 3" xfId="45609"/>
    <cellStyle name="Normal 4 2 4 4 3 3" xfId="45610"/>
    <cellStyle name="Normal 4 2 4 4 3 3 2" xfId="45611"/>
    <cellStyle name="Normal 4 2 4 4 3 4" xfId="45612"/>
    <cellStyle name="Normal 4 2 4 4 4" xfId="45613"/>
    <cellStyle name="Normal 4 2 4 4 4 2" xfId="45614"/>
    <cellStyle name="Normal 4 2 4 4 4 2 2" xfId="45615"/>
    <cellStyle name="Normal 4 2 4 4 4 3" xfId="45616"/>
    <cellStyle name="Normal 4 2 4 4 5" xfId="45617"/>
    <cellStyle name="Normal 4 2 4 4 5 2" xfId="45618"/>
    <cellStyle name="Normal 4 2 4 4 6" xfId="45619"/>
    <cellStyle name="Normal 4 2 4 4 7" xfId="45620"/>
    <cellStyle name="Normal 4 2 4 5" xfId="45621"/>
    <cellStyle name="Normal 4 2 4 5 2" xfId="45622"/>
    <cellStyle name="Normal 4 2 4 5 2 2" xfId="45623"/>
    <cellStyle name="Normal 4 2 4 5 2 2 2" xfId="45624"/>
    <cellStyle name="Normal 4 2 4 5 2 2 2 2" xfId="45625"/>
    <cellStyle name="Normal 4 2 4 5 2 2 3" xfId="45626"/>
    <cellStyle name="Normal 4 2 4 5 2 3" xfId="45627"/>
    <cellStyle name="Normal 4 2 4 5 2 3 2" xfId="45628"/>
    <cellStyle name="Normal 4 2 4 5 2 4" xfId="45629"/>
    <cellStyle name="Normal 4 2 4 5 3" xfId="45630"/>
    <cellStyle name="Normal 4 2 4 5 3 2" xfId="45631"/>
    <cellStyle name="Normal 4 2 4 5 3 2 2" xfId="45632"/>
    <cellStyle name="Normal 4 2 4 5 3 2 2 2" xfId="45633"/>
    <cellStyle name="Normal 4 2 4 5 3 2 3" xfId="45634"/>
    <cellStyle name="Normal 4 2 4 5 3 3" xfId="45635"/>
    <cellStyle name="Normal 4 2 4 5 3 3 2" xfId="45636"/>
    <cellStyle name="Normal 4 2 4 5 3 4" xfId="45637"/>
    <cellStyle name="Normal 4 2 4 5 4" xfId="45638"/>
    <cellStyle name="Normal 4 2 4 5 4 2" xfId="45639"/>
    <cellStyle name="Normal 4 2 4 5 4 2 2" xfId="45640"/>
    <cellStyle name="Normal 4 2 4 5 4 3" xfId="45641"/>
    <cellStyle name="Normal 4 2 4 5 5" xfId="45642"/>
    <cellStyle name="Normal 4 2 4 5 5 2" xfId="45643"/>
    <cellStyle name="Normal 4 2 4 5 6" xfId="45644"/>
    <cellStyle name="Normal 4 2 4 5 7" xfId="45645"/>
    <cellStyle name="Normal 4 2 4 6" xfId="45646"/>
    <cellStyle name="Normal 4 2 4 6 2" xfId="45647"/>
    <cellStyle name="Normal 4 2 4 6 2 2" xfId="45648"/>
    <cellStyle name="Normal 4 2 4 6 2 2 2" xfId="45649"/>
    <cellStyle name="Normal 4 2 4 6 2 3" xfId="45650"/>
    <cellStyle name="Normal 4 2 4 6 3" xfId="45651"/>
    <cellStyle name="Normal 4 2 4 6 3 2" xfId="45652"/>
    <cellStyle name="Normal 4 2 4 6 4" xfId="45653"/>
    <cellStyle name="Normal 4 2 4 7" xfId="45654"/>
    <cellStyle name="Normal 4 2 4 7 2" xfId="45655"/>
    <cellStyle name="Normal 4 2 4 7 2 2" xfId="45656"/>
    <cellStyle name="Normal 4 2 4 7 2 2 2" xfId="45657"/>
    <cellStyle name="Normal 4 2 4 7 2 3" xfId="45658"/>
    <cellStyle name="Normal 4 2 4 7 3" xfId="45659"/>
    <cellStyle name="Normal 4 2 4 7 3 2" xfId="45660"/>
    <cellStyle name="Normal 4 2 4 7 4" xfId="45661"/>
    <cellStyle name="Normal 4 2 4 8" xfId="45662"/>
    <cellStyle name="Normal 4 2 4 8 2" xfId="45663"/>
    <cellStyle name="Normal 4 2 4 8 2 2" xfId="45664"/>
    <cellStyle name="Normal 4 2 4 8 2 2 2" xfId="45665"/>
    <cellStyle name="Normal 4 2 4 8 2 3" xfId="45666"/>
    <cellStyle name="Normal 4 2 4 8 3" xfId="45667"/>
    <cellStyle name="Normal 4 2 4 8 3 2" xfId="45668"/>
    <cellStyle name="Normal 4 2 4 8 4" xfId="45669"/>
    <cellStyle name="Normal 4 2 4 9" xfId="45670"/>
    <cellStyle name="Normal 4 2 4 9 2" xfId="45671"/>
    <cellStyle name="Normal 4 2 4 9 2 2" xfId="45672"/>
    <cellStyle name="Normal 4 2 4 9 3" xfId="45673"/>
    <cellStyle name="Normal 4 2 5" xfId="45674"/>
    <cellStyle name="Normal 4 2 5 10" xfId="45675"/>
    <cellStyle name="Normal 4 2 5 11" xfId="45676"/>
    <cellStyle name="Normal 4 2 5 12" xfId="45677"/>
    <cellStyle name="Normal 4 2 5 2" xfId="45678"/>
    <cellStyle name="Normal 4 2 5 2 10" xfId="45679"/>
    <cellStyle name="Normal 4 2 5 2 11" xfId="45680"/>
    <cellStyle name="Normal 4 2 5 2 2" xfId="45681"/>
    <cellStyle name="Normal 4 2 5 2 2 2" xfId="45682"/>
    <cellStyle name="Normal 4 2 5 2 2 2 2" xfId="45683"/>
    <cellStyle name="Normal 4 2 5 2 2 2 2 2" xfId="45684"/>
    <cellStyle name="Normal 4 2 5 2 2 2 2 2 2" xfId="45685"/>
    <cellStyle name="Normal 4 2 5 2 2 2 2 3" xfId="45686"/>
    <cellStyle name="Normal 4 2 5 2 2 2 3" xfId="45687"/>
    <cellStyle name="Normal 4 2 5 2 2 2 3 2" xfId="45688"/>
    <cellStyle name="Normal 4 2 5 2 2 2 4" xfId="45689"/>
    <cellStyle name="Normal 4 2 5 2 2 3" xfId="45690"/>
    <cellStyle name="Normal 4 2 5 2 2 3 2" xfId="45691"/>
    <cellStyle name="Normal 4 2 5 2 2 3 2 2" xfId="45692"/>
    <cellStyle name="Normal 4 2 5 2 2 3 2 2 2" xfId="45693"/>
    <cellStyle name="Normal 4 2 5 2 2 3 2 3" xfId="45694"/>
    <cellStyle name="Normal 4 2 5 2 2 3 3" xfId="45695"/>
    <cellStyle name="Normal 4 2 5 2 2 3 3 2" xfId="45696"/>
    <cellStyle name="Normal 4 2 5 2 2 3 4" xfId="45697"/>
    <cellStyle name="Normal 4 2 5 2 2 4" xfId="45698"/>
    <cellStyle name="Normal 4 2 5 2 2 4 2" xfId="45699"/>
    <cellStyle name="Normal 4 2 5 2 2 4 2 2" xfId="45700"/>
    <cellStyle name="Normal 4 2 5 2 2 4 3" xfId="45701"/>
    <cellStyle name="Normal 4 2 5 2 2 5" xfId="45702"/>
    <cellStyle name="Normal 4 2 5 2 2 5 2" xfId="45703"/>
    <cellStyle name="Normal 4 2 5 2 2 6" xfId="45704"/>
    <cellStyle name="Normal 4 2 5 2 2 7" xfId="45705"/>
    <cellStyle name="Normal 4 2 5 2 3" xfId="45706"/>
    <cellStyle name="Normal 4 2 5 2 3 2" xfId="45707"/>
    <cellStyle name="Normal 4 2 5 2 3 2 2" xfId="45708"/>
    <cellStyle name="Normal 4 2 5 2 3 2 2 2" xfId="45709"/>
    <cellStyle name="Normal 4 2 5 2 3 2 3" xfId="45710"/>
    <cellStyle name="Normal 4 2 5 2 3 3" xfId="45711"/>
    <cellStyle name="Normal 4 2 5 2 3 3 2" xfId="45712"/>
    <cellStyle name="Normal 4 2 5 2 3 4" xfId="45713"/>
    <cellStyle name="Normal 4 2 5 2 3 5" xfId="45714"/>
    <cellStyle name="Normal 4 2 5 2 4" xfId="45715"/>
    <cellStyle name="Normal 4 2 5 2 4 2" xfId="45716"/>
    <cellStyle name="Normal 4 2 5 2 4 2 2" xfId="45717"/>
    <cellStyle name="Normal 4 2 5 2 4 2 2 2" xfId="45718"/>
    <cellStyle name="Normal 4 2 5 2 4 2 3" xfId="45719"/>
    <cellStyle name="Normal 4 2 5 2 4 3" xfId="45720"/>
    <cellStyle name="Normal 4 2 5 2 4 3 2" xfId="45721"/>
    <cellStyle name="Normal 4 2 5 2 4 4" xfId="45722"/>
    <cellStyle name="Normal 4 2 5 2 5" xfId="45723"/>
    <cellStyle name="Normal 4 2 5 2 5 2" xfId="45724"/>
    <cellStyle name="Normal 4 2 5 2 5 2 2" xfId="45725"/>
    <cellStyle name="Normal 4 2 5 2 5 2 2 2" xfId="45726"/>
    <cellStyle name="Normal 4 2 5 2 5 2 3" xfId="45727"/>
    <cellStyle name="Normal 4 2 5 2 5 3" xfId="45728"/>
    <cellStyle name="Normal 4 2 5 2 5 3 2" xfId="45729"/>
    <cellStyle name="Normal 4 2 5 2 5 4" xfId="45730"/>
    <cellStyle name="Normal 4 2 5 2 6" xfId="45731"/>
    <cellStyle name="Normal 4 2 5 2 6 2" xfId="45732"/>
    <cellStyle name="Normal 4 2 5 2 6 2 2" xfId="45733"/>
    <cellStyle name="Normal 4 2 5 2 6 2 2 2" xfId="45734"/>
    <cellStyle name="Normal 4 2 5 2 6 2 3" xfId="45735"/>
    <cellStyle name="Normal 4 2 5 2 6 3" xfId="45736"/>
    <cellStyle name="Normal 4 2 5 2 6 3 2" xfId="45737"/>
    <cellStyle name="Normal 4 2 5 2 6 4" xfId="45738"/>
    <cellStyle name="Normal 4 2 5 2 7" xfId="45739"/>
    <cellStyle name="Normal 4 2 5 2 7 2" xfId="45740"/>
    <cellStyle name="Normal 4 2 5 2 7 2 2" xfId="45741"/>
    <cellStyle name="Normal 4 2 5 2 7 3" xfId="45742"/>
    <cellStyle name="Normal 4 2 5 2 8" xfId="45743"/>
    <cellStyle name="Normal 4 2 5 2 8 2" xfId="45744"/>
    <cellStyle name="Normal 4 2 5 2 9" xfId="45745"/>
    <cellStyle name="Normal 4 2 5 3" xfId="45746"/>
    <cellStyle name="Normal 4 2 5 3 2" xfId="45747"/>
    <cellStyle name="Normal 4 2 5 3 3" xfId="45748"/>
    <cellStyle name="Normal 4 2 5 4" xfId="45749"/>
    <cellStyle name="Normal 4 2 5 4 2" xfId="45750"/>
    <cellStyle name="Normal 4 2 5 4 2 2" xfId="45751"/>
    <cellStyle name="Normal 4 2 5 4 2 2 2" xfId="45752"/>
    <cellStyle name="Normal 4 2 5 4 2 3" xfId="45753"/>
    <cellStyle name="Normal 4 2 5 4 3" xfId="45754"/>
    <cellStyle name="Normal 4 2 5 4 3 2" xfId="45755"/>
    <cellStyle name="Normal 4 2 5 4 4" xfId="45756"/>
    <cellStyle name="Normal 4 2 5 4 5" xfId="45757"/>
    <cellStyle name="Normal 4 2 5 5" xfId="45758"/>
    <cellStyle name="Normal 4 2 5 5 2" xfId="45759"/>
    <cellStyle name="Normal 4 2 5 5 2 2" xfId="45760"/>
    <cellStyle name="Normal 4 2 5 5 2 2 2" xfId="45761"/>
    <cellStyle name="Normal 4 2 5 5 2 3" xfId="45762"/>
    <cellStyle name="Normal 4 2 5 5 3" xfId="45763"/>
    <cellStyle name="Normal 4 2 5 5 3 2" xfId="45764"/>
    <cellStyle name="Normal 4 2 5 5 4" xfId="45765"/>
    <cellStyle name="Normal 4 2 5 6" xfId="45766"/>
    <cellStyle name="Normal 4 2 5 6 2" xfId="45767"/>
    <cellStyle name="Normal 4 2 5 6 2 2" xfId="45768"/>
    <cellStyle name="Normal 4 2 5 6 2 2 2" xfId="45769"/>
    <cellStyle name="Normal 4 2 5 6 2 3" xfId="45770"/>
    <cellStyle name="Normal 4 2 5 6 3" xfId="45771"/>
    <cellStyle name="Normal 4 2 5 6 3 2" xfId="45772"/>
    <cellStyle name="Normal 4 2 5 6 4" xfId="45773"/>
    <cellStyle name="Normal 4 2 5 7" xfId="45774"/>
    <cellStyle name="Normal 4 2 5 7 2" xfId="45775"/>
    <cellStyle name="Normal 4 2 5 7 2 2" xfId="45776"/>
    <cellStyle name="Normal 4 2 5 7 2 2 2" xfId="45777"/>
    <cellStyle name="Normal 4 2 5 7 2 3" xfId="45778"/>
    <cellStyle name="Normal 4 2 5 7 3" xfId="45779"/>
    <cellStyle name="Normal 4 2 5 7 3 2" xfId="45780"/>
    <cellStyle name="Normal 4 2 5 7 4" xfId="45781"/>
    <cellStyle name="Normal 4 2 5 8" xfId="45782"/>
    <cellStyle name="Normal 4 2 5 8 2" xfId="45783"/>
    <cellStyle name="Normal 4 2 5 8 2 2" xfId="45784"/>
    <cellStyle name="Normal 4 2 5 8 3" xfId="45785"/>
    <cellStyle name="Normal 4 2 5 9" xfId="45786"/>
    <cellStyle name="Normal 4 2 5 9 2" xfId="45787"/>
    <cellStyle name="Normal 4 2 6" xfId="45788"/>
    <cellStyle name="Normal 4 2 6 2" xfId="45789"/>
    <cellStyle name="Normal 4 2 6 3" xfId="45790"/>
    <cellStyle name="Normal 4 2 7" xfId="45791"/>
    <cellStyle name="Normal 4 2 7 2" xfId="45792"/>
    <cellStyle name="Normal 4 2 7 2 2" xfId="45793"/>
    <cellStyle name="Normal 4 2 7 2 2 2" xfId="45794"/>
    <cellStyle name="Normal 4 2 7 2 2 2 2" xfId="45795"/>
    <cellStyle name="Normal 4 2 7 2 2 3" xfId="45796"/>
    <cellStyle name="Normal 4 2 7 2 3" xfId="45797"/>
    <cellStyle name="Normal 4 2 7 2 3 2" xfId="45798"/>
    <cellStyle name="Normal 4 2 7 2 4" xfId="45799"/>
    <cellStyle name="Normal 4 2 7 3" xfId="45800"/>
    <cellStyle name="Normal 4 2 7 3 2" xfId="45801"/>
    <cellStyle name="Normal 4 2 7 3 2 2" xfId="45802"/>
    <cellStyle name="Normal 4 2 7 3 2 2 2" xfId="45803"/>
    <cellStyle name="Normal 4 2 7 3 2 3" xfId="45804"/>
    <cellStyle name="Normal 4 2 7 3 3" xfId="45805"/>
    <cellStyle name="Normal 4 2 7 3 3 2" xfId="45806"/>
    <cellStyle name="Normal 4 2 7 3 4" xfId="45807"/>
    <cellStyle name="Normal 4 2 7 4" xfId="45808"/>
    <cellStyle name="Normal 4 2 7 4 2" xfId="45809"/>
    <cellStyle name="Normal 4 2 7 4 2 2" xfId="45810"/>
    <cellStyle name="Normal 4 2 7 4 3" xfId="45811"/>
    <cellStyle name="Normal 4 2 7 5" xfId="45812"/>
    <cellStyle name="Normal 4 2 7 5 2" xfId="45813"/>
    <cellStyle name="Normal 4 2 7 6" xfId="45814"/>
    <cellStyle name="Normal 4 2 7 7" xfId="45815"/>
    <cellStyle name="Normal 4 2 7 8" xfId="45816"/>
    <cellStyle name="Normal 4 2 8" xfId="45817"/>
    <cellStyle name="Normal 4 2 8 2" xfId="45818"/>
    <cellStyle name="Normal 4 2 8 2 2" xfId="45819"/>
    <cellStyle name="Normal 4 2 8 2 2 2" xfId="45820"/>
    <cellStyle name="Normal 4 2 8 2 2 2 2" xfId="45821"/>
    <cellStyle name="Normal 4 2 8 2 2 3" xfId="45822"/>
    <cellStyle name="Normal 4 2 8 2 3" xfId="45823"/>
    <cellStyle name="Normal 4 2 8 2 3 2" xfId="45824"/>
    <cellStyle name="Normal 4 2 8 2 4" xfId="45825"/>
    <cellStyle name="Normal 4 2 8 3" xfId="45826"/>
    <cellStyle name="Normal 4 2 8 3 2" xfId="45827"/>
    <cellStyle name="Normal 4 2 8 3 2 2" xfId="45828"/>
    <cellStyle name="Normal 4 2 8 3 2 2 2" xfId="45829"/>
    <cellStyle name="Normal 4 2 8 3 2 3" xfId="45830"/>
    <cellStyle name="Normal 4 2 8 3 3" xfId="45831"/>
    <cellStyle name="Normal 4 2 8 3 3 2" xfId="45832"/>
    <cellStyle name="Normal 4 2 8 3 4" xfId="45833"/>
    <cellStyle name="Normal 4 2 8 4" xfId="45834"/>
    <cellStyle name="Normal 4 2 8 4 2" xfId="45835"/>
    <cellStyle name="Normal 4 2 8 4 2 2" xfId="45836"/>
    <cellStyle name="Normal 4 2 8 4 3" xfId="45837"/>
    <cellStyle name="Normal 4 2 8 5" xfId="45838"/>
    <cellStyle name="Normal 4 2 8 5 2" xfId="45839"/>
    <cellStyle name="Normal 4 2 8 6" xfId="45840"/>
    <cellStyle name="Normal 4 2 8 7" xfId="45841"/>
    <cellStyle name="Normal 4 2 9" xfId="45842"/>
    <cellStyle name="Normal 4 2 9 2" xfId="45843"/>
    <cellStyle name="Normal 4 2 9 2 2" xfId="45844"/>
    <cellStyle name="Normal 4 2 9 2 2 2" xfId="45845"/>
    <cellStyle name="Normal 4 2 9 2 2 2 2" xfId="45846"/>
    <cellStyle name="Normal 4 2 9 2 2 3" xfId="45847"/>
    <cellStyle name="Normal 4 2 9 2 3" xfId="45848"/>
    <cellStyle name="Normal 4 2 9 2 3 2" xfId="45849"/>
    <cellStyle name="Normal 4 2 9 2 4" xfId="45850"/>
    <cellStyle name="Normal 4 2 9 3" xfId="45851"/>
    <cellStyle name="Normal 4 2 9 3 2" xfId="45852"/>
    <cellStyle name="Normal 4 2 9 3 2 2" xfId="45853"/>
    <cellStyle name="Normal 4 2 9 3 2 2 2" xfId="45854"/>
    <cellStyle name="Normal 4 2 9 3 2 3" xfId="45855"/>
    <cellStyle name="Normal 4 2 9 3 3" xfId="45856"/>
    <cellStyle name="Normal 4 2 9 3 3 2" xfId="45857"/>
    <cellStyle name="Normal 4 2 9 3 4" xfId="45858"/>
    <cellStyle name="Normal 4 2 9 4" xfId="45859"/>
    <cellStyle name="Normal 4 2 9 4 2" xfId="45860"/>
    <cellStyle name="Normal 4 2 9 4 2 2" xfId="45861"/>
    <cellStyle name="Normal 4 2 9 4 3" xfId="45862"/>
    <cellStyle name="Normal 4 2 9 5" xfId="45863"/>
    <cellStyle name="Normal 4 2 9 5 2" xfId="45864"/>
    <cellStyle name="Normal 4 2 9 6" xfId="45865"/>
    <cellStyle name="Normal 4 2 9 7" xfId="45866"/>
    <cellStyle name="Normal 4 2_2013" xfId="45867"/>
    <cellStyle name="Normal 4 20" xfId="45868"/>
    <cellStyle name="Normal 4 21" xfId="45869"/>
    <cellStyle name="Normal 4 22" xfId="45870"/>
    <cellStyle name="Normal 4 23" xfId="45871"/>
    <cellStyle name="Normal 4 24" xfId="45872"/>
    <cellStyle name="Normal 4 25" xfId="45873"/>
    <cellStyle name="Normal 4 26" xfId="45874"/>
    <cellStyle name="Normal 4 27" xfId="45875"/>
    <cellStyle name="Normal 4 3" xfId="45876"/>
    <cellStyle name="Normal 4 3 10" xfId="45877"/>
    <cellStyle name="Normal 4 3 10 2" xfId="45878"/>
    <cellStyle name="Normal 4 3 10 2 2" xfId="45879"/>
    <cellStyle name="Normal 4 3 10 2 2 2" xfId="45880"/>
    <cellStyle name="Normal 4 3 10 2 2 2 2" xfId="45881"/>
    <cellStyle name="Normal 4 3 10 2 2 3" xfId="45882"/>
    <cellStyle name="Normal 4 3 10 2 3" xfId="45883"/>
    <cellStyle name="Normal 4 3 10 2 3 2" xfId="45884"/>
    <cellStyle name="Normal 4 3 10 2 4" xfId="45885"/>
    <cellStyle name="Normal 4 3 10 3" xfId="45886"/>
    <cellStyle name="Normal 4 3 10 3 2" xfId="45887"/>
    <cellStyle name="Normal 4 3 10 3 2 2" xfId="45888"/>
    <cellStyle name="Normal 4 3 10 3 2 2 2" xfId="45889"/>
    <cellStyle name="Normal 4 3 10 3 2 3" xfId="45890"/>
    <cellStyle name="Normal 4 3 10 3 3" xfId="45891"/>
    <cellStyle name="Normal 4 3 10 3 3 2" xfId="45892"/>
    <cellStyle name="Normal 4 3 10 3 4" xfId="45893"/>
    <cellStyle name="Normal 4 3 10 4" xfId="45894"/>
    <cellStyle name="Normal 4 3 10 4 2" xfId="45895"/>
    <cellStyle name="Normal 4 3 10 4 2 2" xfId="45896"/>
    <cellStyle name="Normal 4 3 10 4 3" xfId="45897"/>
    <cellStyle name="Normal 4 3 10 5" xfId="45898"/>
    <cellStyle name="Normal 4 3 10 5 2" xfId="45899"/>
    <cellStyle name="Normal 4 3 10 6" xfId="45900"/>
    <cellStyle name="Normal 4 3 10 7" xfId="45901"/>
    <cellStyle name="Normal 4 3 11" xfId="45902"/>
    <cellStyle name="Normal 4 3 11 2" xfId="45903"/>
    <cellStyle name="Normal 4 3 11 2 2" xfId="45904"/>
    <cellStyle name="Normal 4 3 11 2 2 2" xfId="45905"/>
    <cellStyle name="Normal 4 3 11 2 2 2 2" xfId="45906"/>
    <cellStyle name="Normal 4 3 11 2 2 3" xfId="45907"/>
    <cellStyle name="Normal 4 3 11 2 3" xfId="45908"/>
    <cellStyle name="Normal 4 3 11 2 3 2" xfId="45909"/>
    <cellStyle name="Normal 4 3 11 2 4" xfId="45910"/>
    <cellStyle name="Normal 4 3 11 3" xfId="45911"/>
    <cellStyle name="Normal 4 3 11 3 2" xfId="45912"/>
    <cellStyle name="Normal 4 3 11 3 2 2" xfId="45913"/>
    <cellStyle name="Normal 4 3 11 3 2 2 2" xfId="45914"/>
    <cellStyle name="Normal 4 3 11 3 2 3" xfId="45915"/>
    <cellStyle name="Normal 4 3 11 3 3" xfId="45916"/>
    <cellStyle name="Normal 4 3 11 3 3 2" xfId="45917"/>
    <cellStyle name="Normal 4 3 11 3 4" xfId="45918"/>
    <cellStyle name="Normal 4 3 11 4" xfId="45919"/>
    <cellStyle name="Normal 4 3 11 4 2" xfId="45920"/>
    <cellStyle name="Normal 4 3 11 4 2 2" xfId="45921"/>
    <cellStyle name="Normal 4 3 11 4 3" xfId="45922"/>
    <cellStyle name="Normal 4 3 11 5" xfId="45923"/>
    <cellStyle name="Normal 4 3 11 5 2" xfId="45924"/>
    <cellStyle name="Normal 4 3 11 6" xfId="45925"/>
    <cellStyle name="Normal 4 3 11 7" xfId="45926"/>
    <cellStyle name="Normal 4 3 12" xfId="45927"/>
    <cellStyle name="Normal 4 3 12 2" xfId="45928"/>
    <cellStyle name="Normal 4 3 12 2 2" xfId="45929"/>
    <cellStyle name="Normal 4 3 12 2 2 2" xfId="45930"/>
    <cellStyle name="Normal 4 3 12 2 2 2 2" xfId="45931"/>
    <cellStyle name="Normal 4 3 12 2 2 3" xfId="45932"/>
    <cellStyle name="Normal 4 3 12 2 3" xfId="45933"/>
    <cellStyle name="Normal 4 3 12 2 3 2" xfId="45934"/>
    <cellStyle name="Normal 4 3 12 2 4" xfId="45935"/>
    <cellStyle name="Normal 4 3 12 3" xfId="45936"/>
    <cellStyle name="Normal 4 3 12 3 2" xfId="45937"/>
    <cellStyle name="Normal 4 3 12 3 2 2" xfId="45938"/>
    <cellStyle name="Normal 4 3 12 3 2 2 2" xfId="45939"/>
    <cellStyle name="Normal 4 3 12 3 2 3" xfId="45940"/>
    <cellStyle name="Normal 4 3 12 3 3" xfId="45941"/>
    <cellStyle name="Normal 4 3 12 3 3 2" xfId="45942"/>
    <cellStyle name="Normal 4 3 12 3 4" xfId="45943"/>
    <cellStyle name="Normal 4 3 12 4" xfId="45944"/>
    <cellStyle name="Normal 4 3 12 4 2" xfId="45945"/>
    <cellStyle name="Normal 4 3 12 4 2 2" xfId="45946"/>
    <cellStyle name="Normal 4 3 12 4 3" xfId="45947"/>
    <cellStyle name="Normal 4 3 12 5" xfId="45948"/>
    <cellStyle name="Normal 4 3 12 5 2" xfId="45949"/>
    <cellStyle name="Normal 4 3 12 6" xfId="45950"/>
    <cellStyle name="Normal 4 3 12 7" xfId="45951"/>
    <cellStyle name="Normal 4 3 13" xfId="45952"/>
    <cellStyle name="Normal 4 3 13 2" xfId="45953"/>
    <cellStyle name="Normal 4 3 13 2 2" xfId="45954"/>
    <cellStyle name="Normal 4 3 13 2 2 2" xfId="45955"/>
    <cellStyle name="Normal 4 3 13 2 3" xfId="45956"/>
    <cellStyle name="Normal 4 3 13 3" xfId="45957"/>
    <cellStyle name="Normal 4 3 13 3 2" xfId="45958"/>
    <cellStyle name="Normal 4 3 13 4" xfId="45959"/>
    <cellStyle name="Normal 4 3 14" xfId="45960"/>
    <cellStyle name="Normal 4 3 14 2" xfId="45961"/>
    <cellStyle name="Normal 4 3 14 2 2" xfId="45962"/>
    <cellStyle name="Normal 4 3 14 2 2 2" xfId="45963"/>
    <cellStyle name="Normal 4 3 14 2 3" xfId="45964"/>
    <cellStyle name="Normal 4 3 14 3" xfId="45965"/>
    <cellStyle name="Normal 4 3 14 3 2" xfId="45966"/>
    <cellStyle name="Normal 4 3 14 4" xfId="45967"/>
    <cellStyle name="Normal 4 3 15" xfId="45968"/>
    <cellStyle name="Normal 4 3 15 2" xfId="45969"/>
    <cellStyle name="Normal 4 3 15 2 2" xfId="45970"/>
    <cellStyle name="Normal 4 3 15 2 2 2" xfId="45971"/>
    <cellStyle name="Normal 4 3 15 2 3" xfId="45972"/>
    <cellStyle name="Normal 4 3 15 3" xfId="45973"/>
    <cellStyle name="Normal 4 3 15 3 2" xfId="45974"/>
    <cellStyle name="Normal 4 3 15 4" xfId="45975"/>
    <cellStyle name="Normal 4 3 16" xfId="45976"/>
    <cellStyle name="Normal 4 3 16 2" xfId="45977"/>
    <cellStyle name="Normal 4 3 16 2 2" xfId="45978"/>
    <cellStyle name="Normal 4 3 16 3" xfId="45979"/>
    <cellStyle name="Normal 4 3 17" xfId="45980"/>
    <cellStyle name="Normal 4 3 17 2" xfId="45981"/>
    <cellStyle name="Normal 4 3 18" xfId="45982"/>
    <cellStyle name="Normal 4 3 19" xfId="45983"/>
    <cellStyle name="Normal 4 3 2" xfId="45984"/>
    <cellStyle name="Normal 4 3 2 10" xfId="45985"/>
    <cellStyle name="Normal 4 3 2 10 2" xfId="45986"/>
    <cellStyle name="Normal 4 3 2 10 2 2" xfId="45987"/>
    <cellStyle name="Normal 4 3 2 10 2 2 2" xfId="45988"/>
    <cellStyle name="Normal 4 3 2 10 2 3" xfId="45989"/>
    <cellStyle name="Normal 4 3 2 10 3" xfId="45990"/>
    <cellStyle name="Normal 4 3 2 10 3 2" xfId="45991"/>
    <cellStyle name="Normal 4 3 2 10 4" xfId="45992"/>
    <cellStyle name="Normal 4 3 2 11" xfId="45993"/>
    <cellStyle name="Normal 4 3 2 11 2" xfId="45994"/>
    <cellStyle name="Normal 4 3 2 11 2 2" xfId="45995"/>
    <cellStyle name="Normal 4 3 2 11 3" xfId="45996"/>
    <cellStyle name="Normal 4 3 2 12" xfId="45997"/>
    <cellStyle name="Normal 4 3 2 12 2" xfId="45998"/>
    <cellStyle name="Normal 4 3 2 13" xfId="45999"/>
    <cellStyle name="Normal 4 3 2 14" xfId="46000"/>
    <cellStyle name="Normal 4 3 2 15" xfId="46001"/>
    <cellStyle name="Normal 4 3 2 16" xfId="46002"/>
    <cellStyle name="Normal 4 3 2 17" xfId="46003"/>
    <cellStyle name="Normal 4 3 2 18" xfId="46004"/>
    <cellStyle name="Normal 4 3 2 19" xfId="46005"/>
    <cellStyle name="Normal 4 3 2 2" xfId="46006"/>
    <cellStyle name="Normal 4 3 2 2 10" xfId="46007"/>
    <cellStyle name="Normal 4 3 2 2 10 2" xfId="46008"/>
    <cellStyle name="Normal 4 3 2 2 10 2 2" xfId="46009"/>
    <cellStyle name="Normal 4 3 2 2 10 3" xfId="46010"/>
    <cellStyle name="Normal 4 3 2 2 11" xfId="46011"/>
    <cellStyle name="Normal 4 3 2 2 11 2" xfId="46012"/>
    <cellStyle name="Normal 4 3 2 2 12" xfId="46013"/>
    <cellStyle name="Normal 4 3 2 2 13" xfId="46014"/>
    <cellStyle name="Normal 4 3 2 2 14" xfId="46015"/>
    <cellStyle name="Normal 4 3 2 2 15" xfId="46016"/>
    <cellStyle name="Normal 4 3 2 2 2" xfId="46017"/>
    <cellStyle name="Normal 4 3 2 2 2 10" xfId="46018"/>
    <cellStyle name="Normal 4 3 2 2 2 10 2" xfId="46019"/>
    <cellStyle name="Normal 4 3 2 2 2 11" xfId="46020"/>
    <cellStyle name="Normal 4 3 2 2 2 12" xfId="46021"/>
    <cellStyle name="Normal 4 3 2 2 2 13" xfId="46022"/>
    <cellStyle name="Normal 4 3 2 2 2 2" xfId="46023"/>
    <cellStyle name="Normal 4 3 2 2 2 2 10" xfId="46024"/>
    <cellStyle name="Normal 4 3 2 2 2 2 2" xfId="46025"/>
    <cellStyle name="Normal 4 3 2 2 2 2 2 2" xfId="46026"/>
    <cellStyle name="Normal 4 3 2 2 2 2 2 2 2" xfId="46027"/>
    <cellStyle name="Normal 4 3 2 2 2 2 2 2 2 2" xfId="46028"/>
    <cellStyle name="Normal 4 3 2 2 2 2 2 2 2 2 2" xfId="46029"/>
    <cellStyle name="Normal 4 3 2 2 2 2 2 2 2 3" xfId="46030"/>
    <cellStyle name="Normal 4 3 2 2 2 2 2 2 3" xfId="46031"/>
    <cellStyle name="Normal 4 3 2 2 2 2 2 2 3 2" xfId="46032"/>
    <cellStyle name="Normal 4 3 2 2 2 2 2 2 4" xfId="46033"/>
    <cellStyle name="Normal 4 3 2 2 2 2 2 3" xfId="46034"/>
    <cellStyle name="Normal 4 3 2 2 2 2 2 3 2" xfId="46035"/>
    <cellStyle name="Normal 4 3 2 2 2 2 2 3 2 2" xfId="46036"/>
    <cellStyle name="Normal 4 3 2 2 2 2 2 3 2 2 2" xfId="46037"/>
    <cellStyle name="Normal 4 3 2 2 2 2 2 3 2 3" xfId="46038"/>
    <cellStyle name="Normal 4 3 2 2 2 2 2 3 3" xfId="46039"/>
    <cellStyle name="Normal 4 3 2 2 2 2 2 3 3 2" xfId="46040"/>
    <cellStyle name="Normal 4 3 2 2 2 2 2 3 4" xfId="46041"/>
    <cellStyle name="Normal 4 3 2 2 2 2 2 4" xfId="46042"/>
    <cellStyle name="Normal 4 3 2 2 2 2 2 4 2" xfId="46043"/>
    <cellStyle name="Normal 4 3 2 2 2 2 2 4 2 2" xfId="46044"/>
    <cellStyle name="Normal 4 3 2 2 2 2 2 4 3" xfId="46045"/>
    <cellStyle name="Normal 4 3 2 2 2 2 2 5" xfId="46046"/>
    <cellStyle name="Normal 4 3 2 2 2 2 2 5 2" xfId="46047"/>
    <cellStyle name="Normal 4 3 2 2 2 2 2 6" xfId="46048"/>
    <cellStyle name="Normal 4 3 2 2 2 2 2 7" xfId="46049"/>
    <cellStyle name="Normal 4 3 2 2 2 2 3" xfId="46050"/>
    <cellStyle name="Normal 4 3 2 2 2 2 3 2" xfId="46051"/>
    <cellStyle name="Normal 4 3 2 2 2 2 3 2 2" xfId="46052"/>
    <cellStyle name="Normal 4 3 2 2 2 2 3 2 2 2" xfId="46053"/>
    <cellStyle name="Normal 4 3 2 2 2 2 3 2 3" xfId="46054"/>
    <cellStyle name="Normal 4 3 2 2 2 2 3 3" xfId="46055"/>
    <cellStyle name="Normal 4 3 2 2 2 2 3 3 2" xfId="46056"/>
    <cellStyle name="Normal 4 3 2 2 2 2 3 4" xfId="46057"/>
    <cellStyle name="Normal 4 3 2 2 2 2 3 5" xfId="46058"/>
    <cellStyle name="Normal 4 3 2 2 2 2 4" xfId="46059"/>
    <cellStyle name="Normal 4 3 2 2 2 2 4 2" xfId="46060"/>
    <cellStyle name="Normal 4 3 2 2 2 2 4 2 2" xfId="46061"/>
    <cellStyle name="Normal 4 3 2 2 2 2 4 2 2 2" xfId="46062"/>
    <cellStyle name="Normal 4 3 2 2 2 2 4 2 3" xfId="46063"/>
    <cellStyle name="Normal 4 3 2 2 2 2 4 3" xfId="46064"/>
    <cellStyle name="Normal 4 3 2 2 2 2 4 3 2" xfId="46065"/>
    <cellStyle name="Normal 4 3 2 2 2 2 4 4" xfId="46066"/>
    <cellStyle name="Normal 4 3 2 2 2 2 5" xfId="46067"/>
    <cellStyle name="Normal 4 3 2 2 2 2 5 2" xfId="46068"/>
    <cellStyle name="Normal 4 3 2 2 2 2 5 2 2" xfId="46069"/>
    <cellStyle name="Normal 4 3 2 2 2 2 5 2 2 2" xfId="46070"/>
    <cellStyle name="Normal 4 3 2 2 2 2 5 2 3" xfId="46071"/>
    <cellStyle name="Normal 4 3 2 2 2 2 5 3" xfId="46072"/>
    <cellStyle name="Normal 4 3 2 2 2 2 5 3 2" xfId="46073"/>
    <cellStyle name="Normal 4 3 2 2 2 2 5 4" xfId="46074"/>
    <cellStyle name="Normal 4 3 2 2 2 2 6" xfId="46075"/>
    <cellStyle name="Normal 4 3 2 2 2 2 6 2" xfId="46076"/>
    <cellStyle name="Normal 4 3 2 2 2 2 6 2 2" xfId="46077"/>
    <cellStyle name="Normal 4 3 2 2 2 2 6 2 2 2" xfId="46078"/>
    <cellStyle name="Normal 4 3 2 2 2 2 6 2 3" xfId="46079"/>
    <cellStyle name="Normal 4 3 2 2 2 2 6 3" xfId="46080"/>
    <cellStyle name="Normal 4 3 2 2 2 2 6 3 2" xfId="46081"/>
    <cellStyle name="Normal 4 3 2 2 2 2 6 4" xfId="46082"/>
    <cellStyle name="Normal 4 3 2 2 2 2 7" xfId="46083"/>
    <cellStyle name="Normal 4 3 2 2 2 2 7 2" xfId="46084"/>
    <cellStyle name="Normal 4 3 2 2 2 2 7 2 2" xfId="46085"/>
    <cellStyle name="Normal 4 3 2 2 2 2 7 3" xfId="46086"/>
    <cellStyle name="Normal 4 3 2 2 2 2 8" xfId="46087"/>
    <cellStyle name="Normal 4 3 2 2 2 2 8 2" xfId="46088"/>
    <cellStyle name="Normal 4 3 2 2 2 2 9" xfId="46089"/>
    <cellStyle name="Normal 4 3 2 2 2 3" xfId="46090"/>
    <cellStyle name="Normal 4 3 2 2 2 3 10" xfId="46091"/>
    <cellStyle name="Normal 4 3 2 2 2 3 2" xfId="46092"/>
    <cellStyle name="Normal 4 3 2 2 2 3 2 2" xfId="46093"/>
    <cellStyle name="Normal 4 3 2 2 2 3 2 2 2" xfId="46094"/>
    <cellStyle name="Normal 4 3 2 2 2 3 2 2 2 2" xfId="46095"/>
    <cellStyle name="Normal 4 3 2 2 2 3 2 2 2 2 2" xfId="46096"/>
    <cellStyle name="Normal 4 3 2 2 2 3 2 2 2 3" xfId="46097"/>
    <cellStyle name="Normal 4 3 2 2 2 3 2 2 3" xfId="46098"/>
    <cellStyle name="Normal 4 3 2 2 2 3 2 2 3 2" xfId="46099"/>
    <cellStyle name="Normal 4 3 2 2 2 3 2 2 4" xfId="46100"/>
    <cellStyle name="Normal 4 3 2 2 2 3 2 3" xfId="46101"/>
    <cellStyle name="Normal 4 3 2 2 2 3 2 3 2" xfId="46102"/>
    <cellStyle name="Normal 4 3 2 2 2 3 2 3 2 2" xfId="46103"/>
    <cellStyle name="Normal 4 3 2 2 2 3 2 3 2 2 2" xfId="46104"/>
    <cellStyle name="Normal 4 3 2 2 2 3 2 3 2 3" xfId="46105"/>
    <cellStyle name="Normal 4 3 2 2 2 3 2 3 3" xfId="46106"/>
    <cellStyle name="Normal 4 3 2 2 2 3 2 3 3 2" xfId="46107"/>
    <cellStyle name="Normal 4 3 2 2 2 3 2 3 4" xfId="46108"/>
    <cellStyle name="Normal 4 3 2 2 2 3 2 4" xfId="46109"/>
    <cellStyle name="Normal 4 3 2 2 2 3 2 4 2" xfId="46110"/>
    <cellStyle name="Normal 4 3 2 2 2 3 2 4 2 2" xfId="46111"/>
    <cellStyle name="Normal 4 3 2 2 2 3 2 4 3" xfId="46112"/>
    <cellStyle name="Normal 4 3 2 2 2 3 2 5" xfId="46113"/>
    <cellStyle name="Normal 4 3 2 2 2 3 2 5 2" xfId="46114"/>
    <cellStyle name="Normal 4 3 2 2 2 3 2 6" xfId="46115"/>
    <cellStyle name="Normal 4 3 2 2 2 3 2 7" xfId="46116"/>
    <cellStyle name="Normal 4 3 2 2 2 3 3" xfId="46117"/>
    <cellStyle name="Normal 4 3 2 2 2 3 3 2" xfId="46118"/>
    <cellStyle name="Normal 4 3 2 2 2 3 3 2 2" xfId="46119"/>
    <cellStyle name="Normal 4 3 2 2 2 3 3 2 2 2" xfId="46120"/>
    <cellStyle name="Normal 4 3 2 2 2 3 3 2 3" xfId="46121"/>
    <cellStyle name="Normal 4 3 2 2 2 3 3 3" xfId="46122"/>
    <cellStyle name="Normal 4 3 2 2 2 3 3 3 2" xfId="46123"/>
    <cellStyle name="Normal 4 3 2 2 2 3 3 4" xfId="46124"/>
    <cellStyle name="Normal 4 3 2 2 2 3 3 5" xfId="46125"/>
    <cellStyle name="Normal 4 3 2 2 2 3 4" xfId="46126"/>
    <cellStyle name="Normal 4 3 2 2 2 3 4 2" xfId="46127"/>
    <cellStyle name="Normal 4 3 2 2 2 3 4 2 2" xfId="46128"/>
    <cellStyle name="Normal 4 3 2 2 2 3 4 2 2 2" xfId="46129"/>
    <cellStyle name="Normal 4 3 2 2 2 3 4 2 3" xfId="46130"/>
    <cellStyle name="Normal 4 3 2 2 2 3 4 3" xfId="46131"/>
    <cellStyle name="Normal 4 3 2 2 2 3 4 3 2" xfId="46132"/>
    <cellStyle name="Normal 4 3 2 2 2 3 4 4" xfId="46133"/>
    <cellStyle name="Normal 4 3 2 2 2 3 5" xfId="46134"/>
    <cellStyle name="Normal 4 3 2 2 2 3 5 2" xfId="46135"/>
    <cellStyle name="Normal 4 3 2 2 2 3 5 2 2" xfId="46136"/>
    <cellStyle name="Normal 4 3 2 2 2 3 5 2 2 2" xfId="46137"/>
    <cellStyle name="Normal 4 3 2 2 2 3 5 2 3" xfId="46138"/>
    <cellStyle name="Normal 4 3 2 2 2 3 5 3" xfId="46139"/>
    <cellStyle name="Normal 4 3 2 2 2 3 5 3 2" xfId="46140"/>
    <cellStyle name="Normal 4 3 2 2 2 3 5 4" xfId="46141"/>
    <cellStyle name="Normal 4 3 2 2 2 3 6" xfId="46142"/>
    <cellStyle name="Normal 4 3 2 2 2 3 6 2" xfId="46143"/>
    <cellStyle name="Normal 4 3 2 2 2 3 6 2 2" xfId="46144"/>
    <cellStyle name="Normal 4 3 2 2 2 3 6 2 2 2" xfId="46145"/>
    <cellStyle name="Normal 4 3 2 2 2 3 6 2 3" xfId="46146"/>
    <cellStyle name="Normal 4 3 2 2 2 3 6 3" xfId="46147"/>
    <cellStyle name="Normal 4 3 2 2 2 3 6 3 2" xfId="46148"/>
    <cellStyle name="Normal 4 3 2 2 2 3 6 4" xfId="46149"/>
    <cellStyle name="Normal 4 3 2 2 2 3 7" xfId="46150"/>
    <cellStyle name="Normal 4 3 2 2 2 3 7 2" xfId="46151"/>
    <cellStyle name="Normal 4 3 2 2 2 3 7 2 2" xfId="46152"/>
    <cellStyle name="Normal 4 3 2 2 2 3 7 3" xfId="46153"/>
    <cellStyle name="Normal 4 3 2 2 2 3 8" xfId="46154"/>
    <cellStyle name="Normal 4 3 2 2 2 3 8 2" xfId="46155"/>
    <cellStyle name="Normal 4 3 2 2 2 3 9" xfId="46156"/>
    <cellStyle name="Normal 4 3 2 2 2 4" xfId="46157"/>
    <cellStyle name="Normal 4 3 2 2 2 4 2" xfId="46158"/>
    <cellStyle name="Normal 4 3 2 2 2 4 2 2" xfId="46159"/>
    <cellStyle name="Normal 4 3 2 2 2 4 2 2 2" xfId="46160"/>
    <cellStyle name="Normal 4 3 2 2 2 4 2 2 2 2" xfId="46161"/>
    <cellStyle name="Normal 4 3 2 2 2 4 2 2 3" xfId="46162"/>
    <cellStyle name="Normal 4 3 2 2 2 4 2 3" xfId="46163"/>
    <cellStyle name="Normal 4 3 2 2 2 4 2 3 2" xfId="46164"/>
    <cellStyle name="Normal 4 3 2 2 2 4 2 4" xfId="46165"/>
    <cellStyle name="Normal 4 3 2 2 2 4 3" xfId="46166"/>
    <cellStyle name="Normal 4 3 2 2 2 4 3 2" xfId="46167"/>
    <cellStyle name="Normal 4 3 2 2 2 4 3 2 2" xfId="46168"/>
    <cellStyle name="Normal 4 3 2 2 2 4 3 2 2 2" xfId="46169"/>
    <cellStyle name="Normal 4 3 2 2 2 4 3 2 3" xfId="46170"/>
    <cellStyle name="Normal 4 3 2 2 2 4 3 3" xfId="46171"/>
    <cellStyle name="Normal 4 3 2 2 2 4 3 3 2" xfId="46172"/>
    <cellStyle name="Normal 4 3 2 2 2 4 3 4" xfId="46173"/>
    <cellStyle name="Normal 4 3 2 2 2 4 4" xfId="46174"/>
    <cellStyle name="Normal 4 3 2 2 2 4 4 2" xfId="46175"/>
    <cellStyle name="Normal 4 3 2 2 2 4 4 2 2" xfId="46176"/>
    <cellStyle name="Normal 4 3 2 2 2 4 4 3" xfId="46177"/>
    <cellStyle name="Normal 4 3 2 2 2 4 5" xfId="46178"/>
    <cellStyle name="Normal 4 3 2 2 2 4 5 2" xfId="46179"/>
    <cellStyle name="Normal 4 3 2 2 2 4 6" xfId="46180"/>
    <cellStyle name="Normal 4 3 2 2 2 4 7" xfId="46181"/>
    <cellStyle name="Normal 4 3 2 2 2 5" xfId="46182"/>
    <cellStyle name="Normal 4 3 2 2 2 5 2" xfId="46183"/>
    <cellStyle name="Normal 4 3 2 2 2 5 2 2" xfId="46184"/>
    <cellStyle name="Normal 4 3 2 2 2 5 2 2 2" xfId="46185"/>
    <cellStyle name="Normal 4 3 2 2 2 5 2 3" xfId="46186"/>
    <cellStyle name="Normal 4 3 2 2 2 5 3" xfId="46187"/>
    <cellStyle name="Normal 4 3 2 2 2 5 3 2" xfId="46188"/>
    <cellStyle name="Normal 4 3 2 2 2 5 4" xfId="46189"/>
    <cellStyle name="Normal 4 3 2 2 2 5 5" xfId="46190"/>
    <cellStyle name="Normal 4 3 2 2 2 6" xfId="46191"/>
    <cellStyle name="Normal 4 3 2 2 2 6 2" xfId="46192"/>
    <cellStyle name="Normal 4 3 2 2 2 6 2 2" xfId="46193"/>
    <cellStyle name="Normal 4 3 2 2 2 6 2 2 2" xfId="46194"/>
    <cellStyle name="Normal 4 3 2 2 2 6 2 3" xfId="46195"/>
    <cellStyle name="Normal 4 3 2 2 2 6 3" xfId="46196"/>
    <cellStyle name="Normal 4 3 2 2 2 6 3 2" xfId="46197"/>
    <cellStyle name="Normal 4 3 2 2 2 6 4" xfId="46198"/>
    <cellStyle name="Normal 4 3 2 2 2 7" xfId="46199"/>
    <cellStyle name="Normal 4 3 2 2 2 7 2" xfId="46200"/>
    <cellStyle name="Normal 4 3 2 2 2 7 2 2" xfId="46201"/>
    <cellStyle name="Normal 4 3 2 2 2 7 2 2 2" xfId="46202"/>
    <cellStyle name="Normal 4 3 2 2 2 7 2 3" xfId="46203"/>
    <cellStyle name="Normal 4 3 2 2 2 7 3" xfId="46204"/>
    <cellStyle name="Normal 4 3 2 2 2 7 3 2" xfId="46205"/>
    <cellStyle name="Normal 4 3 2 2 2 7 4" xfId="46206"/>
    <cellStyle name="Normal 4 3 2 2 2 8" xfId="46207"/>
    <cellStyle name="Normal 4 3 2 2 2 8 2" xfId="46208"/>
    <cellStyle name="Normal 4 3 2 2 2 8 2 2" xfId="46209"/>
    <cellStyle name="Normal 4 3 2 2 2 8 2 2 2" xfId="46210"/>
    <cellStyle name="Normal 4 3 2 2 2 8 2 3" xfId="46211"/>
    <cellStyle name="Normal 4 3 2 2 2 8 3" xfId="46212"/>
    <cellStyle name="Normal 4 3 2 2 2 8 3 2" xfId="46213"/>
    <cellStyle name="Normal 4 3 2 2 2 8 4" xfId="46214"/>
    <cellStyle name="Normal 4 3 2 2 2 9" xfId="46215"/>
    <cellStyle name="Normal 4 3 2 2 2 9 2" xfId="46216"/>
    <cellStyle name="Normal 4 3 2 2 2 9 2 2" xfId="46217"/>
    <cellStyle name="Normal 4 3 2 2 2 9 3" xfId="46218"/>
    <cellStyle name="Normal 4 3 2 2 3" xfId="46219"/>
    <cellStyle name="Normal 4 3 2 2 3 10" xfId="46220"/>
    <cellStyle name="Normal 4 3 2 2 3 11" xfId="46221"/>
    <cellStyle name="Normal 4 3 2 2 3 2" xfId="46222"/>
    <cellStyle name="Normal 4 3 2 2 3 2 2" xfId="46223"/>
    <cellStyle name="Normal 4 3 2 2 3 2 2 2" xfId="46224"/>
    <cellStyle name="Normal 4 3 2 2 3 2 2 2 2" xfId="46225"/>
    <cellStyle name="Normal 4 3 2 2 3 2 2 2 2 2" xfId="46226"/>
    <cellStyle name="Normal 4 3 2 2 3 2 2 2 3" xfId="46227"/>
    <cellStyle name="Normal 4 3 2 2 3 2 2 3" xfId="46228"/>
    <cellStyle name="Normal 4 3 2 2 3 2 2 3 2" xfId="46229"/>
    <cellStyle name="Normal 4 3 2 2 3 2 2 4" xfId="46230"/>
    <cellStyle name="Normal 4 3 2 2 3 2 3" xfId="46231"/>
    <cellStyle name="Normal 4 3 2 2 3 2 3 2" xfId="46232"/>
    <cellStyle name="Normal 4 3 2 2 3 2 3 2 2" xfId="46233"/>
    <cellStyle name="Normal 4 3 2 2 3 2 3 2 2 2" xfId="46234"/>
    <cellStyle name="Normal 4 3 2 2 3 2 3 2 3" xfId="46235"/>
    <cellStyle name="Normal 4 3 2 2 3 2 3 3" xfId="46236"/>
    <cellStyle name="Normal 4 3 2 2 3 2 3 3 2" xfId="46237"/>
    <cellStyle name="Normal 4 3 2 2 3 2 3 4" xfId="46238"/>
    <cellStyle name="Normal 4 3 2 2 3 2 4" xfId="46239"/>
    <cellStyle name="Normal 4 3 2 2 3 2 4 2" xfId="46240"/>
    <cellStyle name="Normal 4 3 2 2 3 2 4 2 2" xfId="46241"/>
    <cellStyle name="Normal 4 3 2 2 3 2 4 3" xfId="46242"/>
    <cellStyle name="Normal 4 3 2 2 3 2 5" xfId="46243"/>
    <cellStyle name="Normal 4 3 2 2 3 2 5 2" xfId="46244"/>
    <cellStyle name="Normal 4 3 2 2 3 2 6" xfId="46245"/>
    <cellStyle name="Normal 4 3 2 2 3 2 7" xfId="46246"/>
    <cellStyle name="Normal 4 3 2 2 3 3" xfId="46247"/>
    <cellStyle name="Normal 4 3 2 2 3 3 2" xfId="46248"/>
    <cellStyle name="Normal 4 3 2 2 3 3 2 2" xfId="46249"/>
    <cellStyle name="Normal 4 3 2 2 3 3 2 2 2" xfId="46250"/>
    <cellStyle name="Normal 4 3 2 2 3 3 2 3" xfId="46251"/>
    <cellStyle name="Normal 4 3 2 2 3 3 3" xfId="46252"/>
    <cellStyle name="Normal 4 3 2 2 3 3 3 2" xfId="46253"/>
    <cellStyle name="Normal 4 3 2 2 3 3 4" xfId="46254"/>
    <cellStyle name="Normal 4 3 2 2 3 3 5" xfId="46255"/>
    <cellStyle name="Normal 4 3 2 2 3 4" xfId="46256"/>
    <cellStyle name="Normal 4 3 2 2 3 4 2" xfId="46257"/>
    <cellStyle name="Normal 4 3 2 2 3 4 2 2" xfId="46258"/>
    <cellStyle name="Normal 4 3 2 2 3 4 2 2 2" xfId="46259"/>
    <cellStyle name="Normal 4 3 2 2 3 4 2 3" xfId="46260"/>
    <cellStyle name="Normal 4 3 2 2 3 4 3" xfId="46261"/>
    <cellStyle name="Normal 4 3 2 2 3 4 3 2" xfId="46262"/>
    <cellStyle name="Normal 4 3 2 2 3 4 4" xfId="46263"/>
    <cellStyle name="Normal 4 3 2 2 3 5" xfId="46264"/>
    <cellStyle name="Normal 4 3 2 2 3 5 2" xfId="46265"/>
    <cellStyle name="Normal 4 3 2 2 3 5 2 2" xfId="46266"/>
    <cellStyle name="Normal 4 3 2 2 3 5 2 2 2" xfId="46267"/>
    <cellStyle name="Normal 4 3 2 2 3 5 2 3" xfId="46268"/>
    <cellStyle name="Normal 4 3 2 2 3 5 3" xfId="46269"/>
    <cellStyle name="Normal 4 3 2 2 3 5 3 2" xfId="46270"/>
    <cellStyle name="Normal 4 3 2 2 3 5 4" xfId="46271"/>
    <cellStyle name="Normal 4 3 2 2 3 6" xfId="46272"/>
    <cellStyle name="Normal 4 3 2 2 3 6 2" xfId="46273"/>
    <cellStyle name="Normal 4 3 2 2 3 6 2 2" xfId="46274"/>
    <cellStyle name="Normal 4 3 2 2 3 6 2 2 2" xfId="46275"/>
    <cellStyle name="Normal 4 3 2 2 3 6 2 3" xfId="46276"/>
    <cellStyle name="Normal 4 3 2 2 3 6 3" xfId="46277"/>
    <cellStyle name="Normal 4 3 2 2 3 6 3 2" xfId="46278"/>
    <cellStyle name="Normal 4 3 2 2 3 6 4" xfId="46279"/>
    <cellStyle name="Normal 4 3 2 2 3 7" xfId="46280"/>
    <cellStyle name="Normal 4 3 2 2 3 7 2" xfId="46281"/>
    <cellStyle name="Normal 4 3 2 2 3 7 2 2" xfId="46282"/>
    <cellStyle name="Normal 4 3 2 2 3 7 3" xfId="46283"/>
    <cellStyle name="Normal 4 3 2 2 3 8" xfId="46284"/>
    <cellStyle name="Normal 4 3 2 2 3 8 2" xfId="46285"/>
    <cellStyle name="Normal 4 3 2 2 3 9" xfId="46286"/>
    <cellStyle name="Normal 4 3 2 2 4" xfId="46287"/>
    <cellStyle name="Normal 4 3 2 2 4 10" xfId="46288"/>
    <cellStyle name="Normal 4 3 2 2 4 2" xfId="46289"/>
    <cellStyle name="Normal 4 3 2 2 4 2 2" xfId="46290"/>
    <cellStyle name="Normal 4 3 2 2 4 2 2 2" xfId="46291"/>
    <cellStyle name="Normal 4 3 2 2 4 2 2 2 2" xfId="46292"/>
    <cellStyle name="Normal 4 3 2 2 4 2 2 2 2 2" xfId="46293"/>
    <cellStyle name="Normal 4 3 2 2 4 2 2 2 3" xfId="46294"/>
    <cellStyle name="Normal 4 3 2 2 4 2 2 3" xfId="46295"/>
    <cellStyle name="Normal 4 3 2 2 4 2 2 3 2" xfId="46296"/>
    <cellStyle name="Normal 4 3 2 2 4 2 2 4" xfId="46297"/>
    <cellStyle name="Normal 4 3 2 2 4 2 3" xfId="46298"/>
    <cellStyle name="Normal 4 3 2 2 4 2 3 2" xfId="46299"/>
    <cellStyle name="Normal 4 3 2 2 4 2 3 2 2" xfId="46300"/>
    <cellStyle name="Normal 4 3 2 2 4 2 3 2 2 2" xfId="46301"/>
    <cellStyle name="Normal 4 3 2 2 4 2 3 2 3" xfId="46302"/>
    <cellStyle name="Normal 4 3 2 2 4 2 3 3" xfId="46303"/>
    <cellStyle name="Normal 4 3 2 2 4 2 3 3 2" xfId="46304"/>
    <cellStyle name="Normal 4 3 2 2 4 2 3 4" xfId="46305"/>
    <cellStyle name="Normal 4 3 2 2 4 2 4" xfId="46306"/>
    <cellStyle name="Normal 4 3 2 2 4 2 4 2" xfId="46307"/>
    <cellStyle name="Normal 4 3 2 2 4 2 4 2 2" xfId="46308"/>
    <cellStyle name="Normal 4 3 2 2 4 2 4 3" xfId="46309"/>
    <cellStyle name="Normal 4 3 2 2 4 2 5" xfId="46310"/>
    <cellStyle name="Normal 4 3 2 2 4 2 5 2" xfId="46311"/>
    <cellStyle name="Normal 4 3 2 2 4 2 6" xfId="46312"/>
    <cellStyle name="Normal 4 3 2 2 4 2 7" xfId="46313"/>
    <cellStyle name="Normal 4 3 2 2 4 3" xfId="46314"/>
    <cellStyle name="Normal 4 3 2 2 4 3 2" xfId="46315"/>
    <cellStyle name="Normal 4 3 2 2 4 3 2 2" xfId="46316"/>
    <cellStyle name="Normal 4 3 2 2 4 3 2 2 2" xfId="46317"/>
    <cellStyle name="Normal 4 3 2 2 4 3 2 3" xfId="46318"/>
    <cellStyle name="Normal 4 3 2 2 4 3 3" xfId="46319"/>
    <cellStyle name="Normal 4 3 2 2 4 3 3 2" xfId="46320"/>
    <cellStyle name="Normal 4 3 2 2 4 3 4" xfId="46321"/>
    <cellStyle name="Normal 4 3 2 2 4 3 5" xfId="46322"/>
    <cellStyle name="Normal 4 3 2 2 4 4" xfId="46323"/>
    <cellStyle name="Normal 4 3 2 2 4 4 2" xfId="46324"/>
    <cellStyle name="Normal 4 3 2 2 4 4 2 2" xfId="46325"/>
    <cellStyle name="Normal 4 3 2 2 4 4 2 2 2" xfId="46326"/>
    <cellStyle name="Normal 4 3 2 2 4 4 2 3" xfId="46327"/>
    <cellStyle name="Normal 4 3 2 2 4 4 3" xfId="46328"/>
    <cellStyle name="Normal 4 3 2 2 4 4 3 2" xfId="46329"/>
    <cellStyle name="Normal 4 3 2 2 4 4 4" xfId="46330"/>
    <cellStyle name="Normal 4 3 2 2 4 5" xfId="46331"/>
    <cellStyle name="Normal 4 3 2 2 4 5 2" xfId="46332"/>
    <cellStyle name="Normal 4 3 2 2 4 5 2 2" xfId="46333"/>
    <cellStyle name="Normal 4 3 2 2 4 5 2 2 2" xfId="46334"/>
    <cellStyle name="Normal 4 3 2 2 4 5 2 3" xfId="46335"/>
    <cellStyle name="Normal 4 3 2 2 4 5 3" xfId="46336"/>
    <cellStyle name="Normal 4 3 2 2 4 5 3 2" xfId="46337"/>
    <cellStyle name="Normal 4 3 2 2 4 5 4" xfId="46338"/>
    <cellStyle name="Normal 4 3 2 2 4 6" xfId="46339"/>
    <cellStyle name="Normal 4 3 2 2 4 6 2" xfId="46340"/>
    <cellStyle name="Normal 4 3 2 2 4 6 2 2" xfId="46341"/>
    <cellStyle name="Normal 4 3 2 2 4 6 2 2 2" xfId="46342"/>
    <cellStyle name="Normal 4 3 2 2 4 6 2 3" xfId="46343"/>
    <cellStyle name="Normal 4 3 2 2 4 6 3" xfId="46344"/>
    <cellStyle name="Normal 4 3 2 2 4 6 3 2" xfId="46345"/>
    <cellStyle name="Normal 4 3 2 2 4 6 4" xfId="46346"/>
    <cellStyle name="Normal 4 3 2 2 4 7" xfId="46347"/>
    <cellStyle name="Normal 4 3 2 2 4 7 2" xfId="46348"/>
    <cellStyle name="Normal 4 3 2 2 4 7 2 2" xfId="46349"/>
    <cellStyle name="Normal 4 3 2 2 4 7 3" xfId="46350"/>
    <cellStyle name="Normal 4 3 2 2 4 8" xfId="46351"/>
    <cellStyle name="Normal 4 3 2 2 4 8 2" xfId="46352"/>
    <cellStyle name="Normal 4 3 2 2 4 9" xfId="46353"/>
    <cellStyle name="Normal 4 3 2 2 5" xfId="46354"/>
    <cellStyle name="Normal 4 3 2 2 5 2" xfId="46355"/>
    <cellStyle name="Normal 4 3 2 2 5 2 2" xfId="46356"/>
    <cellStyle name="Normal 4 3 2 2 5 2 2 2" xfId="46357"/>
    <cellStyle name="Normal 4 3 2 2 5 2 2 2 2" xfId="46358"/>
    <cellStyle name="Normal 4 3 2 2 5 2 2 3" xfId="46359"/>
    <cellStyle name="Normal 4 3 2 2 5 2 3" xfId="46360"/>
    <cellStyle name="Normal 4 3 2 2 5 2 3 2" xfId="46361"/>
    <cellStyle name="Normal 4 3 2 2 5 2 4" xfId="46362"/>
    <cellStyle name="Normal 4 3 2 2 5 3" xfId="46363"/>
    <cellStyle name="Normal 4 3 2 2 5 3 2" xfId="46364"/>
    <cellStyle name="Normal 4 3 2 2 5 3 2 2" xfId="46365"/>
    <cellStyle name="Normal 4 3 2 2 5 3 2 2 2" xfId="46366"/>
    <cellStyle name="Normal 4 3 2 2 5 3 2 3" xfId="46367"/>
    <cellStyle name="Normal 4 3 2 2 5 3 3" xfId="46368"/>
    <cellStyle name="Normal 4 3 2 2 5 3 3 2" xfId="46369"/>
    <cellStyle name="Normal 4 3 2 2 5 3 4" xfId="46370"/>
    <cellStyle name="Normal 4 3 2 2 5 4" xfId="46371"/>
    <cellStyle name="Normal 4 3 2 2 5 4 2" xfId="46372"/>
    <cellStyle name="Normal 4 3 2 2 5 4 2 2" xfId="46373"/>
    <cellStyle name="Normal 4 3 2 2 5 4 3" xfId="46374"/>
    <cellStyle name="Normal 4 3 2 2 5 5" xfId="46375"/>
    <cellStyle name="Normal 4 3 2 2 5 5 2" xfId="46376"/>
    <cellStyle name="Normal 4 3 2 2 5 6" xfId="46377"/>
    <cellStyle name="Normal 4 3 2 2 5 7" xfId="46378"/>
    <cellStyle name="Normal 4 3 2 2 6" xfId="46379"/>
    <cellStyle name="Normal 4 3 2 2 6 2" xfId="46380"/>
    <cellStyle name="Normal 4 3 2 2 6 2 2" xfId="46381"/>
    <cellStyle name="Normal 4 3 2 2 6 2 2 2" xfId="46382"/>
    <cellStyle name="Normal 4 3 2 2 6 2 3" xfId="46383"/>
    <cellStyle name="Normal 4 3 2 2 6 3" xfId="46384"/>
    <cellStyle name="Normal 4 3 2 2 6 3 2" xfId="46385"/>
    <cellStyle name="Normal 4 3 2 2 6 4" xfId="46386"/>
    <cellStyle name="Normal 4 3 2 2 6 5" xfId="46387"/>
    <cellStyle name="Normal 4 3 2 2 7" xfId="46388"/>
    <cellStyle name="Normal 4 3 2 2 7 2" xfId="46389"/>
    <cellStyle name="Normal 4 3 2 2 7 2 2" xfId="46390"/>
    <cellStyle name="Normal 4 3 2 2 7 2 2 2" xfId="46391"/>
    <cellStyle name="Normal 4 3 2 2 7 2 3" xfId="46392"/>
    <cellStyle name="Normal 4 3 2 2 7 3" xfId="46393"/>
    <cellStyle name="Normal 4 3 2 2 7 3 2" xfId="46394"/>
    <cellStyle name="Normal 4 3 2 2 7 4" xfId="46395"/>
    <cellStyle name="Normal 4 3 2 2 8" xfId="46396"/>
    <cellStyle name="Normal 4 3 2 2 8 2" xfId="46397"/>
    <cellStyle name="Normal 4 3 2 2 8 2 2" xfId="46398"/>
    <cellStyle name="Normal 4 3 2 2 8 2 2 2" xfId="46399"/>
    <cellStyle name="Normal 4 3 2 2 8 2 3" xfId="46400"/>
    <cellStyle name="Normal 4 3 2 2 8 3" xfId="46401"/>
    <cellStyle name="Normal 4 3 2 2 8 3 2" xfId="46402"/>
    <cellStyle name="Normal 4 3 2 2 8 4" xfId="46403"/>
    <cellStyle name="Normal 4 3 2 2 9" xfId="46404"/>
    <cellStyle name="Normal 4 3 2 2 9 2" xfId="46405"/>
    <cellStyle name="Normal 4 3 2 2 9 2 2" xfId="46406"/>
    <cellStyle name="Normal 4 3 2 2 9 2 2 2" xfId="46407"/>
    <cellStyle name="Normal 4 3 2 2 9 2 3" xfId="46408"/>
    <cellStyle name="Normal 4 3 2 2 9 3" xfId="46409"/>
    <cellStyle name="Normal 4 3 2 2 9 3 2" xfId="46410"/>
    <cellStyle name="Normal 4 3 2 2 9 4" xfId="46411"/>
    <cellStyle name="Normal 4 3 2 3" xfId="46412"/>
    <cellStyle name="Normal 4 3 2 3 10" xfId="46413"/>
    <cellStyle name="Normal 4 3 2 3 10 2" xfId="46414"/>
    <cellStyle name="Normal 4 3 2 3 11" xfId="46415"/>
    <cellStyle name="Normal 4 3 2 3 12" xfId="46416"/>
    <cellStyle name="Normal 4 3 2 3 13" xfId="46417"/>
    <cellStyle name="Normal 4 3 2 3 2" xfId="46418"/>
    <cellStyle name="Normal 4 3 2 3 2 10" xfId="46419"/>
    <cellStyle name="Normal 4 3 2 3 2 11" xfId="46420"/>
    <cellStyle name="Normal 4 3 2 3 2 2" xfId="46421"/>
    <cellStyle name="Normal 4 3 2 3 2 2 2" xfId="46422"/>
    <cellStyle name="Normal 4 3 2 3 2 2 2 2" xfId="46423"/>
    <cellStyle name="Normal 4 3 2 3 2 2 2 2 2" xfId="46424"/>
    <cellStyle name="Normal 4 3 2 3 2 2 2 2 2 2" xfId="46425"/>
    <cellStyle name="Normal 4 3 2 3 2 2 2 2 3" xfId="46426"/>
    <cellStyle name="Normal 4 3 2 3 2 2 2 3" xfId="46427"/>
    <cellStyle name="Normal 4 3 2 3 2 2 2 3 2" xfId="46428"/>
    <cellStyle name="Normal 4 3 2 3 2 2 2 4" xfId="46429"/>
    <cellStyle name="Normal 4 3 2 3 2 2 3" xfId="46430"/>
    <cellStyle name="Normal 4 3 2 3 2 2 3 2" xfId="46431"/>
    <cellStyle name="Normal 4 3 2 3 2 2 3 2 2" xfId="46432"/>
    <cellStyle name="Normal 4 3 2 3 2 2 3 2 2 2" xfId="46433"/>
    <cellStyle name="Normal 4 3 2 3 2 2 3 2 3" xfId="46434"/>
    <cellStyle name="Normal 4 3 2 3 2 2 3 3" xfId="46435"/>
    <cellStyle name="Normal 4 3 2 3 2 2 3 3 2" xfId="46436"/>
    <cellStyle name="Normal 4 3 2 3 2 2 3 4" xfId="46437"/>
    <cellStyle name="Normal 4 3 2 3 2 2 4" xfId="46438"/>
    <cellStyle name="Normal 4 3 2 3 2 2 4 2" xfId="46439"/>
    <cellStyle name="Normal 4 3 2 3 2 2 4 2 2" xfId="46440"/>
    <cellStyle name="Normal 4 3 2 3 2 2 4 3" xfId="46441"/>
    <cellStyle name="Normal 4 3 2 3 2 2 5" xfId="46442"/>
    <cellStyle name="Normal 4 3 2 3 2 2 5 2" xfId="46443"/>
    <cellStyle name="Normal 4 3 2 3 2 2 6" xfId="46444"/>
    <cellStyle name="Normal 4 3 2 3 2 2 7" xfId="46445"/>
    <cellStyle name="Normal 4 3 2 3 2 3" xfId="46446"/>
    <cellStyle name="Normal 4 3 2 3 2 3 2" xfId="46447"/>
    <cellStyle name="Normal 4 3 2 3 2 3 2 2" xfId="46448"/>
    <cellStyle name="Normal 4 3 2 3 2 3 2 2 2" xfId="46449"/>
    <cellStyle name="Normal 4 3 2 3 2 3 2 3" xfId="46450"/>
    <cellStyle name="Normal 4 3 2 3 2 3 3" xfId="46451"/>
    <cellStyle name="Normal 4 3 2 3 2 3 3 2" xfId="46452"/>
    <cellStyle name="Normal 4 3 2 3 2 3 4" xfId="46453"/>
    <cellStyle name="Normal 4 3 2 3 2 3 5" xfId="46454"/>
    <cellStyle name="Normal 4 3 2 3 2 4" xfId="46455"/>
    <cellStyle name="Normal 4 3 2 3 2 4 2" xfId="46456"/>
    <cellStyle name="Normal 4 3 2 3 2 4 2 2" xfId="46457"/>
    <cellStyle name="Normal 4 3 2 3 2 4 2 2 2" xfId="46458"/>
    <cellStyle name="Normal 4 3 2 3 2 4 2 3" xfId="46459"/>
    <cellStyle name="Normal 4 3 2 3 2 4 3" xfId="46460"/>
    <cellStyle name="Normal 4 3 2 3 2 4 3 2" xfId="46461"/>
    <cellStyle name="Normal 4 3 2 3 2 4 4" xfId="46462"/>
    <cellStyle name="Normal 4 3 2 3 2 5" xfId="46463"/>
    <cellStyle name="Normal 4 3 2 3 2 5 2" xfId="46464"/>
    <cellStyle name="Normal 4 3 2 3 2 5 2 2" xfId="46465"/>
    <cellStyle name="Normal 4 3 2 3 2 5 2 2 2" xfId="46466"/>
    <cellStyle name="Normal 4 3 2 3 2 5 2 3" xfId="46467"/>
    <cellStyle name="Normal 4 3 2 3 2 5 3" xfId="46468"/>
    <cellStyle name="Normal 4 3 2 3 2 5 3 2" xfId="46469"/>
    <cellStyle name="Normal 4 3 2 3 2 5 4" xfId="46470"/>
    <cellStyle name="Normal 4 3 2 3 2 6" xfId="46471"/>
    <cellStyle name="Normal 4 3 2 3 2 6 2" xfId="46472"/>
    <cellStyle name="Normal 4 3 2 3 2 6 2 2" xfId="46473"/>
    <cellStyle name="Normal 4 3 2 3 2 6 2 2 2" xfId="46474"/>
    <cellStyle name="Normal 4 3 2 3 2 6 2 3" xfId="46475"/>
    <cellStyle name="Normal 4 3 2 3 2 6 3" xfId="46476"/>
    <cellStyle name="Normal 4 3 2 3 2 6 3 2" xfId="46477"/>
    <cellStyle name="Normal 4 3 2 3 2 6 4" xfId="46478"/>
    <cellStyle name="Normal 4 3 2 3 2 7" xfId="46479"/>
    <cellStyle name="Normal 4 3 2 3 2 7 2" xfId="46480"/>
    <cellStyle name="Normal 4 3 2 3 2 7 2 2" xfId="46481"/>
    <cellStyle name="Normal 4 3 2 3 2 7 3" xfId="46482"/>
    <cellStyle name="Normal 4 3 2 3 2 8" xfId="46483"/>
    <cellStyle name="Normal 4 3 2 3 2 8 2" xfId="46484"/>
    <cellStyle name="Normal 4 3 2 3 2 9" xfId="46485"/>
    <cellStyle name="Normal 4 3 2 3 3" xfId="46486"/>
    <cellStyle name="Normal 4 3 2 3 3 10" xfId="46487"/>
    <cellStyle name="Normal 4 3 2 3 3 2" xfId="46488"/>
    <cellStyle name="Normal 4 3 2 3 3 2 2" xfId="46489"/>
    <cellStyle name="Normal 4 3 2 3 3 2 2 2" xfId="46490"/>
    <cellStyle name="Normal 4 3 2 3 3 2 2 2 2" xfId="46491"/>
    <cellStyle name="Normal 4 3 2 3 3 2 2 2 2 2" xfId="46492"/>
    <cellStyle name="Normal 4 3 2 3 3 2 2 2 3" xfId="46493"/>
    <cellStyle name="Normal 4 3 2 3 3 2 2 3" xfId="46494"/>
    <cellStyle name="Normal 4 3 2 3 3 2 2 3 2" xfId="46495"/>
    <cellStyle name="Normal 4 3 2 3 3 2 2 4" xfId="46496"/>
    <cellStyle name="Normal 4 3 2 3 3 2 3" xfId="46497"/>
    <cellStyle name="Normal 4 3 2 3 3 2 3 2" xfId="46498"/>
    <cellStyle name="Normal 4 3 2 3 3 2 3 2 2" xfId="46499"/>
    <cellStyle name="Normal 4 3 2 3 3 2 3 2 2 2" xfId="46500"/>
    <cellStyle name="Normal 4 3 2 3 3 2 3 2 3" xfId="46501"/>
    <cellStyle name="Normal 4 3 2 3 3 2 3 3" xfId="46502"/>
    <cellStyle name="Normal 4 3 2 3 3 2 3 3 2" xfId="46503"/>
    <cellStyle name="Normal 4 3 2 3 3 2 3 4" xfId="46504"/>
    <cellStyle name="Normal 4 3 2 3 3 2 4" xfId="46505"/>
    <cellStyle name="Normal 4 3 2 3 3 2 4 2" xfId="46506"/>
    <cellStyle name="Normal 4 3 2 3 3 2 4 2 2" xfId="46507"/>
    <cellStyle name="Normal 4 3 2 3 3 2 4 3" xfId="46508"/>
    <cellStyle name="Normal 4 3 2 3 3 2 5" xfId="46509"/>
    <cellStyle name="Normal 4 3 2 3 3 2 5 2" xfId="46510"/>
    <cellStyle name="Normal 4 3 2 3 3 2 6" xfId="46511"/>
    <cellStyle name="Normal 4 3 2 3 3 2 7" xfId="46512"/>
    <cellStyle name="Normal 4 3 2 3 3 3" xfId="46513"/>
    <cellStyle name="Normal 4 3 2 3 3 3 2" xfId="46514"/>
    <cellStyle name="Normal 4 3 2 3 3 3 2 2" xfId="46515"/>
    <cellStyle name="Normal 4 3 2 3 3 3 2 2 2" xfId="46516"/>
    <cellStyle name="Normal 4 3 2 3 3 3 2 3" xfId="46517"/>
    <cellStyle name="Normal 4 3 2 3 3 3 3" xfId="46518"/>
    <cellStyle name="Normal 4 3 2 3 3 3 3 2" xfId="46519"/>
    <cellStyle name="Normal 4 3 2 3 3 3 4" xfId="46520"/>
    <cellStyle name="Normal 4 3 2 3 3 3 5" xfId="46521"/>
    <cellStyle name="Normal 4 3 2 3 3 4" xfId="46522"/>
    <cellStyle name="Normal 4 3 2 3 3 4 2" xfId="46523"/>
    <cellStyle name="Normal 4 3 2 3 3 4 2 2" xfId="46524"/>
    <cellStyle name="Normal 4 3 2 3 3 4 2 2 2" xfId="46525"/>
    <cellStyle name="Normal 4 3 2 3 3 4 2 3" xfId="46526"/>
    <cellStyle name="Normal 4 3 2 3 3 4 3" xfId="46527"/>
    <cellStyle name="Normal 4 3 2 3 3 4 3 2" xfId="46528"/>
    <cellStyle name="Normal 4 3 2 3 3 4 4" xfId="46529"/>
    <cellStyle name="Normal 4 3 2 3 3 5" xfId="46530"/>
    <cellStyle name="Normal 4 3 2 3 3 5 2" xfId="46531"/>
    <cellStyle name="Normal 4 3 2 3 3 5 2 2" xfId="46532"/>
    <cellStyle name="Normal 4 3 2 3 3 5 2 2 2" xfId="46533"/>
    <cellStyle name="Normal 4 3 2 3 3 5 2 3" xfId="46534"/>
    <cellStyle name="Normal 4 3 2 3 3 5 3" xfId="46535"/>
    <cellStyle name="Normal 4 3 2 3 3 5 3 2" xfId="46536"/>
    <cellStyle name="Normal 4 3 2 3 3 5 4" xfId="46537"/>
    <cellStyle name="Normal 4 3 2 3 3 6" xfId="46538"/>
    <cellStyle name="Normal 4 3 2 3 3 6 2" xfId="46539"/>
    <cellStyle name="Normal 4 3 2 3 3 6 2 2" xfId="46540"/>
    <cellStyle name="Normal 4 3 2 3 3 6 2 2 2" xfId="46541"/>
    <cellStyle name="Normal 4 3 2 3 3 6 2 3" xfId="46542"/>
    <cellStyle name="Normal 4 3 2 3 3 6 3" xfId="46543"/>
    <cellStyle name="Normal 4 3 2 3 3 6 3 2" xfId="46544"/>
    <cellStyle name="Normal 4 3 2 3 3 6 4" xfId="46545"/>
    <cellStyle name="Normal 4 3 2 3 3 7" xfId="46546"/>
    <cellStyle name="Normal 4 3 2 3 3 7 2" xfId="46547"/>
    <cellStyle name="Normal 4 3 2 3 3 7 2 2" xfId="46548"/>
    <cellStyle name="Normal 4 3 2 3 3 7 3" xfId="46549"/>
    <cellStyle name="Normal 4 3 2 3 3 8" xfId="46550"/>
    <cellStyle name="Normal 4 3 2 3 3 8 2" xfId="46551"/>
    <cellStyle name="Normal 4 3 2 3 3 9" xfId="46552"/>
    <cellStyle name="Normal 4 3 2 3 4" xfId="46553"/>
    <cellStyle name="Normal 4 3 2 3 4 2" xfId="46554"/>
    <cellStyle name="Normal 4 3 2 3 4 2 2" xfId="46555"/>
    <cellStyle name="Normal 4 3 2 3 4 2 2 2" xfId="46556"/>
    <cellStyle name="Normal 4 3 2 3 4 2 2 2 2" xfId="46557"/>
    <cellStyle name="Normal 4 3 2 3 4 2 2 3" xfId="46558"/>
    <cellStyle name="Normal 4 3 2 3 4 2 3" xfId="46559"/>
    <cellStyle name="Normal 4 3 2 3 4 2 3 2" xfId="46560"/>
    <cellStyle name="Normal 4 3 2 3 4 2 4" xfId="46561"/>
    <cellStyle name="Normal 4 3 2 3 4 3" xfId="46562"/>
    <cellStyle name="Normal 4 3 2 3 4 3 2" xfId="46563"/>
    <cellStyle name="Normal 4 3 2 3 4 3 2 2" xfId="46564"/>
    <cellStyle name="Normal 4 3 2 3 4 3 2 2 2" xfId="46565"/>
    <cellStyle name="Normal 4 3 2 3 4 3 2 3" xfId="46566"/>
    <cellStyle name="Normal 4 3 2 3 4 3 3" xfId="46567"/>
    <cellStyle name="Normal 4 3 2 3 4 3 3 2" xfId="46568"/>
    <cellStyle name="Normal 4 3 2 3 4 3 4" xfId="46569"/>
    <cellStyle name="Normal 4 3 2 3 4 4" xfId="46570"/>
    <cellStyle name="Normal 4 3 2 3 4 4 2" xfId="46571"/>
    <cellStyle name="Normal 4 3 2 3 4 4 2 2" xfId="46572"/>
    <cellStyle name="Normal 4 3 2 3 4 4 3" xfId="46573"/>
    <cellStyle name="Normal 4 3 2 3 4 5" xfId="46574"/>
    <cellStyle name="Normal 4 3 2 3 4 5 2" xfId="46575"/>
    <cellStyle name="Normal 4 3 2 3 4 6" xfId="46576"/>
    <cellStyle name="Normal 4 3 2 3 4 7" xfId="46577"/>
    <cellStyle name="Normal 4 3 2 3 5" xfId="46578"/>
    <cellStyle name="Normal 4 3 2 3 5 2" xfId="46579"/>
    <cellStyle name="Normal 4 3 2 3 5 2 2" xfId="46580"/>
    <cellStyle name="Normal 4 3 2 3 5 2 2 2" xfId="46581"/>
    <cellStyle name="Normal 4 3 2 3 5 2 3" xfId="46582"/>
    <cellStyle name="Normal 4 3 2 3 5 3" xfId="46583"/>
    <cellStyle name="Normal 4 3 2 3 5 3 2" xfId="46584"/>
    <cellStyle name="Normal 4 3 2 3 5 4" xfId="46585"/>
    <cellStyle name="Normal 4 3 2 3 5 5" xfId="46586"/>
    <cellStyle name="Normal 4 3 2 3 6" xfId="46587"/>
    <cellStyle name="Normal 4 3 2 3 6 2" xfId="46588"/>
    <cellStyle name="Normal 4 3 2 3 6 2 2" xfId="46589"/>
    <cellStyle name="Normal 4 3 2 3 6 2 2 2" xfId="46590"/>
    <cellStyle name="Normal 4 3 2 3 6 2 3" xfId="46591"/>
    <cellStyle name="Normal 4 3 2 3 6 3" xfId="46592"/>
    <cellStyle name="Normal 4 3 2 3 6 3 2" xfId="46593"/>
    <cellStyle name="Normal 4 3 2 3 6 4" xfId="46594"/>
    <cellStyle name="Normal 4 3 2 3 7" xfId="46595"/>
    <cellStyle name="Normal 4 3 2 3 7 2" xfId="46596"/>
    <cellStyle name="Normal 4 3 2 3 7 2 2" xfId="46597"/>
    <cellStyle name="Normal 4 3 2 3 7 2 2 2" xfId="46598"/>
    <cellStyle name="Normal 4 3 2 3 7 2 3" xfId="46599"/>
    <cellStyle name="Normal 4 3 2 3 7 3" xfId="46600"/>
    <cellStyle name="Normal 4 3 2 3 7 3 2" xfId="46601"/>
    <cellStyle name="Normal 4 3 2 3 7 4" xfId="46602"/>
    <cellStyle name="Normal 4 3 2 3 8" xfId="46603"/>
    <cellStyle name="Normal 4 3 2 3 8 2" xfId="46604"/>
    <cellStyle name="Normal 4 3 2 3 8 2 2" xfId="46605"/>
    <cellStyle name="Normal 4 3 2 3 8 2 2 2" xfId="46606"/>
    <cellStyle name="Normal 4 3 2 3 8 2 3" xfId="46607"/>
    <cellStyle name="Normal 4 3 2 3 8 3" xfId="46608"/>
    <cellStyle name="Normal 4 3 2 3 8 3 2" xfId="46609"/>
    <cellStyle name="Normal 4 3 2 3 8 4" xfId="46610"/>
    <cellStyle name="Normal 4 3 2 3 9" xfId="46611"/>
    <cellStyle name="Normal 4 3 2 3 9 2" xfId="46612"/>
    <cellStyle name="Normal 4 3 2 3 9 2 2" xfId="46613"/>
    <cellStyle name="Normal 4 3 2 3 9 3" xfId="46614"/>
    <cellStyle name="Normal 4 3 2 4" xfId="46615"/>
    <cellStyle name="Normal 4 3 2 4 10" xfId="46616"/>
    <cellStyle name="Normal 4 3 2 4 11" xfId="46617"/>
    <cellStyle name="Normal 4 3 2 4 2" xfId="46618"/>
    <cellStyle name="Normal 4 3 2 4 2 2" xfId="46619"/>
    <cellStyle name="Normal 4 3 2 4 2 2 2" xfId="46620"/>
    <cellStyle name="Normal 4 3 2 4 2 2 2 2" xfId="46621"/>
    <cellStyle name="Normal 4 3 2 4 2 2 2 2 2" xfId="46622"/>
    <cellStyle name="Normal 4 3 2 4 2 2 2 3" xfId="46623"/>
    <cellStyle name="Normal 4 3 2 4 2 2 3" xfId="46624"/>
    <cellStyle name="Normal 4 3 2 4 2 2 3 2" xfId="46625"/>
    <cellStyle name="Normal 4 3 2 4 2 2 4" xfId="46626"/>
    <cellStyle name="Normal 4 3 2 4 2 3" xfId="46627"/>
    <cellStyle name="Normal 4 3 2 4 2 3 2" xfId="46628"/>
    <cellStyle name="Normal 4 3 2 4 2 3 2 2" xfId="46629"/>
    <cellStyle name="Normal 4 3 2 4 2 3 2 2 2" xfId="46630"/>
    <cellStyle name="Normal 4 3 2 4 2 3 2 3" xfId="46631"/>
    <cellStyle name="Normal 4 3 2 4 2 3 3" xfId="46632"/>
    <cellStyle name="Normal 4 3 2 4 2 3 3 2" xfId="46633"/>
    <cellStyle name="Normal 4 3 2 4 2 3 4" xfId="46634"/>
    <cellStyle name="Normal 4 3 2 4 2 4" xfId="46635"/>
    <cellStyle name="Normal 4 3 2 4 2 4 2" xfId="46636"/>
    <cellStyle name="Normal 4 3 2 4 2 4 2 2" xfId="46637"/>
    <cellStyle name="Normal 4 3 2 4 2 4 3" xfId="46638"/>
    <cellStyle name="Normal 4 3 2 4 2 5" xfId="46639"/>
    <cellStyle name="Normal 4 3 2 4 2 5 2" xfId="46640"/>
    <cellStyle name="Normal 4 3 2 4 2 6" xfId="46641"/>
    <cellStyle name="Normal 4 3 2 4 2 7" xfId="46642"/>
    <cellStyle name="Normal 4 3 2 4 3" xfId="46643"/>
    <cellStyle name="Normal 4 3 2 4 3 2" xfId="46644"/>
    <cellStyle name="Normal 4 3 2 4 3 2 2" xfId="46645"/>
    <cellStyle name="Normal 4 3 2 4 3 2 2 2" xfId="46646"/>
    <cellStyle name="Normal 4 3 2 4 3 2 3" xfId="46647"/>
    <cellStyle name="Normal 4 3 2 4 3 3" xfId="46648"/>
    <cellStyle name="Normal 4 3 2 4 3 3 2" xfId="46649"/>
    <cellStyle name="Normal 4 3 2 4 3 4" xfId="46650"/>
    <cellStyle name="Normal 4 3 2 4 3 5" xfId="46651"/>
    <cellStyle name="Normal 4 3 2 4 4" xfId="46652"/>
    <cellStyle name="Normal 4 3 2 4 4 2" xfId="46653"/>
    <cellStyle name="Normal 4 3 2 4 4 2 2" xfId="46654"/>
    <cellStyle name="Normal 4 3 2 4 4 2 2 2" xfId="46655"/>
    <cellStyle name="Normal 4 3 2 4 4 2 3" xfId="46656"/>
    <cellStyle name="Normal 4 3 2 4 4 3" xfId="46657"/>
    <cellStyle name="Normal 4 3 2 4 4 3 2" xfId="46658"/>
    <cellStyle name="Normal 4 3 2 4 4 4" xfId="46659"/>
    <cellStyle name="Normal 4 3 2 4 5" xfId="46660"/>
    <cellStyle name="Normal 4 3 2 4 5 2" xfId="46661"/>
    <cellStyle name="Normal 4 3 2 4 5 2 2" xfId="46662"/>
    <cellStyle name="Normal 4 3 2 4 5 2 2 2" xfId="46663"/>
    <cellStyle name="Normal 4 3 2 4 5 2 3" xfId="46664"/>
    <cellStyle name="Normal 4 3 2 4 5 3" xfId="46665"/>
    <cellStyle name="Normal 4 3 2 4 5 3 2" xfId="46666"/>
    <cellStyle name="Normal 4 3 2 4 5 4" xfId="46667"/>
    <cellStyle name="Normal 4 3 2 4 6" xfId="46668"/>
    <cellStyle name="Normal 4 3 2 4 6 2" xfId="46669"/>
    <cellStyle name="Normal 4 3 2 4 6 2 2" xfId="46670"/>
    <cellStyle name="Normal 4 3 2 4 6 2 2 2" xfId="46671"/>
    <cellStyle name="Normal 4 3 2 4 6 2 3" xfId="46672"/>
    <cellStyle name="Normal 4 3 2 4 6 3" xfId="46673"/>
    <cellStyle name="Normal 4 3 2 4 6 3 2" xfId="46674"/>
    <cellStyle name="Normal 4 3 2 4 6 4" xfId="46675"/>
    <cellStyle name="Normal 4 3 2 4 7" xfId="46676"/>
    <cellStyle name="Normal 4 3 2 4 7 2" xfId="46677"/>
    <cellStyle name="Normal 4 3 2 4 7 2 2" xfId="46678"/>
    <cellStyle name="Normal 4 3 2 4 7 3" xfId="46679"/>
    <cellStyle name="Normal 4 3 2 4 8" xfId="46680"/>
    <cellStyle name="Normal 4 3 2 4 8 2" xfId="46681"/>
    <cellStyle name="Normal 4 3 2 4 9" xfId="46682"/>
    <cellStyle name="Normal 4 3 2 5" xfId="46683"/>
    <cellStyle name="Normal 4 3 2 5 10" xfId="46684"/>
    <cellStyle name="Normal 4 3 2 5 11" xfId="46685"/>
    <cellStyle name="Normal 4 3 2 5 2" xfId="46686"/>
    <cellStyle name="Normal 4 3 2 5 2 2" xfId="46687"/>
    <cellStyle name="Normal 4 3 2 5 2 2 2" xfId="46688"/>
    <cellStyle name="Normal 4 3 2 5 2 2 2 2" xfId="46689"/>
    <cellStyle name="Normal 4 3 2 5 2 2 2 2 2" xfId="46690"/>
    <cellStyle name="Normal 4 3 2 5 2 2 2 3" xfId="46691"/>
    <cellStyle name="Normal 4 3 2 5 2 2 3" xfId="46692"/>
    <cellStyle name="Normal 4 3 2 5 2 2 3 2" xfId="46693"/>
    <cellStyle name="Normal 4 3 2 5 2 2 4" xfId="46694"/>
    <cellStyle name="Normal 4 3 2 5 2 3" xfId="46695"/>
    <cellStyle name="Normal 4 3 2 5 2 3 2" xfId="46696"/>
    <cellStyle name="Normal 4 3 2 5 2 3 2 2" xfId="46697"/>
    <cellStyle name="Normal 4 3 2 5 2 3 2 2 2" xfId="46698"/>
    <cellStyle name="Normal 4 3 2 5 2 3 2 3" xfId="46699"/>
    <cellStyle name="Normal 4 3 2 5 2 3 3" xfId="46700"/>
    <cellStyle name="Normal 4 3 2 5 2 3 3 2" xfId="46701"/>
    <cellStyle name="Normal 4 3 2 5 2 3 4" xfId="46702"/>
    <cellStyle name="Normal 4 3 2 5 2 4" xfId="46703"/>
    <cellStyle name="Normal 4 3 2 5 2 4 2" xfId="46704"/>
    <cellStyle name="Normal 4 3 2 5 2 4 2 2" xfId="46705"/>
    <cellStyle name="Normal 4 3 2 5 2 4 3" xfId="46706"/>
    <cellStyle name="Normal 4 3 2 5 2 5" xfId="46707"/>
    <cellStyle name="Normal 4 3 2 5 2 5 2" xfId="46708"/>
    <cellStyle name="Normal 4 3 2 5 2 6" xfId="46709"/>
    <cellStyle name="Normal 4 3 2 5 2 7" xfId="46710"/>
    <cellStyle name="Normal 4 3 2 5 3" xfId="46711"/>
    <cellStyle name="Normal 4 3 2 5 3 2" xfId="46712"/>
    <cellStyle name="Normal 4 3 2 5 3 2 2" xfId="46713"/>
    <cellStyle name="Normal 4 3 2 5 3 2 2 2" xfId="46714"/>
    <cellStyle name="Normal 4 3 2 5 3 2 3" xfId="46715"/>
    <cellStyle name="Normal 4 3 2 5 3 3" xfId="46716"/>
    <cellStyle name="Normal 4 3 2 5 3 3 2" xfId="46717"/>
    <cellStyle name="Normal 4 3 2 5 3 4" xfId="46718"/>
    <cellStyle name="Normal 4 3 2 5 3 5" xfId="46719"/>
    <cellStyle name="Normal 4 3 2 5 4" xfId="46720"/>
    <cellStyle name="Normal 4 3 2 5 4 2" xfId="46721"/>
    <cellStyle name="Normal 4 3 2 5 4 2 2" xfId="46722"/>
    <cellStyle name="Normal 4 3 2 5 4 2 2 2" xfId="46723"/>
    <cellStyle name="Normal 4 3 2 5 4 2 3" xfId="46724"/>
    <cellStyle name="Normal 4 3 2 5 4 3" xfId="46725"/>
    <cellStyle name="Normal 4 3 2 5 4 3 2" xfId="46726"/>
    <cellStyle name="Normal 4 3 2 5 4 4" xfId="46727"/>
    <cellStyle name="Normal 4 3 2 5 5" xfId="46728"/>
    <cellStyle name="Normal 4 3 2 5 5 2" xfId="46729"/>
    <cellStyle name="Normal 4 3 2 5 5 2 2" xfId="46730"/>
    <cellStyle name="Normal 4 3 2 5 5 2 2 2" xfId="46731"/>
    <cellStyle name="Normal 4 3 2 5 5 2 3" xfId="46732"/>
    <cellStyle name="Normal 4 3 2 5 5 3" xfId="46733"/>
    <cellStyle name="Normal 4 3 2 5 5 3 2" xfId="46734"/>
    <cellStyle name="Normal 4 3 2 5 5 4" xfId="46735"/>
    <cellStyle name="Normal 4 3 2 5 6" xfId="46736"/>
    <cellStyle name="Normal 4 3 2 5 6 2" xfId="46737"/>
    <cellStyle name="Normal 4 3 2 5 6 2 2" xfId="46738"/>
    <cellStyle name="Normal 4 3 2 5 6 2 2 2" xfId="46739"/>
    <cellStyle name="Normal 4 3 2 5 6 2 3" xfId="46740"/>
    <cellStyle name="Normal 4 3 2 5 6 3" xfId="46741"/>
    <cellStyle name="Normal 4 3 2 5 6 3 2" xfId="46742"/>
    <cellStyle name="Normal 4 3 2 5 6 4" xfId="46743"/>
    <cellStyle name="Normal 4 3 2 5 7" xfId="46744"/>
    <cellStyle name="Normal 4 3 2 5 7 2" xfId="46745"/>
    <cellStyle name="Normal 4 3 2 5 7 2 2" xfId="46746"/>
    <cellStyle name="Normal 4 3 2 5 7 3" xfId="46747"/>
    <cellStyle name="Normal 4 3 2 5 8" xfId="46748"/>
    <cellStyle name="Normal 4 3 2 5 8 2" xfId="46749"/>
    <cellStyle name="Normal 4 3 2 5 9" xfId="46750"/>
    <cellStyle name="Normal 4 3 2 6" xfId="46751"/>
    <cellStyle name="Normal 4 3 2 6 2" xfId="46752"/>
    <cellStyle name="Normal 4 3 2 6 2 2" xfId="46753"/>
    <cellStyle name="Normal 4 3 2 6 2 2 2" xfId="46754"/>
    <cellStyle name="Normal 4 3 2 6 2 2 2 2" xfId="46755"/>
    <cellStyle name="Normal 4 3 2 6 2 2 3" xfId="46756"/>
    <cellStyle name="Normal 4 3 2 6 2 3" xfId="46757"/>
    <cellStyle name="Normal 4 3 2 6 2 3 2" xfId="46758"/>
    <cellStyle name="Normal 4 3 2 6 2 4" xfId="46759"/>
    <cellStyle name="Normal 4 3 2 6 3" xfId="46760"/>
    <cellStyle name="Normal 4 3 2 6 3 2" xfId="46761"/>
    <cellStyle name="Normal 4 3 2 6 3 2 2" xfId="46762"/>
    <cellStyle name="Normal 4 3 2 6 3 2 2 2" xfId="46763"/>
    <cellStyle name="Normal 4 3 2 6 3 2 3" xfId="46764"/>
    <cellStyle name="Normal 4 3 2 6 3 3" xfId="46765"/>
    <cellStyle name="Normal 4 3 2 6 3 3 2" xfId="46766"/>
    <cellStyle name="Normal 4 3 2 6 3 4" xfId="46767"/>
    <cellStyle name="Normal 4 3 2 6 4" xfId="46768"/>
    <cellStyle name="Normal 4 3 2 6 4 2" xfId="46769"/>
    <cellStyle name="Normal 4 3 2 6 4 2 2" xfId="46770"/>
    <cellStyle name="Normal 4 3 2 6 4 3" xfId="46771"/>
    <cellStyle name="Normal 4 3 2 6 5" xfId="46772"/>
    <cellStyle name="Normal 4 3 2 6 5 2" xfId="46773"/>
    <cellStyle name="Normal 4 3 2 6 6" xfId="46774"/>
    <cellStyle name="Normal 4 3 2 6 7" xfId="46775"/>
    <cellStyle name="Normal 4 3 2 6 8" xfId="46776"/>
    <cellStyle name="Normal 4 3 2 7" xfId="46777"/>
    <cellStyle name="Normal 4 3 2 7 2" xfId="46778"/>
    <cellStyle name="Normal 4 3 2 7 2 2" xfId="46779"/>
    <cellStyle name="Normal 4 3 2 7 2 2 2" xfId="46780"/>
    <cellStyle name="Normal 4 3 2 7 2 2 2 2" xfId="46781"/>
    <cellStyle name="Normal 4 3 2 7 2 2 3" xfId="46782"/>
    <cellStyle name="Normal 4 3 2 7 2 3" xfId="46783"/>
    <cellStyle name="Normal 4 3 2 7 2 3 2" xfId="46784"/>
    <cellStyle name="Normal 4 3 2 7 2 4" xfId="46785"/>
    <cellStyle name="Normal 4 3 2 7 3" xfId="46786"/>
    <cellStyle name="Normal 4 3 2 7 3 2" xfId="46787"/>
    <cellStyle name="Normal 4 3 2 7 3 2 2" xfId="46788"/>
    <cellStyle name="Normal 4 3 2 7 3 2 2 2" xfId="46789"/>
    <cellStyle name="Normal 4 3 2 7 3 2 3" xfId="46790"/>
    <cellStyle name="Normal 4 3 2 7 3 3" xfId="46791"/>
    <cellStyle name="Normal 4 3 2 7 3 3 2" xfId="46792"/>
    <cellStyle name="Normal 4 3 2 7 3 4" xfId="46793"/>
    <cellStyle name="Normal 4 3 2 7 4" xfId="46794"/>
    <cellStyle name="Normal 4 3 2 7 4 2" xfId="46795"/>
    <cellStyle name="Normal 4 3 2 7 4 2 2" xfId="46796"/>
    <cellStyle name="Normal 4 3 2 7 4 3" xfId="46797"/>
    <cellStyle name="Normal 4 3 2 7 5" xfId="46798"/>
    <cellStyle name="Normal 4 3 2 7 5 2" xfId="46799"/>
    <cellStyle name="Normal 4 3 2 7 6" xfId="46800"/>
    <cellStyle name="Normal 4 3 2 7 7" xfId="46801"/>
    <cellStyle name="Normal 4 3 2 8" xfId="46802"/>
    <cellStyle name="Normal 4 3 2 8 2" xfId="46803"/>
    <cellStyle name="Normal 4 3 2 8 2 2" xfId="46804"/>
    <cellStyle name="Normal 4 3 2 8 2 2 2" xfId="46805"/>
    <cellStyle name="Normal 4 3 2 8 2 3" xfId="46806"/>
    <cellStyle name="Normal 4 3 2 8 3" xfId="46807"/>
    <cellStyle name="Normal 4 3 2 8 3 2" xfId="46808"/>
    <cellStyle name="Normal 4 3 2 8 4" xfId="46809"/>
    <cellStyle name="Normal 4 3 2 8 5" xfId="46810"/>
    <cellStyle name="Normal 4 3 2 8 6" xfId="46811"/>
    <cellStyle name="Normal 4 3 2 9" xfId="46812"/>
    <cellStyle name="Normal 4 3 2 9 2" xfId="46813"/>
    <cellStyle name="Normal 4 3 2 9 2 2" xfId="46814"/>
    <cellStyle name="Normal 4 3 2 9 2 2 2" xfId="46815"/>
    <cellStyle name="Normal 4 3 2 9 2 3" xfId="46816"/>
    <cellStyle name="Normal 4 3 2 9 3" xfId="46817"/>
    <cellStyle name="Normal 4 3 2 9 3 2" xfId="46818"/>
    <cellStyle name="Normal 4 3 2 9 4" xfId="46819"/>
    <cellStyle name="Normal 4 3 20" xfId="46820"/>
    <cellStyle name="Normal 4 3 21" xfId="46821"/>
    <cellStyle name="Normal 4 3 22" xfId="46822"/>
    <cellStyle name="Normal 4 3 23" xfId="46823"/>
    <cellStyle name="Normal 4 3 24" xfId="46824"/>
    <cellStyle name="Normal 4 3 25" xfId="46825"/>
    <cellStyle name="Normal 4 3 26" xfId="46826"/>
    <cellStyle name="Normal 4 3 27" xfId="46827"/>
    <cellStyle name="Normal 4 3 28" xfId="46828"/>
    <cellStyle name="Normal 4 3 3" xfId="46829"/>
    <cellStyle name="Normal 4 3 3 10" xfId="46830"/>
    <cellStyle name="Normal 4 3 3 10 2" xfId="46831"/>
    <cellStyle name="Normal 4 3 3 10 2 2" xfId="46832"/>
    <cellStyle name="Normal 4 3 3 10 2 2 2" xfId="46833"/>
    <cellStyle name="Normal 4 3 3 10 2 3" xfId="46834"/>
    <cellStyle name="Normal 4 3 3 10 3" xfId="46835"/>
    <cellStyle name="Normal 4 3 3 10 3 2" xfId="46836"/>
    <cellStyle name="Normal 4 3 3 10 4" xfId="46837"/>
    <cellStyle name="Normal 4 3 3 11" xfId="46838"/>
    <cellStyle name="Normal 4 3 3 11 2" xfId="46839"/>
    <cellStyle name="Normal 4 3 3 11 2 2" xfId="46840"/>
    <cellStyle name="Normal 4 3 3 11 3" xfId="46841"/>
    <cellStyle name="Normal 4 3 3 12" xfId="46842"/>
    <cellStyle name="Normal 4 3 3 12 2" xfId="46843"/>
    <cellStyle name="Normal 4 3 3 13" xfId="46844"/>
    <cellStyle name="Normal 4 3 3 14" xfId="46845"/>
    <cellStyle name="Normal 4 3 3 15" xfId="46846"/>
    <cellStyle name="Normal 4 3 3 16" xfId="46847"/>
    <cellStyle name="Normal 4 3 3 17" xfId="46848"/>
    <cellStyle name="Normal 4 3 3 18" xfId="46849"/>
    <cellStyle name="Normal 4 3 3 19" xfId="46850"/>
    <cellStyle name="Normal 4 3 3 2" xfId="46851"/>
    <cellStyle name="Normal 4 3 3 2 10" xfId="46852"/>
    <cellStyle name="Normal 4 3 3 2 10 2" xfId="46853"/>
    <cellStyle name="Normal 4 3 3 2 10 2 2" xfId="46854"/>
    <cellStyle name="Normal 4 3 3 2 10 3" xfId="46855"/>
    <cellStyle name="Normal 4 3 3 2 11" xfId="46856"/>
    <cellStyle name="Normal 4 3 3 2 11 2" xfId="46857"/>
    <cellStyle name="Normal 4 3 3 2 12" xfId="46858"/>
    <cellStyle name="Normal 4 3 3 2 13" xfId="46859"/>
    <cellStyle name="Normal 4 3 3 2 14" xfId="46860"/>
    <cellStyle name="Normal 4 3 3 2 15" xfId="46861"/>
    <cellStyle name="Normal 4 3 3 2 2" xfId="46862"/>
    <cellStyle name="Normal 4 3 3 2 2 10" xfId="46863"/>
    <cellStyle name="Normal 4 3 3 2 2 10 2" xfId="46864"/>
    <cellStyle name="Normal 4 3 3 2 2 11" xfId="46865"/>
    <cellStyle name="Normal 4 3 3 2 2 12" xfId="46866"/>
    <cellStyle name="Normal 4 3 3 2 2 2" xfId="46867"/>
    <cellStyle name="Normal 4 3 3 2 2 2 10" xfId="46868"/>
    <cellStyle name="Normal 4 3 3 2 2 2 2" xfId="46869"/>
    <cellStyle name="Normal 4 3 3 2 2 2 2 2" xfId="46870"/>
    <cellStyle name="Normal 4 3 3 2 2 2 2 2 2" xfId="46871"/>
    <cellStyle name="Normal 4 3 3 2 2 2 2 2 2 2" xfId="46872"/>
    <cellStyle name="Normal 4 3 3 2 2 2 2 2 2 2 2" xfId="46873"/>
    <cellStyle name="Normal 4 3 3 2 2 2 2 2 2 3" xfId="46874"/>
    <cellStyle name="Normal 4 3 3 2 2 2 2 2 3" xfId="46875"/>
    <cellStyle name="Normal 4 3 3 2 2 2 2 2 3 2" xfId="46876"/>
    <cellStyle name="Normal 4 3 3 2 2 2 2 2 4" xfId="46877"/>
    <cellStyle name="Normal 4 3 3 2 2 2 2 3" xfId="46878"/>
    <cellStyle name="Normal 4 3 3 2 2 2 2 3 2" xfId="46879"/>
    <cellStyle name="Normal 4 3 3 2 2 2 2 3 2 2" xfId="46880"/>
    <cellStyle name="Normal 4 3 3 2 2 2 2 3 2 2 2" xfId="46881"/>
    <cellStyle name="Normal 4 3 3 2 2 2 2 3 2 3" xfId="46882"/>
    <cellStyle name="Normal 4 3 3 2 2 2 2 3 3" xfId="46883"/>
    <cellStyle name="Normal 4 3 3 2 2 2 2 3 3 2" xfId="46884"/>
    <cellStyle name="Normal 4 3 3 2 2 2 2 3 4" xfId="46885"/>
    <cellStyle name="Normal 4 3 3 2 2 2 2 4" xfId="46886"/>
    <cellStyle name="Normal 4 3 3 2 2 2 2 4 2" xfId="46887"/>
    <cellStyle name="Normal 4 3 3 2 2 2 2 4 2 2" xfId="46888"/>
    <cellStyle name="Normal 4 3 3 2 2 2 2 4 3" xfId="46889"/>
    <cellStyle name="Normal 4 3 3 2 2 2 2 5" xfId="46890"/>
    <cellStyle name="Normal 4 3 3 2 2 2 2 5 2" xfId="46891"/>
    <cellStyle name="Normal 4 3 3 2 2 2 2 6" xfId="46892"/>
    <cellStyle name="Normal 4 3 3 2 2 2 2 7" xfId="46893"/>
    <cellStyle name="Normal 4 3 3 2 2 2 3" xfId="46894"/>
    <cellStyle name="Normal 4 3 3 2 2 2 3 2" xfId="46895"/>
    <cellStyle name="Normal 4 3 3 2 2 2 3 2 2" xfId="46896"/>
    <cellStyle name="Normal 4 3 3 2 2 2 3 2 2 2" xfId="46897"/>
    <cellStyle name="Normal 4 3 3 2 2 2 3 2 3" xfId="46898"/>
    <cellStyle name="Normal 4 3 3 2 2 2 3 3" xfId="46899"/>
    <cellStyle name="Normal 4 3 3 2 2 2 3 3 2" xfId="46900"/>
    <cellStyle name="Normal 4 3 3 2 2 2 3 4" xfId="46901"/>
    <cellStyle name="Normal 4 3 3 2 2 2 3 5" xfId="46902"/>
    <cellStyle name="Normal 4 3 3 2 2 2 4" xfId="46903"/>
    <cellStyle name="Normal 4 3 3 2 2 2 4 2" xfId="46904"/>
    <cellStyle name="Normal 4 3 3 2 2 2 4 2 2" xfId="46905"/>
    <cellStyle name="Normal 4 3 3 2 2 2 4 2 2 2" xfId="46906"/>
    <cellStyle name="Normal 4 3 3 2 2 2 4 2 3" xfId="46907"/>
    <cellStyle name="Normal 4 3 3 2 2 2 4 3" xfId="46908"/>
    <cellStyle name="Normal 4 3 3 2 2 2 4 3 2" xfId="46909"/>
    <cellStyle name="Normal 4 3 3 2 2 2 4 4" xfId="46910"/>
    <cellStyle name="Normal 4 3 3 2 2 2 5" xfId="46911"/>
    <cellStyle name="Normal 4 3 3 2 2 2 5 2" xfId="46912"/>
    <cellStyle name="Normal 4 3 3 2 2 2 5 2 2" xfId="46913"/>
    <cellStyle name="Normal 4 3 3 2 2 2 5 2 2 2" xfId="46914"/>
    <cellStyle name="Normal 4 3 3 2 2 2 5 2 3" xfId="46915"/>
    <cellStyle name="Normal 4 3 3 2 2 2 5 3" xfId="46916"/>
    <cellStyle name="Normal 4 3 3 2 2 2 5 3 2" xfId="46917"/>
    <cellStyle name="Normal 4 3 3 2 2 2 5 4" xfId="46918"/>
    <cellStyle name="Normal 4 3 3 2 2 2 6" xfId="46919"/>
    <cellStyle name="Normal 4 3 3 2 2 2 6 2" xfId="46920"/>
    <cellStyle name="Normal 4 3 3 2 2 2 6 2 2" xfId="46921"/>
    <cellStyle name="Normal 4 3 3 2 2 2 6 2 2 2" xfId="46922"/>
    <cellStyle name="Normal 4 3 3 2 2 2 6 2 3" xfId="46923"/>
    <cellStyle name="Normal 4 3 3 2 2 2 6 3" xfId="46924"/>
    <cellStyle name="Normal 4 3 3 2 2 2 6 3 2" xfId="46925"/>
    <cellStyle name="Normal 4 3 3 2 2 2 6 4" xfId="46926"/>
    <cellStyle name="Normal 4 3 3 2 2 2 7" xfId="46927"/>
    <cellStyle name="Normal 4 3 3 2 2 2 7 2" xfId="46928"/>
    <cellStyle name="Normal 4 3 3 2 2 2 7 2 2" xfId="46929"/>
    <cellStyle name="Normal 4 3 3 2 2 2 7 3" xfId="46930"/>
    <cellStyle name="Normal 4 3 3 2 2 2 8" xfId="46931"/>
    <cellStyle name="Normal 4 3 3 2 2 2 8 2" xfId="46932"/>
    <cellStyle name="Normal 4 3 3 2 2 2 9" xfId="46933"/>
    <cellStyle name="Normal 4 3 3 2 2 3" xfId="46934"/>
    <cellStyle name="Normal 4 3 3 2 2 3 10" xfId="46935"/>
    <cellStyle name="Normal 4 3 3 2 2 3 2" xfId="46936"/>
    <cellStyle name="Normal 4 3 3 2 2 3 2 2" xfId="46937"/>
    <cellStyle name="Normal 4 3 3 2 2 3 2 2 2" xfId="46938"/>
    <cellStyle name="Normal 4 3 3 2 2 3 2 2 2 2" xfId="46939"/>
    <cellStyle name="Normal 4 3 3 2 2 3 2 2 2 2 2" xfId="46940"/>
    <cellStyle name="Normal 4 3 3 2 2 3 2 2 2 3" xfId="46941"/>
    <cellStyle name="Normal 4 3 3 2 2 3 2 2 3" xfId="46942"/>
    <cellStyle name="Normal 4 3 3 2 2 3 2 2 3 2" xfId="46943"/>
    <cellStyle name="Normal 4 3 3 2 2 3 2 2 4" xfId="46944"/>
    <cellStyle name="Normal 4 3 3 2 2 3 2 3" xfId="46945"/>
    <cellStyle name="Normal 4 3 3 2 2 3 2 3 2" xfId="46946"/>
    <cellStyle name="Normal 4 3 3 2 2 3 2 3 2 2" xfId="46947"/>
    <cellStyle name="Normal 4 3 3 2 2 3 2 3 2 2 2" xfId="46948"/>
    <cellStyle name="Normal 4 3 3 2 2 3 2 3 2 3" xfId="46949"/>
    <cellStyle name="Normal 4 3 3 2 2 3 2 3 3" xfId="46950"/>
    <cellStyle name="Normal 4 3 3 2 2 3 2 3 3 2" xfId="46951"/>
    <cellStyle name="Normal 4 3 3 2 2 3 2 3 4" xfId="46952"/>
    <cellStyle name="Normal 4 3 3 2 2 3 2 4" xfId="46953"/>
    <cellStyle name="Normal 4 3 3 2 2 3 2 4 2" xfId="46954"/>
    <cellStyle name="Normal 4 3 3 2 2 3 2 4 2 2" xfId="46955"/>
    <cellStyle name="Normal 4 3 3 2 2 3 2 4 3" xfId="46956"/>
    <cellStyle name="Normal 4 3 3 2 2 3 2 5" xfId="46957"/>
    <cellStyle name="Normal 4 3 3 2 2 3 2 5 2" xfId="46958"/>
    <cellStyle name="Normal 4 3 3 2 2 3 2 6" xfId="46959"/>
    <cellStyle name="Normal 4 3 3 2 2 3 2 7" xfId="46960"/>
    <cellStyle name="Normal 4 3 3 2 2 3 3" xfId="46961"/>
    <cellStyle name="Normal 4 3 3 2 2 3 3 2" xfId="46962"/>
    <cellStyle name="Normal 4 3 3 2 2 3 3 2 2" xfId="46963"/>
    <cellStyle name="Normal 4 3 3 2 2 3 3 2 2 2" xfId="46964"/>
    <cellStyle name="Normal 4 3 3 2 2 3 3 2 3" xfId="46965"/>
    <cellStyle name="Normal 4 3 3 2 2 3 3 3" xfId="46966"/>
    <cellStyle name="Normal 4 3 3 2 2 3 3 3 2" xfId="46967"/>
    <cellStyle name="Normal 4 3 3 2 2 3 3 4" xfId="46968"/>
    <cellStyle name="Normal 4 3 3 2 2 3 3 5" xfId="46969"/>
    <cellStyle name="Normal 4 3 3 2 2 3 4" xfId="46970"/>
    <cellStyle name="Normal 4 3 3 2 2 3 4 2" xfId="46971"/>
    <cellStyle name="Normal 4 3 3 2 2 3 4 2 2" xfId="46972"/>
    <cellStyle name="Normal 4 3 3 2 2 3 4 2 2 2" xfId="46973"/>
    <cellStyle name="Normal 4 3 3 2 2 3 4 2 3" xfId="46974"/>
    <cellStyle name="Normal 4 3 3 2 2 3 4 3" xfId="46975"/>
    <cellStyle name="Normal 4 3 3 2 2 3 4 3 2" xfId="46976"/>
    <cellStyle name="Normal 4 3 3 2 2 3 4 4" xfId="46977"/>
    <cellStyle name="Normal 4 3 3 2 2 3 5" xfId="46978"/>
    <cellStyle name="Normal 4 3 3 2 2 3 5 2" xfId="46979"/>
    <cellStyle name="Normal 4 3 3 2 2 3 5 2 2" xfId="46980"/>
    <cellStyle name="Normal 4 3 3 2 2 3 5 2 2 2" xfId="46981"/>
    <cellStyle name="Normal 4 3 3 2 2 3 5 2 3" xfId="46982"/>
    <cellStyle name="Normal 4 3 3 2 2 3 5 3" xfId="46983"/>
    <cellStyle name="Normal 4 3 3 2 2 3 5 3 2" xfId="46984"/>
    <cellStyle name="Normal 4 3 3 2 2 3 5 4" xfId="46985"/>
    <cellStyle name="Normal 4 3 3 2 2 3 6" xfId="46986"/>
    <cellStyle name="Normal 4 3 3 2 2 3 6 2" xfId="46987"/>
    <cellStyle name="Normal 4 3 3 2 2 3 6 2 2" xfId="46988"/>
    <cellStyle name="Normal 4 3 3 2 2 3 6 2 2 2" xfId="46989"/>
    <cellStyle name="Normal 4 3 3 2 2 3 6 2 3" xfId="46990"/>
    <cellStyle name="Normal 4 3 3 2 2 3 6 3" xfId="46991"/>
    <cellStyle name="Normal 4 3 3 2 2 3 6 3 2" xfId="46992"/>
    <cellStyle name="Normal 4 3 3 2 2 3 6 4" xfId="46993"/>
    <cellStyle name="Normal 4 3 3 2 2 3 7" xfId="46994"/>
    <cellStyle name="Normal 4 3 3 2 2 3 7 2" xfId="46995"/>
    <cellStyle name="Normal 4 3 3 2 2 3 7 2 2" xfId="46996"/>
    <cellStyle name="Normal 4 3 3 2 2 3 7 3" xfId="46997"/>
    <cellStyle name="Normal 4 3 3 2 2 3 8" xfId="46998"/>
    <cellStyle name="Normal 4 3 3 2 2 3 8 2" xfId="46999"/>
    <cellStyle name="Normal 4 3 3 2 2 3 9" xfId="47000"/>
    <cellStyle name="Normal 4 3 3 2 2 4" xfId="47001"/>
    <cellStyle name="Normal 4 3 3 2 2 4 2" xfId="47002"/>
    <cellStyle name="Normal 4 3 3 2 2 4 2 2" xfId="47003"/>
    <cellStyle name="Normal 4 3 3 2 2 4 2 2 2" xfId="47004"/>
    <cellStyle name="Normal 4 3 3 2 2 4 2 2 2 2" xfId="47005"/>
    <cellStyle name="Normal 4 3 3 2 2 4 2 2 3" xfId="47006"/>
    <cellStyle name="Normal 4 3 3 2 2 4 2 3" xfId="47007"/>
    <cellStyle name="Normal 4 3 3 2 2 4 2 3 2" xfId="47008"/>
    <cellStyle name="Normal 4 3 3 2 2 4 2 4" xfId="47009"/>
    <cellStyle name="Normal 4 3 3 2 2 4 3" xfId="47010"/>
    <cellStyle name="Normal 4 3 3 2 2 4 3 2" xfId="47011"/>
    <cellStyle name="Normal 4 3 3 2 2 4 3 2 2" xfId="47012"/>
    <cellStyle name="Normal 4 3 3 2 2 4 3 2 2 2" xfId="47013"/>
    <cellStyle name="Normal 4 3 3 2 2 4 3 2 3" xfId="47014"/>
    <cellStyle name="Normal 4 3 3 2 2 4 3 3" xfId="47015"/>
    <cellStyle name="Normal 4 3 3 2 2 4 3 3 2" xfId="47016"/>
    <cellStyle name="Normal 4 3 3 2 2 4 3 4" xfId="47017"/>
    <cellStyle name="Normal 4 3 3 2 2 4 4" xfId="47018"/>
    <cellStyle name="Normal 4 3 3 2 2 4 4 2" xfId="47019"/>
    <cellStyle name="Normal 4 3 3 2 2 4 4 2 2" xfId="47020"/>
    <cellStyle name="Normal 4 3 3 2 2 4 4 3" xfId="47021"/>
    <cellStyle name="Normal 4 3 3 2 2 4 5" xfId="47022"/>
    <cellStyle name="Normal 4 3 3 2 2 4 5 2" xfId="47023"/>
    <cellStyle name="Normal 4 3 3 2 2 4 6" xfId="47024"/>
    <cellStyle name="Normal 4 3 3 2 2 4 7" xfId="47025"/>
    <cellStyle name="Normal 4 3 3 2 2 5" xfId="47026"/>
    <cellStyle name="Normal 4 3 3 2 2 5 2" xfId="47027"/>
    <cellStyle name="Normal 4 3 3 2 2 5 2 2" xfId="47028"/>
    <cellStyle name="Normal 4 3 3 2 2 5 2 2 2" xfId="47029"/>
    <cellStyle name="Normal 4 3 3 2 2 5 2 3" xfId="47030"/>
    <cellStyle name="Normal 4 3 3 2 2 5 3" xfId="47031"/>
    <cellStyle name="Normal 4 3 3 2 2 5 3 2" xfId="47032"/>
    <cellStyle name="Normal 4 3 3 2 2 5 4" xfId="47033"/>
    <cellStyle name="Normal 4 3 3 2 2 5 5" xfId="47034"/>
    <cellStyle name="Normal 4 3 3 2 2 6" xfId="47035"/>
    <cellStyle name="Normal 4 3 3 2 2 6 2" xfId="47036"/>
    <cellStyle name="Normal 4 3 3 2 2 6 2 2" xfId="47037"/>
    <cellStyle name="Normal 4 3 3 2 2 6 2 2 2" xfId="47038"/>
    <cellStyle name="Normal 4 3 3 2 2 6 2 3" xfId="47039"/>
    <cellStyle name="Normal 4 3 3 2 2 6 3" xfId="47040"/>
    <cellStyle name="Normal 4 3 3 2 2 6 3 2" xfId="47041"/>
    <cellStyle name="Normal 4 3 3 2 2 6 4" xfId="47042"/>
    <cellStyle name="Normal 4 3 3 2 2 7" xfId="47043"/>
    <cellStyle name="Normal 4 3 3 2 2 7 2" xfId="47044"/>
    <cellStyle name="Normal 4 3 3 2 2 7 2 2" xfId="47045"/>
    <cellStyle name="Normal 4 3 3 2 2 7 2 2 2" xfId="47046"/>
    <cellStyle name="Normal 4 3 3 2 2 7 2 3" xfId="47047"/>
    <cellStyle name="Normal 4 3 3 2 2 7 3" xfId="47048"/>
    <cellStyle name="Normal 4 3 3 2 2 7 3 2" xfId="47049"/>
    <cellStyle name="Normal 4 3 3 2 2 7 4" xfId="47050"/>
    <cellStyle name="Normal 4 3 3 2 2 8" xfId="47051"/>
    <cellStyle name="Normal 4 3 3 2 2 8 2" xfId="47052"/>
    <cellStyle name="Normal 4 3 3 2 2 8 2 2" xfId="47053"/>
    <cellStyle name="Normal 4 3 3 2 2 8 2 2 2" xfId="47054"/>
    <cellStyle name="Normal 4 3 3 2 2 8 2 3" xfId="47055"/>
    <cellStyle name="Normal 4 3 3 2 2 8 3" xfId="47056"/>
    <cellStyle name="Normal 4 3 3 2 2 8 3 2" xfId="47057"/>
    <cellStyle name="Normal 4 3 3 2 2 8 4" xfId="47058"/>
    <cellStyle name="Normal 4 3 3 2 2 9" xfId="47059"/>
    <cellStyle name="Normal 4 3 3 2 2 9 2" xfId="47060"/>
    <cellStyle name="Normal 4 3 3 2 2 9 2 2" xfId="47061"/>
    <cellStyle name="Normal 4 3 3 2 2 9 3" xfId="47062"/>
    <cellStyle name="Normal 4 3 3 2 3" xfId="47063"/>
    <cellStyle name="Normal 4 3 3 2 3 10" xfId="47064"/>
    <cellStyle name="Normal 4 3 3 2 3 2" xfId="47065"/>
    <cellStyle name="Normal 4 3 3 2 3 2 2" xfId="47066"/>
    <cellStyle name="Normal 4 3 3 2 3 2 2 2" xfId="47067"/>
    <cellStyle name="Normal 4 3 3 2 3 2 2 2 2" xfId="47068"/>
    <cellStyle name="Normal 4 3 3 2 3 2 2 2 2 2" xfId="47069"/>
    <cellStyle name="Normal 4 3 3 2 3 2 2 2 3" xfId="47070"/>
    <cellStyle name="Normal 4 3 3 2 3 2 2 3" xfId="47071"/>
    <cellStyle name="Normal 4 3 3 2 3 2 2 3 2" xfId="47072"/>
    <cellStyle name="Normal 4 3 3 2 3 2 2 4" xfId="47073"/>
    <cellStyle name="Normal 4 3 3 2 3 2 3" xfId="47074"/>
    <cellStyle name="Normal 4 3 3 2 3 2 3 2" xfId="47075"/>
    <cellStyle name="Normal 4 3 3 2 3 2 3 2 2" xfId="47076"/>
    <cellStyle name="Normal 4 3 3 2 3 2 3 2 2 2" xfId="47077"/>
    <cellStyle name="Normal 4 3 3 2 3 2 3 2 3" xfId="47078"/>
    <cellStyle name="Normal 4 3 3 2 3 2 3 3" xfId="47079"/>
    <cellStyle name="Normal 4 3 3 2 3 2 3 3 2" xfId="47080"/>
    <cellStyle name="Normal 4 3 3 2 3 2 3 4" xfId="47081"/>
    <cellStyle name="Normal 4 3 3 2 3 2 4" xfId="47082"/>
    <cellStyle name="Normal 4 3 3 2 3 2 4 2" xfId="47083"/>
    <cellStyle name="Normal 4 3 3 2 3 2 4 2 2" xfId="47084"/>
    <cellStyle name="Normal 4 3 3 2 3 2 4 3" xfId="47085"/>
    <cellStyle name="Normal 4 3 3 2 3 2 5" xfId="47086"/>
    <cellStyle name="Normal 4 3 3 2 3 2 5 2" xfId="47087"/>
    <cellStyle name="Normal 4 3 3 2 3 2 6" xfId="47088"/>
    <cellStyle name="Normal 4 3 3 2 3 2 7" xfId="47089"/>
    <cellStyle name="Normal 4 3 3 2 3 3" xfId="47090"/>
    <cellStyle name="Normal 4 3 3 2 3 3 2" xfId="47091"/>
    <cellStyle name="Normal 4 3 3 2 3 3 2 2" xfId="47092"/>
    <cellStyle name="Normal 4 3 3 2 3 3 2 2 2" xfId="47093"/>
    <cellStyle name="Normal 4 3 3 2 3 3 2 3" xfId="47094"/>
    <cellStyle name="Normal 4 3 3 2 3 3 3" xfId="47095"/>
    <cellStyle name="Normal 4 3 3 2 3 3 3 2" xfId="47096"/>
    <cellStyle name="Normal 4 3 3 2 3 3 4" xfId="47097"/>
    <cellStyle name="Normal 4 3 3 2 3 3 5" xfId="47098"/>
    <cellStyle name="Normal 4 3 3 2 3 4" xfId="47099"/>
    <cellStyle name="Normal 4 3 3 2 3 4 2" xfId="47100"/>
    <cellStyle name="Normal 4 3 3 2 3 4 2 2" xfId="47101"/>
    <cellStyle name="Normal 4 3 3 2 3 4 2 2 2" xfId="47102"/>
    <cellStyle name="Normal 4 3 3 2 3 4 2 3" xfId="47103"/>
    <cellStyle name="Normal 4 3 3 2 3 4 3" xfId="47104"/>
    <cellStyle name="Normal 4 3 3 2 3 4 3 2" xfId="47105"/>
    <cellStyle name="Normal 4 3 3 2 3 4 4" xfId="47106"/>
    <cellStyle name="Normal 4 3 3 2 3 5" xfId="47107"/>
    <cellStyle name="Normal 4 3 3 2 3 5 2" xfId="47108"/>
    <cellStyle name="Normal 4 3 3 2 3 5 2 2" xfId="47109"/>
    <cellStyle name="Normal 4 3 3 2 3 5 2 2 2" xfId="47110"/>
    <cellStyle name="Normal 4 3 3 2 3 5 2 3" xfId="47111"/>
    <cellStyle name="Normal 4 3 3 2 3 5 3" xfId="47112"/>
    <cellStyle name="Normal 4 3 3 2 3 5 3 2" xfId="47113"/>
    <cellStyle name="Normal 4 3 3 2 3 5 4" xfId="47114"/>
    <cellStyle name="Normal 4 3 3 2 3 6" xfId="47115"/>
    <cellStyle name="Normal 4 3 3 2 3 6 2" xfId="47116"/>
    <cellStyle name="Normal 4 3 3 2 3 6 2 2" xfId="47117"/>
    <cellStyle name="Normal 4 3 3 2 3 6 2 2 2" xfId="47118"/>
    <cellStyle name="Normal 4 3 3 2 3 6 2 3" xfId="47119"/>
    <cellStyle name="Normal 4 3 3 2 3 6 3" xfId="47120"/>
    <cellStyle name="Normal 4 3 3 2 3 6 3 2" xfId="47121"/>
    <cellStyle name="Normal 4 3 3 2 3 6 4" xfId="47122"/>
    <cellStyle name="Normal 4 3 3 2 3 7" xfId="47123"/>
    <cellStyle name="Normal 4 3 3 2 3 7 2" xfId="47124"/>
    <cellStyle name="Normal 4 3 3 2 3 7 2 2" xfId="47125"/>
    <cellStyle name="Normal 4 3 3 2 3 7 3" xfId="47126"/>
    <cellStyle name="Normal 4 3 3 2 3 8" xfId="47127"/>
    <cellStyle name="Normal 4 3 3 2 3 8 2" xfId="47128"/>
    <cellStyle name="Normal 4 3 3 2 3 9" xfId="47129"/>
    <cellStyle name="Normal 4 3 3 2 4" xfId="47130"/>
    <cellStyle name="Normal 4 3 3 2 4 10" xfId="47131"/>
    <cellStyle name="Normal 4 3 3 2 4 2" xfId="47132"/>
    <cellStyle name="Normal 4 3 3 2 4 2 2" xfId="47133"/>
    <cellStyle name="Normal 4 3 3 2 4 2 2 2" xfId="47134"/>
    <cellStyle name="Normal 4 3 3 2 4 2 2 2 2" xfId="47135"/>
    <cellStyle name="Normal 4 3 3 2 4 2 2 2 2 2" xfId="47136"/>
    <cellStyle name="Normal 4 3 3 2 4 2 2 2 3" xfId="47137"/>
    <cellStyle name="Normal 4 3 3 2 4 2 2 3" xfId="47138"/>
    <cellStyle name="Normal 4 3 3 2 4 2 2 3 2" xfId="47139"/>
    <cellStyle name="Normal 4 3 3 2 4 2 2 4" xfId="47140"/>
    <cellStyle name="Normal 4 3 3 2 4 2 3" xfId="47141"/>
    <cellStyle name="Normal 4 3 3 2 4 2 3 2" xfId="47142"/>
    <cellStyle name="Normal 4 3 3 2 4 2 3 2 2" xfId="47143"/>
    <cellStyle name="Normal 4 3 3 2 4 2 3 2 2 2" xfId="47144"/>
    <cellStyle name="Normal 4 3 3 2 4 2 3 2 3" xfId="47145"/>
    <cellStyle name="Normal 4 3 3 2 4 2 3 3" xfId="47146"/>
    <cellStyle name="Normal 4 3 3 2 4 2 3 3 2" xfId="47147"/>
    <cellStyle name="Normal 4 3 3 2 4 2 3 4" xfId="47148"/>
    <cellStyle name="Normal 4 3 3 2 4 2 4" xfId="47149"/>
    <cellStyle name="Normal 4 3 3 2 4 2 4 2" xfId="47150"/>
    <cellStyle name="Normal 4 3 3 2 4 2 4 2 2" xfId="47151"/>
    <cellStyle name="Normal 4 3 3 2 4 2 4 3" xfId="47152"/>
    <cellStyle name="Normal 4 3 3 2 4 2 5" xfId="47153"/>
    <cellStyle name="Normal 4 3 3 2 4 2 5 2" xfId="47154"/>
    <cellStyle name="Normal 4 3 3 2 4 2 6" xfId="47155"/>
    <cellStyle name="Normal 4 3 3 2 4 2 7" xfId="47156"/>
    <cellStyle name="Normal 4 3 3 2 4 3" xfId="47157"/>
    <cellStyle name="Normal 4 3 3 2 4 3 2" xfId="47158"/>
    <cellStyle name="Normal 4 3 3 2 4 3 2 2" xfId="47159"/>
    <cellStyle name="Normal 4 3 3 2 4 3 2 2 2" xfId="47160"/>
    <cellStyle name="Normal 4 3 3 2 4 3 2 3" xfId="47161"/>
    <cellStyle name="Normal 4 3 3 2 4 3 3" xfId="47162"/>
    <cellStyle name="Normal 4 3 3 2 4 3 3 2" xfId="47163"/>
    <cellStyle name="Normal 4 3 3 2 4 3 4" xfId="47164"/>
    <cellStyle name="Normal 4 3 3 2 4 3 5" xfId="47165"/>
    <cellStyle name="Normal 4 3 3 2 4 4" xfId="47166"/>
    <cellStyle name="Normal 4 3 3 2 4 4 2" xfId="47167"/>
    <cellStyle name="Normal 4 3 3 2 4 4 2 2" xfId="47168"/>
    <cellStyle name="Normal 4 3 3 2 4 4 2 2 2" xfId="47169"/>
    <cellStyle name="Normal 4 3 3 2 4 4 2 3" xfId="47170"/>
    <cellStyle name="Normal 4 3 3 2 4 4 3" xfId="47171"/>
    <cellStyle name="Normal 4 3 3 2 4 4 3 2" xfId="47172"/>
    <cellStyle name="Normal 4 3 3 2 4 4 4" xfId="47173"/>
    <cellStyle name="Normal 4 3 3 2 4 5" xfId="47174"/>
    <cellStyle name="Normal 4 3 3 2 4 5 2" xfId="47175"/>
    <cellStyle name="Normal 4 3 3 2 4 5 2 2" xfId="47176"/>
    <cellStyle name="Normal 4 3 3 2 4 5 2 2 2" xfId="47177"/>
    <cellStyle name="Normal 4 3 3 2 4 5 2 3" xfId="47178"/>
    <cellStyle name="Normal 4 3 3 2 4 5 3" xfId="47179"/>
    <cellStyle name="Normal 4 3 3 2 4 5 3 2" xfId="47180"/>
    <cellStyle name="Normal 4 3 3 2 4 5 4" xfId="47181"/>
    <cellStyle name="Normal 4 3 3 2 4 6" xfId="47182"/>
    <cellStyle name="Normal 4 3 3 2 4 6 2" xfId="47183"/>
    <cellStyle name="Normal 4 3 3 2 4 6 2 2" xfId="47184"/>
    <cellStyle name="Normal 4 3 3 2 4 6 2 2 2" xfId="47185"/>
    <cellStyle name="Normal 4 3 3 2 4 6 2 3" xfId="47186"/>
    <cellStyle name="Normal 4 3 3 2 4 6 3" xfId="47187"/>
    <cellStyle name="Normal 4 3 3 2 4 6 3 2" xfId="47188"/>
    <cellStyle name="Normal 4 3 3 2 4 6 4" xfId="47189"/>
    <cellStyle name="Normal 4 3 3 2 4 7" xfId="47190"/>
    <cellStyle name="Normal 4 3 3 2 4 7 2" xfId="47191"/>
    <cellStyle name="Normal 4 3 3 2 4 7 2 2" xfId="47192"/>
    <cellStyle name="Normal 4 3 3 2 4 7 3" xfId="47193"/>
    <cellStyle name="Normal 4 3 3 2 4 8" xfId="47194"/>
    <cellStyle name="Normal 4 3 3 2 4 8 2" xfId="47195"/>
    <cellStyle name="Normal 4 3 3 2 4 9" xfId="47196"/>
    <cellStyle name="Normal 4 3 3 2 5" xfId="47197"/>
    <cellStyle name="Normal 4 3 3 2 5 2" xfId="47198"/>
    <cellStyle name="Normal 4 3 3 2 5 2 2" xfId="47199"/>
    <cellStyle name="Normal 4 3 3 2 5 2 2 2" xfId="47200"/>
    <cellStyle name="Normal 4 3 3 2 5 2 2 2 2" xfId="47201"/>
    <cellStyle name="Normal 4 3 3 2 5 2 2 3" xfId="47202"/>
    <cellStyle name="Normal 4 3 3 2 5 2 3" xfId="47203"/>
    <cellStyle name="Normal 4 3 3 2 5 2 3 2" xfId="47204"/>
    <cellStyle name="Normal 4 3 3 2 5 2 4" xfId="47205"/>
    <cellStyle name="Normal 4 3 3 2 5 3" xfId="47206"/>
    <cellStyle name="Normal 4 3 3 2 5 3 2" xfId="47207"/>
    <cellStyle name="Normal 4 3 3 2 5 3 2 2" xfId="47208"/>
    <cellStyle name="Normal 4 3 3 2 5 3 2 2 2" xfId="47209"/>
    <cellStyle name="Normal 4 3 3 2 5 3 2 3" xfId="47210"/>
    <cellStyle name="Normal 4 3 3 2 5 3 3" xfId="47211"/>
    <cellStyle name="Normal 4 3 3 2 5 3 3 2" xfId="47212"/>
    <cellStyle name="Normal 4 3 3 2 5 3 4" xfId="47213"/>
    <cellStyle name="Normal 4 3 3 2 5 4" xfId="47214"/>
    <cellStyle name="Normal 4 3 3 2 5 4 2" xfId="47215"/>
    <cellStyle name="Normal 4 3 3 2 5 4 2 2" xfId="47216"/>
    <cellStyle name="Normal 4 3 3 2 5 4 3" xfId="47217"/>
    <cellStyle name="Normal 4 3 3 2 5 5" xfId="47218"/>
    <cellStyle name="Normal 4 3 3 2 5 5 2" xfId="47219"/>
    <cellStyle name="Normal 4 3 3 2 5 6" xfId="47220"/>
    <cellStyle name="Normal 4 3 3 2 5 7" xfId="47221"/>
    <cellStyle name="Normal 4 3 3 2 6" xfId="47222"/>
    <cellStyle name="Normal 4 3 3 2 6 2" xfId="47223"/>
    <cellStyle name="Normal 4 3 3 2 6 2 2" xfId="47224"/>
    <cellStyle name="Normal 4 3 3 2 6 2 2 2" xfId="47225"/>
    <cellStyle name="Normal 4 3 3 2 6 2 3" xfId="47226"/>
    <cellStyle name="Normal 4 3 3 2 6 3" xfId="47227"/>
    <cellStyle name="Normal 4 3 3 2 6 3 2" xfId="47228"/>
    <cellStyle name="Normal 4 3 3 2 6 4" xfId="47229"/>
    <cellStyle name="Normal 4 3 3 2 6 5" xfId="47230"/>
    <cellStyle name="Normal 4 3 3 2 7" xfId="47231"/>
    <cellStyle name="Normal 4 3 3 2 7 2" xfId="47232"/>
    <cellStyle name="Normal 4 3 3 2 7 2 2" xfId="47233"/>
    <cellStyle name="Normal 4 3 3 2 7 2 2 2" xfId="47234"/>
    <cellStyle name="Normal 4 3 3 2 7 2 3" xfId="47235"/>
    <cellStyle name="Normal 4 3 3 2 7 3" xfId="47236"/>
    <cellStyle name="Normal 4 3 3 2 7 3 2" xfId="47237"/>
    <cellStyle name="Normal 4 3 3 2 7 4" xfId="47238"/>
    <cellStyle name="Normal 4 3 3 2 8" xfId="47239"/>
    <cellStyle name="Normal 4 3 3 2 8 2" xfId="47240"/>
    <cellStyle name="Normal 4 3 3 2 8 2 2" xfId="47241"/>
    <cellStyle name="Normal 4 3 3 2 8 2 2 2" xfId="47242"/>
    <cellStyle name="Normal 4 3 3 2 8 2 3" xfId="47243"/>
    <cellStyle name="Normal 4 3 3 2 8 3" xfId="47244"/>
    <cellStyle name="Normal 4 3 3 2 8 3 2" xfId="47245"/>
    <cellStyle name="Normal 4 3 3 2 8 4" xfId="47246"/>
    <cellStyle name="Normal 4 3 3 2 9" xfId="47247"/>
    <cellStyle name="Normal 4 3 3 2 9 2" xfId="47248"/>
    <cellStyle name="Normal 4 3 3 2 9 2 2" xfId="47249"/>
    <cellStyle name="Normal 4 3 3 2 9 2 2 2" xfId="47250"/>
    <cellStyle name="Normal 4 3 3 2 9 2 3" xfId="47251"/>
    <cellStyle name="Normal 4 3 3 2 9 3" xfId="47252"/>
    <cellStyle name="Normal 4 3 3 2 9 3 2" xfId="47253"/>
    <cellStyle name="Normal 4 3 3 2 9 4" xfId="47254"/>
    <cellStyle name="Normal 4 3 3 3" xfId="47255"/>
    <cellStyle name="Normal 4 3 3 3 10" xfId="47256"/>
    <cellStyle name="Normal 4 3 3 3 10 2" xfId="47257"/>
    <cellStyle name="Normal 4 3 3 3 11" xfId="47258"/>
    <cellStyle name="Normal 4 3 3 3 12" xfId="47259"/>
    <cellStyle name="Normal 4 3 3 3 13" xfId="47260"/>
    <cellStyle name="Normal 4 3 3 3 2" xfId="47261"/>
    <cellStyle name="Normal 4 3 3 3 2 10" xfId="47262"/>
    <cellStyle name="Normal 4 3 3 3 2 2" xfId="47263"/>
    <cellStyle name="Normal 4 3 3 3 2 2 2" xfId="47264"/>
    <cellStyle name="Normal 4 3 3 3 2 2 2 2" xfId="47265"/>
    <cellStyle name="Normal 4 3 3 3 2 2 2 2 2" xfId="47266"/>
    <cellStyle name="Normal 4 3 3 3 2 2 2 2 2 2" xfId="47267"/>
    <cellStyle name="Normal 4 3 3 3 2 2 2 2 3" xfId="47268"/>
    <cellStyle name="Normal 4 3 3 3 2 2 2 3" xfId="47269"/>
    <cellStyle name="Normal 4 3 3 3 2 2 2 3 2" xfId="47270"/>
    <cellStyle name="Normal 4 3 3 3 2 2 2 4" xfId="47271"/>
    <cellStyle name="Normal 4 3 3 3 2 2 3" xfId="47272"/>
    <cellStyle name="Normal 4 3 3 3 2 2 3 2" xfId="47273"/>
    <cellStyle name="Normal 4 3 3 3 2 2 3 2 2" xfId="47274"/>
    <cellStyle name="Normal 4 3 3 3 2 2 3 2 2 2" xfId="47275"/>
    <cellStyle name="Normal 4 3 3 3 2 2 3 2 3" xfId="47276"/>
    <cellStyle name="Normal 4 3 3 3 2 2 3 3" xfId="47277"/>
    <cellStyle name="Normal 4 3 3 3 2 2 3 3 2" xfId="47278"/>
    <cellStyle name="Normal 4 3 3 3 2 2 3 4" xfId="47279"/>
    <cellStyle name="Normal 4 3 3 3 2 2 4" xfId="47280"/>
    <cellStyle name="Normal 4 3 3 3 2 2 4 2" xfId="47281"/>
    <cellStyle name="Normal 4 3 3 3 2 2 4 2 2" xfId="47282"/>
    <cellStyle name="Normal 4 3 3 3 2 2 4 3" xfId="47283"/>
    <cellStyle name="Normal 4 3 3 3 2 2 5" xfId="47284"/>
    <cellStyle name="Normal 4 3 3 3 2 2 5 2" xfId="47285"/>
    <cellStyle name="Normal 4 3 3 3 2 2 6" xfId="47286"/>
    <cellStyle name="Normal 4 3 3 3 2 2 7" xfId="47287"/>
    <cellStyle name="Normal 4 3 3 3 2 3" xfId="47288"/>
    <cellStyle name="Normal 4 3 3 3 2 3 2" xfId="47289"/>
    <cellStyle name="Normal 4 3 3 3 2 3 2 2" xfId="47290"/>
    <cellStyle name="Normal 4 3 3 3 2 3 2 2 2" xfId="47291"/>
    <cellStyle name="Normal 4 3 3 3 2 3 2 3" xfId="47292"/>
    <cellStyle name="Normal 4 3 3 3 2 3 3" xfId="47293"/>
    <cellStyle name="Normal 4 3 3 3 2 3 3 2" xfId="47294"/>
    <cellStyle name="Normal 4 3 3 3 2 3 4" xfId="47295"/>
    <cellStyle name="Normal 4 3 3 3 2 3 5" xfId="47296"/>
    <cellStyle name="Normal 4 3 3 3 2 4" xfId="47297"/>
    <cellStyle name="Normal 4 3 3 3 2 4 2" xfId="47298"/>
    <cellStyle name="Normal 4 3 3 3 2 4 2 2" xfId="47299"/>
    <cellStyle name="Normal 4 3 3 3 2 4 2 2 2" xfId="47300"/>
    <cellStyle name="Normal 4 3 3 3 2 4 2 3" xfId="47301"/>
    <cellStyle name="Normal 4 3 3 3 2 4 3" xfId="47302"/>
    <cellStyle name="Normal 4 3 3 3 2 4 3 2" xfId="47303"/>
    <cellStyle name="Normal 4 3 3 3 2 4 4" xfId="47304"/>
    <cellStyle name="Normal 4 3 3 3 2 5" xfId="47305"/>
    <cellStyle name="Normal 4 3 3 3 2 5 2" xfId="47306"/>
    <cellStyle name="Normal 4 3 3 3 2 5 2 2" xfId="47307"/>
    <cellStyle name="Normal 4 3 3 3 2 5 2 2 2" xfId="47308"/>
    <cellStyle name="Normal 4 3 3 3 2 5 2 3" xfId="47309"/>
    <cellStyle name="Normal 4 3 3 3 2 5 3" xfId="47310"/>
    <cellStyle name="Normal 4 3 3 3 2 5 3 2" xfId="47311"/>
    <cellStyle name="Normal 4 3 3 3 2 5 4" xfId="47312"/>
    <cellStyle name="Normal 4 3 3 3 2 6" xfId="47313"/>
    <cellStyle name="Normal 4 3 3 3 2 6 2" xfId="47314"/>
    <cellStyle name="Normal 4 3 3 3 2 6 2 2" xfId="47315"/>
    <cellStyle name="Normal 4 3 3 3 2 6 2 2 2" xfId="47316"/>
    <cellStyle name="Normal 4 3 3 3 2 6 2 3" xfId="47317"/>
    <cellStyle name="Normal 4 3 3 3 2 6 3" xfId="47318"/>
    <cellStyle name="Normal 4 3 3 3 2 6 3 2" xfId="47319"/>
    <cellStyle name="Normal 4 3 3 3 2 6 4" xfId="47320"/>
    <cellStyle name="Normal 4 3 3 3 2 7" xfId="47321"/>
    <cellStyle name="Normal 4 3 3 3 2 7 2" xfId="47322"/>
    <cellStyle name="Normal 4 3 3 3 2 7 2 2" xfId="47323"/>
    <cellStyle name="Normal 4 3 3 3 2 7 3" xfId="47324"/>
    <cellStyle name="Normal 4 3 3 3 2 8" xfId="47325"/>
    <cellStyle name="Normal 4 3 3 3 2 8 2" xfId="47326"/>
    <cellStyle name="Normal 4 3 3 3 2 9" xfId="47327"/>
    <cellStyle name="Normal 4 3 3 3 3" xfId="47328"/>
    <cellStyle name="Normal 4 3 3 3 3 10" xfId="47329"/>
    <cellStyle name="Normal 4 3 3 3 3 2" xfId="47330"/>
    <cellStyle name="Normal 4 3 3 3 3 2 2" xfId="47331"/>
    <cellStyle name="Normal 4 3 3 3 3 2 2 2" xfId="47332"/>
    <cellStyle name="Normal 4 3 3 3 3 2 2 2 2" xfId="47333"/>
    <cellStyle name="Normal 4 3 3 3 3 2 2 2 2 2" xfId="47334"/>
    <cellStyle name="Normal 4 3 3 3 3 2 2 2 3" xfId="47335"/>
    <cellStyle name="Normal 4 3 3 3 3 2 2 3" xfId="47336"/>
    <cellStyle name="Normal 4 3 3 3 3 2 2 3 2" xfId="47337"/>
    <cellStyle name="Normal 4 3 3 3 3 2 2 4" xfId="47338"/>
    <cellStyle name="Normal 4 3 3 3 3 2 3" xfId="47339"/>
    <cellStyle name="Normal 4 3 3 3 3 2 3 2" xfId="47340"/>
    <cellStyle name="Normal 4 3 3 3 3 2 3 2 2" xfId="47341"/>
    <cellStyle name="Normal 4 3 3 3 3 2 3 2 2 2" xfId="47342"/>
    <cellStyle name="Normal 4 3 3 3 3 2 3 2 3" xfId="47343"/>
    <cellStyle name="Normal 4 3 3 3 3 2 3 3" xfId="47344"/>
    <cellStyle name="Normal 4 3 3 3 3 2 3 3 2" xfId="47345"/>
    <cellStyle name="Normal 4 3 3 3 3 2 3 4" xfId="47346"/>
    <cellStyle name="Normal 4 3 3 3 3 2 4" xfId="47347"/>
    <cellStyle name="Normal 4 3 3 3 3 2 4 2" xfId="47348"/>
    <cellStyle name="Normal 4 3 3 3 3 2 4 2 2" xfId="47349"/>
    <cellStyle name="Normal 4 3 3 3 3 2 4 3" xfId="47350"/>
    <cellStyle name="Normal 4 3 3 3 3 2 5" xfId="47351"/>
    <cellStyle name="Normal 4 3 3 3 3 2 5 2" xfId="47352"/>
    <cellStyle name="Normal 4 3 3 3 3 2 6" xfId="47353"/>
    <cellStyle name="Normal 4 3 3 3 3 2 7" xfId="47354"/>
    <cellStyle name="Normal 4 3 3 3 3 3" xfId="47355"/>
    <cellStyle name="Normal 4 3 3 3 3 3 2" xfId="47356"/>
    <cellStyle name="Normal 4 3 3 3 3 3 2 2" xfId="47357"/>
    <cellStyle name="Normal 4 3 3 3 3 3 2 2 2" xfId="47358"/>
    <cellStyle name="Normal 4 3 3 3 3 3 2 3" xfId="47359"/>
    <cellStyle name="Normal 4 3 3 3 3 3 3" xfId="47360"/>
    <cellStyle name="Normal 4 3 3 3 3 3 3 2" xfId="47361"/>
    <cellStyle name="Normal 4 3 3 3 3 3 4" xfId="47362"/>
    <cellStyle name="Normal 4 3 3 3 3 3 5" xfId="47363"/>
    <cellStyle name="Normal 4 3 3 3 3 4" xfId="47364"/>
    <cellStyle name="Normal 4 3 3 3 3 4 2" xfId="47365"/>
    <cellStyle name="Normal 4 3 3 3 3 4 2 2" xfId="47366"/>
    <cellStyle name="Normal 4 3 3 3 3 4 2 2 2" xfId="47367"/>
    <cellStyle name="Normal 4 3 3 3 3 4 2 3" xfId="47368"/>
    <cellStyle name="Normal 4 3 3 3 3 4 3" xfId="47369"/>
    <cellStyle name="Normal 4 3 3 3 3 4 3 2" xfId="47370"/>
    <cellStyle name="Normal 4 3 3 3 3 4 4" xfId="47371"/>
    <cellStyle name="Normal 4 3 3 3 3 5" xfId="47372"/>
    <cellStyle name="Normal 4 3 3 3 3 5 2" xfId="47373"/>
    <cellStyle name="Normal 4 3 3 3 3 5 2 2" xfId="47374"/>
    <cellStyle name="Normal 4 3 3 3 3 5 2 2 2" xfId="47375"/>
    <cellStyle name="Normal 4 3 3 3 3 5 2 3" xfId="47376"/>
    <cellStyle name="Normal 4 3 3 3 3 5 3" xfId="47377"/>
    <cellStyle name="Normal 4 3 3 3 3 5 3 2" xfId="47378"/>
    <cellStyle name="Normal 4 3 3 3 3 5 4" xfId="47379"/>
    <cellStyle name="Normal 4 3 3 3 3 6" xfId="47380"/>
    <cellStyle name="Normal 4 3 3 3 3 6 2" xfId="47381"/>
    <cellStyle name="Normal 4 3 3 3 3 6 2 2" xfId="47382"/>
    <cellStyle name="Normal 4 3 3 3 3 6 2 2 2" xfId="47383"/>
    <cellStyle name="Normal 4 3 3 3 3 6 2 3" xfId="47384"/>
    <cellStyle name="Normal 4 3 3 3 3 6 3" xfId="47385"/>
    <cellStyle name="Normal 4 3 3 3 3 6 3 2" xfId="47386"/>
    <cellStyle name="Normal 4 3 3 3 3 6 4" xfId="47387"/>
    <cellStyle name="Normal 4 3 3 3 3 7" xfId="47388"/>
    <cellStyle name="Normal 4 3 3 3 3 7 2" xfId="47389"/>
    <cellStyle name="Normal 4 3 3 3 3 7 2 2" xfId="47390"/>
    <cellStyle name="Normal 4 3 3 3 3 7 3" xfId="47391"/>
    <cellStyle name="Normal 4 3 3 3 3 8" xfId="47392"/>
    <cellStyle name="Normal 4 3 3 3 3 8 2" xfId="47393"/>
    <cellStyle name="Normal 4 3 3 3 3 9" xfId="47394"/>
    <cellStyle name="Normal 4 3 3 3 4" xfId="47395"/>
    <cellStyle name="Normal 4 3 3 3 4 2" xfId="47396"/>
    <cellStyle name="Normal 4 3 3 3 4 2 2" xfId="47397"/>
    <cellStyle name="Normal 4 3 3 3 4 2 2 2" xfId="47398"/>
    <cellStyle name="Normal 4 3 3 3 4 2 2 2 2" xfId="47399"/>
    <cellStyle name="Normal 4 3 3 3 4 2 2 3" xfId="47400"/>
    <cellStyle name="Normal 4 3 3 3 4 2 3" xfId="47401"/>
    <cellStyle name="Normal 4 3 3 3 4 2 3 2" xfId="47402"/>
    <cellStyle name="Normal 4 3 3 3 4 2 4" xfId="47403"/>
    <cellStyle name="Normal 4 3 3 3 4 3" xfId="47404"/>
    <cellStyle name="Normal 4 3 3 3 4 3 2" xfId="47405"/>
    <cellStyle name="Normal 4 3 3 3 4 3 2 2" xfId="47406"/>
    <cellStyle name="Normal 4 3 3 3 4 3 2 2 2" xfId="47407"/>
    <cellStyle name="Normal 4 3 3 3 4 3 2 3" xfId="47408"/>
    <cellStyle name="Normal 4 3 3 3 4 3 3" xfId="47409"/>
    <cellStyle name="Normal 4 3 3 3 4 3 3 2" xfId="47410"/>
    <cellStyle name="Normal 4 3 3 3 4 3 4" xfId="47411"/>
    <cellStyle name="Normal 4 3 3 3 4 4" xfId="47412"/>
    <cellStyle name="Normal 4 3 3 3 4 4 2" xfId="47413"/>
    <cellStyle name="Normal 4 3 3 3 4 4 2 2" xfId="47414"/>
    <cellStyle name="Normal 4 3 3 3 4 4 3" xfId="47415"/>
    <cellStyle name="Normal 4 3 3 3 4 5" xfId="47416"/>
    <cellStyle name="Normal 4 3 3 3 4 5 2" xfId="47417"/>
    <cellStyle name="Normal 4 3 3 3 4 6" xfId="47418"/>
    <cellStyle name="Normal 4 3 3 3 4 7" xfId="47419"/>
    <cellStyle name="Normal 4 3 3 3 5" xfId="47420"/>
    <cellStyle name="Normal 4 3 3 3 5 2" xfId="47421"/>
    <cellStyle name="Normal 4 3 3 3 5 2 2" xfId="47422"/>
    <cellStyle name="Normal 4 3 3 3 5 2 2 2" xfId="47423"/>
    <cellStyle name="Normal 4 3 3 3 5 2 3" xfId="47424"/>
    <cellStyle name="Normal 4 3 3 3 5 3" xfId="47425"/>
    <cellStyle name="Normal 4 3 3 3 5 3 2" xfId="47426"/>
    <cellStyle name="Normal 4 3 3 3 5 4" xfId="47427"/>
    <cellStyle name="Normal 4 3 3 3 5 5" xfId="47428"/>
    <cellStyle name="Normal 4 3 3 3 6" xfId="47429"/>
    <cellStyle name="Normal 4 3 3 3 6 2" xfId="47430"/>
    <cellStyle name="Normal 4 3 3 3 6 2 2" xfId="47431"/>
    <cellStyle name="Normal 4 3 3 3 6 2 2 2" xfId="47432"/>
    <cellStyle name="Normal 4 3 3 3 6 2 3" xfId="47433"/>
    <cellStyle name="Normal 4 3 3 3 6 3" xfId="47434"/>
    <cellStyle name="Normal 4 3 3 3 6 3 2" xfId="47435"/>
    <cellStyle name="Normal 4 3 3 3 6 4" xfId="47436"/>
    <cellStyle name="Normal 4 3 3 3 7" xfId="47437"/>
    <cellStyle name="Normal 4 3 3 3 7 2" xfId="47438"/>
    <cellStyle name="Normal 4 3 3 3 7 2 2" xfId="47439"/>
    <cellStyle name="Normal 4 3 3 3 7 2 2 2" xfId="47440"/>
    <cellStyle name="Normal 4 3 3 3 7 2 3" xfId="47441"/>
    <cellStyle name="Normal 4 3 3 3 7 3" xfId="47442"/>
    <cellStyle name="Normal 4 3 3 3 7 3 2" xfId="47443"/>
    <cellStyle name="Normal 4 3 3 3 7 4" xfId="47444"/>
    <cellStyle name="Normal 4 3 3 3 8" xfId="47445"/>
    <cellStyle name="Normal 4 3 3 3 8 2" xfId="47446"/>
    <cellStyle name="Normal 4 3 3 3 8 2 2" xfId="47447"/>
    <cellStyle name="Normal 4 3 3 3 8 2 2 2" xfId="47448"/>
    <cellStyle name="Normal 4 3 3 3 8 2 3" xfId="47449"/>
    <cellStyle name="Normal 4 3 3 3 8 3" xfId="47450"/>
    <cellStyle name="Normal 4 3 3 3 8 3 2" xfId="47451"/>
    <cellStyle name="Normal 4 3 3 3 8 4" xfId="47452"/>
    <cellStyle name="Normal 4 3 3 3 9" xfId="47453"/>
    <cellStyle name="Normal 4 3 3 3 9 2" xfId="47454"/>
    <cellStyle name="Normal 4 3 3 3 9 2 2" xfId="47455"/>
    <cellStyle name="Normal 4 3 3 3 9 3" xfId="47456"/>
    <cellStyle name="Normal 4 3 3 4" xfId="47457"/>
    <cellStyle name="Normal 4 3 3 4 10" xfId="47458"/>
    <cellStyle name="Normal 4 3 3 4 11" xfId="47459"/>
    <cellStyle name="Normal 4 3 3 4 2" xfId="47460"/>
    <cellStyle name="Normal 4 3 3 4 2 2" xfId="47461"/>
    <cellStyle name="Normal 4 3 3 4 2 2 2" xfId="47462"/>
    <cellStyle name="Normal 4 3 3 4 2 2 2 2" xfId="47463"/>
    <cellStyle name="Normal 4 3 3 4 2 2 2 2 2" xfId="47464"/>
    <cellStyle name="Normal 4 3 3 4 2 2 2 3" xfId="47465"/>
    <cellStyle name="Normal 4 3 3 4 2 2 3" xfId="47466"/>
    <cellStyle name="Normal 4 3 3 4 2 2 3 2" xfId="47467"/>
    <cellStyle name="Normal 4 3 3 4 2 2 4" xfId="47468"/>
    <cellStyle name="Normal 4 3 3 4 2 3" xfId="47469"/>
    <cellStyle name="Normal 4 3 3 4 2 3 2" xfId="47470"/>
    <cellStyle name="Normal 4 3 3 4 2 3 2 2" xfId="47471"/>
    <cellStyle name="Normal 4 3 3 4 2 3 2 2 2" xfId="47472"/>
    <cellStyle name="Normal 4 3 3 4 2 3 2 3" xfId="47473"/>
    <cellStyle name="Normal 4 3 3 4 2 3 3" xfId="47474"/>
    <cellStyle name="Normal 4 3 3 4 2 3 3 2" xfId="47475"/>
    <cellStyle name="Normal 4 3 3 4 2 3 4" xfId="47476"/>
    <cellStyle name="Normal 4 3 3 4 2 4" xfId="47477"/>
    <cellStyle name="Normal 4 3 3 4 2 4 2" xfId="47478"/>
    <cellStyle name="Normal 4 3 3 4 2 4 2 2" xfId="47479"/>
    <cellStyle name="Normal 4 3 3 4 2 4 3" xfId="47480"/>
    <cellStyle name="Normal 4 3 3 4 2 5" xfId="47481"/>
    <cellStyle name="Normal 4 3 3 4 2 5 2" xfId="47482"/>
    <cellStyle name="Normal 4 3 3 4 2 6" xfId="47483"/>
    <cellStyle name="Normal 4 3 3 4 2 7" xfId="47484"/>
    <cellStyle name="Normal 4 3 3 4 3" xfId="47485"/>
    <cellStyle name="Normal 4 3 3 4 3 2" xfId="47486"/>
    <cellStyle name="Normal 4 3 3 4 3 2 2" xfId="47487"/>
    <cellStyle name="Normal 4 3 3 4 3 2 2 2" xfId="47488"/>
    <cellStyle name="Normal 4 3 3 4 3 2 3" xfId="47489"/>
    <cellStyle name="Normal 4 3 3 4 3 3" xfId="47490"/>
    <cellStyle name="Normal 4 3 3 4 3 3 2" xfId="47491"/>
    <cellStyle name="Normal 4 3 3 4 3 4" xfId="47492"/>
    <cellStyle name="Normal 4 3 3 4 3 5" xfId="47493"/>
    <cellStyle name="Normal 4 3 3 4 4" xfId="47494"/>
    <cellStyle name="Normal 4 3 3 4 4 2" xfId="47495"/>
    <cellStyle name="Normal 4 3 3 4 4 2 2" xfId="47496"/>
    <cellStyle name="Normal 4 3 3 4 4 2 2 2" xfId="47497"/>
    <cellStyle name="Normal 4 3 3 4 4 2 3" xfId="47498"/>
    <cellStyle name="Normal 4 3 3 4 4 3" xfId="47499"/>
    <cellStyle name="Normal 4 3 3 4 4 3 2" xfId="47500"/>
    <cellStyle name="Normal 4 3 3 4 4 4" xfId="47501"/>
    <cellStyle name="Normal 4 3 3 4 5" xfId="47502"/>
    <cellStyle name="Normal 4 3 3 4 5 2" xfId="47503"/>
    <cellStyle name="Normal 4 3 3 4 5 2 2" xfId="47504"/>
    <cellStyle name="Normal 4 3 3 4 5 2 2 2" xfId="47505"/>
    <cellStyle name="Normal 4 3 3 4 5 2 3" xfId="47506"/>
    <cellStyle name="Normal 4 3 3 4 5 3" xfId="47507"/>
    <cellStyle name="Normal 4 3 3 4 5 3 2" xfId="47508"/>
    <cellStyle name="Normal 4 3 3 4 5 4" xfId="47509"/>
    <cellStyle name="Normal 4 3 3 4 6" xfId="47510"/>
    <cellStyle name="Normal 4 3 3 4 6 2" xfId="47511"/>
    <cellStyle name="Normal 4 3 3 4 6 2 2" xfId="47512"/>
    <cellStyle name="Normal 4 3 3 4 6 2 2 2" xfId="47513"/>
    <cellStyle name="Normal 4 3 3 4 6 2 3" xfId="47514"/>
    <cellStyle name="Normal 4 3 3 4 6 3" xfId="47515"/>
    <cellStyle name="Normal 4 3 3 4 6 3 2" xfId="47516"/>
    <cellStyle name="Normal 4 3 3 4 6 4" xfId="47517"/>
    <cellStyle name="Normal 4 3 3 4 7" xfId="47518"/>
    <cellStyle name="Normal 4 3 3 4 7 2" xfId="47519"/>
    <cellStyle name="Normal 4 3 3 4 7 2 2" xfId="47520"/>
    <cellStyle name="Normal 4 3 3 4 7 3" xfId="47521"/>
    <cellStyle name="Normal 4 3 3 4 8" xfId="47522"/>
    <cellStyle name="Normal 4 3 3 4 8 2" xfId="47523"/>
    <cellStyle name="Normal 4 3 3 4 9" xfId="47524"/>
    <cellStyle name="Normal 4 3 3 5" xfId="47525"/>
    <cellStyle name="Normal 4 3 3 5 10" xfId="47526"/>
    <cellStyle name="Normal 4 3 3 5 11" xfId="47527"/>
    <cellStyle name="Normal 4 3 3 5 2" xfId="47528"/>
    <cellStyle name="Normal 4 3 3 5 2 2" xfId="47529"/>
    <cellStyle name="Normal 4 3 3 5 2 2 2" xfId="47530"/>
    <cellStyle name="Normal 4 3 3 5 2 2 2 2" xfId="47531"/>
    <cellStyle name="Normal 4 3 3 5 2 2 2 2 2" xfId="47532"/>
    <cellStyle name="Normal 4 3 3 5 2 2 2 3" xfId="47533"/>
    <cellStyle name="Normal 4 3 3 5 2 2 3" xfId="47534"/>
    <cellStyle name="Normal 4 3 3 5 2 2 3 2" xfId="47535"/>
    <cellStyle name="Normal 4 3 3 5 2 2 4" xfId="47536"/>
    <cellStyle name="Normal 4 3 3 5 2 3" xfId="47537"/>
    <cellStyle name="Normal 4 3 3 5 2 3 2" xfId="47538"/>
    <cellStyle name="Normal 4 3 3 5 2 3 2 2" xfId="47539"/>
    <cellStyle name="Normal 4 3 3 5 2 3 2 2 2" xfId="47540"/>
    <cellStyle name="Normal 4 3 3 5 2 3 2 3" xfId="47541"/>
    <cellStyle name="Normal 4 3 3 5 2 3 3" xfId="47542"/>
    <cellStyle name="Normal 4 3 3 5 2 3 3 2" xfId="47543"/>
    <cellStyle name="Normal 4 3 3 5 2 3 4" xfId="47544"/>
    <cellStyle name="Normal 4 3 3 5 2 4" xfId="47545"/>
    <cellStyle name="Normal 4 3 3 5 2 4 2" xfId="47546"/>
    <cellStyle name="Normal 4 3 3 5 2 4 2 2" xfId="47547"/>
    <cellStyle name="Normal 4 3 3 5 2 4 3" xfId="47548"/>
    <cellStyle name="Normal 4 3 3 5 2 5" xfId="47549"/>
    <cellStyle name="Normal 4 3 3 5 2 5 2" xfId="47550"/>
    <cellStyle name="Normal 4 3 3 5 2 6" xfId="47551"/>
    <cellStyle name="Normal 4 3 3 5 2 7" xfId="47552"/>
    <cellStyle name="Normal 4 3 3 5 3" xfId="47553"/>
    <cellStyle name="Normal 4 3 3 5 3 2" xfId="47554"/>
    <cellStyle name="Normal 4 3 3 5 3 2 2" xfId="47555"/>
    <cellStyle name="Normal 4 3 3 5 3 2 2 2" xfId="47556"/>
    <cellStyle name="Normal 4 3 3 5 3 2 3" xfId="47557"/>
    <cellStyle name="Normal 4 3 3 5 3 3" xfId="47558"/>
    <cellStyle name="Normal 4 3 3 5 3 3 2" xfId="47559"/>
    <cellStyle name="Normal 4 3 3 5 3 4" xfId="47560"/>
    <cellStyle name="Normal 4 3 3 5 3 5" xfId="47561"/>
    <cellStyle name="Normal 4 3 3 5 4" xfId="47562"/>
    <cellStyle name="Normal 4 3 3 5 4 2" xfId="47563"/>
    <cellStyle name="Normal 4 3 3 5 4 2 2" xfId="47564"/>
    <cellStyle name="Normal 4 3 3 5 4 2 2 2" xfId="47565"/>
    <cellStyle name="Normal 4 3 3 5 4 2 3" xfId="47566"/>
    <cellStyle name="Normal 4 3 3 5 4 3" xfId="47567"/>
    <cellStyle name="Normal 4 3 3 5 4 3 2" xfId="47568"/>
    <cellStyle name="Normal 4 3 3 5 4 4" xfId="47569"/>
    <cellStyle name="Normal 4 3 3 5 5" xfId="47570"/>
    <cellStyle name="Normal 4 3 3 5 5 2" xfId="47571"/>
    <cellStyle name="Normal 4 3 3 5 5 2 2" xfId="47572"/>
    <cellStyle name="Normal 4 3 3 5 5 2 2 2" xfId="47573"/>
    <cellStyle name="Normal 4 3 3 5 5 2 3" xfId="47574"/>
    <cellStyle name="Normal 4 3 3 5 5 3" xfId="47575"/>
    <cellStyle name="Normal 4 3 3 5 5 3 2" xfId="47576"/>
    <cellStyle name="Normal 4 3 3 5 5 4" xfId="47577"/>
    <cellStyle name="Normal 4 3 3 5 6" xfId="47578"/>
    <cellStyle name="Normal 4 3 3 5 6 2" xfId="47579"/>
    <cellStyle name="Normal 4 3 3 5 6 2 2" xfId="47580"/>
    <cellStyle name="Normal 4 3 3 5 6 2 2 2" xfId="47581"/>
    <cellStyle name="Normal 4 3 3 5 6 2 3" xfId="47582"/>
    <cellStyle name="Normal 4 3 3 5 6 3" xfId="47583"/>
    <cellStyle name="Normal 4 3 3 5 6 3 2" xfId="47584"/>
    <cellStyle name="Normal 4 3 3 5 6 4" xfId="47585"/>
    <cellStyle name="Normal 4 3 3 5 7" xfId="47586"/>
    <cellStyle name="Normal 4 3 3 5 7 2" xfId="47587"/>
    <cellStyle name="Normal 4 3 3 5 7 2 2" xfId="47588"/>
    <cellStyle name="Normal 4 3 3 5 7 3" xfId="47589"/>
    <cellStyle name="Normal 4 3 3 5 8" xfId="47590"/>
    <cellStyle name="Normal 4 3 3 5 8 2" xfId="47591"/>
    <cellStyle name="Normal 4 3 3 5 9" xfId="47592"/>
    <cellStyle name="Normal 4 3 3 6" xfId="47593"/>
    <cellStyle name="Normal 4 3 3 6 2" xfId="47594"/>
    <cellStyle name="Normal 4 3 3 6 2 2" xfId="47595"/>
    <cellStyle name="Normal 4 3 3 6 2 2 2" xfId="47596"/>
    <cellStyle name="Normal 4 3 3 6 2 2 2 2" xfId="47597"/>
    <cellStyle name="Normal 4 3 3 6 2 2 3" xfId="47598"/>
    <cellStyle name="Normal 4 3 3 6 2 3" xfId="47599"/>
    <cellStyle name="Normal 4 3 3 6 2 3 2" xfId="47600"/>
    <cellStyle name="Normal 4 3 3 6 2 4" xfId="47601"/>
    <cellStyle name="Normal 4 3 3 6 3" xfId="47602"/>
    <cellStyle name="Normal 4 3 3 6 3 2" xfId="47603"/>
    <cellStyle name="Normal 4 3 3 6 3 2 2" xfId="47604"/>
    <cellStyle name="Normal 4 3 3 6 3 2 2 2" xfId="47605"/>
    <cellStyle name="Normal 4 3 3 6 3 2 3" xfId="47606"/>
    <cellStyle name="Normal 4 3 3 6 3 3" xfId="47607"/>
    <cellStyle name="Normal 4 3 3 6 3 3 2" xfId="47608"/>
    <cellStyle name="Normal 4 3 3 6 3 4" xfId="47609"/>
    <cellStyle name="Normal 4 3 3 6 4" xfId="47610"/>
    <cellStyle name="Normal 4 3 3 6 4 2" xfId="47611"/>
    <cellStyle name="Normal 4 3 3 6 4 2 2" xfId="47612"/>
    <cellStyle name="Normal 4 3 3 6 4 3" xfId="47613"/>
    <cellStyle name="Normal 4 3 3 6 5" xfId="47614"/>
    <cellStyle name="Normal 4 3 3 6 5 2" xfId="47615"/>
    <cellStyle name="Normal 4 3 3 6 6" xfId="47616"/>
    <cellStyle name="Normal 4 3 3 6 7" xfId="47617"/>
    <cellStyle name="Normal 4 3 3 7" xfId="47618"/>
    <cellStyle name="Normal 4 3 3 7 2" xfId="47619"/>
    <cellStyle name="Normal 4 3 3 7 2 2" xfId="47620"/>
    <cellStyle name="Normal 4 3 3 7 2 2 2" xfId="47621"/>
    <cellStyle name="Normal 4 3 3 7 2 2 2 2" xfId="47622"/>
    <cellStyle name="Normal 4 3 3 7 2 2 3" xfId="47623"/>
    <cellStyle name="Normal 4 3 3 7 2 3" xfId="47624"/>
    <cellStyle name="Normal 4 3 3 7 2 3 2" xfId="47625"/>
    <cellStyle name="Normal 4 3 3 7 2 4" xfId="47626"/>
    <cellStyle name="Normal 4 3 3 7 3" xfId="47627"/>
    <cellStyle name="Normal 4 3 3 7 3 2" xfId="47628"/>
    <cellStyle name="Normal 4 3 3 7 3 2 2" xfId="47629"/>
    <cellStyle name="Normal 4 3 3 7 3 2 2 2" xfId="47630"/>
    <cellStyle name="Normal 4 3 3 7 3 2 3" xfId="47631"/>
    <cellStyle name="Normal 4 3 3 7 3 3" xfId="47632"/>
    <cellStyle name="Normal 4 3 3 7 3 3 2" xfId="47633"/>
    <cellStyle name="Normal 4 3 3 7 3 4" xfId="47634"/>
    <cellStyle name="Normal 4 3 3 7 4" xfId="47635"/>
    <cellStyle name="Normal 4 3 3 7 4 2" xfId="47636"/>
    <cellStyle name="Normal 4 3 3 7 4 2 2" xfId="47637"/>
    <cellStyle name="Normal 4 3 3 7 4 3" xfId="47638"/>
    <cellStyle name="Normal 4 3 3 7 5" xfId="47639"/>
    <cellStyle name="Normal 4 3 3 7 5 2" xfId="47640"/>
    <cellStyle name="Normal 4 3 3 7 6" xfId="47641"/>
    <cellStyle name="Normal 4 3 3 7 7" xfId="47642"/>
    <cellStyle name="Normal 4 3 3 8" xfId="47643"/>
    <cellStyle name="Normal 4 3 3 8 2" xfId="47644"/>
    <cellStyle name="Normal 4 3 3 8 2 2" xfId="47645"/>
    <cellStyle name="Normal 4 3 3 8 2 2 2" xfId="47646"/>
    <cellStyle name="Normal 4 3 3 8 2 3" xfId="47647"/>
    <cellStyle name="Normal 4 3 3 8 3" xfId="47648"/>
    <cellStyle name="Normal 4 3 3 8 3 2" xfId="47649"/>
    <cellStyle name="Normal 4 3 3 8 4" xfId="47650"/>
    <cellStyle name="Normal 4 3 3 9" xfId="47651"/>
    <cellStyle name="Normal 4 3 3 9 2" xfId="47652"/>
    <cellStyle name="Normal 4 3 3 9 2 2" xfId="47653"/>
    <cellStyle name="Normal 4 3 3 9 2 2 2" xfId="47654"/>
    <cellStyle name="Normal 4 3 3 9 2 3" xfId="47655"/>
    <cellStyle name="Normal 4 3 3 9 3" xfId="47656"/>
    <cellStyle name="Normal 4 3 3 9 3 2" xfId="47657"/>
    <cellStyle name="Normal 4 3 3 9 4" xfId="47658"/>
    <cellStyle name="Normal 4 3 4" xfId="47659"/>
    <cellStyle name="Normal 4 3 4 10" xfId="47660"/>
    <cellStyle name="Normal 4 3 4 10 2" xfId="47661"/>
    <cellStyle name="Normal 4 3 4 10 2 2" xfId="47662"/>
    <cellStyle name="Normal 4 3 4 10 3" xfId="47663"/>
    <cellStyle name="Normal 4 3 4 11" xfId="47664"/>
    <cellStyle name="Normal 4 3 4 11 2" xfId="47665"/>
    <cellStyle name="Normal 4 3 4 12" xfId="47666"/>
    <cellStyle name="Normal 4 3 4 13" xfId="47667"/>
    <cellStyle name="Normal 4 3 4 14" xfId="47668"/>
    <cellStyle name="Normal 4 3 4 15" xfId="47669"/>
    <cellStyle name="Normal 4 3 4 16" xfId="47670"/>
    <cellStyle name="Normal 4 3 4 2" xfId="47671"/>
    <cellStyle name="Normal 4 3 4 2 10" xfId="47672"/>
    <cellStyle name="Normal 4 3 4 2 10 2" xfId="47673"/>
    <cellStyle name="Normal 4 3 4 2 11" xfId="47674"/>
    <cellStyle name="Normal 4 3 4 2 12" xfId="47675"/>
    <cellStyle name="Normal 4 3 4 2 13" xfId="47676"/>
    <cellStyle name="Normal 4 3 4 2 14" xfId="47677"/>
    <cellStyle name="Normal 4 3 4 2 2" xfId="47678"/>
    <cellStyle name="Normal 4 3 4 2 2 10" xfId="47679"/>
    <cellStyle name="Normal 4 3 4 2 2 2" xfId="47680"/>
    <cellStyle name="Normal 4 3 4 2 2 2 2" xfId="47681"/>
    <cellStyle name="Normal 4 3 4 2 2 2 2 2" xfId="47682"/>
    <cellStyle name="Normal 4 3 4 2 2 2 2 2 2" xfId="47683"/>
    <cellStyle name="Normal 4 3 4 2 2 2 2 2 2 2" xfId="47684"/>
    <cellStyle name="Normal 4 3 4 2 2 2 2 2 3" xfId="47685"/>
    <cellStyle name="Normal 4 3 4 2 2 2 2 3" xfId="47686"/>
    <cellStyle name="Normal 4 3 4 2 2 2 2 3 2" xfId="47687"/>
    <cellStyle name="Normal 4 3 4 2 2 2 2 4" xfId="47688"/>
    <cellStyle name="Normal 4 3 4 2 2 2 3" xfId="47689"/>
    <cellStyle name="Normal 4 3 4 2 2 2 3 2" xfId="47690"/>
    <cellStyle name="Normal 4 3 4 2 2 2 3 2 2" xfId="47691"/>
    <cellStyle name="Normal 4 3 4 2 2 2 3 2 2 2" xfId="47692"/>
    <cellStyle name="Normal 4 3 4 2 2 2 3 2 3" xfId="47693"/>
    <cellStyle name="Normal 4 3 4 2 2 2 3 3" xfId="47694"/>
    <cellStyle name="Normal 4 3 4 2 2 2 3 3 2" xfId="47695"/>
    <cellStyle name="Normal 4 3 4 2 2 2 3 4" xfId="47696"/>
    <cellStyle name="Normal 4 3 4 2 2 2 4" xfId="47697"/>
    <cellStyle name="Normal 4 3 4 2 2 2 4 2" xfId="47698"/>
    <cellStyle name="Normal 4 3 4 2 2 2 4 2 2" xfId="47699"/>
    <cellStyle name="Normal 4 3 4 2 2 2 4 3" xfId="47700"/>
    <cellStyle name="Normal 4 3 4 2 2 2 5" xfId="47701"/>
    <cellStyle name="Normal 4 3 4 2 2 2 5 2" xfId="47702"/>
    <cellStyle name="Normal 4 3 4 2 2 2 6" xfId="47703"/>
    <cellStyle name="Normal 4 3 4 2 2 2 7" xfId="47704"/>
    <cellStyle name="Normal 4 3 4 2 2 3" xfId="47705"/>
    <cellStyle name="Normal 4 3 4 2 2 3 2" xfId="47706"/>
    <cellStyle name="Normal 4 3 4 2 2 3 2 2" xfId="47707"/>
    <cellStyle name="Normal 4 3 4 2 2 3 2 2 2" xfId="47708"/>
    <cellStyle name="Normal 4 3 4 2 2 3 2 3" xfId="47709"/>
    <cellStyle name="Normal 4 3 4 2 2 3 3" xfId="47710"/>
    <cellStyle name="Normal 4 3 4 2 2 3 3 2" xfId="47711"/>
    <cellStyle name="Normal 4 3 4 2 2 3 4" xfId="47712"/>
    <cellStyle name="Normal 4 3 4 2 2 3 5" xfId="47713"/>
    <cellStyle name="Normal 4 3 4 2 2 4" xfId="47714"/>
    <cellStyle name="Normal 4 3 4 2 2 4 2" xfId="47715"/>
    <cellStyle name="Normal 4 3 4 2 2 4 2 2" xfId="47716"/>
    <cellStyle name="Normal 4 3 4 2 2 4 2 2 2" xfId="47717"/>
    <cellStyle name="Normal 4 3 4 2 2 4 2 3" xfId="47718"/>
    <cellStyle name="Normal 4 3 4 2 2 4 3" xfId="47719"/>
    <cellStyle name="Normal 4 3 4 2 2 4 3 2" xfId="47720"/>
    <cellStyle name="Normal 4 3 4 2 2 4 4" xfId="47721"/>
    <cellStyle name="Normal 4 3 4 2 2 5" xfId="47722"/>
    <cellStyle name="Normal 4 3 4 2 2 5 2" xfId="47723"/>
    <cellStyle name="Normal 4 3 4 2 2 5 2 2" xfId="47724"/>
    <cellStyle name="Normal 4 3 4 2 2 5 2 2 2" xfId="47725"/>
    <cellStyle name="Normal 4 3 4 2 2 5 2 3" xfId="47726"/>
    <cellStyle name="Normal 4 3 4 2 2 5 3" xfId="47727"/>
    <cellStyle name="Normal 4 3 4 2 2 5 3 2" xfId="47728"/>
    <cellStyle name="Normal 4 3 4 2 2 5 4" xfId="47729"/>
    <cellStyle name="Normal 4 3 4 2 2 6" xfId="47730"/>
    <cellStyle name="Normal 4 3 4 2 2 6 2" xfId="47731"/>
    <cellStyle name="Normal 4 3 4 2 2 6 2 2" xfId="47732"/>
    <cellStyle name="Normal 4 3 4 2 2 6 2 2 2" xfId="47733"/>
    <cellStyle name="Normal 4 3 4 2 2 6 2 3" xfId="47734"/>
    <cellStyle name="Normal 4 3 4 2 2 6 3" xfId="47735"/>
    <cellStyle name="Normal 4 3 4 2 2 6 3 2" xfId="47736"/>
    <cellStyle name="Normal 4 3 4 2 2 6 4" xfId="47737"/>
    <cellStyle name="Normal 4 3 4 2 2 7" xfId="47738"/>
    <cellStyle name="Normal 4 3 4 2 2 7 2" xfId="47739"/>
    <cellStyle name="Normal 4 3 4 2 2 7 2 2" xfId="47740"/>
    <cellStyle name="Normal 4 3 4 2 2 7 3" xfId="47741"/>
    <cellStyle name="Normal 4 3 4 2 2 8" xfId="47742"/>
    <cellStyle name="Normal 4 3 4 2 2 8 2" xfId="47743"/>
    <cellStyle name="Normal 4 3 4 2 2 9" xfId="47744"/>
    <cellStyle name="Normal 4 3 4 2 3" xfId="47745"/>
    <cellStyle name="Normal 4 3 4 2 3 10" xfId="47746"/>
    <cellStyle name="Normal 4 3 4 2 3 2" xfId="47747"/>
    <cellStyle name="Normal 4 3 4 2 3 2 2" xfId="47748"/>
    <cellStyle name="Normal 4 3 4 2 3 2 2 2" xfId="47749"/>
    <cellStyle name="Normal 4 3 4 2 3 2 2 2 2" xfId="47750"/>
    <cellStyle name="Normal 4 3 4 2 3 2 2 2 2 2" xfId="47751"/>
    <cellStyle name="Normal 4 3 4 2 3 2 2 2 3" xfId="47752"/>
    <cellStyle name="Normal 4 3 4 2 3 2 2 3" xfId="47753"/>
    <cellStyle name="Normal 4 3 4 2 3 2 2 3 2" xfId="47754"/>
    <cellStyle name="Normal 4 3 4 2 3 2 2 4" xfId="47755"/>
    <cellStyle name="Normal 4 3 4 2 3 2 3" xfId="47756"/>
    <cellStyle name="Normal 4 3 4 2 3 2 3 2" xfId="47757"/>
    <cellStyle name="Normal 4 3 4 2 3 2 3 2 2" xfId="47758"/>
    <cellStyle name="Normal 4 3 4 2 3 2 3 2 2 2" xfId="47759"/>
    <cellStyle name="Normal 4 3 4 2 3 2 3 2 3" xfId="47760"/>
    <cellStyle name="Normal 4 3 4 2 3 2 3 3" xfId="47761"/>
    <cellStyle name="Normal 4 3 4 2 3 2 3 3 2" xfId="47762"/>
    <cellStyle name="Normal 4 3 4 2 3 2 3 4" xfId="47763"/>
    <cellStyle name="Normal 4 3 4 2 3 2 4" xfId="47764"/>
    <cellStyle name="Normal 4 3 4 2 3 2 4 2" xfId="47765"/>
    <cellStyle name="Normal 4 3 4 2 3 2 4 2 2" xfId="47766"/>
    <cellStyle name="Normal 4 3 4 2 3 2 4 3" xfId="47767"/>
    <cellStyle name="Normal 4 3 4 2 3 2 5" xfId="47768"/>
    <cellStyle name="Normal 4 3 4 2 3 2 5 2" xfId="47769"/>
    <cellStyle name="Normal 4 3 4 2 3 2 6" xfId="47770"/>
    <cellStyle name="Normal 4 3 4 2 3 2 7" xfId="47771"/>
    <cellStyle name="Normal 4 3 4 2 3 3" xfId="47772"/>
    <cellStyle name="Normal 4 3 4 2 3 3 2" xfId="47773"/>
    <cellStyle name="Normal 4 3 4 2 3 3 2 2" xfId="47774"/>
    <cellStyle name="Normal 4 3 4 2 3 3 2 2 2" xfId="47775"/>
    <cellStyle name="Normal 4 3 4 2 3 3 2 3" xfId="47776"/>
    <cellStyle name="Normal 4 3 4 2 3 3 3" xfId="47777"/>
    <cellStyle name="Normal 4 3 4 2 3 3 3 2" xfId="47778"/>
    <cellStyle name="Normal 4 3 4 2 3 3 4" xfId="47779"/>
    <cellStyle name="Normal 4 3 4 2 3 3 5" xfId="47780"/>
    <cellStyle name="Normal 4 3 4 2 3 4" xfId="47781"/>
    <cellStyle name="Normal 4 3 4 2 3 4 2" xfId="47782"/>
    <cellStyle name="Normal 4 3 4 2 3 4 2 2" xfId="47783"/>
    <cellStyle name="Normal 4 3 4 2 3 4 2 2 2" xfId="47784"/>
    <cellStyle name="Normal 4 3 4 2 3 4 2 3" xfId="47785"/>
    <cellStyle name="Normal 4 3 4 2 3 4 3" xfId="47786"/>
    <cellStyle name="Normal 4 3 4 2 3 4 3 2" xfId="47787"/>
    <cellStyle name="Normal 4 3 4 2 3 4 4" xfId="47788"/>
    <cellStyle name="Normal 4 3 4 2 3 5" xfId="47789"/>
    <cellStyle name="Normal 4 3 4 2 3 5 2" xfId="47790"/>
    <cellStyle name="Normal 4 3 4 2 3 5 2 2" xfId="47791"/>
    <cellStyle name="Normal 4 3 4 2 3 5 2 2 2" xfId="47792"/>
    <cellStyle name="Normal 4 3 4 2 3 5 2 3" xfId="47793"/>
    <cellStyle name="Normal 4 3 4 2 3 5 3" xfId="47794"/>
    <cellStyle name="Normal 4 3 4 2 3 5 3 2" xfId="47795"/>
    <cellStyle name="Normal 4 3 4 2 3 5 4" xfId="47796"/>
    <cellStyle name="Normal 4 3 4 2 3 6" xfId="47797"/>
    <cellStyle name="Normal 4 3 4 2 3 6 2" xfId="47798"/>
    <cellStyle name="Normal 4 3 4 2 3 6 2 2" xfId="47799"/>
    <cellStyle name="Normal 4 3 4 2 3 6 2 2 2" xfId="47800"/>
    <cellStyle name="Normal 4 3 4 2 3 6 2 3" xfId="47801"/>
    <cellStyle name="Normal 4 3 4 2 3 6 3" xfId="47802"/>
    <cellStyle name="Normal 4 3 4 2 3 6 3 2" xfId="47803"/>
    <cellStyle name="Normal 4 3 4 2 3 6 4" xfId="47804"/>
    <cellStyle name="Normal 4 3 4 2 3 7" xfId="47805"/>
    <cellStyle name="Normal 4 3 4 2 3 7 2" xfId="47806"/>
    <cellStyle name="Normal 4 3 4 2 3 7 2 2" xfId="47807"/>
    <cellStyle name="Normal 4 3 4 2 3 7 3" xfId="47808"/>
    <cellStyle name="Normal 4 3 4 2 3 8" xfId="47809"/>
    <cellStyle name="Normal 4 3 4 2 3 8 2" xfId="47810"/>
    <cellStyle name="Normal 4 3 4 2 3 9" xfId="47811"/>
    <cellStyle name="Normal 4 3 4 2 4" xfId="47812"/>
    <cellStyle name="Normal 4 3 4 2 4 2" xfId="47813"/>
    <cellStyle name="Normal 4 3 4 2 4 2 2" xfId="47814"/>
    <cellStyle name="Normal 4 3 4 2 4 2 2 2" xfId="47815"/>
    <cellStyle name="Normal 4 3 4 2 4 2 2 2 2" xfId="47816"/>
    <cellStyle name="Normal 4 3 4 2 4 2 2 3" xfId="47817"/>
    <cellStyle name="Normal 4 3 4 2 4 2 3" xfId="47818"/>
    <cellStyle name="Normal 4 3 4 2 4 2 3 2" xfId="47819"/>
    <cellStyle name="Normal 4 3 4 2 4 2 4" xfId="47820"/>
    <cellStyle name="Normal 4 3 4 2 4 3" xfId="47821"/>
    <cellStyle name="Normal 4 3 4 2 4 3 2" xfId="47822"/>
    <cellStyle name="Normal 4 3 4 2 4 3 2 2" xfId="47823"/>
    <cellStyle name="Normal 4 3 4 2 4 3 2 2 2" xfId="47824"/>
    <cellStyle name="Normal 4 3 4 2 4 3 2 3" xfId="47825"/>
    <cellStyle name="Normal 4 3 4 2 4 3 3" xfId="47826"/>
    <cellStyle name="Normal 4 3 4 2 4 3 3 2" xfId="47827"/>
    <cellStyle name="Normal 4 3 4 2 4 3 4" xfId="47828"/>
    <cellStyle name="Normal 4 3 4 2 4 4" xfId="47829"/>
    <cellStyle name="Normal 4 3 4 2 4 4 2" xfId="47830"/>
    <cellStyle name="Normal 4 3 4 2 4 4 2 2" xfId="47831"/>
    <cellStyle name="Normal 4 3 4 2 4 4 3" xfId="47832"/>
    <cellStyle name="Normal 4 3 4 2 4 5" xfId="47833"/>
    <cellStyle name="Normal 4 3 4 2 4 5 2" xfId="47834"/>
    <cellStyle name="Normal 4 3 4 2 4 6" xfId="47835"/>
    <cellStyle name="Normal 4 3 4 2 4 7" xfId="47836"/>
    <cellStyle name="Normal 4 3 4 2 5" xfId="47837"/>
    <cellStyle name="Normal 4 3 4 2 5 2" xfId="47838"/>
    <cellStyle name="Normal 4 3 4 2 5 2 2" xfId="47839"/>
    <cellStyle name="Normal 4 3 4 2 5 2 2 2" xfId="47840"/>
    <cellStyle name="Normal 4 3 4 2 5 2 3" xfId="47841"/>
    <cellStyle name="Normal 4 3 4 2 5 3" xfId="47842"/>
    <cellStyle name="Normal 4 3 4 2 5 3 2" xfId="47843"/>
    <cellStyle name="Normal 4 3 4 2 5 4" xfId="47844"/>
    <cellStyle name="Normal 4 3 4 2 5 5" xfId="47845"/>
    <cellStyle name="Normal 4 3 4 2 6" xfId="47846"/>
    <cellStyle name="Normal 4 3 4 2 6 2" xfId="47847"/>
    <cellStyle name="Normal 4 3 4 2 6 2 2" xfId="47848"/>
    <cellStyle name="Normal 4 3 4 2 6 2 2 2" xfId="47849"/>
    <cellStyle name="Normal 4 3 4 2 6 2 3" xfId="47850"/>
    <cellStyle name="Normal 4 3 4 2 6 3" xfId="47851"/>
    <cellStyle name="Normal 4 3 4 2 6 3 2" xfId="47852"/>
    <cellStyle name="Normal 4 3 4 2 6 4" xfId="47853"/>
    <cellStyle name="Normal 4 3 4 2 7" xfId="47854"/>
    <cellStyle name="Normal 4 3 4 2 7 2" xfId="47855"/>
    <cellStyle name="Normal 4 3 4 2 7 2 2" xfId="47856"/>
    <cellStyle name="Normal 4 3 4 2 7 2 2 2" xfId="47857"/>
    <cellStyle name="Normal 4 3 4 2 7 2 3" xfId="47858"/>
    <cellStyle name="Normal 4 3 4 2 7 3" xfId="47859"/>
    <cellStyle name="Normal 4 3 4 2 7 3 2" xfId="47860"/>
    <cellStyle name="Normal 4 3 4 2 7 4" xfId="47861"/>
    <cellStyle name="Normal 4 3 4 2 8" xfId="47862"/>
    <cellStyle name="Normal 4 3 4 2 8 2" xfId="47863"/>
    <cellStyle name="Normal 4 3 4 2 8 2 2" xfId="47864"/>
    <cellStyle name="Normal 4 3 4 2 8 2 2 2" xfId="47865"/>
    <cellStyle name="Normal 4 3 4 2 8 2 3" xfId="47866"/>
    <cellStyle name="Normal 4 3 4 2 8 3" xfId="47867"/>
    <cellStyle name="Normal 4 3 4 2 8 3 2" xfId="47868"/>
    <cellStyle name="Normal 4 3 4 2 8 4" xfId="47869"/>
    <cellStyle name="Normal 4 3 4 2 9" xfId="47870"/>
    <cellStyle name="Normal 4 3 4 2 9 2" xfId="47871"/>
    <cellStyle name="Normal 4 3 4 2 9 2 2" xfId="47872"/>
    <cellStyle name="Normal 4 3 4 2 9 3" xfId="47873"/>
    <cellStyle name="Normal 4 3 4 3" xfId="47874"/>
    <cellStyle name="Normal 4 3 4 3 10" xfId="47875"/>
    <cellStyle name="Normal 4 3 4 3 11" xfId="47876"/>
    <cellStyle name="Normal 4 3 4 3 2" xfId="47877"/>
    <cellStyle name="Normal 4 3 4 3 2 2" xfId="47878"/>
    <cellStyle name="Normal 4 3 4 3 2 2 2" xfId="47879"/>
    <cellStyle name="Normal 4 3 4 3 2 2 2 2" xfId="47880"/>
    <cellStyle name="Normal 4 3 4 3 2 2 2 2 2" xfId="47881"/>
    <cellStyle name="Normal 4 3 4 3 2 2 2 3" xfId="47882"/>
    <cellStyle name="Normal 4 3 4 3 2 2 3" xfId="47883"/>
    <cellStyle name="Normal 4 3 4 3 2 2 3 2" xfId="47884"/>
    <cellStyle name="Normal 4 3 4 3 2 2 4" xfId="47885"/>
    <cellStyle name="Normal 4 3 4 3 2 3" xfId="47886"/>
    <cellStyle name="Normal 4 3 4 3 2 3 2" xfId="47887"/>
    <cellStyle name="Normal 4 3 4 3 2 3 2 2" xfId="47888"/>
    <cellStyle name="Normal 4 3 4 3 2 3 2 2 2" xfId="47889"/>
    <cellStyle name="Normal 4 3 4 3 2 3 2 3" xfId="47890"/>
    <cellStyle name="Normal 4 3 4 3 2 3 3" xfId="47891"/>
    <cellStyle name="Normal 4 3 4 3 2 3 3 2" xfId="47892"/>
    <cellStyle name="Normal 4 3 4 3 2 3 4" xfId="47893"/>
    <cellStyle name="Normal 4 3 4 3 2 4" xfId="47894"/>
    <cellStyle name="Normal 4 3 4 3 2 4 2" xfId="47895"/>
    <cellStyle name="Normal 4 3 4 3 2 4 2 2" xfId="47896"/>
    <cellStyle name="Normal 4 3 4 3 2 4 3" xfId="47897"/>
    <cellStyle name="Normal 4 3 4 3 2 5" xfId="47898"/>
    <cellStyle name="Normal 4 3 4 3 2 5 2" xfId="47899"/>
    <cellStyle name="Normal 4 3 4 3 2 6" xfId="47900"/>
    <cellStyle name="Normal 4 3 4 3 2 7" xfId="47901"/>
    <cellStyle name="Normal 4 3 4 3 3" xfId="47902"/>
    <cellStyle name="Normal 4 3 4 3 3 2" xfId="47903"/>
    <cellStyle name="Normal 4 3 4 3 3 2 2" xfId="47904"/>
    <cellStyle name="Normal 4 3 4 3 3 2 2 2" xfId="47905"/>
    <cellStyle name="Normal 4 3 4 3 3 2 3" xfId="47906"/>
    <cellStyle name="Normal 4 3 4 3 3 3" xfId="47907"/>
    <cellStyle name="Normal 4 3 4 3 3 3 2" xfId="47908"/>
    <cellStyle name="Normal 4 3 4 3 3 4" xfId="47909"/>
    <cellStyle name="Normal 4 3 4 3 3 5" xfId="47910"/>
    <cellStyle name="Normal 4 3 4 3 4" xfId="47911"/>
    <cellStyle name="Normal 4 3 4 3 4 2" xfId="47912"/>
    <cellStyle name="Normal 4 3 4 3 4 2 2" xfId="47913"/>
    <cellStyle name="Normal 4 3 4 3 4 2 2 2" xfId="47914"/>
    <cellStyle name="Normal 4 3 4 3 4 2 3" xfId="47915"/>
    <cellStyle name="Normal 4 3 4 3 4 3" xfId="47916"/>
    <cellStyle name="Normal 4 3 4 3 4 3 2" xfId="47917"/>
    <cellStyle name="Normal 4 3 4 3 4 4" xfId="47918"/>
    <cellStyle name="Normal 4 3 4 3 5" xfId="47919"/>
    <cellStyle name="Normal 4 3 4 3 5 2" xfId="47920"/>
    <cellStyle name="Normal 4 3 4 3 5 2 2" xfId="47921"/>
    <cellStyle name="Normal 4 3 4 3 5 2 2 2" xfId="47922"/>
    <cellStyle name="Normal 4 3 4 3 5 2 3" xfId="47923"/>
    <cellStyle name="Normal 4 3 4 3 5 3" xfId="47924"/>
    <cellStyle name="Normal 4 3 4 3 5 3 2" xfId="47925"/>
    <cellStyle name="Normal 4 3 4 3 5 4" xfId="47926"/>
    <cellStyle name="Normal 4 3 4 3 6" xfId="47927"/>
    <cellStyle name="Normal 4 3 4 3 6 2" xfId="47928"/>
    <cellStyle name="Normal 4 3 4 3 6 2 2" xfId="47929"/>
    <cellStyle name="Normal 4 3 4 3 6 2 2 2" xfId="47930"/>
    <cellStyle name="Normal 4 3 4 3 6 2 3" xfId="47931"/>
    <cellStyle name="Normal 4 3 4 3 6 3" xfId="47932"/>
    <cellStyle name="Normal 4 3 4 3 6 3 2" xfId="47933"/>
    <cellStyle name="Normal 4 3 4 3 6 4" xfId="47934"/>
    <cellStyle name="Normal 4 3 4 3 7" xfId="47935"/>
    <cellStyle name="Normal 4 3 4 3 7 2" xfId="47936"/>
    <cellStyle name="Normal 4 3 4 3 7 2 2" xfId="47937"/>
    <cellStyle name="Normal 4 3 4 3 7 3" xfId="47938"/>
    <cellStyle name="Normal 4 3 4 3 8" xfId="47939"/>
    <cellStyle name="Normal 4 3 4 3 8 2" xfId="47940"/>
    <cellStyle name="Normal 4 3 4 3 9" xfId="47941"/>
    <cellStyle name="Normal 4 3 4 4" xfId="47942"/>
    <cellStyle name="Normal 4 3 4 4 10" xfId="47943"/>
    <cellStyle name="Normal 4 3 4 4 2" xfId="47944"/>
    <cellStyle name="Normal 4 3 4 4 2 2" xfId="47945"/>
    <cellStyle name="Normal 4 3 4 4 2 2 2" xfId="47946"/>
    <cellStyle name="Normal 4 3 4 4 2 2 2 2" xfId="47947"/>
    <cellStyle name="Normal 4 3 4 4 2 2 2 2 2" xfId="47948"/>
    <cellStyle name="Normal 4 3 4 4 2 2 2 3" xfId="47949"/>
    <cellStyle name="Normal 4 3 4 4 2 2 3" xfId="47950"/>
    <cellStyle name="Normal 4 3 4 4 2 2 3 2" xfId="47951"/>
    <cellStyle name="Normal 4 3 4 4 2 2 4" xfId="47952"/>
    <cellStyle name="Normal 4 3 4 4 2 3" xfId="47953"/>
    <cellStyle name="Normal 4 3 4 4 2 3 2" xfId="47954"/>
    <cellStyle name="Normal 4 3 4 4 2 3 2 2" xfId="47955"/>
    <cellStyle name="Normal 4 3 4 4 2 3 2 2 2" xfId="47956"/>
    <cellStyle name="Normal 4 3 4 4 2 3 2 3" xfId="47957"/>
    <cellStyle name="Normal 4 3 4 4 2 3 3" xfId="47958"/>
    <cellStyle name="Normal 4 3 4 4 2 3 3 2" xfId="47959"/>
    <cellStyle name="Normal 4 3 4 4 2 3 4" xfId="47960"/>
    <cellStyle name="Normal 4 3 4 4 2 4" xfId="47961"/>
    <cellStyle name="Normal 4 3 4 4 2 4 2" xfId="47962"/>
    <cellStyle name="Normal 4 3 4 4 2 4 2 2" xfId="47963"/>
    <cellStyle name="Normal 4 3 4 4 2 4 3" xfId="47964"/>
    <cellStyle name="Normal 4 3 4 4 2 5" xfId="47965"/>
    <cellStyle name="Normal 4 3 4 4 2 5 2" xfId="47966"/>
    <cellStyle name="Normal 4 3 4 4 2 6" xfId="47967"/>
    <cellStyle name="Normal 4 3 4 4 2 7" xfId="47968"/>
    <cellStyle name="Normal 4 3 4 4 3" xfId="47969"/>
    <cellStyle name="Normal 4 3 4 4 3 2" xfId="47970"/>
    <cellStyle name="Normal 4 3 4 4 3 2 2" xfId="47971"/>
    <cellStyle name="Normal 4 3 4 4 3 2 2 2" xfId="47972"/>
    <cellStyle name="Normal 4 3 4 4 3 2 3" xfId="47973"/>
    <cellStyle name="Normal 4 3 4 4 3 3" xfId="47974"/>
    <cellStyle name="Normal 4 3 4 4 3 3 2" xfId="47975"/>
    <cellStyle name="Normal 4 3 4 4 3 4" xfId="47976"/>
    <cellStyle name="Normal 4 3 4 4 3 5" xfId="47977"/>
    <cellStyle name="Normal 4 3 4 4 4" xfId="47978"/>
    <cellStyle name="Normal 4 3 4 4 4 2" xfId="47979"/>
    <cellStyle name="Normal 4 3 4 4 4 2 2" xfId="47980"/>
    <cellStyle name="Normal 4 3 4 4 4 2 2 2" xfId="47981"/>
    <cellStyle name="Normal 4 3 4 4 4 2 3" xfId="47982"/>
    <cellStyle name="Normal 4 3 4 4 4 3" xfId="47983"/>
    <cellStyle name="Normal 4 3 4 4 4 3 2" xfId="47984"/>
    <cellStyle name="Normal 4 3 4 4 4 4" xfId="47985"/>
    <cellStyle name="Normal 4 3 4 4 5" xfId="47986"/>
    <cellStyle name="Normal 4 3 4 4 5 2" xfId="47987"/>
    <cellStyle name="Normal 4 3 4 4 5 2 2" xfId="47988"/>
    <cellStyle name="Normal 4 3 4 4 5 2 2 2" xfId="47989"/>
    <cellStyle name="Normal 4 3 4 4 5 2 3" xfId="47990"/>
    <cellStyle name="Normal 4 3 4 4 5 3" xfId="47991"/>
    <cellStyle name="Normal 4 3 4 4 5 3 2" xfId="47992"/>
    <cellStyle name="Normal 4 3 4 4 5 4" xfId="47993"/>
    <cellStyle name="Normal 4 3 4 4 6" xfId="47994"/>
    <cellStyle name="Normal 4 3 4 4 6 2" xfId="47995"/>
    <cellStyle name="Normal 4 3 4 4 6 2 2" xfId="47996"/>
    <cellStyle name="Normal 4 3 4 4 6 2 2 2" xfId="47997"/>
    <cellStyle name="Normal 4 3 4 4 6 2 3" xfId="47998"/>
    <cellStyle name="Normal 4 3 4 4 6 3" xfId="47999"/>
    <cellStyle name="Normal 4 3 4 4 6 3 2" xfId="48000"/>
    <cellStyle name="Normal 4 3 4 4 6 4" xfId="48001"/>
    <cellStyle name="Normal 4 3 4 4 7" xfId="48002"/>
    <cellStyle name="Normal 4 3 4 4 7 2" xfId="48003"/>
    <cellStyle name="Normal 4 3 4 4 7 2 2" xfId="48004"/>
    <cellStyle name="Normal 4 3 4 4 7 3" xfId="48005"/>
    <cellStyle name="Normal 4 3 4 4 8" xfId="48006"/>
    <cellStyle name="Normal 4 3 4 4 8 2" xfId="48007"/>
    <cellStyle name="Normal 4 3 4 4 9" xfId="48008"/>
    <cellStyle name="Normal 4 3 4 5" xfId="48009"/>
    <cellStyle name="Normal 4 3 4 5 2" xfId="48010"/>
    <cellStyle name="Normal 4 3 4 5 2 2" xfId="48011"/>
    <cellStyle name="Normal 4 3 4 5 2 2 2" xfId="48012"/>
    <cellStyle name="Normal 4 3 4 5 2 2 2 2" xfId="48013"/>
    <cellStyle name="Normal 4 3 4 5 2 2 3" xfId="48014"/>
    <cellStyle name="Normal 4 3 4 5 2 3" xfId="48015"/>
    <cellStyle name="Normal 4 3 4 5 2 3 2" xfId="48016"/>
    <cellStyle name="Normal 4 3 4 5 2 4" xfId="48017"/>
    <cellStyle name="Normal 4 3 4 5 3" xfId="48018"/>
    <cellStyle name="Normal 4 3 4 5 3 2" xfId="48019"/>
    <cellStyle name="Normal 4 3 4 5 3 2 2" xfId="48020"/>
    <cellStyle name="Normal 4 3 4 5 3 2 2 2" xfId="48021"/>
    <cellStyle name="Normal 4 3 4 5 3 2 3" xfId="48022"/>
    <cellStyle name="Normal 4 3 4 5 3 3" xfId="48023"/>
    <cellStyle name="Normal 4 3 4 5 3 3 2" xfId="48024"/>
    <cellStyle name="Normal 4 3 4 5 3 4" xfId="48025"/>
    <cellStyle name="Normal 4 3 4 5 4" xfId="48026"/>
    <cellStyle name="Normal 4 3 4 5 4 2" xfId="48027"/>
    <cellStyle name="Normal 4 3 4 5 4 2 2" xfId="48028"/>
    <cellStyle name="Normal 4 3 4 5 4 3" xfId="48029"/>
    <cellStyle name="Normal 4 3 4 5 5" xfId="48030"/>
    <cellStyle name="Normal 4 3 4 5 5 2" xfId="48031"/>
    <cellStyle name="Normal 4 3 4 5 6" xfId="48032"/>
    <cellStyle name="Normal 4 3 4 5 7" xfId="48033"/>
    <cellStyle name="Normal 4 3 4 6" xfId="48034"/>
    <cellStyle name="Normal 4 3 4 6 2" xfId="48035"/>
    <cellStyle name="Normal 4 3 4 6 2 2" xfId="48036"/>
    <cellStyle name="Normal 4 3 4 6 2 2 2" xfId="48037"/>
    <cellStyle name="Normal 4 3 4 6 2 3" xfId="48038"/>
    <cellStyle name="Normal 4 3 4 6 3" xfId="48039"/>
    <cellStyle name="Normal 4 3 4 6 3 2" xfId="48040"/>
    <cellStyle name="Normal 4 3 4 6 4" xfId="48041"/>
    <cellStyle name="Normal 4 3 4 6 5" xfId="48042"/>
    <cellStyle name="Normal 4 3 4 7" xfId="48043"/>
    <cellStyle name="Normal 4 3 4 7 2" xfId="48044"/>
    <cellStyle name="Normal 4 3 4 7 2 2" xfId="48045"/>
    <cellStyle name="Normal 4 3 4 7 2 2 2" xfId="48046"/>
    <cellStyle name="Normal 4 3 4 7 2 3" xfId="48047"/>
    <cellStyle name="Normal 4 3 4 7 3" xfId="48048"/>
    <cellStyle name="Normal 4 3 4 7 3 2" xfId="48049"/>
    <cellStyle name="Normal 4 3 4 7 4" xfId="48050"/>
    <cellStyle name="Normal 4 3 4 8" xfId="48051"/>
    <cellStyle name="Normal 4 3 4 8 2" xfId="48052"/>
    <cellStyle name="Normal 4 3 4 8 2 2" xfId="48053"/>
    <cellStyle name="Normal 4 3 4 8 2 2 2" xfId="48054"/>
    <cellStyle name="Normal 4 3 4 8 2 3" xfId="48055"/>
    <cellStyle name="Normal 4 3 4 8 3" xfId="48056"/>
    <cellStyle name="Normal 4 3 4 8 3 2" xfId="48057"/>
    <cellStyle name="Normal 4 3 4 8 4" xfId="48058"/>
    <cellStyle name="Normal 4 3 4 9" xfId="48059"/>
    <cellStyle name="Normal 4 3 4 9 2" xfId="48060"/>
    <cellStyle name="Normal 4 3 4 9 2 2" xfId="48061"/>
    <cellStyle name="Normal 4 3 4 9 2 2 2" xfId="48062"/>
    <cellStyle name="Normal 4 3 4 9 2 3" xfId="48063"/>
    <cellStyle name="Normal 4 3 4 9 3" xfId="48064"/>
    <cellStyle name="Normal 4 3 4 9 3 2" xfId="48065"/>
    <cellStyle name="Normal 4 3 4 9 4" xfId="48066"/>
    <cellStyle name="Normal 4 3 5" xfId="48067"/>
    <cellStyle name="Normal 4 3 5 10" xfId="48068"/>
    <cellStyle name="Normal 4 3 5 10 2" xfId="48069"/>
    <cellStyle name="Normal 4 3 5 10 2 2" xfId="48070"/>
    <cellStyle name="Normal 4 3 5 10 3" xfId="48071"/>
    <cellStyle name="Normal 4 3 5 11" xfId="48072"/>
    <cellStyle name="Normal 4 3 5 11 2" xfId="48073"/>
    <cellStyle name="Normal 4 3 5 12" xfId="48074"/>
    <cellStyle name="Normal 4 3 5 13" xfId="48075"/>
    <cellStyle name="Normal 4 3 5 14" xfId="48076"/>
    <cellStyle name="Normal 4 3 5 15" xfId="48077"/>
    <cellStyle name="Normal 4 3 5 2" xfId="48078"/>
    <cellStyle name="Normal 4 3 5 2 10" xfId="48079"/>
    <cellStyle name="Normal 4 3 5 2 10 2" xfId="48080"/>
    <cellStyle name="Normal 4 3 5 2 11" xfId="48081"/>
    <cellStyle name="Normal 4 3 5 2 12" xfId="48082"/>
    <cellStyle name="Normal 4 3 5 2 13" xfId="48083"/>
    <cellStyle name="Normal 4 3 5 2 14" xfId="48084"/>
    <cellStyle name="Normal 4 3 5 2 2" xfId="48085"/>
    <cellStyle name="Normal 4 3 5 2 2 10" xfId="48086"/>
    <cellStyle name="Normal 4 3 5 2 2 2" xfId="48087"/>
    <cellStyle name="Normal 4 3 5 2 2 2 2" xfId="48088"/>
    <cellStyle name="Normal 4 3 5 2 2 2 2 2" xfId="48089"/>
    <cellStyle name="Normal 4 3 5 2 2 2 2 2 2" xfId="48090"/>
    <cellStyle name="Normal 4 3 5 2 2 2 2 2 2 2" xfId="48091"/>
    <cellStyle name="Normal 4 3 5 2 2 2 2 2 3" xfId="48092"/>
    <cellStyle name="Normal 4 3 5 2 2 2 2 3" xfId="48093"/>
    <cellStyle name="Normal 4 3 5 2 2 2 2 3 2" xfId="48094"/>
    <cellStyle name="Normal 4 3 5 2 2 2 2 4" xfId="48095"/>
    <cellStyle name="Normal 4 3 5 2 2 2 3" xfId="48096"/>
    <cellStyle name="Normal 4 3 5 2 2 2 3 2" xfId="48097"/>
    <cellStyle name="Normal 4 3 5 2 2 2 3 2 2" xfId="48098"/>
    <cellStyle name="Normal 4 3 5 2 2 2 3 2 2 2" xfId="48099"/>
    <cellStyle name="Normal 4 3 5 2 2 2 3 2 3" xfId="48100"/>
    <cellStyle name="Normal 4 3 5 2 2 2 3 3" xfId="48101"/>
    <cellStyle name="Normal 4 3 5 2 2 2 3 3 2" xfId="48102"/>
    <cellStyle name="Normal 4 3 5 2 2 2 3 4" xfId="48103"/>
    <cellStyle name="Normal 4 3 5 2 2 2 4" xfId="48104"/>
    <cellStyle name="Normal 4 3 5 2 2 2 4 2" xfId="48105"/>
    <cellStyle name="Normal 4 3 5 2 2 2 4 2 2" xfId="48106"/>
    <cellStyle name="Normal 4 3 5 2 2 2 4 3" xfId="48107"/>
    <cellStyle name="Normal 4 3 5 2 2 2 5" xfId="48108"/>
    <cellStyle name="Normal 4 3 5 2 2 2 5 2" xfId="48109"/>
    <cellStyle name="Normal 4 3 5 2 2 2 6" xfId="48110"/>
    <cellStyle name="Normal 4 3 5 2 2 2 7" xfId="48111"/>
    <cellStyle name="Normal 4 3 5 2 2 3" xfId="48112"/>
    <cellStyle name="Normal 4 3 5 2 2 3 2" xfId="48113"/>
    <cellStyle name="Normal 4 3 5 2 2 3 2 2" xfId="48114"/>
    <cellStyle name="Normal 4 3 5 2 2 3 2 2 2" xfId="48115"/>
    <cellStyle name="Normal 4 3 5 2 2 3 2 3" xfId="48116"/>
    <cellStyle name="Normal 4 3 5 2 2 3 3" xfId="48117"/>
    <cellStyle name="Normal 4 3 5 2 2 3 3 2" xfId="48118"/>
    <cellStyle name="Normal 4 3 5 2 2 3 4" xfId="48119"/>
    <cellStyle name="Normal 4 3 5 2 2 3 5" xfId="48120"/>
    <cellStyle name="Normal 4 3 5 2 2 4" xfId="48121"/>
    <cellStyle name="Normal 4 3 5 2 2 4 2" xfId="48122"/>
    <cellStyle name="Normal 4 3 5 2 2 4 2 2" xfId="48123"/>
    <cellStyle name="Normal 4 3 5 2 2 4 2 2 2" xfId="48124"/>
    <cellStyle name="Normal 4 3 5 2 2 4 2 3" xfId="48125"/>
    <cellStyle name="Normal 4 3 5 2 2 4 3" xfId="48126"/>
    <cellStyle name="Normal 4 3 5 2 2 4 3 2" xfId="48127"/>
    <cellStyle name="Normal 4 3 5 2 2 4 4" xfId="48128"/>
    <cellStyle name="Normal 4 3 5 2 2 5" xfId="48129"/>
    <cellStyle name="Normal 4 3 5 2 2 5 2" xfId="48130"/>
    <cellStyle name="Normal 4 3 5 2 2 5 2 2" xfId="48131"/>
    <cellStyle name="Normal 4 3 5 2 2 5 2 2 2" xfId="48132"/>
    <cellStyle name="Normal 4 3 5 2 2 5 2 3" xfId="48133"/>
    <cellStyle name="Normal 4 3 5 2 2 5 3" xfId="48134"/>
    <cellStyle name="Normal 4 3 5 2 2 5 3 2" xfId="48135"/>
    <cellStyle name="Normal 4 3 5 2 2 5 4" xfId="48136"/>
    <cellStyle name="Normal 4 3 5 2 2 6" xfId="48137"/>
    <cellStyle name="Normal 4 3 5 2 2 6 2" xfId="48138"/>
    <cellStyle name="Normal 4 3 5 2 2 6 2 2" xfId="48139"/>
    <cellStyle name="Normal 4 3 5 2 2 6 2 2 2" xfId="48140"/>
    <cellStyle name="Normal 4 3 5 2 2 6 2 3" xfId="48141"/>
    <cellStyle name="Normal 4 3 5 2 2 6 3" xfId="48142"/>
    <cellStyle name="Normal 4 3 5 2 2 6 3 2" xfId="48143"/>
    <cellStyle name="Normal 4 3 5 2 2 6 4" xfId="48144"/>
    <cellStyle name="Normal 4 3 5 2 2 7" xfId="48145"/>
    <cellStyle name="Normal 4 3 5 2 2 7 2" xfId="48146"/>
    <cellStyle name="Normal 4 3 5 2 2 7 2 2" xfId="48147"/>
    <cellStyle name="Normal 4 3 5 2 2 7 3" xfId="48148"/>
    <cellStyle name="Normal 4 3 5 2 2 8" xfId="48149"/>
    <cellStyle name="Normal 4 3 5 2 2 8 2" xfId="48150"/>
    <cellStyle name="Normal 4 3 5 2 2 9" xfId="48151"/>
    <cellStyle name="Normal 4 3 5 2 3" xfId="48152"/>
    <cellStyle name="Normal 4 3 5 2 3 10" xfId="48153"/>
    <cellStyle name="Normal 4 3 5 2 3 2" xfId="48154"/>
    <cellStyle name="Normal 4 3 5 2 3 2 2" xfId="48155"/>
    <cellStyle name="Normal 4 3 5 2 3 2 2 2" xfId="48156"/>
    <cellStyle name="Normal 4 3 5 2 3 2 2 2 2" xfId="48157"/>
    <cellStyle name="Normal 4 3 5 2 3 2 2 2 2 2" xfId="48158"/>
    <cellStyle name="Normal 4 3 5 2 3 2 2 2 3" xfId="48159"/>
    <cellStyle name="Normal 4 3 5 2 3 2 2 3" xfId="48160"/>
    <cellStyle name="Normal 4 3 5 2 3 2 2 3 2" xfId="48161"/>
    <cellStyle name="Normal 4 3 5 2 3 2 2 4" xfId="48162"/>
    <cellStyle name="Normal 4 3 5 2 3 2 3" xfId="48163"/>
    <cellStyle name="Normal 4 3 5 2 3 2 3 2" xfId="48164"/>
    <cellStyle name="Normal 4 3 5 2 3 2 3 2 2" xfId="48165"/>
    <cellStyle name="Normal 4 3 5 2 3 2 3 2 2 2" xfId="48166"/>
    <cellStyle name="Normal 4 3 5 2 3 2 3 2 3" xfId="48167"/>
    <cellStyle name="Normal 4 3 5 2 3 2 3 3" xfId="48168"/>
    <cellStyle name="Normal 4 3 5 2 3 2 3 3 2" xfId="48169"/>
    <cellStyle name="Normal 4 3 5 2 3 2 3 4" xfId="48170"/>
    <cellStyle name="Normal 4 3 5 2 3 2 4" xfId="48171"/>
    <cellStyle name="Normal 4 3 5 2 3 2 4 2" xfId="48172"/>
    <cellStyle name="Normal 4 3 5 2 3 2 4 2 2" xfId="48173"/>
    <cellStyle name="Normal 4 3 5 2 3 2 4 3" xfId="48174"/>
    <cellStyle name="Normal 4 3 5 2 3 2 5" xfId="48175"/>
    <cellStyle name="Normal 4 3 5 2 3 2 5 2" xfId="48176"/>
    <cellStyle name="Normal 4 3 5 2 3 2 6" xfId="48177"/>
    <cellStyle name="Normal 4 3 5 2 3 2 7" xfId="48178"/>
    <cellStyle name="Normal 4 3 5 2 3 3" xfId="48179"/>
    <cellStyle name="Normal 4 3 5 2 3 3 2" xfId="48180"/>
    <cellStyle name="Normal 4 3 5 2 3 3 2 2" xfId="48181"/>
    <cellStyle name="Normal 4 3 5 2 3 3 2 2 2" xfId="48182"/>
    <cellStyle name="Normal 4 3 5 2 3 3 2 3" xfId="48183"/>
    <cellStyle name="Normal 4 3 5 2 3 3 3" xfId="48184"/>
    <cellStyle name="Normal 4 3 5 2 3 3 3 2" xfId="48185"/>
    <cellStyle name="Normal 4 3 5 2 3 3 4" xfId="48186"/>
    <cellStyle name="Normal 4 3 5 2 3 3 5" xfId="48187"/>
    <cellStyle name="Normal 4 3 5 2 3 4" xfId="48188"/>
    <cellStyle name="Normal 4 3 5 2 3 4 2" xfId="48189"/>
    <cellStyle name="Normal 4 3 5 2 3 4 2 2" xfId="48190"/>
    <cellStyle name="Normal 4 3 5 2 3 4 2 2 2" xfId="48191"/>
    <cellStyle name="Normal 4 3 5 2 3 4 2 3" xfId="48192"/>
    <cellStyle name="Normal 4 3 5 2 3 4 3" xfId="48193"/>
    <cellStyle name="Normal 4 3 5 2 3 4 3 2" xfId="48194"/>
    <cellStyle name="Normal 4 3 5 2 3 4 4" xfId="48195"/>
    <cellStyle name="Normal 4 3 5 2 3 5" xfId="48196"/>
    <cellStyle name="Normal 4 3 5 2 3 5 2" xfId="48197"/>
    <cellStyle name="Normal 4 3 5 2 3 5 2 2" xfId="48198"/>
    <cellStyle name="Normal 4 3 5 2 3 5 2 2 2" xfId="48199"/>
    <cellStyle name="Normal 4 3 5 2 3 5 2 3" xfId="48200"/>
    <cellStyle name="Normal 4 3 5 2 3 5 3" xfId="48201"/>
    <cellStyle name="Normal 4 3 5 2 3 5 3 2" xfId="48202"/>
    <cellStyle name="Normal 4 3 5 2 3 5 4" xfId="48203"/>
    <cellStyle name="Normal 4 3 5 2 3 6" xfId="48204"/>
    <cellStyle name="Normal 4 3 5 2 3 6 2" xfId="48205"/>
    <cellStyle name="Normal 4 3 5 2 3 6 2 2" xfId="48206"/>
    <cellStyle name="Normal 4 3 5 2 3 6 2 2 2" xfId="48207"/>
    <cellStyle name="Normal 4 3 5 2 3 6 2 3" xfId="48208"/>
    <cellStyle name="Normal 4 3 5 2 3 6 3" xfId="48209"/>
    <cellStyle name="Normal 4 3 5 2 3 6 3 2" xfId="48210"/>
    <cellStyle name="Normal 4 3 5 2 3 6 4" xfId="48211"/>
    <cellStyle name="Normal 4 3 5 2 3 7" xfId="48212"/>
    <cellStyle name="Normal 4 3 5 2 3 7 2" xfId="48213"/>
    <cellStyle name="Normal 4 3 5 2 3 7 2 2" xfId="48214"/>
    <cellStyle name="Normal 4 3 5 2 3 7 3" xfId="48215"/>
    <cellStyle name="Normal 4 3 5 2 3 8" xfId="48216"/>
    <cellStyle name="Normal 4 3 5 2 3 8 2" xfId="48217"/>
    <cellStyle name="Normal 4 3 5 2 3 9" xfId="48218"/>
    <cellStyle name="Normal 4 3 5 2 4" xfId="48219"/>
    <cellStyle name="Normal 4 3 5 2 4 2" xfId="48220"/>
    <cellStyle name="Normal 4 3 5 2 4 2 2" xfId="48221"/>
    <cellStyle name="Normal 4 3 5 2 4 2 2 2" xfId="48222"/>
    <cellStyle name="Normal 4 3 5 2 4 2 2 2 2" xfId="48223"/>
    <cellStyle name="Normal 4 3 5 2 4 2 2 3" xfId="48224"/>
    <cellStyle name="Normal 4 3 5 2 4 2 3" xfId="48225"/>
    <cellStyle name="Normal 4 3 5 2 4 2 3 2" xfId="48226"/>
    <cellStyle name="Normal 4 3 5 2 4 2 4" xfId="48227"/>
    <cellStyle name="Normal 4 3 5 2 4 3" xfId="48228"/>
    <cellStyle name="Normal 4 3 5 2 4 3 2" xfId="48229"/>
    <cellStyle name="Normal 4 3 5 2 4 3 2 2" xfId="48230"/>
    <cellStyle name="Normal 4 3 5 2 4 3 2 2 2" xfId="48231"/>
    <cellStyle name="Normal 4 3 5 2 4 3 2 3" xfId="48232"/>
    <cellStyle name="Normal 4 3 5 2 4 3 3" xfId="48233"/>
    <cellStyle name="Normal 4 3 5 2 4 3 3 2" xfId="48234"/>
    <cellStyle name="Normal 4 3 5 2 4 3 4" xfId="48235"/>
    <cellStyle name="Normal 4 3 5 2 4 4" xfId="48236"/>
    <cellStyle name="Normal 4 3 5 2 4 4 2" xfId="48237"/>
    <cellStyle name="Normal 4 3 5 2 4 4 2 2" xfId="48238"/>
    <cellStyle name="Normal 4 3 5 2 4 4 3" xfId="48239"/>
    <cellStyle name="Normal 4 3 5 2 4 5" xfId="48240"/>
    <cellStyle name="Normal 4 3 5 2 4 5 2" xfId="48241"/>
    <cellStyle name="Normal 4 3 5 2 4 6" xfId="48242"/>
    <cellStyle name="Normal 4 3 5 2 4 7" xfId="48243"/>
    <cellStyle name="Normal 4 3 5 2 5" xfId="48244"/>
    <cellStyle name="Normal 4 3 5 2 5 2" xfId="48245"/>
    <cellStyle name="Normal 4 3 5 2 5 2 2" xfId="48246"/>
    <cellStyle name="Normal 4 3 5 2 5 2 2 2" xfId="48247"/>
    <cellStyle name="Normal 4 3 5 2 5 2 3" xfId="48248"/>
    <cellStyle name="Normal 4 3 5 2 5 3" xfId="48249"/>
    <cellStyle name="Normal 4 3 5 2 5 3 2" xfId="48250"/>
    <cellStyle name="Normal 4 3 5 2 5 4" xfId="48251"/>
    <cellStyle name="Normal 4 3 5 2 5 5" xfId="48252"/>
    <cellStyle name="Normal 4 3 5 2 6" xfId="48253"/>
    <cellStyle name="Normal 4 3 5 2 6 2" xfId="48254"/>
    <cellStyle name="Normal 4 3 5 2 6 2 2" xfId="48255"/>
    <cellStyle name="Normal 4 3 5 2 6 2 2 2" xfId="48256"/>
    <cellStyle name="Normal 4 3 5 2 6 2 3" xfId="48257"/>
    <cellStyle name="Normal 4 3 5 2 6 3" xfId="48258"/>
    <cellStyle name="Normal 4 3 5 2 6 3 2" xfId="48259"/>
    <cellStyle name="Normal 4 3 5 2 6 4" xfId="48260"/>
    <cellStyle name="Normal 4 3 5 2 7" xfId="48261"/>
    <cellStyle name="Normal 4 3 5 2 7 2" xfId="48262"/>
    <cellStyle name="Normal 4 3 5 2 7 2 2" xfId="48263"/>
    <cellStyle name="Normal 4 3 5 2 7 2 2 2" xfId="48264"/>
    <cellStyle name="Normal 4 3 5 2 7 2 3" xfId="48265"/>
    <cellStyle name="Normal 4 3 5 2 7 3" xfId="48266"/>
    <cellStyle name="Normal 4 3 5 2 7 3 2" xfId="48267"/>
    <cellStyle name="Normal 4 3 5 2 7 4" xfId="48268"/>
    <cellStyle name="Normal 4 3 5 2 8" xfId="48269"/>
    <cellStyle name="Normal 4 3 5 2 8 2" xfId="48270"/>
    <cellStyle name="Normal 4 3 5 2 8 2 2" xfId="48271"/>
    <cellStyle name="Normal 4 3 5 2 8 2 2 2" xfId="48272"/>
    <cellStyle name="Normal 4 3 5 2 8 2 3" xfId="48273"/>
    <cellStyle name="Normal 4 3 5 2 8 3" xfId="48274"/>
    <cellStyle name="Normal 4 3 5 2 8 3 2" xfId="48275"/>
    <cellStyle name="Normal 4 3 5 2 8 4" xfId="48276"/>
    <cellStyle name="Normal 4 3 5 2 9" xfId="48277"/>
    <cellStyle name="Normal 4 3 5 2 9 2" xfId="48278"/>
    <cellStyle name="Normal 4 3 5 2 9 2 2" xfId="48279"/>
    <cellStyle name="Normal 4 3 5 2 9 3" xfId="48280"/>
    <cellStyle name="Normal 4 3 5 3" xfId="48281"/>
    <cellStyle name="Normal 4 3 5 3 10" xfId="48282"/>
    <cellStyle name="Normal 4 3 5 3 2" xfId="48283"/>
    <cellStyle name="Normal 4 3 5 3 2 2" xfId="48284"/>
    <cellStyle name="Normal 4 3 5 3 2 2 2" xfId="48285"/>
    <cellStyle name="Normal 4 3 5 3 2 2 2 2" xfId="48286"/>
    <cellStyle name="Normal 4 3 5 3 2 2 2 2 2" xfId="48287"/>
    <cellStyle name="Normal 4 3 5 3 2 2 2 3" xfId="48288"/>
    <cellStyle name="Normal 4 3 5 3 2 2 3" xfId="48289"/>
    <cellStyle name="Normal 4 3 5 3 2 2 3 2" xfId="48290"/>
    <cellStyle name="Normal 4 3 5 3 2 2 4" xfId="48291"/>
    <cellStyle name="Normal 4 3 5 3 2 3" xfId="48292"/>
    <cellStyle name="Normal 4 3 5 3 2 3 2" xfId="48293"/>
    <cellStyle name="Normal 4 3 5 3 2 3 2 2" xfId="48294"/>
    <cellStyle name="Normal 4 3 5 3 2 3 2 2 2" xfId="48295"/>
    <cellStyle name="Normal 4 3 5 3 2 3 2 3" xfId="48296"/>
    <cellStyle name="Normal 4 3 5 3 2 3 3" xfId="48297"/>
    <cellStyle name="Normal 4 3 5 3 2 3 3 2" xfId="48298"/>
    <cellStyle name="Normal 4 3 5 3 2 3 4" xfId="48299"/>
    <cellStyle name="Normal 4 3 5 3 2 4" xfId="48300"/>
    <cellStyle name="Normal 4 3 5 3 2 4 2" xfId="48301"/>
    <cellStyle name="Normal 4 3 5 3 2 4 2 2" xfId="48302"/>
    <cellStyle name="Normal 4 3 5 3 2 4 3" xfId="48303"/>
    <cellStyle name="Normal 4 3 5 3 2 5" xfId="48304"/>
    <cellStyle name="Normal 4 3 5 3 2 5 2" xfId="48305"/>
    <cellStyle name="Normal 4 3 5 3 2 6" xfId="48306"/>
    <cellStyle name="Normal 4 3 5 3 2 7" xfId="48307"/>
    <cellStyle name="Normal 4 3 5 3 3" xfId="48308"/>
    <cellStyle name="Normal 4 3 5 3 3 2" xfId="48309"/>
    <cellStyle name="Normal 4 3 5 3 3 2 2" xfId="48310"/>
    <cellStyle name="Normal 4 3 5 3 3 2 2 2" xfId="48311"/>
    <cellStyle name="Normal 4 3 5 3 3 2 3" xfId="48312"/>
    <cellStyle name="Normal 4 3 5 3 3 3" xfId="48313"/>
    <cellStyle name="Normal 4 3 5 3 3 3 2" xfId="48314"/>
    <cellStyle name="Normal 4 3 5 3 3 4" xfId="48315"/>
    <cellStyle name="Normal 4 3 5 3 3 5" xfId="48316"/>
    <cellStyle name="Normal 4 3 5 3 4" xfId="48317"/>
    <cellStyle name="Normal 4 3 5 3 4 2" xfId="48318"/>
    <cellStyle name="Normal 4 3 5 3 4 2 2" xfId="48319"/>
    <cellStyle name="Normal 4 3 5 3 4 2 2 2" xfId="48320"/>
    <cellStyle name="Normal 4 3 5 3 4 2 3" xfId="48321"/>
    <cellStyle name="Normal 4 3 5 3 4 3" xfId="48322"/>
    <cellStyle name="Normal 4 3 5 3 4 3 2" xfId="48323"/>
    <cellStyle name="Normal 4 3 5 3 4 4" xfId="48324"/>
    <cellStyle name="Normal 4 3 5 3 5" xfId="48325"/>
    <cellStyle name="Normal 4 3 5 3 5 2" xfId="48326"/>
    <cellStyle name="Normal 4 3 5 3 5 2 2" xfId="48327"/>
    <cellStyle name="Normal 4 3 5 3 5 2 2 2" xfId="48328"/>
    <cellStyle name="Normal 4 3 5 3 5 2 3" xfId="48329"/>
    <cellStyle name="Normal 4 3 5 3 5 3" xfId="48330"/>
    <cellStyle name="Normal 4 3 5 3 5 3 2" xfId="48331"/>
    <cellStyle name="Normal 4 3 5 3 5 4" xfId="48332"/>
    <cellStyle name="Normal 4 3 5 3 6" xfId="48333"/>
    <cellStyle name="Normal 4 3 5 3 6 2" xfId="48334"/>
    <cellStyle name="Normal 4 3 5 3 6 2 2" xfId="48335"/>
    <cellStyle name="Normal 4 3 5 3 6 2 2 2" xfId="48336"/>
    <cellStyle name="Normal 4 3 5 3 6 2 3" xfId="48337"/>
    <cellStyle name="Normal 4 3 5 3 6 3" xfId="48338"/>
    <cellStyle name="Normal 4 3 5 3 6 3 2" xfId="48339"/>
    <cellStyle name="Normal 4 3 5 3 6 4" xfId="48340"/>
    <cellStyle name="Normal 4 3 5 3 7" xfId="48341"/>
    <cellStyle name="Normal 4 3 5 3 7 2" xfId="48342"/>
    <cellStyle name="Normal 4 3 5 3 7 2 2" xfId="48343"/>
    <cellStyle name="Normal 4 3 5 3 7 3" xfId="48344"/>
    <cellStyle name="Normal 4 3 5 3 8" xfId="48345"/>
    <cellStyle name="Normal 4 3 5 3 8 2" xfId="48346"/>
    <cellStyle name="Normal 4 3 5 3 9" xfId="48347"/>
    <cellStyle name="Normal 4 3 5 4" xfId="48348"/>
    <cellStyle name="Normal 4 3 5 4 10" xfId="48349"/>
    <cellStyle name="Normal 4 3 5 4 2" xfId="48350"/>
    <cellStyle name="Normal 4 3 5 4 2 2" xfId="48351"/>
    <cellStyle name="Normal 4 3 5 4 2 2 2" xfId="48352"/>
    <cellStyle name="Normal 4 3 5 4 2 2 2 2" xfId="48353"/>
    <cellStyle name="Normal 4 3 5 4 2 2 2 2 2" xfId="48354"/>
    <cellStyle name="Normal 4 3 5 4 2 2 2 3" xfId="48355"/>
    <cellStyle name="Normal 4 3 5 4 2 2 3" xfId="48356"/>
    <cellStyle name="Normal 4 3 5 4 2 2 3 2" xfId="48357"/>
    <cellStyle name="Normal 4 3 5 4 2 2 4" xfId="48358"/>
    <cellStyle name="Normal 4 3 5 4 2 3" xfId="48359"/>
    <cellStyle name="Normal 4 3 5 4 2 3 2" xfId="48360"/>
    <cellStyle name="Normal 4 3 5 4 2 3 2 2" xfId="48361"/>
    <cellStyle name="Normal 4 3 5 4 2 3 2 2 2" xfId="48362"/>
    <cellStyle name="Normal 4 3 5 4 2 3 2 3" xfId="48363"/>
    <cellStyle name="Normal 4 3 5 4 2 3 3" xfId="48364"/>
    <cellStyle name="Normal 4 3 5 4 2 3 3 2" xfId="48365"/>
    <cellStyle name="Normal 4 3 5 4 2 3 4" xfId="48366"/>
    <cellStyle name="Normal 4 3 5 4 2 4" xfId="48367"/>
    <cellStyle name="Normal 4 3 5 4 2 4 2" xfId="48368"/>
    <cellStyle name="Normal 4 3 5 4 2 4 2 2" xfId="48369"/>
    <cellStyle name="Normal 4 3 5 4 2 4 3" xfId="48370"/>
    <cellStyle name="Normal 4 3 5 4 2 5" xfId="48371"/>
    <cellStyle name="Normal 4 3 5 4 2 5 2" xfId="48372"/>
    <cellStyle name="Normal 4 3 5 4 2 6" xfId="48373"/>
    <cellStyle name="Normal 4 3 5 4 2 7" xfId="48374"/>
    <cellStyle name="Normal 4 3 5 4 3" xfId="48375"/>
    <cellStyle name="Normal 4 3 5 4 3 2" xfId="48376"/>
    <cellStyle name="Normal 4 3 5 4 3 2 2" xfId="48377"/>
    <cellStyle name="Normal 4 3 5 4 3 2 2 2" xfId="48378"/>
    <cellStyle name="Normal 4 3 5 4 3 2 3" xfId="48379"/>
    <cellStyle name="Normal 4 3 5 4 3 3" xfId="48380"/>
    <cellStyle name="Normal 4 3 5 4 3 3 2" xfId="48381"/>
    <cellStyle name="Normal 4 3 5 4 3 4" xfId="48382"/>
    <cellStyle name="Normal 4 3 5 4 3 5" xfId="48383"/>
    <cellStyle name="Normal 4 3 5 4 4" xfId="48384"/>
    <cellStyle name="Normal 4 3 5 4 4 2" xfId="48385"/>
    <cellStyle name="Normal 4 3 5 4 4 2 2" xfId="48386"/>
    <cellStyle name="Normal 4 3 5 4 4 2 2 2" xfId="48387"/>
    <cellStyle name="Normal 4 3 5 4 4 2 3" xfId="48388"/>
    <cellStyle name="Normal 4 3 5 4 4 3" xfId="48389"/>
    <cellStyle name="Normal 4 3 5 4 4 3 2" xfId="48390"/>
    <cellStyle name="Normal 4 3 5 4 4 4" xfId="48391"/>
    <cellStyle name="Normal 4 3 5 4 5" xfId="48392"/>
    <cellStyle name="Normal 4 3 5 4 5 2" xfId="48393"/>
    <cellStyle name="Normal 4 3 5 4 5 2 2" xfId="48394"/>
    <cellStyle name="Normal 4 3 5 4 5 2 2 2" xfId="48395"/>
    <cellStyle name="Normal 4 3 5 4 5 2 3" xfId="48396"/>
    <cellStyle name="Normal 4 3 5 4 5 3" xfId="48397"/>
    <cellStyle name="Normal 4 3 5 4 5 3 2" xfId="48398"/>
    <cellStyle name="Normal 4 3 5 4 5 4" xfId="48399"/>
    <cellStyle name="Normal 4 3 5 4 6" xfId="48400"/>
    <cellStyle name="Normal 4 3 5 4 6 2" xfId="48401"/>
    <cellStyle name="Normal 4 3 5 4 6 2 2" xfId="48402"/>
    <cellStyle name="Normal 4 3 5 4 6 2 2 2" xfId="48403"/>
    <cellStyle name="Normal 4 3 5 4 6 2 3" xfId="48404"/>
    <cellStyle name="Normal 4 3 5 4 6 3" xfId="48405"/>
    <cellStyle name="Normal 4 3 5 4 6 3 2" xfId="48406"/>
    <cellStyle name="Normal 4 3 5 4 6 4" xfId="48407"/>
    <cellStyle name="Normal 4 3 5 4 7" xfId="48408"/>
    <cellStyle name="Normal 4 3 5 4 7 2" xfId="48409"/>
    <cellStyle name="Normal 4 3 5 4 7 2 2" xfId="48410"/>
    <cellStyle name="Normal 4 3 5 4 7 3" xfId="48411"/>
    <cellStyle name="Normal 4 3 5 4 8" xfId="48412"/>
    <cellStyle name="Normal 4 3 5 4 8 2" xfId="48413"/>
    <cellStyle name="Normal 4 3 5 4 9" xfId="48414"/>
    <cellStyle name="Normal 4 3 5 5" xfId="48415"/>
    <cellStyle name="Normal 4 3 5 5 2" xfId="48416"/>
    <cellStyle name="Normal 4 3 5 5 2 2" xfId="48417"/>
    <cellStyle name="Normal 4 3 5 5 2 2 2" xfId="48418"/>
    <cellStyle name="Normal 4 3 5 5 2 2 2 2" xfId="48419"/>
    <cellStyle name="Normal 4 3 5 5 2 2 3" xfId="48420"/>
    <cellStyle name="Normal 4 3 5 5 2 3" xfId="48421"/>
    <cellStyle name="Normal 4 3 5 5 2 3 2" xfId="48422"/>
    <cellStyle name="Normal 4 3 5 5 2 4" xfId="48423"/>
    <cellStyle name="Normal 4 3 5 5 3" xfId="48424"/>
    <cellStyle name="Normal 4 3 5 5 3 2" xfId="48425"/>
    <cellStyle name="Normal 4 3 5 5 3 2 2" xfId="48426"/>
    <cellStyle name="Normal 4 3 5 5 3 2 2 2" xfId="48427"/>
    <cellStyle name="Normal 4 3 5 5 3 2 3" xfId="48428"/>
    <cellStyle name="Normal 4 3 5 5 3 3" xfId="48429"/>
    <cellStyle name="Normal 4 3 5 5 3 3 2" xfId="48430"/>
    <cellStyle name="Normal 4 3 5 5 3 4" xfId="48431"/>
    <cellStyle name="Normal 4 3 5 5 4" xfId="48432"/>
    <cellStyle name="Normal 4 3 5 5 4 2" xfId="48433"/>
    <cellStyle name="Normal 4 3 5 5 4 2 2" xfId="48434"/>
    <cellStyle name="Normal 4 3 5 5 4 3" xfId="48435"/>
    <cellStyle name="Normal 4 3 5 5 5" xfId="48436"/>
    <cellStyle name="Normal 4 3 5 5 5 2" xfId="48437"/>
    <cellStyle name="Normal 4 3 5 5 6" xfId="48438"/>
    <cellStyle name="Normal 4 3 5 5 7" xfId="48439"/>
    <cellStyle name="Normal 4 3 5 6" xfId="48440"/>
    <cellStyle name="Normal 4 3 5 6 2" xfId="48441"/>
    <cellStyle name="Normal 4 3 5 6 2 2" xfId="48442"/>
    <cellStyle name="Normal 4 3 5 6 2 2 2" xfId="48443"/>
    <cellStyle name="Normal 4 3 5 6 2 3" xfId="48444"/>
    <cellStyle name="Normal 4 3 5 6 3" xfId="48445"/>
    <cellStyle name="Normal 4 3 5 6 3 2" xfId="48446"/>
    <cellStyle name="Normal 4 3 5 6 4" xfId="48447"/>
    <cellStyle name="Normal 4 3 5 6 5" xfId="48448"/>
    <cellStyle name="Normal 4 3 5 7" xfId="48449"/>
    <cellStyle name="Normal 4 3 5 7 2" xfId="48450"/>
    <cellStyle name="Normal 4 3 5 7 2 2" xfId="48451"/>
    <cellStyle name="Normal 4 3 5 7 2 2 2" xfId="48452"/>
    <cellStyle name="Normal 4 3 5 7 2 3" xfId="48453"/>
    <cellStyle name="Normal 4 3 5 7 3" xfId="48454"/>
    <cellStyle name="Normal 4 3 5 7 3 2" xfId="48455"/>
    <cellStyle name="Normal 4 3 5 7 4" xfId="48456"/>
    <cellStyle name="Normal 4 3 5 8" xfId="48457"/>
    <cellStyle name="Normal 4 3 5 8 2" xfId="48458"/>
    <cellStyle name="Normal 4 3 5 8 2 2" xfId="48459"/>
    <cellStyle name="Normal 4 3 5 8 2 2 2" xfId="48460"/>
    <cellStyle name="Normal 4 3 5 8 2 3" xfId="48461"/>
    <cellStyle name="Normal 4 3 5 8 3" xfId="48462"/>
    <cellStyle name="Normal 4 3 5 8 3 2" xfId="48463"/>
    <cellStyle name="Normal 4 3 5 8 4" xfId="48464"/>
    <cellStyle name="Normal 4 3 5 9" xfId="48465"/>
    <cellStyle name="Normal 4 3 5 9 2" xfId="48466"/>
    <cellStyle name="Normal 4 3 5 9 2 2" xfId="48467"/>
    <cellStyle name="Normal 4 3 5 9 2 2 2" xfId="48468"/>
    <cellStyle name="Normal 4 3 5 9 2 3" xfId="48469"/>
    <cellStyle name="Normal 4 3 5 9 3" xfId="48470"/>
    <cellStyle name="Normal 4 3 5 9 3 2" xfId="48471"/>
    <cellStyle name="Normal 4 3 5 9 4" xfId="48472"/>
    <cellStyle name="Normal 4 3 6" xfId="48473"/>
    <cellStyle name="Normal 4 3 6 10" xfId="48474"/>
    <cellStyle name="Normal 4 3 6 10 2" xfId="48475"/>
    <cellStyle name="Normal 4 3 6 11" xfId="48476"/>
    <cellStyle name="Normal 4 3 6 12" xfId="48477"/>
    <cellStyle name="Normal 4 3 6 13" xfId="48478"/>
    <cellStyle name="Normal 4 3 6 14" xfId="48479"/>
    <cellStyle name="Normal 4 3 6 2" xfId="48480"/>
    <cellStyle name="Normal 4 3 6 2 10" xfId="48481"/>
    <cellStyle name="Normal 4 3 6 2 2" xfId="48482"/>
    <cellStyle name="Normal 4 3 6 2 2 2" xfId="48483"/>
    <cellStyle name="Normal 4 3 6 2 2 2 2" xfId="48484"/>
    <cellStyle name="Normal 4 3 6 2 2 2 2 2" xfId="48485"/>
    <cellStyle name="Normal 4 3 6 2 2 2 2 2 2" xfId="48486"/>
    <cellStyle name="Normal 4 3 6 2 2 2 2 3" xfId="48487"/>
    <cellStyle name="Normal 4 3 6 2 2 2 3" xfId="48488"/>
    <cellStyle name="Normal 4 3 6 2 2 2 3 2" xfId="48489"/>
    <cellStyle name="Normal 4 3 6 2 2 2 4" xfId="48490"/>
    <cellStyle name="Normal 4 3 6 2 2 3" xfId="48491"/>
    <cellStyle name="Normal 4 3 6 2 2 3 2" xfId="48492"/>
    <cellStyle name="Normal 4 3 6 2 2 3 2 2" xfId="48493"/>
    <cellStyle name="Normal 4 3 6 2 2 3 2 2 2" xfId="48494"/>
    <cellStyle name="Normal 4 3 6 2 2 3 2 3" xfId="48495"/>
    <cellStyle name="Normal 4 3 6 2 2 3 3" xfId="48496"/>
    <cellStyle name="Normal 4 3 6 2 2 3 3 2" xfId="48497"/>
    <cellStyle name="Normal 4 3 6 2 2 3 4" xfId="48498"/>
    <cellStyle name="Normal 4 3 6 2 2 4" xfId="48499"/>
    <cellStyle name="Normal 4 3 6 2 2 4 2" xfId="48500"/>
    <cellStyle name="Normal 4 3 6 2 2 4 2 2" xfId="48501"/>
    <cellStyle name="Normal 4 3 6 2 2 4 3" xfId="48502"/>
    <cellStyle name="Normal 4 3 6 2 2 5" xfId="48503"/>
    <cellStyle name="Normal 4 3 6 2 2 5 2" xfId="48504"/>
    <cellStyle name="Normal 4 3 6 2 2 6" xfId="48505"/>
    <cellStyle name="Normal 4 3 6 2 2 7" xfId="48506"/>
    <cellStyle name="Normal 4 3 6 2 3" xfId="48507"/>
    <cellStyle name="Normal 4 3 6 2 3 2" xfId="48508"/>
    <cellStyle name="Normal 4 3 6 2 3 2 2" xfId="48509"/>
    <cellStyle name="Normal 4 3 6 2 3 2 2 2" xfId="48510"/>
    <cellStyle name="Normal 4 3 6 2 3 2 3" xfId="48511"/>
    <cellStyle name="Normal 4 3 6 2 3 3" xfId="48512"/>
    <cellStyle name="Normal 4 3 6 2 3 3 2" xfId="48513"/>
    <cellStyle name="Normal 4 3 6 2 3 4" xfId="48514"/>
    <cellStyle name="Normal 4 3 6 2 3 5" xfId="48515"/>
    <cellStyle name="Normal 4 3 6 2 4" xfId="48516"/>
    <cellStyle name="Normal 4 3 6 2 4 2" xfId="48517"/>
    <cellStyle name="Normal 4 3 6 2 4 2 2" xfId="48518"/>
    <cellStyle name="Normal 4 3 6 2 4 2 2 2" xfId="48519"/>
    <cellStyle name="Normal 4 3 6 2 4 2 3" xfId="48520"/>
    <cellStyle name="Normal 4 3 6 2 4 3" xfId="48521"/>
    <cellStyle name="Normal 4 3 6 2 4 3 2" xfId="48522"/>
    <cellStyle name="Normal 4 3 6 2 4 4" xfId="48523"/>
    <cellStyle name="Normal 4 3 6 2 5" xfId="48524"/>
    <cellStyle name="Normal 4 3 6 2 5 2" xfId="48525"/>
    <cellStyle name="Normal 4 3 6 2 5 2 2" xfId="48526"/>
    <cellStyle name="Normal 4 3 6 2 5 2 2 2" xfId="48527"/>
    <cellStyle name="Normal 4 3 6 2 5 2 3" xfId="48528"/>
    <cellStyle name="Normal 4 3 6 2 5 3" xfId="48529"/>
    <cellStyle name="Normal 4 3 6 2 5 3 2" xfId="48530"/>
    <cellStyle name="Normal 4 3 6 2 5 4" xfId="48531"/>
    <cellStyle name="Normal 4 3 6 2 6" xfId="48532"/>
    <cellStyle name="Normal 4 3 6 2 6 2" xfId="48533"/>
    <cellStyle name="Normal 4 3 6 2 6 2 2" xfId="48534"/>
    <cellStyle name="Normal 4 3 6 2 6 2 2 2" xfId="48535"/>
    <cellStyle name="Normal 4 3 6 2 6 2 3" xfId="48536"/>
    <cellStyle name="Normal 4 3 6 2 6 3" xfId="48537"/>
    <cellStyle name="Normal 4 3 6 2 6 3 2" xfId="48538"/>
    <cellStyle name="Normal 4 3 6 2 6 4" xfId="48539"/>
    <cellStyle name="Normal 4 3 6 2 7" xfId="48540"/>
    <cellStyle name="Normal 4 3 6 2 7 2" xfId="48541"/>
    <cellStyle name="Normal 4 3 6 2 7 2 2" xfId="48542"/>
    <cellStyle name="Normal 4 3 6 2 7 3" xfId="48543"/>
    <cellStyle name="Normal 4 3 6 2 8" xfId="48544"/>
    <cellStyle name="Normal 4 3 6 2 8 2" xfId="48545"/>
    <cellStyle name="Normal 4 3 6 2 9" xfId="48546"/>
    <cellStyle name="Normal 4 3 6 3" xfId="48547"/>
    <cellStyle name="Normal 4 3 6 3 10" xfId="48548"/>
    <cellStyle name="Normal 4 3 6 3 2" xfId="48549"/>
    <cellStyle name="Normal 4 3 6 3 2 2" xfId="48550"/>
    <cellStyle name="Normal 4 3 6 3 2 2 2" xfId="48551"/>
    <cellStyle name="Normal 4 3 6 3 2 2 2 2" xfId="48552"/>
    <cellStyle name="Normal 4 3 6 3 2 2 2 2 2" xfId="48553"/>
    <cellStyle name="Normal 4 3 6 3 2 2 2 3" xfId="48554"/>
    <cellStyle name="Normal 4 3 6 3 2 2 3" xfId="48555"/>
    <cellStyle name="Normal 4 3 6 3 2 2 3 2" xfId="48556"/>
    <cellStyle name="Normal 4 3 6 3 2 2 4" xfId="48557"/>
    <cellStyle name="Normal 4 3 6 3 2 3" xfId="48558"/>
    <cellStyle name="Normal 4 3 6 3 2 3 2" xfId="48559"/>
    <cellStyle name="Normal 4 3 6 3 2 3 2 2" xfId="48560"/>
    <cellStyle name="Normal 4 3 6 3 2 3 2 2 2" xfId="48561"/>
    <cellStyle name="Normal 4 3 6 3 2 3 2 3" xfId="48562"/>
    <cellStyle name="Normal 4 3 6 3 2 3 3" xfId="48563"/>
    <cellStyle name="Normal 4 3 6 3 2 3 3 2" xfId="48564"/>
    <cellStyle name="Normal 4 3 6 3 2 3 4" xfId="48565"/>
    <cellStyle name="Normal 4 3 6 3 2 4" xfId="48566"/>
    <cellStyle name="Normal 4 3 6 3 2 4 2" xfId="48567"/>
    <cellStyle name="Normal 4 3 6 3 2 4 2 2" xfId="48568"/>
    <cellStyle name="Normal 4 3 6 3 2 4 3" xfId="48569"/>
    <cellStyle name="Normal 4 3 6 3 2 5" xfId="48570"/>
    <cellStyle name="Normal 4 3 6 3 2 5 2" xfId="48571"/>
    <cellStyle name="Normal 4 3 6 3 2 6" xfId="48572"/>
    <cellStyle name="Normal 4 3 6 3 2 7" xfId="48573"/>
    <cellStyle name="Normal 4 3 6 3 3" xfId="48574"/>
    <cellStyle name="Normal 4 3 6 3 3 2" xfId="48575"/>
    <cellStyle name="Normal 4 3 6 3 3 2 2" xfId="48576"/>
    <cellStyle name="Normal 4 3 6 3 3 2 2 2" xfId="48577"/>
    <cellStyle name="Normal 4 3 6 3 3 2 3" xfId="48578"/>
    <cellStyle name="Normal 4 3 6 3 3 3" xfId="48579"/>
    <cellStyle name="Normal 4 3 6 3 3 3 2" xfId="48580"/>
    <cellStyle name="Normal 4 3 6 3 3 4" xfId="48581"/>
    <cellStyle name="Normal 4 3 6 3 3 5" xfId="48582"/>
    <cellStyle name="Normal 4 3 6 3 4" xfId="48583"/>
    <cellStyle name="Normal 4 3 6 3 4 2" xfId="48584"/>
    <cellStyle name="Normal 4 3 6 3 4 2 2" xfId="48585"/>
    <cellStyle name="Normal 4 3 6 3 4 2 2 2" xfId="48586"/>
    <cellStyle name="Normal 4 3 6 3 4 2 3" xfId="48587"/>
    <cellStyle name="Normal 4 3 6 3 4 3" xfId="48588"/>
    <cellStyle name="Normal 4 3 6 3 4 3 2" xfId="48589"/>
    <cellStyle name="Normal 4 3 6 3 4 4" xfId="48590"/>
    <cellStyle name="Normal 4 3 6 3 5" xfId="48591"/>
    <cellStyle name="Normal 4 3 6 3 5 2" xfId="48592"/>
    <cellStyle name="Normal 4 3 6 3 5 2 2" xfId="48593"/>
    <cellStyle name="Normal 4 3 6 3 5 2 2 2" xfId="48594"/>
    <cellStyle name="Normal 4 3 6 3 5 2 3" xfId="48595"/>
    <cellStyle name="Normal 4 3 6 3 5 3" xfId="48596"/>
    <cellStyle name="Normal 4 3 6 3 5 3 2" xfId="48597"/>
    <cellStyle name="Normal 4 3 6 3 5 4" xfId="48598"/>
    <cellStyle name="Normal 4 3 6 3 6" xfId="48599"/>
    <cellStyle name="Normal 4 3 6 3 6 2" xfId="48600"/>
    <cellStyle name="Normal 4 3 6 3 6 2 2" xfId="48601"/>
    <cellStyle name="Normal 4 3 6 3 6 2 2 2" xfId="48602"/>
    <cellStyle name="Normal 4 3 6 3 6 2 3" xfId="48603"/>
    <cellStyle name="Normal 4 3 6 3 6 3" xfId="48604"/>
    <cellStyle name="Normal 4 3 6 3 6 3 2" xfId="48605"/>
    <cellStyle name="Normal 4 3 6 3 6 4" xfId="48606"/>
    <cellStyle name="Normal 4 3 6 3 7" xfId="48607"/>
    <cellStyle name="Normal 4 3 6 3 7 2" xfId="48608"/>
    <cellStyle name="Normal 4 3 6 3 7 2 2" xfId="48609"/>
    <cellStyle name="Normal 4 3 6 3 7 3" xfId="48610"/>
    <cellStyle name="Normal 4 3 6 3 8" xfId="48611"/>
    <cellStyle name="Normal 4 3 6 3 8 2" xfId="48612"/>
    <cellStyle name="Normal 4 3 6 3 9" xfId="48613"/>
    <cellStyle name="Normal 4 3 6 4" xfId="48614"/>
    <cellStyle name="Normal 4 3 6 4 2" xfId="48615"/>
    <cellStyle name="Normal 4 3 6 4 2 2" xfId="48616"/>
    <cellStyle name="Normal 4 3 6 4 2 2 2" xfId="48617"/>
    <cellStyle name="Normal 4 3 6 4 2 2 2 2" xfId="48618"/>
    <cellStyle name="Normal 4 3 6 4 2 2 3" xfId="48619"/>
    <cellStyle name="Normal 4 3 6 4 2 3" xfId="48620"/>
    <cellStyle name="Normal 4 3 6 4 2 3 2" xfId="48621"/>
    <cellStyle name="Normal 4 3 6 4 2 4" xfId="48622"/>
    <cellStyle name="Normal 4 3 6 4 3" xfId="48623"/>
    <cellStyle name="Normal 4 3 6 4 3 2" xfId="48624"/>
    <cellStyle name="Normal 4 3 6 4 3 2 2" xfId="48625"/>
    <cellStyle name="Normal 4 3 6 4 3 2 2 2" xfId="48626"/>
    <cellStyle name="Normal 4 3 6 4 3 2 3" xfId="48627"/>
    <cellStyle name="Normal 4 3 6 4 3 3" xfId="48628"/>
    <cellStyle name="Normal 4 3 6 4 3 3 2" xfId="48629"/>
    <cellStyle name="Normal 4 3 6 4 3 4" xfId="48630"/>
    <cellStyle name="Normal 4 3 6 4 4" xfId="48631"/>
    <cellStyle name="Normal 4 3 6 4 4 2" xfId="48632"/>
    <cellStyle name="Normal 4 3 6 4 4 2 2" xfId="48633"/>
    <cellStyle name="Normal 4 3 6 4 4 3" xfId="48634"/>
    <cellStyle name="Normal 4 3 6 4 5" xfId="48635"/>
    <cellStyle name="Normal 4 3 6 4 5 2" xfId="48636"/>
    <cellStyle name="Normal 4 3 6 4 6" xfId="48637"/>
    <cellStyle name="Normal 4 3 6 4 7" xfId="48638"/>
    <cellStyle name="Normal 4 3 6 5" xfId="48639"/>
    <cellStyle name="Normal 4 3 6 5 2" xfId="48640"/>
    <cellStyle name="Normal 4 3 6 5 2 2" xfId="48641"/>
    <cellStyle name="Normal 4 3 6 5 2 2 2" xfId="48642"/>
    <cellStyle name="Normal 4 3 6 5 2 3" xfId="48643"/>
    <cellStyle name="Normal 4 3 6 5 3" xfId="48644"/>
    <cellStyle name="Normal 4 3 6 5 3 2" xfId="48645"/>
    <cellStyle name="Normal 4 3 6 5 4" xfId="48646"/>
    <cellStyle name="Normal 4 3 6 5 5" xfId="48647"/>
    <cellStyle name="Normal 4 3 6 6" xfId="48648"/>
    <cellStyle name="Normal 4 3 6 6 2" xfId="48649"/>
    <cellStyle name="Normal 4 3 6 6 2 2" xfId="48650"/>
    <cellStyle name="Normal 4 3 6 6 2 2 2" xfId="48651"/>
    <cellStyle name="Normal 4 3 6 6 2 3" xfId="48652"/>
    <cellStyle name="Normal 4 3 6 6 3" xfId="48653"/>
    <cellStyle name="Normal 4 3 6 6 3 2" xfId="48654"/>
    <cellStyle name="Normal 4 3 6 6 4" xfId="48655"/>
    <cellStyle name="Normal 4 3 6 7" xfId="48656"/>
    <cellStyle name="Normal 4 3 6 7 2" xfId="48657"/>
    <cellStyle name="Normal 4 3 6 7 2 2" xfId="48658"/>
    <cellStyle name="Normal 4 3 6 7 2 2 2" xfId="48659"/>
    <cellStyle name="Normal 4 3 6 7 2 3" xfId="48660"/>
    <cellStyle name="Normal 4 3 6 7 3" xfId="48661"/>
    <cellStyle name="Normal 4 3 6 7 3 2" xfId="48662"/>
    <cellStyle name="Normal 4 3 6 7 4" xfId="48663"/>
    <cellStyle name="Normal 4 3 6 8" xfId="48664"/>
    <cellStyle name="Normal 4 3 6 8 2" xfId="48665"/>
    <cellStyle name="Normal 4 3 6 8 2 2" xfId="48666"/>
    <cellStyle name="Normal 4 3 6 8 2 2 2" xfId="48667"/>
    <cellStyle name="Normal 4 3 6 8 2 3" xfId="48668"/>
    <cellStyle name="Normal 4 3 6 8 3" xfId="48669"/>
    <cellStyle name="Normal 4 3 6 8 3 2" xfId="48670"/>
    <cellStyle name="Normal 4 3 6 8 4" xfId="48671"/>
    <cellStyle name="Normal 4 3 6 9" xfId="48672"/>
    <cellStyle name="Normal 4 3 6 9 2" xfId="48673"/>
    <cellStyle name="Normal 4 3 6 9 2 2" xfId="48674"/>
    <cellStyle name="Normal 4 3 6 9 3" xfId="48675"/>
    <cellStyle name="Normal 4 3 7" xfId="48676"/>
    <cellStyle name="Normal 4 3 7 10" xfId="48677"/>
    <cellStyle name="Normal 4 3 7 10 2" xfId="48678"/>
    <cellStyle name="Normal 4 3 7 11" xfId="48679"/>
    <cellStyle name="Normal 4 3 7 12" xfId="48680"/>
    <cellStyle name="Normal 4 3 7 13" xfId="48681"/>
    <cellStyle name="Normal 4 3 7 2" xfId="48682"/>
    <cellStyle name="Normal 4 3 7 2 10" xfId="48683"/>
    <cellStyle name="Normal 4 3 7 2 2" xfId="48684"/>
    <cellStyle name="Normal 4 3 7 2 2 2" xfId="48685"/>
    <cellStyle name="Normal 4 3 7 2 2 2 2" xfId="48686"/>
    <cellStyle name="Normal 4 3 7 2 2 2 2 2" xfId="48687"/>
    <cellStyle name="Normal 4 3 7 2 2 2 2 2 2" xfId="48688"/>
    <cellStyle name="Normal 4 3 7 2 2 2 2 3" xfId="48689"/>
    <cellStyle name="Normal 4 3 7 2 2 2 3" xfId="48690"/>
    <cellStyle name="Normal 4 3 7 2 2 2 3 2" xfId="48691"/>
    <cellStyle name="Normal 4 3 7 2 2 2 4" xfId="48692"/>
    <cellStyle name="Normal 4 3 7 2 2 3" xfId="48693"/>
    <cellStyle name="Normal 4 3 7 2 2 3 2" xfId="48694"/>
    <cellStyle name="Normal 4 3 7 2 2 3 2 2" xfId="48695"/>
    <cellStyle name="Normal 4 3 7 2 2 3 2 2 2" xfId="48696"/>
    <cellStyle name="Normal 4 3 7 2 2 3 2 3" xfId="48697"/>
    <cellStyle name="Normal 4 3 7 2 2 3 3" xfId="48698"/>
    <cellStyle name="Normal 4 3 7 2 2 3 3 2" xfId="48699"/>
    <cellStyle name="Normal 4 3 7 2 2 3 4" xfId="48700"/>
    <cellStyle name="Normal 4 3 7 2 2 4" xfId="48701"/>
    <cellStyle name="Normal 4 3 7 2 2 4 2" xfId="48702"/>
    <cellStyle name="Normal 4 3 7 2 2 4 2 2" xfId="48703"/>
    <cellStyle name="Normal 4 3 7 2 2 4 3" xfId="48704"/>
    <cellStyle name="Normal 4 3 7 2 2 5" xfId="48705"/>
    <cellStyle name="Normal 4 3 7 2 2 5 2" xfId="48706"/>
    <cellStyle name="Normal 4 3 7 2 2 6" xfId="48707"/>
    <cellStyle name="Normal 4 3 7 2 2 7" xfId="48708"/>
    <cellStyle name="Normal 4 3 7 2 3" xfId="48709"/>
    <cellStyle name="Normal 4 3 7 2 3 2" xfId="48710"/>
    <cellStyle name="Normal 4 3 7 2 3 2 2" xfId="48711"/>
    <cellStyle name="Normal 4 3 7 2 3 2 2 2" xfId="48712"/>
    <cellStyle name="Normal 4 3 7 2 3 2 3" xfId="48713"/>
    <cellStyle name="Normal 4 3 7 2 3 3" xfId="48714"/>
    <cellStyle name="Normal 4 3 7 2 3 3 2" xfId="48715"/>
    <cellStyle name="Normal 4 3 7 2 3 4" xfId="48716"/>
    <cellStyle name="Normal 4 3 7 2 3 5" xfId="48717"/>
    <cellStyle name="Normal 4 3 7 2 4" xfId="48718"/>
    <cellStyle name="Normal 4 3 7 2 4 2" xfId="48719"/>
    <cellStyle name="Normal 4 3 7 2 4 2 2" xfId="48720"/>
    <cellStyle name="Normal 4 3 7 2 4 2 2 2" xfId="48721"/>
    <cellStyle name="Normal 4 3 7 2 4 2 3" xfId="48722"/>
    <cellStyle name="Normal 4 3 7 2 4 3" xfId="48723"/>
    <cellStyle name="Normal 4 3 7 2 4 3 2" xfId="48724"/>
    <cellStyle name="Normal 4 3 7 2 4 4" xfId="48725"/>
    <cellStyle name="Normal 4 3 7 2 5" xfId="48726"/>
    <cellStyle name="Normal 4 3 7 2 5 2" xfId="48727"/>
    <cellStyle name="Normal 4 3 7 2 5 2 2" xfId="48728"/>
    <cellStyle name="Normal 4 3 7 2 5 2 2 2" xfId="48729"/>
    <cellStyle name="Normal 4 3 7 2 5 2 3" xfId="48730"/>
    <cellStyle name="Normal 4 3 7 2 5 3" xfId="48731"/>
    <cellStyle name="Normal 4 3 7 2 5 3 2" xfId="48732"/>
    <cellStyle name="Normal 4 3 7 2 5 4" xfId="48733"/>
    <cellStyle name="Normal 4 3 7 2 6" xfId="48734"/>
    <cellStyle name="Normal 4 3 7 2 6 2" xfId="48735"/>
    <cellStyle name="Normal 4 3 7 2 6 2 2" xfId="48736"/>
    <cellStyle name="Normal 4 3 7 2 6 2 2 2" xfId="48737"/>
    <cellStyle name="Normal 4 3 7 2 6 2 3" xfId="48738"/>
    <cellStyle name="Normal 4 3 7 2 6 3" xfId="48739"/>
    <cellStyle name="Normal 4 3 7 2 6 3 2" xfId="48740"/>
    <cellStyle name="Normal 4 3 7 2 6 4" xfId="48741"/>
    <cellStyle name="Normal 4 3 7 2 7" xfId="48742"/>
    <cellStyle name="Normal 4 3 7 2 7 2" xfId="48743"/>
    <cellStyle name="Normal 4 3 7 2 7 2 2" xfId="48744"/>
    <cellStyle name="Normal 4 3 7 2 7 3" xfId="48745"/>
    <cellStyle name="Normal 4 3 7 2 8" xfId="48746"/>
    <cellStyle name="Normal 4 3 7 2 8 2" xfId="48747"/>
    <cellStyle name="Normal 4 3 7 2 9" xfId="48748"/>
    <cellStyle name="Normal 4 3 7 3" xfId="48749"/>
    <cellStyle name="Normal 4 3 7 3 10" xfId="48750"/>
    <cellStyle name="Normal 4 3 7 3 2" xfId="48751"/>
    <cellStyle name="Normal 4 3 7 3 2 2" xfId="48752"/>
    <cellStyle name="Normal 4 3 7 3 2 2 2" xfId="48753"/>
    <cellStyle name="Normal 4 3 7 3 2 2 2 2" xfId="48754"/>
    <cellStyle name="Normal 4 3 7 3 2 2 2 2 2" xfId="48755"/>
    <cellStyle name="Normal 4 3 7 3 2 2 2 3" xfId="48756"/>
    <cellStyle name="Normal 4 3 7 3 2 2 3" xfId="48757"/>
    <cellStyle name="Normal 4 3 7 3 2 2 3 2" xfId="48758"/>
    <cellStyle name="Normal 4 3 7 3 2 2 4" xfId="48759"/>
    <cellStyle name="Normal 4 3 7 3 2 3" xfId="48760"/>
    <cellStyle name="Normal 4 3 7 3 2 3 2" xfId="48761"/>
    <cellStyle name="Normal 4 3 7 3 2 3 2 2" xfId="48762"/>
    <cellStyle name="Normal 4 3 7 3 2 3 2 2 2" xfId="48763"/>
    <cellStyle name="Normal 4 3 7 3 2 3 2 3" xfId="48764"/>
    <cellStyle name="Normal 4 3 7 3 2 3 3" xfId="48765"/>
    <cellStyle name="Normal 4 3 7 3 2 3 3 2" xfId="48766"/>
    <cellStyle name="Normal 4 3 7 3 2 3 4" xfId="48767"/>
    <cellStyle name="Normal 4 3 7 3 2 4" xfId="48768"/>
    <cellStyle name="Normal 4 3 7 3 2 4 2" xfId="48769"/>
    <cellStyle name="Normal 4 3 7 3 2 4 2 2" xfId="48770"/>
    <cellStyle name="Normal 4 3 7 3 2 4 3" xfId="48771"/>
    <cellStyle name="Normal 4 3 7 3 2 5" xfId="48772"/>
    <cellStyle name="Normal 4 3 7 3 2 5 2" xfId="48773"/>
    <cellStyle name="Normal 4 3 7 3 2 6" xfId="48774"/>
    <cellStyle name="Normal 4 3 7 3 2 7" xfId="48775"/>
    <cellStyle name="Normal 4 3 7 3 3" xfId="48776"/>
    <cellStyle name="Normal 4 3 7 3 3 2" xfId="48777"/>
    <cellStyle name="Normal 4 3 7 3 3 2 2" xfId="48778"/>
    <cellStyle name="Normal 4 3 7 3 3 2 2 2" xfId="48779"/>
    <cellStyle name="Normal 4 3 7 3 3 2 3" xfId="48780"/>
    <cellStyle name="Normal 4 3 7 3 3 3" xfId="48781"/>
    <cellStyle name="Normal 4 3 7 3 3 3 2" xfId="48782"/>
    <cellStyle name="Normal 4 3 7 3 3 4" xfId="48783"/>
    <cellStyle name="Normal 4 3 7 3 3 5" xfId="48784"/>
    <cellStyle name="Normal 4 3 7 3 4" xfId="48785"/>
    <cellStyle name="Normal 4 3 7 3 4 2" xfId="48786"/>
    <cellStyle name="Normal 4 3 7 3 4 2 2" xfId="48787"/>
    <cellStyle name="Normal 4 3 7 3 4 2 2 2" xfId="48788"/>
    <cellStyle name="Normal 4 3 7 3 4 2 3" xfId="48789"/>
    <cellStyle name="Normal 4 3 7 3 4 3" xfId="48790"/>
    <cellStyle name="Normal 4 3 7 3 4 3 2" xfId="48791"/>
    <cellStyle name="Normal 4 3 7 3 4 4" xfId="48792"/>
    <cellStyle name="Normal 4 3 7 3 5" xfId="48793"/>
    <cellStyle name="Normal 4 3 7 3 5 2" xfId="48794"/>
    <cellStyle name="Normal 4 3 7 3 5 2 2" xfId="48795"/>
    <cellStyle name="Normal 4 3 7 3 5 2 2 2" xfId="48796"/>
    <cellStyle name="Normal 4 3 7 3 5 2 3" xfId="48797"/>
    <cellStyle name="Normal 4 3 7 3 5 3" xfId="48798"/>
    <cellStyle name="Normal 4 3 7 3 5 3 2" xfId="48799"/>
    <cellStyle name="Normal 4 3 7 3 5 4" xfId="48800"/>
    <cellStyle name="Normal 4 3 7 3 6" xfId="48801"/>
    <cellStyle name="Normal 4 3 7 3 6 2" xfId="48802"/>
    <cellStyle name="Normal 4 3 7 3 6 2 2" xfId="48803"/>
    <cellStyle name="Normal 4 3 7 3 6 2 2 2" xfId="48804"/>
    <cellStyle name="Normal 4 3 7 3 6 2 3" xfId="48805"/>
    <cellStyle name="Normal 4 3 7 3 6 3" xfId="48806"/>
    <cellStyle name="Normal 4 3 7 3 6 3 2" xfId="48807"/>
    <cellStyle name="Normal 4 3 7 3 6 4" xfId="48808"/>
    <cellStyle name="Normal 4 3 7 3 7" xfId="48809"/>
    <cellStyle name="Normal 4 3 7 3 7 2" xfId="48810"/>
    <cellStyle name="Normal 4 3 7 3 7 2 2" xfId="48811"/>
    <cellStyle name="Normal 4 3 7 3 7 3" xfId="48812"/>
    <cellStyle name="Normal 4 3 7 3 8" xfId="48813"/>
    <cellStyle name="Normal 4 3 7 3 8 2" xfId="48814"/>
    <cellStyle name="Normal 4 3 7 3 9" xfId="48815"/>
    <cellStyle name="Normal 4 3 7 4" xfId="48816"/>
    <cellStyle name="Normal 4 3 7 4 2" xfId="48817"/>
    <cellStyle name="Normal 4 3 7 4 2 2" xfId="48818"/>
    <cellStyle name="Normal 4 3 7 4 2 2 2" xfId="48819"/>
    <cellStyle name="Normal 4 3 7 4 2 2 2 2" xfId="48820"/>
    <cellStyle name="Normal 4 3 7 4 2 2 3" xfId="48821"/>
    <cellStyle name="Normal 4 3 7 4 2 3" xfId="48822"/>
    <cellStyle name="Normal 4 3 7 4 2 3 2" xfId="48823"/>
    <cellStyle name="Normal 4 3 7 4 2 4" xfId="48824"/>
    <cellStyle name="Normal 4 3 7 4 3" xfId="48825"/>
    <cellStyle name="Normal 4 3 7 4 3 2" xfId="48826"/>
    <cellStyle name="Normal 4 3 7 4 3 2 2" xfId="48827"/>
    <cellStyle name="Normal 4 3 7 4 3 2 2 2" xfId="48828"/>
    <cellStyle name="Normal 4 3 7 4 3 2 3" xfId="48829"/>
    <cellStyle name="Normal 4 3 7 4 3 3" xfId="48830"/>
    <cellStyle name="Normal 4 3 7 4 3 3 2" xfId="48831"/>
    <cellStyle name="Normal 4 3 7 4 3 4" xfId="48832"/>
    <cellStyle name="Normal 4 3 7 4 4" xfId="48833"/>
    <cellStyle name="Normal 4 3 7 4 4 2" xfId="48834"/>
    <cellStyle name="Normal 4 3 7 4 4 2 2" xfId="48835"/>
    <cellStyle name="Normal 4 3 7 4 4 3" xfId="48836"/>
    <cellStyle name="Normal 4 3 7 4 5" xfId="48837"/>
    <cellStyle name="Normal 4 3 7 4 5 2" xfId="48838"/>
    <cellStyle name="Normal 4 3 7 4 6" xfId="48839"/>
    <cellStyle name="Normal 4 3 7 4 7" xfId="48840"/>
    <cellStyle name="Normal 4 3 7 5" xfId="48841"/>
    <cellStyle name="Normal 4 3 7 5 2" xfId="48842"/>
    <cellStyle name="Normal 4 3 7 5 2 2" xfId="48843"/>
    <cellStyle name="Normal 4 3 7 5 2 2 2" xfId="48844"/>
    <cellStyle name="Normal 4 3 7 5 2 3" xfId="48845"/>
    <cellStyle name="Normal 4 3 7 5 3" xfId="48846"/>
    <cellStyle name="Normal 4 3 7 5 3 2" xfId="48847"/>
    <cellStyle name="Normal 4 3 7 5 4" xfId="48848"/>
    <cellStyle name="Normal 4 3 7 5 5" xfId="48849"/>
    <cellStyle name="Normal 4 3 7 6" xfId="48850"/>
    <cellStyle name="Normal 4 3 7 6 2" xfId="48851"/>
    <cellStyle name="Normal 4 3 7 6 2 2" xfId="48852"/>
    <cellStyle name="Normal 4 3 7 6 2 2 2" xfId="48853"/>
    <cellStyle name="Normal 4 3 7 6 2 3" xfId="48854"/>
    <cellStyle name="Normal 4 3 7 6 3" xfId="48855"/>
    <cellStyle name="Normal 4 3 7 6 3 2" xfId="48856"/>
    <cellStyle name="Normal 4 3 7 6 4" xfId="48857"/>
    <cellStyle name="Normal 4 3 7 7" xfId="48858"/>
    <cellStyle name="Normal 4 3 7 7 2" xfId="48859"/>
    <cellStyle name="Normal 4 3 7 7 2 2" xfId="48860"/>
    <cellStyle name="Normal 4 3 7 7 2 2 2" xfId="48861"/>
    <cellStyle name="Normal 4 3 7 7 2 3" xfId="48862"/>
    <cellStyle name="Normal 4 3 7 7 3" xfId="48863"/>
    <cellStyle name="Normal 4 3 7 7 3 2" xfId="48864"/>
    <cellStyle name="Normal 4 3 7 7 4" xfId="48865"/>
    <cellStyle name="Normal 4 3 7 8" xfId="48866"/>
    <cellStyle name="Normal 4 3 7 8 2" xfId="48867"/>
    <cellStyle name="Normal 4 3 7 8 2 2" xfId="48868"/>
    <cellStyle name="Normal 4 3 7 8 2 2 2" xfId="48869"/>
    <cellStyle name="Normal 4 3 7 8 2 3" xfId="48870"/>
    <cellStyle name="Normal 4 3 7 8 3" xfId="48871"/>
    <cellStyle name="Normal 4 3 7 8 3 2" xfId="48872"/>
    <cellStyle name="Normal 4 3 7 8 4" xfId="48873"/>
    <cellStyle name="Normal 4 3 7 9" xfId="48874"/>
    <cellStyle name="Normal 4 3 7 9 2" xfId="48875"/>
    <cellStyle name="Normal 4 3 7 9 2 2" xfId="48876"/>
    <cellStyle name="Normal 4 3 7 9 3" xfId="48877"/>
    <cellStyle name="Normal 4 3 8" xfId="48878"/>
    <cellStyle name="Normal 4 3 8 10" xfId="48879"/>
    <cellStyle name="Normal 4 3 8 11" xfId="48880"/>
    <cellStyle name="Normal 4 3 8 2" xfId="48881"/>
    <cellStyle name="Normal 4 3 8 2 2" xfId="48882"/>
    <cellStyle name="Normal 4 3 8 2 2 2" xfId="48883"/>
    <cellStyle name="Normal 4 3 8 2 2 2 2" xfId="48884"/>
    <cellStyle name="Normal 4 3 8 2 2 2 2 2" xfId="48885"/>
    <cellStyle name="Normal 4 3 8 2 2 2 3" xfId="48886"/>
    <cellStyle name="Normal 4 3 8 2 2 3" xfId="48887"/>
    <cellStyle name="Normal 4 3 8 2 2 3 2" xfId="48888"/>
    <cellStyle name="Normal 4 3 8 2 2 4" xfId="48889"/>
    <cellStyle name="Normal 4 3 8 2 3" xfId="48890"/>
    <cellStyle name="Normal 4 3 8 2 3 2" xfId="48891"/>
    <cellStyle name="Normal 4 3 8 2 3 2 2" xfId="48892"/>
    <cellStyle name="Normal 4 3 8 2 3 2 2 2" xfId="48893"/>
    <cellStyle name="Normal 4 3 8 2 3 2 3" xfId="48894"/>
    <cellStyle name="Normal 4 3 8 2 3 3" xfId="48895"/>
    <cellStyle name="Normal 4 3 8 2 3 3 2" xfId="48896"/>
    <cellStyle name="Normal 4 3 8 2 3 4" xfId="48897"/>
    <cellStyle name="Normal 4 3 8 2 4" xfId="48898"/>
    <cellStyle name="Normal 4 3 8 2 4 2" xfId="48899"/>
    <cellStyle name="Normal 4 3 8 2 4 2 2" xfId="48900"/>
    <cellStyle name="Normal 4 3 8 2 4 3" xfId="48901"/>
    <cellStyle name="Normal 4 3 8 2 5" xfId="48902"/>
    <cellStyle name="Normal 4 3 8 2 5 2" xfId="48903"/>
    <cellStyle name="Normal 4 3 8 2 6" xfId="48904"/>
    <cellStyle name="Normal 4 3 8 2 7" xfId="48905"/>
    <cellStyle name="Normal 4 3 8 3" xfId="48906"/>
    <cellStyle name="Normal 4 3 8 3 2" xfId="48907"/>
    <cellStyle name="Normal 4 3 8 3 2 2" xfId="48908"/>
    <cellStyle name="Normal 4 3 8 3 2 2 2" xfId="48909"/>
    <cellStyle name="Normal 4 3 8 3 2 3" xfId="48910"/>
    <cellStyle name="Normal 4 3 8 3 3" xfId="48911"/>
    <cellStyle name="Normal 4 3 8 3 3 2" xfId="48912"/>
    <cellStyle name="Normal 4 3 8 3 4" xfId="48913"/>
    <cellStyle name="Normal 4 3 8 3 5" xfId="48914"/>
    <cellStyle name="Normal 4 3 8 4" xfId="48915"/>
    <cellStyle name="Normal 4 3 8 4 2" xfId="48916"/>
    <cellStyle name="Normal 4 3 8 4 2 2" xfId="48917"/>
    <cellStyle name="Normal 4 3 8 4 2 2 2" xfId="48918"/>
    <cellStyle name="Normal 4 3 8 4 2 3" xfId="48919"/>
    <cellStyle name="Normal 4 3 8 4 3" xfId="48920"/>
    <cellStyle name="Normal 4 3 8 4 3 2" xfId="48921"/>
    <cellStyle name="Normal 4 3 8 4 4" xfId="48922"/>
    <cellStyle name="Normal 4 3 8 5" xfId="48923"/>
    <cellStyle name="Normal 4 3 8 5 2" xfId="48924"/>
    <cellStyle name="Normal 4 3 8 5 2 2" xfId="48925"/>
    <cellStyle name="Normal 4 3 8 5 2 2 2" xfId="48926"/>
    <cellStyle name="Normal 4 3 8 5 2 3" xfId="48927"/>
    <cellStyle name="Normal 4 3 8 5 3" xfId="48928"/>
    <cellStyle name="Normal 4 3 8 5 3 2" xfId="48929"/>
    <cellStyle name="Normal 4 3 8 5 4" xfId="48930"/>
    <cellStyle name="Normal 4 3 8 6" xfId="48931"/>
    <cellStyle name="Normal 4 3 8 6 2" xfId="48932"/>
    <cellStyle name="Normal 4 3 8 6 2 2" xfId="48933"/>
    <cellStyle name="Normal 4 3 8 6 2 2 2" xfId="48934"/>
    <cellStyle name="Normal 4 3 8 6 2 3" xfId="48935"/>
    <cellStyle name="Normal 4 3 8 6 3" xfId="48936"/>
    <cellStyle name="Normal 4 3 8 6 3 2" xfId="48937"/>
    <cellStyle name="Normal 4 3 8 6 4" xfId="48938"/>
    <cellStyle name="Normal 4 3 8 7" xfId="48939"/>
    <cellStyle name="Normal 4 3 8 7 2" xfId="48940"/>
    <cellStyle name="Normal 4 3 8 7 2 2" xfId="48941"/>
    <cellStyle name="Normal 4 3 8 7 3" xfId="48942"/>
    <cellStyle name="Normal 4 3 8 8" xfId="48943"/>
    <cellStyle name="Normal 4 3 8 8 2" xfId="48944"/>
    <cellStyle name="Normal 4 3 8 9" xfId="48945"/>
    <cellStyle name="Normal 4 3 9" xfId="48946"/>
    <cellStyle name="Normal 4 3 9 10" xfId="48947"/>
    <cellStyle name="Normal 4 3 9 11" xfId="48948"/>
    <cellStyle name="Normal 4 3 9 2" xfId="48949"/>
    <cellStyle name="Normal 4 3 9 2 2" xfId="48950"/>
    <cellStyle name="Normal 4 3 9 2 2 2" xfId="48951"/>
    <cellStyle name="Normal 4 3 9 2 2 2 2" xfId="48952"/>
    <cellStyle name="Normal 4 3 9 2 2 2 2 2" xfId="48953"/>
    <cellStyle name="Normal 4 3 9 2 2 2 3" xfId="48954"/>
    <cellStyle name="Normal 4 3 9 2 2 3" xfId="48955"/>
    <cellStyle name="Normal 4 3 9 2 2 3 2" xfId="48956"/>
    <cellStyle name="Normal 4 3 9 2 2 4" xfId="48957"/>
    <cellStyle name="Normal 4 3 9 2 3" xfId="48958"/>
    <cellStyle name="Normal 4 3 9 2 3 2" xfId="48959"/>
    <cellStyle name="Normal 4 3 9 2 3 2 2" xfId="48960"/>
    <cellStyle name="Normal 4 3 9 2 3 2 2 2" xfId="48961"/>
    <cellStyle name="Normal 4 3 9 2 3 2 3" xfId="48962"/>
    <cellStyle name="Normal 4 3 9 2 3 3" xfId="48963"/>
    <cellStyle name="Normal 4 3 9 2 3 3 2" xfId="48964"/>
    <cellStyle name="Normal 4 3 9 2 3 4" xfId="48965"/>
    <cellStyle name="Normal 4 3 9 2 4" xfId="48966"/>
    <cellStyle name="Normal 4 3 9 2 4 2" xfId="48967"/>
    <cellStyle name="Normal 4 3 9 2 4 2 2" xfId="48968"/>
    <cellStyle name="Normal 4 3 9 2 4 3" xfId="48969"/>
    <cellStyle name="Normal 4 3 9 2 5" xfId="48970"/>
    <cellStyle name="Normal 4 3 9 2 5 2" xfId="48971"/>
    <cellStyle name="Normal 4 3 9 2 6" xfId="48972"/>
    <cellStyle name="Normal 4 3 9 2 7" xfId="48973"/>
    <cellStyle name="Normal 4 3 9 3" xfId="48974"/>
    <cellStyle name="Normal 4 3 9 3 2" xfId="48975"/>
    <cellStyle name="Normal 4 3 9 3 2 2" xfId="48976"/>
    <cellStyle name="Normal 4 3 9 3 2 2 2" xfId="48977"/>
    <cellStyle name="Normal 4 3 9 3 2 3" xfId="48978"/>
    <cellStyle name="Normal 4 3 9 3 3" xfId="48979"/>
    <cellStyle name="Normal 4 3 9 3 3 2" xfId="48980"/>
    <cellStyle name="Normal 4 3 9 3 4" xfId="48981"/>
    <cellStyle name="Normal 4 3 9 3 5" xfId="48982"/>
    <cellStyle name="Normal 4 3 9 4" xfId="48983"/>
    <cellStyle name="Normal 4 3 9 4 2" xfId="48984"/>
    <cellStyle name="Normal 4 3 9 4 2 2" xfId="48985"/>
    <cellStyle name="Normal 4 3 9 4 2 2 2" xfId="48986"/>
    <cellStyle name="Normal 4 3 9 4 2 3" xfId="48987"/>
    <cellStyle name="Normal 4 3 9 4 3" xfId="48988"/>
    <cellStyle name="Normal 4 3 9 4 3 2" xfId="48989"/>
    <cellStyle name="Normal 4 3 9 4 4" xfId="48990"/>
    <cellStyle name="Normal 4 3 9 5" xfId="48991"/>
    <cellStyle name="Normal 4 3 9 5 2" xfId="48992"/>
    <cellStyle name="Normal 4 3 9 5 2 2" xfId="48993"/>
    <cellStyle name="Normal 4 3 9 5 2 2 2" xfId="48994"/>
    <cellStyle name="Normal 4 3 9 5 2 3" xfId="48995"/>
    <cellStyle name="Normal 4 3 9 5 3" xfId="48996"/>
    <cellStyle name="Normal 4 3 9 5 3 2" xfId="48997"/>
    <cellStyle name="Normal 4 3 9 5 4" xfId="48998"/>
    <cellStyle name="Normal 4 3 9 6" xfId="48999"/>
    <cellStyle name="Normal 4 3 9 6 2" xfId="49000"/>
    <cellStyle name="Normal 4 3 9 6 2 2" xfId="49001"/>
    <cellStyle name="Normal 4 3 9 6 2 2 2" xfId="49002"/>
    <cellStyle name="Normal 4 3 9 6 2 3" xfId="49003"/>
    <cellStyle name="Normal 4 3 9 6 3" xfId="49004"/>
    <cellStyle name="Normal 4 3 9 6 3 2" xfId="49005"/>
    <cellStyle name="Normal 4 3 9 6 4" xfId="49006"/>
    <cellStyle name="Normal 4 3 9 7" xfId="49007"/>
    <cellStyle name="Normal 4 3 9 7 2" xfId="49008"/>
    <cellStyle name="Normal 4 3 9 7 2 2" xfId="49009"/>
    <cellStyle name="Normal 4 3 9 7 3" xfId="49010"/>
    <cellStyle name="Normal 4 3 9 8" xfId="49011"/>
    <cellStyle name="Normal 4 3 9 8 2" xfId="49012"/>
    <cellStyle name="Normal 4 3 9 9" xfId="49013"/>
    <cellStyle name="Normal 4 3_Depreciation Expense 2014" xfId="49014"/>
    <cellStyle name="Normal 4 4" xfId="49015"/>
    <cellStyle name="Normal 4 4 10" xfId="49016"/>
    <cellStyle name="Normal 4 4 10 2" xfId="49017"/>
    <cellStyle name="Normal 4 4 10 2 2" xfId="49018"/>
    <cellStyle name="Normal 4 4 10 2 2 2" xfId="49019"/>
    <cellStyle name="Normal 4 4 10 2 3" xfId="49020"/>
    <cellStyle name="Normal 4 4 10 3" xfId="49021"/>
    <cellStyle name="Normal 4 4 10 3 2" xfId="49022"/>
    <cellStyle name="Normal 4 4 10 4" xfId="49023"/>
    <cellStyle name="Normal 4 4 11" xfId="49024"/>
    <cellStyle name="Normal 4 4 11 2" xfId="49025"/>
    <cellStyle name="Normal 4 4 11 2 2" xfId="49026"/>
    <cellStyle name="Normal 4 4 11 3" xfId="49027"/>
    <cellStyle name="Normal 4 4 12" xfId="49028"/>
    <cellStyle name="Normal 4 4 12 2" xfId="49029"/>
    <cellStyle name="Normal 4 4 13" xfId="49030"/>
    <cellStyle name="Normal 4 4 14" xfId="49031"/>
    <cellStyle name="Normal 4 4 15" xfId="49032"/>
    <cellStyle name="Normal 4 4 16" xfId="49033"/>
    <cellStyle name="Normal 4 4 17" xfId="49034"/>
    <cellStyle name="Normal 4 4 18" xfId="49035"/>
    <cellStyle name="Normal 4 4 19" xfId="49036"/>
    <cellStyle name="Normal 4 4 2" xfId="49037"/>
    <cellStyle name="Normal 4 4 2 10" xfId="49038"/>
    <cellStyle name="Normal 4 4 2 10 2" xfId="49039"/>
    <cellStyle name="Normal 4 4 2 10 2 2" xfId="49040"/>
    <cellStyle name="Normal 4 4 2 10 3" xfId="49041"/>
    <cellStyle name="Normal 4 4 2 11" xfId="49042"/>
    <cellStyle name="Normal 4 4 2 11 2" xfId="49043"/>
    <cellStyle name="Normal 4 4 2 12" xfId="49044"/>
    <cellStyle name="Normal 4 4 2 13" xfId="49045"/>
    <cellStyle name="Normal 4 4 2 14" xfId="49046"/>
    <cellStyle name="Normal 4 4 2 15" xfId="49047"/>
    <cellStyle name="Normal 4 4 2 2" xfId="49048"/>
    <cellStyle name="Normal 4 4 2 2 10" xfId="49049"/>
    <cellStyle name="Normal 4 4 2 2 10 2" xfId="49050"/>
    <cellStyle name="Normal 4 4 2 2 11" xfId="49051"/>
    <cellStyle name="Normal 4 4 2 2 12" xfId="49052"/>
    <cellStyle name="Normal 4 4 2 2 13" xfId="49053"/>
    <cellStyle name="Normal 4 4 2 2 2" xfId="49054"/>
    <cellStyle name="Normal 4 4 2 2 2 10" xfId="49055"/>
    <cellStyle name="Normal 4 4 2 2 2 2" xfId="49056"/>
    <cellStyle name="Normal 4 4 2 2 2 2 2" xfId="49057"/>
    <cellStyle name="Normal 4 4 2 2 2 2 2 2" xfId="49058"/>
    <cellStyle name="Normal 4 4 2 2 2 2 2 2 2" xfId="49059"/>
    <cellStyle name="Normal 4 4 2 2 2 2 2 2 2 2" xfId="49060"/>
    <cellStyle name="Normal 4 4 2 2 2 2 2 2 3" xfId="49061"/>
    <cellStyle name="Normal 4 4 2 2 2 2 2 3" xfId="49062"/>
    <cellStyle name="Normal 4 4 2 2 2 2 2 3 2" xfId="49063"/>
    <cellStyle name="Normal 4 4 2 2 2 2 2 4" xfId="49064"/>
    <cellStyle name="Normal 4 4 2 2 2 2 3" xfId="49065"/>
    <cellStyle name="Normal 4 4 2 2 2 2 3 2" xfId="49066"/>
    <cellStyle name="Normal 4 4 2 2 2 2 3 2 2" xfId="49067"/>
    <cellStyle name="Normal 4 4 2 2 2 2 3 2 2 2" xfId="49068"/>
    <cellStyle name="Normal 4 4 2 2 2 2 3 2 3" xfId="49069"/>
    <cellStyle name="Normal 4 4 2 2 2 2 3 3" xfId="49070"/>
    <cellStyle name="Normal 4 4 2 2 2 2 3 3 2" xfId="49071"/>
    <cellStyle name="Normal 4 4 2 2 2 2 3 4" xfId="49072"/>
    <cellStyle name="Normal 4 4 2 2 2 2 4" xfId="49073"/>
    <cellStyle name="Normal 4 4 2 2 2 2 4 2" xfId="49074"/>
    <cellStyle name="Normal 4 4 2 2 2 2 4 2 2" xfId="49075"/>
    <cellStyle name="Normal 4 4 2 2 2 2 4 3" xfId="49076"/>
    <cellStyle name="Normal 4 4 2 2 2 2 5" xfId="49077"/>
    <cellStyle name="Normal 4 4 2 2 2 2 5 2" xfId="49078"/>
    <cellStyle name="Normal 4 4 2 2 2 2 6" xfId="49079"/>
    <cellStyle name="Normal 4 4 2 2 2 2 7" xfId="49080"/>
    <cellStyle name="Normal 4 4 2 2 2 3" xfId="49081"/>
    <cellStyle name="Normal 4 4 2 2 2 3 2" xfId="49082"/>
    <cellStyle name="Normal 4 4 2 2 2 3 2 2" xfId="49083"/>
    <cellStyle name="Normal 4 4 2 2 2 3 2 2 2" xfId="49084"/>
    <cellStyle name="Normal 4 4 2 2 2 3 2 3" xfId="49085"/>
    <cellStyle name="Normal 4 4 2 2 2 3 3" xfId="49086"/>
    <cellStyle name="Normal 4 4 2 2 2 3 3 2" xfId="49087"/>
    <cellStyle name="Normal 4 4 2 2 2 3 4" xfId="49088"/>
    <cellStyle name="Normal 4 4 2 2 2 3 5" xfId="49089"/>
    <cellStyle name="Normal 4 4 2 2 2 4" xfId="49090"/>
    <cellStyle name="Normal 4 4 2 2 2 4 2" xfId="49091"/>
    <cellStyle name="Normal 4 4 2 2 2 4 2 2" xfId="49092"/>
    <cellStyle name="Normal 4 4 2 2 2 4 2 2 2" xfId="49093"/>
    <cellStyle name="Normal 4 4 2 2 2 4 2 3" xfId="49094"/>
    <cellStyle name="Normal 4 4 2 2 2 4 3" xfId="49095"/>
    <cellStyle name="Normal 4 4 2 2 2 4 3 2" xfId="49096"/>
    <cellStyle name="Normal 4 4 2 2 2 4 4" xfId="49097"/>
    <cellStyle name="Normal 4 4 2 2 2 5" xfId="49098"/>
    <cellStyle name="Normal 4 4 2 2 2 5 2" xfId="49099"/>
    <cellStyle name="Normal 4 4 2 2 2 5 2 2" xfId="49100"/>
    <cellStyle name="Normal 4 4 2 2 2 5 2 2 2" xfId="49101"/>
    <cellStyle name="Normal 4 4 2 2 2 5 2 3" xfId="49102"/>
    <cellStyle name="Normal 4 4 2 2 2 5 3" xfId="49103"/>
    <cellStyle name="Normal 4 4 2 2 2 5 3 2" xfId="49104"/>
    <cellStyle name="Normal 4 4 2 2 2 5 4" xfId="49105"/>
    <cellStyle name="Normal 4 4 2 2 2 6" xfId="49106"/>
    <cellStyle name="Normal 4 4 2 2 2 6 2" xfId="49107"/>
    <cellStyle name="Normal 4 4 2 2 2 6 2 2" xfId="49108"/>
    <cellStyle name="Normal 4 4 2 2 2 6 2 2 2" xfId="49109"/>
    <cellStyle name="Normal 4 4 2 2 2 6 2 3" xfId="49110"/>
    <cellStyle name="Normal 4 4 2 2 2 6 3" xfId="49111"/>
    <cellStyle name="Normal 4 4 2 2 2 6 3 2" xfId="49112"/>
    <cellStyle name="Normal 4 4 2 2 2 6 4" xfId="49113"/>
    <cellStyle name="Normal 4 4 2 2 2 7" xfId="49114"/>
    <cellStyle name="Normal 4 4 2 2 2 7 2" xfId="49115"/>
    <cellStyle name="Normal 4 4 2 2 2 7 2 2" xfId="49116"/>
    <cellStyle name="Normal 4 4 2 2 2 7 3" xfId="49117"/>
    <cellStyle name="Normal 4 4 2 2 2 8" xfId="49118"/>
    <cellStyle name="Normal 4 4 2 2 2 8 2" xfId="49119"/>
    <cellStyle name="Normal 4 4 2 2 2 9" xfId="49120"/>
    <cellStyle name="Normal 4 4 2 2 3" xfId="49121"/>
    <cellStyle name="Normal 4 4 2 2 3 10" xfId="49122"/>
    <cellStyle name="Normal 4 4 2 2 3 2" xfId="49123"/>
    <cellStyle name="Normal 4 4 2 2 3 2 2" xfId="49124"/>
    <cellStyle name="Normal 4 4 2 2 3 2 2 2" xfId="49125"/>
    <cellStyle name="Normal 4 4 2 2 3 2 2 2 2" xfId="49126"/>
    <cellStyle name="Normal 4 4 2 2 3 2 2 2 2 2" xfId="49127"/>
    <cellStyle name="Normal 4 4 2 2 3 2 2 2 3" xfId="49128"/>
    <cellStyle name="Normal 4 4 2 2 3 2 2 3" xfId="49129"/>
    <cellStyle name="Normal 4 4 2 2 3 2 2 3 2" xfId="49130"/>
    <cellStyle name="Normal 4 4 2 2 3 2 2 4" xfId="49131"/>
    <cellStyle name="Normal 4 4 2 2 3 2 3" xfId="49132"/>
    <cellStyle name="Normal 4 4 2 2 3 2 3 2" xfId="49133"/>
    <cellStyle name="Normal 4 4 2 2 3 2 3 2 2" xfId="49134"/>
    <cellStyle name="Normal 4 4 2 2 3 2 3 2 2 2" xfId="49135"/>
    <cellStyle name="Normal 4 4 2 2 3 2 3 2 3" xfId="49136"/>
    <cellStyle name="Normal 4 4 2 2 3 2 3 3" xfId="49137"/>
    <cellStyle name="Normal 4 4 2 2 3 2 3 3 2" xfId="49138"/>
    <cellStyle name="Normal 4 4 2 2 3 2 3 4" xfId="49139"/>
    <cellStyle name="Normal 4 4 2 2 3 2 4" xfId="49140"/>
    <cellStyle name="Normal 4 4 2 2 3 2 4 2" xfId="49141"/>
    <cellStyle name="Normal 4 4 2 2 3 2 4 2 2" xfId="49142"/>
    <cellStyle name="Normal 4 4 2 2 3 2 4 3" xfId="49143"/>
    <cellStyle name="Normal 4 4 2 2 3 2 5" xfId="49144"/>
    <cellStyle name="Normal 4 4 2 2 3 2 5 2" xfId="49145"/>
    <cellStyle name="Normal 4 4 2 2 3 2 6" xfId="49146"/>
    <cellStyle name="Normal 4 4 2 2 3 2 7" xfId="49147"/>
    <cellStyle name="Normal 4 4 2 2 3 3" xfId="49148"/>
    <cellStyle name="Normal 4 4 2 2 3 3 2" xfId="49149"/>
    <cellStyle name="Normal 4 4 2 2 3 3 2 2" xfId="49150"/>
    <cellStyle name="Normal 4 4 2 2 3 3 2 2 2" xfId="49151"/>
    <cellStyle name="Normal 4 4 2 2 3 3 2 3" xfId="49152"/>
    <cellStyle name="Normal 4 4 2 2 3 3 3" xfId="49153"/>
    <cellStyle name="Normal 4 4 2 2 3 3 3 2" xfId="49154"/>
    <cellStyle name="Normal 4 4 2 2 3 3 4" xfId="49155"/>
    <cellStyle name="Normal 4 4 2 2 3 3 5" xfId="49156"/>
    <cellStyle name="Normal 4 4 2 2 3 4" xfId="49157"/>
    <cellStyle name="Normal 4 4 2 2 3 4 2" xfId="49158"/>
    <cellStyle name="Normal 4 4 2 2 3 4 2 2" xfId="49159"/>
    <cellStyle name="Normal 4 4 2 2 3 4 2 2 2" xfId="49160"/>
    <cellStyle name="Normal 4 4 2 2 3 4 2 3" xfId="49161"/>
    <cellStyle name="Normal 4 4 2 2 3 4 3" xfId="49162"/>
    <cellStyle name="Normal 4 4 2 2 3 4 3 2" xfId="49163"/>
    <cellStyle name="Normal 4 4 2 2 3 4 4" xfId="49164"/>
    <cellStyle name="Normal 4 4 2 2 3 5" xfId="49165"/>
    <cellStyle name="Normal 4 4 2 2 3 5 2" xfId="49166"/>
    <cellStyle name="Normal 4 4 2 2 3 5 2 2" xfId="49167"/>
    <cellStyle name="Normal 4 4 2 2 3 5 2 2 2" xfId="49168"/>
    <cellStyle name="Normal 4 4 2 2 3 5 2 3" xfId="49169"/>
    <cellStyle name="Normal 4 4 2 2 3 5 3" xfId="49170"/>
    <cellStyle name="Normal 4 4 2 2 3 5 3 2" xfId="49171"/>
    <cellStyle name="Normal 4 4 2 2 3 5 4" xfId="49172"/>
    <cellStyle name="Normal 4 4 2 2 3 6" xfId="49173"/>
    <cellStyle name="Normal 4 4 2 2 3 6 2" xfId="49174"/>
    <cellStyle name="Normal 4 4 2 2 3 6 2 2" xfId="49175"/>
    <cellStyle name="Normal 4 4 2 2 3 6 2 2 2" xfId="49176"/>
    <cellStyle name="Normal 4 4 2 2 3 6 2 3" xfId="49177"/>
    <cellStyle name="Normal 4 4 2 2 3 6 3" xfId="49178"/>
    <cellStyle name="Normal 4 4 2 2 3 6 3 2" xfId="49179"/>
    <cellStyle name="Normal 4 4 2 2 3 6 4" xfId="49180"/>
    <cellStyle name="Normal 4 4 2 2 3 7" xfId="49181"/>
    <cellStyle name="Normal 4 4 2 2 3 7 2" xfId="49182"/>
    <cellStyle name="Normal 4 4 2 2 3 7 2 2" xfId="49183"/>
    <cellStyle name="Normal 4 4 2 2 3 7 3" xfId="49184"/>
    <cellStyle name="Normal 4 4 2 2 3 8" xfId="49185"/>
    <cellStyle name="Normal 4 4 2 2 3 8 2" xfId="49186"/>
    <cellStyle name="Normal 4 4 2 2 3 9" xfId="49187"/>
    <cellStyle name="Normal 4 4 2 2 4" xfId="49188"/>
    <cellStyle name="Normal 4 4 2 2 4 2" xfId="49189"/>
    <cellStyle name="Normal 4 4 2 2 4 2 2" xfId="49190"/>
    <cellStyle name="Normal 4 4 2 2 4 2 2 2" xfId="49191"/>
    <cellStyle name="Normal 4 4 2 2 4 2 2 2 2" xfId="49192"/>
    <cellStyle name="Normal 4 4 2 2 4 2 2 3" xfId="49193"/>
    <cellStyle name="Normal 4 4 2 2 4 2 3" xfId="49194"/>
    <cellStyle name="Normal 4 4 2 2 4 2 3 2" xfId="49195"/>
    <cellStyle name="Normal 4 4 2 2 4 2 4" xfId="49196"/>
    <cellStyle name="Normal 4 4 2 2 4 3" xfId="49197"/>
    <cellStyle name="Normal 4 4 2 2 4 3 2" xfId="49198"/>
    <cellStyle name="Normal 4 4 2 2 4 3 2 2" xfId="49199"/>
    <cellStyle name="Normal 4 4 2 2 4 3 2 2 2" xfId="49200"/>
    <cellStyle name="Normal 4 4 2 2 4 3 2 3" xfId="49201"/>
    <cellStyle name="Normal 4 4 2 2 4 3 3" xfId="49202"/>
    <cellStyle name="Normal 4 4 2 2 4 3 3 2" xfId="49203"/>
    <cellStyle name="Normal 4 4 2 2 4 3 4" xfId="49204"/>
    <cellStyle name="Normal 4 4 2 2 4 4" xfId="49205"/>
    <cellStyle name="Normal 4 4 2 2 4 4 2" xfId="49206"/>
    <cellStyle name="Normal 4 4 2 2 4 4 2 2" xfId="49207"/>
    <cellStyle name="Normal 4 4 2 2 4 4 3" xfId="49208"/>
    <cellStyle name="Normal 4 4 2 2 4 5" xfId="49209"/>
    <cellStyle name="Normal 4 4 2 2 4 5 2" xfId="49210"/>
    <cellStyle name="Normal 4 4 2 2 4 6" xfId="49211"/>
    <cellStyle name="Normal 4 4 2 2 4 7" xfId="49212"/>
    <cellStyle name="Normal 4 4 2 2 5" xfId="49213"/>
    <cellStyle name="Normal 4 4 2 2 5 2" xfId="49214"/>
    <cellStyle name="Normal 4 4 2 2 5 2 2" xfId="49215"/>
    <cellStyle name="Normal 4 4 2 2 5 2 2 2" xfId="49216"/>
    <cellStyle name="Normal 4 4 2 2 5 2 3" xfId="49217"/>
    <cellStyle name="Normal 4 4 2 2 5 3" xfId="49218"/>
    <cellStyle name="Normal 4 4 2 2 5 3 2" xfId="49219"/>
    <cellStyle name="Normal 4 4 2 2 5 4" xfId="49220"/>
    <cellStyle name="Normal 4 4 2 2 5 5" xfId="49221"/>
    <cellStyle name="Normal 4 4 2 2 6" xfId="49222"/>
    <cellStyle name="Normal 4 4 2 2 6 2" xfId="49223"/>
    <cellStyle name="Normal 4 4 2 2 6 2 2" xfId="49224"/>
    <cellStyle name="Normal 4 4 2 2 6 2 2 2" xfId="49225"/>
    <cellStyle name="Normal 4 4 2 2 6 2 3" xfId="49226"/>
    <cellStyle name="Normal 4 4 2 2 6 3" xfId="49227"/>
    <cellStyle name="Normal 4 4 2 2 6 3 2" xfId="49228"/>
    <cellStyle name="Normal 4 4 2 2 6 4" xfId="49229"/>
    <cellStyle name="Normal 4 4 2 2 7" xfId="49230"/>
    <cellStyle name="Normal 4 4 2 2 7 2" xfId="49231"/>
    <cellStyle name="Normal 4 4 2 2 7 2 2" xfId="49232"/>
    <cellStyle name="Normal 4 4 2 2 7 2 2 2" xfId="49233"/>
    <cellStyle name="Normal 4 4 2 2 7 2 3" xfId="49234"/>
    <cellStyle name="Normal 4 4 2 2 7 3" xfId="49235"/>
    <cellStyle name="Normal 4 4 2 2 7 3 2" xfId="49236"/>
    <cellStyle name="Normal 4 4 2 2 7 4" xfId="49237"/>
    <cellStyle name="Normal 4 4 2 2 8" xfId="49238"/>
    <cellStyle name="Normal 4 4 2 2 8 2" xfId="49239"/>
    <cellStyle name="Normal 4 4 2 2 8 2 2" xfId="49240"/>
    <cellStyle name="Normal 4 4 2 2 8 2 2 2" xfId="49241"/>
    <cellStyle name="Normal 4 4 2 2 8 2 3" xfId="49242"/>
    <cellStyle name="Normal 4 4 2 2 8 3" xfId="49243"/>
    <cellStyle name="Normal 4 4 2 2 8 3 2" xfId="49244"/>
    <cellStyle name="Normal 4 4 2 2 8 4" xfId="49245"/>
    <cellStyle name="Normal 4 4 2 2 9" xfId="49246"/>
    <cellStyle name="Normal 4 4 2 2 9 2" xfId="49247"/>
    <cellStyle name="Normal 4 4 2 2 9 2 2" xfId="49248"/>
    <cellStyle name="Normal 4 4 2 2 9 3" xfId="49249"/>
    <cellStyle name="Normal 4 4 2 3" xfId="49250"/>
    <cellStyle name="Normal 4 4 2 3 10" xfId="49251"/>
    <cellStyle name="Normal 4 4 2 3 11" xfId="49252"/>
    <cellStyle name="Normal 4 4 2 3 2" xfId="49253"/>
    <cellStyle name="Normal 4 4 2 3 2 2" xfId="49254"/>
    <cellStyle name="Normal 4 4 2 3 2 2 2" xfId="49255"/>
    <cellStyle name="Normal 4 4 2 3 2 2 2 2" xfId="49256"/>
    <cellStyle name="Normal 4 4 2 3 2 2 2 2 2" xfId="49257"/>
    <cellStyle name="Normal 4 4 2 3 2 2 2 3" xfId="49258"/>
    <cellStyle name="Normal 4 4 2 3 2 2 3" xfId="49259"/>
    <cellStyle name="Normal 4 4 2 3 2 2 3 2" xfId="49260"/>
    <cellStyle name="Normal 4 4 2 3 2 2 4" xfId="49261"/>
    <cellStyle name="Normal 4 4 2 3 2 3" xfId="49262"/>
    <cellStyle name="Normal 4 4 2 3 2 3 2" xfId="49263"/>
    <cellStyle name="Normal 4 4 2 3 2 3 2 2" xfId="49264"/>
    <cellStyle name="Normal 4 4 2 3 2 3 2 2 2" xfId="49265"/>
    <cellStyle name="Normal 4 4 2 3 2 3 2 3" xfId="49266"/>
    <cellStyle name="Normal 4 4 2 3 2 3 3" xfId="49267"/>
    <cellStyle name="Normal 4 4 2 3 2 3 3 2" xfId="49268"/>
    <cellStyle name="Normal 4 4 2 3 2 3 4" xfId="49269"/>
    <cellStyle name="Normal 4 4 2 3 2 4" xfId="49270"/>
    <cellStyle name="Normal 4 4 2 3 2 4 2" xfId="49271"/>
    <cellStyle name="Normal 4 4 2 3 2 4 2 2" xfId="49272"/>
    <cellStyle name="Normal 4 4 2 3 2 4 3" xfId="49273"/>
    <cellStyle name="Normal 4 4 2 3 2 5" xfId="49274"/>
    <cellStyle name="Normal 4 4 2 3 2 5 2" xfId="49275"/>
    <cellStyle name="Normal 4 4 2 3 2 6" xfId="49276"/>
    <cellStyle name="Normal 4 4 2 3 2 7" xfId="49277"/>
    <cellStyle name="Normal 4 4 2 3 3" xfId="49278"/>
    <cellStyle name="Normal 4 4 2 3 3 2" xfId="49279"/>
    <cellStyle name="Normal 4 4 2 3 3 2 2" xfId="49280"/>
    <cellStyle name="Normal 4 4 2 3 3 2 2 2" xfId="49281"/>
    <cellStyle name="Normal 4 4 2 3 3 2 3" xfId="49282"/>
    <cellStyle name="Normal 4 4 2 3 3 3" xfId="49283"/>
    <cellStyle name="Normal 4 4 2 3 3 3 2" xfId="49284"/>
    <cellStyle name="Normal 4 4 2 3 3 4" xfId="49285"/>
    <cellStyle name="Normal 4 4 2 3 3 5" xfId="49286"/>
    <cellStyle name="Normal 4 4 2 3 4" xfId="49287"/>
    <cellStyle name="Normal 4 4 2 3 4 2" xfId="49288"/>
    <cellStyle name="Normal 4 4 2 3 4 2 2" xfId="49289"/>
    <cellStyle name="Normal 4 4 2 3 4 2 2 2" xfId="49290"/>
    <cellStyle name="Normal 4 4 2 3 4 2 3" xfId="49291"/>
    <cellStyle name="Normal 4 4 2 3 4 3" xfId="49292"/>
    <cellStyle name="Normal 4 4 2 3 4 3 2" xfId="49293"/>
    <cellStyle name="Normal 4 4 2 3 4 4" xfId="49294"/>
    <cellStyle name="Normal 4 4 2 3 5" xfId="49295"/>
    <cellStyle name="Normal 4 4 2 3 5 2" xfId="49296"/>
    <cellStyle name="Normal 4 4 2 3 5 2 2" xfId="49297"/>
    <cellStyle name="Normal 4 4 2 3 5 2 2 2" xfId="49298"/>
    <cellStyle name="Normal 4 4 2 3 5 2 3" xfId="49299"/>
    <cellStyle name="Normal 4 4 2 3 5 3" xfId="49300"/>
    <cellStyle name="Normal 4 4 2 3 5 3 2" xfId="49301"/>
    <cellStyle name="Normal 4 4 2 3 5 4" xfId="49302"/>
    <cellStyle name="Normal 4 4 2 3 6" xfId="49303"/>
    <cellStyle name="Normal 4 4 2 3 6 2" xfId="49304"/>
    <cellStyle name="Normal 4 4 2 3 6 2 2" xfId="49305"/>
    <cellStyle name="Normal 4 4 2 3 6 2 2 2" xfId="49306"/>
    <cellStyle name="Normal 4 4 2 3 6 2 3" xfId="49307"/>
    <cellStyle name="Normal 4 4 2 3 6 3" xfId="49308"/>
    <cellStyle name="Normal 4 4 2 3 6 3 2" xfId="49309"/>
    <cellStyle name="Normal 4 4 2 3 6 4" xfId="49310"/>
    <cellStyle name="Normal 4 4 2 3 7" xfId="49311"/>
    <cellStyle name="Normal 4 4 2 3 7 2" xfId="49312"/>
    <cellStyle name="Normal 4 4 2 3 7 2 2" xfId="49313"/>
    <cellStyle name="Normal 4 4 2 3 7 3" xfId="49314"/>
    <cellStyle name="Normal 4 4 2 3 8" xfId="49315"/>
    <cellStyle name="Normal 4 4 2 3 8 2" xfId="49316"/>
    <cellStyle name="Normal 4 4 2 3 9" xfId="49317"/>
    <cellStyle name="Normal 4 4 2 4" xfId="49318"/>
    <cellStyle name="Normal 4 4 2 4 10" xfId="49319"/>
    <cellStyle name="Normal 4 4 2 4 11" xfId="49320"/>
    <cellStyle name="Normal 4 4 2 4 2" xfId="49321"/>
    <cellStyle name="Normal 4 4 2 4 2 2" xfId="49322"/>
    <cellStyle name="Normal 4 4 2 4 2 2 2" xfId="49323"/>
    <cellStyle name="Normal 4 4 2 4 2 2 2 2" xfId="49324"/>
    <cellStyle name="Normal 4 4 2 4 2 2 2 2 2" xfId="49325"/>
    <cellStyle name="Normal 4 4 2 4 2 2 2 3" xfId="49326"/>
    <cellStyle name="Normal 4 4 2 4 2 2 3" xfId="49327"/>
    <cellStyle name="Normal 4 4 2 4 2 2 3 2" xfId="49328"/>
    <cellStyle name="Normal 4 4 2 4 2 2 4" xfId="49329"/>
    <cellStyle name="Normal 4 4 2 4 2 3" xfId="49330"/>
    <cellStyle name="Normal 4 4 2 4 2 3 2" xfId="49331"/>
    <cellStyle name="Normal 4 4 2 4 2 3 2 2" xfId="49332"/>
    <cellStyle name="Normal 4 4 2 4 2 3 2 2 2" xfId="49333"/>
    <cellStyle name="Normal 4 4 2 4 2 3 2 3" xfId="49334"/>
    <cellStyle name="Normal 4 4 2 4 2 3 3" xfId="49335"/>
    <cellStyle name="Normal 4 4 2 4 2 3 3 2" xfId="49336"/>
    <cellStyle name="Normal 4 4 2 4 2 3 4" xfId="49337"/>
    <cellStyle name="Normal 4 4 2 4 2 4" xfId="49338"/>
    <cellStyle name="Normal 4 4 2 4 2 4 2" xfId="49339"/>
    <cellStyle name="Normal 4 4 2 4 2 4 2 2" xfId="49340"/>
    <cellStyle name="Normal 4 4 2 4 2 4 3" xfId="49341"/>
    <cellStyle name="Normal 4 4 2 4 2 5" xfId="49342"/>
    <cellStyle name="Normal 4 4 2 4 2 5 2" xfId="49343"/>
    <cellStyle name="Normal 4 4 2 4 2 6" xfId="49344"/>
    <cellStyle name="Normal 4 4 2 4 2 7" xfId="49345"/>
    <cellStyle name="Normal 4 4 2 4 3" xfId="49346"/>
    <cellStyle name="Normal 4 4 2 4 3 2" xfId="49347"/>
    <cellStyle name="Normal 4 4 2 4 3 2 2" xfId="49348"/>
    <cellStyle name="Normal 4 4 2 4 3 2 2 2" xfId="49349"/>
    <cellStyle name="Normal 4 4 2 4 3 2 3" xfId="49350"/>
    <cellStyle name="Normal 4 4 2 4 3 3" xfId="49351"/>
    <cellStyle name="Normal 4 4 2 4 3 3 2" xfId="49352"/>
    <cellStyle name="Normal 4 4 2 4 3 4" xfId="49353"/>
    <cellStyle name="Normal 4 4 2 4 3 5" xfId="49354"/>
    <cellStyle name="Normal 4 4 2 4 4" xfId="49355"/>
    <cellStyle name="Normal 4 4 2 4 4 2" xfId="49356"/>
    <cellStyle name="Normal 4 4 2 4 4 2 2" xfId="49357"/>
    <cellStyle name="Normal 4 4 2 4 4 2 2 2" xfId="49358"/>
    <cellStyle name="Normal 4 4 2 4 4 2 3" xfId="49359"/>
    <cellStyle name="Normal 4 4 2 4 4 3" xfId="49360"/>
    <cellStyle name="Normal 4 4 2 4 4 3 2" xfId="49361"/>
    <cellStyle name="Normal 4 4 2 4 4 4" xfId="49362"/>
    <cellStyle name="Normal 4 4 2 4 5" xfId="49363"/>
    <cellStyle name="Normal 4 4 2 4 5 2" xfId="49364"/>
    <cellStyle name="Normal 4 4 2 4 5 2 2" xfId="49365"/>
    <cellStyle name="Normal 4 4 2 4 5 2 2 2" xfId="49366"/>
    <cellStyle name="Normal 4 4 2 4 5 2 3" xfId="49367"/>
    <cellStyle name="Normal 4 4 2 4 5 3" xfId="49368"/>
    <cellStyle name="Normal 4 4 2 4 5 3 2" xfId="49369"/>
    <cellStyle name="Normal 4 4 2 4 5 4" xfId="49370"/>
    <cellStyle name="Normal 4 4 2 4 6" xfId="49371"/>
    <cellStyle name="Normal 4 4 2 4 6 2" xfId="49372"/>
    <cellStyle name="Normal 4 4 2 4 6 2 2" xfId="49373"/>
    <cellStyle name="Normal 4 4 2 4 6 2 2 2" xfId="49374"/>
    <cellStyle name="Normal 4 4 2 4 6 2 3" xfId="49375"/>
    <cellStyle name="Normal 4 4 2 4 6 3" xfId="49376"/>
    <cellStyle name="Normal 4 4 2 4 6 3 2" xfId="49377"/>
    <cellStyle name="Normal 4 4 2 4 6 4" xfId="49378"/>
    <cellStyle name="Normal 4 4 2 4 7" xfId="49379"/>
    <cellStyle name="Normal 4 4 2 4 7 2" xfId="49380"/>
    <cellStyle name="Normal 4 4 2 4 7 2 2" xfId="49381"/>
    <cellStyle name="Normal 4 4 2 4 7 3" xfId="49382"/>
    <cellStyle name="Normal 4 4 2 4 8" xfId="49383"/>
    <cellStyle name="Normal 4 4 2 4 8 2" xfId="49384"/>
    <cellStyle name="Normal 4 4 2 4 9" xfId="49385"/>
    <cellStyle name="Normal 4 4 2 5" xfId="49386"/>
    <cellStyle name="Normal 4 4 2 5 2" xfId="49387"/>
    <cellStyle name="Normal 4 4 2 5 2 2" xfId="49388"/>
    <cellStyle name="Normal 4 4 2 5 2 2 2" xfId="49389"/>
    <cellStyle name="Normal 4 4 2 5 2 2 2 2" xfId="49390"/>
    <cellStyle name="Normal 4 4 2 5 2 2 3" xfId="49391"/>
    <cellStyle name="Normal 4 4 2 5 2 3" xfId="49392"/>
    <cellStyle name="Normal 4 4 2 5 2 3 2" xfId="49393"/>
    <cellStyle name="Normal 4 4 2 5 2 4" xfId="49394"/>
    <cellStyle name="Normal 4 4 2 5 3" xfId="49395"/>
    <cellStyle name="Normal 4 4 2 5 3 2" xfId="49396"/>
    <cellStyle name="Normal 4 4 2 5 3 2 2" xfId="49397"/>
    <cellStyle name="Normal 4 4 2 5 3 2 2 2" xfId="49398"/>
    <cellStyle name="Normal 4 4 2 5 3 2 3" xfId="49399"/>
    <cellStyle name="Normal 4 4 2 5 3 3" xfId="49400"/>
    <cellStyle name="Normal 4 4 2 5 3 3 2" xfId="49401"/>
    <cellStyle name="Normal 4 4 2 5 3 4" xfId="49402"/>
    <cellStyle name="Normal 4 4 2 5 4" xfId="49403"/>
    <cellStyle name="Normal 4 4 2 5 4 2" xfId="49404"/>
    <cellStyle name="Normal 4 4 2 5 4 2 2" xfId="49405"/>
    <cellStyle name="Normal 4 4 2 5 4 3" xfId="49406"/>
    <cellStyle name="Normal 4 4 2 5 5" xfId="49407"/>
    <cellStyle name="Normal 4 4 2 5 5 2" xfId="49408"/>
    <cellStyle name="Normal 4 4 2 5 6" xfId="49409"/>
    <cellStyle name="Normal 4 4 2 5 7" xfId="49410"/>
    <cellStyle name="Normal 4 4 2 6" xfId="49411"/>
    <cellStyle name="Normal 4 4 2 6 2" xfId="49412"/>
    <cellStyle name="Normal 4 4 2 6 2 2" xfId="49413"/>
    <cellStyle name="Normal 4 4 2 6 2 2 2" xfId="49414"/>
    <cellStyle name="Normal 4 4 2 6 2 3" xfId="49415"/>
    <cellStyle name="Normal 4 4 2 6 3" xfId="49416"/>
    <cellStyle name="Normal 4 4 2 6 3 2" xfId="49417"/>
    <cellStyle name="Normal 4 4 2 6 4" xfId="49418"/>
    <cellStyle name="Normal 4 4 2 6 5" xfId="49419"/>
    <cellStyle name="Normal 4 4 2 7" xfId="49420"/>
    <cellStyle name="Normal 4 4 2 7 2" xfId="49421"/>
    <cellStyle name="Normal 4 4 2 7 2 2" xfId="49422"/>
    <cellStyle name="Normal 4 4 2 7 2 2 2" xfId="49423"/>
    <cellStyle name="Normal 4 4 2 7 2 3" xfId="49424"/>
    <cellStyle name="Normal 4 4 2 7 3" xfId="49425"/>
    <cellStyle name="Normal 4 4 2 7 3 2" xfId="49426"/>
    <cellStyle name="Normal 4 4 2 7 4" xfId="49427"/>
    <cellStyle name="Normal 4 4 2 8" xfId="49428"/>
    <cellStyle name="Normal 4 4 2 8 2" xfId="49429"/>
    <cellStyle name="Normal 4 4 2 8 2 2" xfId="49430"/>
    <cellStyle name="Normal 4 4 2 8 2 2 2" xfId="49431"/>
    <cellStyle name="Normal 4 4 2 8 2 3" xfId="49432"/>
    <cellStyle name="Normal 4 4 2 8 3" xfId="49433"/>
    <cellStyle name="Normal 4 4 2 8 3 2" xfId="49434"/>
    <cellStyle name="Normal 4 4 2 8 4" xfId="49435"/>
    <cellStyle name="Normal 4 4 2 9" xfId="49436"/>
    <cellStyle name="Normal 4 4 2 9 2" xfId="49437"/>
    <cellStyle name="Normal 4 4 2 9 2 2" xfId="49438"/>
    <cellStyle name="Normal 4 4 2 9 2 2 2" xfId="49439"/>
    <cellStyle name="Normal 4 4 2 9 2 3" xfId="49440"/>
    <cellStyle name="Normal 4 4 2 9 3" xfId="49441"/>
    <cellStyle name="Normal 4 4 2 9 3 2" xfId="49442"/>
    <cellStyle name="Normal 4 4 2 9 4" xfId="49443"/>
    <cellStyle name="Normal 4 4 3" xfId="49444"/>
    <cellStyle name="Normal 4 4 3 10" xfId="49445"/>
    <cellStyle name="Normal 4 4 3 10 2" xfId="49446"/>
    <cellStyle name="Normal 4 4 3 11" xfId="49447"/>
    <cellStyle name="Normal 4 4 3 12" xfId="49448"/>
    <cellStyle name="Normal 4 4 3 13" xfId="49449"/>
    <cellStyle name="Normal 4 4 3 2" xfId="49450"/>
    <cellStyle name="Normal 4 4 3 2 10" xfId="49451"/>
    <cellStyle name="Normal 4 4 3 2 11" xfId="49452"/>
    <cellStyle name="Normal 4 4 3 2 2" xfId="49453"/>
    <cellStyle name="Normal 4 4 3 2 2 2" xfId="49454"/>
    <cellStyle name="Normal 4 4 3 2 2 2 2" xfId="49455"/>
    <cellStyle name="Normal 4 4 3 2 2 2 2 2" xfId="49456"/>
    <cellStyle name="Normal 4 4 3 2 2 2 2 2 2" xfId="49457"/>
    <cellStyle name="Normal 4 4 3 2 2 2 2 3" xfId="49458"/>
    <cellStyle name="Normal 4 4 3 2 2 2 3" xfId="49459"/>
    <cellStyle name="Normal 4 4 3 2 2 2 3 2" xfId="49460"/>
    <cellStyle name="Normal 4 4 3 2 2 2 4" xfId="49461"/>
    <cellStyle name="Normal 4 4 3 2 2 3" xfId="49462"/>
    <cellStyle name="Normal 4 4 3 2 2 3 2" xfId="49463"/>
    <cellStyle name="Normal 4 4 3 2 2 3 2 2" xfId="49464"/>
    <cellStyle name="Normal 4 4 3 2 2 3 2 2 2" xfId="49465"/>
    <cellStyle name="Normal 4 4 3 2 2 3 2 3" xfId="49466"/>
    <cellStyle name="Normal 4 4 3 2 2 3 3" xfId="49467"/>
    <cellStyle name="Normal 4 4 3 2 2 3 3 2" xfId="49468"/>
    <cellStyle name="Normal 4 4 3 2 2 3 4" xfId="49469"/>
    <cellStyle name="Normal 4 4 3 2 2 4" xfId="49470"/>
    <cellStyle name="Normal 4 4 3 2 2 4 2" xfId="49471"/>
    <cellStyle name="Normal 4 4 3 2 2 4 2 2" xfId="49472"/>
    <cellStyle name="Normal 4 4 3 2 2 4 3" xfId="49473"/>
    <cellStyle name="Normal 4 4 3 2 2 5" xfId="49474"/>
    <cellStyle name="Normal 4 4 3 2 2 5 2" xfId="49475"/>
    <cellStyle name="Normal 4 4 3 2 2 6" xfId="49476"/>
    <cellStyle name="Normal 4 4 3 2 2 7" xfId="49477"/>
    <cellStyle name="Normal 4 4 3 2 3" xfId="49478"/>
    <cellStyle name="Normal 4 4 3 2 3 2" xfId="49479"/>
    <cellStyle name="Normal 4 4 3 2 3 2 2" xfId="49480"/>
    <cellStyle name="Normal 4 4 3 2 3 2 2 2" xfId="49481"/>
    <cellStyle name="Normal 4 4 3 2 3 2 3" xfId="49482"/>
    <cellStyle name="Normal 4 4 3 2 3 3" xfId="49483"/>
    <cellStyle name="Normal 4 4 3 2 3 3 2" xfId="49484"/>
    <cellStyle name="Normal 4 4 3 2 3 4" xfId="49485"/>
    <cellStyle name="Normal 4 4 3 2 3 5" xfId="49486"/>
    <cellStyle name="Normal 4 4 3 2 4" xfId="49487"/>
    <cellStyle name="Normal 4 4 3 2 4 2" xfId="49488"/>
    <cellStyle name="Normal 4 4 3 2 4 2 2" xfId="49489"/>
    <cellStyle name="Normal 4 4 3 2 4 2 2 2" xfId="49490"/>
    <cellStyle name="Normal 4 4 3 2 4 2 3" xfId="49491"/>
    <cellStyle name="Normal 4 4 3 2 4 3" xfId="49492"/>
    <cellStyle name="Normal 4 4 3 2 4 3 2" xfId="49493"/>
    <cellStyle name="Normal 4 4 3 2 4 4" xfId="49494"/>
    <cellStyle name="Normal 4 4 3 2 5" xfId="49495"/>
    <cellStyle name="Normal 4 4 3 2 5 2" xfId="49496"/>
    <cellStyle name="Normal 4 4 3 2 5 2 2" xfId="49497"/>
    <cellStyle name="Normal 4 4 3 2 5 2 2 2" xfId="49498"/>
    <cellStyle name="Normal 4 4 3 2 5 2 3" xfId="49499"/>
    <cellStyle name="Normal 4 4 3 2 5 3" xfId="49500"/>
    <cellStyle name="Normal 4 4 3 2 5 3 2" xfId="49501"/>
    <cellStyle name="Normal 4 4 3 2 5 4" xfId="49502"/>
    <cellStyle name="Normal 4 4 3 2 6" xfId="49503"/>
    <cellStyle name="Normal 4 4 3 2 6 2" xfId="49504"/>
    <cellStyle name="Normal 4 4 3 2 6 2 2" xfId="49505"/>
    <cellStyle name="Normal 4 4 3 2 6 2 2 2" xfId="49506"/>
    <cellStyle name="Normal 4 4 3 2 6 2 3" xfId="49507"/>
    <cellStyle name="Normal 4 4 3 2 6 3" xfId="49508"/>
    <cellStyle name="Normal 4 4 3 2 6 3 2" xfId="49509"/>
    <cellStyle name="Normal 4 4 3 2 6 4" xfId="49510"/>
    <cellStyle name="Normal 4 4 3 2 7" xfId="49511"/>
    <cellStyle name="Normal 4 4 3 2 7 2" xfId="49512"/>
    <cellStyle name="Normal 4 4 3 2 7 2 2" xfId="49513"/>
    <cellStyle name="Normal 4 4 3 2 7 3" xfId="49514"/>
    <cellStyle name="Normal 4 4 3 2 8" xfId="49515"/>
    <cellStyle name="Normal 4 4 3 2 8 2" xfId="49516"/>
    <cellStyle name="Normal 4 4 3 2 9" xfId="49517"/>
    <cellStyle name="Normal 4 4 3 3" xfId="49518"/>
    <cellStyle name="Normal 4 4 3 3 10" xfId="49519"/>
    <cellStyle name="Normal 4 4 3 3 2" xfId="49520"/>
    <cellStyle name="Normal 4 4 3 3 2 2" xfId="49521"/>
    <cellStyle name="Normal 4 4 3 3 2 2 2" xfId="49522"/>
    <cellStyle name="Normal 4 4 3 3 2 2 2 2" xfId="49523"/>
    <cellStyle name="Normal 4 4 3 3 2 2 2 2 2" xfId="49524"/>
    <cellStyle name="Normal 4 4 3 3 2 2 2 3" xfId="49525"/>
    <cellStyle name="Normal 4 4 3 3 2 2 3" xfId="49526"/>
    <cellStyle name="Normal 4 4 3 3 2 2 3 2" xfId="49527"/>
    <cellStyle name="Normal 4 4 3 3 2 2 4" xfId="49528"/>
    <cellStyle name="Normal 4 4 3 3 2 3" xfId="49529"/>
    <cellStyle name="Normal 4 4 3 3 2 3 2" xfId="49530"/>
    <cellStyle name="Normal 4 4 3 3 2 3 2 2" xfId="49531"/>
    <cellStyle name="Normal 4 4 3 3 2 3 2 2 2" xfId="49532"/>
    <cellStyle name="Normal 4 4 3 3 2 3 2 3" xfId="49533"/>
    <cellStyle name="Normal 4 4 3 3 2 3 3" xfId="49534"/>
    <cellStyle name="Normal 4 4 3 3 2 3 3 2" xfId="49535"/>
    <cellStyle name="Normal 4 4 3 3 2 3 4" xfId="49536"/>
    <cellStyle name="Normal 4 4 3 3 2 4" xfId="49537"/>
    <cellStyle name="Normal 4 4 3 3 2 4 2" xfId="49538"/>
    <cellStyle name="Normal 4 4 3 3 2 4 2 2" xfId="49539"/>
    <cellStyle name="Normal 4 4 3 3 2 4 3" xfId="49540"/>
    <cellStyle name="Normal 4 4 3 3 2 5" xfId="49541"/>
    <cellStyle name="Normal 4 4 3 3 2 5 2" xfId="49542"/>
    <cellStyle name="Normal 4 4 3 3 2 6" xfId="49543"/>
    <cellStyle name="Normal 4 4 3 3 2 7" xfId="49544"/>
    <cellStyle name="Normal 4 4 3 3 3" xfId="49545"/>
    <cellStyle name="Normal 4 4 3 3 3 2" xfId="49546"/>
    <cellStyle name="Normal 4 4 3 3 3 2 2" xfId="49547"/>
    <cellStyle name="Normal 4 4 3 3 3 2 2 2" xfId="49548"/>
    <cellStyle name="Normal 4 4 3 3 3 2 3" xfId="49549"/>
    <cellStyle name="Normal 4 4 3 3 3 3" xfId="49550"/>
    <cellStyle name="Normal 4 4 3 3 3 3 2" xfId="49551"/>
    <cellStyle name="Normal 4 4 3 3 3 4" xfId="49552"/>
    <cellStyle name="Normal 4 4 3 3 3 5" xfId="49553"/>
    <cellStyle name="Normal 4 4 3 3 4" xfId="49554"/>
    <cellStyle name="Normal 4 4 3 3 4 2" xfId="49555"/>
    <cellStyle name="Normal 4 4 3 3 4 2 2" xfId="49556"/>
    <cellStyle name="Normal 4 4 3 3 4 2 2 2" xfId="49557"/>
    <cellStyle name="Normal 4 4 3 3 4 2 3" xfId="49558"/>
    <cellStyle name="Normal 4 4 3 3 4 3" xfId="49559"/>
    <cellStyle name="Normal 4 4 3 3 4 3 2" xfId="49560"/>
    <cellStyle name="Normal 4 4 3 3 4 4" xfId="49561"/>
    <cellStyle name="Normal 4 4 3 3 5" xfId="49562"/>
    <cellStyle name="Normal 4 4 3 3 5 2" xfId="49563"/>
    <cellStyle name="Normal 4 4 3 3 5 2 2" xfId="49564"/>
    <cellStyle name="Normal 4 4 3 3 5 2 2 2" xfId="49565"/>
    <cellStyle name="Normal 4 4 3 3 5 2 3" xfId="49566"/>
    <cellStyle name="Normal 4 4 3 3 5 3" xfId="49567"/>
    <cellStyle name="Normal 4 4 3 3 5 3 2" xfId="49568"/>
    <cellStyle name="Normal 4 4 3 3 5 4" xfId="49569"/>
    <cellStyle name="Normal 4 4 3 3 6" xfId="49570"/>
    <cellStyle name="Normal 4 4 3 3 6 2" xfId="49571"/>
    <cellStyle name="Normal 4 4 3 3 6 2 2" xfId="49572"/>
    <cellStyle name="Normal 4 4 3 3 6 2 2 2" xfId="49573"/>
    <cellStyle name="Normal 4 4 3 3 6 2 3" xfId="49574"/>
    <cellStyle name="Normal 4 4 3 3 6 3" xfId="49575"/>
    <cellStyle name="Normal 4 4 3 3 6 3 2" xfId="49576"/>
    <cellStyle name="Normal 4 4 3 3 6 4" xfId="49577"/>
    <cellStyle name="Normal 4 4 3 3 7" xfId="49578"/>
    <cellStyle name="Normal 4 4 3 3 7 2" xfId="49579"/>
    <cellStyle name="Normal 4 4 3 3 7 2 2" xfId="49580"/>
    <cellStyle name="Normal 4 4 3 3 7 3" xfId="49581"/>
    <cellStyle name="Normal 4 4 3 3 8" xfId="49582"/>
    <cellStyle name="Normal 4 4 3 3 8 2" xfId="49583"/>
    <cellStyle name="Normal 4 4 3 3 9" xfId="49584"/>
    <cellStyle name="Normal 4 4 3 4" xfId="49585"/>
    <cellStyle name="Normal 4 4 3 4 2" xfId="49586"/>
    <cellStyle name="Normal 4 4 3 4 2 2" xfId="49587"/>
    <cellStyle name="Normal 4 4 3 4 2 2 2" xfId="49588"/>
    <cellStyle name="Normal 4 4 3 4 2 2 2 2" xfId="49589"/>
    <cellStyle name="Normal 4 4 3 4 2 2 3" xfId="49590"/>
    <cellStyle name="Normal 4 4 3 4 2 3" xfId="49591"/>
    <cellStyle name="Normal 4 4 3 4 2 3 2" xfId="49592"/>
    <cellStyle name="Normal 4 4 3 4 2 4" xfId="49593"/>
    <cellStyle name="Normal 4 4 3 4 3" xfId="49594"/>
    <cellStyle name="Normal 4 4 3 4 3 2" xfId="49595"/>
    <cellStyle name="Normal 4 4 3 4 3 2 2" xfId="49596"/>
    <cellStyle name="Normal 4 4 3 4 3 2 2 2" xfId="49597"/>
    <cellStyle name="Normal 4 4 3 4 3 2 3" xfId="49598"/>
    <cellStyle name="Normal 4 4 3 4 3 3" xfId="49599"/>
    <cellStyle name="Normal 4 4 3 4 3 3 2" xfId="49600"/>
    <cellStyle name="Normal 4 4 3 4 3 4" xfId="49601"/>
    <cellStyle name="Normal 4 4 3 4 4" xfId="49602"/>
    <cellStyle name="Normal 4 4 3 4 4 2" xfId="49603"/>
    <cellStyle name="Normal 4 4 3 4 4 2 2" xfId="49604"/>
    <cellStyle name="Normal 4 4 3 4 4 3" xfId="49605"/>
    <cellStyle name="Normal 4 4 3 4 5" xfId="49606"/>
    <cellStyle name="Normal 4 4 3 4 5 2" xfId="49607"/>
    <cellStyle name="Normal 4 4 3 4 6" xfId="49608"/>
    <cellStyle name="Normal 4 4 3 4 7" xfId="49609"/>
    <cellStyle name="Normal 4 4 3 5" xfId="49610"/>
    <cellStyle name="Normal 4 4 3 5 2" xfId="49611"/>
    <cellStyle name="Normal 4 4 3 5 2 2" xfId="49612"/>
    <cellStyle name="Normal 4 4 3 5 2 2 2" xfId="49613"/>
    <cellStyle name="Normal 4 4 3 5 2 3" xfId="49614"/>
    <cellStyle name="Normal 4 4 3 5 3" xfId="49615"/>
    <cellStyle name="Normal 4 4 3 5 3 2" xfId="49616"/>
    <cellStyle name="Normal 4 4 3 5 4" xfId="49617"/>
    <cellStyle name="Normal 4 4 3 5 5" xfId="49618"/>
    <cellStyle name="Normal 4 4 3 6" xfId="49619"/>
    <cellStyle name="Normal 4 4 3 6 2" xfId="49620"/>
    <cellStyle name="Normal 4 4 3 6 2 2" xfId="49621"/>
    <cellStyle name="Normal 4 4 3 6 2 2 2" xfId="49622"/>
    <cellStyle name="Normal 4 4 3 6 2 3" xfId="49623"/>
    <cellStyle name="Normal 4 4 3 6 3" xfId="49624"/>
    <cellStyle name="Normal 4 4 3 6 3 2" xfId="49625"/>
    <cellStyle name="Normal 4 4 3 6 4" xfId="49626"/>
    <cellStyle name="Normal 4 4 3 7" xfId="49627"/>
    <cellStyle name="Normal 4 4 3 7 2" xfId="49628"/>
    <cellStyle name="Normal 4 4 3 7 2 2" xfId="49629"/>
    <cellStyle name="Normal 4 4 3 7 2 2 2" xfId="49630"/>
    <cellStyle name="Normal 4 4 3 7 2 3" xfId="49631"/>
    <cellStyle name="Normal 4 4 3 7 3" xfId="49632"/>
    <cellStyle name="Normal 4 4 3 7 3 2" xfId="49633"/>
    <cellStyle name="Normal 4 4 3 7 4" xfId="49634"/>
    <cellStyle name="Normal 4 4 3 8" xfId="49635"/>
    <cellStyle name="Normal 4 4 3 8 2" xfId="49636"/>
    <cellStyle name="Normal 4 4 3 8 2 2" xfId="49637"/>
    <cellStyle name="Normal 4 4 3 8 2 2 2" xfId="49638"/>
    <cellStyle name="Normal 4 4 3 8 2 3" xfId="49639"/>
    <cellStyle name="Normal 4 4 3 8 3" xfId="49640"/>
    <cellStyle name="Normal 4 4 3 8 3 2" xfId="49641"/>
    <cellStyle name="Normal 4 4 3 8 4" xfId="49642"/>
    <cellStyle name="Normal 4 4 3 9" xfId="49643"/>
    <cellStyle name="Normal 4 4 3 9 2" xfId="49644"/>
    <cellStyle name="Normal 4 4 3 9 2 2" xfId="49645"/>
    <cellStyle name="Normal 4 4 3 9 3" xfId="49646"/>
    <cellStyle name="Normal 4 4 4" xfId="49647"/>
    <cellStyle name="Normal 4 4 4 10" xfId="49648"/>
    <cellStyle name="Normal 4 4 4 11" xfId="49649"/>
    <cellStyle name="Normal 4 4 4 2" xfId="49650"/>
    <cellStyle name="Normal 4 4 4 2 2" xfId="49651"/>
    <cellStyle name="Normal 4 4 4 2 2 2" xfId="49652"/>
    <cellStyle name="Normal 4 4 4 2 2 2 2" xfId="49653"/>
    <cellStyle name="Normal 4 4 4 2 2 2 2 2" xfId="49654"/>
    <cellStyle name="Normal 4 4 4 2 2 2 3" xfId="49655"/>
    <cellStyle name="Normal 4 4 4 2 2 3" xfId="49656"/>
    <cellStyle name="Normal 4 4 4 2 2 3 2" xfId="49657"/>
    <cellStyle name="Normal 4 4 4 2 2 4" xfId="49658"/>
    <cellStyle name="Normal 4 4 4 2 3" xfId="49659"/>
    <cellStyle name="Normal 4 4 4 2 3 2" xfId="49660"/>
    <cellStyle name="Normal 4 4 4 2 3 2 2" xfId="49661"/>
    <cellStyle name="Normal 4 4 4 2 3 2 2 2" xfId="49662"/>
    <cellStyle name="Normal 4 4 4 2 3 2 3" xfId="49663"/>
    <cellStyle name="Normal 4 4 4 2 3 3" xfId="49664"/>
    <cellStyle name="Normal 4 4 4 2 3 3 2" xfId="49665"/>
    <cellStyle name="Normal 4 4 4 2 3 4" xfId="49666"/>
    <cellStyle name="Normal 4 4 4 2 4" xfId="49667"/>
    <cellStyle name="Normal 4 4 4 2 4 2" xfId="49668"/>
    <cellStyle name="Normal 4 4 4 2 4 2 2" xfId="49669"/>
    <cellStyle name="Normal 4 4 4 2 4 3" xfId="49670"/>
    <cellStyle name="Normal 4 4 4 2 5" xfId="49671"/>
    <cellStyle name="Normal 4 4 4 2 5 2" xfId="49672"/>
    <cellStyle name="Normal 4 4 4 2 6" xfId="49673"/>
    <cellStyle name="Normal 4 4 4 2 7" xfId="49674"/>
    <cellStyle name="Normal 4 4 4 3" xfId="49675"/>
    <cellStyle name="Normal 4 4 4 3 2" xfId="49676"/>
    <cellStyle name="Normal 4 4 4 3 2 2" xfId="49677"/>
    <cellStyle name="Normal 4 4 4 3 2 2 2" xfId="49678"/>
    <cellStyle name="Normal 4 4 4 3 2 3" xfId="49679"/>
    <cellStyle name="Normal 4 4 4 3 3" xfId="49680"/>
    <cellStyle name="Normal 4 4 4 3 3 2" xfId="49681"/>
    <cellStyle name="Normal 4 4 4 3 4" xfId="49682"/>
    <cellStyle name="Normal 4 4 4 3 5" xfId="49683"/>
    <cellStyle name="Normal 4 4 4 4" xfId="49684"/>
    <cellStyle name="Normal 4 4 4 4 2" xfId="49685"/>
    <cellStyle name="Normal 4 4 4 4 2 2" xfId="49686"/>
    <cellStyle name="Normal 4 4 4 4 2 2 2" xfId="49687"/>
    <cellStyle name="Normal 4 4 4 4 2 3" xfId="49688"/>
    <cellStyle name="Normal 4 4 4 4 3" xfId="49689"/>
    <cellStyle name="Normal 4 4 4 4 3 2" xfId="49690"/>
    <cellStyle name="Normal 4 4 4 4 4" xfId="49691"/>
    <cellStyle name="Normal 4 4 4 5" xfId="49692"/>
    <cellStyle name="Normal 4 4 4 5 2" xfId="49693"/>
    <cellStyle name="Normal 4 4 4 5 2 2" xfId="49694"/>
    <cellStyle name="Normal 4 4 4 5 2 2 2" xfId="49695"/>
    <cellStyle name="Normal 4 4 4 5 2 3" xfId="49696"/>
    <cellStyle name="Normal 4 4 4 5 3" xfId="49697"/>
    <cellStyle name="Normal 4 4 4 5 3 2" xfId="49698"/>
    <cellStyle name="Normal 4 4 4 5 4" xfId="49699"/>
    <cellStyle name="Normal 4 4 4 6" xfId="49700"/>
    <cellStyle name="Normal 4 4 4 6 2" xfId="49701"/>
    <cellStyle name="Normal 4 4 4 6 2 2" xfId="49702"/>
    <cellStyle name="Normal 4 4 4 6 2 2 2" xfId="49703"/>
    <cellStyle name="Normal 4 4 4 6 2 3" xfId="49704"/>
    <cellStyle name="Normal 4 4 4 6 3" xfId="49705"/>
    <cellStyle name="Normal 4 4 4 6 3 2" xfId="49706"/>
    <cellStyle name="Normal 4 4 4 6 4" xfId="49707"/>
    <cellStyle name="Normal 4 4 4 7" xfId="49708"/>
    <cellStyle name="Normal 4 4 4 7 2" xfId="49709"/>
    <cellStyle name="Normal 4 4 4 7 2 2" xfId="49710"/>
    <cellStyle name="Normal 4 4 4 7 3" xfId="49711"/>
    <cellStyle name="Normal 4 4 4 8" xfId="49712"/>
    <cellStyle name="Normal 4 4 4 8 2" xfId="49713"/>
    <cellStyle name="Normal 4 4 4 9" xfId="49714"/>
    <cellStyle name="Normal 4 4 5" xfId="49715"/>
    <cellStyle name="Normal 4 4 5 10" xfId="49716"/>
    <cellStyle name="Normal 4 4 5 11" xfId="49717"/>
    <cellStyle name="Normal 4 4 5 2" xfId="49718"/>
    <cellStyle name="Normal 4 4 5 2 2" xfId="49719"/>
    <cellStyle name="Normal 4 4 5 2 2 2" xfId="49720"/>
    <cellStyle name="Normal 4 4 5 2 2 2 2" xfId="49721"/>
    <cellStyle name="Normal 4 4 5 2 2 2 2 2" xfId="49722"/>
    <cellStyle name="Normal 4 4 5 2 2 2 3" xfId="49723"/>
    <cellStyle name="Normal 4 4 5 2 2 3" xfId="49724"/>
    <cellStyle name="Normal 4 4 5 2 2 3 2" xfId="49725"/>
    <cellStyle name="Normal 4 4 5 2 2 4" xfId="49726"/>
    <cellStyle name="Normal 4 4 5 2 3" xfId="49727"/>
    <cellStyle name="Normal 4 4 5 2 3 2" xfId="49728"/>
    <cellStyle name="Normal 4 4 5 2 3 2 2" xfId="49729"/>
    <cellStyle name="Normal 4 4 5 2 3 2 2 2" xfId="49730"/>
    <cellStyle name="Normal 4 4 5 2 3 2 3" xfId="49731"/>
    <cellStyle name="Normal 4 4 5 2 3 3" xfId="49732"/>
    <cellStyle name="Normal 4 4 5 2 3 3 2" xfId="49733"/>
    <cellStyle name="Normal 4 4 5 2 3 4" xfId="49734"/>
    <cellStyle name="Normal 4 4 5 2 4" xfId="49735"/>
    <cellStyle name="Normal 4 4 5 2 4 2" xfId="49736"/>
    <cellStyle name="Normal 4 4 5 2 4 2 2" xfId="49737"/>
    <cellStyle name="Normal 4 4 5 2 4 3" xfId="49738"/>
    <cellStyle name="Normal 4 4 5 2 5" xfId="49739"/>
    <cellStyle name="Normal 4 4 5 2 5 2" xfId="49740"/>
    <cellStyle name="Normal 4 4 5 2 6" xfId="49741"/>
    <cellStyle name="Normal 4 4 5 2 7" xfId="49742"/>
    <cellStyle name="Normal 4 4 5 3" xfId="49743"/>
    <cellStyle name="Normal 4 4 5 3 2" xfId="49744"/>
    <cellStyle name="Normal 4 4 5 3 2 2" xfId="49745"/>
    <cellStyle name="Normal 4 4 5 3 2 2 2" xfId="49746"/>
    <cellStyle name="Normal 4 4 5 3 2 3" xfId="49747"/>
    <cellStyle name="Normal 4 4 5 3 3" xfId="49748"/>
    <cellStyle name="Normal 4 4 5 3 3 2" xfId="49749"/>
    <cellStyle name="Normal 4 4 5 3 4" xfId="49750"/>
    <cellStyle name="Normal 4 4 5 3 5" xfId="49751"/>
    <cellStyle name="Normal 4 4 5 4" xfId="49752"/>
    <cellStyle name="Normal 4 4 5 4 2" xfId="49753"/>
    <cellStyle name="Normal 4 4 5 4 2 2" xfId="49754"/>
    <cellStyle name="Normal 4 4 5 4 2 2 2" xfId="49755"/>
    <cellStyle name="Normal 4 4 5 4 2 3" xfId="49756"/>
    <cellStyle name="Normal 4 4 5 4 3" xfId="49757"/>
    <cellStyle name="Normal 4 4 5 4 3 2" xfId="49758"/>
    <cellStyle name="Normal 4 4 5 4 4" xfId="49759"/>
    <cellStyle name="Normal 4 4 5 5" xfId="49760"/>
    <cellStyle name="Normal 4 4 5 5 2" xfId="49761"/>
    <cellStyle name="Normal 4 4 5 5 2 2" xfId="49762"/>
    <cellStyle name="Normal 4 4 5 5 2 2 2" xfId="49763"/>
    <cellStyle name="Normal 4 4 5 5 2 3" xfId="49764"/>
    <cellStyle name="Normal 4 4 5 5 3" xfId="49765"/>
    <cellStyle name="Normal 4 4 5 5 3 2" xfId="49766"/>
    <cellStyle name="Normal 4 4 5 5 4" xfId="49767"/>
    <cellStyle name="Normal 4 4 5 6" xfId="49768"/>
    <cellStyle name="Normal 4 4 5 6 2" xfId="49769"/>
    <cellStyle name="Normal 4 4 5 6 2 2" xfId="49770"/>
    <cellStyle name="Normal 4 4 5 6 2 2 2" xfId="49771"/>
    <cellStyle name="Normal 4 4 5 6 2 3" xfId="49772"/>
    <cellStyle name="Normal 4 4 5 6 3" xfId="49773"/>
    <cellStyle name="Normal 4 4 5 6 3 2" xfId="49774"/>
    <cellStyle name="Normal 4 4 5 6 4" xfId="49775"/>
    <cellStyle name="Normal 4 4 5 7" xfId="49776"/>
    <cellStyle name="Normal 4 4 5 7 2" xfId="49777"/>
    <cellStyle name="Normal 4 4 5 7 2 2" xfId="49778"/>
    <cellStyle name="Normal 4 4 5 7 3" xfId="49779"/>
    <cellStyle name="Normal 4 4 5 8" xfId="49780"/>
    <cellStyle name="Normal 4 4 5 8 2" xfId="49781"/>
    <cellStyle name="Normal 4 4 5 9" xfId="49782"/>
    <cellStyle name="Normal 4 4 6" xfId="49783"/>
    <cellStyle name="Normal 4 4 6 2" xfId="49784"/>
    <cellStyle name="Normal 4 4 6 2 2" xfId="49785"/>
    <cellStyle name="Normal 4 4 6 2 2 2" xfId="49786"/>
    <cellStyle name="Normal 4 4 6 2 2 2 2" xfId="49787"/>
    <cellStyle name="Normal 4 4 6 2 2 3" xfId="49788"/>
    <cellStyle name="Normal 4 4 6 2 3" xfId="49789"/>
    <cellStyle name="Normal 4 4 6 2 3 2" xfId="49790"/>
    <cellStyle name="Normal 4 4 6 2 4" xfId="49791"/>
    <cellStyle name="Normal 4 4 6 3" xfId="49792"/>
    <cellStyle name="Normal 4 4 6 3 2" xfId="49793"/>
    <cellStyle name="Normal 4 4 6 3 2 2" xfId="49794"/>
    <cellStyle name="Normal 4 4 6 3 2 2 2" xfId="49795"/>
    <cellStyle name="Normal 4 4 6 3 2 3" xfId="49796"/>
    <cellStyle name="Normal 4 4 6 3 3" xfId="49797"/>
    <cellStyle name="Normal 4 4 6 3 3 2" xfId="49798"/>
    <cellStyle name="Normal 4 4 6 3 4" xfId="49799"/>
    <cellStyle name="Normal 4 4 6 4" xfId="49800"/>
    <cellStyle name="Normal 4 4 6 4 2" xfId="49801"/>
    <cellStyle name="Normal 4 4 6 4 2 2" xfId="49802"/>
    <cellStyle name="Normal 4 4 6 4 3" xfId="49803"/>
    <cellStyle name="Normal 4 4 6 5" xfId="49804"/>
    <cellStyle name="Normal 4 4 6 5 2" xfId="49805"/>
    <cellStyle name="Normal 4 4 6 6" xfId="49806"/>
    <cellStyle name="Normal 4 4 6 7" xfId="49807"/>
    <cellStyle name="Normal 4 4 6 8" xfId="49808"/>
    <cellStyle name="Normal 4 4 7" xfId="49809"/>
    <cellStyle name="Normal 4 4 7 2" xfId="49810"/>
    <cellStyle name="Normal 4 4 7 2 2" xfId="49811"/>
    <cellStyle name="Normal 4 4 7 2 2 2" xfId="49812"/>
    <cellStyle name="Normal 4 4 7 2 2 2 2" xfId="49813"/>
    <cellStyle name="Normal 4 4 7 2 2 3" xfId="49814"/>
    <cellStyle name="Normal 4 4 7 2 3" xfId="49815"/>
    <cellStyle name="Normal 4 4 7 2 3 2" xfId="49816"/>
    <cellStyle name="Normal 4 4 7 2 4" xfId="49817"/>
    <cellStyle name="Normal 4 4 7 3" xfId="49818"/>
    <cellStyle name="Normal 4 4 7 3 2" xfId="49819"/>
    <cellStyle name="Normal 4 4 7 3 2 2" xfId="49820"/>
    <cellStyle name="Normal 4 4 7 3 2 2 2" xfId="49821"/>
    <cellStyle name="Normal 4 4 7 3 2 3" xfId="49822"/>
    <cellStyle name="Normal 4 4 7 3 3" xfId="49823"/>
    <cellStyle name="Normal 4 4 7 3 3 2" xfId="49824"/>
    <cellStyle name="Normal 4 4 7 3 4" xfId="49825"/>
    <cellStyle name="Normal 4 4 7 4" xfId="49826"/>
    <cellStyle name="Normal 4 4 7 4 2" xfId="49827"/>
    <cellStyle name="Normal 4 4 7 4 2 2" xfId="49828"/>
    <cellStyle name="Normal 4 4 7 4 3" xfId="49829"/>
    <cellStyle name="Normal 4 4 7 5" xfId="49830"/>
    <cellStyle name="Normal 4 4 7 5 2" xfId="49831"/>
    <cellStyle name="Normal 4 4 7 6" xfId="49832"/>
    <cellStyle name="Normal 4 4 7 7" xfId="49833"/>
    <cellStyle name="Normal 4 4 8" xfId="49834"/>
    <cellStyle name="Normal 4 4 8 2" xfId="49835"/>
    <cellStyle name="Normal 4 4 8 2 2" xfId="49836"/>
    <cellStyle name="Normal 4 4 8 2 2 2" xfId="49837"/>
    <cellStyle name="Normal 4 4 8 2 3" xfId="49838"/>
    <cellStyle name="Normal 4 4 8 3" xfId="49839"/>
    <cellStyle name="Normal 4 4 8 3 2" xfId="49840"/>
    <cellStyle name="Normal 4 4 8 4" xfId="49841"/>
    <cellStyle name="Normal 4 4 8 5" xfId="49842"/>
    <cellStyle name="Normal 4 4 8 6" xfId="49843"/>
    <cellStyle name="Normal 4 4 9" xfId="49844"/>
    <cellStyle name="Normal 4 4 9 2" xfId="49845"/>
    <cellStyle name="Normal 4 4 9 2 2" xfId="49846"/>
    <cellStyle name="Normal 4 4 9 2 2 2" xfId="49847"/>
    <cellStyle name="Normal 4 4 9 2 3" xfId="49848"/>
    <cellStyle name="Normal 4 4 9 3" xfId="49849"/>
    <cellStyle name="Normal 4 4 9 3 2" xfId="49850"/>
    <cellStyle name="Normal 4 4 9 4" xfId="49851"/>
    <cellStyle name="Normal 4 5" xfId="49852"/>
    <cellStyle name="Normal 4 5 10" xfId="49853"/>
    <cellStyle name="Normal 4 5 11" xfId="49854"/>
    <cellStyle name="Normal 4 5 12" xfId="49855"/>
    <cellStyle name="Normal 4 5 13" xfId="49856"/>
    <cellStyle name="Normal 4 5 14" xfId="49857"/>
    <cellStyle name="Normal 4 5 15" xfId="49858"/>
    <cellStyle name="Normal 4 5 16" xfId="49859"/>
    <cellStyle name="Normal 4 5 2" xfId="49860"/>
    <cellStyle name="Normal 4 5 2 10" xfId="49861"/>
    <cellStyle name="Normal 4 5 2 11" xfId="49862"/>
    <cellStyle name="Normal 4 5 2 2" xfId="49863"/>
    <cellStyle name="Normal 4 5 2 2 2" xfId="49864"/>
    <cellStyle name="Normal 4 5 2 2 2 2" xfId="49865"/>
    <cellStyle name="Normal 4 5 2 2 2 2 2" xfId="49866"/>
    <cellStyle name="Normal 4 5 2 2 2 2 2 2" xfId="49867"/>
    <cellStyle name="Normal 4 5 2 2 2 2 3" xfId="49868"/>
    <cellStyle name="Normal 4 5 2 2 2 3" xfId="49869"/>
    <cellStyle name="Normal 4 5 2 2 2 3 2" xfId="49870"/>
    <cellStyle name="Normal 4 5 2 2 2 4" xfId="49871"/>
    <cellStyle name="Normal 4 5 2 2 3" xfId="49872"/>
    <cellStyle name="Normal 4 5 2 2 3 2" xfId="49873"/>
    <cellStyle name="Normal 4 5 2 2 3 2 2" xfId="49874"/>
    <cellStyle name="Normal 4 5 2 2 3 2 2 2" xfId="49875"/>
    <cellStyle name="Normal 4 5 2 2 3 2 3" xfId="49876"/>
    <cellStyle name="Normal 4 5 2 2 3 3" xfId="49877"/>
    <cellStyle name="Normal 4 5 2 2 3 3 2" xfId="49878"/>
    <cellStyle name="Normal 4 5 2 2 3 4" xfId="49879"/>
    <cellStyle name="Normal 4 5 2 2 4" xfId="49880"/>
    <cellStyle name="Normal 4 5 2 2 4 2" xfId="49881"/>
    <cellStyle name="Normal 4 5 2 2 4 2 2" xfId="49882"/>
    <cellStyle name="Normal 4 5 2 2 4 3" xfId="49883"/>
    <cellStyle name="Normal 4 5 2 2 5" xfId="49884"/>
    <cellStyle name="Normal 4 5 2 2 5 2" xfId="49885"/>
    <cellStyle name="Normal 4 5 2 2 6" xfId="49886"/>
    <cellStyle name="Normal 4 5 2 2 7" xfId="49887"/>
    <cellStyle name="Normal 4 5 2 3" xfId="49888"/>
    <cellStyle name="Normal 4 5 2 3 2" xfId="49889"/>
    <cellStyle name="Normal 4 5 2 3 2 2" xfId="49890"/>
    <cellStyle name="Normal 4 5 2 3 2 2 2" xfId="49891"/>
    <cellStyle name="Normal 4 5 2 3 2 3" xfId="49892"/>
    <cellStyle name="Normal 4 5 2 3 3" xfId="49893"/>
    <cellStyle name="Normal 4 5 2 3 3 2" xfId="49894"/>
    <cellStyle name="Normal 4 5 2 3 4" xfId="49895"/>
    <cellStyle name="Normal 4 5 2 3 5" xfId="49896"/>
    <cellStyle name="Normal 4 5 2 4" xfId="49897"/>
    <cellStyle name="Normal 4 5 2 4 2" xfId="49898"/>
    <cellStyle name="Normal 4 5 2 4 2 2" xfId="49899"/>
    <cellStyle name="Normal 4 5 2 4 2 2 2" xfId="49900"/>
    <cellStyle name="Normal 4 5 2 4 2 3" xfId="49901"/>
    <cellStyle name="Normal 4 5 2 4 3" xfId="49902"/>
    <cellStyle name="Normal 4 5 2 4 3 2" xfId="49903"/>
    <cellStyle name="Normal 4 5 2 4 4" xfId="49904"/>
    <cellStyle name="Normal 4 5 2 5" xfId="49905"/>
    <cellStyle name="Normal 4 5 2 5 2" xfId="49906"/>
    <cellStyle name="Normal 4 5 2 5 2 2" xfId="49907"/>
    <cellStyle name="Normal 4 5 2 5 2 2 2" xfId="49908"/>
    <cellStyle name="Normal 4 5 2 5 2 3" xfId="49909"/>
    <cellStyle name="Normal 4 5 2 5 3" xfId="49910"/>
    <cellStyle name="Normal 4 5 2 5 3 2" xfId="49911"/>
    <cellStyle name="Normal 4 5 2 5 4" xfId="49912"/>
    <cellStyle name="Normal 4 5 2 6" xfId="49913"/>
    <cellStyle name="Normal 4 5 2 6 2" xfId="49914"/>
    <cellStyle name="Normal 4 5 2 6 2 2" xfId="49915"/>
    <cellStyle name="Normal 4 5 2 6 2 2 2" xfId="49916"/>
    <cellStyle name="Normal 4 5 2 6 2 3" xfId="49917"/>
    <cellStyle name="Normal 4 5 2 6 3" xfId="49918"/>
    <cellStyle name="Normal 4 5 2 6 3 2" xfId="49919"/>
    <cellStyle name="Normal 4 5 2 6 4" xfId="49920"/>
    <cellStyle name="Normal 4 5 2 7" xfId="49921"/>
    <cellStyle name="Normal 4 5 2 7 2" xfId="49922"/>
    <cellStyle name="Normal 4 5 2 7 2 2" xfId="49923"/>
    <cellStyle name="Normal 4 5 2 7 3" xfId="49924"/>
    <cellStyle name="Normal 4 5 2 8" xfId="49925"/>
    <cellStyle name="Normal 4 5 2 8 2" xfId="49926"/>
    <cellStyle name="Normal 4 5 2 9" xfId="49927"/>
    <cellStyle name="Normal 4 5 3" xfId="49928"/>
    <cellStyle name="Normal 4 5 3 10" xfId="49929"/>
    <cellStyle name="Normal 4 5 3 11" xfId="49930"/>
    <cellStyle name="Normal 4 5 3 2" xfId="49931"/>
    <cellStyle name="Normal 4 5 3 2 2" xfId="49932"/>
    <cellStyle name="Normal 4 5 3 2 2 2" xfId="49933"/>
    <cellStyle name="Normal 4 5 3 2 2 2 2" xfId="49934"/>
    <cellStyle name="Normal 4 5 3 2 2 2 2 2" xfId="49935"/>
    <cellStyle name="Normal 4 5 3 2 2 2 3" xfId="49936"/>
    <cellStyle name="Normal 4 5 3 2 2 3" xfId="49937"/>
    <cellStyle name="Normal 4 5 3 2 2 3 2" xfId="49938"/>
    <cellStyle name="Normal 4 5 3 2 2 4" xfId="49939"/>
    <cellStyle name="Normal 4 5 3 2 3" xfId="49940"/>
    <cellStyle name="Normal 4 5 3 2 3 2" xfId="49941"/>
    <cellStyle name="Normal 4 5 3 2 3 2 2" xfId="49942"/>
    <cellStyle name="Normal 4 5 3 2 3 2 2 2" xfId="49943"/>
    <cellStyle name="Normal 4 5 3 2 3 2 3" xfId="49944"/>
    <cellStyle name="Normal 4 5 3 2 3 3" xfId="49945"/>
    <cellStyle name="Normal 4 5 3 2 3 3 2" xfId="49946"/>
    <cellStyle name="Normal 4 5 3 2 3 4" xfId="49947"/>
    <cellStyle name="Normal 4 5 3 2 4" xfId="49948"/>
    <cellStyle name="Normal 4 5 3 2 4 2" xfId="49949"/>
    <cellStyle name="Normal 4 5 3 2 4 2 2" xfId="49950"/>
    <cellStyle name="Normal 4 5 3 2 4 3" xfId="49951"/>
    <cellStyle name="Normal 4 5 3 2 5" xfId="49952"/>
    <cellStyle name="Normal 4 5 3 2 5 2" xfId="49953"/>
    <cellStyle name="Normal 4 5 3 2 6" xfId="49954"/>
    <cellStyle name="Normal 4 5 3 2 7" xfId="49955"/>
    <cellStyle name="Normal 4 5 3 3" xfId="49956"/>
    <cellStyle name="Normal 4 5 3 3 2" xfId="49957"/>
    <cellStyle name="Normal 4 5 3 3 2 2" xfId="49958"/>
    <cellStyle name="Normal 4 5 3 3 2 2 2" xfId="49959"/>
    <cellStyle name="Normal 4 5 3 3 2 3" xfId="49960"/>
    <cellStyle name="Normal 4 5 3 3 3" xfId="49961"/>
    <cellStyle name="Normal 4 5 3 3 3 2" xfId="49962"/>
    <cellStyle name="Normal 4 5 3 3 4" xfId="49963"/>
    <cellStyle name="Normal 4 5 3 3 5" xfId="49964"/>
    <cellStyle name="Normal 4 5 3 4" xfId="49965"/>
    <cellStyle name="Normal 4 5 3 4 2" xfId="49966"/>
    <cellStyle name="Normal 4 5 3 4 2 2" xfId="49967"/>
    <cellStyle name="Normal 4 5 3 4 2 2 2" xfId="49968"/>
    <cellStyle name="Normal 4 5 3 4 2 3" xfId="49969"/>
    <cellStyle name="Normal 4 5 3 4 3" xfId="49970"/>
    <cellStyle name="Normal 4 5 3 4 3 2" xfId="49971"/>
    <cellStyle name="Normal 4 5 3 4 4" xfId="49972"/>
    <cellStyle name="Normal 4 5 3 5" xfId="49973"/>
    <cellStyle name="Normal 4 5 3 5 2" xfId="49974"/>
    <cellStyle name="Normal 4 5 3 5 2 2" xfId="49975"/>
    <cellStyle name="Normal 4 5 3 5 2 2 2" xfId="49976"/>
    <cellStyle name="Normal 4 5 3 5 2 3" xfId="49977"/>
    <cellStyle name="Normal 4 5 3 5 3" xfId="49978"/>
    <cellStyle name="Normal 4 5 3 5 3 2" xfId="49979"/>
    <cellStyle name="Normal 4 5 3 5 4" xfId="49980"/>
    <cellStyle name="Normal 4 5 3 6" xfId="49981"/>
    <cellStyle name="Normal 4 5 3 6 2" xfId="49982"/>
    <cellStyle name="Normal 4 5 3 6 2 2" xfId="49983"/>
    <cellStyle name="Normal 4 5 3 6 2 2 2" xfId="49984"/>
    <cellStyle name="Normal 4 5 3 6 2 3" xfId="49985"/>
    <cellStyle name="Normal 4 5 3 6 3" xfId="49986"/>
    <cellStyle name="Normal 4 5 3 6 3 2" xfId="49987"/>
    <cellStyle name="Normal 4 5 3 6 4" xfId="49988"/>
    <cellStyle name="Normal 4 5 3 7" xfId="49989"/>
    <cellStyle name="Normal 4 5 3 7 2" xfId="49990"/>
    <cellStyle name="Normal 4 5 3 7 2 2" xfId="49991"/>
    <cellStyle name="Normal 4 5 3 7 3" xfId="49992"/>
    <cellStyle name="Normal 4 5 3 8" xfId="49993"/>
    <cellStyle name="Normal 4 5 3 8 2" xfId="49994"/>
    <cellStyle name="Normal 4 5 3 9" xfId="49995"/>
    <cellStyle name="Normal 4 5 4" xfId="49996"/>
    <cellStyle name="Normal 4 5 4 2" xfId="49997"/>
    <cellStyle name="Normal 4 5 4 3" xfId="49998"/>
    <cellStyle name="Normal 4 5 5" xfId="49999"/>
    <cellStyle name="Normal 4 5 5 2" xfId="50000"/>
    <cellStyle name="Normal 4 5 5 2 2" xfId="50001"/>
    <cellStyle name="Normal 4 5 5 2 2 2" xfId="50002"/>
    <cellStyle name="Normal 4 5 5 2 2 2 2" xfId="50003"/>
    <cellStyle name="Normal 4 5 5 2 2 3" xfId="50004"/>
    <cellStyle name="Normal 4 5 5 2 3" xfId="50005"/>
    <cellStyle name="Normal 4 5 5 2 3 2" xfId="50006"/>
    <cellStyle name="Normal 4 5 5 2 4" xfId="50007"/>
    <cellStyle name="Normal 4 5 5 3" xfId="50008"/>
    <cellStyle name="Normal 4 5 5 3 2" xfId="50009"/>
    <cellStyle name="Normal 4 5 5 3 2 2" xfId="50010"/>
    <cellStyle name="Normal 4 5 5 3 2 2 2" xfId="50011"/>
    <cellStyle name="Normal 4 5 5 3 2 3" xfId="50012"/>
    <cellStyle name="Normal 4 5 5 3 3" xfId="50013"/>
    <cellStyle name="Normal 4 5 5 3 3 2" xfId="50014"/>
    <cellStyle name="Normal 4 5 5 3 4" xfId="50015"/>
    <cellStyle name="Normal 4 5 5 4" xfId="50016"/>
    <cellStyle name="Normal 4 5 5 4 2" xfId="50017"/>
    <cellStyle name="Normal 4 5 5 4 2 2" xfId="50018"/>
    <cellStyle name="Normal 4 5 5 4 3" xfId="50019"/>
    <cellStyle name="Normal 4 5 5 5" xfId="50020"/>
    <cellStyle name="Normal 4 5 5 5 2" xfId="50021"/>
    <cellStyle name="Normal 4 5 5 6" xfId="50022"/>
    <cellStyle name="Normal 4 5 5 7" xfId="50023"/>
    <cellStyle name="Normal 4 5 5 8" xfId="50024"/>
    <cellStyle name="Normal 4 5 6" xfId="50025"/>
    <cellStyle name="Normal 4 5 6 2" xfId="50026"/>
    <cellStyle name="Normal 4 5 6 2 2" xfId="50027"/>
    <cellStyle name="Normal 4 5 6 2 2 2" xfId="50028"/>
    <cellStyle name="Normal 4 5 6 2 3" xfId="50029"/>
    <cellStyle name="Normal 4 5 6 3" xfId="50030"/>
    <cellStyle name="Normal 4 5 6 3 2" xfId="50031"/>
    <cellStyle name="Normal 4 5 6 4" xfId="50032"/>
    <cellStyle name="Normal 4 5 6 5" xfId="50033"/>
    <cellStyle name="Normal 4 5 6 6" xfId="50034"/>
    <cellStyle name="Normal 4 5 7" xfId="50035"/>
    <cellStyle name="Normal 4 5 7 2" xfId="50036"/>
    <cellStyle name="Normal 4 5 7 2 2" xfId="50037"/>
    <cellStyle name="Normal 4 5 7 2 2 2" xfId="50038"/>
    <cellStyle name="Normal 4 5 7 2 3" xfId="50039"/>
    <cellStyle name="Normal 4 5 7 3" xfId="50040"/>
    <cellStyle name="Normal 4 5 7 3 2" xfId="50041"/>
    <cellStyle name="Normal 4 5 7 4" xfId="50042"/>
    <cellStyle name="Normal 4 5 8" xfId="50043"/>
    <cellStyle name="Normal 4 5 8 2" xfId="50044"/>
    <cellStyle name="Normal 4 5 8 2 2" xfId="50045"/>
    <cellStyle name="Normal 4 5 8 2 2 2" xfId="50046"/>
    <cellStyle name="Normal 4 5 8 2 3" xfId="50047"/>
    <cellStyle name="Normal 4 5 8 3" xfId="50048"/>
    <cellStyle name="Normal 4 5 8 3 2" xfId="50049"/>
    <cellStyle name="Normal 4 5 8 4" xfId="50050"/>
    <cellStyle name="Normal 4 5 9" xfId="50051"/>
    <cellStyle name="Normal 4 5 9 2" xfId="50052"/>
    <cellStyle name="Normal 4 5 9 2 2" xfId="50053"/>
    <cellStyle name="Normal 4 5 9 3" xfId="50054"/>
    <cellStyle name="Normal 4 6" xfId="50055"/>
    <cellStyle name="Normal 4 6 10" xfId="50056"/>
    <cellStyle name="Normal 4 6 11" xfId="50057"/>
    <cellStyle name="Normal 4 6 12" xfId="50058"/>
    <cellStyle name="Normal 4 6 13" xfId="50059"/>
    <cellStyle name="Normal 4 6 14" xfId="50060"/>
    <cellStyle name="Normal 4 6 2" xfId="50061"/>
    <cellStyle name="Normal 4 6 2 10" xfId="50062"/>
    <cellStyle name="Normal 4 6 2 11" xfId="50063"/>
    <cellStyle name="Normal 4 6 2 2" xfId="50064"/>
    <cellStyle name="Normal 4 6 2 2 2" xfId="50065"/>
    <cellStyle name="Normal 4 6 2 2 2 2" xfId="50066"/>
    <cellStyle name="Normal 4 6 2 2 2 2 2" xfId="50067"/>
    <cellStyle name="Normal 4 6 2 2 2 2 2 2" xfId="50068"/>
    <cellStyle name="Normal 4 6 2 2 2 2 3" xfId="50069"/>
    <cellStyle name="Normal 4 6 2 2 2 3" xfId="50070"/>
    <cellStyle name="Normal 4 6 2 2 2 3 2" xfId="50071"/>
    <cellStyle name="Normal 4 6 2 2 2 4" xfId="50072"/>
    <cellStyle name="Normal 4 6 2 2 3" xfId="50073"/>
    <cellStyle name="Normal 4 6 2 2 3 2" xfId="50074"/>
    <cellStyle name="Normal 4 6 2 2 3 2 2" xfId="50075"/>
    <cellStyle name="Normal 4 6 2 2 3 2 2 2" xfId="50076"/>
    <cellStyle name="Normal 4 6 2 2 3 2 3" xfId="50077"/>
    <cellStyle name="Normal 4 6 2 2 3 3" xfId="50078"/>
    <cellStyle name="Normal 4 6 2 2 3 3 2" xfId="50079"/>
    <cellStyle name="Normal 4 6 2 2 3 4" xfId="50080"/>
    <cellStyle name="Normal 4 6 2 2 4" xfId="50081"/>
    <cellStyle name="Normal 4 6 2 2 4 2" xfId="50082"/>
    <cellStyle name="Normal 4 6 2 2 4 2 2" xfId="50083"/>
    <cellStyle name="Normal 4 6 2 2 4 3" xfId="50084"/>
    <cellStyle name="Normal 4 6 2 2 5" xfId="50085"/>
    <cellStyle name="Normal 4 6 2 2 5 2" xfId="50086"/>
    <cellStyle name="Normal 4 6 2 2 6" xfId="50087"/>
    <cellStyle name="Normal 4 6 2 2 7" xfId="50088"/>
    <cellStyle name="Normal 4 6 2 3" xfId="50089"/>
    <cellStyle name="Normal 4 6 2 3 2" xfId="50090"/>
    <cellStyle name="Normal 4 6 2 3 2 2" xfId="50091"/>
    <cellStyle name="Normal 4 6 2 3 2 2 2" xfId="50092"/>
    <cellStyle name="Normal 4 6 2 3 2 3" xfId="50093"/>
    <cellStyle name="Normal 4 6 2 3 3" xfId="50094"/>
    <cellStyle name="Normal 4 6 2 3 3 2" xfId="50095"/>
    <cellStyle name="Normal 4 6 2 3 4" xfId="50096"/>
    <cellStyle name="Normal 4 6 2 3 5" xfId="50097"/>
    <cellStyle name="Normal 4 6 2 4" xfId="50098"/>
    <cellStyle name="Normal 4 6 2 4 2" xfId="50099"/>
    <cellStyle name="Normal 4 6 2 4 2 2" xfId="50100"/>
    <cellStyle name="Normal 4 6 2 4 2 2 2" xfId="50101"/>
    <cellStyle name="Normal 4 6 2 4 2 3" xfId="50102"/>
    <cellStyle name="Normal 4 6 2 4 3" xfId="50103"/>
    <cellStyle name="Normal 4 6 2 4 3 2" xfId="50104"/>
    <cellStyle name="Normal 4 6 2 4 4" xfId="50105"/>
    <cellStyle name="Normal 4 6 2 5" xfId="50106"/>
    <cellStyle name="Normal 4 6 2 5 2" xfId="50107"/>
    <cellStyle name="Normal 4 6 2 5 2 2" xfId="50108"/>
    <cellStyle name="Normal 4 6 2 5 2 2 2" xfId="50109"/>
    <cellStyle name="Normal 4 6 2 5 2 3" xfId="50110"/>
    <cellStyle name="Normal 4 6 2 5 3" xfId="50111"/>
    <cellStyle name="Normal 4 6 2 5 3 2" xfId="50112"/>
    <cellStyle name="Normal 4 6 2 5 4" xfId="50113"/>
    <cellStyle name="Normal 4 6 2 6" xfId="50114"/>
    <cellStyle name="Normal 4 6 2 6 2" xfId="50115"/>
    <cellStyle name="Normal 4 6 2 6 2 2" xfId="50116"/>
    <cellStyle name="Normal 4 6 2 6 2 2 2" xfId="50117"/>
    <cellStyle name="Normal 4 6 2 6 2 3" xfId="50118"/>
    <cellStyle name="Normal 4 6 2 6 3" xfId="50119"/>
    <cellStyle name="Normal 4 6 2 6 3 2" xfId="50120"/>
    <cellStyle name="Normal 4 6 2 6 4" xfId="50121"/>
    <cellStyle name="Normal 4 6 2 7" xfId="50122"/>
    <cellStyle name="Normal 4 6 2 7 2" xfId="50123"/>
    <cellStyle name="Normal 4 6 2 7 2 2" xfId="50124"/>
    <cellStyle name="Normal 4 6 2 7 3" xfId="50125"/>
    <cellStyle name="Normal 4 6 2 8" xfId="50126"/>
    <cellStyle name="Normal 4 6 2 8 2" xfId="50127"/>
    <cellStyle name="Normal 4 6 2 9" xfId="50128"/>
    <cellStyle name="Normal 4 6 3" xfId="50129"/>
    <cellStyle name="Normal 4 6 3 2" xfId="50130"/>
    <cellStyle name="Normal 4 6 3 2 2" xfId="50131"/>
    <cellStyle name="Normal 4 6 3 2 2 2" xfId="50132"/>
    <cellStyle name="Normal 4 6 3 2 2 2 2" xfId="50133"/>
    <cellStyle name="Normal 4 6 3 2 2 3" xfId="50134"/>
    <cellStyle name="Normal 4 6 3 2 3" xfId="50135"/>
    <cellStyle name="Normal 4 6 3 2 3 2" xfId="50136"/>
    <cellStyle name="Normal 4 6 3 2 4" xfId="50137"/>
    <cellStyle name="Normal 4 6 3 3" xfId="50138"/>
    <cellStyle name="Normal 4 6 3 3 2" xfId="50139"/>
    <cellStyle name="Normal 4 6 3 3 2 2" xfId="50140"/>
    <cellStyle name="Normal 4 6 3 3 2 2 2" xfId="50141"/>
    <cellStyle name="Normal 4 6 3 3 2 3" xfId="50142"/>
    <cellStyle name="Normal 4 6 3 3 3" xfId="50143"/>
    <cellStyle name="Normal 4 6 3 3 3 2" xfId="50144"/>
    <cellStyle name="Normal 4 6 3 3 4" xfId="50145"/>
    <cellStyle name="Normal 4 6 3 4" xfId="50146"/>
    <cellStyle name="Normal 4 6 3 4 2" xfId="50147"/>
    <cellStyle name="Normal 4 6 3 4 2 2" xfId="50148"/>
    <cellStyle name="Normal 4 6 3 4 3" xfId="50149"/>
    <cellStyle name="Normal 4 6 3 5" xfId="50150"/>
    <cellStyle name="Normal 4 6 3 5 2" xfId="50151"/>
    <cellStyle name="Normal 4 6 3 6" xfId="50152"/>
    <cellStyle name="Normal 4 6 3 7" xfId="50153"/>
    <cellStyle name="Normal 4 6 3 8" xfId="50154"/>
    <cellStyle name="Normal 4 6 4" xfId="50155"/>
    <cellStyle name="Normal 4 6 4 2" xfId="50156"/>
    <cellStyle name="Normal 4 6 4 2 2" xfId="50157"/>
    <cellStyle name="Normal 4 6 4 2 2 2" xfId="50158"/>
    <cellStyle name="Normal 4 6 4 2 2 2 2" xfId="50159"/>
    <cellStyle name="Normal 4 6 4 2 2 3" xfId="50160"/>
    <cellStyle name="Normal 4 6 4 2 3" xfId="50161"/>
    <cellStyle name="Normal 4 6 4 2 3 2" xfId="50162"/>
    <cellStyle name="Normal 4 6 4 2 4" xfId="50163"/>
    <cellStyle name="Normal 4 6 4 3" xfId="50164"/>
    <cellStyle name="Normal 4 6 4 3 2" xfId="50165"/>
    <cellStyle name="Normal 4 6 4 3 2 2" xfId="50166"/>
    <cellStyle name="Normal 4 6 4 3 2 2 2" xfId="50167"/>
    <cellStyle name="Normal 4 6 4 3 2 3" xfId="50168"/>
    <cellStyle name="Normal 4 6 4 3 3" xfId="50169"/>
    <cellStyle name="Normal 4 6 4 3 3 2" xfId="50170"/>
    <cellStyle name="Normal 4 6 4 3 4" xfId="50171"/>
    <cellStyle name="Normal 4 6 4 4" xfId="50172"/>
    <cellStyle name="Normal 4 6 4 4 2" xfId="50173"/>
    <cellStyle name="Normal 4 6 4 4 2 2" xfId="50174"/>
    <cellStyle name="Normal 4 6 4 4 3" xfId="50175"/>
    <cellStyle name="Normal 4 6 4 5" xfId="50176"/>
    <cellStyle name="Normal 4 6 4 5 2" xfId="50177"/>
    <cellStyle name="Normal 4 6 4 6" xfId="50178"/>
    <cellStyle name="Normal 4 6 4 7" xfId="50179"/>
    <cellStyle name="Normal 4 6 4 8" xfId="50180"/>
    <cellStyle name="Normal 4 6 5" xfId="50181"/>
    <cellStyle name="Normal 4 6 5 2" xfId="50182"/>
    <cellStyle name="Normal 4 6 5 2 2" xfId="50183"/>
    <cellStyle name="Normal 4 6 5 2 2 2" xfId="50184"/>
    <cellStyle name="Normal 4 6 5 2 3" xfId="50185"/>
    <cellStyle name="Normal 4 6 5 3" xfId="50186"/>
    <cellStyle name="Normal 4 6 5 3 2" xfId="50187"/>
    <cellStyle name="Normal 4 6 5 4" xfId="50188"/>
    <cellStyle name="Normal 4 6 5 5" xfId="50189"/>
    <cellStyle name="Normal 4 6 5 6" xfId="50190"/>
    <cellStyle name="Normal 4 6 6" xfId="50191"/>
    <cellStyle name="Normal 4 6 6 2" xfId="50192"/>
    <cellStyle name="Normal 4 6 6 2 2" xfId="50193"/>
    <cellStyle name="Normal 4 6 6 2 2 2" xfId="50194"/>
    <cellStyle name="Normal 4 6 6 2 3" xfId="50195"/>
    <cellStyle name="Normal 4 6 6 3" xfId="50196"/>
    <cellStyle name="Normal 4 6 6 3 2" xfId="50197"/>
    <cellStyle name="Normal 4 6 6 4" xfId="50198"/>
    <cellStyle name="Normal 4 6 7" xfId="50199"/>
    <cellStyle name="Normal 4 6 7 2" xfId="50200"/>
    <cellStyle name="Normal 4 6 7 2 2" xfId="50201"/>
    <cellStyle name="Normal 4 6 7 2 2 2" xfId="50202"/>
    <cellStyle name="Normal 4 6 7 2 3" xfId="50203"/>
    <cellStyle name="Normal 4 6 7 3" xfId="50204"/>
    <cellStyle name="Normal 4 6 7 3 2" xfId="50205"/>
    <cellStyle name="Normal 4 6 7 4" xfId="50206"/>
    <cellStyle name="Normal 4 6 8" xfId="50207"/>
    <cellStyle name="Normal 4 6 8 2" xfId="50208"/>
    <cellStyle name="Normal 4 6 8 2 2" xfId="50209"/>
    <cellStyle name="Normal 4 6 8 3" xfId="50210"/>
    <cellStyle name="Normal 4 6 9" xfId="50211"/>
    <cellStyle name="Normal 4 6 9 2" xfId="50212"/>
    <cellStyle name="Normal 4 7" xfId="50213"/>
    <cellStyle name="Normal 4 7 2" xfId="50214"/>
    <cellStyle name="Normal 4 7 2 2" xfId="50215"/>
    <cellStyle name="Normal 4 7 2 2 2" xfId="50216"/>
    <cellStyle name="Normal 4 7 2 3" xfId="50217"/>
    <cellStyle name="Normal 4 7 2 3 2" xfId="50218"/>
    <cellStyle name="Normal 4 7 3" xfId="50219"/>
    <cellStyle name="Normal 4 7 3 2" xfId="50220"/>
    <cellStyle name="Normal 4 7 3 2 2" xfId="50221"/>
    <cellStyle name="Normal 4 7 3 2 2 2" xfId="50222"/>
    <cellStyle name="Normal 4 7 3 2 3" xfId="50223"/>
    <cellStyle name="Normal 4 7 3 3" xfId="50224"/>
    <cellStyle name="Normal 4 7 3 3 2" xfId="50225"/>
    <cellStyle name="Normal 4 7 3 4" xfId="50226"/>
    <cellStyle name="Normal 4 7 3 5" xfId="50227"/>
    <cellStyle name="Normal 4 7 4" xfId="50228"/>
    <cellStyle name="Normal 4 7 4 2" xfId="50229"/>
    <cellStyle name="Normal 4 7 4 3" xfId="50230"/>
    <cellStyle name="Normal 4 7 5" xfId="50231"/>
    <cellStyle name="Normal 4 7 6" xfId="50232"/>
    <cellStyle name="Normal 4 7 7" xfId="50233"/>
    <cellStyle name="Normal 4 8" xfId="50234"/>
    <cellStyle name="Normal 4 8 2" xfId="50235"/>
    <cellStyle name="Normal 4 8 2 2" xfId="50236"/>
    <cellStyle name="Normal 4 8 2 3" xfId="50237"/>
    <cellStyle name="Normal 4 8 2 4" xfId="50238"/>
    <cellStyle name="Normal 4 8 3" xfId="50239"/>
    <cellStyle name="Normal 4 8 3 2" xfId="50240"/>
    <cellStyle name="Normal 4 8 3 3" xfId="50241"/>
    <cellStyle name="Normal 4 9" xfId="50242"/>
    <cellStyle name="Normal 4 9 2" xfId="50243"/>
    <cellStyle name="Normal 4_2012 Cost of Removal" xfId="50244"/>
    <cellStyle name="Normal 40" xfId="50245"/>
    <cellStyle name="Normal 40 2" xfId="50246"/>
    <cellStyle name="Normal 41" xfId="50247"/>
    <cellStyle name="Normal 42" xfId="50248"/>
    <cellStyle name="Normal 43" xfId="50249"/>
    <cellStyle name="Normal 44" xfId="50250"/>
    <cellStyle name="Normal 45" xfId="50251"/>
    <cellStyle name="Normal 46" xfId="64213"/>
    <cellStyle name="Normal 5" xfId="50252"/>
    <cellStyle name="Normal 5 10" xfId="50253"/>
    <cellStyle name="Normal 5 2" xfId="50254"/>
    <cellStyle name="Normal 5 2 10" xfId="50255"/>
    <cellStyle name="Normal 5 2 11" xfId="50256"/>
    <cellStyle name="Normal 5 2 12" xfId="50257"/>
    <cellStyle name="Normal 5 2 13" xfId="50258"/>
    <cellStyle name="Normal 5 2 2" xfId="50259"/>
    <cellStyle name="Normal 5 2 2 2" xfId="50260"/>
    <cellStyle name="Normal 5 2 2 2 2" xfId="50261"/>
    <cellStyle name="Normal 5 2 2 2 2 2" xfId="50262"/>
    <cellStyle name="Normal 5 2 2 2 3" xfId="50263"/>
    <cellStyle name="Normal 5 2 2 3" xfId="50264"/>
    <cellStyle name="Normal 5 2 2 3 2" xfId="50265"/>
    <cellStyle name="Normal 5 2 2 4" xfId="50266"/>
    <cellStyle name="Normal 5 2 3" xfId="50267"/>
    <cellStyle name="Normal 5 2 3 2" xfId="50268"/>
    <cellStyle name="Normal 5 2 3 2 2" xfId="50269"/>
    <cellStyle name="Normal 5 2 3 2 2 2" xfId="50270"/>
    <cellStyle name="Normal 5 2 3 2 3" xfId="50271"/>
    <cellStyle name="Normal 5 2 3 3" xfId="50272"/>
    <cellStyle name="Normal 5 2 3 3 2" xfId="50273"/>
    <cellStyle name="Normal 5 2 3 4" xfId="50274"/>
    <cellStyle name="Normal 5 2 4" xfId="50275"/>
    <cellStyle name="Normal 5 2 4 2" xfId="50276"/>
    <cellStyle name="Normal 5 2 4 2 2" xfId="50277"/>
    <cellStyle name="Normal 5 2 4 2 2 2" xfId="50278"/>
    <cellStyle name="Normal 5 2 4 2 3" xfId="50279"/>
    <cellStyle name="Normal 5 2 4 3" xfId="50280"/>
    <cellStyle name="Normal 5 2 4 3 2" xfId="50281"/>
    <cellStyle name="Normal 5 2 4 4" xfId="50282"/>
    <cellStyle name="Normal 5 2 5" xfId="50283"/>
    <cellStyle name="Normal 5 2 5 2" xfId="50284"/>
    <cellStyle name="Normal 5 2 5 2 2" xfId="50285"/>
    <cellStyle name="Normal 5 2 5 3" xfId="50286"/>
    <cellStyle name="Normal 5 2 6" xfId="50287"/>
    <cellStyle name="Normal 5 2 6 2" xfId="50288"/>
    <cellStyle name="Normal 5 2 7" xfId="50289"/>
    <cellStyle name="Normal 5 2 8" xfId="50290"/>
    <cellStyle name="Normal 5 2 9" xfId="50291"/>
    <cellStyle name="Normal 5 3" xfId="50292"/>
    <cellStyle name="Normal 5 3 2" xfId="50293"/>
    <cellStyle name="Normal 5 3 2 2" xfId="50294"/>
    <cellStyle name="Normal 5 3 2 2 2" xfId="50295"/>
    <cellStyle name="Normal 5 3 2 2 2 2" xfId="50296"/>
    <cellStyle name="Normal 5 3 2 2 3" xfId="50297"/>
    <cellStyle name="Normal 5 3 2 3" xfId="50298"/>
    <cellStyle name="Normal 5 3 2 3 2" xfId="50299"/>
    <cellStyle name="Normal 5 3 2 4" xfId="50300"/>
    <cellStyle name="Normal 5 3 3" xfId="50301"/>
    <cellStyle name="Normal 5 3 3 2" xfId="50302"/>
    <cellStyle name="Normal 5 3 3 2 2" xfId="50303"/>
    <cellStyle name="Normal 5 3 3 2 2 2" xfId="50304"/>
    <cellStyle name="Normal 5 3 3 2 3" xfId="50305"/>
    <cellStyle name="Normal 5 3 3 3" xfId="50306"/>
    <cellStyle name="Normal 5 3 3 3 2" xfId="50307"/>
    <cellStyle name="Normal 5 3 3 4" xfId="50308"/>
    <cellStyle name="Normal 5 3 4" xfId="50309"/>
    <cellStyle name="Normal 5 3 4 2" xfId="50310"/>
    <cellStyle name="Normal 5 3 4 2 2" xfId="50311"/>
    <cellStyle name="Normal 5 3 4 3" xfId="50312"/>
    <cellStyle name="Normal 5 3 5" xfId="50313"/>
    <cellStyle name="Normal 5 3 5 2" xfId="50314"/>
    <cellStyle name="Normal 5 3 6" xfId="50315"/>
    <cellStyle name="Normal 5 3 7" xfId="50316"/>
    <cellStyle name="Normal 5 4" xfId="50317"/>
    <cellStyle name="Normal 5 4 2" xfId="50318"/>
    <cellStyle name="Normal 5 4 2 2" xfId="50319"/>
    <cellStyle name="Normal 5 4 2 2 2" xfId="50320"/>
    <cellStyle name="Normal 5 4 2 3" xfId="50321"/>
    <cellStyle name="Normal 5 4 3" xfId="50322"/>
    <cellStyle name="Normal 5 4 3 2" xfId="50323"/>
    <cellStyle name="Normal 5 4 4" xfId="50324"/>
    <cellStyle name="Normal 5 5" xfId="50325"/>
    <cellStyle name="Normal 5 6" xfId="50326"/>
    <cellStyle name="Normal 5 7" xfId="50327"/>
    <cellStyle name="Normal 5 8" xfId="50328"/>
    <cellStyle name="Normal 5 9" xfId="50329"/>
    <cellStyle name="Normal 6" xfId="50330"/>
    <cellStyle name="Normal 6 10" xfId="50331"/>
    <cellStyle name="Normal 6 11" xfId="50332"/>
    <cellStyle name="Normal 6 12" xfId="50333"/>
    <cellStyle name="Normal 6 13" xfId="50334"/>
    <cellStyle name="Normal 6 14" xfId="50335"/>
    <cellStyle name="Normal 6 15" xfId="50336"/>
    <cellStyle name="Normal 6 16" xfId="50337"/>
    <cellStyle name="Normal 6 17" xfId="50338"/>
    <cellStyle name="Normal 6 2" xfId="50339"/>
    <cellStyle name="Normal 6 2 2" xfId="50340"/>
    <cellStyle name="Normal 6 2 2 2" xfId="50341"/>
    <cellStyle name="Normal 6 3" xfId="50342"/>
    <cellStyle name="Normal 6 3 2" xfId="50343"/>
    <cellStyle name="Normal 6 3 2 2" xfId="50344"/>
    <cellStyle name="Normal 6 3 2 2 2" xfId="50345"/>
    <cellStyle name="Normal 6 3 2 2 2 2" xfId="50346"/>
    <cellStyle name="Normal 6 3 2 2 3" xfId="50347"/>
    <cellStyle name="Normal 6 3 2 3" xfId="50348"/>
    <cellStyle name="Normal 6 3 2 3 2" xfId="50349"/>
    <cellStyle name="Normal 6 3 2 4" xfId="50350"/>
    <cellStyle name="Normal 6 3 2 5" xfId="50351"/>
    <cellStyle name="Normal 6 3 3" xfId="50352"/>
    <cellStyle name="Normal 6 3 3 2" xfId="50353"/>
    <cellStyle name="Normal 6 3 3 2 2" xfId="50354"/>
    <cellStyle name="Normal 6 3 3 2 2 2" xfId="50355"/>
    <cellStyle name="Normal 6 3 3 2 3" xfId="50356"/>
    <cellStyle name="Normal 6 3 3 3" xfId="50357"/>
    <cellStyle name="Normal 6 3 3 3 2" xfId="50358"/>
    <cellStyle name="Normal 6 3 3 4" xfId="50359"/>
    <cellStyle name="Normal 6 3 4" xfId="50360"/>
    <cellStyle name="Normal 6 3 4 2" xfId="50361"/>
    <cellStyle name="Normal 6 3 4 2 2" xfId="50362"/>
    <cellStyle name="Normal 6 3 4 3" xfId="50363"/>
    <cellStyle name="Normal 6 3 5" xfId="50364"/>
    <cellStyle name="Normal 6 3 5 2" xfId="50365"/>
    <cellStyle name="Normal 6 3 6" xfId="50366"/>
    <cellStyle name="Normal 6 3 7" xfId="50367"/>
    <cellStyle name="Normal 6 3 8" xfId="50368"/>
    <cellStyle name="Normal 6 3 9" xfId="50369"/>
    <cellStyle name="Normal 6 4" xfId="50370"/>
    <cellStyle name="Normal 6 4 2" xfId="50371"/>
    <cellStyle name="Normal 6 4 2 2" xfId="50372"/>
    <cellStyle name="Normal 6 4 2 2 2" xfId="50373"/>
    <cellStyle name="Normal 6 4 2 3" xfId="50374"/>
    <cellStyle name="Normal 6 4 3" xfId="50375"/>
    <cellStyle name="Normal 6 4 3 2" xfId="50376"/>
    <cellStyle name="Normal 6 4 4" xfId="50377"/>
    <cellStyle name="Normal 6 4 5" xfId="50378"/>
    <cellStyle name="Normal 6 4 6" xfId="50379"/>
    <cellStyle name="Normal 6 4 7" xfId="50380"/>
    <cellStyle name="Normal 6 5" xfId="50381"/>
    <cellStyle name="Normal 6 5 2" xfId="50382"/>
    <cellStyle name="Normal 6 5 2 2" xfId="50383"/>
    <cellStyle name="Normal 6 5 2 2 2" xfId="50384"/>
    <cellStyle name="Normal 6 5 2 3" xfId="50385"/>
    <cellStyle name="Normal 6 5 3" xfId="50386"/>
    <cellStyle name="Normal 6 5 3 2" xfId="50387"/>
    <cellStyle name="Normal 6 5 4" xfId="50388"/>
    <cellStyle name="Normal 6 6" xfId="50389"/>
    <cellStyle name="Normal 6 6 2" xfId="50390"/>
    <cellStyle name="Normal 6 6 2 2" xfId="50391"/>
    <cellStyle name="Normal 6 6 2 2 2" xfId="50392"/>
    <cellStyle name="Normal 6 6 2 3" xfId="50393"/>
    <cellStyle name="Normal 6 6 3" xfId="50394"/>
    <cellStyle name="Normal 6 6 3 2" xfId="50395"/>
    <cellStyle name="Normal 6 6 4" xfId="50396"/>
    <cellStyle name="Normal 6 7" xfId="50397"/>
    <cellStyle name="Normal 6 7 2" xfId="50398"/>
    <cellStyle name="Normal 6 7 2 2" xfId="50399"/>
    <cellStyle name="Normal 6 7 2 2 2" xfId="50400"/>
    <cellStyle name="Normal 6 7 2 3" xfId="50401"/>
    <cellStyle name="Normal 6 7 3" xfId="50402"/>
    <cellStyle name="Normal 6 7 3 2" xfId="50403"/>
    <cellStyle name="Normal 6 7 4" xfId="50404"/>
    <cellStyle name="Normal 6 8" xfId="50405"/>
    <cellStyle name="Normal 6 8 2" xfId="50406"/>
    <cellStyle name="Normal 6 8 2 2" xfId="50407"/>
    <cellStyle name="Normal 6 8 3" xfId="50408"/>
    <cellStyle name="Normal 6 9" xfId="50409"/>
    <cellStyle name="Normal 7" xfId="50410"/>
    <cellStyle name="Normal 7 10" xfId="50411"/>
    <cellStyle name="Normal 7 11" xfId="50412"/>
    <cellStyle name="Normal 7 12" xfId="50413"/>
    <cellStyle name="Normal 7 2" xfId="50414"/>
    <cellStyle name="Normal 7 2 2" xfId="50415"/>
    <cellStyle name="Normal 7 2 2 2" xfId="50416"/>
    <cellStyle name="Normal 7 2 2 2 2" xfId="50417"/>
    <cellStyle name="Normal 7 2 2 2 2 2" xfId="50418"/>
    <cellStyle name="Normal 7 2 2 2 2 2 2" xfId="50419"/>
    <cellStyle name="Normal 7 2 2 2 2 3" xfId="50420"/>
    <cellStyle name="Normal 7 2 2 2 3" xfId="50421"/>
    <cellStyle name="Normal 7 2 2 2 3 2" xfId="50422"/>
    <cellStyle name="Normal 7 2 2 2 4" xfId="50423"/>
    <cellStyle name="Normal 7 2 2 3" xfId="50424"/>
    <cellStyle name="Normal 7 2 2 3 2" xfId="50425"/>
    <cellStyle name="Normal 7 2 2 3 2 2" xfId="50426"/>
    <cellStyle name="Normal 7 2 2 3 2 2 2" xfId="50427"/>
    <cellStyle name="Normal 7 2 2 3 2 3" xfId="50428"/>
    <cellStyle name="Normal 7 2 2 3 3" xfId="50429"/>
    <cellStyle name="Normal 7 2 2 3 3 2" xfId="50430"/>
    <cellStyle name="Normal 7 2 2 3 4" xfId="50431"/>
    <cellStyle name="Normal 7 2 2 4" xfId="50432"/>
    <cellStyle name="Normal 7 2 2 4 2" xfId="50433"/>
    <cellStyle name="Normal 7 2 2 4 2 2" xfId="50434"/>
    <cellStyle name="Normal 7 2 2 4 3" xfId="50435"/>
    <cellStyle name="Normal 7 2 2 5" xfId="50436"/>
    <cellStyle name="Normal 7 2 2 5 2" xfId="50437"/>
    <cellStyle name="Normal 7 2 2 6" xfId="50438"/>
    <cellStyle name="Normal 7 2 2 7" xfId="50439"/>
    <cellStyle name="Normal 7 2 3" xfId="50440"/>
    <cellStyle name="Normal 7 2 4" xfId="50441"/>
    <cellStyle name="Normal 7 2 4 2" xfId="50442"/>
    <cellStyle name="Normal 7 2 4 2 2" xfId="50443"/>
    <cellStyle name="Normal 7 2 4 2 2 2" xfId="50444"/>
    <cellStyle name="Normal 7 2 4 2 3" xfId="50445"/>
    <cellStyle name="Normal 7 2 4 3" xfId="50446"/>
    <cellStyle name="Normal 7 2 4 3 2" xfId="50447"/>
    <cellStyle name="Normal 7 2 4 4" xfId="50448"/>
    <cellStyle name="Normal 7 2 5" xfId="50449"/>
    <cellStyle name="Normal 7 2 5 2" xfId="50450"/>
    <cellStyle name="Normal 7 2 6" xfId="50451"/>
    <cellStyle name="Normal 7 3" xfId="50452"/>
    <cellStyle name="Normal 7 3 2" xfId="50453"/>
    <cellStyle name="Normal 7 3 3" xfId="50454"/>
    <cellStyle name="Normal 7 3 4" xfId="50455"/>
    <cellStyle name="Normal 7 4" xfId="50456"/>
    <cellStyle name="Normal 7 4 2" xfId="50457"/>
    <cellStyle name="Normal 7 4 2 2" xfId="50458"/>
    <cellStyle name="Normal 7 4 2 2 2" xfId="50459"/>
    <cellStyle name="Normal 7 4 2 3" xfId="50460"/>
    <cellStyle name="Normal 7 4 3" xfId="50461"/>
    <cellStyle name="Normal 7 4 3 2" xfId="50462"/>
    <cellStyle name="Normal 7 4 4" xfId="50463"/>
    <cellStyle name="Normal 7 4 5" xfId="50464"/>
    <cellStyle name="Normal 7 5" xfId="50465"/>
    <cellStyle name="Normal 7 5 2" xfId="50466"/>
    <cellStyle name="Normal 7 5 2 2" xfId="50467"/>
    <cellStyle name="Normal 7 5 2 2 2" xfId="50468"/>
    <cellStyle name="Normal 7 5 2 3" xfId="50469"/>
    <cellStyle name="Normal 7 5 3" xfId="50470"/>
    <cellStyle name="Normal 7 5 3 2" xfId="50471"/>
    <cellStyle name="Normal 7 5 4" xfId="50472"/>
    <cellStyle name="Normal 7 6" xfId="50473"/>
    <cellStyle name="Normal 7 6 2" xfId="50474"/>
    <cellStyle name="Normal 7 6 2 2" xfId="50475"/>
    <cellStyle name="Normal 7 6 2 2 2" xfId="50476"/>
    <cellStyle name="Normal 7 6 2 3" xfId="50477"/>
    <cellStyle name="Normal 7 6 3" xfId="50478"/>
    <cellStyle name="Normal 7 6 3 2" xfId="50479"/>
    <cellStyle name="Normal 7 6 4" xfId="50480"/>
    <cellStyle name="Normal 7 7" xfId="50481"/>
    <cellStyle name="Normal 7 7 2" xfId="50482"/>
    <cellStyle name="Normal 7 7 2 2" xfId="50483"/>
    <cellStyle name="Normal 7 7 2 2 2" xfId="50484"/>
    <cellStyle name="Normal 7 7 2 3" xfId="50485"/>
    <cellStyle name="Normal 7 7 3" xfId="50486"/>
    <cellStyle name="Normal 7 7 3 2" xfId="50487"/>
    <cellStyle name="Normal 7 7 4" xfId="50488"/>
    <cellStyle name="Normal 7 8" xfId="50489"/>
    <cellStyle name="Normal 7 8 2" xfId="50490"/>
    <cellStyle name="Normal 7 8 2 2" xfId="50491"/>
    <cellStyle name="Normal 7 8 3" xfId="50492"/>
    <cellStyle name="Normal 7 9" xfId="50493"/>
    <cellStyle name="Normal 8" xfId="50494"/>
    <cellStyle name="Normal 8 10" xfId="50495"/>
    <cellStyle name="Normal 8 10 2" xfId="50496"/>
    <cellStyle name="Normal 8 10 2 2" xfId="50497"/>
    <cellStyle name="Normal 8 10 3" xfId="50498"/>
    <cellStyle name="Normal 8 11" xfId="50499"/>
    <cellStyle name="Normal 8 11 2" xfId="50500"/>
    <cellStyle name="Normal 8 12" xfId="50501"/>
    <cellStyle name="Normal 8 13" xfId="50502"/>
    <cellStyle name="Normal 8 14" xfId="50503"/>
    <cellStyle name="Normal 8 15" xfId="50504"/>
    <cellStyle name="Normal 8 2" xfId="50505"/>
    <cellStyle name="Normal 8 2 10" xfId="50506"/>
    <cellStyle name="Normal 8 2 10 2" xfId="50507"/>
    <cellStyle name="Normal 8 2 11" xfId="50508"/>
    <cellStyle name="Normal 8 2 12" xfId="50509"/>
    <cellStyle name="Normal 8 2 13" xfId="50510"/>
    <cellStyle name="Normal 8 2 2" xfId="50511"/>
    <cellStyle name="Normal 8 2 2 10" xfId="50512"/>
    <cellStyle name="Normal 8 2 2 2" xfId="50513"/>
    <cellStyle name="Normal 8 2 2 2 2" xfId="50514"/>
    <cellStyle name="Normal 8 2 2 2 2 2" xfId="50515"/>
    <cellStyle name="Normal 8 2 2 2 2 2 2" xfId="50516"/>
    <cellStyle name="Normal 8 2 2 2 2 2 2 2" xfId="50517"/>
    <cellStyle name="Normal 8 2 2 2 2 2 3" xfId="50518"/>
    <cellStyle name="Normal 8 2 2 2 2 3" xfId="50519"/>
    <cellStyle name="Normal 8 2 2 2 2 3 2" xfId="50520"/>
    <cellStyle name="Normal 8 2 2 2 2 4" xfId="50521"/>
    <cellStyle name="Normal 8 2 2 2 3" xfId="50522"/>
    <cellStyle name="Normal 8 2 2 2 3 2" xfId="50523"/>
    <cellStyle name="Normal 8 2 2 2 3 2 2" xfId="50524"/>
    <cellStyle name="Normal 8 2 2 2 3 2 2 2" xfId="50525"/>
    <cellStyle name="Normal 8 2 2 2 3 2 3" xfId="50526"/>
    <cellStyle name="Normal 8 2 2 2 3 3" xfId="50527"/>
    <cellStyle name="Normal 8 2 2 2 3 3 2" xfId="50528"/>
    <cellStyle name="Normal 8 2 2 2 3 4" xfId="50529"/>
    <cellStyle name="Normal 8 2 2 2 4" xfId="50530"/>
    <cellStyle name="Normal 8 2 2 2 4 2" xfId="50531"/>
    <cellStyle name="Normal 8 2 2 2 4 2 2" xfId="50532"/>
    <cellStyle name="Normal 8 2 2 2 4 3" xfId="50533"/>
    <cellStyle name="Normal 8 2 2 2 5" xfId="50534"/>
    <cellStyle name="Normal 8 2 2 2 5 2" xfId="50535"/>
    <cellStyle name="Normal 8 2 2 2 6" xfId="50536"/>
    <cellStyle name="Normal 8 2 2 2 7" xfId="50537"/>
    <cellStyle name="Normal 8 2 2 3" xfId="50538"/>
    <cellStyle name="Normal 8 2 2 3 2" xfId="50539"/>
    <cellStyle name="Normal 8 2 2 3 2 2" xfId="50540"/>
    <cellStyle name="Normal 8 2 2 3 2 2 2" xfId="50541"/>
    <cellStyle name="Normal 8 2 2 3 2 3" xfId="50542"/>
    <cellStyle name="Normal 8 2 2 3 3" xfId="50543"/>
    <cellStyle name="Normal 8 2 2 3 3 2" xfId="50544"/>
    <cellStyle name="Normal 8 2 2 3 4" xfId="50545"/>
    <cellStyle name="Normal 8 2 2 3 5" xfId="50546"/>
    <cellStyle name="Normal 8 2 2 4" xfId="50547"/>
    <cellStyle name="Normal 8 2 2 4 2" xfId="50548"/>
    <cellStyle name="Normal 8 2 2 4 2 2" xfId="50549"/>
    <cellStyle name="Normal 8 2 2 4 2 2 2" xfId="50550"/>
    <cellStyle name="Normal 8 2 2 4 2 3" xfId="50551"/>
    <cellStyle name="Normal 8 2 2 4 3" xfId="50552"/>
    <cellStyle name="Normal 8 2 2 4 3 2" xfId="50553"/>
    <cellStyle name="Normal 8 2 2 4 4" xfId="50554"/>
    <cellStyle name="Normal 8 2 2 5" xfId="50555"/>
    <cellStyle name="Normal 8 2 2 5 2" xfId="50556"/>
    <cellStyle name="Normal 8 2 2 5 2 2" xfId="50557"/>
    <cellStyle name="Normal 8 2 2 5 2 2 2" xfId="50558"/>
    <cellStyle name="Normal 8 2 2 5 2 3" xfId="50559"/>
    <cellStyle name="Normal 8 2 2 5 3" xfId="50560"/>
    <cellStyle name="Normal 8 2 2 5 3 2" xfId="50561"/>
    <cellStyle name="Normal 8 2 2 5 4" xfId="50562"/>
    <cellStyle name="Normal 8 2 2 6" xfId="50563"/>
    <cellStyle name="Normal 8 2 2 6 2" xfId="50564"/>
    <cellStyle name="Normal 8 2 2 6 2 2" xfId="50565"/>
    <cellStyle name="Normal 8 2 2 6 2 2 2" xfId="50566"/>
    <cellStyle name="Normal 8 2 2 6 2 3" xfId="50567"/>
    <cellStyle name="Normal 8 2 2 6 3" xfId="50568"/>
    <cellStyle name="Normal 8 2 2 6 3 2" xfId="50569"/>
    <cellStyle name="Normal 8 2 2 6 4" xfId="50570"/>
    <cellStyle name="Normal 8 2 2 7" xfId="50571"/>
    <cellStyle name="Normal 8 2 2 7 2" xfId="50572"/>
    <cellStyle name="Normal 8 2 2 7 2 2" xfId="50573"/>
    <cellStyle name="Normal 8 2 2 7 3" xfId="50574"/>
    <cellStyle name="Normal 8 2 2 8" xfId="50575"/>
    <cellStyle name="Normal 8 2 2 8 2" xfId="50576"/>
    <cellStyle name="Normal 8 2 2 9" xfId="50577"/>
    <cellStyle name="Normal 8 2 3" xfId="50578"/>
    <cellStyle name="Normal 8 2 3 10" xfId="50579"/>
    <cellStyle name="Normal 8 2 3 2" xfId="50580"/>
    <cellStyle name="Normal 8 2 3 2 2" xfId="50581"/>
    <cellStyle name="Normal 8 2 3 2 2 2" xfId="50582"/>
    <cellStyle name="Normal 8 2 3 2 2 2 2" xfId="50583"/>
    <cellStyle name="Normal 8 2 3 2 2 2 2 2" xfId="50584"/>
    <cellStyle name="Normal 8 2 3 2 2 2 3" xfId="50585"/>
    <cellStyle name="Normal 8 2 3 2 2 3" xfId="50586"/>
    <cellStyle name="Normal 8 2 3 2 2 3 2" xfId="50587"/>
    <cellStyle name="Normal 8 2 3 2 2 4" xfId="50588"/>
    <cellStyle name="Normal 8 2 3 2 3" xfId="50589"/>
    <cellStyle name="Normal 8 2 3 2 3 2" xfId="50590"/>
    <cellStyle name="Normal 8 2 3 2 3 2 2" xfId="50591"/>
    <cellStyle name="Normal 8 2 3 2 3 2 2 2" xfId="50592"/>
    <cellStyle name="Normal 8 2 3 2 3 2 3" xfId="50593"/>
    <cellStyle name="Normal 8 2 3 2 3 3" xfId="50594"/>
    <cellStyle name="Normal 8 2 3 2 3 3 2" xfId="50595"/>
    <cellStyle name="Normal 8 2 3 2 3 4" xfId="50596"/>
    <cellStyle name="Normal 8 2 3 2 4" xfId="50597"/>
    <cellStyle name="Normal 8 2 3 2 4 2" xfId="50598"/>
    <cellStyle name="Normal 8 2 3 2 4 2 2" xfId="50599"/>
    <cellStyle name="Normal 8 2 3 2 4 3" xfId="50600"/>
    <cellStyle name="Normal 8 2 3 2 5" xfId="50601"/>
    <cellStyle name="Normal 8 2 3 2 5 2" xfId="50602"/>
    <cellStyle name="Normal 8 2 3 2 6" xfId="50603"/>
    <cellStyle name="Normal 8 2 3 2 7" xfId="50604"/>
    <cellStyle name="Normal 8 2 3 3" xfId="50605"/>
    <cellStyle name="Normal 8 2 3 3 2" xfId="50606"/>
    <cellStyle name="Normal 8 2 3 3 2 2" xfId="50607"/>
    <cellStyle name="Normal 8 2 3 3 2 2 2" xfId="50608"/>
    <cellStyle name="Normal 8 2 3 3 2 3" xfId="50609"/>
    <cellStyle name="Normal 8 2 3 3 3" xfId="50610"/>
    <cellStyle name="Normal 8 2 3 3 3 2" xfId="50611"/>
    <cellStyle name="Normal 8 2 3 3 4" xfId="50612"/>
    <cellStyle name="Normal 8 2 3 3 5" xfId="50613"/>
    <cellStyle name="Normal 8 2 3 4" xfId="50614"/>
    <cellStyle name="Normal 8 2 3 4 2" xfId="50615"/>
    <cellStyle name="Normal 8 2 3 4 2 2" xfId="50616"/>
    <cellStyle name="Normal 8 2 3 4 2 2 2" xfId="50617"/>
    <cellStyle name="Normal 8 2 3 4 2 3" xfId="50618"/>
    <cellStyle name="Normal 8 2 3 4 3" xfId="50619"/>
    <cellStyle name="Normal 8 2 3 4 3 2" xfId="50620"/>
    <cellStyle name="Normal 8 2 3 4 4" xfId="50621"/>
    <cellStyle name="Normal 8 2 3 5" xfId="50622"/>
    <cellStyle name="Normal 8 2 3 5 2" xfId="50623"/>
    <cellStyle name="Normal 8 2 3 5 2 2" xfId="50624"/>
    <cellStyle name="Normal 8 2 3 5 2 2 2" xfId="50625"/>
    <cellStyle name="Normal 8 2 3 5 2 3" xfId="50626"/>
    <cellStyle name="Normal 8 2 3 5 3" xfId="50627"/>
    <cellStyle name="Normal 8 2 3 5 3 2" xfId="50628"/>
    <cellStyle name="Normal 8 2 3 5 4" xfId="50629"/>
    <cellStyle name="Normal 8 2 3 6" xfId="50630"/>
    <cellStyle name="Normal 8 2 3 6 2" xfId="50631"/>
    <cellStyle name="Normal 8 2 3 6 2 2" xfId="50632"/>
    <cellStyle name="Normal 8 2 3 6 2 2 2" xfId="50633"/>
    <cellStyle name="Normal 8 2 3 6 2 3" xfId="50634"/>
    <cellStyle name="Normal 8 2 3 6 3" xfId="50635"/>
    <cellStyle name="Normal 8 2 3 6 3 2" xfId="50636"/>
    <cellStyle name="Normal 8 2 3 6 4" xfId="50637"/>
    <cellStyle name="Normal 8 2 3 7" xfId="50638"/>
    <cellStyle name="Normal 8 2 3 7 2" xfId="50639"/>
    <cellStyle name="Normal 8 2 3 7 2 2" xfId="50640"/>
    <cellStyle name="Normal 8 2 3 7 3" xfId="50641"/>
    <cellStyle name="Normal 8 2 3 8" xfId="50642"/>
    <cellStyle name="Normal 8 2 3 8 2" xfId="50643"/>
    <cellStyle name="Normal 8 2 3 9" xfId="50644"/>
    <cellStyle name="Normal 8 2 4" xfId="50645"/>
    <cellStyle name="Normal 8 2 4 2" xfId="50646"/>
    <cellStyle name="Normal 8 2 4 2 2" xfId="50647"/>
    <cellStyle name="Normal 8 2 4 2 2 2" xfId="50648"/>
    <cellStyle name="Normal 8 2 4 2 2 2 2" xfId="50649"/>
    <cellStyle name="Normal 8 2 4 2 2 3" xfId="50650"/>
    <cellStyle name="Normal 8 2 4 2 3" xfId="50651"/>
    <cellStyle name="Normal 8 2 4 2 3 2" xfId="50652"/>
    <cellStyle name="Normal 8 2 4 2 4" xfId="50653"/>
    <cellStyle name="Normal 8 2 4 3" xfId="50654"/>
    <cellStyle name="Normal 8 2 4 3 2" xfId="50655"/>
    <cellStyle name="Normal 8 2 4 3 2 2" xfId="50656"/>
    <cellStyle name="Normal 8 2 4 3 2 2 2" xfId="50657"/>
    <cellStyle name="Normal 8 2 4 3 2 3" xfId="50658"/>
    <cellStyle name="Normal 8 2 4 3 3" xfId="50659"/>
    <cellStyle name="Normal 8 2 4 3 3 2" xfId="50660"/>
    <cellStyle name="Normal 8 2 4 3 4" xfId="50661"/>
    <cellStyle name="Normal 8 2 4 4" xfId="50662"/>
    <cellStyle name="Normal 8 2 4 4 2" xfId="50663"/>
    <cellStyle name="Normal 8 2 4 4 2 2" xfId="50664"/>
    <cellStyle name="Normal 8 2 4 4 3" xfId="50665"/>
    <cellStyle name="Normal 8 2 4 5" xfId="50666"/>
    <cellStyle name="Normal 8 2 4 5 2" xfId="50667"/>
    <cellStyle name="Normal 8 2 4 6" xfId="50668"/>
    <cellStyle name="Normal 8 2 4 7" xfId="50669"/>
    <cellStyle name="Normal 8 2 5" xfId="50670"/>
    <cellStyle name="Normal 8 2 5 2" xfId="50671"/>
    <cellStyle name="Normal 8 2 5 2 2" xfId="50672"/>
    <cellStyle name="Normal 8 2 5 2 2 2" xfId="50673"/>
    <cellStyle name="Normal 8 2 5 2 3" xfId="50674"/>
    <cellStyle name="Normal 8 2 5 3" xfId="50675"/>
    <cellStyle name="Normal 8 2 5 3 2" xfId="50676"/>
    <cellStyle name="Normal 8 2 5 4" xfId="50677"/>
    <cellStyle name="Normal 8 2 5 5" xfId="50678"/>
    <cellStyle name="Normal 8 2 6" xfId="50679"/>
    <cellStyle name="Normal 8 2 6 2" xfId="50680"/>
    <cellStyle name="Normal 8 2 6 2 2" xfId="50681"/>
    <cellStyle name="Normal 8 2 6 2 2 2" xfId="50682"/>
    <cellStyle name="Normal 8 2 6 2 3" xfId="50683"/>
    <cellStyle name="Normal 8 2 6 3" xfId="50684"/>
    <cellStyle name="Normal 8 2 6 3 2" xfId="50685"/>
    <cellStyle name="Normal 8 2 6 4" xfId="50686"/>
    <cellStyle name="Normal 8 2 7" xfId="50687"/>
    <cellStyle name="Normal 8 2 7 2" xfId="50688"/>
    <cellStyle name="Normal 8 2 7 2 2" xfId="50689"/>
    <cellStyle name="Normal 8 2 7 2 2 2" xfId="50690"/>
    <cellStyle name="Normal 8 2 7 2 3" xfId="50691"/>
    <cellStyle name="Normal 8 2 7 3" xfId="50692"/>
    <cellStyle name="Normal 8 2 7 3 2" xfId="50693"/>
    <cellStyle name="Normal 8 2 7 4" xfId="50694"/>
    <cellStyle name="Normal 8 2 8" xfId="50695"/>
    <cellStyle name="Normal 8 2 8 2" xfId="50696"/>
    <cellStyle name="Normal 8 2 8 2 2" xfId="50697"/>
    <cellStyle name="Normal 8 2 8 2 2 2" xfId="50698"/>
    <cellStyle name="Normal 8 2 8 2 3" xfId="50699"/>
    <cellStyle name="Normal 8 2 8 3" xfId="50700"/>
    <cellStyle name="Normal 8 2 8 3 2" xfId="50701"/>
    <cellStyle name="Normal 8 2 8 4" xfId="50702"/>
    <cellStyle name="Normal 8 2 9" xfId="50703"/>
    <cellStyle name="Normal 8 2 9 2" xfId="50704"/>
    <cellStyle name="Normal 8 2 9 2 2" xfId="50705"/>
    <cellStyle name="Normal 8 2 9 3" xfId="50706"/>
    <cellStyle name="Normal 8 3" xfId="50707"/>
    <cellStyle name="Normal 8 3 10" xfId="50708"/>
    <cellStyle name="Normal 8 3 2" xfId="50709"/>
    <cellStyle name="Normal 8 3 2 2" xfId="50710"/>
    <cellStyle name="Normal 8 3 2 2 2" xfId="50711"/>
    <cellStyle name="Normal 8 3 2 2 2 2" xfId="50712"/>
    <cellStyle name="Normal 8 3 2 2 2 2 2" xfId="50713"/>
    <cellStyle name="Normal 8 3 2 2 2 3" xfId="50714"/>
    <cellStyle name="Normal 8 3 2 2 3" xfId="50715"/>
    <cellStyle name="Normal 8 3 2 2 3 2" xfId="50716"/>
    <cellStyle name="Normal 8 3 2 2 4" xfId="50717"/>
    <cellStyle name="Normal 8 3 2 3" xfId="50718"/>
    <cellStyle name="Normal 8 3 2 3 2" xfId="50719"/>
    <cellStyle name="Normal 8 3 2 3 2 2" xfId="50720"/>
    <cellStyle name="Normal 8 3 2 3 2 2 2" xfId="50721"/>
    <cellStyle name="Normal 8 3 2 3 2 3" xfId="50722"/>
    <cellStyle name="Normal 8 3 2 3 3" xfId="50723"/>
    <cellStyle name="Normal 8 3 2 3 3 2" xfId="50724"/>
    <cellStyle name="Normal 8 3 2 3 4" xfId="50725"/>
    <cellStyle name="Normal 8 3 2 4" xfId="50726"/>
    <cellStyle name="Normal 8 3 2 4 2" xfId="50727"/>
    <cellStyle name="Normal 8 3 2 4 2 2" xfId="50728"/>
    <cellStyle name="Normal 8 3 2 4 3" xfId="50729"/>
    <cellStyle name="Normal 8 3 2 5" xfId="50730"/>
    <cellStyle name="Normal 8 3 2 5 2" xfId="50731"/>
    <cellStyle name="Normal 8 3 2 6" xfId="50732"/>
    <cellStyle name="Normal 8 3 2 7" xfId="50733"/>
    <cellStyle name="Normal 8 3 3" xfId="50734"/>
    <cellStyle name="Normal 8 3 3 2" xfId="50735"/>
    <cellStyle name="Normal 8 3 3 2 2" xfId="50736"/>
    <cellStyle name="Normal 8 3 3 2 2 2" xfId="50737"/>
    <cellStyle name="Normal 8 3 3 2 3" xfId="50738"/>
    <cellStyle name="Normal 8 3 3 3" xfId="50739"/>
    <cellStyle name="Normal 8 3 3 3 2" xfId="50740"/>
    <cellStyle name="Normal 8 3 3 4" xfId="50741"/>
    <cellStyle name="Normal 8 3 3 5" xfId="50742"/>
    <cellStyle name="Normal 8 3 4" xfId="50743"/>
    <cellStyle name="Normal 8 3 4 2" xfId="50744"/>
    <cellStyle name="Normal 8 3 4 2 2" xfId="50745"/>
    <cellStyle name="Normal 8 3 4 2 2 2" xfId="50746"/>
    <cellStyle name="Normal 8 3 4 2 3" xfId="50747"/>
    <cellStyle name="Normal 8 3 4 3" xfId="50748"/>
    <cellStyle name="Normal 8 3 4 3 2" xfId="50749"/>
    <cellStyle name="Normal 8 3 4 4" xfId="50750"/>
    <cellStyle name="Normal 8 3 5" xfId="50751"/>
    <cellStyle name="Normal 8 3 5 2" xfId="50752"/>
    <cellStyle name="Normal 8 3 5 2 2" xfId="50753"/>
    <cellStyle name="Normal 8 3 5 2 2 2" xfId="50754"/>
    <cellStyle name="Normal 8 3 5 2 3" xfId="50755"/>
    <cellStyle name="Normal 8 3 5 3" xfId="50756"/>
    <cellStyle name="Normal 8 3 5 3 2" xfId="50757"/>
    <cellStyle name="Normal 8 3 5 4" xfId="50758"/>
    <cellStyle name="Normal 8 3 6" xfId="50759"/>
    <cellStyle name="Normal 8 3 6 2" xfId="50760"/>
    <cellStyle name="Normal 8 3 6 2 2" xfId="50761"/>
    <cellStyle name="Normal 8 3 6 2 2 2" xfId="50762"/>
    <cellStyle name="Normal 8 3 6 2 3" xfId="50763"/>
    <cellStyle name="Normal 8 3 6 3" xfId="50764"/>
    <cellStyle name="Normal 8 3 6 3 2" xfId="50765"/>
    <cellStyle name="Normal 8 3 6 4" xfId="50766"/>
    <cellStyle name="Normal 8 3 7" xfId="50767"/>
    <cellStyle name="Normal 8 3 7 2" xfId="50768"/>
    <cellStyle name="Normal 8 3 7 2 2" xfId="50769"/>
    <cellStyle name="Normal 8 3 7 3" xfId="50770"/>
    <cellStyle name="Normal 8 3 8" xfId="50771"/>
    <cellStyle name="Normal 8 3 8 2" xfId="50772"/>
    <cellStyle name="Normal 8 3 9" xfId="50773"/>
    <cellStyle name="Normal 8 4" xfId="50774"/>
    <cellStyle name="Normal 8 4 10" xfId="50775"/>
    <cellStyle name="Normal 8 4 2" xfId="50776"/>
    <cellStyle name="Normal 8 4 2 2" xfId="50777"/>
    <cellStyle name="Normal 8 4 2 2 2" xfId="50778"/>
    <cellStyle name="Normal 8 4 2 2 2 2" xfId="50779"/>
    <cellStyle name="Normal 8 4 2 2 2 2 2" xfId="50780"/>
    <cellStyle name="Normal 8 4 2 2 2 3" xfId="50781"/>
    <cellStyle name="Normal 8 4 2 2 3" xfId="50782"/>
    <cellStyle name="Normal 8 4 2 2 3 2" xfId="50783"/>
    <cellStyle name="Normal 8 4 2 2 4" xfId="50784"/>
    <cellStyle name="Normal 8 4 2 3" xfId="50785"/>
    <cellStyle name="Normal 8 4 2 3 2" xfId="50786"/>
    <cellStyle name="Normal 8 4 2 3 2 2" xfId="50787"/>
    <cellStyle name="Normal 8 4 2 3 2 2 2" xfId="50788"/>
    <cellStyle name="Normal 8 4 2 3 2 3" xfId="50789"/>
    <cellStyle name="Normal 8 4 2 3 3" xfId="50790"/>
    <cellStyle name="Normal 8 4 2 3 3 2" xfId="50791"/>
    <cellStyle name="Normal 8 4 2 3 4" xfId="50792"/>
    <cellStyle name="Normal 8 4 2 4" xfId="50793"/>
    <cellStyle name="Normal 8 4 2 4 2" xfId="50794"/>
    <cellStyle name="Normal 8 4 2 4 2 2" xfId="50795"/>
    <cellStyle name="Normal 8 4 2 4 3" xfId="50796"/>
    <cellStyle name="Normal 8 4 2 5" xfId="50797"/>
    <cellStyle name="Normal 8 4 2 5 2" xfId="50798"/>
    <cellStyle name="Normal 8 4 2 6" xfId="50799"/>
    <cellStyle name="Normal 8 4 2 7" xfId="50800"/>
    <cellStyle name="Normal 8 4 3" xfId="50801"/>
    <cellStyle name="Normal 8 4 3 2" xfId="50802"/>
    <cellStyle name="Normal 8 4 3 2 2" xfId="50803"/>
    <cellStyle name="Normal 8 4 3 2 2 2" xfId="50804"/>
    <cellStyle name="Normal 8 4 3 2 3" xfId="50805"/>
    <cellStyle name="Normal 8 4 3 3" xfId="50806"/>
    <cellStyle name="Normal 8 4 3 3 2" xfId="50807"/>
    <cellStyle name="Normal 8 4 3 4" xfId="50808"/>
    <cellStyle name="Normal 8 4 3 5" xfId="50809"/>
    <cellStyle name="Normal 8 4 4" xfId="50810"/>
    <cellStyle name="Normal 8 4 4 2" xfId="50811"/>
    <cellStyle name="Normal 8 4 4 2 2" xfId="50812"/>
    <cellStyle name="Normal 8 4 4 2 2 2" xfId="50813"/>
    <cellStyle name="Normal 8 4 4 2 3" xfId="50814"/>
    <cellStyle name="Normal 8 4 4 3" xfId="50815"/>
    <cellStyle name="Normal 8 4 4 3 2" xfId="50816"/>
    <cellStyle name="Normal 8 4 4 4" xfId="50817"/>
    <cellStyle name="Normal 8 4 5" xfId="50818"/>
    <cellStyle name="Normal 8 4 5 2" xfId="50819"/>
    <cellStyle name="Normal 8 4 5 2 2" xfId="50820"/>
    <cellStyle name="Normal 8 4 5 2 2 2" xfId="50821"/>
    <cellStyle name="Normal 8 4 5 2 3" xfId="50822"/>
    <cellStyle name="Normal 8 4 5 3" xfId="50823"/>
    <cellStyle name="Normal 8 4 5 3 2" xfId="50824"/>
    <cellStyle name="Normal 8 4 5 4" xfId="50825"/>
    <cellStyle name="Normal 8 4 6" xfId="50826"/>
    <cellStyle name="Normal 8 4 6 2" xfId="50827"/>
    <cellStyle name="Normal 8 4 6 2 2" xfId="50828"/>
    <cellStyle name="Normal 8 4 6 2 2 2" xfId="50829"/>
    <cellStyle name="Normal 8 4 6 2 3" xfId="50830"/>
    <cellStyle name="Normal 8 4 6 3" xfId="50831"/>
    <cellStyle name="Normal 8 4 6 3 2" xfId="50832"/>
    <cellStyle name="Normal 8 4 6 4" xfId="50833"/>
    <cellStyle name="Normal 8 4 7" xfId="50834"/>
    <cellStyle name="Normal 8 4 7 2" xfId="50835"/>
    <cellStyle name="Normal 8 4 7 2 2" xfId="50836"/>
    <cellStyle name="Normal 8 4 7 3" xfId="50837"/>
    <cellStyle name="Normal 8 4 8" xfId="50838"/>
    <cellStyle name="Normal 8 4 8 2" xfId="50839"/>
    <cellStyle name="Normal 8 4 9" xfId="50840"/>
    <cellStyle name="Normal 8 5" xfId="50841"/>
    <cellStyle name="Normal 8 5 2" xfId="50842"/>
    <cellStyle name="Normal 8 5 2 2" xfId="50843"/>
    <cellStyle name="Normal 8 5 2 2 2" xfId="50844"/>
    <cellStyle name="Normal 8 5 2 2 2 2" xfId="50845"/>
    <cellStyle name="Normal 8 5 2 2 3" xfId="50846"/>
    <cellStyle name="Normal 8 5 2 3" xfId="50847"/>
    <cellStyle name="Normal 8 5 2 3 2" xfId="50848"/>
    <cellStyle name="Normal 8 5 2 4" xfId="50849"/>
    <cellStyle name="Normal 8 5 3" xfId="50850"/>
    <cellStyle name="Normal 8 5 3 2" xfId="50851"/>
    <cellStyle name="Normal 8 5 3 2 2" xfId="50852"/>
    <cellStyle name="Normal 8 5 3 2 2 2" xfId="50853"/>
    <cellStyle name="Normal 8 5 3 2 3" xfId="50854"/>
    <cellStyle name="Normal 8 5 3 3" xfId="50855"/>
    <cellStyle name="Normal 8 5 3 3 2" xfId="50856"/>
    <cellStyle name="Normal 8 5 3 4" xfId="50857"/>
    <cellStyle name="Normal 8 5 4" xfId="50858"/>
    <cellStyle name="Normal 8 5 4 2" xfId="50859"/>
    <cellStyle name="Normal 8 5 4 2 2" xfId="50860"/>
    <cellStyle name="Normal 8 5 4 3" xfId="50861"/>
    <cellStyle name="Normal 8 5 5" xfId="50862"/>
    <cellStyle name="Normal 8 5 5 2" xfId="50863"/>
    <cellStyle name="Normal 8 5 6" xfId="50864"/>
    <cellStyle name="Normal 8 5 7" xfId="50865"/>
    <cellStyle name="Normal 8 6" xfId="50866"/>
    <cellStyle name="Normal 8 6 2" xfId="50867"/>
    <cellStyle name="Normal 8 6 2 2" xfId="50868"/>
    <cellStyle name="Normal 8 6 2 2 2" xfId="50869"/>
    <cellStyle name="Normal 8 6 2 3" xfId="50870"/>
    <cellStyle name="Normal 8 6 3" xfId="50871"/>
    <cellStyle name="Normal 8 6 3 2" xfId="50872"/>
    <cellStyle name="Normal 8 6 4" xfId="50873"/>
    <cellStyle name="Normal 8 6 5" xfId="50874"/>
    <cellStyle name="Normal 8 7" xfId="50875"/>
    <cellStyle name="Normal 8 7 2" xfId="50876"/>
    <cellStyle name="Normal 8 7 2 2" xfId="50877"/>
    <cellStyle name="Normal 8 7 2 2 2" xfId="50878"/>
    <cellStyle name="Normal 8 7 2 3" xfId="50879"/>
    <cellStyle name="Normal 8 7 3" xfId="50880"/>
    <cellStyle name="Normal 8 7 3 2" xfId="50881"/>
    <cellStyle name="Normal 8 7 4" xfId="50882"/>
    <cellStyle name="Normal 8 8" xfId="50883"/>
    <cellStyle name="Normal 8 8 2" xfId="50884"/>
    <cellStyle name="Normal 8 8 2 2" xfId="50885"/>
    <cellStyle name="Normal 8 8 2 2 2" xfId="50886"/>
    <cellStyle name="Normal 8 8 2 3" xfId="50887"/>
    <cellStyle name="Normal 8 8 3" xfId="50888"/>
    <cellStyle name="Normal 8 8 3 2" xfId="50889"/>
    <cellStyle name="Normal 8 8 4" xfId="50890"/>
    <cellStyle name="Normal 8 9" xfId="50891"/>
    <cellStyle name="Normal 8 9 2" xfId="50892"/>
    <cellStyle name="Normal 8 9 2 2" xfId="50893"/>
    <cellStyle name="Normal 8 9 2 2 2" xfId="50894"/>
    <cellStyle name="Normal 8 9 2 3" xfId="50895"/>
    <cellStyle name="Normal 8 9 3" xfId="50896"/>
    <cellStyle name="Normal 8 9 3 2" xfId="50897"/>
    <cellStyle name="Normal 8 9 4" xfId="50898"/>
    <cellStyle name="Normal 9" xfId="50899"/>
    <cellStyle name="Normal 9 10" xfId="50900"/>
    <cellStyle name="Normal 9 10 2" xfId="50901"/>
    <cellStyle name="Normal 9 11" xfId="50902"/>
    <cellStyle name="Normal 9 12" xfId="50903"/>
    <cellStyle name="Normal 9 13" xfId="50904"/>
    <cellStyle name="Normal 9 14" xfId="50905"/>
    <cellStyle name="Normal 9 2" xfId="50906"/>
    <cellStyle name="Normal 9 2 10" xfId="50907"/>
    <cellStyle name="Normal 9 2 11" xfId="50908"/>
    <cellStyle name="Normal 9 2 2" xfId="50909"/>
    <cellStyle name="Normal 9 2 2 2" xfId="50910"/>
    <cellStyle name="Normal 9 2 2 2 2" xfId="50911"/>
    <cellStyle name="Normal 9 2 2 2 2 2" xfId="50912"/>
    <cellStyle name="Normal 9 2 2 2 2 2 2" xfId="50913"/>
    <cellStyle name="Normal 9 2 2 2 2 3" xfId="50914"/>
    <cellStyle name="Normal 9 2 2 2 3" xfId="50915"/>
    <cellStyle name="Normal 9 2 2 2 3 2" xfId="50916"/>
    <cellStyle name="Normal 9 2 2 2 4" xfId="50917"/>
    <cellStyle name="Normal 9 2 2 3" xfId="50918"/>
    <cellStyle name="Normal 9 2 2 3 2" xfId="50919"/>
    <cellStyle name="Normal 9 2 2 3 2 2" xfId="50920"/>
    <cellStyle name="Normal 9 2 2 3 2 2 2" xfId="50921"/>
    <cellStyle name="Normal 9 2 2 3 2 3" xfId="50922"/>
    <cellStyle name="Normal 9 2 2 3 3" xfId="50923"/>
    <cellStyle name="Normal 9 2 2 3 3 2" xfId="50924"/>
    <cellStyle name="Normal 9 2 2 3 4" xfId="50925"/>
    <cellStyle name="Normal 9 2 2 4" xfId="50926"/>
    <cellStyle name="Normal 9 2 2 4 2" xfId="50927"/>
    <cellStyle name="Normal 9 2 2 4 2 2" xfId="50928"/>
    <cellStyle name="Normal 9 2 2 4 3" xfId="50929"/>
    <cellStyle name="Normal 9 2 2 5" xfId="50930"/>
    <cellStyle name="Normal 9 2 2 5 2" xfId="50931"/>
    <cellStyle name="Normal 9 2 2 6" xfId="50932"/>
    <cellStyle name="Normal 9 2 2 7" xfId="50933"/>
    <cellStyle name="Normal 9 2 3" xfId="50934"/>
    <cellStyle name="Normal 9 2 3 2" xfId="50935"/>
    <cellStyle name="Normal 9 2 3 2 2" xfId="50936"/>
    <cellStyle name="Normal 9 2 3 2 2 2" xfId="50937"/>
    <cellStyle name="Normal 9 2 3 2 3" xfId="50938"/>
    <cellStyle name="Normal 9 2 3 3" xfId="50939"/>
    <cellStyle name="Normal 9 2 3 3 2" xfId="50940"/>
    <cellStyle name="Normal 9 2 3 4" xfId="50941"/>
    <cellStyle name="Normal 9 2 3 5" xfId="50942"/>
    <cellStyle name="Normal 9 2 4" xfId="50943"/>
    <cellStyle name="Normal 9 2 4 2" xfId="50944"/>
    <cellStyle name="Normal 9 2 4 2 2" xfId="50945"/>
    <cellStyle name="Normal 9 2 4 2 2 2" xfId="50946"/>
    <cellStyle name="Normal 9 2 4 2 3" xfId="50947"/>
    <cellStyle name="Normal 9 2 4 3" xfId="50948"/>
    <cellStyle name="Normal 9 2 4 3 2" xfId="50949"/>
    <cellStyle name="Normal 9 2 4 4" xfId="50950"/>
    <cellStyle name="Normal 9 2 5" xfId="50951"/>
    <cellStyle name="Normal 9 2 5 2" xfId="50952"/>
    <cellStyle name="Normal 9 2 5 2 2" xfId="50953"/>
    <cellStyle name="Normal 9 2 5 2 2 2" xfId="50954"/>
    <cellStyle name="Normal 9 2 5 2 3" xfId="50955"/>
    <cellStyle name="Normal 9 2 5 3" xfId="50956"/>
    <cellStyle name="Normal 9 2 5 3 2" xfId="50957"/>
    <cellStyle name="Normal 9 2 5 4" xfId="50958"/>
    <cellStyle name="Normal 9 2 6" xfId="50959"/>
    <cellStyle name="Normal 9 2 6 2" xfId="50960"/>
    <cellStyle name="Normal 9 2 6 2 2" xfId="50961"/>
    <cellStyle name="Normal 9 2 6 2 2 2" xfId="50962"/>
    <cellStyle name="Normal 9 2 6 2 3" xfId="50963"/>
    <cellStyle name="Normal 9 2 6 3" xfId="50964"/>
    <cellStyle name="Normal 9 2 6 3 2" xfId="50965"/>
    <cellStyle name="Normal 9 2 6 4" xfId="50966"/>
    <cellStyle name="Normal 9 2 7" xfId="50967"/>
    <cellStyle name="Normal 9 2 7 2" xfId="50968"/>
    <cellStyle name="Normal 9 2 7 2 2" xfId="50969"/>
    <cellStyle name="Normal 9 2 7 3" xfId="50970"/>
    <cellStyle name="Normal 9 2 8" xfId="50971"/>
    <cellStyle name="Normal 9 2 8 2" xfId="50972"/>
    <cellStyle name="Normal 9 2 9" xfId="50973"/>
    <cellStyle name="Normal 9 3" xfId="50974"/>
    <cellStyle name="Normal 9 3 10" xfId="50975"/>
    <cellStyle name="Normal 9 3 2" xfId="50976"/>
    <cellStyle name="Normal 9 3 2 2" xfId="50977"/>
    <cellStyle name="Normal 9 3 2 2 2" xfId="50978"/>
    <cellStyle name="Normal 9 3 2 2 2 2" xfId="50979"/>
    <cellStyle name="Normal 9 3 2 2 2 2 2" xfId="50980"/>
    <cellStyle name="Normal 9 3 2 2 2 3" xfId="50981"/>
    <cellStyle name="Normal 9 3 2 2 3" xfId="50982"/>
    <cellStyle name="Normal 9 3 2 2 3 2" xfId="50983"/>
    <cellStyle name="Normal 9 3 2 2 4" xfId="50984"/>
    <cellStyle name="Normal 9 3 2 3" xfId="50985"/>
    <cellStyle name="Normal 9 3 2 3 2" xfId="50986"/>
    <cellStyle name="Normal 9 3 2 3 2 2" xfId="50987"/>
    <cellStyle name="Normal 9 3 2 3 2 2 2" xfId="50988"/>
    <cellStyle name="Normal 9 3 2 3 2 3" xfId="50989"/>
    <cellStyle name="Normal 9 3 2 3 3" xfId="50990"/>
    <cellStyle name="Normal 9 3 2 3 3 2" xfId="50991"/>
    <cellStyle name="Normal 9 3 2 3 4" xfId="50992"/>
    <cellStyle name="Normal 9 3 2 4" xfId="50993"/>
    <cellStyle name="Normal 9 3 2 4 2" xfId="50994"/>
    <cellStyle name="Normal 9 3 2 4 2 2" xfId="50995"/>
    <cellStyle name="Normal 9 3 2 4 3" xfId="50996"/>
    <cellStyle name="Normal 9 3 2 5" xfId="50997"/>
    <cellStyle name="Normal 9 3 2 5 2" xfId="50998"/>
    <cellStyle name="Normal 9 3 2 6" xfId="50999"/>
    <cellStyle name="Normal 9 3 2 7" xfId="51000"/>
    <cellStyle name="Normal 9 3 3" xfId="51001"/>
    <cellStyle name="Normal 9 3 3 2" xfId="51002"/>
    <cellStyle name="Normal 9 3 3 2 2" xfId="51003"/>
    <cellStyle name="Normal 9 3 3 2 2 2" xfId="51004"/>
    <cellStyle name="Normal 9 3 3 2 3" xfId="51005"/>
    <cellStyle name="Normal 9 3 3 3" xfId="51006"/>
    <cellStyle name="Normal 9 3 3 3 2" xfId="51007"/>
    <cellStyle name="Normal 9 3 3 4" xfId="51008"/>
    <cellStyle name="Normal 9 3 3 5" xfId="51009"/>
    <cellStyle name="Normal 9 3 4" xfId="51010"/>
    <cellStyle name="Normal 9 3 4 2" xfId="51011"/>
    <cellStyle name="Normal 9 3 4 2 2" xfId="51012"/>
    <cellStyle name="Normal 9 3 4 2 2 2" xfId="51013"/>
    <cellStyle name="Normal 9 3 4 2 3" xfId="51014"/>
    <cellStyle name="Normal 9 3 4 3" xfId="51015"/>
    <cellStyle name="Normal 9 3 4 3 2" xfId="51016"/>
    <cellStyle name="Normal 9 3 4 4" xfId="51017"/>
    <cellStyle name="Normal 9 3 5" xfId="51018"/>
    <cellStyle name="Normal 9 3 5 2" xfId="51019"/>
    <cellStyle name="Normal 9 3 5 2 2" xfId="51020"/>
    <cellStyle name="Normal 9 3 5 2 2 2" xfId="51021"/>
    <cellStyle name="Normal 9 3 5 2 3" xfId="51022"/>
    <cellStyle name="Normal 9 3 5 3" xfId="51023"/>
    <cellStyle name="Normal 9 3 5 3 2" xfId="51024"/>
    <cellStyle name="Normal 9 3 5 4" xfId="51025"/>
    <cellStyle name="Normal 9 3 6" xfId="51026"/>
    <cellStyle name="Normal 9 3 6 2" xfId="51027"/>
    <cellStyle name="Normal 9 3 6 2 2" xfId="51028"/>
    <cellStyle name="Normal 9 3 6 2 2 2" xfId="51029"/>
    <cellStyle name="Normal 9 3 6 2 3" xfId="51030"/>
    <cellStyle name="Normal 9 3 6 3" xfId="51031"/>
    <cellStyle name="Normal 9 3 6 3 2" xfId="51032"/>
    <cellStyle name="Normal 9 3 6 4" xfId="51033"/>
    <cellStyle name="Normal 9 3 7" xfId="51034"/>
    <cellStyle name="Normal 9 3 7 2" xfId="51035"/>
    <cellStyle name="Normal 9 3 7 2 2" xfId="51036"/>
    <cellStyle name="Normal 9 3 7 3" xfId="51037"/>
    <cellStyle name="Normal 9 3 8" xfId="51038"/>
    <cellStyle name="Normal 9 3 8 2" xfId="51039"/>
    <cellStyle name="Normal 9 3 9" xfId="51040"/>
    <cellStyle name="Normal 9 4" xfId="51041"/>
    <cellStyle name="Normal 9 4 2" xfId="51042"/>
    <cellStyle name="Normal 9 4 2 2" xfId="51043"/>
    <cellStyle name="Normal 9 4 2 2 2" xfId="51044"/>
    <cellStyle name="Normal 9 4 2 2 2 2" xfId="51045"/>
    <cellStyle name="Normal 9 4 2 2 3" xfId="51046"/>
    <cellStyle name="Normal 9 4 2 3" xfId="51047"/>
    <cellStyle name="Normal 9 4 2 3 2" xfId="51048"/>
    <cellStyle name="Normal 9 4 2 4" xfId="51049"/>
    <cellStyle name="Normal 9 4 3" xfId="51050"/>
    <cellStyle name="Normal 9 4 3 2" xfId="51051"/>
    <cellStyle name="Normal 9 4 3 2 2" xfId="51052"/>
    <cellStyle name="Normal 9 4 3 2 2 2" xfId="51053"/>
    <cellStyle name="Normal 9 4 3 2 3" xfId="51054"/>
    <cellStyle name="Normal 9 4 3 3" xfId="51055"/>
    <cellStyle name="Normal 9 4 3 3 2" xfId="51056"/>
    <cellStyle name="Normal 9 4 3 4" xfId="51057"/>
    <cellStyle name="Normal 9 4 4" xfId="51058"/>
    <cellStyle name="Normal 9 4 4 2" xfId="51059"/>
    <cellStyle name="Normal 9 4 4 2 2" xfId="51060"/>
    <cellStyle name="Normal 9 4 4 3" xfId="51061"/>
    <cellStyle name="Normal 9 4 5" xfId="51062"/>
    <cellStyle name="Normal 9 4 5 2" xfId="51063"/>
    <cellStyle name="Normal 9 4 6" xfId="51064"/>
    <cellStyle name="Normal 9 4 7" xfId="51065"/>
    <cellStyle name="Normal 9 5" xfId="51066"/>
    <cellStyle name="Normal 9 5 2" xfId="51067"/>
    <cellStyle name="Normal 9 5 2 2" xfId="51068"/>
    <cellStyle name="Normal 9 5 2 2 2" xfId="51069"/>
    <cellStyle name="Normal 9 5 2 3" xfId="51070"/>
    <cellStyle name="Normal 9 5 3" xfId="51071"/>
    <cellStyle name="Normal 9 5 3 2" xfId="51072"/>
    <cellStyle name="Normal 9 5 4" xfId="51073"/>
    <cellStyle name="Normal 9 5 5" xfId="51074"/>
    <cellStyle name="Normal 9 6" xfId="51075"/>
    <cellStyle name="Normal 9 6 2" xfId="51076"/>
    <cellStyle name="Normal 9 6 2 2" xfId="51077"/>
    <cellStyle name="Normal 9 6 2 2 2" xfId="51078"/>
    <cellStyle name="Normal 9 6 2 3" xfId="51079"/>
    <cellStyle name="Normal 9 6 3" xfId="51080"/>
    <cellStyle name="Normal 9 6 3 2" xfId="51081"/>
    <cellStyle name="Normal 9 6 4" xfId="51082"/>
    <cellStyle name="Normal 9 7" xfId="51083"/>
    <cellStyle name="Normal 9 7 2" xfId="51084"/>
    <cellStyle name="Normal 9 7 2 2" xfId="51085"/>
    <cellStyle name="Normal 9 7 2 2 2" xfId="51086"/>
    <cellStyle name="Normal 9 7 2 3" xfId="51087"/>
    <cellStyle name="Normal 9 7 3" xfId="51088"/>
    <cellStyle name="Normal 9 7 3 2" xfId="51089"/>
    <cellStyle name="Normal 9 7 4" xfId="51090"/>
    <cellStyle name="Normal 9 8" xfId="51091"/>
    <cellStyle name="Normal 9 8 2" xfId="51092"/>
    <cellStyle name="Normal 9 8 2 2" xfId="51093"/>
    <cellStyle name="Normal 9 8 2 2 2" xfId="51094"/>
    <cellStyle name="Normal 9 8 2 3" xfId="51095"/>
    <cellStyle name="Normal 9 8 3" xfId="51096"/>
    <cellStyle name="Normal 9 8 3 2" xfId="51097"/>
    <cellStyle name="Normal 9 8 4" xfId="51098"/>
    <cellStyle name="Normal 9 9" xfId="51099"/>
    <cellStyle name="Normal 9 9 2" xfId="51100"/>
    <cellStyle name="Normal 9 9 2 2" xfId="51101"/>
    <cellStyle name="Normal 9 9 3" xfId="51102"/>
    <cellStyle name="Normal_Attachment O &amp; GG Final 11_11_09" xfId="83"/>
    <cellStyle name="Note 10" xfId="51103"/>
    <cellStyle name="Note 10 10" xfId="51104"/>
    <cellStyle name="Note 10 10 2" xfId="51105"/>
    <cellStyle name="Note 10 11" xfId="51106"/>
    <cellStyle name="Note 10 12" xfId="51107"/>
    <cellStyle name="Note 10 13" xfId="51108"/>
    <cellStyle name="Note 10 14" xfId="51109"/>
    <cellStyle name="Note 10 2" xfId="51110"/>
    <cellStyle name="Note 10 2 10" xfId="51111"/>
    <cellStyle name="Note 10 2 2" xfId="51112"/>
    <cellStyle name="Note 10 2 2 2" xfId="51113"/>
    <cellStyle name="Note 10 2 2 2 2" xfId="51114"/>
    <cellStyle name="Note 10 2 2 2 2 2" xfId="51115"/>
    <cellStyle name="Note 10 2 2 2 2 2 2" xfId="51116"/>
    <cellStyle name="Note 10 2 2 2 2 3" xfId="51117"/>
    <cellStyle name="Note 10 2 2 2 3" xfId="51118"/>
    <cellStyle name="Note 10 2 2 2 3 2" xfId="51119"/>
    <cellStyle name="Note 10 2 2 2 4" xfId="51120"/>
    <cellStyle name="Note 10 2 2 3" xfId="51121"/>
    <cellStyle name="Note 10 2 2 3 2" xfId="51122"/>
    <cellStyle name="Note 10 2 2 3 2 2" xfId="51123"/>
    <cellStyle name="Note 10 2 2 3 2 2 2" xfId="51124"/>
    <cellStyle name="Note 10 2 2 3 2 3" xfId="51125"/>
    <cellStyle name="Note 10 2 2 3 3" xfId="51126"/>
    <cellStyle name="Note 10 2 2 3 3 2" xfId="51127"/>
    <cellStyle name="Note 10 2 2 3 4" xfId="51128"/>
    <cellStyle name="Note 10 2 2 4" xfId="51129"/>
    <cellStyle name="Note 10 2 2 4 2" xfId="51130"/>
    <cellStyle name="Note 10 2 2 4 2 2" xfId="51131"/>
    <cellStyle name="Note 10 2 2 4 3" xfId="51132"/>
    <cellStyle name="Note 10 2 2 5" xfId="51133"/>
    <cellStyle name="Note 10 2 2 5 2" xfId="51134"/>
    <cellStyle name="Note 10 2 2 6" xfId="51135"/>
    <cellStyle name="Note 10 2 2 7" xfId="51136"/>
    <cellStyle name="Note 10 2 3" xfId="51137"/>
    <cellStyle name="Note 10 2 3 2" xfId="51138"/>
    <cellStyle name="Note 10 2 3 2 2" xfId="51139"/>
    <cellStyle name="Note 10 2 3 2 2 2" xfId="51140"/>
    <cellStyle name="Note 10 2 3 2 3" xfId="51141"/>
    <cellStyle name="Note 10 2 3 3" xfId="51142"/>
    <cellStyle name="Note 10 2 3 3 2" xfId="51143"/>
    <cellStyle name="Note 10 2 3 4" xfId="51144"/>
    <cellStyle name="Note 10 2 3 5" xfId="51145"/>
    <cellStyle name="Note 10 2 4" xfId="51146"/>
    <cellStyle name="Note 10 2 4 2" xfId="51147"/>
    <cellStyle name="Note 10 2 4 2 2" xfId="51148"/>
    <cellStyle name="Note 10 2 4 2 2 2" xfId="51149"/>
    <cellStyle name="Note 10 2 4 2 3" xfId="51150"/>
    <cellStyle name="Note 10 2 4 3" xfId="51151"/>
    <cellStyle name="Note 10 2 4 3 2" xfId="51152"/>
    <cellStyle name="Note 10 2 4 4" xfId="51153"/>
    <cellStyle name="Note 10 2 5" xfId="51154"/>
    <cellStyle name="Note 10 2 5 2" xfId="51155"/>
    <cellStyle name="Note 10 2 5 2 2" xfId="51156"/>
    <cellStyle name="Note 10 2 5 2 2 2" xfId="51157"/>
    <cellStyle name="Note 10 2 5 2 3" xfId="51158"/>
    <cellStyle name="Note 10 2 5 3" xfId="51159"/>
    <cellStyle name="Note 10 2 5 3 2" xfId="51160"/>
    <cellStyle name="Note 10 2 5 4" xfId="51161"/>
    <cellStyle name="Note 10 2 6" xfId="51162"/>
    <cellStyle name="Note 10 2 6 2" xfId="51163"/>
    <cellStyle name="Note 10 2 6 2 2" xfId="51164"/>
    <cellStyle name="Note 10 2 6 2 2 2" xfId="51165"/>
    <cellStyle name="Note 10 2 6 2 3" xfId="51166"/>
    <cellStyle name="Note 10 2 6 3" xfId="51167"/>
    <cellStyle name="Note 10 2 6 3 2" xfId="51168"/>
    <cellStyle name="Note 10 2 6 4" xfId="51169"/>
    <cellStyle name="Note 10 2 7" xfId="51170"/>
    <cellStyle name="Note 10 2 7 2" xfId="51171"/>
    <cellStyle name="Note 10 2 7 2 2" xfId="51172"/>
    <cellStyle name="Note 10 2 7 3" xfId="51173"/>
    <cellStyle name="Note 10 2 8" xfId="51174"/>
    <cellStyle name="Note 10 2 8 2" xfId="51175"/>
    <cellStyle name="Note 10 2 9" xfId="51176"/>
    <cellStyle name="Note 10 3" xfId="51177"/>
    <cellStyle name="Note 10 3 10" xfId="51178"/>
    <cellStyle name="Note 10 3 2" xfId="51179"/>
    <cellStyle name="Note 10 3 2 2" xfId="51180"/>
    <cellStyle name="Note 10 3 2 2 2" xfId="51181"/>
    <cellStyle name="Note 10 3 2 2 2 2" xfId="51182"/>
    <cellStyle name="Note 10 3 2 2 2 2 2" xfId="51183"/>
    <cellStyle name="Note 10 3 2 2 2 3" xfId="51184"/>
    <cellStyle name="Note 10 3 2 2 3" xfId="51185"/>
    <cellStyle name="Note 10 3 2 2 3 2" xfId="51186"/>
    <cellStyle name="Note 10 3 2 2 4" xfId="51187"/>
    <cellStyle name="Note 10 3 2 3" xfId="51188"/>
    <cellStyle name="Note 10 3 2 3 2" xfId="51189"/>
    <cellStyle name="Note 10 3 2 3 2 2" xfId="51190"/>
    <cellStyle name="Note 10 3 2 3 2 2 2" xfId="51191"/>
    <cellStyle name="Note 10 3 2 3 2 3" xfId="51192"/>
    <cellStyle name="Note 10 3 2 3 3" xfId="51193"/>
    <cellStyle name="Note 10 3 2 3 3 2" xfId="51194"/>
    <cellStyle name="Note 10 3 2 3 4" xfId="51195"/>
    <cellStyle name="Note 10 3 2 4" xfId="51196"/>
    <cellStyle name="Note 10 3 2 4 2" xfId="51197"/>
    <cellStyle name="Note 10 3 2 4 2 2" xfId="51198"/>
    <cellStyle name="Note 10 3 2 4 3" xfId="51199"/>
    <cellStyle name="Note 10 3 2 5" xfId="51200"/>
    <cellStyle name="Note 10 3 2 5 2" xfId="51201"/>
    <cellStyle name="Note 10 3 2 6" xfId="51202"/>
    <cellStyle name="Note 10 3 2 7" xfId="51203"/>
    <cellStyle name="Note 10 3 3" xfId="51204"/>
    <cellStyle name="Note 10 3 3 2" xfId="51205"/>
    <cellStyle name="Note 10 3 3 2 2" xfId="51206"/>
    <cellStyle name="Note 10 3 3 2 2 2" xfId="51207"/>
    <cellStyle name="Note 10 3 3 2 3" xfId="51208"/>
    <cellStyle name="Note 10 3 3 3" xfId="51209"/>
    <cellStyle name="Note 10 3 3 3 2" xfId="51210"/>
    <cellStyle name="Note 10 3 3 4" xfId="51211"/>
    <cellStyle name="Note 10 3 3 5" xfId="51212"/>
    <cellStyle name="Note 10 3 4" xfId="51213"/>
    <cellStyle name="Note 10 3 4 2" xfId="51214"/>
    <cellStyle name="Note 10 3 4 2 2" xfId="51215"/>
    <cellStyle name="Note 10 3 4 2 2 2" xfId="51216"/>
    <cellStyle name="Note 10 3 4 2 3" xfId="51217"/>
    <cellStyle name="Note 10 3 4 3" xfId="51218"/>
    <cellStyle name="Note 10 3 4 3 2" xfId="51219"/>
    <cellStyle name="Note 10 3 4 4" xfId="51220"/>
    <cellStyle name="Note 10 3 5" xfId="51221"/>
    <cellStyle name="Note 10 3 5 2" xfId="51222"/>
    <cellStyle name="Note 10 3 5 2 2" xfId="51223"/>
    <cellStyle name="Note 10 3 5 2 2 2" xfId="51224"/>
    <cellStyle name="Note 10 3 5 2 3" xfId="51225"/>
    <cellStyle name="Note 10 3 5 3" xfId="51226"/>
    <cellStyle name="Note 10 3 5 3 2" xfId="51227"/>
    <cellStyle name="Note 10 3 5 4" xfId="51228"/>
    <cellStyle name="Note 10 3 6" xfId="51229"/>
    <cellStyle name="Note 10 3 6 2" xfId="51230"/>
    <cellStyle name="Note 10 3 6 2 2" xfId="51231"/>
    <cellStyle name="Note 10 3 6 2 2 2" xfId="51232"/>
    <cellStyle name="Note 10 3 6 2 3" xfId="51233"/>
    <cellStyle name="Note 10 3 6 3" xfId="51234"/>
    <cellStyle name="Note 10 3 6 3 2" xfId="51235"/>
    <cellStyle name="Note 10 3 6 4" xfId="51236"/>
    <cellStyle name="Note 10 3 7" xfId="51237"/>
    <cellStyle name="Note 10 3 7 2" xfId="51238"/>
    <cellStyle name="Note 10 3 7 2 2" xfId="51239"/>
    <cellStyle name="Note 10 3 7 3" xfId="51240"/>
    <cellStyle name="Note 10 3 8" xfId="51241"/>
    <cellStyle name="Note 10 3 8 2" xfId="51242"/>
    <cellStyle name="Note 10 3 9" xfId="51243"/>
    <cellStyle name="Note 10 4" xfId="51244"/>
    <cellStyle name="Note 10 4 2" xfId="51245"/>
    <cellStyle name="Note 10 4 2 2" xfId="51246"/>
    <cellStyle name="Note 10 4 2 2 2" xfId="51247"/>
    <cellStyle name="Note 10 4 2 2 2 2" xfId="51248"/>
    <cellStyle name="Note 10 4 2 2 3" xfId="51249"/>
    <cellStyle name="Note 10 4 2 3" xfId="51250"/>
    <cellStyle name="Note 10 4 2 3 2" xfId="51251"/>
    <cellStyle name="Note 10 4 2 4" xfId="51252"/>
    <cellStyle name="Note 10 4 3" xfId="51253"/>
    <cellStyle name="Note 10 4 3 2" xfId="51254"/>
    <cellStyle name="Note 10 4 3 2 2" xfId="51255"/>
    <cellStyle name="Note 10 4 3 2 2 2" xfId="51256"/>
    <cellStyle name="Note 10 4 3 2 3" xfId="51257"/>
    <cellStyle name="Note 10 4 3 3" xfId="51258"/>
    <cellStyle name="Note 10 4 3 3 2" xfId="51259"/>
    <cellStyle name="Note 10 4 3 4" xfId="51260"/>
    <cellStyle name="Note 10 4 4" xfId="51261"/>
    <cellStyle name="Note 10 4 4 2" xfId="51262"/>
    <cellStyle name="Note 10 4 4 2 2" xfId="51263"/>
    <cellStyle name="Note 10 4 4 3" xfId="51264"/>
    <cellStyle name="Note 10 4 5" xfId="51265"/>
    <cellStyle name="Note 10 4 5 2" xfId="51266"/>
    <cellStyle name="Note 10 4 6" xfId="51267"/>
    <cellStyle name="Note 10 4 7" xfId="51268"/>
    <cellStyle name="Note 10 5" xfId="51269"/>
    <cellStyle name="Note 10 5 2" xfId="51270"/>
    <cellStyle name="Note 10 5 2 2" xfId="51271"/>
    <cellStyle name="Note 10 5 2 2 2" xfId="51272"/>
    <cellStyle name="Note 10 5 2 3" xfId="51273"/>
    <cellStyle name="Note 10 5 3" xfId="51274"/>
    <cellStyle name="Note 10 5 3 2" xfId="51275"/>
    <cellStyle name="Note 10 5 4" xfId="51276"/>
    <cellStyle name="Note 10 5 5" xfId="51277"/>
    <cellStyle name="Note 10 6" xfId="51278"/>
    <cellStyle name="Note 10 6 2" xfId="51279"/>
    <cellStyle name="Note 10 6 2 2" xfId="51280"/>
    <cellStyle name="Note 10 6 2 2 2" xfId="51281"/>
    <cellStyle name="Note 10 6 2 3" xfId="51282"/>
    <cellStyle name="Note 10 6 3" xfId="51283"/>
    <cellStyle name="Note 10 6 3 2" xfId="51284"/>
    <cellStyle name="Note 10 6 4" xfId="51285"/>
    <cellStyle name="Note 10 7" xfId="51286"/>
    <cellStyle name="Note 10 7 2" xfId="51287"/>
    <cellStyle name="Note 10 7 2 2" xfId="51288"/>
    <cellStyle name="Note 10 7 2 2 2" xfId="51289"/>
    <cellStyle name="Note 10 7 2 3" xfId="51290"/>
    <cellStyle name="Note 10 7 3" xfId="51291"/>
    <cellStyle name="Note 10 7 3 2" xfId="51292"/>
    <cellStyle name="Note 10 7 4" xfId="51293"/>
    <cellStyle name="Note 10 8" xfId="51294"/>
    <cellStyle name="Note 10 8 2" xfId="51295"/>
    <cellStyle name="Note 10 8 2 2" xfId="51296"/>
    <cellStyle name="Note 10 8 2 2 2" xfId="51297"/>
    <cellStyle name="Note 10 8 2 3" xfId="51298"/>
    <cellStyle name="Note 10 8 3" xfId="51299"/>
    <cellStyle name="Note 10 8 3 2" xfId="51300"/>
    <cellStyle name="Note 10 8 4" xfId="51301"/>
    <cellStyle name="Note 10 9" xfId="51302"/>
    <cellStyle name="Note 10 9 2" xfId="51303"/>
    <cellStyle name="Note 10 9 2 2" xfId="51304"/>
    <cellStyle name="Note 10 9 3" xfId="51305"/>
    <cellStyle name="Note 11" xfId="51306"/>
    <cellStyle name="Note 12" xfId="51307"/>
    <cellStyle name="Note 13" xfId="51308"/>
    <cellStyle name="Note 13 2" xfId="51309"/>
    <cellStyle name="Note 14" xfId="51310"/>
    <cellStyle name="Note 15" xfId="51311"/>
    <cellStyle name="Note 16" xfId="51312"/>
    <cellStyle name="Note 2" xfId="51313"/>
    <cellStyle name="Note 2 10" xfId="51314"/>
    <cellStyle name="Note 2 11" xfId="51315"/>
    <cellStyle name="Note 2 2" xfId="51316"/>
    <cellStyle name="Note 2 2 2" xfId="51317"/>
    <cellStyle name="Note 2 2 2 10" xfId="51318"/>
    <cellStyle name="Note 2 2 2 11" xfId="51319"/>
    <cellStyle name="Note 2 2 2 12" xfId="51320"/>
    <cellStyle name="Note 2 2 2 13" xfId="51321"/>
    <cellStyle name="Note 2 2 2 2" xfId="51322"/>
    <cellStyle name="Note 2 2 2 2 2" xfId="51323"/>
    <cellStyle name="Note 2 2 2 2 2 2" xfId="51324"/>
    <cellStyle name="Note 2 2 2 2 2 2 2" xfId="51325"/>
    <cellStyle name="Note 2 2 2 2 2 3" xfId="51326"/>
    <cellStyle name="Note 2 2 2 2 2 4" xfId="51327"/>
    <cellStyle name="Note 2 2 2 2 3" xfId="51328"/>
    <cellStyle name="Note 2 2 2 2 3 2" xfId="51329"/>
    <cellStyle name="Note 2 2 2 2 4" xfId="51330"/>
    <cellStyle name="Note 2 2 2 2 5" xfId="51331"/>
    <cellStyle name="Note 2 2 2 2 6" xfId="51332"/>
    <cellStyle name="Note 2 2 2 3" xfId="51333"/>
    <cellStyle name="Note 2 2 2 3 2" xfId="51334"/>
    <cellStyle name="Note 2 2 2 3 2 2" xfId="51335"/>
    <cellStyle name="Note 2 2 2 3 2 2 2" xfId="51336"/>
    <cellStyle name="Note 2 2 2 3 2 3" xfId="51337"/>
    <cellStyle name="Note 2 2 2 3 3" xfId="51338"/>
    <cellStyle name="Note 2 2 2 3 3 2" xfId="51339"/>
    <cellStyle name="Note 2 2 2 3 4" xfId="51340"/>
    <cellStyle name="Note 2 2 2 3 5" xfId="51341"/>
    <cellStyle name="Note 2 2 2 4" xfId="51342"/>
    <cellStyle name="Note 2 2 2 4 2" xfId="51343"/>
    <cellStyle name="Note 2 2 2 4 2 2" xfId="51344"/>
    <cellStyle name="Note 2 2 2 4 2 2 2" xfId="51345"/>
    <cellStyle name="Note 2 2 2 4 2 3" xfId="51346"/>
    <cellStyle name="Note 2 2 2 4 3" xfId="51347"/>
    <cellStyle name="Note 2 2 2 4 3 2" xfId="51348"/>
    <cellStyle name="Note 2 2 2 4 4" xfId="51349"/>
    <cellStyle name="Note 2 2 2 5" xfId="51350"/>
    <cellStyle name="Note 2 2 2 5 2" xfId="51351"/>
    <cellStyle name="Note 2 2 2 5 2 2" xfId="51352"/>
    <cellStyle name="Note 2 2 2 5 3" xfId="51353"/>
    <cellStyle name="Note 2 2 2 6" xfId="51354"/>
    <cellStyle name="Note 2 2 2 6 2" xfId="51355"/>
    <cellStyle name="Note 2 2 2 7" xfId="51356"/>
    <cellStyle name="Note 2 2 2 8" xfId="51357"/>
    <cellStyle name="Note 2 2 2 9" xfId="51358"/>
    <cellStyle name="Note 2 2 3" xfId="51359"/>
    <cellStyle name="Note 2 2 3 2" xfId="51360"/>
    <cellStyle name="Note 2 2 3 2 2" xfId="51361"/>
    <cellStyle name="Note 2 2 3 2 2 2" xfId="51362"/>
    <cellStyle name="Note 2 2 3 2 2 2 2" xfId="51363"/>
    <cellStyle name="Note 2 2 3 2 2 3" xfId="51364"/>
    <cellStyle name="Note 2 2 3 2 3" xfId="51365"/>
    <cellStyle name="Note 2 2 3 2 3 2" xfId="51366"/>
    <cellStyle name="Note 2 2 3 2 4" xfId="51367"/>
    <cellStyle name="Note 2 2 3 2 5" xfId="51368"/>
    <cellStyle name="Note 2 2 3 3" xfId="51369"/>
    <cellStyle name="Note 2 2 3 3 2" xfId="51370"/>
    <cellStyle name="Note 2 2 3 3 2 2" xfId="51371"/>
    <cellStyle name="Note 2 2 3 3 2 2 2" xfId="51372"/>
    <cellStyle name="Note 2 2 3 3 2 3" xfId="51373"/>
    <cellStyle name="Note 2 2 3 3 3" xfId="51374"/>
    <cellStyle name="Note 2 2 3 3 3 2" xfId="51375"/>
    <cellStyle name="Note 2 2 3 3 4" xfId="51376"/>
    <cellStyle name="Note 2 2 3 4" xfId="51377"/>
    <cellStyle name="Note 2 2 3 4 2" xfId="51378"/>
    <cellStyle name="Note 2 2 3 4 2 2" xfId="51379"/>
    <cellStyle name="Note 2 2 3 4 3" xfId="51380"/>
    <cellStyle name="Note 2 2 3 5" xfId="51381"/>
    <cellStyle name="Note 2 2 3 5 2" xfId="51382"/>
    <cellStyle name="Note 2 2 3 6" xfId="51383"/>
    <cellStyle name="Note 2 2 3 7" xfId="51384"/>
    <cellStyle name="Note 2 2 3 8" xfId="51385"/>
    <cellStyle name="Note 2 2 4" xfId="51386"/>
    <cellStyle name="Note 2 2 4 2" xfId="51387"/>
    <cellStyle name="Note 2 2 4 2 2" xfId="51388"/>
    <cellStyle name="Note 2 2 4 2 2 2" xfId="51389"/>
    <cellStyle name="Note 2 2 4 2 3" xfId="51390"/>
    <cellStyle name="Note 2 2 4 3" xfId="51391"/>
    <cellStyle name="Note 2 2 4 3 2" xfId="51392"/>
    <cellStyle name="Note 2 2 4 4" xfId="51393"/>
    <cellStyle name="Note 2 2 5" xfId="51394"/>
    <cellStyle name="Note 2 2 6" xfId="51395"/>
    <cellStyle name="Note 2 2 7" xfId="51396"/>
    <cellStyle name="Note 2 2 8" xfId="51397"/>
    <cellStyle name="Note 2 2 9" xfId="51398"/>
    <cellStyle name="Note 2 3" xfId="51399"/>
    <cellStyle name="Note 2 3 10" xfId="51400"/>
    <cellStyle name="Note 2 3 10 2" xfId="51401"/>
    <cellStyle name="Note 2 3 10 2 2" xfId="51402"/>
    <cellStyle name="Note 2 3 10 2 2 2" xfId="51403"/>
    <cellStyle name="Note 2 3 10 2 2 2 2" xfId="51404"/>
    <cellStyle name="Note 2 3 10 2 2 3" xfId="51405"/>
    <cellStyle name="Note 2 3 10 2 3" xfId="51406"/>
    <cellStyle name="Note 2 3 10 2 3 2" xfId="51407"/>
    <cellStyle name="Note 2 3 10 2 4" xfId="51408"/>
    <cellStyle name="Note 2 3 10 3" xfId="51409"/>
    <cellStyle name="Note 2 3 10 3 2" xfId="51410"/>
    <cellStyle name="Note 2 3 10 3 2 2" xfId="51411"/>
    <cellStyle name="Note 2 3 10 3 2 2 2" xfId="51412"/>
    <cellStyle name="Note 2 3 10 3 2 3" xfId="51413"/>
    <cellStyle name="Note 2 3 10 3 3" xfId="51414"/>
    <cellStyle name="Note 2 3 10 3 3 2" xfId="51415"/>
    <cellStyle name="Note 2 3 10 3 4" xfId="51416"/>
    <cellStyle name="Note 2 3 10 4" xfId="51417"/>
    <cellStyle name="Note 2 3 10 4 2" xfId="51418"/>
    <cellStyle name="Note 2 3 10 4 2 2" xfId="51419"/>
    <cellStyle name="Note 2 3 10 4 3" xfId="51420"/>
    <cellStyle name="Note 2 3 10 5" xfId="51421"/>
    <cellStyle name="Note 2 3 10 5 2" xfId="51422"/>
    <cellStyle name="Note 2 3 10 6" xfId="51423"/>
    <cellStyle name="Note 2 3 10 7" xfId="51424"/>
    <cellStyle name="Note 2 3 10 8" xfId="51425"/>
    <cellStyle name="Note 2 3 11" xfId="51426"/>
    <cellStyle name="Note 2 3 11 2" xfId="51427"/>
    <cellStyle name="Note 2 3 11 2 2" xfId="51428"/>
    <cellStyle name="Note 2 3 11 2 2 2" xfId="51429"/>
    <cellStyle name="Note 2 3 11 2 2 2 2" xfId="51430"/>
    <cellStyle name="Note 2 3 11 2 2 3" xfId="51431"/>
    <cellStyle name="Note 2 3 11 2 3" xfId="51432"/>
    <cellStyle name="Note 2 3 11 2 3 2" xfId="51433"/>
    <cellStyle name="Note 2 3 11 2 4" xfId="51434"/>
    <cellStyle name="Note 2 3 11 3" xfId="51435"/>
    <cellStyle name="Note 2 3 11 3 2" xfId="51436"/>
    <cellStyle name="Note 2 3 11 3 2 2" xfId="51437"/>
    <cellStyle name="Note 2 3 11 3 2 2 2" xfId="51438"/>
    <cellStyle name="Note 2 3 11 3 2 3" xfId="51439"/>
    <cellStyle name="Note 2 3 11 3 3" xfId="51440"/>
    <cellStyle name="Note 2 3 11 3 3 2" xfId="51441"/>
    <cellStyle name="Note 2 3 11 3 4" xfId="51442"/>
    <cellStyle name="Note 2 3 11 4" xfId="51443"/>
    <cellStyle name="Note 2 3 11 4 2" xfId="51444"/>
    <cellStyle name="Note 2 3 11 4 2 2" xfId="51445"/>
    <cellStyle name="Note 2 3 11 4 3" xfId="51446"/>
    <cellStyle name="Note 2 3 11 5" xfId="51447"/>
    <cellStyle name="Note 2 3 11 5 2" xfId="51448"/>
    <cellStyle name="Note 2 3 11 6" xfId="51449"/>
    <cellStyle name="Note 2 3 11 7" xfId="51450"/>
    <cellStyle name="Note 2 3 12" xfId="51451"/>
    <cellStyle name="Note 2 3 12 2" xfId="51452"/>
    <cellStyle name="Note 2 3 12 2 2" xfId="51453"/>
    <cellStyle name="Note 2 3 12 2 2 2" xfId="51454"/>
    <cellStyle name="Note 2 3 12 2 3" xfId="51455"/>
    <cellStyle name="Note 2 3 12 3" xfId="51456"/>
    <cellStyle name="Note 2 3 12 3 2" xfId="51457"/>
    <cellStyle name="Note 2 3 12 4" xfId="51458"/>
    <cellStyle name="Note 2 3 12 5" xfId="51459"/>
    <cellStyle name="Note 2 3 12 6" xfId="51460"/>
    <cellStyle name="Note 2 3 13" xfId="51461"/>
    <cellStyle name="Note 2 3 13 2" xfId="51462"/>
    <cellStyle name="Note 2 3 13 2 2" xfId="51463"/>
    <cellStyle name="Note 2 3 13 2 2 2" xfId="51464"/>
    <cellStyle name="Note 2 3 13 2 3" xfId="51465"/>
    <cellStyle name="Note 2 3 13 3" xfId="51466"/>
    <cellStyle name="Note 2 3 13 3 2" xfId="51467"/>
    <cellStyle name="Note 2 3 13 4" xfId="51468"/>
    <cellStyle name="Note 2 3 14" xfId="51469"/>
    <cellStyle name="Note 2 3 14 2" xfId="51470"/>
    <cellStyle name="Note 2 3 14 2 2" xfId="51471"/>
    <cellStyle name="Note 2 3 14 2 2 2" xfId="51472"/>
    <cellStyle name="Note 2 3 14 2 3" xfId="51473"/>
    <cellStyle name="Note 2 3 14 3" xfId="51474"/>
    <cellStyle name="Note 2 3 14 3 2" xfId="51475"/>
    <cellStyle name="Note 2 3 14 4" xfId="51476"/>
    <cellStyle name="Note 2 3 15" xfId="51477"/>
    <cellStyle name="Note 2 3 15 2" xfId="51478"/>
    <cellStyle name="Note 2 3 15 2 2" xfId="51479"/>
    <cellStyle name="Note 2 3 15 3" xfId="51480"/>
    <cellStyle name="Note 2 3 16" xfId="51481"/>
    <cellStyle name="Note 2 3 16 2" xfId="51482"/>
    <cellStyle name="Note 2 3 17" xfId="51483"/>
    <cellStyle name="Note 2 3 18" xfId="51484"/>
    <cellStyle name="Note 2 3 19" xfId="51485"/>
    <cellStyle name="Note 2 3 2" xfId="51486"/>
    <cellStyle name="Note 2 3 2 10" xfId="51487"/>
    <cellStyle name="Note 2 3 2 10 2" xfId="51488"/>
    <cellStyle name="Note 2 3 2 10 2 2" xfId="51489"/>
    <cellStyle name="Note 2 3 2 10 2 2 2" xfId="51490"/>
    <cellStyle name="Note 2 3 2 10 2 2 2 2" xfId="51491"/>
    <cellStyle name="Note 2 3 2 10 2 2 3" xfId="51492"/>
    <cellStyle name="Note 2 3 2 10 2 3" xfId="51493"/>
    <cellStyle name="Note 2 3 2 10 2 3 2" xfId="51494"/>
    <cellStyle name="Note 2 3 2 10 2 4" xfId="51495"/>
    <cellStyle name="Note 2 3 2 10 3" xfId="51496"/>
    <cellStyle name="Note 2 3 2 10 3 2" xfId="51497"/>
    <cellStyle name="Note 2 3 2 10 3 2 2" xfId="51498"/>
    <cellStyle name="Note 2 3 2 10 3 2 2 2" xfId="51499"/>
    <cellStyle name="Note 2 3 2 10 3 2 3" xfId="51500"/>
    <cellStyle name="Note 2 3 2 10 3 3" xfId="51501"/>
    <cellStyle name="Note 2 3 2 10 3 3 2" xfId="51502"/>
    <cellStyle name="Note 2 3 2 10 3 4" xfId="51503"/>
    <cellStyle name="Note 2 3 2 10 4" xfId="51504"/>
    <cellStyle name="Note 2 3 2 10 4 2" xfId="51505"/>
    <cellStyle name="Note 2 3 2 10 4 2 2" xfId="51506"/>
    <cellStyle name="Note 2 3 2 10 4 3" xfId="51507"/>
    <cellStyle name="Note 2 3 2 10 5" xfId="51508"/>
    <cellStyle name="Note 2 3 2 10 5 2" xfId="51509"/>
    <cellStyle name="Note 2 3 2 10 6" xfId="51510"/>
    <cellStyle name="Note 2 3 2 10 7" xfId="51511"/>
    <cellStyle name="Note 2 3 2 11" xfId="51512"/>
    <cellStyle name="Note 2 3 2 11 2" xfId="51513"/>
    <cellStyle name="Note 2 3 2 11 2 2" xfId="51514"/>
    <cellStyle name="Note 2 3 2 11 2 2 2" xfId="51515"/>
    <cellStyle name="Note 2 3 2 11 2 3" xfId="51516"/>
    <cellStyle name="Note 2 3 2 11 3" xfId="51517"/>
    <cellStyle name="Note 2 3 2 11 3 2" xfId="51518"/>
    <cellStyle name="Note 2 3 2 11 4" xfId="51519"/>
    <cellStyle name="Note 2 3 2 12" xfId="51520"/>
    <cellStyle name="Note 2 3 2 12 2" xfId="51521"/>
    <cellStyle name="Note 2 3 2 12 2 2" xfId="51522"/>
    <cellStyle name="Note 2 3 2 12 2 2 2" xfId="51523"/>
    <cellStyle name="Note 2 3 2 12 2 3" xfId="51524"/>
    <cellStyle name="Note 2 3 2 12 3" xfId="51525"/>
    <cellStyle name="Note 2 3 2 12 3 2" xfId="51526"/>
    <cellStyle name="Note 2 3 2 12 4" xfId="51527"/>
    <cellStyle name="Note 2 3 2 13" xfId="51528"/>
    <cellStyle name="Note 2 3 2 13 2" xfId="51529"/>
    <cellStyle name="Note 2 3 2 13 2 2" xfId="51530"/>
    <cellStyle name="Note 2 3 2 13 2 2 2" xfId="51531"/>
    <cellStyle name="Note 2 3 2 13 2 3" xfId="51532"/>
    <cellStyle name="Note 2 3 2 13 3" xfId="51533"/>
    <cellStyle name="Note 2 3 2 13 3 2" xfId="51534"/>
    <cellStyle name="Note 2 3 2 13 4" xfId="51535"/>
    <cellStyle name="Note 2 3 2 14" xfId="51536"/>
    <cellStyle name="Note 2 3 2 14 2" xfId="51537"/>
    <cellStyle name="Note 2 3 2 14 2 2" xfId="51538"/>
    <cellStyle name="Note 2 3 2 14 3" xfId="51539"/>
    <cellStyle name="Note 2 3 2 15" xfId="51540"/>
    <cellStyle name="Note 2 3 2 15 2" xfId="51541"/>
    <cellStyle name="Note 2 3 2 16" xfId="51542"/>
    <cellStyle name="Note 2 3 2 17" xfId="51543"/>
    <cellStyle name="Note 2 3 2 18" xfId="51544"/>
    <cellStyle name="Note 2 3 2 19" xfId="51545"/>
    <cellStyle name="Note 2 3 2 2" xfId="51546"/>
    <cellStyle name="Note 2 3 2 2 10" xfId="51547"/>
    <cellStyle name="Note 2 3 2 2 10 2" xfId="51548"/>
    <cellStyle name="Note 2 3 2 2 10 2 2" xfId="51549"/>
    <cellStyle name="Note 2 3 2 2 10 2 2 2" xfId="51550"/>
    <cellStyle name="Note 2 3 2 2 10 2 3" xfId="51551"/>
    <cellStyle name="Note 2 3 2 2 10 3" xfId="51552"/>
    <cellStyle name="Note 2 3 2 2 10 3 2" xfId="51553"/>
    <cellStyle name="Note 2 3 2 2 10 4" xfId="51554"/>
    <cellStyle name="Note 2 3 2 2 11" xfId="51555"/>
    <cellStyle name="Note 2 3 2 2 11 2" xfId="51556"/>
    <cellStyle name="Note 2 3 2 2 11 2 2" xfId="51557"/>
    <cellStyle name="Note 2 3 2 2 11 3" xfId="51558"/>
    <cellStyle name="Note 2 3 2 2 12" xfId="51559"/>
    <cellStyle name="Note 2 3 2 2 12 2" xfId="51560"/>
    <cellStyle name="Note 2 3 2 2 13" xfId="51561"/>
    <cellStyle name="Note 2 3 2 2 14" xfId="51562"/>
    <cellStyle name="Note 2 3 2 2 15" xfId="51563"/>
    <cellStyle name="Note 2 3 2 2 16" xfId="51564"/>
    <cellStyle name="Note 2 3 2 2 17" xfId="51565"/>
    <cellStyle name="Note 2 3 2 2 18" xfId="51566"/>
    <cellStyle name="Note 2 3 2 2 19" xfId="51567"/>
    <cellStyle name="Note 2 3 2 2 2" xfId="51568"/>
    <cellStyle name="Note 2 3 2 2 2 10" xfId="51569"/>
    <cellStyle name="Note 2 3 2 2 2 10 2" xfId="51570"/>
    <cellStyle name="Note 2 3 2 2 2 10 2 2" xfId="51571"/>
    <cellStyle name="Note 2 3 2 2 2 10 3" xfId="51572"/>
    <cellStyle name="Note 2 3 2 2 2 11" xfId="51573"/>
    <cellStyle name="Note 2 3 2 2 2 11 2" xfId="51574"/>
    <cellStyle name="Note 2 3 2 2 2 12" xfId="51575"/>
    <cellStyle name="Note 2 3 2 2 2 13" xfId="51576"/>
    <cellStyle name="Note 2 3 2 2 2 14" xfId="51577"/>
    <cellStyle name="Note 2 3 2 2 2 15" xfId="51578"/>
    <cellStyle name="Note 2 3 2 2 2 2" xfId="51579"/>
    <cellStyle name="Note 2 3 2 2 2 2 10" xfId="51580"/>
    <cellStyle name="Note 2 3 2 2 2 2 10 2" xfId="51581"/>
    <cellStyle name="Note 2 3 2 2 2 2 11" xfId="51582"/>
    <cellStyle name="Note 2 3 2 2 2 2 12" xfId="51583"/>
    <cellStyle name="Note 2 3 2 2 2 2 13" xfId="51584"/>
    <cellStyle name="Note 2 3 2 2 2 2 2" xfId="51585"/>
    <cellStyle name="Note 2 3 2 2 2 2 2 10" xfId="51586"/>
    <cellStyle name="Note 2 3 2 2 2 2 2 11" xfId="51587"/>
    <cellStyle name="Note 2 3 2 2 2 2 2 2" xfId="51588"/>
    <cellStyle name="Note 2 3 2 2 2 2 2 2 2" xfId="51589"/>
    <cellStyle name="Note 2 3 2 2 2 2 2 2 2 2" xfId="51590"/>
    <cellStyle name="Note 2 3 2 2 2 2 2 2 2 2 2" xfId="51591"/>
    <cellStyle name="Note 2 3 2 2 2 2 2 2 2 2 2 2" xfId="51592"/>
    <cellStyle name="Note 2 3 2 2 2 2 2 2 2 2 3" xfId="51593"/>
    <cellStyle name="Note 2 3 2 2 2 2 2 2 2 3" xfId="51594"/>
    <cellStyle name="Note 2 3 2 2 2 2 2 2 2 3 2" xfId="51595"/>
    <cellStyle name="Note 2 3 2 2 2 2 2 2 2 4" xfId="51596"/>
    <cellStyle name="Note 2 3 2 2 2 2 2 2 3" xfId="51597"/>
    <cellStyle name="Note 2 3 2 2 2 2 2 2 3 2" xfId="51598"/>
    <cellStyle name="Note 2 3 2 2 2 2 2 2 3 2 2" xfId="51599"/>
    <cellStyle name="Note 2 3 2 2 2 2 2 2 3 2 2 2" xfId="51600"/>
    <cellStyle name="Note 2 3 2 2 2 2 2 2 3 2 3" xfId="51601"/>
    <cellStyle name="Note 2 3 2 2 2 2 2 2 3 3" xfId="51602"/>
    <cellStyle name="Note 2 3 2 2 2 2 2 2 3 3 2" xfId="51603"/>
    <cellStyle name="Note 2 3 2 2 2 2 2 2 3 4" xfId="51604"/>
    <cellStyle name="Note 2 3 2 2 2 2 2 2 4" xfId="51605"/>
    <cellStyle name="Note 2 3 2 2 2 2 2 2 4 2" xfId="51606"/>
    <cellStyle name="Note 2 3 2 2 2 2 2 2 4 2 2" xfId="51607"/>
    <cellStyle name="Note 2 3 2 2 2 2 2 2 4 3" xfId="51608"/>
    <cellStyle name="Note 2 3 2 2 2 2 2 2 5" xfId="51609"/>
    <cellStyle name="Note 2 3 2 2 2 2 2 2 5 2" xfId="51610"/>
    <cellStyle name="Note 2 3 2 2 2 2 2 2 6" xfId="51611"/>
    <cellStyle name="Note 2 3 2 2 2 2 2 2 7" xfId="51612"/>
    <cellStyle name="Note 2 3 2 2 2 2 2 3" xfId="51613"/>
    <cellStyle name="Note 2 3 2 2 2 2 2 3 2" xfId="51614"/>
    <cellStyle name="Note 2 3 2 2 2 2 2 3 2 2" xfId="51615"/>
    <cellStyle name="Note 2 3 2 2 2 2 2 3 2 2 2" xfId="51616"/>
    <cellStyle name="Note 2 3 2 2 2 2 2 3 2 3" xfId="51617"/>
    <cellStyle name="Note 2 3 2 2 2 2 2 3 3" xfId="51618"/>
    <cellStyle name="Note 2 3 2 2 2 2 2 3 3 2" xfId="51619"/>
    <cellStyle name="Note 2 3 2 2 2 2 2 3 4" xfId="51620"/>
    <cellStyle name="Note 2 3 2 2 2 2 2 3 5" xfId="51621"/>
    <cellStyle name="Note 2 3 2 2 2 2 2 4" xfId="51622"/>
    <cellStyle name="Note 2 3 2 2 2 2 2 4 2" xfId="51623"/>
    <cellStyle name="Note 2 3 2 2 2 2 2 4 2 2" xfId="51624"/>
    <cellStyle name="Note 2 3 2 2 2 2 2 4 2 2 2" xfId="51625"/>
    <cellStyle name="Note 2 3 2 2 2 2 2 4 2 3" xfId="51626"/>
    <cellStyle name="Note 2 3 2 2 2 2 2 4 3" xfId="51627"/>
    <cellStyle name="Note 2 3 2 2 2 2 2 4 3 2" xfId="51628"/>
    <cellStyle name="Note 2 3 2 2 2 2 2 4 4" xfId="51629"/>
    <cellStyle name="Note 2 3 2 2 2 2 2 5" xfId="51630"/>
    <cellStyle name="Note 2 3 2 2 2 2 2 5 2" xfId="51631"/>
    <cellStyle name="Note 2 3 2 2 2 2 2 5 2 2" xfId="51632"/>
    <cellStyle name="Note 2 3 2 2 2 2 2 5 2 2 2" xfId="51633"/>
    <cellStyle name="Note 2 3 2 2 2 2 2 5 2 3" xfId="51634"/>
    <cellStyle name="Note 2 3 2 2 2 2 2 5 3" xfId="51635"/>
    <cellStyle name="Note 2 3 2 2 2 2 2 5 3 2" xfId="51636"/>
    <cellStyle name="Note 2 3 2 2 2 2 2 5 4" xfId="51637"/>
    <cellStyle name="Note 2 3 2 2 2 2 2 6" xfId="51638"/>
    <cellStyle name="Note 2 3 2 2 2 2 2 6 2" xfId="51639"/>
    <cellStyle name="Note 2 3 2 2 2 2 2 6 2 2" xfId="51640"/>
    <cellStyle name="Note 2 3 2 2 2 2 2 6 2 2 2" xfId="51641"/>
    <cellStyle name="Note 2 3 2 2 2 2 2 6 2 3" xfId="51642"/>
    <cellStyle name="Note 2 3 2 2 2 2 2 6 3" xfId="51643"/>
    <cellStyle name="Note 2 3 2 2 2 2 2 6 3 2" xfId="51644"/>
    <cellStyle name="Note 2 3 2 2 2 2 2 6 4" xfId="51645"/>
    <cellStyle name="Note 2 3 2 2 2 2 2 7" xfId="51646"/>
    <cellStyle name="Note 2 3 2 2 2 2 2 7 2" xfId="51647"/>
    <cellStyle name="Note 2 3 2 2 2 2 2 7 2 2" xfId="51648"/>
    <cellStyle name="Note 2 3 2 2 2 2 2 7 3" xfId="51649"/>
    <cellStyle name="Note 2 3 2 2 2 2 2 8" xfId="51650"/>
    <cellStyle name="Note 2 3 2 2 2 2 2 8 2" xfId="51651"/>
    <cellStyle name="Note 2 3 2 2 2 2 2 9" xfId="51652"/>
    <cellStyle name="Note 2 3 2 2 2 2 3" xfId="51653"/>
    <cellStyle name="Note 2 3 2 2 2 2 3 10" xfId="51654"/>
    <cellStyle name="Note 2 3 2 2 2 2 3 2" xfId="51655"/>
    <cellStyle name="Note 2 3 2 2 2 2 3 2 2" xfId="51656"/>
    <cellStyle name="Note 2 3 2 2 2 2 3 2 2 2" xfId="51657"/>
    <cellStyle name="Note 2 3 2 2 2 2 3 2 2 2 2" xfId="51658"/>
    <cellStyle name="Note 2 3 2 2 2 2 3 2 2 2 2 2" xfId="51659"/>
    <cellStyle name="Note 2 3 2 2 2 2 3 2 2 2 3" xfId="51660"/>
    <cellStyle name="Note 2 3 2 2 2 2 3 2 2 3" xfId="51661"/>
    <cellStyle name="Note 2 3 2 2 2 2 3 2 2 3 2" xfId="51662"/>
    <cellStyle name="Note 2 3 2 2 2 2 3 2 2 4" xfId="51663"/>
    <cellStyle name="Note 2 3 2 2 2 2 3 2 3" xfId="51664"/>
    <cellStyle name="Note 2 3 2 2 2 2 3 2 3 2" xfId="51665"/>
    <cellStyle name="Note 2 3 2 2 2 2 3 2 3 2 2" xfId="51666"/>
    <cellStyle name="Note 2 3 2 2 2 2 3 2 3 2 2 2" xfId="51667"/>
    <cellStyle name="Note 2 3 2 2 2 2 3 2 3 2 3" xfId="51668"/>
    <cellStyle name="Note 2 3 2 2 2 2 3 2 3 3" xfId="51669"/>
    <cellStyle name="Note 2 3 2 2 2 2 3 2 3 3 2" xfId="51670"/>
    <cellStyle name="Note 2 3 2 2 2 2 3 2 3 4" xfId="51671"/>
    <cellStyle name="Note 2 3 2 2 2 2 3 2 4" xfId="51672"/>
    <cellStyle name="Note 2 3 2 2 2 2 3 2 4 2" xfId="51673"/>
    <cellStyle name="Note 2 3 2 2 2 2 3 2 4 2 2" xfId="51674"/>
    <cellStyle name="Note 2 3 2 2 2 2 3 2 4 3" xfId="51675"/>
    <cellStyle name="Note 2 3 2 2 2 2 3 2 5" xfId="51676"/>
    <cellStyle name="Note 2 3 2 2 2 2 3 2 5 2" xfId="51677"/>
    <cellStyle name="Note 2 3 2 2 2 2 3 2 6" xfId="51678"/>
    <cellStyle name="Note 2 3 2 2 2 2 3 2 7" xfId="51679"/>
    <cellStyle name="Note 2 3 2 2 2 2 3 3" xfId="51680"/>
    <cellStyle name="Note 2 3 2 2 2 2 3 3 2" xfId="51681"/>
    <cellStyle name="Note 2 3 2 2 2 2 3 3 2 2" xfId="51682"/>
    <cellStyle name="Note 2 3 2 2 2 2 3 3 2 2 2" xfId="51683"/>
    <cellStyle name="Note 2 3 2 2 2 2 3 3 2 3" xfId="51684"/>
    <cellStyle name="Note 2 3 2 2 2 2 3 3 3" xfId="51685"/>
    <cellStyle name="Note 2 3 2 2 2 2 3 3 3 2" xfId="51686"/>
    <cellStyle name="Note 2 3 2 2 2 2 3 3 4" xfId="51687"/>
    <cellStyle name="Note 2 3 2 2 2 2 3 3 5" xfId="51688"/>
    <cellStyle name="Note 2 3 2 2 2 2 3 4" xfId="51689"/>
    <cellStyle name="Note 2 3 2 2 2 2 3 4 2" xfId="51690"/>
    <cellStyle name="Note 2 3 2 2 2 2 3 4 2 2" xfId="51691"/>
    <cellStyle name="Note 2 3 2 2 2 2 3 4 2 2 2" xfId="51692"/>
    <cellStyle name="Note 2 3 2 2 2 2 3 4 2 3" xfId="51693"/>
    <cellStyle name="Note 2 3 2 2 2 2 3 4 3" xfId="51694"/>
    <cellStyle name="Note 2 3 2 2 2 2 3 4 3 2" xfId="51695"/>
    <cellStyle name="Note 2 3 2 2 2 2 3 4 4" xfId="51696"/>
    <cellStyle name="Note 2 3 2 2 2 2 3 5" xfId="51697"/>
    <cellStyle name="Note 2 3 2 2 2 2 3 5 2" xfId="51698"/>
    <cellStyle name="Note 2 3 2 2 2 2 3 5 2 2" xfId="51699"/>
    <cellStyle name="Note 2 3 2 2 2 2 3 5 2 2 2" xfId="51700"/>
    <cellStyle name="Note 2 3 2 2 2 2 3 5 2 3" xfId="51701"/>
    <cellStyle name="Note 2 3 2 2 2 2 3 5 3" xfId="51702"/>
    <cellStyle name="Note 2 3 2 2 2 2 3 5 3 2" xfId="51703"/>
    <cellStyle name="Note 2 3 2 2 2 2 3 5 4" xfId="51704"/>
    <cellStyle name="Note 2 3 2 2 2 2 3 6" xfId="51705"/>
    <cellStyle name="Note 2 3 2 2 2 2 3 6 2" xfId="51706"/>
    <cellStyle name="Note 2 3 2 2 2 2 3 6 2 2" xfId="51707"/>
    <cellStyle name="Note 2 3 2 2 2 2 3 6 2 2 2" xfId="51708"/>
    <cellStyle name="Note 2 3 2 2 2 2 3 6 2 3" xfId="51709"/>
    <cellStyle name="Note 2 3 2 2 2 2 3 6 3" xfId="51710"/>
    <cellStyle name="Note 2 3 2 2 2 2 3 6 3 2" xfId="51711"/>
    <cellStyle name="Note 2 3 2 2 2 2 3 6 4" xfId="51712"/>
    <cellStyle name="Note 2 3 2 2 2 2 3 7" xfId="51713"/>
    <cellStyle name="Note 2 3 2 2 2 2 3 7 2" xfId="51714"/>
    <cellStyle name="Note 2 3 2 2 2 2 3 7 2 2" xfId="51715"/>
    <cellStyle name="Note 2 3 2 2 2 2 3 7 3" xfId="51716"/>
    <cellStyle name="Note 2 3 2 2 2 2 3 8" xfId="51717"/>
    <cellStyle name="Note 2 3 2 2 2 2 3 8 2" xfId="51718"/>
    <cellStyle name="Note 2 3 2 2 2 2 3 9" xfId="51719"/>
    <cellStyle name="Note 2 3 2 2 2 2 4" xfId="51720"/>
    <cellStyle name="Note 2 3 2 2 2 2 4 2" xfId="51721"/>
    <cellStyle name="Note 2 3 2 2 2 2 4 2 2" xfId="51722"/>
    <cellStyle name="Note 2 3 2 2 2 2 4 2 2 2" xfId="51723"/>
    <cellStyle name="Note 2 3 2 2 2 2 4 2 2 2 2" xfId="51724"/>
    <cellStyle name="Note 2 3 2 2 2 2 4 2 2 3" xfId="51725"/>
    <cellStyle name="Note 2 3 2 2 2 2 4 2 3" xfId="51726"/>
    <cellStyle name="Note 2 3 2 2 2 2 4 2 3 2" xfId="51727"/>
    <cellStyle name="Note 2 3 2 2 2 2 4 2 4" xfId="51728"/>
    <cellStyle name="Note 2 3 2 2 2 2 4 3" xfId="51729"/>
    <cellStyle name="Note 2 3 2 2 2 2 4 3 2" xfId="51730"/>
    <cellStyle name="Note 2 3 2 2 2 2 4 3 2 2" xfId="51731"/>
    <cellStyle name="Note 2 3 2 2 2 2 4 3 2 2 2" xfId="51732"/>
    <cellStyle name="Note 2 3 2 2 2 2 4 3 2 3" xfId="51733"/>
    <cellStyle name="Note 2 3 2 2 2 2 4 3 3" xfId="51734"/>
    <cellStyle name="Note 2 3 2 2 2 2 4 3 3 2" xfId="51735"/>
    <cellStyle name="Note 2 3 2 2 2 2 4 3 4" xfId="51736"/>
    <cellStyle name="Note 2 3 2 2 2 2 4 4" xfId="51737"/>
    <cellStyle name="Note 2 3 2 2 2 2 4 4 2" xfId="51738"/>
    <cellStyle name="Note 2 3 2 2 2 2 4 4 2 2" xfId="51739"/>
    <cellStyle name="Note 2 3 2 2 2 2 4 4 3" xfId="51740"/>
    <cellStyle name="Note 2 3 2 2 2 2 4 5" xfId="51741"/>
    <cellStyle name="Note 2 3 2 2 2 2 4 5 2" xfId="51742"/>
    <cellStyle name="Note 2 3 2 2 2 2 4 6" xfId="51743"/>
    <cellStyle name="Note 2 3 2 2 2 2 4 7" xfId="51744"/>
    <cellStyle name="Note 2 3 2 2 2 2 5" xfId="51745"/>
    <cellStyle name="Note 2 3 2 2 2 2 5 2" xfId="51746"/>
    <cellStyle name="Note 2 3 2 2 2 2 5 2 2" xfId="51747"/>
    <cellStyle name="Note 2 3 2 2 2 2 5 2 2 2" xfId="51748"/>
    <cellStyle name="Note 2 3 2 2 2 2 5 2 3" xfId="51749"/>
    <cellStyle name="Note 2 3 2 2 2 2 5 3" xfId="51750"/>
    <cellStyle name="Note 2 3 2 2 2 2 5 3 2" xfId="51751"/>
    <cellStyle name="Note 2 3 2 2 2 2 5 4" xfId="51752"/>
    <cellStyle name="Note 2 3 2 2 2 2 5 5" xfId="51753"/>
    <cellStyle name="Note 2 3 2 2 2 2 6" xfId="51754"/>
    <cellStyle name="Note 2 3 2 2 2 2 6 2" xfId="51755"/>
    <cellStyle name="Note 2 3 2 2 2 2 6 2 2" xfId="51756"/>
    <cellStyle name="Note 2 3 2 2 2 2 6 2 2 2" xfId="51757"/>
    <cellStyle name="Note 2 3 2 2 2 2 6 2 3" xfId="51758"/>
    <cellStyle name="Note 2 3 2 2 2 2 6 3" xfId="51759"/>
    <cellStyle name="Note 2 3 2 2 2 2 6 3 2" xfId="51760"/>
    <cellStyle name="Note 2 3 2 2 2 2 6 4" xfId="51761"/>
    <cellStyle name="Note 2 3 2 2 2 2 7" xfId="51762"/>
    <cellStyle name="Note 2 3 2 2 2 2 7 2" xfId="51763"/>
    <cellStyle name="Note 2 3 2 2 2 2 7 2 2" xfId="51764"/>
    <cellStyle name="Note 2 3 2 2 2 2 7 2 2 2" xfId="51765"/>
    <cellStyle name="Note 2 3 2 2 2 2 7 2 3" xfId="51766"/>
    <cellStyle name="Note 2 3 2 2 2 2 7 3" xfId="51767"/>
    <cellStyle name="Note 2 3 2 2 2 2 7 3 2" xfId="51768"/>
    <cellStyle name="Note 2 3 2 2 2 2 7 4" xfId="51769"/>
    <cellStyle name="Note 2 3 2 2 2 2 8" xfId="51770"/>
    <cellStyle name="Note 2 3 2 2 2 2 8 2" xfId="51771"/>
    <cellStyle name="Note 2 3 2 2 2 2 8 2 2" xfId="51772"/>
    <cellStyle name="Note 2 3 2 2 2 2 8 2 2 2" xfId="51773"/>
    <cellStyle name="Note 2 3 2 2 2 2 8 2 3" xfId="51774"/>
    <cellStyle name="Note 2 3 2 2 2 2 8 3" xfId="51775"/>
    <cellStyle name="Note 2 3 2 2 2 2 8 3 2" xfId="51776"/>
    <cellStyle name="Note 2 3 2 2 2 2 8 4" xfId="51777"/>
    <cellStyle name="Note 2 3 2 2 2 2 9" xfId="51778"/>
    <cellStyle name="Note 2 3 2 2 2 2 9 2" xfId="51779"/>
    <cellStyle name="Note 2 3 2 2 2 2 9 2 2" xfId="51780"/>
    <cellStyle name="Note 2 3 2 2 2 2 9 3" xfId="51781"/>
    <cellStyle name="Note 2 3 2 2 2 3" xfId="51782"/>
    <cellStyle name="Note 2 3 2 2 2 3 10" xfId="51783"/>
    <cellStyle name="Note 2 3 2 2 2 3 11" xfId="51784"/>
    <cellStyle name="Note 2 3 2 2 2 3 2" xfId="51785"/>
    <cellStyle name="Note 2 3 2 2 2 3 2 2" xfId="51786"/>
    <cellStyle name="Note 2 3 2 2 2 3 2 2 2" xfId="51787"/>
    <cellStyle name="Note 2 3 2 2 2 3 2 2 2 2" xfId="51788"/>
    <cellStyle name="Note 2 3 2 2 2 3 2 2 2 2 2" xfId="51789"/>
    <cellStyle name="Note 2 3 2 2 2 3 2 2 2 3" xfId="51790"/>
    <cellStyle name="Note 2 3 2 2 2 3 2 2 3" xfId="51791"/>
    <cellStyle name="Note 2 3 2 2 2 3 2 2 3 2" xfId="51792"/>
    <cellStyle name="Note 2 3 2 2 2 3 2 2 4" xfId="51793"/>
    <cellStyle name="Note 2 3 2 2 2 3 2 3" xfId="51794"/>
    <cellStyle name="Note 2 3 2 2 2 3 2 3 2" xfId="51795"/>
    <cellStyle name="Note 2 3 2 2 2 3 2 3 2 2" xfId="51796"/>
    <cellStyle name="Note 2 3 2 2 2 3 2 3 2 2 2" xfId="51797"/>
    <cellStyle name="Note 2 3 2 2 2 3 2 3 2 3" xfId="51798"/>
    <cellStyle name="Note 2 3 2 2 2 3 2 3 3" xfId="51799"/>
    <cellStyle name="Note 2 3 2 2 2 3 2 3 3 2" xfId="51800"/>
    <cellStyle name="Note 2 3 2 2 2 3 2 3 4" xfId="51801"/>
    <cellStyle name="Note 2 3 2 2 2 3 2 4" xfId="51802"/>
    <cellStyle name="Note 2 3 2 2 2 3 2 4 2" xfId="51803"/>
    <cellStyle name="Note 2 3 2 2 2 3 2 4 2 2" xfId="51804"/>
    <cellStyle name="Note 2 3 2 2 2 3 2 4 3" xfId="51805"/>
    <cellStyle name="Note 2 3 2 2 2 3 2 5" xfId="51806"/>
    <cellStyle name="Note 2 3 2 2 2 3 2 5 2" xfId="51807"/>
    <cellStyle name="Note 2 3 2 2 2 3 2 6" xfId="51808"/>
    <cellStyle name="Note 2 3 2 2 2 3 2 7" xfId="51809"/>
    <cellStyle name="Note 2 3 2 2 2 3 3" xfId="51810"/>
    <cellStyle name="Note 2 3 2 2 2 3 3 2" xfId="51811"/>
    <cellStyle name="Note 2 3 2 2 2 3 3 2 2" xfId="51812"/>
    <cellStyle name="Note 2 3 2 2 2 3 3 2 2 2" xfId="51813"/>
    <cellStyle name="Note 2 3 2 2 2 3 3 2 3" xfId="51814"/>
    <cellStyle name="Note 2 3 2 2 2 3 3 3" xfId="51815"/>
    <cellStyle name="Note 2 3 2 2 2 3 3 3 2" xfId="51816"/>
    <cellStyle name="Note 2 3 2 2 2 3 3 4" xfId="51817"/>
    <cellStyle name="Note 2 3 2 2 2 3 3 5" xfId="51818"/>
    <cellStyle name="Note 2 3 2 2 2 3 4" xfId="51819"/>
    <cellStyle name="Note 2 3 2 2 2 3 4 2" xfId="51820"/>
    <cellStyle name="Note 2 3 2 2 2 3 4 2 2" xfId="51821"/>
    <cellStyle name="Note 2 3 2 2 2 3 4 2 2 2" xfId="51822"/>
    <cellStyle name="Note 2 3 2 2 2 3 4 2 3" xfId="51823"/>
    <cellStyle name="Note 2 3 2 2 2 3 4 3" xfId="51824"/>
    <cellStyle name="Note 2 3 2 2 2 3 4 3 2" xfId="51825"/>
    <cellStyle name="Note 2 3 2 2 2 3 4 4" xfId="51826"/>
    <cellStyle name="Note 2 3 2 2 2 3 5" xfId="51827"/>
    <cellStyle name="Note 2 3 2 2 2 3 5 2" xfId="51828"/>
    <cellStyle name="Note 2 3 2 2 2 3 5 2 2" xfId="51829"/>
    <cellStyle name="Note 2 3 2 2 2 3 5 2 2 2" xfId="51830"/>
    <cellStyle name="Note 2 3 2 2 2 3 5 2 3" xfId="51831"/>
    <cellStyle name="Note 2 3 2 2 2 3 5 3" xfId="51832"/>
    <cellStyle name="Note 2 3 2 2 2 3 5 3 2" xfId="51833"/>
    <cellStyle name="Note 2 3 2 2 2 3 5 4" xfId="51834"/>
    <cellStyle name="Note 2 3 2 2 2 3 6" xfId="51835"/>
    <cellStyle name="Note 2 3 2 2 2 3 6 2" xfId="51836"/>
    <cellStyle name="Note 2 3 2 2 2 3 6 2 2" xfId="51837"/>
    <cellStyle name="Note 2 3 2 2 2 3 6 2 2 2" xfId="51838"/>
    <cellStyle name="Note 2 3 2 2 2 3 6 2 3" xfId="51839"/>
    <cellStyle name="Note 2 3 2 2 2 3 6 3" xfId="51840"/>
    <cellStyle name="Note 2 3 2 2 2 3 6 3 2" xfId="51841"/>
    <cellStyle name="Note 2 3 2 2 2 3 6 4" xfId="51842"/>
    <cellStyle name="Note 2 3 2 2 2 3 7" xfId="51843"/>
    <cellStyle name="Note 2 3 2 2 2 3 7 2" xfId="51844"/>
    <cellStyle name="Note 2 3 2 2 2 3 7 2 2" xfId="51845"/>
    <cellStyle name="Note 2 3 2 2 2 3 7 3" xfId="51846"/>
    <cellStyle name="Note 2 3 2 2 2 3 8" xfId="51847"/>
    <cellStyle name="Note 2 3 2 2 2 3 8 2" xfId="51848"/>
    <cellStyle name="Note 2 3 2 2 2 3 9" xfId="51849"/>
    <cellStyle name="Note 2 3 2 2 2 4" xfId="51850"/>
    <cellStyle name="Note 2 3 2 2 2 4 10" xfId="51851"/>
    <cellStyle name="Note 2 3 2 2 2 4 11" xfId="51852"/>
    <cellStyle name="Note 2 3 2 2 2 4 2" xfId="51853"/>
    <cellStyle name="Note 2 3 2 2 2 4 2 2" xfId="51854"/>
    <cellStyle name="Note 2 3 2 2 2 4 2 2 2" xfId="51855"/>
    <cellStyle name="Note 2 3 2 2 2 4 2 2 2 2" xfId="51856"/>
    <cellStyle name="Note 2 3 2 2 2 4 2 2 2 2 2" xfId="51857"/>
    <cellStyle name="Note 2 3 2 2 2 4 2 2 2 3" xfId="51858"/>
    <cellStyle name="Note 2 3 2 2 2 4 2 2 3" xfId="51859"/>
    <cellStyle name="Note 2 3 2 2 2 4 2 2 3 2" xfId="51860"/>
    <cellStyle name="Note 2 3 2 2 2 4 2 2 4" xfId="51861"/>
    <cellStyle name="Note 2 3 2 2 2 4 2 3" xfId="51862"/>
    <cellStyle name="Note 2 3 2 2 2 4 2 3 2" xfId="51863"/>
    <cellStyle name="Note 2 3 2 2 2 4 2 3 2 2" xfId="51864"/>
    <cellStyle name="Note 2 3 2 2 2 4 2 3 2 2 2" xfId="51865"/>
    <cellStyle name="Note 2 3 2 2 2 4 2 3 2 3" xfId="51866"/>
    <cellStyle name="Note 2 3 2 2 2 4 2 3 3" xfId="51867"/>
    <cellStyle name="Note 2 3 2 2 2 4 2 3 3 2" xfId="51868"/>
    <cellStyle name="Note 2 3 2 2 2 4 2 3 4" xfId="51869"/>
    <cellStyle name="Note 2 3 2 2 2 4 2 4" xfId="51870"/>
    <cellStyle name="Note 2 3 2 2 2 4 2 4 2" xfId="51871"/>
    <cellStyle name="Note 2 3 2 2 2 4 2 4 2 2" xfId="51872"/>
    <cellStyle name="Note 2 3 2 2 2 4 2 4 3" xfId="51873"/>
    <cellStyle name="Note 2 3 2 2 2 4 2 5" xfId="51874"/>
    <cellStyle name="Note 2 3 2 2 2 4 2 5 2" xfId="51875"/>
    <cellStyle name="Note 2 3 2 2 2 4 2 6" xfId="51876"/>
    <cellStyle name="Note 2 3 2 2 2 4 2 7" xfId="51877"/>
    <cellStyle name="Note 2 3 2 2 2 4 3" xfId="51878"/>
    <cellStyle name="Note 2 3 2 2 2 4 3 2" xfId="51879"/>
    <cellStyle name="Note 2 3 2 2 2 4 3 2 2" xfId="51880"/>
    <cellStyle name="Note 2 3 2 2 2 4 3 2 2 2" xfId="51881"/>
    <cellStyle name="Note 2 3 2 2 2 4 3 2 3" xfId="51882"/>
    <cellStyle name="Note 2 3 2 2 2 4 3 3" xfId="51883"/>
    <cellStyle name="Note 2 3 2 2 2 4 3 3 2" xfId="51884"/>
    <cellStyle name="Note 2 3 2 2 2 4 3 4" xfId="51885"/>
    <cellStyle name="Note 2 3 2 2 2 4 3 5" xfId="51886"/>
    <cellStyle name="Note 2 3 2 2 2 4 4" xfId="51887"/>
    <cellStyle name="Note 2 3 2 2 2 4 4 2" xfId="51888"/>
    <cellStyle name="Note 2 3 2 2 2 4 4 2 2" xfId="51889"/>
    <cellStyle name="Note 2 3 2 2 2 4 4 2 2 2" xfId="51890"/>
    <cellStyle name="Note 2 3 2 2 2 4 4 2 3" xfId="51891"/>
    <cellStyle name="Note 2 3 2 2 2 4 4 3" xfId="51892"/>
    <cellStyle name="Note 2 3 2 2 2 4 4 3 2" xfId="51893"/>
    <cellStyle name="Note 2 3 2 2 2 4 4 4" xfId="51894"/>
    <cellStyle name="Note 2 3 2 2 2 4 5" xfId="51895"/>
    <cellStyle name="Note 2 3 2 2 2 4 5 2" xfId="51896"/>
    <cellStyle name="Note 2 3 2 2 2 4 5 2 2" xfId="51897"/>
    <cellStyle name="Note 2 3 2 2 2 4 5 2 2 2" xfId="51898"/>
    <cellStyle name="Note 2 3 2 2 2 4 5 2 3" xfId="51899"/>
    <cellStyle name="Note 2 3 2 2 2 4 5 3" xfId="51900"/>
    <cellStyle name="Note 2 3 2 2 2 4 5 3 2" xfId="51901"/>
    <cellStyle name="Note 2 3 2 2 2 4 5 4" xfId="51902"/>
    <cellStyle name="Note 2 3 2 2 2 4 6" xfId="51903"/>
    <cellStyle name="Note 2 3 2 2 2 4 6 2" xfId="51904"/>
    <cellStyle name="Note 2 3 2 2 2 4 6 2 2" xfId="51905"/>
    <cellStyle name="Note 2 3 2 2 2 4 6 2 2 2" xfId="51906"/>
    <cellStyle name="Note 2 3 2 2 2 4 6 2 3" xfId="51907"/>
    <cellStyle name="Note 2 3 2 2 2 4 6 3" xfId="51908"/>
    <cellStyle name="Note 2 3 2 2 2 4 6 3 2" xfId="51909"/>
    <cellStyle name="Note 2 3 2 2 2 4 6 4" xfId="51910"/>
    <cellStyle name="Note 2 3 2 2 2 4 7" xfId="51911"/>
    <cellStyle name="Note 2 3 2 2 2 4 7 2" xfId="51912"/>
    <cellStyle name="Note 2 3 2 2 2 4 7 2 2" xfId="51913"/>
    <cellStyle name="Note 2 3 2 2 2 4 7 3" xfId="51914"/>
    <cellStyle name="Note 2 3 2 2 2 4 8" xfId="51915"/>
    <cellStyle name="Note 2 3 2 2 2 4 8 2" xfId="51916"/>
    <cellStyle name="Note 2 3 2 2 2 4 9" xfId="51917"/>
    <cellStyle name="Note 2 3 2 2 2 5" xfId="51918"/>
    <cellStyle name="Note 2 3 2 2 2 5 2" xfId="51919"/>
    <cellStyle name="Note 2 3 2 2 2 5 2 2" xfId="51920"/>
    <cellStyle name="Note 2 3 2 2 2 5 2 2 2" xfId="51921"/>
    <cellStyle name="Note 2 3 2 2 2 5 2 2 2 2" xfId="51922"/>
    <cellStyle name="Note 2 3 2 2 2 5 2 2 3" xfId="51923"/>
    <cellStyle name="Note 2 3 2 2 2 5 2 3" xfId="51924"/>
    <cellStyle name="Note 2 3 2 2 2 5 2 3 2" xfId="51925"/>
    <cellStyle name="Note 2 3 2 2 2 5 2 4" xfId="51926"/>
    <cellStyle name="Note 2 3 2 2 2 5 3" xfId="51927"/>
    <cellStyle name="Note 2 3 2 2 2 5 3 2" xfId="51928"/>
    <cellStyle name="Note 2 3 2 2 2 5 3 2 2" xfId="51929"/>
    <cellStyle name="Note 2 3 2 2 2 5 3 2 2 2" xfId="51930"/>
    <cellStyle name="Note 2 3 2 2 2 5 3 2 3" xfId="51931"/>
    <cellStyle name="Note 2 3 2 2 2 5 3 3" xfId="51932"/>
    <cellStyle name="Note 2 3 2 2 2 5 3 3 2" xfId="51933"/>
    <cellStyle name="Note 2 3 2 2 2 5 3 4" xfId="51934"/>
    <cellStyle name="Note 2 3 2 2 2 5 4" xfId="51935"/>
    <cellStyle name="Note 2 3 2 2 2 5 4 2" xfId="51936"/>
    <cellStyle name="Note 2 3 2 2 2 5 4 2 2" xfId="51937"/>
    <cellStyle name="Note 2 3 2 2 2 5 4 3" xfId="51938"/>
    <cellStyle name="Note 2 3 2 2 2 5 5" xfId="51939"/>
    <cellStyle name="Note 2 3 2 2 2 5 5 2" xfId="51940"/>
    <cellStyle name="Note 2 3 2 2 2 5 6" xfId="51941"/>
    <cellStyle name="Note 2 3 2 2 2 5 7" xfId="51942"/>
    <cellStyle name="Note 2 3 2 2 2 6" xfId="51943"/>
    <cellStyle name="Note 2 3 2 2 2 6 2" xfId="51944"/>
    <cellStyle name="Note 2 3 2 2 2 6 2 2" xfId="51945"/>
    <cellStyle name="Note 2 3 2 2 2 6 2 2 2" xfId="51946"/>
    <cellStyle name="Note 2 3 2 2 2 6 2 3" xfId="51947"/>
    <cellStyle name="Note 2 3 2 2 2 6 3" xfId="51948"/>
    <cellStyle name="Note 2 3 2 2 2 6 3 2" xfId="51949"/>
    <cellStyle name="Note 2 3 2 2 2 6 4" xfId="51950"/>
    <cellStyle name="Note 2 3 2 2 2 6 5" xfId="51951"/>
    <cellStyle name="Note 2 3 2 2 2 7" xfId="51952"/>
    <cellStyle name="Note 2 3 2 2 2 7 2" xfId="51953"/>
    <cellStyle name="Note 2 3 2 2 2 7 2 2" xfId="51954"/>
    <cellStyle name="Note 2 3 2 2 2 7 2 2 2" xfId="51955"/>
    <cellStyle name="Note 2 3 2 2 2 7 2 3" xfId="51956"/>
    <cellStyle name="Note 2 3 2 2 2 7 3" xfId="51957"/>
    <cellStyle name="Note 2 3 2 2 2 7 3 2" xfId="51958"/>
    <cellStyle name="Note 2 3 2 2 2 7 4" xfId="51959"/>
    <cellStyle name="Note 2 3 2 2 2 8" xfId="51960"/>
    <cellStyle name="Note 2 3 2 2 2 8 2" xfId="51961"/>
    <cellStyle name="Note 2 3 2 2 2 8 2 2" xfId="51962"/>
    <cellStyle name="Note 2 3 2 2 2 8 2 2 2" xfId="51963"/>
    <cellStyle name="Note 2 3 2 2 2 8 2 3" xfId="51964"/>
    <cellStyle name="Note 2 3 2 2 2 8 3" xfId="51965"/>
    <cellStyle name="Note 2 3 2 2 2 8 3 2" xfId="51966"/>
    <cellStyle name="Note 2 3 2 2 2 8 4" xfId="51967"/>
    <cellStyle name="Note 2 3 2 2 2 9" xfId="51968"/>
    <cellStyle name="Note 2 3 2 2 2 9 2" xfId="51969"/>
    <cellStyle name="Note 2 3 2 2 2 9 2 2" xfId="51970"/>
    <cellStyle name="Note 2 3 2 2 2 9 2 2 2" xfId="51971"/>
    <cellStyle name="Note 2 3 2 2 2 9 2 3" xfId="51972"/>
    <cellStyle name="Note 2 3 2 2 2 9 3" xfId="51973"/>
    <cellStyle name="Note 2 3 2 2 2 9 3 2" xfId="51974"/>
    <cellStyle name="Note 2 3 2 2 2 9 4" xfId="51975"/>
    <cellStyle name="Note 2 3 2 2 3" xfId="51976"/>
    <cellStyle name="Note 2 3 2 2 3 10" xfId="51977"/>
    <cellStyle name="Note 2 3 2 2 3 10 2" xfId="51978"/>
    <cellStyle name="Note 2 3 2 2 3 11" xfId="51979"/>
    <cellStyle name="Note 2 3 2 2 3 12" xfId="51980"/>
    <cellStyle name="Note 2 3 2 2 3 13" xfId="51981"/>
    <cellStyle name="Note 2 3 2 2 3 2" xfId="51982"/>
    <cellStyle name="Note 2 3 2 2 3 2 10" xfId="51983"/>
    <cellStyle name="Note 2 3 2 2 3 2 11" xfId="51984"/>
    <cellStyle name="Note 2 3 2 2 3 2 2" xfId="51985"/>
    <cellStyle name="Note 2 3 2 2 3 2 2 2" xfId="51986"/>
    <cellStyle name="Note 2 3 2 2 3 2 2 2 2" xfId="51987"/>
    <cellStyle name="Note 2 3 2 2 3 2 2 2 2 2" xfId="51988"/>
    <cellStyle name="Note 2 3 2 2 3 2 2 2 2 2 2" xfId="51989"/>
    <cellStyle name="Note 2 3 2 2 3 2 2 2 2 3" xfId="51990"/>
    <cellStyle name="Note 2 3 2 2 3 2 2 2 3" xfId="51991"/>
    <cellStyle name="Note 2 3 2 2 3 2 2 2 3 2" xfId="51992"/>
    <cellStyle name="Note 2 3 2 2 3 2 2 2 4" xfId="51993"/>
    <cellStyle name="Note 2 3 2 2 3 2 2 3" xfId="51994"/>
    <cellStyle name="Note 2 3 2 2 3 2 2 3 2" xfId="51995"/>
    <cellStyle name="Note 2 3 2 2 3 2 2 3 2 2" xfId="51996"/>
    <cellStyle name="Note 2 3 2 2 3 2 2 3 2 2 2" xfId="51997"/>
    <cellStyle name="Note 2 3 2 2 3 2 2 3 2 3" xfId="51998"/>
    <cellStyle name="Note 2 3 2 2 3 2 2 3 3" xfId="51999"/>
    <cellStyle name="Note 2 3 2 2 3 2 2 3 3 2" xfId="52000"/>
    <cellStyle name="Note 2 3 2 2 3 2 2 3 4" xfId="52001"/>
    <cellStyle name="Note 2 3 2 2 3 2 2 4" xfId="52002"/>
    <cellStyle name="Note 2 3 2 2 3 2 2 4 2" xfId="52003"/>
    <cellStyle name="Note 2 3 2 2 3 2 2 4 2 2" xfId="52004"/>
    <cellStyle name="Note 2 3 2 2 3 2 2 4 3" xfId="52005"/>
    <cellStyle name="Note 2 3 2 2 3 2 2 5" xfId="52006"/>
    <cellStyle name="Note 2 3 2 2 3 2 2 5 2" xfId="52007"/>
    <cellStyle name="Note 2 3 2 2 3 2 2 6" xfId="52008"/>
    <cellStyle name="Note 2 3 2 2 3 2 2 7" xfId="52009"/>
    <cellStyle name="Note 2 3 2 2 3 2 3" xfId="52010"/>
    <cellStyle name="Note 2 3 2 2 3 2 3 2" xfId="52011"/>
    <cellStyle name="Note 2 3 2 2 3 2 3 2 2" xfId="52012"/>
    <cellStyle name="Note 2 3 2 2 3 2 3 2 2 2" xfId="52013"/>
    <cellStyle name="Note 2 3 2 2 3 2 3 2 3" xfId="52014"/>
    <cellStyle name="Note 2 3 2 2 3 2 3 3" xfId="52015"/>
    <cellStyle name="Note 2 3 2 2 3 2 3 3 2" xfId="52016"/>
    <cellStyle name="Note 2 3 2 2 3 2 3 4" xfId="52017"/>
    <cellStyle name="Note 2 3 2 2 3 2 3 5" xfId="52018"/>
    <cellStyle name="Note 2 3 2 2 3 2 4" xfId="52019"/>
    <cellStyle name="Note 2 3 2 2 3 2 4 2" xfId="52020"/>
    <cellStyle name="Note 2 3 2 2 3 2 4 2 2" xfId="52021"/>
    <cellStyle name="Note 2 3 2 2 3 2 4 2 2 2" xfId="52022"/>
    <cellStyle name="Note 2 3 2 2 3 2 4 2 3" xfId="52023"/>
    <cellStyle name="Note 2 3 2 2 3 2 4 3" xfId="52024"/>
    <cellStyle name="Note 2 3 2 2 3 2 4 3 2" xfId="52025"/>
    <cellStyle name="Note 2 3 2 2 3 2 4 4" xfId="52026"/>
    <cellStyle name="Note 2 3 2 2 3 2 5" xfId="52027"/>
    <cellStyle name="Note 2 3 2 2 3 2 5 2" xfId="52028"/>
    <cellStyle name="Note 2 3 2 2 3 2 5 2 2" xfId="52029"/>
    <cellStyle name="Note 2 3 2 2 3 2 5 2 2 2" xfId="52030"/>
    <cellStyle name="Note 2 3 2 2 3 2 5 2 3" xfId="52031"/>
    <cellStyle name="Note 2 3 2 2 3 2 5 3" xfId="52032"/>
    <cellStyle name="Note 2 3 2 2 3 2 5 3 2" xfId="52033"/>
    <cellStyle name="Note 2 3 2 2 3 2 5 4" xfId="52034"/>
    <cellStyle name="Note 2 3 2 2 3 2 6" xfId="52035"/>
    <cellStyle name="Note 2 3 2 2 3 2 6 2" xfId="52036"/>
    <cellStyle name="Note 2 3 2 2 3 2 6 2 2" xfId="52037"/>
    <cellStyle name="Note 2 3 2 2 3 2 6 2 2 2" xfId="52038"/>
    <cellStyle name="Note 2 3 2 2 3 2 6 2 3" xfId="52039"/>
    <cellStyle name="Note 2 3 2 2 3 2 6 3" xfId="52040"/>
    <cellStyle name="Note 2 3 2 2 3 2 6 3 2" xfId="52041"/>
    <cellStyle name="Note 2 3 2 2 3 2 6 4" xfId="52042"/>
    <cellStyle name="Note 2 3 2 2 3 2 7" xfId="52043"/>
    <cellStyle name="Note 2 3 2 2 3 2 7 2" xfId="52044"/>
    <cellStyle name="Note 2 3 2 2 3 2 7 2 2" xfId="52045"/>
    <cellStyle name="Note 2 3 2 2 3 2 7 3" xfId="52046"/>
    <cellStyle name="Note 2 3 2 2 3 2 8" xfId="52047"/>
    <cellStyle name="Note 2 3 2 2 3 2 8 2" xfId="52048"/>
    <cellStyle name="Note 2 3 2 2 3 2 9" xfId="52049"/>
    <cellStyle name="Note 2 3 2 2 3 3" xfId="52050"/>
    <cellStyle name="Note 2 3 2 2 3 3 10" xfId="52051"/>
    <cellStyle name="Note 2 3 2 2 3 3 2" xfId="52052"/>
    <cellStyle name="Note 2 3 2 2 3 3 2 2" xfId="52053"/>
    <cellStyle name="Note 2 3 2 2 3 3 2 2 2" xfId="52054"/>
    <cellStyle name="Note 2 3 2 2 3 3 2 2 2 2" xfId="52055"/>
    <cellStyle name="Note 2 3 2 2 3 3 2 2 2 2 2" xfId="52056"/>
    <cellStyle name="Note 2 3 2 2 3 3 2 2 2 3" xfId="52057"/>
    <cellStyle name="Note 2 3 2 2 3 3 2 2 3" xfId="52058"/>
    <cellStyle name="Note 2 3 2 2 3 3 2 2 3 2" xfId="52059"/>
    <cellStyle name="Note 2 3 2 2 3 3 2 2 4" xfId="52060"/>
    <cellStyle name="Note 2 3 2 2 3 3 2 3" xfId="52061"/>
    <cellStyle name="Note 2 3 2 2 3 3 2 3 2" xfId="52062"/>
    <cellStyle name="Note 2 3 2 2 3 3 2 3 2 2" xfId="52063"/>
    <cellStyle name="Note 2 3 2 2 3 3 2 3 2 2 2" xfId="52064"/>
    <cellStyle name="Note 2 3 2 2 3 3 2 3 2 3" xfId="52065"/>
    <cellStyle name="Note 2 3 2 2 3 3 2 3 3" xfId="52066"/>
    <cellStyle name="Note 2 3 2 2 3 3 2 3 3 2" xfId="52067"/>
    <cellStyle name="Note 2 3 2 2 3 3 2 3 4" xfId="52068"/>
    <cellStyle name="Note 2 3 2 2 3 3 2 4" xfId="52069"/>
    <cellStyle name="Note 2 3 2 2 3 3 2 4 2" xfId="52070"/>
    <cellStyle name="Note 2 3 2 2 3 3 2 4 2 2" xfId="52071"/>
    <cellStyle name="Note 2 3 2 2 3 3 2 4 3" xfId="52072"/>
    <cellStyle name="Note 2 3 2 2 3 3 2 5" xfId="52073"/>
    <cellStyle name="Note 2 3 2 2 3 3 2 5 2" xfId="52074"/>
    <cellStyle name="Note 2 3 2 2 3 3 2 6" xfId="52075"/>
    <cellStyle name="Note 2 3 2 2 3 3 2 7" xfId="52076"/>
    <cellStyle name="Note 2 3 2 2 3 3 3" xfId="52077"/>
    <cellStyle name="Note 2 3 2 2 3 3 3 2" xfId="52078"/>
    <cellStyle name="Note 2 3 2 2 3 3 3 2 2" xfId="52079"/>
    <cellStyle name="Note 2 3 2 2 3 3 3 2 2 2" xfId="52080"/>
    <cellStyle name="Note 2 3 2 2 3 3 3 2 3" xfId="52081"/>
    <cellStyle name="Note 2 3 2 2 3 3 3 3" xfId="52082"/>
    <cellStyle name="Note 2 3 2 2 3 3 3 3 2" xfId="52083"/>
    <cellStyle name="Note 2 3 2 2 3 3 3 4" xfId="52084"/>
    <cellStyle name="Note 2 3 2 2 3 3 3 5" xfId="52085"/>
    <cellStyle name="Note 2 3 2 2 3 3 4" xfId="52086"/>
    <cellStyle name="Note 2 3 2 2 3 3 4 2" xfId="52087"/>
    <cellStyle name="Note 2 3 2 2 3 3 4 2 2" xfId="52088"/>
    <cellStyle name="Note 2 3 2 2 3 3 4 2 2 2" xfId="52089"/>
    <cellStyle name="Note 2 3 2 2 3 3 4 2 3" xfId="52090"/>
    <cellStyle name="Note 2 3 2 2 3 3 4 3" xfId="52091"/>
    <cellStyle name="Note 2 3 2 2 3 3 4 3 2" xfId="52092"/>
    <cellStyle name="Note 2 3 2 2 3 3 4 4" xfId="52093"/>
    <cellStyle name="Note 2 3 2 2 3 3 5" xfId="52094"/>
    <cellStyle name="Note 2 3 2 2 3 3 5 2" xfId="52095"/>
    <cellStyle name="Note 2 3 2 2 3 3 5 2 2" xfId="52096"/>
    <cellStyle name="Note 2 3 2 2 3 3 5 2 2 2" xfId="52097"/>
    <cellStyle name="Note 2 3 2 2 3 3 5 2 3" xfId="52098"/>
    <cellStyle name="Note 2 3 2 2 3 3 5 3" xfId="52099"/>
    <cellStyle name="Note 2 3 2 2 3 3 5 3 2" xfId="52100"/>
    <cellStyle name="Note 2 3 2 2 3 3 5 4" xfId="52101"/>
    <cellStyle name="Note 2 3 2 2 3 3 6" xfId="52102"/>
    <cellStyle name="Note 2 3 2 2 3 3 6 2" xfId="52103"/>
    <cellStyle name="Note 2 3 2 2 3 3 6 2 2" xfId="52104"/>
    <cellStyle name="Note 2 3 2 2 3 3 6 2 2 2" xfId="52105"/>
    <cellStyle name="Note 2 3 2 2 3 3 6 2 3" xfId="52106"/>
    <cellStyle name="Note 2 3 2 2 3 3 6 3" xfId="52107"/>
    <cellStyle name="Note 2 3 2 2 3 3 6 3 2" xfId="52108"/>
    <cellStyle name="Note 2 3 2 2 3 3 6 4" xfId="52109"/>
    <cellStyle name="Note 2 3 2 2 3 3 7" xfId="52110"/>
    <cellStyle name="Note 2 3 2 2 3 3 7 2" xfId="52111"/>
    <cellStyle name="Note 2 3 2 2 3 3 7 2 2" xfId="52112"/>
    <cellStyle name="Note 2 3 2 2 3 3 7 3" xfId="52113"/>
    <cellStyle name="Note 2 3 2 2 3 3 8" xfId="52114"/>
    <cellStyle name="Note 2 3 2 2 3 3 8 2" xfId="52115"/>
    <cellStyle name="Note 2 3 2 2 3 3 9" xfId="52116"/>
    <cellStyle name="Note 2 3 2 2 3 4" xfId="52117"/>
    <cellStyle name="Note 2 3 2 2 3 4 2" xfId="52118"/>
    <cellStyle name="Note 2 3 2 2 3 4 2 2" xfId="52119"/>
    <cellStyle name="Note 2 3 2 2 3 4 2 2 2" xfId="52120"/>
    <cellStyle name="Note 2 3 2 2 3 4 2 2 2 2" xfId="52121"/>
    <cellStyle name="Note 2 3 2 2 3 4 2 2 3" xfId="52122"/>
    <cellStyle name="Note 2 3 2 2 3 4 2 3" xfId="52123"/>
    <cellStyle name="Note 2 3 2 2 3 4 2 3 2" xfId="52124"/>
    <cellStyle name="Note 2 3 2 2 3 4 2 4" xfId="52125"/>
    <cellStyle name="Note 2 3 2 2 3 4 3" xfId="52126"/>
    <cellStyle name="Note 2 3 2 2 3 4 3 2" xfId="52127"/>
    <cellStyle name="Note 2 3 2 2 3 4 3 2 2" xfId="52128"/>
    <cellStyle name="Note 2 3 2 2 3 4 3 2 2 2" xfId="52129"/>
    <cellStyle name="Note 2 3 2 2 3 4 3 2 3" xfId="52130"/>
    <cellStyle name="Note 2 3 2 2 3 4 3 3" xfId="52131"/>
    <cellStyle name="Note 2 3 2 2 3 4 3 3 2" xfId="52132"/>
    <cellStyle name="Note 2 3 2 2 3 4 3 4" xfId="52133"/>
    <cellStyle name="Note 2 3 2 2 3 4 4" xfId="52134"/>
    <cellStyle name="Note 2 3 2 2 3 4 4 2" xfId="52135"/>
    <cellStyle name="Note 2 3 2 2 3 4 4 2 2" xfId="52136"/>
    <cellStyle name="Note 2 3 2 2 3 4 4 3" xfId="52137"/>
    <cellStyle name="Note 2 3 2 2 3 4 5" xfId="52138"/>
    <cellStyle name="Note 2 3 2 2 3 4 5 2" xfId="52139"/>
    <cellStyle name="Note 2 3 2 2 3 4 6" xfId="52140"/>
    <cellStyle name="Note 2 3 2 2 3 4 7" xfId="52141"/>
    <cellStyle name="Note 2 3 2 2 3 5" xfId="52142"/>
    <cellStyle name="Note 2 3 2 2 3 5 2" xfId="52143"/>
    <cellStyle name="Note 2 3 2 2 3 5 2 2" xfId="52144"/>
    <cellStyle name="Note 2 3 2 2 3 5 2 2 2" xfId="52145"/>
    <cellStyle name="Note 2 3 2 2 3 5 2 3" xfId="52146"/>
    <cellStyle name="Note 2 3 2 2 3 5 3" xfId="52147"/>
    <cellStyle name="Note 2 3 2 2 3 5 3 2" xfId="52148"/>
    <cellStyle name="Note 2 3 2 2 3 5 4" xfId="52149"/>
    <cellStyle name="Note 2 3 2 2 3 5 5" xfId="52150"/>
    <cellStyle name="Note 2 3 2 2 3 6" xfId="52151"/>
    <cellStyle name="Note 2 3 2 2 3 6 2" xfId="52152"/>
    <cellStyle name="Note 2 3 2 2 3 6 2 2" xfId="52153"/>
    <cellStyle name="Note 2 3 2 2 3 6 2 2 2" xfId="52154"/>
    <cellStyle name="Note 2 3 2 2 3 6 2 3" xfId="52155"/>
    <cellStyle name="Note 2 3 2 2 3 6 3" xfId="52156"/>
    <cellStyle name="Note 2 3 2 2 3 6 3 2" xfId="52157"/>
    <cellStyle name="Note 2 3 2 2 3 6 4" xfId="52158"/>
    <cellStyle name="Note 2 3 2 2 3 7" xfId="52159"/>
    <cellStyle name="Note 2 3 2 2 3 7 2" xfId="52160"/>
    <cellStyle name="Note 2 3 2 2 3 7 2 2" xfId="52161"/>
    <cellStyle name="Note 2 3 2 2 3 7 2 2 2" xfId="52162"/>
    <cellStyle name="Note 2 3 2 2 3 7 2 3" xfId="52163"/>
    <cellStyle name="Note 2 3 2 2 3 7 3" xfId="52164"/>
    <cellStyle name="Note 2 3 2 2 3 7 3 2" xfId="52165"/>
    <cellStyle name="Note 2 3 2 2 3 7 4" xfId="52166"/>
    <cellStyle name="Note 2 3 2 2 3 8" xfId="52167"/>
    <cellStyle name="Note 2 3 2 2 3 8 2" xfId="52168"/>
    <cellStyle name="Note 2 3 2 2 3 8 2 2" xfId="52169"/>
    <cellStyle name="Note 2 3 2 2 3 8 2 2 2" xfId="52170"/>
    <cellStyle name="Note 2 3 2 2 3 8 2 3" xfId="52171"/>
    <cellStyle name="Note 2 3 2 2 3 8 3" xfId="52172"/>
    <cellStyle name="Note 2 3 2 2 3 8 3 2" xfId="52173"/>
    <cellStyle name="Note 2 3 2 2 3 8 4" xfId="52174"/>
    <cellStyle name="Note 2 3 2 2 3 9" xfId="52175"/>
    <cellStyle name="Note 2 3 2 2 3 9 2" xfId="52176"/>
    <cellStyle name="Note 2 3 2 2 3 9 2 2" xfId="52177"/>
    <cellStyle name="Note 2 3 2 2 3 9 3" xfId="52178"/>
    <cellStyle name="Note 2 3 2 2 4" xfId="52179"/>
    <cellStyle name="Note 2 3 2 2 4 10" xfId="52180"/>
    <cellStyle name="Note 2 3 2 2 4 11" xfId="52181"/>
    <cellStyle name="Note 2 3 2 2 4 2" xfId="52182"/>
    <cellStyle name="Note 2 3 2 2 4 2 2" xfId="52183"/>
    <cellStyle name="Note 2 3 2 2 4 2 2 2" xfId="52184"/>
    <cellStyle name="Note 2 3 2 2 4 2 2 2 2" xfId="52185"/>
    <cellStyle name="Note 2 3 2 2 4 2 2 2 2 2" xfId="52186"/>
    <cellStyle name="Note 2 3 2 2 4 2 2 2 3" xfId="52187"/>
    <cellStyle name="Note 2 3 2 2 4 2 2 3" xfId="52188"/>
    <cellStyle name="Note 2 3 2 2 4 2 2 3 2" xfId="52189"/>
    <cellStyle name="Note 2 3 2 2 4 2 2 4" xfId="52190"/>
    <cellStyle name="Note 2 3 2 2 4 2 3" xfId="52191"/>
    <cellStyle name="Note 2 3 2 2 4 2 3 2" xfId="52192"/>
    <cellStyle name="Note 2 3 2 2 4 2 3 2 2" xfId="52193"/>
    <cellStyle name="Note 2 3 2 2 4 2 3 2 2 2" xfId="52194"/>
    <cellStyle name="Note 2 3 2 2 4 2 3 2 3" xfId="52195"/>
    <cellStyle name="Note 2 3 2 2 4 2 3 3" xfId="52196"/>
    <cellStyle name="Note 2 3 2 2 4 2 3 3 2" xfId="52197"/>
    <cellStyle name="Note 2 3 2 2 4 2 3 4" xfId="52198"/>
    <cellStyle name="Note 2 3 2 2 4 2 4" xfId="52199"/>
    <cellStyle name="Note 2 3 2 2 4 2 4 2" xfId="52200"/>
    <cellStyle name="Note 2 3 2 2 4 2 4 2 2" xfId="52201"/>
    <cellStyle name="Note 2 3 2 2 4 2 4 3" xfId="52202"/>
    <cellStyle name="Note 2 3 2 2 4 2 5" xfId="52203"/>
    <cellStyle name="Note 2 3 2 2 4 2 5 2" xfId="52204"/>
    <cellStyle name="Note 2 3 2 2 4 2 6" xfId="52205"/>
    <cellStyle name="Note 2 3 2 2 4 2 7" xfId="52206"/>
    <cellStyle name="Note 2 3 2 2 4 3" xfId="52207"/>
    <cellStyle name="Note 2 3 2 2 4 3 2" xfId="52208"/>
    <cellStyle name="Note 2 3 2 2 4 3 2 2" xfId="52209"/>
    <cellStyle name="Note 2 3 2 2 4 3 2 2 2" xfId="52210"/>
    <cellStyle name="Note 2 3 2 2 4 3 2 3" xfId="52211"/>
    <cellStyle name="Note 2 3 2 2 4 3 3" xfId="52212"/>
    <cellStyle name="Note 2 3 2 2 4 3 3 2" xfId="52213"/>
    <cellStyle name="Note 2 3 2 2 4 3 4" xfId="52214"/>
    <cellStyle name="Note 2 3 2 2 4 3 5" xfId="52215"/>
    <cellStyle name="Note 2 3 2 2 4 4" xfId="52216"/>
    <cellStyle name="Note 2 3 2 2 4 4 2" xfId="52217"/>
    <cellStyle name="Note 2 3 2 2 4 4 2 2" xfId="52218"/>
    <cellStyle name="Note 2 3 2 2 4 4 2 2 2" xfId="52219"/>
    <cellStyle name="Note 2 3 2 2 4 4 2 3" xfId="52220"/>
    <cellStyle name="Note 2 3 2 2 4 4 3" xfId="52221"/>
    <cellStyle name="Note 2 3 2 2 4 4 3 2" xfId="52222"/>
    <cellStyle name="Note 2 3 2 2 4 4 4" xfId="52223"/>
    <cellStyle name="Note 2 3 2 2 4 5" xfId="52224"/>
    <cellStyle name="Note 2 3 2 2 4 5 2" xfId="52225"/>
    <cellStyle name="Note 2 3 2 2 4 5 2 2" xfId="52226"/>
    <cellStyle name="Note 2 3 2 2 4 5 2 2 2" xfId="52227"/>
    <cellStyle name="Note 2 3 2 2 4 5 2 3" xfId="52228"/>
    <cellStyle name="Note 2 3 2 2 4 5 3" xfId="52229"/>
    <cellStyle name="Note 2 3 2 2 4 5 3 2" xfId="52230"/>
    <cellStyle name="Note 2 3 2 2 4 5 4" xfId="52231"/>
    <cellStyle name="Note 2 3 2 2 4 6" xfId="52232"/>
    <cellStyle name="Note 2 3 2 2 4 6 2" xfId="52233"/>
    <cellStyle name="Note 2 3 2 2 4 6 2 2" xfId="52234"/>
    <cellStyle name="Note 2 3 2 2 4 6 2 2 2" xfId="52235"/>
    <cellStyle name="Note 2 3 2 2 4 6 2 3" xfId="52236"/>
    <cellStyle name="Note 2 3 2 2 4 6 3" xfId="52237"/>
    <cellStyle name="Note 2 3 2 2 4 6 3 2" xfId="52238"/>
    <cellStyle name="Note 2 3 2 2 4 6 4" xfId="52239"/>
    <cellStyle name="Note 2 3 2 2 4 7" xfId="52240"/>
    <cellStyle name="Note 2 3 2 2 4 7 2" xfId="52241"/>
    <cellStyle name="Note 2 3 2 2 4 7 2 2" xfId="52242"/>
    <cellStyle name="Note 2 3 2 2 4 7 3" xfId="52243"/>
    <cellStyle name="Note 2 3 2 2 4 8" xfId="52244"/>
    <cellStyle name="Note 2 3 2 2 4 8 2" xfId="52245"/>
    <cellStyle name="Note 2 3 2 2 4 9" xfId="52246"/>
    <cellStyle name="Note 2 3 2 2 5" xfId="52247"/>
    <cellStyle name="Note 2 3 2 2 5 10" xfId="52248"/>
    <cellStyle name="Note 2 3 2 2 5 11" xfId="52249"/>
    <cellStyle name="Note 2 3 2 2 5 2" xfId="52250"/>
    <cellStyle name="Note 2 3 2 2 5 2 2" xfId="52251"/>
    <cellStyle name="Note 2 3 2 2 5 2 2 2" xfId="52252"/>
    <cellStyle name="Note 2 3 2 2 5 2 2 2 2" xfId="52253"/>
    <cellStyle name="Note 2 3 2 2 5 2 2 2 2 2" xfId="52254"/>
    <cellStyle name="Note 2 3 2 2 5 2 2 2 3" xfId="52255"/>
    <cellStyle name="Note 2 3 2 2 5 2 2 3" xfId="52256"/>
    <cellStyle name="Note 2 3 2 2 5 2 2 3 2" xfId="52257"/>
    <cellStyle name="Note 2 3 2 2 5 2 2 4" xfId="52258"/>
    <cellStyle name="Note 2 3 2 2 5 2 3" xfId="52259"/>
    <cellStyle name="Note 2 3 2 2 5 2 3 2" xfId="52260"/>
    <cellStyle name="Note 2 3 2 2 5 2 3 2 2" xfId="52261"/>
    <cellStyle name="Note 2 3 2 2 5 2 3 2 2 2" xfId="52262"/>
    <cellStyle name="Note 2 3 2 2 5 2 3 2 3" xfId="52263"/>
    <cellStyle name="Note 2 3 2 2 5 2 3 3" xfId="52264"/>
    <cellStyle name="Note 2 3 2 2 5 2 3 3 2" xfId="52265"/>
    <cellStyle name="Note 2 3 2 2 5 2 3 4" xfId="52266"/>
    <cellStyle name="Note 2 3 2 2 5 2 4" xfId="52267"/>
    <cellStyle name="Note 2 3 2 2 5 2 4 2" xfId="52268"/>
    <cellStyle name="Note 2 3 2 2 5 2 4 2 2" xfId="52269"/>
    <cellStyle name="Note 2 3 2 2 5 2 4 3" xfId="52270"/>
    <cellStyle name="Note 2 3 2 2 5 2 5" xfId="52271"/>
    <cellStyle name="Note 2 3 2 2 5 2 5 2" xfId="52272"/>
    <cellStyle name="Note 2 3 2 2 5 2 6" xfId="52273"/>
    <cellStyle name="Note 2 3 2 2 5 2 7" xfId="52274"/>
    <cellStyle name="Note 2 3 2 2 5 3" xfId="52275"/>
    <cellStyle name="Note 2 3 2 2 5 3 2" xfId="52276"/>
    <cellStyle name="Note 2 3 2 2 5 3 2 2" xfId="52277"/>
    <cellStyle name="Note 2 3 2 2 5 3 2 2 2" xfId="52278"/>
    <cellStyle name="Note 2 3 2 2 5 3 2 3" xfId="52279"/>
    <cellStyle name="Note 2 3 2 2 5 3 3" xfId="52280"/>
    <cellStyle name="Note 2 3 2 2 5 3 3 2" xfId="52281"/>
    <cellStyle name="Note 2 3 2 2 5 3 4" xfId="52282"/>
    <cellStyle name="Note 2 3 2 2 5 3 5" xfId="52283"/>
    <cellStyle name="Note 2 3 2 2 5 4" xfId="52284"/>
    <cellStyle name="Note 2 3 2 2 5 4 2" xfId="52285"/>
    <cellStyle name="Note 2 3 2 2 5 4 2 2" xfId="52286"/>
    <cellStyle name="Note 2 3 2 2 5 4 2 2 2" xfId="52287"/>
    <cellStyle name="Note 2 3 2 2 5 4 2 3" xfId="52288"/>
    <cellStyle name="Note 2 3 2 2 5 4 3" xfId="52289"/>
    <cellStyle name="Note 2 3 2 2 5 4 3 2" xfId="52290"/>
    <cellStyle name="Note 2 3 2 2 5 4 4" xfId="52291"/>
    <cellStyle name="Note 2 3 2 2 5 5" xfId="52292"/>
    <cellStyle name="Note 2 3 2 2 5 5 2" xfId="52293"/>
    <cellStyle name="Note 2 3 2 2 5 5 2 2" xfId="52294"/>
    <cellStyle name="Note 2 3 2 2 5 5 2 2 2" xfId="52295"/>
    <cellStyle name="Note 2 3 2 2 5 5 2 3" xfId="52296"/>
    <cellStyle name="Note 2 3 2 2 5 5 3" xfId="52297"/>
    <cellStyle name="Note 2 3 2 2 5 5 3 2" xfId="52298"/>
    <cellStyle name="Note 2 3 2 2 5 5 4" xfId="52299"/>
    <cellStyle name="Note 2 3 2 2 5 6" xfId="52300"/>
    <cellStyle name="Note 2 3 2 2 5 6 2" xfId="52301"/>
    <cellStyle name="Note 2 3 2 2 5 6 2 2" xfId="52302"/>
    <cellStyle name="Note 2 3 2 2 5 6 2 2 2" xfId="52303"/>
    <cellStyle name="Note 2 3 2 2 5 6 2 3" xfId="52304"/>
    <cellStyle name="Note 2 3 2 2 5 6 3" xfId="52305"/>
    <cellStyle name="Note 2 3 2 2 5 6 3 2" xfId="52306"/>
    <cellStyle name="Note 2 3 2 2 5 6 4" xfId="52307"/>
    <cellStyle name="Note 2 3 2 2 5 7" xfId="52308"/>
    <cellStyle name="Note 2 3 2 2 5 7 2" xfId="52309"/>
    <cellStyle name="Note 2 3 2 2 5 7 2 2" xfId="52310"/>
    <cellStyle name="Note 2 3 2 2 5 7 3" xfId="52311"/>
    <cellStyle name="Note 2 3 2 2 5 8" xfId="52312"/>
    <cellStyle name="Note 2 3 2 2 5 8 2" xfId="52313"/>
    <cellStyle name="Note 2 3 2 2 5 9" xfId="52314"/>
    <cellStyle name="Note 2 3 2 2 6" xfId="52315"/>
    <cellStyle name="Note 2 3 2 2 6 2" xfId="52316"/>
    <cellStyle name="Note 2 3 2 2 6 2 2" xfId="52317"/>
    <cellStyle name="Note 2 3 2 2 6 2 2 2" xfId="52318"/>
    <cellStyle name="Note 2 3 2 2 6 2 2 2 2" xfId="52319"/>
    <cellStyle name="Note 2 3 2 2 6 2 2 3" xfId="52320"/>
    <cellStyle name="Note 2 3 2 2 6 2 3" xfId="52321"/>
    <cellStyle name="Note 2 3 2 2 6 2 3 2" xfId="52322"/>
    <cellStyle name="Note 2 3 2 2 6 2 4" xfId="52323"/>
    <cellStyle name="Note 2 3 2 2 6 3" xfId="52324"/>
    <cellStyle name="Note 2 3 2 2 6 3 2" xfId="52325"/>
    <cellStyle name="Note 2 3 2 2 6 3 2 2" xfId="52326"/>
    <cellStyle name="Note 2 3 2 2 6 3 2 2 2" xfId="52327"/>
    <cellStyle name="Note 2 3 2 2 6 3 2 3" xfId="52328"/>
    <cellStyle name="Note 2 3 2 2 6 3 3" xfId="52329"/>
    <cellStyle name="Note 2 3 2 2 6 3 3 2" xfId="52330"/>
    <cellStyle name="Note 2 3 2 2 6 3 4" xfId="52331"/>
    <cellStyle name="Note 2 3 2 2 6 4" xfId="52332"/>
    <cellStyle name="Note 2 3 2 2 6 4 2" xfId="52333"/>
    <cellStyle name="Note 2 3 2 2 6 4 2 2" xfId="52334"/>
    <cellStyle name="Note 2 3 2 2 6 4 3" xfId="52335"/>
    <cellStyle name="Note 2 3 2 2 6 5" xfId="52336"/>
    <cellStyle name="Note 2 3 2 2 6 5 2" xfId="52337"/>
    <cellStyle name="Note 2 3 2 2 6 6" xfId="52338"/>
    <cellStyle name="Note 2 3 2 2 6 7" xfId="52339"/>
    <cellStyle name="Note 2 3 2 2 6 8" xfId="52340"/>
    <cellStyle name="Note 2 3 2 2 7" xfId="52341"/>
    <cellStyle name="Note 2 3 2 2 7 2" xfId="52342"/>
    <cellStyle name="Note 2 3 2 2 7 2 2" xfId="52343"/>
    <cellStyle name="Note 2 3 2 2 7 2 2 2" xfId="52344"/>
    <cellStyle name="Note 2 3 2 2 7 2 2 2 2" xfId="52345"/>
    <cellStyle name="Note 2 3 2 2 7 2 2 3" xfId="52346"/>
    <cellStyle name="Note 2 3 2 2 7 2 3" xfId="52347"/>
    <cellStyle name="Note 2 3 2 2 7 2 3 2" xfId="52348"/>
    <cellStyle name="Note 2 3 2 2 7 2 4" xfId="52349"/>
    <cellStyle name="Note 2 3 2 2 7 3" xfId="52350"/>
    <cellStyle name="Note 2 3 2 2 7 3 2" xfId="52351"/>
    <cellStyle name="Note 2 3 2 2 7 3 2 2" xfId="52352"/>
    <cellStyle name="Note 2 3 2 2 7 3 2 2 2" xfId="52353"/>
    <cellStyle name="Note 2 3 2 2 7 3 2 3" xfId="52354"/>
    <cellStyle name="Note 2 3 2 2 7 3 3" xfId="52355"/>
    <cellStyle name="Note 2 3 2 2 7 3 3 2" xfId="52356"/>
    <cellStyle name="Note 2 3 2 2 7 3 4" xfId="52357"/>
    <cellStyle name="Note 2 3 2 2 7 4" xfId="52358"/>
    <cellStyle name="Note 2 3 2 2 7 4 2" xfId="52359"/>
    <cellStyle name="Note 2 3 2 2 7 4 2 2" xfId="52360"/>
    <cellStyle name="Note 2 3 2 2 7 4 3" xfId="52361"/>
    <cellStyle name="Note 2 3 2 2 7 5" xfId="52362"/>
    <cellStyle name="Note 2 3 2 2 7 5 2" xfId="52363"/>
    <cellStyle name="Note 2 3 2 2 7 6" xfId="52364"/>
    <cellStyle name="Note 2 3 2 2 7 7" xfId="52365"/>
    <cellStyle name="Note 2 3 2 2 8" xfId="52366"/>
    <cellStyle name="Note 2 3 2 2 8 2" xfId="52367"/>
    <cellStyle name="Note 2 3 2 2 8 2 2" xfId="52368"/>
    <cellStyle name="Note 2 3 2 2 8 2 2 2" xfId="52369"/>
    <cellStyle name="Note 2 3 2 2 8 2 3" xfId="52370"/>
    <cellStyle name="Note 2 3 2 2 8 3" xfId="52371"/>
    <cellStyle name="Note 2 3 2 2 8 3 2" xfId="52372"/>
    <cellStyle name="Note 2 3 2 2 8 4" xfId="52373"/>
    <cellStyle name="Note 2 3 2 2 8 5" xfId="52374"/>
    <cellStyle name="Note 2 3 2 2 8 6" xfId="52375"/>
    <cellStyle name="Note 2 3 2 2 9" xfId="52376"/>
    <cellStyle name="Note 2 3 2 2 9 2" xfId="52377"/>
    <cellStyle name="Note 2 3 2 2 9 2 2" xfId="52378"/>
    <cellStyle name="Note 2 3 2 2 9 2 2 2" xfId="52379"/>
    <cellStyle name="Note 2 3 2 2 9 2 3" xfId="52380"/>
    <cellStyle name="Note 2 3 2 2 9 3" xfId="52381"/>
    <cellStyle name="Note 2 3 2 2 9 3 2" xfId="52382"/>
    <cellStyle name="Note 2 3 2 2 9 4" xfId="52383"/>
    <cellStyle name="Note 2 3 2 20" xfId="52384"/>
    <cellStyle name="Note 2 3 2 21" xfId="52385"/>
    <cellStyle name="Note 2 3 2 22" xfId="52386"/>
    <cellStyle name="Note 2 3 2 3" xfId="52387"/>
    <cellStyle name="Note 2 3 2 3 10" xfId="52388"/>
    <cellStyle name="Note 2 3 2 3 10 2" xfId="52389"/>
    <cellStyle name="Note 2 3 2 3 10 2 2" xfId="52390"/>
    <cellStyle name="Note 2 3 2 3 10 3" xfId="52391"/>
    <cellStyle name="Note 2 3 2 3 11" xfId="52392"/>
    <cellStyle name="Note 2 3 2 3 11 2" xfId="52393"/>
    <cellStyle name="Note 2 3 2 3 12" xfId="52394"/>
    <cellStyle name="Note 2 3 2 3 13" xfId="52395"/>
    <cellStyle name="Note 2 3 2 3 14" xfId="52396"/>
    <cellStyle name="Note 2 3 2 3 15" xfId="52397"/>
    <cellStyle name="Note 2 3 2 3 16" xfId="52398"/>
    <cellStyle name="Note 2 3 2 3 17" xfId="52399"/>
    <cellStyle name="Note 2 3 2 3 18" xfId="52400"/>
    <cellStyle name="Note 2 3 2 3 2" xfId="52401"/>
    <cellStyle name="Note 2 3 2 3 2 10" xfId="52402"/>
    <cellStyle name="Note 2 3 2 3 2 10 2" xfId="52403"/>
    <cellStyle name="Note 2 3 2 3 2 11" xfId="52404"/>
    <cellStyle name="Note 2 3 2 3 2 12" xfId="52405"/>
    <cellStyle name="Note 2 3 2 3 2 13" xfId="52406"/>
    <cellStyle name="Note 2 3 2 3 2 14" xfId="52407"/>
    <cellStyle name="Note 2 3 2 3 2 2" xfId="52408"/>
    <cellStyle name="Note 2 3 2 3 2 2 10" xfId="52409"/>
    <cellStyle name="Note 2 3 2 3 2 2 11" xfId="52410"/>
    <cellStyle name="Note 2 3 2 3 2 2 2" xfId="52411"/>
    <cellStyle name="Note 2 3 2 3 2 2 2 2" xfId="52412"/>
    <cellStyle name="Note 2 3 2 3 2 2 2 2 2" xfId="52413"/>
    <cellStyle name="Note 2 3 2 3 2 2 2 2 2 2" xfId="52414"/>
    <cellStyle name="Note 2 3 2 3 2 2 2 2 2 2 2" xfId="52415"/>
    <cellStyle name="Note 2 3 2 3 2 2 2 2 2 3" xfId="52416"/>
    <cellStyle name="Note 2 3 2 3 2 2 2 2 3" xfId="52417"/>
    <cellStyle name="Note 2 3 2 3 2 2 2 2 3 2" xfId="52418"/>
    <cellStyle name="Note 2 3 2 3 2 2 2 2 4" xfId="52419"/>
    <cellStyle name="Note 2 3 2 3 2 2 2 3" xfId="52420"/>
    <cellStyle name="Note 2 3 2 3 2 2 2 3 2" xfId="52421"/>
    <cellStyle name="Note 2 3 2 3 2 2 2 3 2 2" xfId="52422"/>
    <cellStyle name="Note 2 3 2 3 2 2 2 3 2 2 2" xfId="52423"/>
    <cellStyle name="Note 2 3 2 3 2 2 2 3 2 3" xfId="52424"/>
    <cellStyle name="Note 2 3 2 3 2 2 2 3 3" xfId="52425"/>
    <cellStyle name="Note 2 3 2 3 2 2 2 3 3 2" xfId="52426"/>
    <cellStyle name="Note 2 3 2 3 2 2 2 3 4" xfId="52427"/>
    <cellStyle name="Note 2 3 2 3 2 2 2 4" xfId="52428"/>
    <cellStyle name="Note 2 3 2 3 2 2 2 4 2" xfId="52429"/>
    <cellStyle name="Note 2 3 2 3 2 2 2 4 2 2" xfId="52430"/>
    <cellStyle name="Note 2 3 2 3 2 2 2 4 3" xfId="52431"/>
    <cellStyle name="Note 2 3 2 3 2 2 2 5" xfId="52432"/>
    <cellStyle name="Note 2 3 2 3 2 2 2 5 2" xfId="52433"/>
    <cellStyle name="Note 2 3 2 3 2 2 2 6" xfId="52434"/>
    <cellStyle name="Note 2 3 2 3 2 2 2 7" xfId="52435"/>
    <cellStyle name="Note 2 3 2 3 2 2 3" xfId="52436"/>
    <cellStyle name="Note 2 3 2 3 2 2 3 2" xfId="52437"/>
    <cellStyle name="Note 2 3 2 3 2 2 3 2 2" xfId="52438"/>
    <cellStyle name="Note 2 3 2 3 2 2 3 2 2 2" xfId="52439"/>
    <cellStyle name="Note 2 3 2 3 2 2 3 2 3" xfId="52440"/>
    <cellStyle name="Note 2 3 2 3 2 2 3 3" xfId="52441"/>
    <cellStyle name="Note 2 3 2 3 2 2 3 3 2" xfId="52442"/>
    <cellStyle name="Note 2 3 2 3 2 2 3 4" xfId="52443"/>
    <cellStyle name="Note 2 3 2 3 2 2 3 5" xfId="52444"/>
    <cellStyle name="Note 2 3 2 3 2 2 4" xfId="52445"/>
    <cellStyle name="Note 2 3 2 3 2 2 4 2" xfId="52446"/>
    <cellStyle name="Note 2 3 2 3 2 2 4 2 2" xfId="52447"/>
    <cellStyle name="Note 2 3 2 3 2 2 4 2 2 2" xfId="52448"/>
    <cellStyle name="Note 2 3 2 3 2 2 4 2 3" xfId="52449"/>
    <cellStyle name="Note 2 3 2 3 2 2 4 3" xfId="52450"/>
    <cellStyle name="Note 2 3 2 3 2 2 4 3 2" xfId="52451"/>
    <cellStyle name="Note 2 3 2 3 2 2 4 4" xfId="52452"/>
    <cellStyle name="Note 2 3 2 3 2 2 5" xfId="52453"/>
    <cellStyle name="Note 2 3 2 3 2 2 5 2" xfId="52454"/>
    <cellStyle name="Note 2 3 2 3 2 2 5 2 2" xfId="52455"/>
    <cellStyle name="Note 2 3 2 3 2 2 5 2 2 2" xfId="52456"/>
    <cellStyle name="Note 2 3 2 3 2 2 5 2 3" xfId="52457"/>
    <cellStyle name="Note 2 3 2 3 2 2 5 3" xfId="52458"/>
    <cellStyle name="Note 2 3 2 3 2 2 5 3 2" xfId="52459"/>
    <cellStyle name="Note 2 3 2 3 2 2 5 4" xfId="52460"/>
    <cellStyle name="Note 2 3 2 3 2 2 6" xfId="52461"/>
    <cellStyle name="Note 2 3 2 3 2 2 6 2" xfId="52462"/>
    <cellStyle name="Note 2 3 2 3 2 2 6 2 2" xfId="52463"/>
    <cellStyle name="Note 2 3 2 3 2 2 6 2 2 2" xfId="52464"/>
    <cellStyle name="Note 2 3 2 3 2 2 6 2 3" xfId="52465"/>
    <cellStyle name="Note 2 3 2 3 2 2 6 3" xfId="52466"/>
    <cellStyle name="Note 2 3 2 3 2 2 6 3 2" xfId="52467"/>
    <cellStyle name="Note 2 3 2 3 2 2 6 4" xfId="52468"/>
    <cellStyle name="Note 2 3 2 3 2 2 7" xfId="52469"/>
    <cellStyle name="Note 2 3 2 3 2 2 7 2" xfId="52470"/>
    <cellStyle name="Note 2 3 2 3 2 2 7 2 2" xfId="52471"/>
    <cellStyle name="Note 2 3 2 3 2 2 7 3" xfId="52472"/>
    <cellStyle name="Note 2 3 2 3 2 2 8" xfId="52473"/>
    <cellStyle name="Note 2 3 2 3 2 2 8 2" xfId="52474"/>
    <cellStyle name="Note 2 3 2 3 2 2 9" xfId="52475"/>
    <cellStyle name="Note 2 3 2 3 2 3" xfId="52476"/>
    <cellStyle name="Note 2 3 2 3 2 3 10" xfId="52477"/>
    <cellStyle name="Note 2 3 2 3 2 3 2" xfId="52478"/>
    <cellStyle name="Note 2 3 2 3 2 3 2 2" xfId="52479"/>
    <cellStyle name="Note 2 3 2 3 2 3 2 2 2" xfId="52480"/>
    <cellStyle name="Note 2 3 2 3 2 3 2 2 2 2" xfId="52481"/>
    <cellStyle name="Note 2 3 2 3 2 3 2 2 2 2 2" xfId="52482"/>
    <cellStyle name="Note 2 3 2 3 2 3 2 2 2 3" xfId="52483"/>
    <cellStyle name="Note 2 3 2 3 2 3 2 2 3" xfId="52484"/>
    <cellStyle name="Note 2 3 2 3 2 3 2 2 3 2" xfId="52485"/>
    <cellStyle name="Note 2 3 2 3 2 3 2 2 4" xfId="52486"/>
    <cellStyle name="Note 2 3 2 3 2 3 2 3" xfId="52487"/>
    <cellStyle name="Note 2 3 2 3 2 3 2 3 2" xfId="52488"/>
    <cellStyle name="Note 2 3 2 3 2 3 2 3 2 2" xfId="52489"/>
    <cellStyle name="Note 2 3 2 3 2 3 2 3 2 2 2" xfId="52490"/>
    <cellStyle name="Note 2 3 2 3 2 3 2 3 2 3" xfId="52491"/>
    <cellStyle name="Note 2 3 2 3 2 3 2 3 3" xfId="52492"/>
    <cellStyle name="Note 2 3 2 3 2 3 2 3 3 2" xfId="52493"/>
    <cellStyle name="Note 2 3 2 3 2 3 2 3 4" xfId="52494"/>
    <cellStyle name="Note 2 3 2 3 2 3 2 4" xfId="52495"/>
    <cellStyle name="Note 2 3 2 3 2 3 2 4 2" xfId="52496"/>
    <cellStyle name="Note 2 3 2 3 2 3 2 4 2 2" xfId="52497"/>
    <cellStyle name="Note 2 3 2 3 2 3 2 4 3" xfId="52498"/>
    <cellStyle name="Note 2 3 2 3 2 3 2 5" xfId="52499"/>
    <cellStyle name="Note 2 3 2 3 2 3 2 5 2" xfId="52500"/>
    <cellStyle name="Note 2 3 2 3 2 3 2 6" xfId="52501"/>
    <cellStyle name="Note 2 3 2 3 2 3 2 7" xfId="52502"/>
    <cellStyle name="Note 2 3 2 3 2 3 3" xfId="52503"/>
    <cellStyle name="Note 2 3 2 3 2 3 3 2" xfId="52504"/>
    <cellStyle name="Note 2 3 2 3 2 3 3 2 2" xfId="52505"/>
    <cellStyle name="Note 2 3 2 3 2 3 3 2 2 2" xfId="52506"/>
    <cellStyle name="Note 2 3 2 3 2 3 3 2 3" xfId="52507"/>
    <cellStyle name="Note 2 3 2 3 2 3 3 3" xfId="52508"/>
    <cellStyle name="Note 2 3 2 3 2 3 3 3 2" xfId="52509"/>
    <cellStyle name="Note 2 3 2 3 2 3 3 4" xfId="52510"/>
    <cellStyle name="Note 2 3 2 3 2 3 3 5" xfId="52511"/>
    <cellStyle name="Note 2 3 2 3 2 3 4" xfId="52512"/>
    <cellStyle name="Note 2 3 2 3 2 3 4 2" xfId="52513"/>
    <cellStyle name="Note 2 3 2 3 2 3 4 2 2" xfId="52514"/>
    <cellStyle name="Note 2 3 2 3 2 3 4 2 2 2" xfId="52515"/>
    <cellStyle name="Note 2 3 2 3 2 3 4 2 3" xfId="52516"/>
    <cellStyle name="Note 2 3 2 3 2 3 4 3" xfId="52517"/>
    <cellStyle name="Note 2 3 2 3 2 3 4 3 2" xfId="52518"/>
    <cellStyle name="Note 2 3 2 3 2 3 4 4" xfId="52519"/>
    <cellStyle name="Note 2 3 2 3 2 3 5" xfId="52520"/>
    <cellStyle name="Note 2 3 2 3 2 3 5 2" xfId="52521"/>
    <cellStyle name="Note 2 3 2 3 2 3 5 2 2" xfId="52522"/>
    <cellStyle name="Note 2 3 2 3 2 3 5 2 2 2" xfId="52523"/>
    <cellStyle name="Note 2 3 2 3 2 3 5 2 3" xfId="52524"/>
    <cellStyle name="Note 2 3 2 3 2 3 5 3" xfId="52525"/>
    <cellStyle name="Note 2 3 2 3 2 3 5 3 2" xfId="52526"/>
    <cellStyle name="Note 2 3 2 3 2 3 5 4" xfId="52527"/>
    <cellStyle name="Note 2 3 2 3 2 3 6" xfId="52528"/>
    <cellStyle name="Note 2 3 2 3 2 3 6 2" xfId="52529"/>
    <cellStyle name="Note 2 3 2 3 2 3 6 2 2" xfId="52530"/>
    <cellStyle name="Note 2 3 2 3 2 3 6 2 2 2" xfId="52531"/>
    <cellStyle name="Note 2 3 2 3 2 3 6 2 3" xfId="52532"/>
    <cellStyle name="Note 2 3 2 3 2 3 6 3" xfId="52533"/>
    <cellStyle name="Note 2 3 2 3 2 3 6 3 2" xfId="52534"/>
    <cellStyle name="Note 2 3 2 3 2 3 6 4" xfId="52535"/>
    <cellStyle name="Note 2 3 2 3 2 3 7" xfId="52536"/>
    <cellStyle name="Note 2 3 2 3 2 3 7 2" xfId="52537"/>
    <cellStyle name="Note 2 3 2 3 2 3 7 2 2" xfId="52538"/>
    <cellStyle name="Note 2 3 2 3 2 3 7 3" xfId="52539"/>
    <cellStyle name="Note 2 3 2 3 2 3 8" xfId="52540"/>
    <cellStyle name="Note 2 3 2 3 2 3 8 2" xfId="52541"/>
    <cellStyle name="Note 2 3 2 3 2 3 9" xfId="52542"/>
    <cellStyle name="Note 2 3 2 3 2 4" xfId="52543"/>
    <cellStyle name="Note 2 3 2 3 2 4 2" xfId="52544"/>
    <cellStyle name="Note 2 3 2 3 2 4 2 2" xfId="52545"/>
    <cellStyle name="Note 2 3 2 3 2 4 2 2 2" xfId="52546"/>
    <cellStyle name="Note 2 3 2 3 2 4 2 2 2 2" xfId="52547"/>
    <cellStyle name="Note 2 3 2 3 2 4 2 2 3" xfId="52548"/>
    <cellStyle name="Note 2 3 2 3 2 4 2 3" xfId="52549"/>
    <cellStyle name="Note 2 3 2 3 2 4 2 3 2" xfId="52550"/>
    <cellStyle name="Note 2 3 2 3 2 4 2 4" xfId="52551"/>
    <cellStyle name="Note 2 3 2 3 2 4 3" xfId="52552"/>
    <cellStyle name="Note 2 3 2 3 2 4 3 2" xfId="52553"/>
    <cellStyle name="Note 2 3 2 3 2 4 3 2 2" xfId="52554"/>
    <cellStyle name="Note 2 3 2 3 2 4 3 2 2 2" xfId="52555"/>
    <cellStyle name="Note 2 3 2 3 2 4 3 2 3" xfId="52556"/>
    <cellStyle name="Note 2 3 2 3 2 4 3 3" xfId="52557"/>
    <cellStyle name="Note 2 3 2 3 2 4 3 3 2" xfId="52558"/>
    <cellStyle name="Note 2 3 2 3 2 4 3 4" xfId="52559"/>
    <cellStyle name="Note 2 3 2 3 2 4 4" xfId="52560"/>
    <cellStyle name="Note 2 3 2 3 2 4 4 2" xfId="52561"/>
    <cellStyle name="Note 2 3 2 3 2 4 4 2 2" xfId="52562"/>
    <cellStyle name="Note 2 3 2 3 2 4 4 3" xfId="52563"/>
    <cellStyle name="Note 2 3 2 3 2 4 5" xfId="52564"/>
    <cellStyle name="Note 2 3 2 3 2 4 5 2" xfId="52565"/>
    <cellStyle name="Note 2 3 2 3 2 4 6" xfId="52566"/>
    <cellStyle name="Note 2 3 2 3 2 4 7" xfId="52567"/>
    <cellStyle name="Note 2 3 2 3 2 5" xfId="52568"/>
    <cellStyle name="Note 2 3 2 3 2 5 2" xfId="52569"/>
    <cellStyle name="Note 2 3 2 3 2 5 2 2" xfId="52570"/>
    <cellStyle name="Note 2 3 2 3 2 5 2 2 2" xfId="52571"/>
    <cellStyle name="Note 2 3 2 3 2 5 2 3" xfId="52572"/>
    <cellStyle name="Note 2 3 2 3 2 5 3" xfId="52573"/>
    <cellStyle name="Note 2 3 2 3 2 5 3 2" xfId="52574"/>
    <cellStyle name="Note 2 3 2 3 2 5 4" xfId="52575"/>
    <cellStyle name="Note 2 3 2 3 2 5 5" xfId="52576"/>
    <cellStyle name="Note 2 3 2 3 2 6" xfId="52577"/>
    <cellStyle name="Note 2 3 2 3 2 6 2" xfId="52578"/>
    <cellStyle name="Note 2 3 2 3 2 6 2 2" xfId="52579"/>
    <cellStyle name="Note 2 3 2 3 2 6 2 2 2" xfId="52580"/>
    <cellStyle name="Note 2 3 2 3 2 6 2 3" xfId="52581"/>
    <cellStyle name="Note 2 3 2 3 2 6 3" xfId="52582"/>
    <cellStyle name="Note 2 3 2 3 2 6 3 2" xfId="52583"/>
    <cellStyle name="Note 2 3 2 3 2 6 4" xfId="52584"/>
    <cellStyle name="Note 2 3 2 3 2 7" xfId="52585"/>
    <cellStyle name="Note 2 3 2 3 2 7 2" xfId="52586"/>
    <cellStyle name="Note 2 3 2 3 2 7 2 2" xfId="52587"/>
    <cellStyle name="Note 2 3 2 3 2 7 2 2 2" xfId="52588"/>
    <cellStyle name="Note 2 3 2 3 2 7 2 3" xfId="52589"/>
    <cellStyle name="Note 2 3 2 3 2 7 3" xfId="52590"/>
    <cellStyle name="Note 2 3 2 3 2 7 3 2" xfId="52591"/>
    <cellStyle name="Note 2 3 2 3 2 7 4" xfId="52592"/>
    <cellStyle name="Note 2 3 2 3 2 8" xfId="52593"/>
    <cellStyle name="Note 2 3 2 3 2 8 2" xfId="52594"/>
    <cellStyle name="Note 2 3 2 3 2 8 2 2" xfId="52595"/>
    <cellStyle name="Note 2 3 2 3 2 8 2 2 2" xfId="52596"/>
    <cellStyle name="Note 2 3 2 3 2 8 2 3" xfId="52597"/>
    <cellStyle name="Note 2 3 2 3 2 8 3" xfId="52598"/>
    <cellStyle name="Note 2 3 2 3 2 8 3 2" xfId="52599"/>
    <cellStyle name="Note 2 3 2 3 2 8 4" xfId="52600"/>
    <cellStyle name="Note 2 3 2 3 2 9" xfId="52601"/>
    <cellStyle name="Note 2 3 2 3 2 9 2" xfId="52602"/>
    <cellStyle name="Note 2 3 2 3 2 9 2 2" xfId="52603"/>
    <cellStyle name="Note 2 3 2 3 2 9 3" xfId="52604"/>
    <cellStyle name="Note 2 3 2 3 3" xfId="52605"/>
    <cellStyle name="Note 2 3 2 3 3 10" xfId="52606"/>
    <cellStyle name="Note 2 3 2 3 3 11" xfId="52607"/>
    <cellStyle name="Note 2 3 2 3 3 2" xfId="52608"/>
    <cellStyle name="Note 2 3 2 3 3 2 2" xfId="52609"/>
    <cellStyle name="Note 2 3 2 3 3 2 2 2" xfId="52610"/>
    <cellStyle name="Note 2 3 2 3 3 2 2 2 2" xfId="52611"/>
    <cellStyle name="Note 2 3 2 3 3 2 2 2 2 2" xfId="52612"/>
    <cellStyle name="Note 2 3 2 3 3 2 2 2 3" xfId="52613"/>
    <cellStyle name="Note 2 3 2 3 3 2 2 3" xfId="52614"/>
    <cellStyle name="Note 2 3 2 3 3 2 2 3 2" xfId="52615"/>
    <cellStyle name="Note 2 3 2 3 3 2 2 4" xfId="52616"/>
    <cellStyle name="Note 2 3 2 3 3 2 3" xfId="52617"/>
    <cellStyle name="Note 2 3 2 3 3 2 3 2" xfId="52618"/>
    <cellStyle name="Note 2 3 2 3 3 2 3 2 2" xfId="52619"/>
    <cellStyle name="Note 2 3 2 3 3 2 3 2 2 2" xfId="52620"/>
    <cellStyle name="Note 2 3 2 3 3 2 3 2 3" xfId="52621"/>
    <cellStyle name="Note 2 3 2 3 3 2 3 3" xfId="52622"/>
    <cellStyle name="Note 2 3 2 3 3 2 3 3 2" xfId="52623"/>
    <cellStyle name="Note 2 3 2 3 3 2 3 4" xfId="52624"/>
    <cellStyle name="Note 2 3 2 3 3 2 4" xfId="52625"/>
    <cellStyle name="Note 2 3 2 3 3 2 4 2" xfId="52626"/>
    <cellStyle name="Note 2 3 2 3 3 2 4 2 2" xfId="52627"/>
    <cellStyle name="Note 2 3 2 3 3 2 4 3" xfId="52628"/>
    <cellStyle name="Note 2 3 2 3 3 2 5" xfId="52629"/>
    <cellStyle name="Note 2 3 2 3 3 2 5 2" xfId="52630"/>
    <cellStyle name="Note 2 3 2 3 3 2 6" xfId="52631"/>
    <cellStyle name="Note 2 3 2 3 3 2 7" xfId="52632"/>
    <cellStyle name="Note 2 3 2 3 3 3" xfId="52633"/>
    <cellStyle name="Note 2 3 2 3 3 3 2" xfId="52634"/>
    <cellStyle name="Note 2 3 2 3 3 3 2 2" xfId="52635"/>
    <cellStyle name="Note 2 3 2 3 3 3 2 2 2" xfId="52636"/>
    <cellStyle name="Note 2 3 2 3 3 3 2 3" xfId="52637"/>
    <cellStyle name="Note 2 3 2 3 3 3 3" xfId="52638"/>
    <cellStyle name="Note 2 3 2 3 3 3 3 2" xfId="52639"/>
    <cellStyle name="Note 2 3 2 3 3 3 4" xfId="52640"/>
    <cellStyle name="Note 2 3 2 3 3 3 5" xfId="52641"/>
    <cellStyle name="Note 2 3 2 3 3 4" xfId="52642"/>
    <cellStyle name="Note 2 3 2 3 3 4 2" xfId="52643"/>
    <cellStyle name="Note 2 3 2 3 3 4 2 2" xfId="52644"/>
    <cellStyle name="Note 2 3 2 3 3 4 2 2 2" xfId="52645"/>
    <cellStyle name="Note 2 3 2 3 3 4 2 3" xfId="52646"/>
    <cellStyle name="Note 2 3 2 3 3 4 3" xfId="52647"/>
    <cellStyle name="Note 2 3 2 3 3 4 3 2" xfId="52648"/>
    <cellStyle name="Note 2 3 2 3 3 4 4" xfId="52649"/>
    <cellStyle name="Note 2 3 2 3 3 5" xfId="52650"/>
    <cellStyle name="Note 2 3 2 3 3 5 2" xfId="52651"/>
    <cellStyle name="Note 2 3 2 3 3 5 2 2" xfId="52652"/>
    <cellStyle name="Note 2 3 2 3 3 5 2 2 2" xfId="52653"/>
    <cellStyle name="Note 2 3 2 3 3 5 2 3" xfId="52654"/>
    <cellStyle name="Note 2 3 2 3 3 5 3" xfId="52655"/>
    <cellStyle name="Note 2 3 2 3 3 5 3 2" xfId="52656"/>
    <cellStyle name="Note 2 3 2 3 3 5 4" xfId="52657"/>
    <cellStyle name="Note 2 3 2 3 3 6" xfId="52658"/>
    <cellStyle name="Note 2 3 2 3 3 6 2" xfId="52659"/>
    <cellStyle name="Note 2 3 2 3 3 6 2 2" xfId="52660"/>
    <cellStyle name="Note 2 3 2 3 3 6 2 2 2" xfId="52661"/>
    <cellStyle name="Note 2 3 2 3 3 6 2 3" xfId="52662"/>
    <cellStyle name="Note 2 3 2 3 3 6 3" xfId="52663"/>
    <cellStyle name="Note 2 3 2 3 3 6 3 2" xfId="52664"/>
    <cellStyle name="Note 2 3 2 3 3 6 4" xfId="52665"/>
    <cellStyle name="Note 2 3 2 3 3 7" xfId="52666"/>
    <cellStyle name="Note 2 3 2 3 3 7 2" xfId="52667"/>
    <cellStyle name="Note 2 3 2 3 3 7 2 2" xfId="52668"/>
    <cellStyle name="Note 2 3 2 3 3 7 3" xfId="52669"/>
    <cellStyle name="Note 2 3 2 3 3 8" xfId="52670"/>
    <cellStyle name="Note 2 3 2 3 3 8 2" xfId="52671"/>
    <cellStyle name="Note 2 3 2 3 3 9" xfId="52672"/>
    <cellStyle name="Note 2 3 2 3 4" xfId="52673"/>
    <cellStyle name="Note 2 3 2 3 4 10" xfId="52674"/>
    <cellStyle name="Note 2 3 2 3 4 11" xfId="52675"/>
    <cellStyle name="Note 2 3 2 3 4 2" xfId="52676"/>
    <cellStyle name="Note 2 3 2 3 4 2 2" xfId="52677"/>
    <cellStyle name="Note 2 3 2 3 4 2 2 2" xfId="52678"/>
    <cellStyle name="Note 2 3 2 3 4 2 2 2 2" xfId="52679"/>
    <cellStyle name="Note 2 3 2 3 4 2 2 2 2 2" xfId="52680"/>
    <cellStyle name="Note 2 3 2 3 4 2 2 2 3" xfId="52681"/>
    <cellStyle name="Note 2 3 2 3 4 2 2 3" xfId="52682"/>
    <cellStyle name="Note 2 3 2 3 4 2 2 3 2" xfId="52683"/>
    <cellStyle name="Note 2 3 2 3 4 2 2 4" xfId="52684"/>
    <cellStyle name="Note 2 3 2 3 4 2 3" xfId="52685"/>
    <cellStyle name="Note 2 3 2 3 4 2 3 2" xfId="52686"/>
    <cellStyle name="Note 2 3 2 3 4 2 3 2 2" xfId="52687"/>
    <cellStyle name="Note 2 3 2 3 4 2 3 2 2 2" xfId="52688"/>
    <cellStyle name="Note 2 3 2 3 4 2 3 2 3" xfId="52689"/>
    <cellStyle name="Note 2 3 2 3 4 2 3 3" xfId="52690"/>
    <cellStyle name="Note 2 3 2 3 4 2 3 3 2" xfId="52691"/>
    <cellStyle name="Note 2 3 2 3 4 2 3 4" xfId="52692"/>
    <cellStyle name="Note 2 3 2 3 4 2 4" xfId="52693"/>
    <cellStyle name="Note 2 3 2 3 4 2 4 2" xfId="52694"/>
    <cellStyle name="Note 2 3 2 3 4 2 4 2 2" xfId="52695"/>
    <cellStyle name="Note 2 3 2 3 4 2 4 3" xfId="52696"/>
    <cellStyle name="Note 2 3 2 3 4 2 5" xfId="52697"/>
    <cellStyle name="Note 2 3 2 3 4 2 5 2" xfId="52698"/>
    <cellStyle name="Note 2 3 2 3 4 2 6" xfId="52699"/>
    <cellStyle name="Note 2 3 2 3 4 2 7" xfId="52700"/>
    <cellStyle name="Note 2 3 2 3 4 3" xfId="52701"/>
    <cellStyle name="Note 2 3 2 3 4 3 2" xfId="52702"/>
    <cellStyle name="Note 2 3 2 3 4 3 2 2" xfId="52703"/>
    <cellStyle name="Note 2 3 2 3 4 3 2 2 2" xfId="52704"/>
    <cellStyle name="Note 2 3 2 3 4 3 2 3" xfId="52705"/>
    <cellStyle name="Note 2 3 2 3 4 3 3" xfId="52706"/>
    <cellStyle name="Note 2 3 2 3 4 3 3 2" xfId="52707"/>
    <cellStyle name="Note 2 3 2 3 4 3 4" xfId="52708"/>
    <cellStyle name="Note 2 3 2 3 4 3 5" xfId="52709"/>
    <cellStyle name="Note 2 3 2 3 4 4" xfId="52710"/>
    <cellStyle name="Note 2 3 2 3 4 4 2" xfId="52711"/>
    <cellStyle name="Note 2 3 2 3 4 4 2 2" xfId="52712"/>
    <cellStyle name="Note 2 3 2 3 4 4 2 2 2" xfId="52713"/>
    <cellStyle name="Note 2 3 2 3 4 4 2 3" xfId="52714"/>
    <cellStyle name="Note 2 3 2 3 4 4 3" xfId="52715"/>
    <cellStyle name="Note 2 3 2 3 4 4 3 2" xfId="52716"/>
    <cellStyle name="Note 2 3 2 3 4 4 4" xfId="52717"/>
    <cellStyle name="Note 2 3 2 3 4 5" xfId="52718"/>
    <cellStyle name="Note 2 3 2 3 4 5 2" xfId="52719"/>
    <cellStyle name="Note 2 3 2 3 4 5 2 2" xfId="52720"/>
    <cellStyle name="Note 2 3 2 3 4 5 2 2 2" xfId="52721"/>
    <cellStyle name="Note 2 3 2 3 4 5 2 3" xfId="52722"/>
    <cellStyle name="Note 2 3 2 3 4 5 3" xfId="52723"/>
    <cellStyle name="Note 2 3 2 3 4 5 3 2" xfId="52724"/>
    <cellStyle name="Note 2 3 2 3 4 5 4" xfId="52725"/>
    <cellStyle name="Note 2 3 2 3 4 6" xfId="52726"/>
    <cellStyle name="Note 2 3 2 3 4 6 2" xfId="52727"/>
    <cellStyle name="Note 2 3 2 3 4 6 2 2" xfId="52728"/>
    <cellStyle name="Note 2 3 2 3 4 6 2 2 2" xfId="52729"/>
    <cellStyle name="Note 2 3 2 3 4 6 2 3" xfId="52730"/>
    <cellStyle name="Note 2 3 2 3 4 6 3" xfId="52731"/>
    <cellStyle name="Note 2 3 2 3 4 6 3 2" xfId="52732"/>
    <cellStyle name="Note 2 3 2 3 4 6 4" xfId="52733"/>
    <cellStyle name="Note 2 3 2 3 4 7" xfId="52734"/>
    <cellStyle name="Note 2 3 2 3 4 7 2" xfId="52735"/>
    <cellStyle name="Note 2 3 2 3 4 7 2 2" xfId="52736"/>
    <cellStyle name="Note 2 3 2 3 4 7 3" xfId="52737"/>
    <cellStyle name="Note 2 3 2 3 4 8" xfId="52738"/>
    <cellStyle name="Note 2 3 2 3 4 8 2" xfId="52739"/>
    <cellStyle name="Note 2 3 2 3 4 9" xfId="52740"/>
    <cellStyle name="Note 2 3 2 3 5" xfId="52741"/>
    <cellStyle name="Note 2 3 2 3 5 2" xfId="52742"/>
    <cellStyle name="Note 2 3 2 3 5 2 2" xfId="52743"/>
    <cellStyle name="Note 2 3 2 3 5 2 2 2" xfId="52744"/>
    <cellStyle name="Note 2 3 2 3 5 2 2 2 2" xfId="52745"/>
    <cellStyle name="Note 2 3 2 3 5 2 2 3" xfId="52746"/>
    <cellStyle name="Note 2 3 2 3 5 2 3" xfId="52747"/>
    <cellStyle name="Note 2 3 2 3 5 2 3 2" xfId="52748"/>
    <cellStyle name="Note 2 3 2 3 5 2 4" xfId="52749"/>
    <cellStyle name="Note 2 3 2 3 5 3" xfId="52750"/>
    <cellStyle name="Note 2 3 2 3 5 3 2" xfId="52751"/>
    <cellStyle name="Note 2 3 2 3 5 3 2 2" xfId="52752"/>
    <cellStyle name="Note 2 3 2 3 5 3 2 2 2" xfId="52753"/>
    <cellStyle name="Note 2 3 2 3 5 3 2 3" xfId="52754"/>
    <cellStyle name="Note 2 3 2 3 5 3 3" xfId="52755"/>
    <cellStyle name="Note 2 3 2 3 5 3 3 2" xfId="52756"/>
    <cellStyle name="Note 2 3 2 3 5 3 4" xfId="52757"/>
    <cellStyle name="Note 2 3 2 3 5 4" xfId="52758"/>
    <cellStyle name="Note 2 3 2 3 5 4 2" xfId="52759"/>
    <cellStyle name="Note 2 3 2 3 5 4 2 2" xfId="52760"/>
    <cellStyle name="Note 2 3 2 3 5 4 3" xfId="52761"/>
    <cellStyle name="Note 2 3 2 3 5 5" xfId="52762"/>
    <cellStyle name="Note 2 3 2 3 5 5 2" xfId="52763"/>
    <cellStyle name="Note 2 3 2 3 5 6" xfId="52764"/>
    <cellStyle name="Note 2 3 2 3 5 7" xfId="52765"/>
    <cellStyle name="Note 2 3 2 3 5 8" xfId="52766"/>
    <cellStyle name="Note 2 3 2 3 6" xfId="52767"/>
    <cellStyle name="Note 2 3 2 3 6 2" xfId="52768"/>
    <cellStyle name="Note 2 3 2 3 6 2 2" xfId="52769"/>
    <cellStyle name="Note 2 3 2 3 6 2 2 2" xfId="52770"/>
    <cellStyle name="Note 2 3 2 3 6 2 2 2 2" xfId="52771"/>
    <cellStyle name="Note 2 3 2 3 6 2 2 3" xfId="52772"/>
    <cellStyle name="Note 2 3 2 3 6 2 3" xfId="52773"/>
    <cellStyle name="Note 2 3 2 3 6 2 3 2" xfId="52774"/>
    <cellStyle name="Note 2 3 2 3 6 2 4" xfId="52775"/>
    <cellStyle name="Note 2 3 2 3 6 3" xfId="52776"/>
    <cellStyle name="Note 2 3 2 3 6 3 2" xfId="52777"/>
    <cellStyle name="Note 2 3 2 3 6 3 2 2" xfId="52778"/>
    <cellStyle name="Note 2 3 2 3 6 3 2 2 2" xfId="52779"/>
    <cellStyle name="Note 2 3 2 3 6 3 2 3" xfId="52780"/>
    <cellStyle name="Note 2 3 2 3 6 3 3" xfId="52781"/>
    <cellStyle name="Note 2 3 2 3 6 3 3 2" xfId="52782"/>
    <cellStyle name="Note 2 3 2 3 6 3 4" xfId="52783"/>
    <cellStyle name="Note 2 3 2 3 6 4" xfId="52784"/>
    <cellStyle name="Note 2 3 2 3 6 4 2" xfId="52785"/>
    <cellStyle name="Note 2 3 2 3 6 4 2 2" xfId="52786"/>
    <cellStyle name="Note 2 3 2 3 6 4 3" xfId="52787"/>
    <cellStyle name="Note 2 3 2 3 6 5" xfId="52788"/>
    <cellStyle name="Note 2 3 2 3 6 5 2" xfId="52789"/>
    <cellStyle name="Note 2 3 2 3 6 6" xfId="52790"/>
    <cellStyle name="Note 2 3 2 3 6 7" xfId="52791"/>
    <cellStyle name="Note 2 3 2 3 7" xfId="52792"/>
    <cellStyle name="Note 2 3 2 3 7 2" xfId="52793"/>
    <cellStyle name="Note 2 3 2 3 7 2 2" xfId="52794"/>
    <cellStyle name="Note 2 3 2 3 7 2 2 2" xfId="52795"/>
    <cellStyle name="Note 2 3 2 3 7 2 3" xfId="52796"/>
    <cellStyle name="Note 2 3 2 3 7 3" xfId="52797"/>
    <cellStyle name="Note 2 3 2 3 7 3 2" xfId="52798"/>
    <cellStyle name="Note 2 3 2 3 7 4" xfId="52799"/>
    <cellStyle name="Note 2 3 2 3 7 5" xfId="52800"/>
    <cellStyle name="Note 2 3 2 3 7 6" xfId="52801"/>
    <cellStyle name="Note 2 3 2 3 8" xfId="52802"/>
    <cellStyle name="Note 2 3 2 3 8 2" xfId="52803"/>
    <cellStyle name="Note 2 3 2 3 8 2 2" xfId="52804"/>
    <cellStyle name="Note 2 3 2 3 8 2 2 2" xfId="52805"/>
    <cellStyle name="Note 2 3 2 3 8 2 3" xfId="52806"/>
    <cellStyle name="Note 2 3 2 3 8 3" xfId="52807"/>
    <cellStyle name="Note 2 3 2 3 8 3 2" xfId="52808"/>
    <cellStyle name="Note 2 3 2 3 8 4" xfId="52809"/>
    <cellStyle name="Note 2 3 2 3 9" xfId="52810"/>
    <cellStyle name="Note 2 3 2 3 9 2" xfId="52811"/>
    <cellStyle name="Note 2 3 2 3 9 2 2" xfId="52812"/>
    <cellStyle name="Note 2 3 2 3 9 2 2 2" xfId="52813"/>
    <cellStyle name="Note 2 3 2 3 9 2 3" xfId="52814"/>
    <cellStyle name="Note 2 3 2 3 9 3" xfId="52815"/>
    <cellStyle name="Note 2 3 2 3 9 3 2" xfId="52816"/>
    <cellStyle name="Note 2 3 2 3 9 4" xfId="52817"/>
    <cellStyle name="Note 2 3 2 4" xfId="52818"/>
    <cellStyle name="Note 2 3 2 4 10" xfId="52819"/>
    <cellStyle name="Note 2 3 2 4 10 2" xfId="52820"/>
    <cellStyle name="Note 2 3 2 4 10 2 2" xfId="52821"/>
    <cellStyle name="Note 2 3 2 4 10 3" xfId="52822"/>
    <cellStyle name="Note 2 3 2 4 11" xfId="52823"/>
    <cellStyle name="Note 2 3 2 4 11 2" xfId="52824"/>
    <cellStyle name="Note 2 3 2 4 12" xfId="52825"/>
    <cellStyle name="Note 2 3 2 4 13" xfId="52826"/>
    <cellStyle name="Note 2 3 2 4 14" xfId="52827"/>
    <cellStyle name="Note 2 3 2 4 15" xfId="52828"/>
    <cellStyle name="Note 2 3 2 4 16" xfId="52829"/>
    <cellStyle name="Note 2 3 2 4 17" xfId="52830"/>
    <cellStyle name="Note 2 3 2 4 2" xfId="52831"/>
    <cellStyle name="Note 2 3 2 4 2 10" xfId="52832"/>
    <cellStyle name="Note 2 3 2 4 2 10 2" xfId="52833"/>
    <cellStyle name="Note 2 3 2 4 2 11" xfId="52834"/>
    <cellStyle name="Note 2 3 2 4 2 12" xfId="52835"/>
    <cellStyle name="Note 2 3 2 4 2 13" xfId="52836"/>
    <cellStyle name="Note 2 3 2 4 2 2" xfId="52837"/>
    <cellStyle name="Note 2 3 2 4 2 2 10" xfId="52838"/>
    <cellStyle name="Note 2 3 2 4 2 2 2" xfId="52839"/>
    <cellStyle name="Note 2 3 2 4 2 2 2 2" xfId="52840"/>
    <cellStyle name="Note 2 3 2 4 2 2 2 2 2" xfId="52841"/>
    <cellStyle name="Note 2 3 2 4 2 2 2 2 2 2" xfId="52842"/>
    <cellStyle name="Note 2 3 2 4 2 2 2 2 2 2 2" xfId="52843"/>
    <cellStyle name="Note 2 3 2 4 2 2 2 2 2 3" xfId="52844"/>
    <cellStyle name="Note 2 3 2 4 2 2 2 2 3" xfId="52845"/>
    <cellStyle name="Note 2 3 2 4 2 2 2 2 3 2" xfId="52846"/>
    <cellStyle name="Note 2 3 2 4 2 2 2 2 4" xfId="52847"/>
    <cellStyle name="Note 2 3 2 4 2 2 2 3" xfId="52848"/>
    <cellStyle name="Note 2 3 2 4 2 2 2 3 2" xfId="52849"/>
    <cellStyle name="Note 2 3 2 4 2 2 2 3 2 2" xfId="52850"/>
    <cellStyle name="Note 2 3 2 4 2 2 2 3 2 2 2" xfId="52851"/>
    <cellStyle name="Note 2 3 2 4 2 2 2 3 2 3" xfId="52852"/>
    <cellStyle name="Note 2 3 2 4 2 2 2 3 3" xfId="52853"/>
    <cellStyle name="Note 2 3 2 4 2 2 2 3 3 2" xfId="52854"/>
    <cellStyle name="Note 2 3 2 4 2 2 2 3 4" xfId="52855"/>
    <cellStyle name="Note 2 3 2 4 2 2 2 4" xfId="52856"/>
    <cellStyle name="Note 2 3 2 4 2 2 2 4 2" xfId="52857"/>
    <cellStyle name="Note 2 3 2 4 2 2 2 4 2 2" xfId="52858"/>
    <cellStyle name="Note 2 3 2 4 2 2 2 4 3" xfId="52859"/>
    <cellStyle name="Note 2 3 2 4 2 2 2 5" xfId="52860"/>
    <cellStyle name="Note 2 3 2 4 2 2 2 5 2" xfId="52861"/>
    <cellStyle name="Note 2 3 2 4 2 2 2 6" xfId="52862"/>
    <cellStyle name="Note 2 3 2 4 2 2 2 7" xfId="52863"/>
    <cellStyle name="Note 2 3 2 4 2 2 3" xfId="52864"/>
    <cellStyle name="Note 2 3 2 4 2 2 3 2" xfId="52865"/>
    <cellStyle name="Note 2 3 2 4 2 2 3 2 2" xfId="52866"/>
    <cellStyle name="Note 2 3 2 4 2 2 3 2 2 2" xfId="52867"/>
    <cellStyle name="Note 2 3 2 4 2 2 3 2 3" xfId="52868"/>
    <cellStyle name="Note 2 3 2 4 2 2 3 3" xfId="52869"/>
    <cellStyle name="Note 2 3 2 4 2 2 3 3 2" xfId="52870"/>
    <cellStyle name="Note 2 3 2 4 2 2 3 4" xfId="52871"/>
    <cellStyle name="Note 2 3 2 4 2 2 3 5" xfId="52872"/>
    <cellStyle name="Note 2 3 2 4 2 2 4" xfId="52873"/>
    <cellStyle name="Note 2 3 2 4 2 2 4 2" xfId="52874"/>
    <cellStyle name="Note 2 3 2 4 2 2 4 2 2" xfId="52875"/>
    <cellStyle name="Note 2 3 2 4 2 2 4 2 2 2" xfId="52876"/>
    <cellStyle name="Note 2 3 2 4 2 2 4 2 3" xfId="52877"/>
    <cellStyle name="Note 2 3 2 4 2 2 4 3" xfId="52878"/>
    <cellStyle name="Note 2 3 2 4 2 2 4 3 2" xfId="52879"/>
    <cellStyle name="Note 2 3 2 4 2 2 4 4" xfId="52880"/>
    <cellStyle name="Note 2 3 2 4 2 2 5" xfId="52881"/>
    <cellStyle name="Note 2 3 2 4 2 2 5 2" xfId="52882"/>
    <cellStyle name="Note 2 3 2 4 2 2 5 2 2" xfId="52883"/>
    <cellStyle name="Note 2 3 2 4 2 2 5 2 2 2" xfId="52884"/>
    <cellStyle name="Note 2 3 2 4 2 2 5 2 3" xfId="52885"/>
    <cellStyle name="Note 2 3 2 4 2 2 5 3" xfId="52886"/>
    <cellStyle name="Note 2 3 2 4 2 2 5 3 2" xfId="52887"/>
    <cellStyle name="Note 2 3 2 4 2 2 5 4" xfId="52888"/>
    <cellStyle name="Note 2 3 2 4 2 2 6" xfId="52889"/>
    <cellStyle name="Note 2 3 2 4 2 2 6 2" xfId="52890"/>
    <cellStyle name="Note 2 3 2 4 2 2 6 2 2" xfId="52891"/>
    <cellStyle name="Note 2 3 2 4 2 2 6 2 2 2" xfId="52892"/>
    <cellStyle name="Note 2 3 2 4 2 2 6 2 3" xfId="52893"/>
    <cellStyle name="Note 2 3 2 4 2 2 6 3" xfId="52894"/>
    <cellStyle name="Note 2 3 2 4 2 2 6 3 2" xfId="52895"/>
    <cellStyle name="Note 2 3 2 4 2 2 6 4" xfId="52896"/>
    <cellStyle name="Note 2 3 2 4 2 2 7" xfId="52897"/>
    <cellStyle name="Note 2 3 2 4 2 2 7 2" xfId="52898"/>
    <cellStyle name="Note 2 3 2 4 2 2 7 2 2" xfId="52899"/>
    <cellStyle name="Note 2 3 2 4 2 2 7 3" xfId="52900"/>
    <cellStyle name="Note 2 3 2 4 2 2 8" xfId="52901"/>
    <cellStyle name="Note 2 3 2 4 2 2 8 2" xfId="52902"/>
    <cellStyle name="Note 2 3 2 4 2 2 9" xfId="52903"/>
    <cellStyle name="Note 2 3 2 4 2 3" xfId="52904"/>
    <cellStyle name="Note 2 3 2 4 2 3 10" xfId="52905"/>
    <cellStyle name="Note 2 3 2 4 2 3 2" xfId="52906"/>
    <cellStyle name="Note 2 3 2 4 2 3 2 2" xfId="52907"/>
    <cellStyle name="Note 2 3 2 4 2 3 2 2 2" xfId="52908"/>
    <cellStyle name="Note 2 3 2 4 2 3 2 2 2 2" xfId="52909"/>
    <cellStyle name="Note 2 3 2 4 2 3 2 2 2 2 2" xfId="52910"/>
    <cellStyle name="Note 2 3 2 4 2 3 2 2 2 3" xfId="52911"/>
    <cellStyle name="Note 2 3 2 4 2 3 2 2 3" xfId="52912"/>
    <cellStyle name="Note 2 3 2 4 2 3 2 2 3 2" xfId="52913"/>
    <cellStyle name="Note 2 3 2 4 2 3 2 2 4" xfId="52914"/>
    <cellStyle name="Note 2 3 2 4 2 3 2 3" xfId="52915"/>
    <cellStyle name="Note 2 3 2 4 2 3 2 3 2" xfId="52916"/>
    <cellStyle name="Note 2 3 2 4 2 3 2 3 2 2" xfId="52917"/>
    <cellStyle name="Note 2 3 2 4 2 3 2 3 2 2 2" xfId="52918"/>
    <cellStyle name="Note 2 3 2 4 2 3 2 3 2 3" xfId="52919"/>
    <cellStyle name="Note 2 3 2 4 2 3 2 3 3" xfId="52920"/>
    <cellStyle name="Note 2 3 2 4 2 3 2 3 3 2" xfId="52921"/>
    <cellStyle name="Note 2 3 2 4 2 3 2 3 4" xfId="52922"/>
    <cellStyle name="Note 2 3 2 4 2 3 2 4" xfId="52923"/>
    <cellStyle name="Note 2 3 2 4 2 3 2 4 2" xfId="52924"/>
    <cellStyle name="Note 2 3 2 4 2 3 2 4 2 2" xfId="52925"/>
    <cellStyle name="Note 2 3 2 4 2 3 2 4 3" xfId="52926"/>
    <cellStyle name="Note 2 3 2 4 2 3 2 5" xfId="52927"/>
    <cellStyle name="Note 2 3 2 4 2 3 2 5 2" xfId="52928"/>
    <cellStyle name="Note 2 3 2 4 2 3 2 6" xfId="52929"/>
    <cellStyle name="Note 2 3 2 4 2 3 2 7" xfId="52930"/>
    <cellStyle name="Note 2 3 2 4 2 3 3" xfId="52931"/>
    <cellStyle name="Note 2 3 2 4 2 3 3 2" xfId="52932"/>
    <cellStyle name="Note 2 3 2 4 2 3 3 2 2" xfId="52933"/>
    <cellStyle name="Note 2 3 2 4 2 3 3 2 2 2" xfId="52934"/>
    <cellStyle name="Note 2 3 2 4 2 3 3 2 3" xfId="52935"/>
    <cellStyle name="Note 2 3 2 4 2 3 3 3" xfId="52936"/>
    <cellStyle name="Note 2 3 2 4 2 3 3 3 2" xfId="52937"/>
    <cellStyle name="Note 2 3 2 4 2 3 3 4" xfId="52938"/>
    <cellStyle name="Note 2 3 2 4 2 3 3 5" xfId="52939"/>
    <cellStyle name="Note 2 3 2 4 2 3 4" xfId="52940"/>
    <cellStyle name="Note 2 3 2 4 2 3 4 2" xfId="52941"/>
    <cellStyle name="Note 2 3 2 4 2 3 4 2 2" xfId="52942"/>
    <cellStyle name="Note 2 3 2 4 2 3 4 2 2 2" xfId="52943"/>
    <cellStyle name="Note 2 3 2 4 2 3 4 2 3" xfId="52944"/>
    <cellStyle name="Note 2 3 2 4 2 3 4 3" xfId="52945"/>
    <cellStyle name="Note 2 3 2 4 2 3 4 3 2" xfId="52946"/>
    <cellStyle name="Note 2 3 2 4 2 3 4 4" xfId="52947"/>
    <cellStyle name="Note 2 3 2 4 2 3 5" xfId="52948"/>
    <cellStyle name="Note 2 3 2 4 2 3 5 2" xfId="52949"/>
    <cellStyle name="Note 2 3 2 4 2 3 5 2 2" xfId="52950"/>
    <cellStyle name="Note 2 3 2 4 2 3 5 2 2 2" xfId="52951"/>
    <cellStyle name="Note 2 3 2 4 2 3 5 2 3" xfId="52952"/>
    <cellStyle name="Note 2 3 2 4 2 3 5 3" xfId="52953"/>
    <cellStyle name="Note 2 3 2 4 2 3 5 3 2" xfId="52954"/>
    <cellStyle name="Note 2 3 2 4 2 3 5 4" xfId="52955"/>
    <cellStyle name="Note 2 3 2 4 2 3 6" xfId="52956"/>
    <cellStyle name="Note 2 3 2 4 2 3 6 2" xfId="52957"/>
    <cellStyle name="Note 2 3 2 4 2 3 6 2 2" xfId="52958"/>
    <cellStyle name="Note 2 3 2 4 2 3 6 2 2 2" xfId="52959"/>
    <cellStyle name="Note 2 3 2 4 2 3 6 2 3" xfId="52960"/>
    <cellStyle name="Note 2 3 2 4 2 3 6 3" xfId="52961"/>
    <cellStyle name="Note 2 3 2 4 2 3 6 3 2" xfId="52962"/>
    <cellStyle name="Note 2 3 2 4 2 3 6 4" xfId="52963"/>
    <cellStyle name="Note 2 3 2 4 2 3 7" xfId="52964"/>
    <cellStyle name="Note 2 3 2 4 2 3 7 2" xfId="52965"/>
    <cellStyle name="Note 2 3 2 4 2 3 7 2 2" xfId="52966"/>
    <cellStyle name="Note 2 3 2 4 2 3 7 3" xfId="52967"/>
    <cellStyle name="Note 2 3 2 4 2 3 8" xfId="52968"/>
    <cellStyle name="Note 2 3 2 4 2 3 8 2" xfId="52969"/>
    <cellStyle name="Note 2 3 2 4 2 3 9" xfId="52970"/>
    <cellStyle name="Note 2 3 2 4 2 4" xfId="52971"/>
    <cellStyle name="Note 2 3 2 4 2 4 2" xfId="52972"/>
    <cellStyle name="Note 2 3 2 4 2 4 2 2" xfId="52973"/>
    <cellStyle name="Note 2 3 2 4 2 4 2 2 2" xfId="52974"/>
    <cellStyle name="Note 2 3 2 4 2 4 2 2 2 2" xfId="52975"/>
    <cellStyle name="Note 2 3 2 4 2 4 2 2 3" xfId="52976"/>
    <cellStyle name="Note 2 3 2 4 2 4 2 3" xfId="52977"/>
    <cellStyle name="Note 2 3 2 4 2 4 2 3 2" xfId="52978"/>
    <cellStyle name="Note 2 3 2 4 2 4 2 4" xfId="52979"/>
    <cellStyle name="Note 2 3 2 4 2 4 3" xfId="52980"/>
    <cellStyle name="Note 2 3 2 4 2 4 3 2" xfId="52981"/>
    <cellStyle name="Note 2 3 2 4 2 4 3 2 2" xfId="52982"/>
    <cellStyle name="Note 2 3 2 4 2 4 3 2 2 2" xfId="52983"/>
    <cellStyle name="Note 2 3 2 4 2 4 3 2 3" xfId="52984"/>
    <cellStyle name="Note 2 3 2 4 2 4 3 3" xfId="52985"/>
    <cellStyle name="Note 2 3 2 4 2 4 3 3 2" xfId="52986"/>
    <cellStyle name="Note 2 3 2 4 2 4 3 4" xfId="52987"/>
    <cellStyle name="Note 2 3 2 4 2 4 4" xfId="52988"/>
    <cellStyle name="Note 2 3 2 4 2 4 4 2" xfId="52989"/>
    <cellStyle name="Note 2 3 2 4 2 4 4 2 2" xfId="52990"/>
    <cellStyle name="Note 2 3 2 4 2 4 4 3" xfId="52991"/>
    <cellStyle name="Note 2 3 2 4 2 4 5" xfId="52992"/>
    <cellStyle name="Note 2 3 2 4 2 4 5 2" xfId="52993"/>
    <cellStyle name="Note 2 3 2 4 2 4 6" xfId="52994"/>
    <cellStyle name="Note 2 3 2 4 2 4 7" xfId="52995"/>
    <cellStyle name="Note 2 3 2 4 2 5" xfId="52996"/>
    <cellStyle name="Note 2 3 2 4 2 5 2" xfId="52997"/>
    <cellStyle name="Note 2 3 2 4 2 5 2 2" xfId="52998"/>
    <cellStyle name="Note 2 3 2 4 2 5 2 2 2" xfId="52999"/>
    <cellStyle name="Note 2 3 2 4 2 5 2 3" xfId="53000"/>
    <cellStyle name="Note 2 3 2 4 2 5 3" xfId="53001"/>
    <cellStyle name="Note 2 3 2 4 2 5 3 2" xfId="53002"/>
    <cellStyle name="Note 2 3 2 4 2 5 4" xfId="53003"/>
    <cellStyle name="Note 2 3 2 4 2 5 5" xfId="53004"/>
    <cellStyle name="Note 2 3 2 4 2 6" xfId="53005"/>
    <cellStyle name="Note 2 3 2 4 2 6 2" xfId="53006"/>
    <cellStyle name="Note 2 3 2 4 2 6 2 2" xfId="53007"/>
    <cellStyle name="Note 2 3 2 4 2 6 2 2 2" xfId="53008"/>
    <cellStyle name="Note 2 3 2 4 2 6 2 3" xfId="53009"/>
    <cellStyle name="Note 2 3 2 4 2 6 3" xfId="53010"/>
    <cellStyle name="Note 2 3 2 4 2 6 3 2" xfId="53011"/>
    <cellStyle name="Note 2 3 2 4 2 6 4" xfId="53012"/>
    <cellStyle name="Note 2 3 2 4 2 7" xfId="53013"/>
    <cellStyle name="Note 2 3 2 4 2 7 2" xfId="53014"/>
    <cellStyle name="Note 2 3 2 4 2 7 2 2" xfId="53015"/>
    <cellStyle name="Note 2 3 2 4 2 7 2 2 2" xfId="53016"/>
    <cellStyle name="Note 2 3 2 4 2 7 2 3" xfId="53017"/>
    <cellStyle name="Note 2 3 2 4 2 7 3" xfId="53018"/>
    <cellStyle name="Note 2 3 2 4 2 7 3 2" xfId="53019"/>
    <cellStyle name="Note 2 3 2 4 2 7 4" xfId="53020"/>
    <cellStyle name="Note 2 3 2 4 2 8" xfId="53021"/>
    <cellStyle name="Note 2 3 2 4 2 8 2" xfId="53022"/>
    <cellStyle name="Note 2 3 2 4 2 8 2 2" xfId="53023"/>
    <cellStyle name="Note 2 3 2 4 2 8 2 2 2" xfId="53024"/>
    <cellStyle name="Note 2 3 2 4 2 8 2 3" xfId="53025"/>
    <cellStyle name="Note 2 3 2 4 2 8 3" xfId="53026"/>
    <cellStyle name="Note 2 3 2 4 2 8 3 2" xfId="53027"/>
    <cellStyle name="Note 2 3 2 4 2 8 4" xfId="53028"/>
    <cellStyle name="Note 2 3 2 4 2 9" xfId="53029"/>
    <cellStyle name="Note 2 3 2 4 2 9 2" xfId="53030"/>
    <cellStyle name="Note 2 3 2 4 2 9 2 2" xfId="53031"/>
    <cellStyle name="Note 2 3 2 4 2 9 3" xfId="53032"/>
    <cellStyle name="Note 2 3 2 4 3" xfId="53033"/>
    <cellStyle name="Note 2 3 2 4 3 10" xfId="53034"/>
    <cellStyle name="Note 2 3 2 4 3 11" xfId="53035"/>
    <cellStyle name="Note 2 3 2 4 3 2" xfId="53036"/>
    <cellStyle name="Note 2 3 2 4 3 2 2" xfId="53037"/>
    <cellStyle name="Note 2 3 2 4 3 2 2 2" xfId="53038"/>
    <cellStyle name="Note 2 3 2 4 3 2 2 2 2" xfId="53039"/>
    <cellStyle name="Note 2 3 2 4 3 2 2 2 2 2" xfId="53040"/>
    <cellStyle name="Note 2 3 2 4 3 2 2 2 3" xfId="53041"/>
    <cellStyle name="Note 2 3 2 4 3 2 2 3" xfId="53042"/>
    <cellStyle name="Note 2 3 2 4 3 2 2 3 2" xfId="53043"/>
    <cellStyle name="Note 2 3 2 4 3 2 2 4" xfId="53044"/>
    <cellStyle name="Note 2 3 2 4 3 2 3" xfId="53045"/>
    <cellStyle name="Note 2 3 2 4 3 2 3 2" xfId="53046"/>
    <cellStyle name="Note 2 3 2 4 3 2 3 2 2" xfId="53047"/>
    <cellStyle name="Note 2 3 2 4 3 2 3 2 2 2" xfId="53048"/>
    <cellStyle name="Note 2 3 2 4 3 2 3 2 3" xfId="53049"/>
    <cellStyle name="Note 2 3 2 4 3 2 3 3" xfId="53050"/>
    <cellStyle name="Note 2 3 2 4 3 2 3 3 2" xfId="53051"/>
    <cellStyle name="Note 2 3 2 4 3 2 3 4" xfId="53052"/>
    <cellStyle name="Note 2 3 2 4 3 2 4" xfId="53053"/>
    <cellStyle name="Note 2 3 2 4 3 2 4 2" xfId="53054"/>
    <cellStyle name="Note 2 3 2 4 3 2 4 2 2" xfId="53055"/>
    <cellStyle name="Note 2 3 2 4 3 2 4 3" xfId="53056"/>
    <cellStyle name="Note 2 3 2 4 3 2 5" xfId="53057"/>
    <cellStyle name="Note 2 3 2 4 3 2 5 2" xfId="53058"/>
    <cellStyle name="Note 2 3 2 4 3 2 6" xfId="53059"/>
    <cellStyle name="Note 2 3 2 4 3 2 7" xfId="53060"/>
    <cellStyle name="Note 2 3 2 4 3 3" xfId="53061"/>
    <cellStyle name="Note 2 3 2 4 3 3 2" xfId="53062"/>
    <cellStyle name="Note 2 3 2 4 3 3 2 2" xfId="53063"/>
    <cellStyle name="Note 2 3 2 4 3 3 2 2 2" xfId="53064"/>
    <cellStyle name="Note 2 3 2 4 3 3 2 3" xfId="53065"/>
    <cellStyle name="Note 2 3 2 4 3 3 3" xfId="53066"/>
    <cellStyle name="Note 2 3 2 4 3 3 3 2" xfId="53067"/>
    <cellStyle name="Note 2 3 2 4 3 3 4" xfId="53068"/>
    <cellStyle name="Note 2 3 2 4 3 3 5" xfId="53069"/>
    <cellStyle name="Note 2 3 2 4 3 4" xfId="53070"/>
    <cellStyle name="Note 2 3 2 4 3 4 2" xfId="53071"/>
    <cellStyle name="Note 2 3 2 4 3 4 2 2" xfId="53072"/>
    <cellStyle name="Note 2 3 2 4 3 4 2 2 2" xfId="53073"/>
    <cellStyle name="Note 2 3 2 4 3 4 2 3" xfId="53074"/>
    <cellStyle name="Note 2 3 2 4 3 4 3" xfId="53075"/>
    <cellStyle name="Note 2 3 2 4 3 4 3 2" xfId="53076"/>
    <cellStyle name="Note 2 3 2 4 3 4 4" xfId="53077"/>
    <cellStyle name="Note 2 3 2 4 3 5" xfId="53078"/>
    <cellStyle name="Note 2 3 2 4 3 5 2" xfId="53079"/>
    <cellStyle name="Note 2 3 2 4 3 5 2 2" xfId="53080"/>
    <cellStyle name="Note 2 3 2 4 3 5 2 2 2" xfId="53081"/>
    <cellStyle name="Note 2 3 2 4 3 5 2 3" xfId="53082"/>
    <cellStyle name="Note 2 3 2 4 3 5 3" xfId="53083"/>
    <cellStyle name="Note 2 3 2 4 3 5 3 2" xfId="53084"/>
    <cellStyle name="Note 2 3 2 4 3 5 4" xfId="53085"/>
    <cellStyle name="Note 2 3 2 4 3 6" xfId="53086"/>
    <cellStyle name="Note 2 3 2 4 3 6 2" xfId="53087"/>
    <cellStyle name="Note 2 3 2 4 3 6 2 2" xfId="53088"/>
    <cellStyle name="Note 2 3 2 4 3 6 2 2 2" xfId="53089"/>
    <cellStyle name="Note 2 3 2 4 3 6 2 3" xfId="53090"/>
    <cellStyle name="Note 2 3 2 4 3 6 3" xfId="53091"/>
    <cellStyle name="Note 2 3 2 4 3 6 3 2" xfId="53092"/>
    <cellStyle name="Note 2 3 2 4 3 6 4" xfId="53093"/>
    <cellStyle name="Note 2 3 2 4 3 7" xfId="53094"/>
    <cellStyle name="Note 2 3 2 4 3 7 2" xfId="53095"/>
    <cellStyle name="Note 2 3 2 4 3 7 2 2" xfId="53096"/>
    <cellStyle name="Note 2 3 2 4 3 7 3" xfId="53097"/>
    <cellStyle name="Note 2 3 2 4 3 8" xfId="53098"/>
    <cellStyle name="Note 2 3 2 4 3 8 2" xfId="53099"/>
    <cellStyle name="Note 2 3 2 4 3 9" xfId="53100"/>
    <cellStyle name="Note 2 3 2 4 4" xfId="53101"/>
    <cellStyle name="Note 2 3 2 4 4 10" xfId="53102"/>
    <cellStyle name="Note 2 3 2 4 4 11" xfId="53103"/>
    <cellStyle name="Note 2 3 2 4 4 2" xfId="53104"/>
    <cellStyle name="Note 2 3 2 4 4 2 2" xfId="53105"/>
    <cellStyle name="Note 2 3 2 4 4 2 2 2" xfId="53106"/>
    <cellStyle name="Note 2 3 2 4 4 2 2 2 2" xfId="53107"/>
    <cellStyle name="Note 2 3 2 4 4 2 2 2 2 2" xfId="53108"/>
    <cellStyle name="Note 2 3 2 4 4 2 2 2 3" xfId="53109"/>
    <cellStyle name="Note 2 3 2 4 4 2 2 3" xfId="53110"/>
    <cellStyle name="Note 2 3 2 4 4 2 2 3 2" xfId="53111"/>
    <cellStyle name="Note 2 3 2 4 4 2 2 4" xfId="53112"/>
    <cellStyle name="Note 2 3 2 4 4 2 3" xfId="53113"/>
    <cellStyle name="Note 2 3 2 4 4 2 3 2" xfId="53114"/>
    <cellStyle name="Note 2 3 2 4 4 2 3 2 2" xfId="53115"/>
    <cellStyle name="Note 2 3 2 4 4 2 3 2 2 2" xfId="53116"/>
    <cellStyle name="Note 2 3 2 4 4 2 3 2 3" xfId="53117"/>
    <cellStyle name="Note 2 3 2 4 4 2 3 3" xfId="53118"/>
    <cellStyle name="Note 2 3 2 4 4 2 3 3 2" xfId="53119"/>
    <cellStyle name="Note 2 3 2 4 4 2 3 4" xfId="53120"/>
    <cellStyle name="Note 2 3 2 4 4 2 4" xfId="53121"/>
    <cellStyle name="Note 2 3 2 4 4 2 4 2" xfId="53122"/>
    <cellStyle name="Note 2 3 2 4 4 2 4 2 2" xfId="53123"/>
    <cellStyle name="Note 2 3 2 4 4 2 4 3" xfId="53124"/>
    <cellStyle name="Note 2 3 2 4 4 2 5" xfId="53125"/>
    <cellStyle name="Note 2 3 2 4 4 2 5 2" xfId="53126"/>
    <cellStyle name="Note 2 3 2 4 4 2 6" xfId="53127"/>
    <cellStyle name="Note 2 3 2 4 4 2 7" xfId="53128"/>
    <cellStyle name="Note 2 3 2 4 4 3" xfId="53129"/>
    <cellStyle name="Note 2 3 2 4 4 3 2" xfId="53130"/>
    <cellStyle name="Note 2 3 2 4 4 3 2 2" xfId="53131"/>
    <cellStyle name="Note 2 3 2 4 4 3 2 2 2" xfId="53132"/>
    <cellStyle name="Note 2 3 2 4 4 3 2 3" xfId="53133"/>
    <cellStyle name="Note 2 3 2 4 4 3 3" xfId="53134"/>
    <cellStyle name="Note 2 3 2 4 4 3 3 2" xfId="53135"/>
    <cellStyle name="Note 2 3 2 4 4 3 4" xfId="53136"/>
    <cellStyle name="Note 2 3 2 4 4 3 5" xfId="53137"/>
    <cellStyle name="Note 2 3 2 4 4 4" xfId="53138"/>
    <cellStyle name="Note 2 3 2 4 4 4 2" xfId="53139"/>
    <cellStyle name="Note 2 3 2 4 4 4 2 2" xfId="53140"/>
    <cellStyle name="Note 2 3 2 4 4 4 2 2 2" xfId="53141"/>
    <cellStyle name="Note 2 3 2 4 4 4 2 3" xfId="53142"/>
    <cellStyle name="Note 2 3 2 4 4 4 3" xfId="53143"/>
    <cellStyle name="Note 2 3 2 4 4 4 3 2" xfId="53144"/>
    <cellStyle name="Note 2 3 2 4 4 4 4" xfId="53145"/>
    <cellStyle name="Note 2 3 2 4 4 5" xfId="53146"/>
    <cellStyle name="Note 2 3 2 4 4 5 2" xfId="53147"/>
    <cellStyle name="Note 2 3 2 4 4 5 2 2" xfId="53148"/>
    <cellStyle name="Note 2 3 2 4 4 5 2 2 2" xfId="53149"/>
    <cellStyle name="Note 2 3 2 4 4 5 2 3" xfId="53150"/>
    <cellStyle name="Note 2 3 2 4 4 5 3" xfId="53151"/>
    <cellStyle name="Note 2 3 2 4 4 5 3 2" xfId="53152"/>
    <cellStyle name="Note 2 3 2 4 4 5 4" xfId="53153"/>
    <cellStyle name="Note 2 3 2 4 4 6" xfId="53154"/>
    <cellStyle name="Note 2 3 2 4 4 6 2" xfId="53155"/>
    <cellStyle name="Note 2 3 2 4 4 6 2 2" xfId="53156"/>
    <cellStyle name="Note 2 3 2 4 4 6 2 2 2" xfId="53157"/>
    <cellStyle name="Note 2 3 2 4 4 6 2 3" xfId="53158"/>
    <cellStyle name="Note 2 3 2 4 4 6 3" xfId="53159"/>
    <cellStyle name="Note 2 3 2 4 4 6 3 2" xfId="53160"/>
    <cellStyle name="Note 2 3 2 4 4 6 4" xfId="53161"/>
    <cellStyle name="Note 2 3 2 4 4 7" xfId="53162"/>
    <cellStyle name="Note 2 3 2 4 4 7 2" xfId="53163"/>
    <cellStyle name="Note 2 3 2 4 4 7 2 2" xfId="53164"/>
    <cellStyle name="Note 2 3 2 4 4 7 3" xfId="53165"/>
    <cellStyle name="Note 2 3 2 4 4 8" xfId="53166"/>
    <cellStyle name="Note 2 3 2 4 4 8 2" xfId="53167"/>
    <cellStyle name="Note 2 3 2 4 4 9" xfId="53168"/>
    <cellStyle name="Note 2 3 2 4 5" xfId="53169"/>
    <cellStyle name="Note 2 3 2 4 5 2" xfId="53170"/>
    <cellStyle name="Note 2 3 2 4 5 2 2" xfId="53171"/>
    <cellStyle name="Note 2 3 2 4 5 2 2 2" xfId="53172"/>
    <cellStyle name="Note 2 3 2 4 5 2 2 2 2" xfId="53173"/>
    <cellStyle name="Note 2 3 2 4 5 2 2 3" xfId="53174"/>
    <cellStyle name="Note 2 3 2 4 5 2 3" xfId="53175"/>
    <cellStyle name="Note 2 3 2 4 5 2 3 2" xfId="53176"/>
    <cellStyle name="Note 2 3 2 4 5 2 4" xfId="53177"/>
    <cellStyle name="Note 2 3 2 4 5 3" xfId="53178"/>
    <cellStyle name="Note 2 3 2 4 5 3 2" xfId="53179"/>
    <cellStyle name="Note 2 3 2 4 5 3 2 2" xfId="53180"/>
    <cellStyle name="Note 2 3 2 4 5 3 2 2 2" xfId="53181"/>
    <cellStyle name="Note 2 3 2 4 5 3 2 3" xfId="53182"/>
    <cellStyle name="Note 2 3 2 4 5 3 3" xfId="53183"/>
    <cellStyle name="Note 2 3 2 4 5 3 3 2" xfId="53184"/>
    <cellStyle name="Note 2 3 2 4 5 3 4" xfId="53185"/>
    <cellStyle name="Note 2 3 2 4 5 4" xfId="53186"/>
    <cellStyle name="Note 2 3 2 4 5 4 2" xfId="53187"/>
    <cellStyle name="Note 2 3 2 4 5 4 2 2" xfId="53188"/>
    <cellStyle name="Note 2 3 2 4 5 4 3" xfId="53189"/>
    <cellStyle name="Note 2 3 2 4 5 5" xfId="53190"/>
    <cellStyle name="Note 2 3 2 4 5 5 2" xfId="53191"/>
    <cellStyle name="Note 2 3 2 4 5 6" xfId="53192"/>
    <cellStyle name="Note 2 3 2 4 5 7" xfId="53193"/>
    <cellStyle name="Note 2 3 2 4 6" xfId="53194"/>
    <cellStyle name="Note 2 3 2 4 6 2" xfId="53195"/>
    <cellStyle name="Note 2 3 2 4 6 2 2" xfId="53196"/>
    <cellStyle name="Note 2 3 2 4 6 2 2 2" xfId="53197"/>
    <cellStyle name="Note 2 3 2 4 6 2 2 2 2" xfId="53198"/>
    <cellStyle name="Note 2 3 2 4 6 2 2 3" xfId="53199"/>
    <cellStyle name="Note 2 3 2 4 6 2 3" xfId="53200"/>
    <cellStyle name="Note 2 3 2 4 6 2 3 2" xfId="53201"/>
    <cellStyle name="Note 2 3 2 4 6 2 4" xfId="53202"/>
    <cellStyle name="Note 2 3 2 4 6 3" xfId="53203"/>
    <cellStyle name="Note 2 3 2 4 6 3 2" xfId="53204"/>
    <cellStyle name="Note 2 3 2 4 6 3 2 2" xfId="53205"/>
    <cellStyle name="Note 2 3 2 4 6 3 2 2 2" xfId="53206"/>
    <cellStyle name="Note 2 3 2 4 6 3 2 3" xfId="53207"/>
    <cellStyle name="Note 2 3 2 4 6 3 3" xfId="53208"/>
    <cellStyle name="Note 2 3 2 4 6 3 3 2" xfId="53209"/>
    <cellStyle name="Note 2 3 2 4 6 3 4" xfId="53210"/>
    <cellStyle name="Note 2 3 2 4 6 4" xfId="53211"/>
    <cellStyle name="Note 2 3 2 4 6 4 2" xfId="53212"/>
    <cellStyle name="Note 2 3 2 4 6 4 2 2" xfId="53213"/>
    <cellStyle name="Note 2 3 2 4 6 4 3" xfId="53214"/>
    <cellStyle name="Note 2 3 2 4 6 5" xfId="53215"/>
    <cellStyle name="Note 2 3 2 4 6 5 2" xfId="53216"/>
    <cellStyle name="Note 2 3 2 4 6 6" xfId="53217"/>
    <cellStyle name="Note 2 3 2 4 6 7" xfId="53218"/>
    <cellStyle name="Note 2 3 2 4 7" xfId="53219"/>
    <cellStyle name="Note 2 3 2 4 7 2" xfId="53220"/>
    <cellStyle name="Note 2 3 2 4 7 2 2" xfId="53221"/>
    <cellStyle name="Note 2 3 2 4 7 2 2 2" xfId="53222"/>
    <cellStyle name="Note 2 3 2 4 7 2 3" xfId="53223"/>
    <cellStyle name="Note 2 3 2 4 7 3" xfId="53224"/>
    <cellStyle name="Note 2 3 2 4 7 3 2" xfId="53225"/>
    <cellStyle name="Note 2 3 2 4 7 4" xfId="53226"/>
    <cellStyle name="Note 2 3 2 4 8" xfId="53227"/>
    <cellStyle name="Note 2 3 2 4 8 2" xfId="53228"/>
    <cellStyle name="Note 2 3 2 4 8 2 2" xfId="53229"/>
    <cellStyle name="Note 2 3 2 4 8 2 2 2" xfId="53230"/>
    <cellStyle name="Note 2 3 2 4 8 2 3" xfId="53231"/>
    <cellStyle name="Note 2 3 2 4 8 3" xfId="53232"/>
    <cellStyle name="Note 2 3 2 4 8 3 2" xfId="53233"/>
    <cellStyle name="Note 2 3 2 4 8 4" xfId="53234"/>
    <cellStyle name="Note 2 3 2 4 9" xfId="53235"/>
    <cellStyle name="Note 2 3 2 4 9 2" xfId="53236"/>
    <cellStyle name="Note 2 3 2 4 9 2 2" xfId="53237"/>
    <cellStyle name="Note 2 3 2 4 9 2 2 2" xfId="53238"/>
    <cellStyle name="Note 2 3 2 4 9 2 3" xfId="53239"/>
    <cellStyle name="Note 2 3 2 4 9 3" xfId="53240"/>
    <cellStyle name="Note 2 3 2 4 9 3 2" xfId="53241"/>
    <cellStyle name="Note 2 3 2 4 9 4" xfId="53242"/>
    <cellStyle name="Note 2 3 2 5" xfId="53243"/>
    <cellStyle name="Note 2 3 2 5 10" xfId="53244"/>
    <cellStyle name="Note 2 3 2 5 10 2" xfId="53245"/>
    <cellStyle name="Note 2 3 2 5 11" xfId="53246"/>
    <cellStyle name="Note 2 3 2 5 12" xfId="53247"/>
    <cellStyle name="Note 2 3 2 5 13" xfId="53248"/>
    <cellStyle name="Note 2 3 2 5 2" xfId="53249"/>
    <cellStyle name="Note 2 3 2 5 2 10" xfId="53250"/>
    <cellStyle name="Note 2 3 2 5 2 11" xfId="53251"/>
    <cellStyle name="Note 2 3 2 5 2 2" xfId="53252"/>
    <cellStyle name="Note 2 3 2 5 2 2 2" xfId="53253"/>
    <cellStyle name="Note 2 3 2 5 2 2 2 2" xfId="53254"/>
    <cellStyle name="Note 2 3 2 5 2 2 2 2 2" xfId="53255"/>
    <cellStyle name="Note 2 3 2 5 2 2 2 2 2 2" xfId="53256"/>
    <cellStyle name="Note 2 3 2 5 2 2 2 2 3" xfId="53257"/>
    <cellStyle name="Note 2 3 2 5 2 2 2 3" xfId="53258"/>
    <cellStyle name="Note 2 3 2 5 2 2 2 3 2" xfId="53259"/>
    <cellStyle name="Note 2 3 2 5 2 2 2 4" xfId="53260"/>
    <cellStyle name="Note 2 3 2 5 2 2 3" xfId="53261"/>
    <cellStyle name="Note 2 3 2 5 2 2 3 2" xfId="53262"/>
    <cellStyle name="Note 2 3 2 5 2 2 3 2 2" xfId="53263"/>
    <cellStyle name="Note 2 3 2 5 2 2 3 2 2 2" xfId="53264"/>
    <cellStyle name="Note 2 3 2 5 2 2 3 2 3" xfId="53265"/>
    <cellStyle name="Note 2 3 2 5 2 2 3 3" xfId="53266"/>
    <cellStyle name="Note 2 3 2 5 2 2 3 3 2" xfId="53267"/>
    <cellStyle name="Note 2 3 2 5 2 2 3 4" xfId="53268"/>
    <cellStyle name="Note 2 3 2 5 2 2 4" xfId="53269"/>
    <cellStyle name="Note 2 3 2 5 2 2 4 2" xfId="53270"/>
    <cellStyle name="Note 2 3 2 5 2 2 4 2 2" xfId="53271"/>
    <cellStyle name="Note 2 3 2 5 2 2 4 3" xfId="53272"/>
    <cellStyle name="Note 2 3 2 5 2 2 5" xfId="53273"/>
    <cellStyle name="Note 2 3 2 5 2 2 5 2" xfId="53274"/>
    <cellStyle name="Note 2 3 2 5 2 2 6" xfId="53275"/>
    <cellStyle name="Note 2 3 2 5 2 2 7" xfId="53276"/>
    <cellStyle name="Note 2 3 2 5 2 3" xfId="53277"/>
    <cellStyle name="Note 2 3 2 5 2 3 2" xfId="53278"/>
    <cellStyle name="Note 2 3 2 5 2 3 2 2" xfId="53279"/>
    <cellStyle name="Note 2 3 2 5 2 3 2 2 2" xfId="53280"/>
    <cellStyle name="Note 2 3 2 5 2 3 2 3" xfId="53281"/>
    <cellStyle name="Note 2 3 2 5 2 3 3" xfId="53282"/>
    <cellStyle name="Note 2 3 2 5 2 3 3 2" xfId="53283"/>
    <cellStyle name="Note 2 3 2 5 2 3 4" xfId="53284"/>
    <cellStyle name="Note 2 3 2 5 2 3 5" xfId="53285"/>
    <cellStyle name="Note 2 3 2 5 2 4" xfId="53286"/>
    <cellStyle name="Note 2 3 2 5 2 4 2" xfId="53287"/>
    <cellStyle name="Note 2 3 2 5 2 4 2 2" xfId="53288"/>
    <cellStyle name="Note 2 3 2 5 2 4 2 2 2" xfId="53289"/>
    <cellStyle name="Note 2 3 2 5 2 4 2 3" xfId="53290"/>
    <cellStyle name="Note 2 3 2 5 2 4 3" xfId="53291"/>
    <cellStyle name="Note 2 3 2 5 2 4 3 2" xfId="53292"/>
    <cellStyle name="Note 2 3 2 5 2 4 4" xfId="53293"/>
    <cellStyle name="Note 2 3 2 5 2 5" xfId="53294"/>
    <cellStyle name="Note 2 3 2 5 2 5 2" xfId="53295"/>
    <cellStyle name="Note 2 3 2 5 2 5 2 2" xfId="53296"/>
    <cellStyle name="Note 2 3 2 5 2 5 2 2 2" xfId="53297"/>
    <cellStyle name="Note 2 3 2 5 2 5 2 3" xfId="53298"/>
    <cellStyle name="Note 2 3 2 5 2 5 3" xfId="53299"/>
    <cellStyle name="Note 2 3 2 5 2 5 3 2" xfId="53300"/>
    <cellStyle name="Note 2 3 2 5 2 5 4" xfId="53301"/>
    <cellStyle name="Note 2 3 2 5 2 6" xfId="53302"/>
    <cellStyle name="Note 2 3 2 5 2 6 2" xfId="53303"/>
    <cellStyle name="Note 2 3 2 5 2 6 2 2" xfId="53304"/>
    <cellStyle name="Note 2 3 2 5 2 6 2 2 2" xfId="53305"/>
    <cellStyle name="Note 2 3 2 5 2 6 2 3" xfId="53306"/>
    <cellStyle name="Note 2 3 2 5 2 6 3" xfId="53307"/>
    <cellStyle name="Note 2 3 2 5 2 6 3 2" xfId="53308"/>
    <cellStyle name="Note 2 3 2 5 2 6 4" xfId="53309"/>
    <cellStyle name="Note 2 3 2 5 2 7" xfId="53310"/>
    <cellStyle name="Note 2 3 2 5 2 7 2" xfId="53311"/>
    <cellStyle name="Note 2 3 2 5 2 7 2 2" xfId="53312"/>
    <cellStyle name="Note 2 3 2 5 2 7 3" xfId="53313"/>
    <cellStyle name="Note 2 3 2 5 2 8" xfId="53314"/>
    <cellStyle name="Note 2 3 2 5 2 8 2" xfId="53315"/>
    <cellStyle name="Note 2 3 2 5 2 9" xfId="53316"/>
    <cellStyle name="Note 2 3 2 5 3" xfId="53317"/>
    <cellStyle name="Note 2 3 2 5 3 10" xfId="53318"/>
    <cellStyle name="Note 2 3 2 5 3 11" xfId="53319"/>
    <cellStyle name="Note 2 3 2 5 3 2" xfId="53320"/>
    <cellStyle name="Note 2 3 2 5 3 2 2" xfId="53321"/>
    <cellStyle name="Note 2 3 2 5 3 2 2 2" xfId="53322"/>
    <cellStyle name="Note 2 3 2 5 3 2 2 2 2" xfId="53323"/>
    <cellStyle name="Note 2 3 2 5 3 2 2 2 2 2" xfId="53324"/>
    <cellStyle name="Note 2 3 2 5 3 2 2 2 3" xfId="53325"/>
    <cellStyle name="Note 2 3 2 5 3 2 2 3" xfId="53326"/>
    <cellStyle name="Note 2 3 2 5 3 2 2 3 2" xfId="53327"/>
    <cellStyle name="Note 2 3 2 5 3 2 2 4" xfId="53328"/>
    <cellStyle name="Note 2 3 2 5 3 2 3" xfId="53329"/>
    <cellStyle name="Note 2 3 2 5 3 2 3 2" xfId="53330"/>
    <cellStyle name="Note 2 3 2 5 3 2 3 2 2" xfId="53331"/>
    <cellStyle name="Note 2 3 2 5 3 2 3 2 2 2" xfId="53332"/>
    <cellStyle name="Note 2 3 2 5 3 2 3 2 3" xfId="53333"/>
    <cellStyle name="Note 2 3 2 5 3 2 3 3" xfId="53334"/>
    <cellStyle name="Note 2 3 2 5 3 2 3 3 2" xfId="53335"/>
    <cellStyle name="Note 2 3 2 5 3 2 3 4" xfId="53336"/>
    <cellStyle name="Note 2 3 2 5 3 2 4" xfId="53337"/>
    <cellStyle name="Note 2 3 2 5 3 2 4 2" xfId="53338"/>
    <cellStyle name="Note 2 3 2 5 3 2 4 2 2" xfId="53339"/>
    <cellStyle name="Note 2 3 2 5 3 2 4 3" xfId="53340"/>
    <cellStyle name="Note 2 3 2 5 3 2 5" xfId="53341"/>
    <cellStyle name="Note 2 3 2 5 3 2 5 2" xfId="53342"/>
    <cellStyle name="Note 2 3 2 5 3 2 6" xfId="53343"/>
    <cellStyle name="Note 2 3 2 5 3 2 7" xfId="53344"/>
    <cellStyle name="Note 2 3 2 5 3 3" xfId="53345"/>
    <cellStyle name="Note 2 3 2 5 3 3 2" xfId="53346"/>
    <cellStyle name="Note 2 3 2 5 3 3 2 2" xfId="53347"/>
    <cellStyle name="Note 2 3 2 5 3 3 2 2 2" xfId="53348"/>
    <cellStyle name="Note 2 3 2 5 3 3 2 3" xfId="53349"/>
    <cellStyle name="Note 2 3 2 5 3 3 3" xfId="53350"/>
    <cellStyle name="Note 2 3 2 5 3 3 3 2" xfId="53351"/>
    <cellStyle name="Note 2 3 2 5 3 3 4" xfId="53352"/>
    <cellStyle name="Note 2 3 2 5 3 3 5" xfId="53353"/>
    <cellStyle name="Note 2 3 2 5 3 4" xfId="53354"/>
    <cellStyle name="Note 2 3 2 5 3 4 2" xfId="53355"/>
    <cellStyle name="Note 2 3 2 5 3 4 2 2" xfId="53356"/>
    <cellStyle name="Note 2 3 2 5 3 4 2 2 2" xfId="53357"/>
    <cellStyle name="Note 2 3 2 5 3 4 2 3" xfId="53358"/>
    <cellStyle name="Note 2 3 2 5 3 4 3" xfId="53359"/>
    <cellStyle name="Note 2 3 2 5 3 4 3 2" xfId="53360"/>
    <cellStyle name="Note 2 3 2 5 3 4 4" xfId="53361"/>
    <cellStyle name="Note 2 3 2 5 3 5" xfId="53362"/>
    <cellStyle name="Note 2 3 2 5 3 5 2" xfId="53363"/>
    <cellStyle name="Note 2 3 2 5 3 5 2 2" xfId="53364"/>
    <cellStyle name="Note 2 3 2 5 3 5 2 2 2" xfId="53365"/>
    <cellStyle name="Note 2 3 2 5 3 5 2 3" xfId="53366"/>
    <cellStyle name="Note 2 3 2 5 3 5 3" xfId="53367"/>
    <cellStyle name="Note 2 3 2 5 3 5 3 2" xfId="53368"/>
    <cellStyle name="Note 2 3 2 5 3 5 4" xfId="53369"/>
    <cellStyle name="Note 2 3 2 5 3 6" xfId="53370"/>
    <cellStyle name="Note 2 3 2 5 3 6 2" xfId="53371"/>
    <cellStyle name="Note 2 3 2 5 3 6 2 2" xfId="53372"/>
    <cellStyle name="Note 2 3 2 5 3 6 2 2 2" xfId="53373"/>
    <cellStyle name="Note 2 3 2 5 3 6 2 3" xfId="53374"/>
    <cellStyle name="Note 2 3 2 5 3 6 3" xfId="53375"/>
    <cellStyle name="Note 2 3 2 5 3 6 3 2" xfId="53376"/>
    <cellStyle name="Note 2 3 2 5 3 6 4" xfId="53377"/>
    <cellStyle name="Note 2 3 2 5 3 7" xfId="53378"/>
    <cellStyle name="Note 2 3 2 5 3 7 2" xfId="53379"/>
    <cellStyle name="Note 2 3 2 5 3 7 2 2" xfId="53380"/>
    <cellStyle name="Note 2 3 2 5 3 7 3" xfId="53381"/>
    <cellStyle name="Note 2 3 2 5 3 8" xfId="53382"/>
    <cellStyle name="Note 2 3 2 5 3 8 2" xfId="53383"/>
    <cellStyle name="Note 2 3 2 5 3 9" xfId="53384"/>
    <cellStyle name="Note 2 3 2 5 4" xfId="53385"/>
    <cellStyle name="Note 2 3 2 5 4 2" xfId="53386"/>
    <cellStyle name="Note 2 3 2 5 4 2 2" xfId="53387"/>
    <cellStyle name="Note 2 3 2 5 4 2 2 2" xfId="53388"/>
    <cellStyle name="Note 2 3 2 5 4 2 2 2 2" xfId="53389"/>
    <cellStyle name="Note 2 3 2 5 4 2 2 3" xfId="53390"/>
    <cellStyle name="Note 2 3 2 5 4 2 3" xfId="53391"/>
    <cellStyle name="Note 2 3 2 5 4 2 3 2" xfId="53392"/>
    <cellStyle name="Note 2 3 2 5 4 2 4" xfId="53393"/>
    <cellStyle name="Note 2 3 2 5 4 3" xfId="53394"/>
    <cellStyle name="Note 2 3 2 5 4 3 2" xfId="53395"/>
    <cellStyle name="Note 2 3 2 5 4 3 2 2" xfId="53396"/>
    <cellStyle name="Note 2 3 2 5 4 3 2 2 2" xfId="53397"/>
    <cellStyle name="Note 2 3 2 5 4 3 2 3" xfId="53398"/>
    <cellStyle name="Note 2 3 2 5 4 3 3" xfId="53399"/>
    <cellStyle name="Note 2 3 2 5 4 3 3 2" xfId="53400"/>
    <cellStyle name="Note 2 3 2 5 4 3 4" xfId="53401"/>
    <cellStyle name="Note 2 3 2 5 4 4" xfId="53402"/>
    <cellStyle name="Note 2 3 2 5 4 4 2" xfId="53403"/>
    <cellStyle name="Note 2 3 2 5 4 4 2 2" xfId="53404"/>
    <cellStyle name="Note 2 3 2 5 4 4 3" xfId="53405"/>
    <cellStyle name="Note 2 3 2 5 4 5" xfId="53406"/>
    <cellStyle name="Note 2 3 2 5 4 5 2" xfId="53407"/>
    <cellStyle name="Note 2 3 2 5 4 6" xfId="53408"/>
    <cellStyle name="Note 2 3 2 5 4 7" xfId="53409"/>
    <cellStyle name="Note 2 3 2 5 5" xfId="53410"/>
    <cellStyle name="Note 2 3 2 5 5 2" xfId="53411"/>
    <cellStyle name="Note 2 3 2 5 5 2 2" xfId="53412"/>
    <cellStyle name="Note 2 3 2 5 5 2 2 2" xfId="53413"/>
    <cellStyle name="Note 2 3 2 5 5 2 3" xfId="53414"/>
    <cellStyle name="Note 2 3 2 5 5 3" xfId="53415"/>
    <cellStyle name="Note 2 3 2 5 5 3 2" xfId="53416"/>
    <cellStyle name="Note 2 3 2 5 5 4" xfId="53417"/>
    <cellStyle name="Note 2 3 2 5 5 5" xfId="53418"/>
    <cellStyle name="Note 2 3 2 5 6" xfId="53419"/>
    <cellStyle name="Note 2 3 2 5 6 2" xfId="53420"/>
    <cellStyle name="Note 2 3 2 5 6 2 2" xfId="53421"/>
    <cellStyle name="Note 2 3 2 5 6 2 2 2" xfId="53422"/>
    <cellStyle name="Note 2 3 2 5 6 2 3" xfId="53423"/>
    <cellStyle name="Note 2 3 2 5 6 3" xfId="53424"/>
    <cellStyle name="Note 2 3 2 5 6 3 2" xfId="53425"/>
    <cellStyle name="Note 2 3 2 5 6 4" xfId="53426"/>
    <cellStyle name="Note 2 3 2 5 7" xfId="53427"/>
    <cellStyle name="Note 2 3 2 5 7 2" xfId="53428"/>
    <cellStyle name="Note 2 3 2 5 7 2 2" xfId="53429"/>
    <cellStyle name="Note 2 3 2 5 7 2 2 2" xfId="53430"/>
    <cellStyle name="Note 2 3 2 5 7 2 3" xfId="53431"/>
    <cellStyle name="Note 2 3 2 5 7 3" xfId="53432"/>
    <cellStyle name="Note 2 3 2 5 7 3 2" xfId="53433"/>
    <cellStyle name="Note 2 3 2 5 7 4" xfId="53434"/>
    <cellStyle name="Note 2 3 2 5 8" xfId="53435"/>
    <cellStyle name="Note 2 3 2 5 8 2" xfId="53436"/>
    <cellStyle name="Note 2 3 2 5 8 2 2" xfId="53437"/>
    <cellStyle name="Note 2 3 2 5 8 2 2 2" xfId="53438"/>
    <cellStyle name="Note 2 3 2 5 8 2 3" xfId="53439"/>
    <cellStyle name="Note 2 3 2 5 8 3" xfId="53440"/>
    <cellStyle name="Note 2 3 2 5 8 3 2" xfId="53441"/>
    <cellStyle name="Note 2 3 2 5 8 4" xfId="53442"/>
    <cellStyle name="Note 2 3 2 5 9" xfId="53443"/>
    <cellStyle name="Note 2 3 2 5 9 2" xfId="53444"/>
    <cellStyle name="Note 2 3 2 5 9 2 2" xfId="53445"/>
    <cellStyle name="Note 2 3 2 5 9 3" xfId="53446"/>
    <cellStyle name="Note 2 3 2 6" xfId="53447"/>
    <cellStyle name="Note 2 3 2 6 10" xfId="53448"/>
    <cellStyle name="Note 2 3 2 6 10 2" xfId="53449"/>
    <cellStyle name="Note 2 3 2 6 11" xfId="53450"/>
    <cellStyle name="Note 2 3 2 6 12" xfId="53451"/>
    <cellStyle name="Note 2 3 2 6 13" xfId="53452"/>
    <cellStyle name="Note 2 3 2 6 2" xfId="53453"/>
    <cellStyle name="Note 2 3 2 6 2 10" xfId="53454"/>
    <cellStyle name="Note 2 3 2 6 2 2" xfId="53455"/>
    <cellStyle name="Note 2 3 2 6 2 2 2" xfId="53456"/>
    <cellStyle name="Note 2 3 2 6 2 2 2 2" xfId="53457"/>
    <cellStyle name="Note 2 3 2 6 2 2 2 2 2" xfId="53458"/>
    <cellStyle name="Note 2 3 2 6 2 2 2 2 2 2" xfId="53459"/>
    <cellStyle name="Note 2 3 2 6 2 2 2 2 3" xfId="53460"/>
    <cellStyle name="Note 2 3 2 6 2 2 2 3" xfId="53461"/>
    <cellStyle name="Note 2 3 2 6 2 2 2 3 2" xfId="53462"/>
    <cellStyle name="Note 2 3 2 6 2 2 2 4" xfId="53463"/>
    <cellStyle name="Note 2 3 2 6 2 2 3" xfId="53464"/>
    <cellStyle name="Note 2 3 2 6 2 2 3 2" xfId="53465"/>
    <cellStyle name="Note 2 3 2 6 2 2 3 2 2" xfId="53466"/>
    <cellStyle name="Note 2 3 2 6 2 2 3 2 2 2" xfId="53467"/>
    <cellStyle name="Note 2 3 2 6 2 2 3 2 3" xfId="53468"/>
    <cellStyle name="Note 2 3 2 6 2 2 3 3" xfId="53469"/>
    <cellStyle name="Note 2 3 2 6 2 2 3 3 2" xfId="53470"/>
    <cellStyle name="Note 2 3 2 6 2 2 3 4" xfId="53471"/>
    <cellStyle name="Note 2 3 2 6 2 2 4" xfId="53472"/>
    <cellStyle name="Note 2 3 2 6 2 2 4 2" xfId="53473"/>
    <cellStyle name="Note 2 3 2 6 2 2 4 2 2" xfId="53474"/>
    <cellStyle name="Note 2 3 2 6 2 2 4 3" xfId="53475"/>
    <cellStyle name="Note 2 3 2 6 2 2 5" xfId="53476"/>
    <cellStyle name="Note 2 3 2 6 2 2 5 2" xfId="53477"/>
    <cellStyle name="Note 2 3 2 6 2 2 6" xfId="53478"/>
    <cellStyle name="Note 2 3 2 6 2 2 7" xfId="53479"/>
    <cellStyle name="Note 2 3 2 6 2 3" xfId="53480"/>
    <cellStyle name="Note 2 3 2 6 2 3 2" xfId="53481"/>
    <cellStyle name="Note 2 3 2 6 2 3 2 2" xfId="53482"/>
    <cellStyle name="Note 2 3 2 6 2 3 2 2 2" xfId="53483"/>
    <cellStyle name="Note 2 3 2 6 2 3 2 3" xfId="53484"/>
    <cellStyle name="Note 2 3 2 6 2 3 3" xfId="53485"/>
    <cellStyle name="Note 2 3 2 6 2 3 3 2" xfId="53486"/>
    <cellStyle name="Note 2 3 2 6 2 3 4" xfId="53487"/>
    <cellStyle name="Note 2 3 2 6 2 3 5" xfId="53488"/>
    <cellStyle name="Note 2 3 2 6 2 4" xfId="53489"/>
    <cellStyle name="Note 2 3 2 6 2 4 2" xfId="53490"/>
    <cellStyle name="Note 2 3 2 6 2 4 2 2" xfId="53491"/>
    <cellStyle name="Note 2 3 2 6 2 4 2 2 2" xfId="53492"/>
    <cellStyle name="Note 2 3 2 6 2 4 2 3" xfId="53493"/>
    <cellStyle name="Note 2 3 2 6 2 4 3" xfId="53494"/>
    <cellStyle name="Note 2 3 2 6 2 4 3 2" xfId="53495"/>
    <cellStyle name="Note 2 3 2 6 2 4 4" xfId="53496"/>
    <cellStyle name="Note 2 3 2 6 2 5" xfId="53497"/>
    <cellStyle name="Note 2 3 2 6 2 5 2" xfId="53498"/>
    <cellStyle name="Note 2 3 2 6 2 5 2 2" xfId="53499"/>
    <cellStyle name="Note 2 3 2 6 2 5 2 2 2" xfId="53500"/>
    <cellStyle name="Note 2 3 2 6 2 5 2 3" xfId="53501"/>
    <cellStyle name="Note 2 3 2 6 2 5 3" xfId="53502"/>
    <cellStyle name="Note 2 3 2 6 2 5 3 2" xfId="53503"/>
    <cellStyle name="Note 2 3 2 6 2 5 4" xfId="53504"/>
    <cellStyle name="Note 2 3 2 6 2 6" xfId="53505"/>
    <cellStyle name="Note 2 3 2 6 2 6 2" xfId="53506"/>
    <cellStyle name="Note 2 3 2 6 2 6 2 2" xfId="53507"/>
    <cellStyle name="Note 2 3 2 6 2 6 2 2 2" xfId="53508"/>
    <cellStyle name="Note 2 3 2 6 2 6 2 3" xfId="53509"/>
    <cellStyle name="Note 2 3 2 6 2 6 3" xfId="53510"/>
    <cellStyle name="Note 2 3 2 6 2 6 3 2" xfId="53511"/>
    <cellStyle name="Note 2 3 2 6 2 6 4" xfId="53512"/>
    <cellStyle name="Note 2 3 2 6 2 7" xfId="53513"/>
    <cellStyle name="Note 2 3 2 6 2 7 2" xfId="53514"/>
    <cellStyle name="Note 2 3 2 6 2 7 2 2" xfId="53515"/>
    <cellStyle name="Note 2 3 2 6 2 7 3" xfId="53516"/>
    <cellStyle name="Note 2 3 2 6 2 8" xfId="53517"/>
    <cellStyle name="Note 2 3 2 6 2 8 2" xfId="53518"/>
    <cellStyle name="Note 2 3 2 6 2 9" xfId="53519"/>
    <cellStyle name="Note 2 3 2 6 3" xfId="53520"/>
    <cellStyle name="Note 2 3 2 6 3 10" xfId="53521"/>
    <cellStyle name="Note 2 3 2 6 3 2" xfId="53522"/>
    <cellStyle name="Note 2 3 2 6 3 2 2" xfId="53523"/>
    <cellStyle name="Note 2 3 2 6 3 2 2 2" xfId="53524"/>
    <cellStyle name="Note 2 3 2 6 3 2 2 2 2" xfId="53525"/>
    <cellStyle name="Note 2 3 2 6 3 2 2 2 2 2" xfId="53526"/>
    <cellStyle name="Note 2 3 2 6 3 2 2 2 3" xfId="53527"/>
    <cellStyle name="Note 2 3 2 6 3 2 2 3" xfId="53528"/>
    <cellStyle name="Note 2 3 2 6 3 2 2 3 2" xfId="53529"/>
    <cellStyle name="Note 2 3 2 6 3 2 2 4" xfId="53530"/>
    <cellStyle name="Note 2 3 2 6 3 2 3" xfId="53531"/>
    <cellStyle name="Note 2 3 2 6 3 2 3 2" xfId="53532"/>
    <cellStyle name="Note 2 3 2 6 3 2 3 2 2" xfId="53533"/>
    <cellStyle name="Note 2 3 2 6 3 2 3 2 2 2" xfId="53534"/>
    <cellStyle name="Note 2 3 2 6 3 2 3 2 3" xfId="53535"/>
    <cellStyle name="Note 2 3 2 6 3 2 3 3" xfId="53536"/>
    <cellStyle name="Note 2 3 2 6 3 2 3 3 2" xfId="53537"/>
    <cellStyle name="Note 2 3 2 6 3 2 3 4" xfId="53538"/>
    <cellStyle name="Note 2 3 2 6 3 2 4" xfId="53539"/>
    <cellStyle name="Note 2 3 2 6 3 2 4 2" xfId="53540"/>
    <cellStyle name="Note 2 3 2 6 3 2 4 2 2" xfId="53541"/>
    <cellStyle name="Note 2 3 2 6 3 2 4 3" xfId="53542"/>
    <cellStyle name="Note 2 3 2 6 3 2 5" xfId="53543"/>
    <cellStyle name="Note 2 3 2 6 3 2 5 2" xfId="53544"/>
    <cellStyle name="Note 2 3 2 6 3 2 6" xfId="53545"/>
    <cellStyle name="Note 2 3 2 6 3 2 7" xfId="53546"/>
    <cellStyle name="Note 2 3 2 6 3 3" xfId="53547"/>
    <cellStyle name="Note 2 3 2 6 3 3 2" xfId="53548"/>
    <cellStyle name="Note 2 3 2 6 3 3 2 2" xfId="53549"/>
    <cellStyle name="Note 2 3 2 6 3 3 2 2 2" xfId="53550"/>
    <cellStyle name="Note 2 3 2 6 3 3 2 3" xfId="53551"/>
    <cellStyle name="Note 2 3 2 6 3 3 3" xfId="53552"/>
    <cellStyle name="Note 2 3 2 6 3 3 3 2" xfId="53553"/>
    <cellStyle name="Note 2 3 2 6 3 3 4" xfId="53554"/>
    <cellStyle name="Note 2 3 2 6 3 3 5" xfId="53555"/>
    <cellStyle name="Note 2 3 2 6 3 4" xfId="53556"/>
    <cellStyle name="Note 2 3 2 6 3 4 2" xfId="53557"/>
    <cellStyle name="Note 2 3 2 6 3 4 2 2" xfId="53558"/>
    <cellStyle name="Note 2 3 2 6 3 4 2 2 2" xfId="53559"/>
    <cellStyle name="Note 2 3 2 6 3 4 2 3" xfId="53560"/>
    <cellStyle name="Note 2 3 2 6 3 4 3" xfId="53561"/>
    <cellStyle name="Note 2 3 2 6 3 4 3 2" xfId="53562"/>
    <cellStyle name="Note 2 3 2 6 3 4 4" xfId="53563"/>
    <cellStyle name="Note 2 3 2 6 3 5" xfId="53564"/>
    <cellStyle name="Note 2 3 2 6 3 5 2" xfId="53565"/>
    <cellStyle name="Note 2 3 2 6 3 5 2 2" xfId="53566"/>
    <cellStyle name="Note 2 3 2 6 3 5 2 2 2" xfId="53567"/>
    <cellStyle name="Note 2 3 2 6 3 5 2 3" xfId="53568"/>
    <cellStyle name="Note 2 3 2 6 3 5 3" xfId="53569"/>
    <cellStyle name="Note 2 3 2 6 3 5 3 2" xfId="53570"/>
    <cellStyle name="Note 2 3 2 6 3 5 4" xfId="53571"/>
    <cellStyle name="Note 2 3 2 6 3 6" xfId="53572"/>
    <cellStyle name="Note 2 3 2 6 3 6 2" xfId="53573"/>
    <cellStyle name="Note 2 3 2 6 3 6 2 2" xfId="53574"/>
    <cellStyle name="Note 2 3 2 6 3 6 2 2 2" xfId="53575"/>
    <cellStyle name="Note 2 3 2 6 3 6 2 3" xfId="53576"/>
    <cellStyle name="Note 2 3 2 6 3 6 3" xfId="53577"/>
    <cellStyle name="Note 2 3 2 6 3 6 3 2" xfId="53578"/>
    <cellStyle name="Note 2 3 2 6 3 6 4" xfId="53579"/>
    <cellStyle name="Note 2 3 2 6 3 7" xfId="53580"/>
    <cellStyle name="Note 2 3 2 6 3 7 2" xfId="53581"/>
    <cellStyle name="Note 2 3 2 6 3 7 2 2" xfId="53582"/>
    <cellStyle name="Note 2 3 2 6 3 7 3" xfId="53583"/>
    <cellStyle name="Note 2 3 2 6 3 8" xfId="53584"/>
    <cellStyle name="Note 2 3 2 6 3 8 2" xfId="53585"/>
    <cellStyle name="Note 2 3 2 6 3 9" xfId="53586"/>
    <cellStyle name="Note 2 3 2 6 4" xfId="53587"/>
    <cellStyle name="Note 2 3 2 6 4 2" xfId="53588"/>
    <cellStyle name="Note 2 3 2 6 4 2 2" xfId="53589"/>
    <cellStyle name="Note 2 3 2 6 4 2 2 2" xfId="53590"/>
    <cellStyle name="Note 2 3 2 6 4 2 2 2 2" xfId="53591"/>
    <cellStyle name="Note 2 3 2 6 4 2 2 3" xfId="53592"/>
    <cellStyle name="Note 2 3 2 6 4 2 3" xfId="53593"/>
    <cellStyle name="Note 2 3 2 6 4 2 3 2" xfId="53594"/>
    <cellStyle name="Note 2 3 2 6 4 2 4" xfId="53595"/>
    <cellStyle name="Note 2 3 2 6 4 3" xfId="53596"/>
    <cellStyle name="Note 2 3 2 6 4 3 2" xfId="53597"/>
    <cellStyle name="Note 2 3 2 6 4 3 2 2" xfId="53598"/>
    <cellStyle name="Note 2 3 2 6 4 3 2 2 2" xfId="53599"/>
    <cellStyle name="Note 2 3 2 6 4 3 2 3" xfId="53600"/>
    <cellStyle name="Note 2 3 2 6 4 3 3" xfId="53601"/>
    <cellStyle name="Note 2 3 2 6 4 3 3 2" xfId="53602"/>
    <cellStyle name="Note 2 3 2 6 4 3 4" xfId="53603"/>
    <cellStyle name="Note 2 3 2 6 4 4" xfId="53604"/>
    <cellStyle name="Note 2 3 2 6 4 4 2" xfId="53605"/>
    <cellStyle name="Note 2 3 2 6 4 4 2 2" xfId="53606"/>
    <cellStyle name="Note 2 3 2 6 4 4 3" xfId="53607"/>
    <cellStyle name="Note 2 3 2 6 4 5" xfId="53608"/>
    <cellStyle name="Note 2 3 2 6 4 5 2" xfId="53609"/>
    <cellStyle name="Note 2 3 2 6 4 6" xfId="53610"/>
    <cellStyle name="Note 2 3 2 6 4 7" xfId="53611"/>
    <cellStyle name="Note 2 3 2 6 5" xfId="53612"/>
    <cellStyle name="Note 2 3 2 6 5 2" xfId="53613"/>
    <cellStyle name="Note 2 3 2 6 5 2 2" xfId="53614"/>
    <cellStyle name="Note 2 3 2 6 5 2 2 2" xfId="53615"/>
    <cellStyle name="Note 2 3 2 6 5 2 3" xfId="53616"/>
    <cellStyle name="Note 2 3 2 6 5 3" xfId="53617"/>
    <cellStyle name="Note 2 3 2 6 5 3 2" xfId="53618"/>
    <cellStyle name="Note 2 3 2 6 5 4" xfId="53619"/>
    <cellStyle name="Note 2 3 2 6 5 5" xfId="53620"/>
    <cellStyle name="Note 2 3 2 6 6" xfId="53621"/>
    <cellStyle name="Note 2 3 2 6 6 2" xfId="53622"/>
    <cellStyle name="Note 2 3 2 6 6 2 2" xfId="53623"/>
    <cellStyle name="Note 2 3 2 6 6 2 2 2" xfId="53624"/>
    <cellStyle name="Note 2 3 2 6 6 2 3" xfId="53625"/>
    <cellStyle name="Note 2 3 2 6 6 3" xfId="53626"/>
    <cellStyle name="Note 2 3 2 6 6 3 2" xfId="53627"/>
    <cellStyle name="Note 2 3 2 6 6 4" xfId="53628"/>
    <cellStyle name="Note 2 3 2 6 7" xfId="53629"/>
    <cellStyle name="Note 2 3 2 6 7 2" xfId="53630"/>
    <cellStyle name="Note 2 3 2 6 7 2 2" xfId="53631"/>
    <cellStyle name="Note 2 3 2 6 7 2 2 2" xfId="53632"/>
    <cellStyle name="Note 2 3 2 6 7 2 3" xfId="53633"/>
    <cellStyle name="Note 2 3 2 6 7 3" xfId="53634"/>
    <cellStyle name="Note 2 3 2 6 7 3 2" xfId="53635"/>
    <cellStyle name="Note 2 3 2 6 7 4" xfId="53636"/>
    <cellStyle name="Note 2 3 2 6 8" xfId="53637"/>
    <cellStyle name="Note 2 3 2 6 8 2" xfId="53638"/>
    <cellStyle name="Note 2 3 2 6 8 2 2" xfId="53639"/>
    <cellStyle name="Note 2 3 2 6 8 2 2 2" xfId="53640"/>
    <cellStyle name="Note 2 3 2 6 8 2 3" xfId="53641"/>
    <cellStyle name="Note 2 3 2 6 8 3" xfId="53642"/>
    <cellStyle name="Note 2 3 2 6 8 3 2" xfId="53643"/>
    <cellStyle name="Note 2 3 2 6 8 4" xfId="53644"/>
    <cellStyle name="Note 2 3 2 6 9" xfId="53645"/>
    <cellStyle name="Note 2 3 2 6 9 2" xfId="53646"/>
    <cellStyle name="Note 2 3 2 6 9 2 2" xfId="53647"/>
    <cellStyle name="Note 2 3 2 6 9 3" xfId="53648"/>
    <cellStyle name="Note 2 3 2 7" xfId="53649"/>
    <cellStyle name="Note 2 3 2 7 10" xfId="53650"/>
    <cellStyle name="Note 2 3 2 7 11" xfId="53651"/>
    <cellStyle name="Note 2 3 2 7 2" xfId="53652"/>
    <cellStyle name="Note 2 3 2 7 2 2" xfId="53653"/>
    <cellStyle name="Note 2 3 2 7 2 2 2" xfId="53654"/>
    <cellStyle name="Note 2 3 2 7 2 2 2 2" xfId="53655"/>
    <cellStyle name="Note 2 3 2 7 2 2 2 2 2" xfId="53656"/>
    <cellStyle name="Note 2 3 2 7 2 2 2 3" xfId="53657"/>
    <cellStyle name="Note 2 3 2 7 2 2 3" xfId="53658"/>
    <cellStyle name="Note 2 3 2 7 2 2 3 2" xfId="53659"/>
    <cellStyle name="Note 2 3 2 7 2 2 4" xfId="53660"/>
    <cellStyle name="Note 2 3 2 7 2 3" xfId="53661"/>
    <cellStyle name="Note 2 3 2 7 2 3 2" xfId="53662"/>
    <cellStyle name="Note 2 3 2 7 2 3 2 2" xfId="53663"/>
    <cellStyle name="Note 2 3 2 7 2 3 2 2 2" xfId="53664"/>
    <cellStyle name="Note 2 3 2 7 2 3 2 3" xfId="53665"/>
    <cellStyle name="Note 2 3 2 7 2 3 3" xfId="53666"/>
    <cellStyle name="Note 2 3 2 7 2 3 3 2" xfId="53667"/>
    <cellStyle name="Note 2 3 2 7 2 3 4" xfId="53668"/>
    <cellStyle name="Note 2 3 2 7 2 4" xfId="53669"/>
    <cellStyle name="Note 2 3 2 7 2 4 2" xfId="53670"/>
    <cellStyle name="Note 2 3 2 7 2 4 2 2" xfId="53671"/>
    <cellStyle name="Note 2 3 2 7 2 4 3" xfId="53672"/>
    <cellStyle name="Note 2 3 2 7 2 5" xfId="53673"/>
    <cellStyle name="Note 2 3 2 7 2 5 2" xfId="53674"/>
    <cellStyle name="Note 2 3 2 7 2 6" xfId="53675"/>
    <cellStyle name="Note 2 3 2 7 2 7" xfId="53676"/>
    <cellStyle name="Note 2 3 2 7 3" xfId="53677"/>
    <cellStyle name="Note 2 3 2 7 3 2" xfId="53678"/>
    <cellStyle name="Note 2 3 2 7 3 2 2" xfId="53679"/>
    <cellStyle name="Note 2 3 2 7 3 2 2 2" xfId="53680"/>
    <cellStyle name="Note 2 3 2 7 3 2 3" xfId="53681"/>
    <cellStyle name="Note 2 3 2 7 3 3" xfId="53682"/>
    <cellStyle name="Note 2 3 2 7 3 3 2" xfId="53683"/>
    <cellStyle name="Note 2 3 2 7 3 4" xfId="53684"/>
    <cellStyle name="Note 2 3 2 7 3 5" xfId="53685"/>
    <cellStyle name="Note 2 3 2 7 4" xfId="53686"/>
    <cellStyle name="Note 2 3 2 7 4 2" xfId="53687"/>
    <cellStyle name="Note 2 3 2 7 4 2 2" xfId="53688"/>
    <cellStyle name="Note 2 3 2 7 4 2 2 2" xfId="53689"/>
    <cellStyle name="Note 2 3 2 7 4 2 3" xfId="53690"/>
    <cellStyle name="Note 2 3 2 7 4 3" xfId="53691"/>
    <cellStyle name="Note 2 3 2 7 4 3 2" xfId="53692"/>
    <cellStyle name="Note 2 3 2 7 4 4" xfId="53693"/>
    <cellStyle name="Note 2 3 2 7 5" xfId="53694"/>
    <cellStyle name="Note 2 3 2 7 5 2" xfId="53695"/>
    <cellStyle name="Note 2 3 2 7 5 2 2" xfId="53696"/>
    <cellStyle name="Note 2 3 2 7 5 2 2 2" xfId="53697"/>
    <cellStyle name="Note 2 3 2 7 5 2 3" xfId="53698"/>
    <cellStyle name="Note 2 3 2 7 5 3" xfId="53699"/>
    <cellStyle name="Note 2 3 2 7 5 3 2" xfId="53700"/>
    <cellStyle name="Note 2 3 2 7 5 4" xfId="53701"/>
    <cellStyle name="Note 2 3 2 7 6" xfId="53702"/>
    <cellStyle name="Note 2 3 2 7 6 2" xfId="53703"/>
    <cellStyle name="Note 2 3 2 7 6 2 2" xfId="53704"/>
    <cellStyle name="Note 2 3 2 7 6 2 2 2" xfId="53705"/>
    <cellStyle name="Note 2 3 2 7 6 2 3" xfId="53706"/>
    <cellStyle name="Note 2 3 2 7 6 3" xfId="53707"/>
    <cellStyle name="Note 2 3 2 7 6 3 2" xfId="53708"/>
    <cellStyle name="Note 2 3 2 7 6 4" xfId="53709"/>
    <cellStyle name="Note 2 3 2 7 7" xfId="53710"/>
    <cellStyle name="Note 2 3 2 7 7 2" xfId="53711"/>
    <cellStyle name="Note 2 3 2 7 7 2 2" xfId="53712"/>
    <cellStyle name="Note 2 3 2 7 7 3" xfId="53713"/>
    <cellStyle name="Note 2 3 2 7 8" xfId="53714"/>
    <cellStyle name="Note 2 3 2 7 8 2" xfId="53715"/>
    <cellStyle name="Note 2 3 2 7 9" xfId="53716"/>
    <cellStyle name="Note 2 3 2 8" xfId="53717"/>
    <cellStyle name="Note 2 3 2 8 10" xfId="53718"/>
    <cellStyle name="Note 2 3 2 8 11" xfId="53719"/>
    <cellStyle name="Note 2 3 2 8 2" xfId="53720"/>
    <cellStyle name="Note 2 3 2 8 2 2" xfId="53721"/>
    <cellStyle name="Note 2 3 2 8 2 2 2" xfId="53722"/>
    <cellStyle name="Note 2 3 2 8 2 2 2 2" xfId="53723"/>
    <cellStyle name="Note 2 3 2 8 2 2 2 2 2" xfId="53724"/>
    <cellStyle name="Note 2 3 2 8 2 2 2 3" xfId="53725"/>
    <cellStyle name="Note 2 3 2 8 2 2 3" xfId="53726"/>
    <cellStyle name="Note 2 3 2 8 2 2 3 2" xfId="53727"/>
    <cellStyle name="Note 2 3 2 8 2 2 4" xfId="53728"/>
    <cellStyle name="Note 2 3 2 8 2 3" xfId="53729"/>
    <cellStyle name="Note 2 3 2 8 2 3 2" xfId="53730"/>
    <cellStyle name="Note 2 3 2 8 2 3 2 2" xfId="53731"/>
    <cellStyle name="Note 2 3 2 8 2 3 2 2 2" xfId="53732"/>
    <cellStyle name="Note 2 3 2 8 2 3 2 3" xfId="53733"/>
    <cellStyle name="Note 2 3 2 8 2 3 3" xfId="53734"/>
    <cellStyle name="Note 2 3 2 8 2 3 3 2" xfId="53735"/>
    <cellStyle name="Note 2 3 2 8 2 3 4" xfId="53736"/>
    <cellStyle name="Note 2 3 2 8 2 4" xfId="53737"/>
    <cellStyle name="Note 2 3 2 8 2 4 2" xfId="53738"/>
    <cellStyle name="Note 2 3 2 8 2 4 2 2" xfId="53739"/>
    <cellStyle name="Note 2 3 2 8 2 4 3" xfId="53740"/>
    <cellStyle name="Note 2 3 2 8 2 5" xfId="53741"/>
    <cellStyle name="Note 2 3 2 8 2 5 2" xfId="53742"/>
    <cellStyle name="Note 2 3 2 8 2 6" xfId="53743"/>
    <cellStyle name="Note 2 3 2 8 2 7" xfId="53744"/>
    <cellStyle name="Note 2 3 2 8 3" xfId="53745"/>
    <cellStyle name="Note 2 3 2 8 3 2" xfId="53746"/>
    <cellStyle name="Note 2 3 2 8 3 2 2" xfId="53747"/>
    <cellStyle name="Note 2 3 2 8 3 2 2 2" xfId="53748"/>
    <cellStyle name="Note 2 3 2 8 3 2 3" xfId="53749"/>
    <cellStyle name="Note 2 3 2 8 3 3" xfId="53750"/>
    <cellStyle name="Note 2 3 2 8 3 3 2" xfId="53751"/>
    <cellStyle name="Note 2 3 2 8 3 4" xfId="53752"/>
    <cellStyle name="Note 2 3 2 8 3 5" xfId="53753"/>
    <cellStyle name="Note 2 3 2 8 4" xfId="53754"/>
    <cellStyle name="Note 2 3 2 8 4 2" xfId="53755"/>
    <cellStyle name="Note 2 3 2 8 4 2 2" xfId="53756"/>
    <cellStyle name="Note 2 3 2 8 4 2 2 2" xfId="53757"/>
    <cellStyle name="Note 2 3 2 8 4 2 3" xfId="53758"/>
    <cellStyle name="Note 2 3 2 8 4 3" xfId="53759"/>
    <cellStyle name="Note 2 3 2 8 4 3 2" xfId="53760"/>
    <cellStyle name="Note 2 3 2 8 4 4" xfId="53761"/>
    <cellStyle name="Note 2 3 2 8 5" xfId="53762"/>
    <cellStyle name="Note 2 3 2 8 5 2" xfId="53763"/>
    <cellStyle name="Note 2 3 2 8 5 2 2" xfId="53764"/>
    <cellStyle name="Note 2 3 2 8 5 2 2 2" xfId="53765"/>
    <cellStyle name="Note 2 3 2 8 5 2 3" xfId="53766"/>
    <cellStyle name="Note 2 3 2 8 5 3" xfId="53767"/>
    <cellStyle name="Note 2 3 2 8 5 3 2" xfId="53768"/>
    <cellStyle name="Note 2 3 2 8 5 4" xfId="53769"/>
    <cellStyle name="Note 2 3 2 8 6" xfId="53770"/>
    <cellStyle name="Note 2 3 2 8 6 2" xfId="53771"/>
    <cellStyle name="Note 2 3 2 8 6 2 2" xfId="53772"/>
    <cellStyle name="Note 2 3 2 8 6 2 2 2" xfId="53773"/>
    <cellStyle name="Note 2 3 2 8 6 2 3" xfId="53774"/>
    <cellStyle name="Note 2 3 2 8 6 3" xfId="53775"/>
    <cellStyle name="Note 2 3 2 8 6 3 2" xfId="53776"/>
    <cellStyle name="Note 2 3 2 8 6 4" xfId="53777"/>
    <cellStyle name="Note 2 3 2 8 7" xfId="53778"/>
    <cellStyle name="Note 2 3 2 8 7 2" xfId="53779"/>
    <cellStyle name="Note 2 3 2 8 7 2 2" xfId="53780"/>
    <cellStyle name="Note 2 3 2 8 7 3" xfId="53781"/>
    <cellStyle name="Note 2 3 2 8 8" xfId="53782"/>
    <cellStyle name="Note 2 3 2 8 8 2" xfId="53783"/>
    <cellStyle name="Note 2 3 2 8 9" xfId="53784"/>
    <cellStyle name="Note 2 3 2 9" xfId="53785"/>
    <cellStyle name="Note 2 3 2 9 2" xfId="53786"/>
    <cellStyle name="Note 2 3 2 9 2 2" xfId="53787"/>
    <cellStyle name="Note 2 3 2 9 2 2 2" xfId="53788"/>
    <cellStyle name="Note 2 3 2 9 2 2 2 2" xfId="53789"/>
    <cellStyle name="Note 2 3 2 9 2 2 3" xfId="53790"/>
    <cellStyle name="Note 2 3 2 9 2 3" xfId="53791"/>
    <cellStyle name="Note 2 3 2 9 2 3 2" xfId="53792"/>
    <cellStyle name="Note 2 3 2 9 2 4" xfId="53793"/>
    <cellStyle name="Note 2 3 2 9 3" xfId="53794"/>
    <cellStyle name="Note 2 3 2 9 3 2" xfId="53795"/>
    <cellStyle name="Note 2 3 2 9 3 2 2" xfId="53796"/>
    <cellStyle name="Note 2 3 2 9 3 2 2 2" xfId="53797"/>
    <cellStyle name="Note 2 3 2 9 3 2 3" xfId="53798"/>
    <cellStyle name="Note 2 3 2 9 3 3" xfId="53799"/>
    <cellStyle name="Note 2 3 2 9 3 3 2" xfId="53800"/>
    <cellStyle name="Note 2 3 2 9 3 4" xfId="53801"/>
    <cellStyle name="Note 2 3 2 9 4" xfId="53802"/>
    <cellStyle name="Note 2 3 2 9 4 2" xfId="53803"/>
    <cellStyle name="Note 2 3 2 9 4 2 2" xfId="53804"/>
    <cellStyle name="Note 2 3 2 9 4 3" xfId="53805"/>
    <cellStyle name="Note 2 3 2 9 5" xfId="53806"/>
    <cellStyle name="Note 2 3 2 9 5 2" xfId="53807"/>
    <cellStyle name="Note 2 3 2 9 6" xfId="53808"/>
    <cellStyle name="Note 2 3 2 9 7" xfId="53809"/>
    <cellStyle name="Note 2 3 20" xfId="53810"/>
    <cellStyle name="Note 2 3 21" xfId="53811"/>
    <cellStyle name="Note 2 3 22" xfId="53812"/>
    <cellStyle name="Note 2 3 23" xfId="53813"/>
    <cellStyle name="Note 2 3 24" xfId="53814"/>
    <cellStyle name="Note 2 3 25" xfId="53815"/>
    <cellStyle name="Note 2 3 3" xfId="53816"/>
    <cellStyle name="Note 2 3 3 10" xfId="53817"/>
    <cellStyle name="Note 2 3 3 10 2" xfId="53818"/>
    <cellStyle name="Note 2 3 3 10 2 2" xfId="53819"/>
    <cellStyle name="Note 2 3 3 10 2 2 2" xfId="53820"/>
    <cellStyle name="Note 2 3 3 10 2 3" xfId="53821"/>
    <cellStyle name="Note 2 3 3 10 3" xfId="53822"/>
    <cellStyle name="Note 2 3 3 10 3 2" xfId="53823"/>
    <cellStyle name="Note 2 3 3 10 4" xfId="53824"/>
    <cellStyle name="Note 2 3 3 11" xfId="53825"/>
    <cellStyle name="Note 2 3 3 11 2" xfId="53826"/>
    <cellStyle name="Note 2 3 3 11 2 2" xfId="53827"/>
    <cellStyle name="Note 2 3 3 11 2 2 2" xfId="53828"/>
    <cellStyle name="Note 2 3 3 11 2 3" xfId="53829"/>
    <cellStyle name="Note 2 3 3 11 3" xfId="53830"/>
    <cellStyle name="Note 2 3 3 11 3 2" xfId="53831"/>
    <cellStyle name="Note 2 3 3 11 4" xfId="53832"/>
    <cellStyle name="Note 2 3 3 12" xfId="53833"/>
    <cellStyle name="Note 2 3 3 12 2" xfId="53834"/>
    <cellStyle name="Note 2 3 3 12 2 2" xfId="53835"/>
    <cellStyle name="Note 2 3 3 12 2 2 2" xfId="53836"/>
    <cellStyle name="Note 2 3 3 12 2 3" xfId="53837"/>
    <cellStyle name="Note 2 3 3 12 3" xfId="53838"/>
    <cellStyle name="Note 2 3 3 12 3 2" xfId="53839"/>
    <cellStyle name="Note 2 3 3 12 4" xfId="53840"/>
    <cellStyle name="Note 2 3 3 13" xfId="53841"/>
    <cellStyle name="Note 2 3 3 13 2" xfId="53842"/>
    <cellStyle name="Note 2 3 3 13 2 2" xfId="53843"/>
    <cellStyle name="Note 2 3 3 13 3" xfId="53844"/>
    <cellStyle name="Note 2 3 3 14" xfId="53845"/>
    <cellStyle name="Note 2 3 3 14 2" xfId="53846"/>
    <cellStyle name="Note 2 3 3 15" xfId="53847"/>
    <cellStyle name="Note 2 3 3 16" xfId="53848"/>
    <cellStyle name="Note 2 3 3 17" xfId="53849"/>
    <cellStyle name="Note 2 3 3 18" xfId="53850"/>
    <cellStyle name="Note 2 3 3 19" xfId="53851"/>
    <cellStyle name="Note 2 3 3 2" xfId="53852"/>
    <cellStyle name="Note 2 3 3 2 10" xfId="53853"/>
    <cellStyle name="Note 2 3 3 2 10 2" xfId="53854"/>
    <cellStyle name="Note 2 3 3 2 10 2 2" xfId="53855"/>
    <cellStyle name="Note 2 3 3 2 10 3" xfId="53856"/>
    <cellStyle name="Note 2 3 3 2 11" xfId="53857"/>
    <cellStyle name="Note 2 3 3 2 11 2" xfId="53858"/>
    <cellStyle name="Note 2 3 3 2 12" xfId="53859"/>
    <cellStyle name="Note 2 3 3 2 13" xfId="53860"/>
    <cellStyle name="Note 2 3 3 2 14" xfId="53861"/>
    <cellStyle name="Note 2 3 3 2 15" xfId="53862"/>
    <cellStyle name="Note 2 3 3 2 16" xfId="53863"/>
    <cellStyle name="Note 2 3 3 2 17" xfId="53864"/>
    <cellStyle name="Note 2 3 3 2 18" xfId="53865"/>
    <cellStyle name="Note 2 3 3 2 2" xfId="53866"/>
    <cellStyle name="Note 2 3 3 2 2 10" xfId="53867"/>
    <cellStyle name="Note 2 3 3 2 2 10 2" xfId="53868"/>
    <cellStyle name="Note 2 3 3 2 2 11" xfId="53869"/>
    <cellStyle name="Note 2 3 3 2 2 12" xfId="53870"/>
    <cellStyle name="Note 2 3 3 2 2 13" xfId="53871"/>
    <cellStyle name="Note 2 3 3 2 2 14" xfId="53872"/>
    <cellStyle name="Note 2 3 3 2 2 2" xfId="53873"/>
    <cellStyle name="Note 2 3 3 2 2 2 10" xfId="53874"/>
    <cellStyle name="Note 2 3 3 2 2 2 11" xfId="53875"/>
    <cellStyle name="Note 2 3 3 2 2 2 2" xfId="53876"/>
    <cellStyle name="Note 2 3 3 2 2 2 2 2" xfId="53877"/>
    <cellStyle name="Note 2 3 3 2 2 2 2 2 2" xfId="53878"/>
    <cellStyle name="Note 2 3 3 2 2 2 2 2 2 2" xfId="53879"/>
    <cellStyle name="Note 2 3 3 2 2 2 2 2 2 2 2" xfId="53880"/>
    <cellStyle name="Note 2 3 3 2 2 2 2 2 2 3" xfId="53881"/>
    <cellStyle name="Note 2 3 3 2 2 2 2 2 3" xfId="53882"/>
    <cellStyle name="Note 2 3 3 2 2 2 2 2 3 2" xfId="53883"/>
    <cellStyle name="Note 2 3 3 2 2 2 2 2 4" xfId="53884"/>
    <cellStyle name="Note 2 3 3 2 2 2 2 3" xfId="53885"/>
    <cellStyle name="Note 2 3 3 2 2 2 2 3 2" xfId="53886"/>
    <cellStyle name="Note 2 3 3 2 2 2 2 3 2 2" xfId="53887"/>
    <cellStyle name="Note 2 3 3 2 2 2 2 3 2 2 2" xfId="53888"/>
    <cellStyle name="Note 2 3 3 2 2 2 2 3 2 3" xfId="53889"/>
    <cellStyle name="Note 2 3 3 2 2 2 2 3 3" xfId="53890"/>
    <cellStyle name="Note 2 3 3 2 2 2 2 3 3 2" xfId="53891"/>
    <cellStyle name="Note 2 3 3 2 2 2 2 3 4" xfId="53892"/>
    <cellStyle name="Note 2 3 3 2 2 2 2 4" xfId="53893"/>
    <cellStyle name="Note 2 3 3 2 2 2 2 4 2" xfId="53894"/>
    <cellStyle name="Note 2 3 3 2 2 2 2 4 2 2" xfId="53895"/>
    <cellStyle name="Note 2 3 3 2 2 2 2 4 3" xfId="53896"/>
    <cellStyle name="Note 2 3 3 2 2 2 2 5" xfId="53897"/>
    <cellStyle name="Note 2 3 3 2 2 2 2 5 2" xfId="53898"/>
    <cellStyle name="Note 2 3 3 2 2 2 2 6" xfId="53899"/>
    <cellStyle name="Note 2 3 3 2 2 2 2 7" xfId="53900"/>
    <cellStyle name="Note 2 3 3 2 2 2 3" xfId="53901"/>
    <cellStyle name="Note 2 3 3 2 2 2 3 2" xfId="53902"/>
    <cellStyle name="Note 2 3 3 2 2 2 3 2 2" xfId="53903"/>
    <cellStyle name="Note 2 3 3 2 2 2 3 2 2 2" xfId="53904"/>
    <cellStyle name="Note 2 3 3 2 2 2 3 2 3" xfId="53905"/>
    <cellStyle name="Note 2 3 3 2 2 2 3 3" xfId="53906"/>
    <cellStyle name="Note 2 3 3 2 2 2 3 3 2" xfId="53907"/>
    <cellStyle name="Note 2 3 3 2 2 2 3 4" xfId="53908"/>
    <cellStyle name="Note 2 3 3 2 2 2 3 5" xfId="53909"/>
    <cellStyle name="Note 2 3 3 2 2 2 4" xfId="53910"/>
    <cellStyle name="Note 2 3 3 2 2 2 4 2" xfId="53911"/>
    <cellStyle name="Note 2 3 3 2 2 2 4 2 2" xfId="53912"/>
    <cellStyle name="Note 2 3 3 2 2 2 4 2 2 2" xfId="53913"/>
    <cellStyle name="Note 2 3 3 2 2 2 4 2 3" xfId="53914"/>
    <cellStyle name="Note 2 3 3 2 2 2 4 3" xfId="53915"/>
    <cellStyle name="Note 2 3 3 2 2 2 4 3 2" xfId="53916"/>
    <cellStyle name="Note 2 3 3 2 2 2 4 4" xfId="53917"/>
    <cellStyle name="Note 2 3 3 2 2 2 5" xfId="53918"/>
    <cellStyle name="Note 2 3 3 2 2 2 5 2" xfId="53919"/>
    <cellStyle name="Note 2 3 3 2 2 2 5 2 2" xfId="53920"/>
    <cellStyle name="Note 2 3 3 2 2 2 5 2 2 2" xfId="53921"/>
    <cellStyle name="Note 2 3 3 2 2 2 5 2 3" xfId="53922"/>
    <cellStyle name="Note 2 3 3 2 2 2 5 3" xfId="53923"/>
    <cellStyle name="Note 2 3 3 2 2 2 5 3 2" xfId="53924"/>
    <cellStyle name="Note 2 3 3 2 2 2 5 4" xfId="53925"/>
    <cellStyle name="Note 2 3 3 2 2 2 6" xfId="53926"/>
    <cellStyle name="Note 2 3 3 2 2 2 6 2" xfId="53927"/>
    <cellStyle name="Note 2 3 3 2 2 2 6 2 2" xfId="53928"/>
    <cellStyle name="Note 2 3 3 2 2 2 6 2 2 2" xfId="53929"/>
    <cellStyle name="Note 2 3 3 2 2 2 6 2 3" xfId="53930"/>
    <cellStyle name="Note 2 3 3 2 2 2 6 3" xfId="53931"/>
    <cellStyle name="Note 2 3 3 2 2 2 6 3 2" xfId="53932"/>
    <cellStyle name="Note 2 3 3 2 2 2 6 4" xfId="53933"/>
    <cellStyle name="Note 2 3 3 2 2 2 7" xfId="53934"/>
    <cellStyle name="Note 2 3 3 2 2 2 7 2" xfId="53935"/>
    <cellStyle name="Note 2 3 3 2 2 2 7 2 2" xfId="53936"/>
    <cellStyle name="Note 2 3 3 2 2 2 7 3" xfId="53937"/>
    <cellStyle name="Note 2 3 3 2 2 2 8" xfId="53938"/>
    <cellStyle name="Note 2 3 3 2 2 2 8 2" xfId="53939"/>
    <cellStyle name="Note 2 3 3 2 2 2 9" xfId="53940"/>
    <cellStyle name="Note 2 3 3 2 2 3" xfId="53941"/>
    <cellStyle name="Note 2 3 3 2 2 3 10" xfId="53942"/>
    <cellStyle name="Note 2 3 3 2 2 3 2" xfId="53943"/>
    <cellStyle name="Note 2 3 3 2 2 3 2 2" xfId="53944"/>
    <cellStyle name="Note 2 3 3 2 2 3 2 2 2" xfId="53945"/>
    <cellStyle name="Note 2 3 3 2 2 3 2 2 2 2" xfId="53946"/>
    <cellStyle name="Note 2 3 3 2 2 3 2 2 2 2 2" xfId="53947"/>
    <cellStyle name="Note 2 3 3 2 2 3 2 2 2 3" xfId="53948"/>
    <cellStyle name="Note 2 3 3 2 2 3 2 2 3" xfId="53949"/>
    <cellStyle name="Note 2 3 3 2 2 3 2 2 3 2" xfId="53950"/>
    <cellStyle name="Note 2 3 3 2 2 3 2 2 4" xfId="53951"/>
    <cellStyle name="Note 2 3 3 2 2 3 2 3" xfId="53952"/>
    <cellStyle name="Note 2 3 3 2 2 3 2 3 2" xfId="53953"/>
    <cellStyle name="Note 2 3 3 2 2 3 2 3 2 2" xfId="53954"/>
    <cellStyle name="Note 2 3 3 2 2 3 2 3 2 2 2" xfId="53955"/>
    <cellStyle name="Note 2 3 3 2 2 3 2 3 2 3" xfId="53956"/>
    <cellStyle name="Note 2 3 3 2 2 3 2 3 3" xfId="53957"/>
    <cellStyle name="Note 2 3 3 2 2 3 2 3 3 2" xfId="53958"/>
    <cellStyle name="Note 2 3 3 2 2 3 2 3 4" xfId="53959"/>
    <cellStyle name="Note 2 3 3 2 2 3 2 4" xfId="53960"/>
    <cellStyle name="Note 2 3 3 2 2 3 2 4 2" xfId="53961"/>
    <cellStyle name="Note 2 3 3 2 2 3 2 4 2 2" xfId="53962"/>
    <cellStyle name="Note 2 3 3 2 2 3 2 4 3" xfId="53963"/>
    <cellStyle name="Note 2 3 3 2 2 3 2 5" xfId="53964"/>
    <cellStyle name="Note 2 3 3 2 2 3 2 5 2" xfId="53965"/>
    <cellStyle name="Note 2 3 3 2 2 3 2 6" xfId="53966"/>
    <cellStyle name="Note 2 3 3 2 2 3 2 7" xfId="53967"/>
    <cellStyle name="Note 2 3 3 2 2 3 3" xfId="53968"/>
    <cellStyle name="Note 2 3 3 2 2 3 3 2" xfId="53969"/>
    <cellStyle name="Note 2 3 3 2 2 3 3 2 2" xfId="53970"/>
    <cellStyle name="Note 2 3 3 2 2 3 3 2 2 2" xfId="53971"/>
    <cellStyle name="Note 2 3 3 2 2 3 3 2 3" xfId="53972"/>
    <cellStyle name="Note 2 3 3 2 2 3 3 3" xfId="53973"/>
    <cellStyle name="Note 2 3 3 2 2 3 3 3 2" xfId="53974"/>
    <cellStyle name="Note 2 3 3 2 2 3 3 4" xfId="53975"/>
    <cellStyle name="Note 2 3 3 2 2 3 3 5" xfId="53976"/>
    <cellStyle name="Note 2 3 3 2 2 3 4" xfId="53977"/>
    <cellStyle name="Note 2 3 3 2 2 3 4 2" xfId="53978"/>
    <cellStyle name="Note 2 3 3 2 2 3 4 2 2" xfId="53979"/>
    <cellStyle name="Note 2 3 3 2 2 3 4 2 2 2" xfId="53980"/>
    <cellStyle name="Note 2 3 3 2 2 3 4 2 3" xfId="53981"/>
    <cellStyle name="Note 2 3 3 2 2 3 4 3" xfId="53982"/>
    <cellStyle name="Note 2 3 3 2 2 3 4 3 2" xfId="53983"/>
    <cellStyle name="Note 2 3 3 2 2 3 4 4" xfId="53984"/>
    <cellStyle name="Note 2 3 3 2 2 3 5" xfId="53985"/>
    <cellStyle name="Note 2 3 3 2 2 3 5 2" xfId="53986"/>
    <cellStyle name="Note 2 3 3 2 2 3 5 2 2" xfId="53987"/>
    <cellStyle name="Note 2 3 3 2 2 3 5 2 2 2" xfId="53988"/>
    <cellStyle name="Note 2 3 3 2 2 3 5 2 3" xfId="53989"/>
    <cellStyle name="Note 2 3 3 2 2 3 5 3" xfId="53990"/>
    <cellStyle name="Note 2 3 3 2 2 3 5 3 2" xfId="53991"/>
    <cellStyle name="Note 2 3 3 2 2 3 5 4" xfId="53992"/>
    <cellStyle name="Note 2 3 3 2 2 3 6" xfId="53993"/>
    <cellStyle name="Note 2 3 3 2 2 3 6 2" xfId="53994"/>
    <cellStyle name="Note 2 3 3 2 2 3 6 2 2" xfId="53995"/>
    <cellStyle name="Note 2 3 3 2 2 3 6 2 2 2" xfId="53996"/>
    <cellStyle name="Note 2 3 3 2 2 3 6 2 3" xfId="53997"/>
    <cellStyle name="Note 2 3 3 2 2 3 6 3" xfId="53998"/>
    <cellStyle name="Note 2 3 3 2 2 3 6 3 2" xfId="53999"/>
    <cellStyle name="Note 2 3 3 2 2 3 6 4" xfId="54000"/>
    <cellStyle name="Note 2 3 3 2 2 3 7" xfId="54001"/>
    <cellStyle name="Note 2 3 3 2 2 3 7 2" xfId="54002"/>
    <cellStyle name="Note 2 3 3 2 2 3 7 2 2" xfId="54003"/>
    <cellStyle name="Note 2 3 3 2 2 3 7 3" xfId="54004"/>
    <cellStyle name="Note 2 3 3 2 2 3 8" xfId="54005"/>
    <cellStyle name="Note 2 3 3 2 2 3 8 2" xfId="54006"/>
    <cellStyle name="Note 2 3 3 2 2 3 9" xfId="54007"/>
    <cellStyle name="Note 2 3 3 2 2 4" xfId="54008"/>
    <cellStyle name="Note 2 3 3 2 2 4 2" xfId="54009"/>
    <cellStyle name="Note 2 3 3 2 2 4 2 2" xfId="54010"/>
    <cellStyle name="Note 2 3 3 2 2 4 2 2 2" xfId="54011"/>
    <cellStyle name="Note 2 3 3 2 2 4 2 2 2 2" xfId="54012"/>
    <cellStyle name="Note 2 3 3 2 2 4 2 2 3" xfId="54013"/>
    <cellStyle name="Note 2 3 3 2 2 4 2 3" xfId="54014"/>
    <cellStyle name="Note 2 3 3 2 2 4 2 3 2" xfId="54015"/>
    <cellStyle name="Note 2 3 3 2 2 4 2 4" xfId="54016"/>
    <cellStyle name="Note 2 3 3 2 2 4 3" xfId="54017"/>
    <cellStyle name="Note 2 3 3 2 2 4 3 2" xfId="54018"/>
    <cellStyle name="Note 2 3 3 2 2 4 3 2 2" xfId="54019"/>
    <cellStyle name="Note 2 3 3 2 2 4 3 2 2 2" xfId="54020"/>
    <cellStyle name="Note 2 3 3 2 2 4 3 2 3" xfId="54021"/>
    <cellStyle name="Note 2 3 3 2 2 4 3 3" xfId="54022"/>
    <cellStyle name="Note 2 3 3 2 2 4 3 3 2" xfId="54023"/>
    <cellStyle name="Note 2 3 3 2 2 4 3 4" xfId="54024"/>
    <cellStyle name="Note 2 3 3 2 2 4 4" xfId="54025"/>
    <cellStyle name="Note 2 3 3 2 2 4 4 2" xfId="54026"/>
    <cellStyle name="Note 2 3 3 2 2 4 4 2 2" xfId="54027"/>
    <cellStyle name="Note 2 3 3 2 2 4 4 3" xfId="54028"/>
    <cellStyle name="Note 2 3 3 2 2 4 5" xfId="54029"/>
    <cellStyle name="Note 2 3 3 2 2 4 5 2" xfId="54030"/>
    <cellStyle name="Note 2 3 3 2 2 4 6" xfId="54031"/>
    <cellStyle name="Note 2 3 3 2 2 4 7" xfId="54032"/>
    <cellStyle name="Note 2 3 3 2 2 5" xfId="54033"/>
    <cellStyle name="Note 2 3 3 2 2 5 2" xfId="54034"/>
    <cellStyle name="Note 2 3 3 2 2 5 2 2" xfId="54035"/>
    <cellStyle name="Note 2 3 3 2 2 5 2 2 2" xfId="54036"/>
    <cellStyle name="Note 2 3 3 2 2 5 2 3" xfId="54037"/>
    <cellStyle name="Note 2 3 3 2 2 5 3" xfId="54038"/>
    <cellStyle name="Note 2 3 3 2 2 5 3 2" xfId="54039"/>
    <cellStyle name="Note 2 3 3 2 2 5 4" xfId="54040"/>
    <cellStyle name="Note 2 3 3 2 2 5 5" xfId="54041"/>
    <cellStyle name="Note 2 3 3 2 2 6" xfId="54042"/>
    <cellStyle name="Note 2 3 3 2 2 6 2" xfId="54043"/>
    <cellStyle name="Note 2 3 3 2 2 6 2 2" xfId="54044"/>
    <cellStyle name="Note 2 3 3 2 2 6 2 2 2" xfId="54045"/>
    <cellStyle name="Note 2 3 3 2 2 6 2 3" xfId="54046"/>
    <cellStyle name="Note 2 3 3 2 2 6 3" xfId="54047"/>
    <cellStyle name="Note 2 3 3 2 2 6 3 2" xfId="54048"/>
    <cellStyle name="Note 2 3 3 2 2 6 4" xfId="54049"/>
    <cellStyle name="Note 2 3 3 2 2 7" xfId="54050"/>
    <cellStyle name="Note 2 3 3 2 2 7 2" xfId="54051"/>
    <cellStyle name="Note 2 3 3 2 2 7 2 2" xfId="54052"/>
    <cellStyle name="Note 2 3 3 2 2 7 2 2 2" xfId="54053"/>
    <cellStyle name="Note 2 3 3 2 2 7 2 3" xfId="54054"/>
    <cellStyle name="Note 2 3 3 2 2 7 3" xfId="54055"/>
    <cellStyle name="Note 2 3 3 2 2 7 3 2" xfId="54056"/>
    <cellStyle name="Note 2 3 3 2 2 7 4" xfId="54057"/>
    <cellStyle name="Note 2 3 3 2 2 8" xfId="54058"/>
    <cellStyle name="Note 2 3 3 2 2 8 2" xfId="54059"/>
    <cellStyle name="Note 2 3 3 2 2 8 2 2" xfId="54060"/>
    <cellStyle name="Note 2 3 3 2 2 8 2 2 2" xfId="54061"/>
    <cellStyle name="Note 2 3 3 2 2 8 2 3" xfId="54062"/>
    <cellStyle name="Note 2 3 3 2 2 8 3" xfId="54063"/>
    <cellStyle name="Note 2 3 3 2 2 8 3 2" xfId="54064"/>
    <cellStyle name="Note 2 3 3 2 2 8 4" xfId="54065"/>
    <cellStyle name="Note 2 3 3 2 2 9" xfId="54066"/>
    <cellStyle name="Note 2 3 3 2 2 9 2" xfId="54067"/>
    <cellStyle name="Note 2 3 3 2 2 9 2 2" xfId="54068"/>
    <cellStyle name="Note 2 3 3 2 2 9 3" xfId="54069"/>
    <cellStyle name="Note 2 3 3 2 3" xfId="54070"/>
    <cellStyle name="Note 2 3 3 2 3 10" xfId="54071"/>
    <cellStyle name="Note 2 3 3 2 3 11" xfId="54072"/>
    <cellStyle name="Note 2 3 3 2 3 2" xfId="54073"/>
    <cellStyle name="Note 2 3 3 2 3 2 2" xfId="54074"/>
    <cellStyle name="Note 2 3 3 2 3 2 2 2" xfId="54075"/>
    <cellStyle name="Note 2 3 3 2 3 2 2 2 2" xfId="54076"/>
    <cellStyle name="Note 2 3 3 2 3 2 2 2 2 2" xfId="54077"/>
    <cellStyle name="Note 2 3 3 2 3 2 2 2 3" xfId="54078"/>
    <cellStyle name="Note 2 3 3 2 3 2 2 3" xfId="54079"/>
    <cellStyle name="Note 2 3 3 2 3 2 2 3 2" xfId="54080"/>
    <cellStyle name="Note 2 3 3 2 3 2 2 4" xfId="54081"/>
    <cellStyle name="Note 2 3 3 2 3 2 3" xfId="54082"/>
    <cellStyle name="Note 2 3 3 2 3 2 3 2" xfId="54083"/>
    <cellStyle name="Note 2 3 3 2 3 2 3 2 2" xfId="54084"/>
    <cellStyle name="Note 2 3 3 2 3 2 3 2 2 2" xfId="54085"/>
    <cellStyle name="Note 2 3 3 2 3 2 3 2 3" xfId="54086"/>
    <cellStyle name="Note 2 3 3 2 3 2 3 3" xfId="54087"/>
    <cellStyle name="Note 2 3 3 2 3 2 3 3 2" xfId="54088"/>
    <cellStyle name="Note 2 3 3 2 3 2 3 4" xfId="54089"/>
    <cellStyle name="Note 2 3 3 2 3 2 4" xfId="54090"/>
    <cellStyle name="Note 2 3 3 2 3 2 4 2" xfId="54091"/>
    <cellStyle name="Note 2 3 3 2 3 2 4 2 2" xfId="54092"/>
    <cellStyle name="Note 2 3 3 2 3 2 4 3" xfId="54093"/>
    <cellStyle name="Note 2 3 3 2 3 2 5" xfId="54094"/>
    <cellStyle name="Note 2 3 3 2 3 2 5 2" xfId="54095"/>
    <cellStyle name="Note 2 3 3 2 3 2 6" xfId="54096"/>
    <cellStyle name="Note 2 3 3 2 3 2 7" xfId="54097"/>
    <cellStyle name="Note 2 3 3 2 3 3" xfId="54098"/>
    <cellStyle name="Note 2 3 3 2 3 3 2" xfId="54099"/>
    <cellStyle name="Note 2 3 3 2 3 3 2 2" xfId="54100"/>
    <cellStyle name="Note 2 3 3 2 3 3 2 2 2" xfId="54101"/>
    <cellStyle name="Note 2 3 3 2 3 3 2 3" xfId="54102"/>
    <cellStyle name="Note 2 3 3 2 3 3 3" xfId="54103"/>
    <cellStyle name="Note 2 3 3 2 3 3 3 2" xfId="54104"/>
    <cellStyle name="Note 2 3 3 2 3 3 4" xfId="54105"/>
    <cellStyle name="Note 2 3 3 2 3 3 5" xfId="54106"/>
    <cellStyle name="Note 2 3 3 2 3 4" xfId="54107"/>
    <cellStyle name="Note 2 3 3 2 3 4 2" xfId="54108"/>
    <cellStyle name="Note 2 3 3 2 3 4 2 2" xfId="54109"/>
    <cellStyle name="Note 2 3 3 2 3 4 2 2 2" xfId="54110"/>
    <cellStyle name="Note 2 3 3 2 3 4 2 3" xfId="54111"/>
    <cellStyle name="Note 2 3 3 2 3 4 3" xfId="54112"/>
    <cellStyle name="Note 2 3 3 2 3 4 3 2" xfId="54113"/>
    <cellStyle name="Note 2 3 3 2 3 4 4" xfId="54114"/>
    <cellStyle name="Note 2 3 3 2 3 5" xfId="54115"/>
    <cellStyle name="Note 2 3 3 2 3 5 2" xfId="54116"/>
    <cellStyle name="Note 2 3 3 2 3 5 2 2" xfId="54117"/>
    <cellStyle name="Note 2 3 3 2 3 5 2 2 2" xfId="54118"/>
    <cellStyle name="Note 2 3 3 2 3 5 2 3" xfId="54119"/>
    <cellStyle name="Note 2 3 3 2 3 5 3" xfId="54120"/>
    <cellStyle name="Note 2 3 3 2 3 5 3 2" xfId="54121"/>
    <cellStyle name="Note 2 3 3 2 3 5 4" xfId="54122"/>
    <cellStyle name="Note 2 3 3 2 3 6" xfId="54123"/>
    <cellStyle name="Note 2 3 3 2 3 6 2" xfId="54124"/>
    <cellStyle name="Note 2 3 3 2 3 6 2 2" xfId="54125"/>
    <cellStyle name="Note 2 3 3 2 3 6 2 2 2" xfId="54126"/>
    <cellStyle name="Note 2 3 3 2 3 6 2 3" xfId="54127"/>
    <cellStyle name="Note 2 3 3 2 3 6 3" xfId="54128"/>
    <cellStyle name="Note 2 3 3 2 3 6 3 2" xfId="54129"/>
    <cellStyle name="Note 2 3 3 2 3 6 4" xfId="54130"/>
    <cellStyle name="Note 2 3 3 2 3 7" xfId="54131"/>
    <cellStyle name="Note 2 3 3 2 3 7 2" xfId="54132"/>
    <cellStyle name="Note 2 3 3 2 3 7 2 2" xfId="54133"/>
    <cellStyle name="Note 2 3 3 2 3 7 3" xfId="54134"/>
    <cellStyle name="Note 2 3 3 2 3 8" xfId="54135"/>
    <cellStyle name="Note 2 3 3 2 3 8 2" xfId="54136"/>
    <cellStyle name="Note 2 3 3 2 3 9" xfId="54137"/>
    <cellStyle name="Note 2 3 3 2 4" xfId="54138"/>
    <cellStyle name="Note 2 3 3 2 4 10" xfId="54139"/>
    <cellStyle name="Note 2 3 3 2 4 11" xfId="54140"/>
    <cellStyle name="Note 2 3 3 2 4 2" xfId="54141"/>
    <cellStyle name="Note 2 3 3 2 4 2 2" xfId="54142"/>
    <cellStyle name="Note 2 3 3 2 4 2 2 2" xfId="54143"/>
    <cellStyle name="Note 2 3 3 2 4 2 2 2 2" xfId="54144"/>
    <cellStyle name="Note 2 3 3 2 4 2 2 2 2 2" xfId="54145"/>
    <cellStyle name="Note 2 3 3 2 4 2 2 2 3" xfId="54146"/>
    <cellStyle name="Note 2 3 3 2 4 2 2 3" xfId="54147"/>
    <cellStyle name="Note 2 3 3 2 4 2 2 3 2" xfId="54148"/>
    <cellStyle name="Note 2 3 3 2 4 2 2 4" xfId="54149"/>
    <cellStyle name="Note 2 3 3 2 4 2 3" xfId="54150"/>
    <cellStyle name="Note 2 3 3 2 4 2 3 2" xfId="54151"/>
    <cellStyle name="Note 2 3 3 2 4 2 3 2 2" xfId="54152"/>
    <cellStyle name="Note 2 3 3 2 4 2 3 2 2 2" xfId="54153"/>
    <cellStyle name="Note 2 3 3 2 4 2 3 2 3" xfId="54154"/>
    <cellStyle name="Note 2 3 3 2 4 2 3 3" xfId="54155"/>
    <cellStyle name="Note 2 3 3 2 4 2 3 3 2" xfId="54156"/>
    <cellStyle name="Note 2 3 3 2 4 2 3 4" xfId="54157"/>
    <cellStyle name="Note 2 3 3 2 4 2 4" xfId="54158"/>
    <cellStyle name="Note 2 3 3 2 4 2 4 2" xfId="54159"/>
    <cellStyle name="Note 2 3 3 2 4 2 4 2 2" xfId="54160"/>
    <cellStyle name="Note 2 3 3 2 4 2 4 3" xfId="54161"/>
    <cellStyle name="Note 2 3 3 2 4 2 5" xfId="54162"/>
    <cellStyle name="Note 2 3 3 2 4 2 5 2" xfId="54163"/>
    <cellStyle name="Note 2 3 3 2 4 2 6" xfId="54164"/>
    <cellStyle name="Note 2 3 3 2 4 2 7" xfId="54165"/>
    <cellStyle name="Note 2 3 3 2 4 3" xfId="54166"/>
    <cellStyle name="Note 2 3 3 2 4 3 2" xfId="54167"/>
    <cellStyle name="Note 2 3 3 2 4 3 2 2" xfId="54168"/>
    <cellStyle name="Note 2 3 3 2 4 3 2 2 2" xfId="54169"/>
    <cellStyle name="Note 2 3 3 2 4 3 2 3" xfId="54170"/>
    <cellStyle name="Note 2 3 3 2 4 3 3" xfId="54171"/>
    <cellStyle name="Note 2 3 3 2 4 3 3 2" xfId="54172"/>
    <cellStyle name="Note 2 3 3 2 4 3 4" xfId="54173"/>
    <cellStyle name="Note 2 3 3 2 4 3 5" xfId="54174"/>
    <cellStyle name="Note 2 3 3 2 4 4" xfId="54175"/>
    <cellStyle name="Note 2 3 3 2 4 4 2" xfId="54176"/>
    <cellStyle name="Note 2 3 3 2 4 4 2 2" xfId="54177"/>
    <cellStyle name="Note 2 3 3 2 4 4 2 2 2" xfId="54178"/>
    <cellStyle name="Note 2 3 3 2 4 4 2 3" xfId="54179"/>
    <cellStyle name="Note 2 3 3 2 4 4 3" xfId="54180"/>
    <cellStyle name="Note 2 3 3 2 4 4 3 2" xfId="54181"/>
    <cellStyle name="Note 2 3 3 2 4 4 4" xfId="54182"/>
    <cellStyle name="Note 2 3 3 2 4 5" xfId="54183"/>
    <cellStyle name="Note 2 3 3 2 4 5 2" xfId="54184"/>
    <cellStyle name="Note 2 3 3 2 4 5 2 2" xfId="54185"/>
    <cellStyle name="Note 2 3 3 2 4 5 2 2 2" xfId="54186"/>
    <cellStyle name="Note 2 3 3 2 4 5 2 3" xfId="54187"/>
    <cellStyle name="Note 2 3 3 2 4 5 3" xfId="54188"/>
    <cellStyle name="Note 2 3 3 2 4 5 3 2" xfId="54189"/>
    <cellStyle name="Note 2 3 3 2 4 5 4" xfId="54190"/>
    <cellStyle name="Note 2 3 3 2 4 6" xfId="54191"/>
    <cellStyle name="Note 2 3 3 2 4 6 2" xfId="54192"/>
    <cellStyle name="Note 2 3 3 2 4 6 2 2" xfId="54193"/>
    <cellStyle name="Note 2 3 3 2 4 6 2 2 2" xfId="54194"/>
    <cellStyle name="Note 2 3 3 2 4 6 2 3" xfId="54195"/>
    <cellStyle name="Note 2 3 3 2 4 6 3" xfId="54196"/>
    <cellStyle name="Note 2 3 3 2 4 6 3 2" xfId="54197"/>
    <cellStyle name="Note 2 3 3 2 4 6 4" xfId="54198"/>
    <cellStyle name="Note 2 3 3 2 4 7" xfId="54199"/>
    <cellStyle name="Note 2 3 3 2 4 7 2" xfId="54200"/>
    <cellStyle name="Note 2 3 3 2 4 7 2 2" xfId="54201"/>
    <cellStyle name="Note 2 3 3 2 4 7 3" xfId="54202"/>
    <cellStyle name="Note 2 3 3 2 4 8" xfId="54203"/>
    <cellStyle name="Note 2 3 3 2 4 8 2" xfId="54204"/>
    <cellStyle name="Note 2 3 3 2 4 9" xfId="54205"/>
    <cellStyle name="Note 2 3 3 2 5" xfId="54206"/>
    <cellStyle name="Note 2 3 3 2 5 2" xfId="54207"/>
    <cellStyle name="Note 2 3 3 2 5 2 2" xfId="54208"/>
    <cellStyle name="Note 2 3 3 2 5 2 2 2" xfId="54209"/>
    <cellStyle name="Note 2 3 3 2 5 2 2 2 2" xfId="54210"/>
    <cellStyle name="Note 2 3 3 2 5 2 2 3" xfId="54211"/>
    <cellStyle name="Note 2 3 3 2 5 2 3" xfId="54212"/>
    <cellStyle name="Note 2 3 3 2 5 2 3 2" xfId="54213"/>
    <cellStyle name="Note 2 3 3 2 5 2 4" xfId="54214"/>
    <cellStyle name="Note 2 3 3 2 5 3" xfId="54215"/>
    <cellStyle name="Note 2 3 3 2 5 3 2" xfId="54216"/>
    <cellStyle name="Note 2 3 3 2 5 3 2 2" xfId="54217"/>
    <cellStyle name="Note 2 3 3 2 5 3 2 2 2" xfId="54218"/>
    <cellStyle name="Note 2 3 3 2 5 3 2 3" xfId="54219"/>
    <cellStyle name="Note 2 3 3 2 5 3 3" xfId="54220"/>
    <cellStyle name="Note 2 3 3 2 5 3 3 2" xfId="54221"/>
    <cellStyle name="Note 2 3 3 2 5 3 4" xfId="54222"/>
    <cellStyle name="Note 2 3 3 2 5 4" xfId="54223"/>
    <cellStyle name="Note 2 3 3 2 5 4 2" xfId="54224"/>
    <cellStyle name="Note 2 3 3 2 5 4 2 2" xfId="54225"/>
    <cellStyle name="Note 2 3 3 2 5 4 3" xfId="54226"/>
    <cellStyle name="Note 2 3 3 2 5 5" xfId="54227"/>
    <cellStyle name="Note 2 3 3 2 5 5 2" xfId="54228"/>
    <cellStyle name="Note 2 3 3 2 5 6" xfId="54229"/>
    <cellStyle name="Note 2 3 3 2 5 7" xfId="54230"/>
    <cellStyle name="Note 2 3 3 2 5 8" xfId="54231"/>
    <cellStyle name="Note 2 3 3 2 6" xfId="54232"/>
    <cellStyle name="Note 2 3 3 2 6 2" xfId="54233"/>
    <cellStyle name="Note 2 3 3 2 6 2 2" xfId="54234"/>
    <cellStyle name="Note 2 3 3 2 6 2 2 2" xfId="54235"/>
    <cellStyle name="Note 2 3 3 2 6 2 2 2 2" xfId="54236"/>
    <cellStyle name="Note 2 3 3 2 6 2 2 3" xfId="54237"/>
    <cellStyle name="Note 2 3 3 2 6 2 3" xfId="54238"/>
    <cellStyle name="Note 2 3 3 2 6 2 3 2" xfId="54239"/>
    <cellStyle name="Note 2 3 3 2 6 2 4" xfId="54240"/>
    <cellStyle name="Note 2 3 3 2 6 3" xfId="54241"/>
    <cellStyle name="Note 2 3 3 2 6 3 2" xfId="54242"/>
    <cellStyle name="Note 2 3 3 2 6 3 2 2" xfId="54243"/>
    <cellStyle name="Note 2 3 3 2 6 3 2 2 2" xfId="54244"/>
    <cellStyle name="Note 2 3 3 2 6 3 2 3" xfId="54245"/>
    <cellStyle name="Note 2 3 3 2 6 3 3" xfId="54246"/>
    <cellStyle name="Note 2 3 3 2 6 3 3 2" xfId="54247"/>
    <cellStyle name="Note 2 3 3 2 6 3 4" xfId="54248"/>
    <cellStyle name="Note 2 3 3 2 6 4" xfId="54249"/>
    <cellStyle name="Note 2 3 3 2 6 4 2" xfId="54250"/>
    <cellStyle name="Note 2 3 3 2 6 4 2 2" xfId="54251"/>
    <cellStyle name="Note 2 3 3 2 6 4 3" xfId="54252"/>
    <cellStyle name="Note 2 3 3 2 6 5" xfId="54253"/>
    <cellStyle name="Note 2 3 3 2 6 5 2" xfId="54254"/>
    <cellStyle name="Note 2 3 3 2 6 6" xfId="54255"/>
    <cellStyle name="Note 2 3 3 2 6 7" xfId="54256"/>
    <cellStyle name="Note 2 3 3 2 6 8" xfId="54257"/>
    <cellStyle name="Note 2 3 3 2 7" xfId="54258"/>
    <cellStyle name="Note 2 3 3 2 7 2" xfId="54259"/>
    <cellStyle name="Note 2 3 3 2 7 2 2" xfId="54260"/>
    <cellStyle name="Note 2 3 3 2 7 2 2 2" xfId="54261"/>
    <cellStyle name="Note 2 3 3 2 7 2 3" xfId="54262"/>
    <cellStyle name="Note 2 3 3 2 7 3" xfId="54263"/>
    <cellStyle name="Note 2 3 3 2 7 3 2" xfId="54264"/>
    <cellStyle name="Note 2 3 3 2 7 4" xfId="54265"/>
    <cellStyle name="Note 2 3 3 2 7 5" xfId="54266"/>
    <cellStyle name="Note 2 3 3 2 7 6" xfId="54267"/>
    <cellStyle name="Note 2 3 3 2 8" xfId="54268"/>
    <cellStyle name="Note 2 3 3 2 8 2" xfId="54269"/>
    <cellStyle name="Note 2 3 3 2 8 2 2" xfId="54270"/>
    <cellStyle name="Note 2 3 3 2 8 2 2 2" xfId="54271"/>
    <cellStyle name="Note 2 3 3 2 8 2 3" xfId="54272"/>
    <cellStyle name="Note 2 3 3 2 8 3" xfId="54273"/>
    <cellStyle name="Note 2 3 3 2 8 3 2" xfId="54274"/>
    <cellStyle name="Note 2 3 3 2 8 4" xfId="54275"/>
    <cellStyle name="Note 2 3 3 2 9" xfId="54276"/>
    <cellStyle name="Note 2 3 3 2 9 2" xfId="54277"/>
    <cellStyle name="Note 2 3 3 2 9 2 2" xfId="54278"/>
    <cellStyle name="Note 2 3 3 2 9 2 2 2" xfId="54279"/>
    <cellStyle name="Note 2 3 3 2 9 2 3" xfId="54280"/>
    <cellStyle name="Note 2 3 3 2 9 3" xfId="54281"/>
    <cellStyle name="Note 2 3 3 2 9 3 2" xfId="54282"/>
    <cellStyle name="Note 2 3 3 2 9 4" xfId="54283"/>
    <cellStyle name="Note 2 3 3 20" xfId="54284"/>
    <cellStyle name="Note 2 3 3 21" xfId="54285"/>
    <cellStyle name="Note 2 3 3 3" xfId="54286"/>
    <cellStyle name="Note 2 3 3 3 10" xfId="54287"/>
    <cellStyle name="Note 2 3 3 3 10 2" xfId="54288"/>
    <cellStyle name="Note 2 3 3 3 10 2 2" xfId="54289"/>
    <cellStyle name="Note 2 3 3 3 10 3" xfId="54290"/>
    <cellStyle name="Note 2 3 3 3 11" xfId="54291"/>
    <cellStyle name="Note 2 3 3 3 11 2" xfId="54292"/>
    <cellStyle name="Note 2 3 3 3 12" xfId="54293"/>
    <cellStyle name="Note 2 3 3 3 13" xfId="54294"/>
    <cellStyle name="Note 2 3 3 3 14" xfId="54295"/>
    <cellStyle name="Note 2 3 3 3 15" xfId="54296"/>
    <cellStyle name="Note 2 3 3 3 16" xfId="54297"/>
    <cellStyle name="Note 2 3 3 3 17" xfId="54298"/>
    <cellStyle name="Note 2 3 3 3 2" xfId="54299"/>
    <cellStyle name="Note 2 3 3 3 2 10" xfId="54300"/>
    <cellStyle name="Note 2 3 3 3 2 10 2" xfId="54301"/>
    <cellStyle name="Note 2 3 3 3 2 11" xfId="54302"/>
    <cellStyle name="Note 2 3 3 3 2 12" xfId="54303"/>
    <cellStyle name="Note 2 3 3 3 2 13" xfId="54304"/>
    <cellStyle name="Note 2 3 3 3 2 2" xfId="54305"/>
    <cellStyle name="Note 2 3 3 3 2 2 10" xfId="54306"/>
    <cellStyle name="Note 2 3 3 3 2 2 2" xfId="54307"/>
    <cellStyle name="Note 2 3 3 3 2 2 2 2" xfId="54308"/>
    <cellStyle name="Note 2 3 3 3 2 2 2 2 2" xfId="54309"/>
    <cellStyle name="Note 2 3 3 3 2 2 2 2 2 2" xfId="54310"/>
    <cellStyle name="Note 2 3 3 3 2 2 2 2 2 2 2" xfId="54311"/>
    <cellStyle name="Note 2 3 3 3 2 2 2 2 2 3" xfId="54312"/>
    <cellStyle name="Note 2 3 3 3 2 2 2 2 3" xfId="54313"/>
    <cellStyle name="Note 2 3 3 3 2 2 2 2 3 2" xfId="54314"/>
    <cellStyle name="Note 2 3 3 3 2 2 2 2 4" xfId="54315"/>
    <cellStyle name="Note 2 3 3 3 2 2 2 3" xfId="54316"/>
    <cellStyle name="Note 2 3 3 3 2 2 2 3 2" xfId="54317"/>
    <cellStyle name="Note 2 3 3 3 2 2 2 3 2 2" xfId="54318"/>
    <cellStyle name="Note 2 3 3 3 2 2 2 3 2 2 2" xfId="54319"/>
    <cellStyle name="Note 2 3 3 3 2 2 2 3 2 3" xfId="54320"/>
    <cellStyle name="Note 2 3 3 3 2 2 2 3 3" xfId="54321"/>
    <cellStyle name="Note 2 3 3 3 2 2 2 3 3 2" xfId="54322"/>
    <cellStyle name="Note 2 3 3 3 2 2 2 3 4" xfId="54323"/>
    <cellStyle name="Note 2 3 3 3 2 2 2 4" xfId="54324"/>
    <cellStyle name="Note 2 3 3 3 2 2 2 4 2" xfId="54325"/>
    <cellStyle name="Note 2 3 3 3 2 2 2 4 2 2" xfId="54326"/>
    <cellStyle name="Note 2 3 3 3 2 2 2 4 3" xfId="54327"/>
    <cellStyle name="Note 2 3 3 3 2 2 2 5" xfId="54328"/>
    <cellStyle name="Note 2 3 3 3 2 2 2 5 2" xfId="54329"/>
    <cellStyle name="Note 2 3 3 3 2 2 2 6" xfId="54330"/>
    <cellStyle name="Note 2 3 3 3 2 2 2 7" xfId="54331"/>
    <cellStyle name="Note 2 3 3 3 2 2 3" xfId="54332"/>
    <cellStyle name="Note 2 3 3 3 2 2 3 2" xfId="54333"/>
    <cellStyle name="Note 2 3 3 3 2 2 3 2 2" xfId="54334"/>
    <cellStyle name="Note 2 3 3 3 2 2 3 2 2 2" xfId="54335"/>
    <cellStyle name="Note 2 3 3 3 2 2 3 2 3" xfId="54336"/>
    <cellStyle name="Note 2 3 3 3 2 2 3 3" xfId="54337"/>
    <cellStyle name="Note 2 3 3 3 2 2 3 3 2" xfId="54338"/>
    <cellStyle name="Note 2 3 3 3 2 2 3 4" xfId="54339"/>
    <cellStyle name="Note 2 3 3 3 2 2 3 5" xfId="54340"/>
    <cellStyle name="Note 2 3 3 3 2 2 4" xfId="54341"/>
    <cellStyle name="Note 2 3 3 3 2 2 4 2" xfId="54342"/>
    <cellStyle name="Note 2 3 3 3 2 2 4 2 2" xfId="54343"/>
    <cellStyle name="Note 2 3 3 3 2 2 4 2 2 2" xfId="54344"/>
    <cellStyle name="Note 2 3 3 3 2 2 4 2 3" xfId="54345"/>
    <cellStyle name="Note 2 3 3 3 2 2 4 3" xfId="54346"/>
    <cellStyle name="Note 2 3 3 3 2 2 4 3 2" xfId="54347"/>
    <cellStyle name="Note 2 3 3 3 2 2 4 4" xfId="54348"/>
    <cellStyle name="Note 2 3 3 3 2 2 5" xfId="54349"/>
    <cellStyle name="Note 2 3 3 3 2 2 5 2" xfId="54350"/>
    <cellStyle name="Note 2 3 3 3 2 2 5 2 2" xfId="54351"/>
    <cellStyle name="Note 2 3 3 3 2 2 5 2 2 2" xfId="54352"/>
    <cellStyle name="Note 2 3 3 3 2 2 5 2 3" xfId="54353"/>
    <cellStyle name="Note 2 3 3 3 2 2 5 3" xfId="54354"/>
    <cellStyle name="Note 2 3 3 3 2 2 5 3 2" xfId="54355"/>
    <cellStyle name="Note 2 3 3 3 2 2 5 4" xfId="54356"/>
    <cellStyle name="Note 2 3 3 3 2 2 6" xfId="54357"/>
    <cellStyle name="Note 2 3 3 3 2 2 6 2" xfId="54358"/>
    <cellStyle name="Note 2 3 3 3 2 2 6 2 2" xfId="54359"/>
    <cellStyle name="Note 2 3 3 3 2 2 6 2 2 2" xfId="54360"/>
    <cellStyle name="Note 2 3 3 3 2 2 6 2 3" xfId="54361"/>
    <cellStyle name="Note 2 3 3 3 2 2 6 3" xfId="54362"/>
    <cellStyle name="Note 2 3 3 3 2 2 6 3 2" xfId="54363"/>
    <cellStyle name="Note 2 3 3 3 2 2 6 4" xfId="54364"/>
    <cellStyle name="Note 2 3 3 3 2 2 7" xfId="54365"/>
    <cellStyle name="Note 2 3 3 3 2 2 7 2" xfId="54366"/>
    <cellStyle name="Note 2 3 3 3 2 2 7 2 2" xfId="54367"/>
    <cellStyle name="Note 2 3 3 3 2 2 7 3" xfId="54368"/>
    <cellStyle name="Note 2 3 3 3 2 2 8" xfId="54369"/>
    <cellStyle name="Note 2 3 3 3 2 2 8 2" xfId="54370"/>
    <cellStyle name="Note 2 3 3 3 2 2 9" xfId="54371"/>
    <cellStyle name="Note 2 3 3 3 2 3" xfId="54372"/>
    <cellStyle name="Note 2 3 3 3 2 3 10" xfId="54373"/>
    <cellStyle name="Note 2 3 3 3 2 3 2" xfId="54374"/>
    <cellStyle name="Note 2 3 3 3 2 3 2 2" xfId="54375"/>
    <cellStyle name="Note 2 3 3 3 2 3 2 2 2" xfId="54376"/>
    <cellStyle name="Note 2 3 3 3 2 3 2 2 2 2" xfId="54377"/>
    <cellStyle name="Note 2 3 3 3 2 3 2 2 2 2 2" xfId="54378"/>
    <cellStyle name="Note 2 3 3 3 2 3 2 2 2 3" xfId="54379"/>
    <cellStyle name="Note 2 3 3 3 2 3 2 2 3" xfId="54380"/>
    <cellStyle name="Note 2 3 3 3 2 3 2 2 3 2" xfId="54381"/>
    <cellStyle name="Note 2 3 3 3 2 3 2 2 4" xfId="54382"/>
    <cellStyle name="Note 2 3 3 3 2 3 2 3" xfId="54383"/>
    <cellStyle name="Note 2 3 3 3 2 3 2 3 2" xfId="54384"/>
    <cellStyle name="Note 2 3 3 3 2 3 2 3 2 2" xfId="54385"/>
    <cellStyle name="Note 2 3 3 3 2 3 2 3 2 2 2" xfId="54386"/>
    <cellStyle name="Note 2 3 3 3 2 3 2 3 2 3" xfId="54387"/>
    <cellStyle name="Note 2 3 3 3 2 3 2 3 3" xfId="54388"/>
    <cellStyle name="Note 2 3 3 3 2 3 2 3 3 2" xfId="54389"/>
    <cellStyle name="Note 2 3 3 3 2 3 2 3 4" xfId="54390"/>
    <cellStyle name="Note 2 3 3 3 2 3 2 4" xfId="54391"/>
    <cellStyle name="Note 2 3 3 3 2 3 2 4 2" xfId="54392"/>
    <cellStyle name="Note 2 3 3 3 2 3 2 4 2 2" xfId="54393"/>
    <cellStyle name="Note 2 3 3 3 2 3 2 4 3" xfId="54394"/>
    <cellStyle name="Note 2 3 3 3 2 3 2 5" xfId="54395"/>
    <cellStyle name="Note 2 3 3 3 2 3 2 5 2" xfId="54396"/>
    <cellStyle name="Note 2 3 3 3 2 3 2 6" xfId="54397"/>
    <cellStyle name="Note 2 3 3 3 2 3 2 7" xfId="54398"/>
    <cellStyle name="Note 2 3 3 3 2 3 3" xfId="54399"/>
    <cellStyle name="Note 2 3 3 3 2 3 3 2" xfId="54400"/>
    <cellStyle name="Note 2 3 3 3 2 3 3 2 2" xfId="54401"/>
    <cellStyle name="Note 2 3 3 3 2 3 3 2 2 2" xfId="54402"/>
    <cellStyle name="Note 2 3 3 3 2 3 3 2 3" xfId="54403"/>
    <cellStyle name="Note 2 3 3 3 2 3 3 3" xfId="54404"/>
    <cellStyle name="Note 2 3 3 3 2 3 3 3 2" xfId="54405"/>
    <cellStyle name="Note 2 3 3 3 2 3 3 4" xfId="54406"/>
    <cellStyle name="Note 2 3 3 3 2 3 3 5" xfId="54407"/>
    <cellStyle name="Note 2 3 3 3 2 3 4" xfId="54408"/>
    <cellStyle name="Note 2 3 3 3 2 3 4 2" xfId="54409"/>
    <cellStyle name="Note 2 3 3 3 2 3 4 2 2" xfId="54410"/>
    <cellStyle name="Note 2 3 3 3 2 3 4 2 2 2" xfId="54411"/>
    <cellStyle name="Note 2 3 3 3 2 3 4 2 3" xfId="54412"/>
    <cellStyle name="Note 2 3 3 3 2 3 4 3" xfId="54413"/>
    <cellStyle name="Note 2 3 3 3 2 3 4 3 2" xfId="54414"/>
    <cellStyle name="Note 2 3 3 3 2 3 4 4" xfId="54415"/>
    <cellStyle name="Note 2 3 3 3 2 3 5" xfId="54416"/>
    <cellStyle name="Note 2 3 3 3 2 3 5 2" xfId="54417"/>
    <cellStyle name="Note 2 3 3 3 2 3 5 2 2" xfId="54418"/>
    <cellStyle name="Note 2 3 3 3 2 3 5 2 2 2" xfId="54419"/>
    <cellStyle name="Note 2 3 3 3 2 3 5 2 3" xfId="54420"/>
    <cellStyle name="Note 2 3 3 3 2 3 5 3" xfId="54421"/>
    <cellStyle name="Note 2 3 3 3 2 3 5 3 2" xfId="54422"/>
    <cellStyle name="Note 2 3 3 3 2 3 5 4" xfId="54423"/>
    <cellStyle name="Note 2 3 3 3 2 3 6" xfId="54424"/>
    <cellStyle name="Note 2 3 3 3 2 3 6 2" xfId="54425"/>
    <cellStyle name="Note 2 3 3 3 2 3 6 2 2" xfId="54426"/>
    <cellStyle name="Note 2 3 3 3 2 3 6 2 2 2" xfId="54427"/>
    <cellStyle name="Note 2 3 3 3 2 3 6 2 3" xfId="54428"/>
    <cellStyle name="Note 2 3 3 3 2 3 6 3" xfId="54429"/>
    <cellStyle name="Note 2 3 3 3 2 3 6 3 2" xfId="54430"/>
    <cellStyle name="Note 2 3 3 3 2 3 6 4" xfId="54431"/>
    <cellStyle name="Note 2 3 3 3 2 3 7" xfId="54432"/>
    <cellStyle name="Note 2 3 3 3 2 3 7 2" xfId="54433"/>
    <cellStyle name="Note 2 3 3 3 2 3 7 2 2" xfId="54434"/>
    <cellStyle name="Note 2 3 3 3 2 3 7 3" xfId="54435"/>
    <cellStyle name="Note 2 3 3 3 2 3 8" xfId="54436"/>
    <cellStyle name="Note 2 3 3 3 2 3 8 2" xfId="54437"/>
    <cellStyle name="Note 2 3 3 3 2 3 9" xfId="54438"/>
    <cellStyle name="Note 2 3 3 3 2 4" xfId="54439"/>
    <cellStyle name="Note 2 3 3 3 2 4 2" xfId="54440"/>
    <cellStyle name="Note 2 3 3 3 2 4 2 2" xfId="54441"/>
    <cellStyle name="Note 2 3 3 3 2 4 2 2 2" xfId="54442"/>
    <cellStyle name="Note 2 3 3 3 2 4 2 2 2 2" xfId="54443"/>
    <cellStyle name="Note 2 3 3 3 2 4 2 2 3" xfId="54444"/>
    <cellStyle name="Note 2 3 3 3 2 4 2 3" xfId="54445"/>
    <cellStyle name="Note 2 3 3 3 2 4 2 3 2" xfId="54446"/>
    <cellStyle name="Note 2 3 3 3 2 4 2 4" xfId="54447"/>
    <cellStyle name="Note 2 3 3 3 2 4 3" xfId="54448"/>
    <cellStyle name="Note 2 3 3 3 2 4 3 2" xfId="54449"/>
    <cellStyle name="Note 2 3 3 3 2 4 3 2 2" xfId="54450"/>
    <cellStyle name="Note 2 3 3 3 2 4 3 2 2 2" xfId="54451"/>
    <cellStyle name="Note 2 3 3 3 2 4 3 2 3" xfId="54452"/>
    <cellStyle name="Note 2 3 3 3 2 4 3 3" xfId="54453"/>
    <cellStyle name="Note 2 3 3 3 2 4 3 3 2" xfId="54454"/>
    <cellStyle name="Note 2 3 3 3 2 4 3 4" xfId="54455"/>
    <cellStyle name="Note 2 3 3 3 2 4 4" xfId="54456"/>
    <cellStyle name="Note 2 3 3 3 2 4 4 2" xfId="54457"/>
    <cellStyle name="Note 2 3 3 3 2 4 4 2 2" xfId="54458"/>
    <cellStyle name="Note 2 3 3 3 2 4 4 3" xfId="54459"/>
    <cellStyle name="Note 2 3 3 3 2 4 5" xfId="54460"/>
    <cellStyle name="Note 2 3 3 3 2 4 5 2" xfId="54461"/>
    <cellStyle name="Note 2 3 3 3 2 4 6" xfId="54462"/>
    <cellStyle name="Note 2 3 3 3 2 4 7" xfId="54463"/>
    <cellStyle name="Note 2 3 3 3 2 5" xfId="54464"/>
    <cellStyle name="Note 2 3 3 3 2 5 2" xfId="54465"/>
    <cellStyle name="Note 2 3 3 3 2 5 2 2" xfId="54466"/>
    <cellStyle name="Note 2 3 3 3 2 5 2 2 2" xfId="54467"/>
    <cellStyle name="Note 2 3 3 3 2 5 2 3" xfId="54468"/>
    <cellStyle name="Note 2 3 3 3 2 5 3" xfId="54469"/>
    <cellStyle name="Note 2 3 3 3 2 5 3 2" xfId="54470"/>
    <cellStyle name="Note 2 3 3 3 2 5 4" xfId="54471"/>
    <cellStyle name="Note 2 3 3 3 2 5 5" xfId="54472"/>
    <cellStyle name="Note 2 3 3 3 2 6" xfId="54473"/>
    <cellStyle name="Note 2 3 3 3 2 6 2" xfId="54474"/>
    <cellStyle name="Note 2 3 3 3 2 6 2 2" xfId="54475"/>
    <cellStyle name="Note 2 3 3 3 2 6 2 2 2" xfId="54476"/>
    <cellStyle name="Note 2 3 3 3 2 6 2 3" xfId="54477"/>
    <cellStyle name="Note 2 3 3 3 2 6 3" xfId="54478"/>
    <cellStyle name="Note 2 3 3 3 2 6 3 2" xfId="54479"/>
    <cellStyle name="Note 2 3 3 3 2 6 4" xfId="54480"/>
    <cellStyle name="Note 2 3 3 3 2 7" xfId="54481"/>
    <cellStyle name="Note 2 3 3 3 2 7 2" xfId="54482"/>
    <cellStyle name="Note 2 3 3 3 2 7 2 2" xfId="54483"/>
    <cellStyle name="Note 2 3 3 3 2 7 2 2 2" xfId="54484"/>
    <cellStyle name="Note 2 3 3 3 2 7 2 3" xfId="54485"/>
    <cellStyle name="Note 2 3 3 3 2 7 3" xfId="54486"/>
    <cellStyle name="Note 2 3 3 3 2 7 3 2" xfId="54487"/>
    <cellStyle name="Note 2 3 3 3 2 7 4" xfId="54488"/>
    <cellStyle name="Note 2 3 3 3 2 8" xfId="54489"/>
    <cellStyle name="Note 2 3 3 3 2 8 2" xfId="54490"/>
    <cellStyle name="Note 2 3 3 3 2 8 2 2" xfId="54491"/>
    <cellStyle name="Note 2 3 3 3 2 8 2 2 2" xfId="54492"/>
    <cellStyle name="Note 2 3 3 3 2 8 2 3" xfId="54493"/>
    <cellStyle name="Note 2 3 3 3 2 8 3" xfId="54494"/>
    <cellStyle name="Note 2 3 3 3 2 8 3 2" xfId="54495"/>
    <cellStyle name="Note 2 3 3 3 2 8 4" xfId="54496"/>
    <cellStyle name="Note 2 3 3 3 2 9" xfId="54497"/>
    <cellStyle name="Note 2 3 3 3 2 9 2" xfId="54498"/>
    <cellStyle name="Note 2 3 3 3 2 9 2 2" xfId="54499"/>
    <cellStyle name="Note 2 3 3 3 2 9 3" xfId="54500"/>
    <cellStyle name="Note 2 3 3 3 3" xfId="54501"/>
    <cellStyle name="Note 2 3 3 3 3 10" xfId="54502"/>
    <cellStyle name="Note 2 3 3 3 3 11" xfId="54503"/>
    <cellStyle name="Note 2 3 3 3 3 2" xfId="54504"/>
    <cellStyle name="Note 2 3 3 3 3 2 2" xfId="54505"/>
    <cellStyle name="Note 2 3 3 3 3 2 2 2" xfId="54506"/>
    <cellStyle name="Note 2 3 3 3 3 2 2 2 2" xfId="54507"/>
    <cellStyle name="Note 2 3 3 3 3 2 2 2 2 2" xfId="54508"/>
    <cellStyle name="Note 2 3 3 3 3 2 2 2 3" xfId="54509"/>
    <cellStyle name="Note 2 3 3 3 3 2 2 3" xfId="54510"/>
    <cellStyle name="Note 2 3 3 3 3 2 2 3 2" xfId="54511"/>
    <cellStyle name="Note 2 3 3 3 3 2 2 4" xfId="54512"/>
    <cellStyle name="Note 2 3 3 3 3 2 3" xfId="54513"/>
    <cellStyle name="Note 2 3 3 3 3 2 3 2" xfId="54514"/>
    <cellStyle name="Note 2 3 3 3 3 2 3 2 2" xfId="54515"/>
    <cellStyle name="Note 2 3 3 3 3 2 3 2 2 2" xfId="54516"/>
    <cellStyle name="Note 2 3 3 3 3 2 3 2 3" xfId="54517"/>
    <cellStyle name="Note 2 3 3 3 3 2 3 3" xfId="54518"/>
    <cellStyle name="Note 2 3 3 3 3 2 3 3 2" xfId="54519"/>
    <cellStyle name="Note 2 3 3 3 3 2 3 4" xfId="54520"/>
    <cellStyle name="Note 2 3 3 3 3 2 4" xfId="54521"/>
    <cellStyle name="Note 2 3 3 3 3 2 4 2" xfId="54522"/>
    <cellStyle name="Note 2 3 3 3 3 2 4 2 2" xfId="54523"/>
    <cellStyle name="Note 2 3 3 3 3 2 4 3" xfId="54524"/>
    <cellStyle name="Note 2 3 3 3 3 2 5" xfId="54525"/>
    <cellStyle name="Note 2 3 3 3 3 2 5 2" xfId="54526"/>
    <cellStyle name="Note 2 3 3 3 3 2 6" xfId="54527"/>
    <cellStyle name="Note 2 3 3 3 3 2 7" xfId="54528"/>
    <cellStyle name="Note 2 3 3 3 3 3" xfId="54529"/>
    <cellStyle name="Note 2 3 3 3 3 3 2" xfId="54530"/>
    <cellStyle name="Note 2 3 3 3 3 3 2 2" xfId="54531"/>
    <cellStyle name="Note 2 3 3 3 3 3 2 2 2" xfId="54532"/>
    <cellStyle name="Note 2 3 3 3 3 3 2 3" xfId="54533"/>
    <cellStyle name="Note 2 3 3 3 3 3 3" xfId="54534"/>
    <cellStyle name="Note 2 3 3 3 3 3 3 2" xfId="54535"/>
    <cellStyle name="Note 2 3 3 3 3 3 4" xfId="54536"/>
    <cellStyle name="Note 2 3 3 3 3 3 5" xfId="54537"/>
    <cellStyle name="Note 2 3 3 3 3 4" xfId="54538"/>
    <cellStyle name="Note 2 3 3 3 3 4 2" xfId="54539"/>
    <cellStyle name="Note 2 3 3 3 3 4 2 2" xfId="54540"/>
    <cellStyle name="Note 2 3 3 3 3 4 2 2 2" xfId="54541"/>
    <cellStyle name="Note 2 3 3 3 3 4 2 3" xfId="54542"/>
    <cellStyle name="Note 2 3 3 3 3 4 3" xfId="54543"/>
    <cellStyle name="Note 2 3 3 3 3 4 3 2" xfId="54544"/>
    <cellStyle name="Note 2 3 3 3 3 4 4" xfId="54545"/>
    <cellStyle name="Note 2 3 3 3 3 5" xfId="54546"/>
    <cellStyle name="Note 2 3 3 3 3 5 2" xfId="54547"/>
    <cellStyle name="Note 2 3 3 3 3 5 2 2" xfId="54548"/>
    <cellStyle name="Note 2 3 3 3 3 5 2 2 2" xfId="54549"/>
    <cellStyle name="Note 2 3 3 3 3 5 2 3" xfId="54550"/>
    <cellStyle name="Note 2 3 3 3 3 5 3" xfId="54551"/>
    <cellStyle name="Note 2 3 3 3 3 5 3 2" xfId="54552"/>
    <cellStyle name="Note 2 3 3 3 3 5 4" xfId="54553"/>
    <cellStyle name="Note 2 3 3 3 3 6" xfId="54554"/>
    <cellStyle name="Note 2 3 3 3 3 6 2" xfId="54555"/>
    <cellStyle name="Note 2 3 3 3 3 6 2 2" xfId="54556"/>
    <cellStyle name="Note 2 3 3 3 3 6 2 2 2" xfId="54557"/>
    <cellStyle name="Note 2 3 3 3 3 6 2 3" xfId="54558"/>
    <cellStyle name="Note 2 3 3 3 3 6 3" xfId="54559"/>
    <cellStyle name="Note 2 3 3 3 3 6 3 2" xfId="54560"/>
    <cellStyle name="Note 2 3 3 3 3 6 4" xfId="54561"/>
    <cellStyle name="Note 2 3 3 3 3 7" xfId="54562"/>
    <cellStyle name="Note 2 3 3 3 3 7 2" xfId="54563"/>
    <cellStyle name="Note 2 3 3 3 3 7 2 2" xfId="54564"/>
    <cellStyle name="Note 2 3 3 3 3 7 3" xfId="54565"/>
    <cellStyle name="Note 2 3 3 3 3 8" xfId="54566"/>
    <cellStyle name="Note 2 3 3 3 3 8 2" xfId="54567"/>
    <cellStyle name="Note 2 3 3 3 3 9" xfId="54568"/>
    <cellStyle name="Note 2 3 3 3 4" xfId="54569"/>
    <cellStyle name="Note 2 3 3 3 4 10" xfId="54570"/>
    <cellStyle name="Note 2 3 3 3 4 11" xfId="54571"/>
    <cellStyle name="Note 2 3 3 3 4 2" xfId="54572"/>
    <cellStyle name="Note 2 3 3 3 4 2 2" xfId="54573"/>
    <cellStyle name="Note 2 3 3 3 4 2 2 2" xfId="54574"/>
    <cellStyle name="Note 2 3 3 3 4 2 2 2 2" xfId="54575"/>
    <cellStyle name="Note 2 3 3 3 4 2 2 2 2 2" xfId="54576"/>
    <cellStyle name="Note 2 3 3 3 4 2 2 2 3" xfId="54577"/>
    <cellStyle name="Note 2 3 3 3 4 2 2 3" xfId="54578"/>
    <cellStyle name="Note 2 3 3 3 4 2 2 3 2" xfId="54579"/>
    <cellStyle name="Note 2 3 3 3 4 2 2 4" xfId="54580"/>
    <cellStyle name="Note 2 3 3 3 4 2 3" xfId="54581"/>
    <cellStyle name="Note 2 3 3 3 4 2 3 2" xfId="54582"/>
    <cellStyle name="Note 2 3 3 3 4 2 3 2 2" xfId="54583"/>
    <cellStyle name="Note 2 3 3 3 4 2 3 2 2 2" xfId="54584"/>
    <cellStyle name="Note 2 3 3 3 4 2 3 2 3" xfId="54585"/>
    <cellStyle name="Note 2 3 3 3 4 2 3 3" xfId="54586"/>
    <cellStyle name="Note 2 3 3 3 4 2 3 3 2" xfId="54587"/>
    <cellStyle name="Note 2 3 3 3 4 2 3 4" xfId="54588"/>
    <cellStyle name="Note 2 3 3 3 4 2 4" xfId="54589"/>
    <cellStyle name="Note 2 3 3 3 4 2 4 2" xfId="54590"/>
    <cellStyle name="Note 2 3 3 3 4 2 4 2 2" xfId="54591"/>
    <cellStyle name="Note 2 3 3 3 4 2 4 3" xfId="54592"/>
    <cellStyle name="Note 2 3 3 3 4 2 5" xfId="54593"/>
    <cellStyle name="Note 2 3 3 3 4 2 5 2" xfId="54594"/>
    <cellStyle name="Note 2 3 3 3 4 2 6" xfId="54595"/>
    <cellStyle name="Note 2 3 3 3 4 2 7" xfId="54596"/>
    <cellStyle name="Note 2 3 3 3 4 3" xfId="54597"/>
    <cellStyle name="Note 2 3 3 3 4 3 2" xfId="54598"/>
    <cellStyle name="Note 2 3 3 3 4 3 2 2" xfId="54599"/>
    <cellStyle name="Note 2 3 3 3 4 3 2 2 2" xfId="54600"/>
    <cellStyle name="Note 2 3 3 3 4 3 2 3" xfId="54601"/>
    <cellStyle name="Note 2 3 3 3 4 3 3" xfId="54602"/>
    <cellStyle name="Note 2 3 3 3 4 3 3 2" xfId="54603"/>
    <cellStyle name="Note 2 3 3 3 4 3 4" xfId="54604"/>
    <cellStyle name="Note 2 3 3 3 4 3 5" xfId="54605"/>
    <cellStyle name="Note 2 3 3 3 4 4" xfId="54606"/>
    <cellStyle name="Note 2 3 3 3 4 4 2" xfId="54607"/>
    <cellStyle name="Note 2 3 3 3 4 4 2 2" xfId="54608"/>
    <cellStyle name="Note 2 3 3 3 4 4 2 2 2" xfId="54609"/>
    <cellStyle name="Note 2 3 3 3 4 4 2 3" xfId="54610"/>
    <cellStyle name="Note 2 3 3 3 4 4 3" xfId="54611"/>
    <cellStyle name="Note 2 3 3 3 4 4 3 2" xfId="54612"/>
    <cellStyle name="Note 2 3 3 3 4 4 4" xfId="54613"/>
    <cellStyle name="Note 2 3 3 3 4 5" xfId="54614"/>
    <cellStyle name="Note 2 3 3 3 4 5 2" xfId="54615"/>
    <cellStyle name="Note 2 3 3 3 4 5 2 2" xfId="54616"/>
    <cellStyle name="Note 2 3 3 3 4 5 2 2 2" xfId="54617"/>
    <cellStyle name="Note 2 3 3 3 4 5 2 3" xfId="54618"/>
    <cellStyle name="Note 2 3 3 3 4 5 3" xfId="54619"/>
    <cellStyle name="Note 2 3 3 3 4 5 3 2" xfId="54620"/>
    <cellStyle name="Note 2 3 3 3 4 5 4" xfId="54621"/>
    <cellStyle name="Note 2 3 3 3 4 6" xfId="54622"/>
    <cellStyle name="Note 2 3 3 3 4 6 2" xfId="54623"/>
    <cellStyle name="Note 2 3 3 3 4 6 2 2" xfId="54624"/>
    <cellStyle name="Note 2 3 3 3 4 6 2 2 2" xfId="54625"/>
    <cellStyle name="Note 2 3 3 3 4 6 2 3" xfId="54626"/>
    <cellStyle name="Note 2 3 3 3 4 6 3" xfId="54627"/>
    <cellStyle name="Note 2 3 3 3 4 6 3 2" xfId="54628"/>
    <cellStyle name="Note 2 3 3 3 4 6 4" xfId="54629"/>
    <cellStyle name="Note 2 3 3 3 4 7" xfId="54630"/>
    <cellStyle name="Note 2 3 3 3 4 7 2" xfId="54631"/>
    <cellStyle name="Note 2 3 3 3 4 7 2 2" xfId="54632"/>
    <cellStyle name="Note 2 3 3 3 4 7 3" xfId="54633"/>
    <cellStyle name="Note 2 3 3 3 4 8" xfId="54634"/>
    <cellStyle name="Note 2 3 3 3 4 8 2" xfId="54635"/>
    <cellStyle name="Note 2 3 3 3 4 9" xfId="54636"/>
    <cellStyle name="Note 2 3 3 3 5" xfId="54637"/>
    <cellStyle name="Note 2 3 3 3 5 2" xfId="54638"/>
    <cellStyle name="Note 2 3 3 3 5 2 2" xfId="54639"/>
    <cellStyle name="Note 2 3 3 3 5 2 2 2" xfId="54640"/>
    <cellStyle name="Note 2 3 3 3 5 2 2 2 2" xfId="54641"/>
    <cellStyle name="Note 2 3 3 3 5 2 2 3" xfId="54642"/>
    <cellStyle name="Note 2 3 3 3 5 2 3" xfId="54643"/>
    <cellStyle name="Note 2 3 3 3 5 2 3 2" xfId="54644"/>
    <cellStyle name="Note 2 3 3 3 5 2 4" xfId="54645"/>
    <cellStyle name="Note 2 3 3 3 5 3" xfId="54646"/>
    <cellStyle name="Note 2 3 3 3 5 3 2" xfId="54647"/>
    <cellStyle name="Note 2 3 3 3 5 3 2 2" xfId="54648"/>
    <cellStyle name="Note 2 3 3 3 5 3 2 2 2" xfId="54649"/>
    <cellStyle name="Note 2 3 3 3 5 3 2 3" xfId="54650"/>
    <cellStyle name="Note 2 3 3 3 5 3 3" xfId="54651"/>
    <cellStyle name="Note 2 3 3 3 5 3 3 2" xfId="54652"/>
    <cellStyle name="Note 2 3 3 3 5 3 4" xfId="54653"/>
    <cellStyle name="Note 2 3 3 3 5 4" xfId="54654"/>
    <cellStyle name="Note 2 3 3 3 5 4 2" xfId="54655"/>
    <cellStyle name="Note 2 3 3 3 5 4 2 2" xfId="54656"/>
    <cellStyle name="Note 2 3 3 3 5 4 3" xfId="54657"/>
    <cellStyle name="Note 2 3 3 3 5 5" xfId="54658"/>
    <cellStyle name="Note 2 3 3 3 5 5 2" xfId="54659"/>
    <cellStyle name="Note 2 3 3 3 5 6" xfId="54660"/>
    <cellStyle name="Note 2 3 3 3 5 7" xfId="54661"/>
    <cellStyle name="Note 2 3 3 3 6" xfId="54662"/>
    <cellStyle name="Note 2 3 3 3 6 2" xfId="54663"/>
    <cellStyle name="Note 2 3 3 3 6 2 2" xfId="54664"/>
    <cellStyle name="Note 2 3 3 3 6 2 2 2" xfId="54665"/>
    <cellStyle name="Note 2 3 3 3 6 2 2 2 2" xfId="54666"/>
    <cellStyle name="Note 2 3 3 3 6 2 2 3" xfId="54667"/>
    <cellStyle name="Note 2 3 3 3 6 2 3" xfId="54668"/>
    <cellStyle name="Note 2 3 3 3 6 2 3 2" xfId="54669"/>
    <cellStyle name="Note 2 3 3 3 6 2 4" xfId="54670"/>
    <cellStyle name="Note 2 3 3 3 6 3" xfId="54671"/>
    <cellStyle name="Note 2 3 3 3 6 3 2" xfId="54672"/>
    <cellStyle name="Note 2 3 3 3 6 3 2 2" xfId="54673"/>
    <cellStyle name="Note 2 3 3 3 6 3 2 2 2" xfId="54674"/>
    <cellStyle name="Note 2 3 3 3 6 3 2 3" xfId="54675"/>
    <cellStyle name="Note 2 3 3 3 6 3 3" xfId="54676"/>
    <cellStyle name="Note 2 3 3 3 6 3 3 2" xfId="54677"/>
    <cellStyle name="Note 2 3 3 3 6 3 4" xfId="54678"/>
    <cellStyle name="Note 2 3 3 3 6 4" xfId="54679"/>
    <cellStyle name="Note 2 3 3 3 6 4 2" xfId="54680"/>
    <cellStyle name="Note 2 3 3 3 6 4 2 2" xfId="54681"/>
    <cellStyle name="Note 2 3 3 3 6 4 3" xfId="54682"/>
    <cellStyle name="Note 2 3 3 3 6 5" xfId="54683"/>
    <cellStyle name="Note 2 3 3 3 6 5 2" xfId="54684"/>
    <cellStyle name="Note 2 3 3 3 6 6" xfId="54685"/>
    <cellStyle name="Note 2 3 3 3 6 7" xfId="54686"/>
    <cellStyle name="Note 2 3 3 3 7" xfId="54687"/>
    <cellStyle name="Note 2 3 3 3 7 2" xfId="54688"/>
    <cellStyle name="Note 2 3 3 3 7 2 2" xfId="54689"/>
    <cellStyle name="Note 2 3 3 3 7 2 2 2" xfId="54690"/>
    <cellStyle name="Note 2 3 3 3 7 2 3" xfId="54691"/>
    <cellStyle name="Note 2 3 3 3 7 3" xfId="54692"/>
    <cellStyle name="Note 2 3 3 3 7 3 2" xfId="54693"/>
    <cellStyle name="Note 2 3 3 3 7 4" xfId="54694"/>
    <cellStyle name="Note 2 3 3 3 8" xfId="54695"/>
    <cellStyle name="Note 2 3 3 3 8 2" xfId="54696"/>
    <cellStyle name="Note 2 3 3 3 8 2 2" xfId="54697"/>
    <cellStyle name="Note 2 3 3 3 8 2 2 2" xfId="54698"/>
    <cellStyle name="Note 2 3 3 3 8 2 3" xfId="54699"/>
    <cellStyle name="Note 2 3 3 3 8 3" xfId="54700"/>
    <cellStyle name="Note 2 3 3 3 8 3 2" xfId="54701"/>
    <cellStyle name="Note 2 3 3 3 8 4" xfId="54702"/>
    <cellStyle name="Note 2 3 3 3 9" xfId="54703"/>
    <cellStyle name="Note 2 3 3 3 9 2" xfId="54704"/>
    <cellStyle name="Note 2 3 3 3 9 2 2" xfId="54705"/>
    <cellStyle name="Note 2 3 3 3 9 2 2 2" xfId="54706"/>
    <cellStyle name="Note 2 3 3 3 9 2 3" xfId="54707"/>
    <cellStyle name="Note 2 3 3 3 9 3" xfId="54708"/>
    <cellStyle name="Note 2 3 3 3 9 3 2" xfId="54709"/>
    <cellStyle name="Note 2 3 3 3 9 4" xfId="54710"/>
    <cellStyle name="Note 2 3 3 4" xfId="54711"/>
    <cellStyle name="Note 2 3 3 4 10" xfId="54712"/>
    <cellStyle name="Note 2 3 3 4 10 2" xfId="54713"/>
    <cellStyle name="Note 2 3 3 4 11" xfId="54714"/>
    <cellStyle name="Note 2 3 3 4 12" xfId="54715"/>
    <cellStyle name="Note 2 3 3 4 13" xfId="54716"/>
    <cellStyle name="Note 2 3 3 4 2" xfId="54717"/>
    <cellStyle name="Note 2 3 3 4 2 10" xfId="54718"/>
    <cellStyle name="Note 2 3 3 4 2 11" xfId="54719"/>
    <cellStyle name="Note 2 3 3 4 2 2" xfId="54720"/>
    <cellStyle name="Note 2 3 3 4 2 2 2" xfId="54721"/>
    <cellStyle name="Note 2 3 3 4 2 2 2 2" xfId="54722"/>
    <cellStyle name="Note 2 3 3 4 2 2 2 2 2" xfId="54723"/>
    <cellStyle name="Note 2 3 3 4 2 2 2 2 2 2" xfId="54724"/>
    <cellStyle name="Note 2 3 3 4 2 2 2 2 3" xfId="54725"/>
    <cellStyle name="Note 2 3 3 4 2 2 2 3" xfId="54726"/>
    <cellStyle name="Note 2 3 3 4 2 2 2 3 2" xfId="54727"/>
    <cellStyle name="Note 2 3 3 4 2 2 2 4" xfId="54728"/>
    <cellStyle name="Note 2 3 3 4 2 2 3" xfId="54729"/>
    <cellStyle name="Note 2 3 3 4 2 2 3 2" xfId="54730"/>
    <cellStyle name="Note 2 3 3 4 2 2 3 2 2" xfId="54731"/>
    <cellStyle name="Note 2 3 3 4 2 2 3 2 2 2" xfId="54732"/>
    <cellStyle name="Note 2 3 3 4 2 2 3 2 3" xfId="54733"/>
    <cellStyle name="Note 2 3 3 4 2 2 3 3" xfId="54734"/>
    <cellStyle name="Note 2 3 3 4 2 2 3 3 2" xfId="54735"/>
    <cellStyle name="Note 2 3 3 4 2 2 3 4" xfId="54736"/>
    <cellStyle name="Note 2 3 3 4 2 2 4" xfId="54737"/>
    <cellStyle name="Note 2 3 3 4 2 2 4 2" xfId="54738"/>
    <cellStyle name="Note 2 3 3 4 2 2 4 2 2" xfId="54739"/>
    <cellStyle name="Note 2 3 3 4 2 2 4 3" xfId="54740"/>
    <cellStyle name="Note 2 3 3 4 2 2 5" xfId="54741"/>
    <cellStyle name="Note 2 3 3 4 2 2 5 2" xfId="54742"/>
    <cellStyle name="Note 2 3 3 4 2 2 6" xfId="54743"/>
    <cellStyle name="Note 2 3 3 4 2 2 7" xfId="54744"/>
    <cellStyle name="Note 2 3 3 4 2 3" xfId="54745"/>
    <cellStyle name="Note 2 3 3 4 2 3 2" xfId="54746"/>
    <cellStyle name="Note 2 3 3 4 2 3 2 2" xfId="54747"/>
    <cellStyle name="Note 2 3 3 4 2 3 2 2 2" xfId="54748"/>
    <cellStyle name="Note 2 3 3 4 2 3 2 3" xfId="54749"/>
    <cellStyle name="Note 2 3 3 4 2 3 3" xfId="54750"/>
    <cellStyle name="Note 2 3 3 4 2 3 3 2" xfId="54751"/>
    <cellStyle name="Note 2 3 3 4 2 3 4" xfId="54752"/>
    <cellStyle name="Note 2 3 3 4 2 3 5" xfId="54753"/>
    <cellStyle name="Note 2 3 3 4 2 4" xfId="54754"/>
    <cellStyle name="Note 2 3 3 4 2 4 2" xfId="54755"/>
    <cellStyle name="Note 2 3 3 4 2 4 2 2" xfId="54756"/>
    <cellStyle name="Note 2 3 3 4 2 4 2 2 2" xfId="54757"/>
    <cellStyle name="Note 2 3 3 4 2 4 2 3" xfId="54758"/>
    <cellStyle name="Note 2 3 3 4 2 4 3" xfId="54759"/>
    <cellStyle name="Note 2 3 3 4 2 4 3 2" xfId="54760"/>
    <cellStyle name="Note 2 3 3 4 2 4 4" xfId="54761"/>
    <cellStyle name="Note 2 3 3 4 2 5" xfId="54762"/>
    <cellStyle name="Note 2 3 3 4 2 5 2" xfId="54763"/>
    <cellStyle name="Note 2 3 3 4 2 5 2 2" xfId="54764"/>
    <cellStyle name="Note 2 3 3 4 2 5 2 2 2" xfId="54765"/>
    <cellStyle name="Note 2 3 3 4 2 5 2 3" xfId="54766"/>
    <cellStyle name="Note 2 3 3 4 2 5 3" xfId="54767"/>
    <cellStyle name="Note 2 3 3 4 2 5 3 2" xfId="54768"/>
    <cellStyle name="Note 2 3 3 4 2 5 4" xfId="54769"/>
    <cellStyle name="Note 2 3 3 4 2 6" xfId="54770"/>
    <cellStyle name="Note 2 3 3 4 2 6 2" xfId="54771"/>
    <cellStyle name="Note 2 3 3 4 2 6 2 2" xfId="54772"/>
    <cellStyle name="Note 2 3 3 4 2 6 2 2 2" xfId="54773"/>
    <cellStyle name="Note 2 3 3 4 2 6 2 3" xfId="54774"/>
    <cellStyle name="Note 2 3 3 4 2 6 3" xfId="54775"/>
    <cellStyle name="Note 2 3 3 4 2 6 3 2" xfId="54776"/>
    <cellStyle name="Note 2 3 3 4 2 6 4" xfId="54777"/>
    <cellStyle name="Note 2 3 3 4 2 7" xfId="54778"/>
    <cellStyle name="Note 2 3 3 4 2 7 2" xfId="54779"/>
    <cellStyle name="Note 2 3 3 4 2 7 2 2" xfId="54780"/>
    <cellStyle name="Note 2 3 3 4 2 7 3" xfId="54781"/>
    <cellStyle name="Note 2 3 3 4 2 8" xfId="54782"/>
    <cellStyle name="Note 2 3 3 4 2 8 2" xfId="54783"/>
    <cellStyle name="Note 2 3 3 4 2 9" xfId="54784"/>
    <cellStyle name="Note 2 3 3 4 3" xfId="54785"/>
    <cellStyle name="Note 2 3 3 4 3 10" xfId="54786"/>
    <cellStyle name="Note 2 3 3 4 3 11" xfId="54787"/>
    <cellStyle name="Note 2 3 3 4 3 2" xfId="54788"/>
    <cellStyle name="Note 2 3 3 4 3 2 2" xfId="54789"/>
    <cellStyle name="Note 2 3 3 4 3 2 2 2" xfId="54790"/>
    <cellStyle name="Note 2 3 3 4 3 2 2 2 2" xfId="54791"/>
    <cellStyle name="Note 2 3 3 4 3 2 2 2 2 2" xfId="54792"/>
    <cellStyle name="Note 2 3 3 4 3 2 2 2 3" xfId="54793"/>
    <cellStyle name="Note 2 3 3 4 3 2 2 3" xfId="54794"/>
    <cellStyle name="Note 2 3 3 4 3 2 2 3 2" xfId="54795"/>
    <cellStyle name="Note 2 3 3 4 3 2 2 4" xfId="54796"/>
    <cellStyle name="Note 2 3 3 4 3 2 3" xfId="54797"/>
    <cellStyle name="Note 2 3 3 4 3 2 3 2" xfId="54798"/>
    <cellStyle name="Note 2 3 3 4 3 2 3 2 2" xfId="54799"/>
    <cellStyle name="Note 2 3 3 4 3 2 3 2 2 2" xfId="54800"/>
    <cellStyle name="Note 2 3 3 4 3 2 3 2 3" xfId="54801"/>
    <cellStyle name="Note 2 3 3 4 3 2 3 3" xfId="54802"/>
    <cellStyle name="Note 2 3 3 4 3 2 3 3 2" xfId="54803"/>
    <cellStyle name="Note 2 3 3 4 3 2 3 4" xfId="54804"/>
    <cellStyle name="Note 2 3 3 4 3 2 4" xfId="54805"/>
    <cellStyle name="Note 2 3 3 4 3 2 4 2" xfId="54806"/>
    <cellStyle name="Note 2 3 3 4 3 2 4 2 2" xfId="54807"/>
    <cellStyle name="Note 2 3 3 4 3 2 4 3" xfId="54808"/>
    <cellStyle name="Note 2 3 3 4 3 2 5" xfId="54809"/>
    <cellStyle name="Note 2 3 3 4 3 2 5 2" xfId="54810"/>
    <cellStyle name="Note 2 3 3 4 3 2 6" xfId="54811"/>
    <cellStyle name="Note 2 3 3 4 3 2 7" xfId="54812"/>
    <cellStyle name="Note 2 3 3 4 3 3" xfId="54813"/>
    <cellStyle name="Note 2 3 3 4 3 3 2" xfId="54814"/>
    <cellStyle name="Note 2 3 3 4 3 3 2 2" xfId="54815"/>
    <cellStyle name="Note 2 3 3 4 3 3 2 2 2" xfId="54816"/>
    <cellStyle name="Note 2 3 3 4 3 3 2 3" xfId="54817"/>
    <cellStyle name="Note 2 3 3 4 3 3 3" xfId="54818"/>
    <cellStyle name="Note 2 3 3 4 3 3 3 2" xfId="54819"/>
    <cellStyle name="Note 2 3 3 4 3 3 4" xfId="54820"/>
    <cellStyle name="Note 2 3 3 4 3 3 5" xfId="54821"/>
    <cellStyle name="Note 2 3 3 4 3 4" xfId="54822"/>
    <cellStyle name="Note 2 3 3 4 3 4 2" xfId="54823"/>
    <cellStyle name="Note 2 3 3 4 3 4 2 2" xfId="54824"/>
    <cellStyle name="Note 2 3 3 4 3 4 2 2 2" xfId="54825"/>
    <cellStyle name="Note 2 3 3 4 3 4 2 3" xfId="54826"/>
    <cellStyle name="Note 2 3 3 4 3 4 3" xfId="54827"/>
    <cellStyle name="Note 2 3 3 4 3 4 3 2" xfId="54828"/>
    <cellStyle name="Note 2 3 3 4 3 4 4" xfId="54829"/>
    <cellStyle name="Note 2 3 3 4 3 5" xfId="54830"/>
    <cellStyle name="Note 2 3 3 4 3 5 2" xfId="54831"/>
    <cellStyle name="Note 2 3 3 4 3 5 2 2" xfId="54832"/>
    <cellStyle name="Note 2 3 3 4 3 5 2 2 2" xfId="54833"/>
    <cellStyle name="Note 2 3 3 4 3 5 2 3" xfId="54834"/>
    <cellStyle name="Note 2 3 3 4 3 5 3" xfId="54835"/>
    <cellStyle name="Note 2 3 3 4 3 5 3 2" xfId="54836"/>
    <cellStyle name="Note 2 3 3 4 3 5 4" xfId="54837"/>
    <cellStyle name="Note 2 3 3 4 3 6" xfId="54838"/>
    <cellStyle name="Note 2 3 3 4 3 6 2" xfId="54839"/>
    <cellStyle name="Note 2 3 3 4 3 6 2 2" xfId="54840"/>
    <cellStyle name="Note 2 3 3 4 3 6 2 2 2" xfId="54841"/>
    <cellStyle name="Note 2 3 3 4 3 6 2 3" xfId="54842"/>
    <cellStyle name="Note 2 3 3 4 3 6 3" xfId="54843"/>
    <cellStyle name="Note 2 3 3 4 3 6 3 2" xfId="54844"/>
    <cellStyle name="Note 2 3 3 4 3 6 4" xfId="54845"/>
    <cellStyle name="Note 2 3 3 4 3 7" xfId="54846"/>
    <cellStyle name="Note 2 3 3 4 3 7 2" xfId="54847"/>
    <cellStyle name="Note 2 3 3 4 3 7 2 2" xfId="54848"/>
    <cellStyle name="Note 2 3 3 4 3 7 3" xfId="54849"/>
    <cellStyle name="Note 2 3 3 4 3 8" xfId="54850"/>
    <cellStyle name="Note 2 3 3 4 3 8 2" xfId="54851"/>
    <cellStyle name="Note 2 3 3 4 3 9" xfId="54852"/>
    <cellStyle name="Note 2 3 3 4 4" xfId="54853"/>
    <cellStyle name="Note 2 3 3 4 4 2" xfId="54854"/>
    <cellStyle name="Note 2 3 3 4 4 2 2" xfId="54855"/>
    <cellStyle name="Note 2 3 3 4 4 2 2 2" xfId="54856"/>
    <cellStyle name="Note 2 3 3 4 4 2 2 2 2" xfId="54857"/>
    <cellStyle name="Note 2 3 3 4 4 2 2 3" xfId="54858"/>
    <cellStyle name="Note 2 3 3 4 4 2 3" xfId="54859"/>
    <cellStyle name="Note 2 3 3 4 4 2 3 2" xfId="54860"/>
    <cellStyle name="Note 2 3 3 4 4 2 4" xfId="54861"/>
    <cellStyle name="Note 2 3 3 4 4 3" xfId="54862"/>
    <cellStyle name="Note 2 3 3 4 4 3 2" xfId="54863"/>
    <cellStyle name="Note 2 3 3 4 4 3 2 2" xfId="54864"/>
    <cellStyle name="Note 2 3 3 4 4 3 2 2 2" xfId="54865"/>
    <cellStyle name="Note 2 3 3 4 4 3 2 3" xfId="54866"/>
    <cellStyle name="Note 2 3 3 4 4 3 3" xfId="54867"/>
    <cellStyle name="Note 2 3 3 4 4 3 3 2" xfId="54868"/>
    <cellStyle name="Note 2 3 3 4 4 3 4" xfId="54869"/>
    <cellStyle name="Note 2 3 3 4 4 4" xfId="54870"/>
    <cellStyle name="Note 2 3 3 4 4 4 2" xfId="54871"/>
    <cellStyle name="Note 2 3 3 4 4 4 2 2" xfId="54872"/>
    <cellStyle name="Note 2 3 3 4 4 4 3" xfId="54873"/>
    <cellStyle name="Note 2 3 3 4 4 5" xfId="54874"/>
    <cellStyle name="Note 2 3 3 4 4 5 2" xfId="54875"/>
    <cellStyle name="Note 2 3 3 4 4 6" xfId="54876"/>
    <cellStyle name="Note 2 3 3 4 4 7" xfId="54877"/>
    <cellStyle name="Note 2 3 3 4 5" xfId="54878"/>
    <cellStyle name="Note 2 3 3 4 5 2" xfId="54879"/>
    <cellStyle name="Note 2 3 3 4 5 2 2" xfId="54880"/>
    <cellStyle name="Note 2 3 3 4 5 2 2 2" xfId="54881"/>
    <cellStyle name="Note 2 3 3 4 5 2 3" xfId="54882"/>
    <cellStyle name="Note 2 3 3 4 5 3" xfId="54883"/>
    <cellStyle name="Note 2 3 3 4 5 3 2" xfId="54884"/>
    <cellStyle name="Note 2 3 3 4 5 4" xfId="54885"/>
    <cellStyle name="Note 2 3 3 4 5 5" xfId="54886"/>
    <cellStyle name="Note 2 3 3 4 6" xfId="54887"/>
    <cellStyle name="Note 2 3 3 4 6 2" xfId="54888"/>
    <cellStyle name="Note 2 3 3 4 6 2 2" xfId="54889"/>
    <cellStyle name="Note 2 3 3 4 6 2 2 2" xfId="54890"/>
    <cellStyle name="Note 2 3 3 4 6 2 3" xfId="54891"/>
    <cellStyle name="Note 2 3 3 4 6 3" xfId="54892"/>
    <cellStyle name="Note 2 3 3 4 6 3 2" xfId="54893"/>
    <cellStyle name="Note 2 3 3 4 6 4" xfId="54894"/>
    <cellStyle name="Note 2 3 3 4 7" xfId="54895"/>
    <cellStyle name="Note 2 3 3 4 7 2" xfId="54896"/>
    <cellStyle name="Note 2 3 3 4 7 2 2" xfId="54897"/>
    <cellStyle name="Note 2 3 3 4 7 2 2 2" xfId="54898"/>
    <cellStyle name="Note 2 3 3 4 7 2 3" xfId="54899"/>
    <cellStyle name="Note 2 3 3 4 7 3" xfId="54900"/>
    <cellStyle name="Note 2 3 3 4 7 3 2" xfId="54901"/>
    <cellStyle name="Note 2 3 3 4 7 4" xfId="54902"/>
    <cellStyle name="Note 2 3 3 4 8" xfId="54903"/>
    <cellStyle name="Note 2 3 3 4 8 2" xfId="54904"/>
    <cellStyle name="Note 2 3 3 4 8 2 2" xfId="54905"/>
    <cellStyle name="Note 2 3 3 4 8 2 2 2" xfId="54906"/>
    <cellStyle name="Note 2 3 3 4 8 2 3" xfId="54907"/>
    <cellStyle name="Note 2 3 3 4 8 3" xfId="54908"/>
    <cellStyle name="Note 2 3 3 4 8 3 2" xfId="54909"/>
    <cellStyle name="Note 2 3 3 4 8 4" xfId="54910"/>
    <cellStyle name="Note 2 3 3 4 9" xfId="54911"/>
    <cellStyle name="Note 2 3 3 4 9 2" xfId="54912"/>
    <cellStyle name="Note 2 3 3 4 9 2 2" xfId="54913"/>
    <cellStyle name="Note 2 3 3 4 9 3" xfId="54914"/>
    <cellStyle name="Note 2 3 3 5" xfId="54915"/>
    <cellStyle name="Note 2 3 3 5 10" xfId="54916"/>
    <cellStyle name="Note 2 3 3 5 10 2" xfId="54917"/>
    <cellStyle name="Note 2 3 3 5 11" xfId="54918"/>
    <cellStyle name="Note 2 3 3 5 12" xfId="54919"/>
    <cellStyle name="Note 2 3 3 5 13" xfId="54920"/>
    <cellStyle name="Note 2 3 3 5 2" xfId="54921"/>
    <cellStyle name="Note 2 3 3 5 2 10" xfId="54922"/>
    <cellStyle name="Note 2 3 3 5 2 11" xfId="54923"/>
    <cellStyle name="Note 2 3 3 5 2 2" xfId="54924"/>
    <cellStyle name="Note 2 3 3 5 2 2 2" xfId="54925"/>
    <cellStyle name="Note 2 3 3 5 2 2 2 2" xfId="54926"/>
    <cellStyle name="Note 2 3 3 5 2 2 2 2 2" xfId="54927"/>
    <cellStyle name="Note 2 3 3 5 2 2 2 2 2 2" xfId="54928"/>
    <cellStyle name="Note 2 3 3 5 2 2 2 2 3" xfId="54929"/>
    <cellStyle name="Note 2 3 3 5 2 2 2 3" xfId="54930"/>
    <cellStyle name="Note 2 3 3 5 2 2 2 3 2" xfId="54931"/>
    <cellStyle name="Note 2 3 3 5 2 2 2 4" xfId="54932"/>
    <cellStyle name="Note 2 3 3 5 2 2 3" xfId="54933"/>
    <cellStyle name="Note 2 3 3 5 2 2 3 2" xfId="54934"/>
    <cellStyle name="Note 2 3 3 5 2 2 3 2 2" xfId="54935"/>
    <cellStyle name="Note 2 3 3 5 2 2 3 2 2 2" xfId="54936"/>
    <cellStyle name="Note 2 3 3 5 2 2 3 2 3" xfId="54937"/>
    <cellStyle name="Note 2 3 3 5 2 2 3 3" xfId="54938"/>
    <cellStyle name="Note 2 3 3 5 2 2 3 3 2" xfId="54939"/>
    <cellStyle name="Note 2 3 3 5 2 2 3 4" xfId="54940"/>
    <cellStyle name="Note 2 3 3 5 2 2 4" xfId="54941"/>
    <cellStyle name="Note 2 3 3 5 2 2 4 2" xfId="54942"/>
    <cellStyle name="Note 2 3 3 5 2 2 4 2 2" xfId="54943"/>
    <cellStyle name="Note 2 3 3 5 2 2 4 3" xfId="54944"/>
    <cellStyle name="Note 2 3 3 5 2 2 5" xfId="54945"/>
    <cellStyle name="Note 2 3 3 5 2 2 5 2" xfId="54946"/>
    <cellStyle name="Note 2 3 3 5 2 2 6" xfId="54947"/>
    <cellStyle name="Note 2 3 3 5 2 2 7" xfId="54948"/>
    <cellStyle name="Note 2 3 3 5 2 3" xfId="54949"/>
    <cellStyle name="Note 2 3 3 5 2 3 2" xfId="54950"/>
    <cellStyle name="Note 2 3 3 5 2 3 2 2" xfId="54951"/>
    <cellStyle name="Note 2 3 3 5 2 3 2 2 2" xfId="54952"/>
    <cellStyle name="Note 2 3 3 5 2 3 2 3" xfId="54953"/>
    <cellStyle name="Note 2 3 3 5 2 3 3" xfId="54954"/>
    <cellStyle name="Note 2 3 3 5 2 3 3 2" xfId="54955"/>
    <cellStyle name="Note 2 3 3 5 2 3 4" xfId="54956"/>
    <cellStyle name="Note 2 3 3 5 2 3 5" xfId="54957"/>
    <cellStyle name="Note 2 3 3 5 2 4" xfId="54958"/>
    <cellStyle name="Note 2 3 3 5 2 4 2" xfId="54959"/>
    <cellStyle name="Note 2 3 3 5 2 4 2 2" xfId="54960"/>
    <cellStyle name="Note 2 3 3 5 2 4 2 2 2" xfId="54961"/>
    <cellStyle name="Note 2 3 3 5 2 4 2 3" xfId="54962"/>
    <cellStyle name="Note 2 3 3 5 2 4 3" xfId="54963"/>
    <cellStyle name="Note 2 3 3 5 2 4 3 2" xfId="54964"/>
    <cellStyle name="Note 2 3 3 5 2 4 4" xfId="54965"/>
    <cellStyle name="Note 2 3 3 5 2 5" xfId="54966"/>
    <cellStyle name="Note 2 3 3 5 2 5 2" xfId="54967"/>
    <cellStyle name="Note 2 3 3 5 2 5 2 2" xfId="54968"/>
    <cellStyle name="Note 2 3 3 5 2 5 2 2 2" xfId="54969"/>
    <cellStyle name="Note 2 3 3 5 2 5 2 3" xfId="54970"/>
    <cellStyle name="Note 2 3 3 5 2 5 3" xfId="54971"/>
    <cellStyle name="Note 2 3 3 5 2 5 3 2" xfId="54972"/>
    <cellStyle name="Note 2 3 3 5 2 5 4" xfId="54973"/>
    <cellStyle name="Note 2 3 3 5 2 6" xfId="54974"/>
    <cellStyle name="Note 2 3 3 5 2 6 2" xfId="54975"/>
    <cellStyle name="Note 2 3 3 5 2 6 2 2" xfId="54976"/>
    <cellStyle name="Note 2 3 3 5 2 6 2 2 2" xfId="54977"/>
    <cellStyle name="Note 2 3 3 5 2 6 2 3" xfId="54978"/>
    <cellStyle name="Note 2 3 3 5 2 6 3" xfId="54979"/>
    <cellStyle name="Note 2 3 3 5 2 6 3 2" xfId="54980"/>
    <cellStyle name="Note 2 3 3 5 2 6 4" xfId="54981"/>
    <cellStyle name="Note 2 3 3 5 2 7" xfId="54982"/>
    <cellStyle name="Note 2 3 3 5 2 7 2" xfId="54983"/>
    <cellStyle name="Note 2 3 3 5 2 7 2 2" xfId="54984"/>
    <cellStyle name="Note 2 3 3 5 2 7 3" xfId="54985"/>
    <cellStyle name="Note 2 3 3 5 2 8" xfId="54986"/>
    <cellStyle name="Note 2 3 3 5 2 8 2" xfId="54987"/>
    <cellStyle name="Note 2 3 3 5 2 9" xfId="54988"/>
    <cellStyle name="Note 2 3 3 5 3" xfId="54989"/>
    <cellStyle name="Note 2 3 3 5 3 10" xfId="54990"/>
    <cellStyle name="Note 2 3 3 5 3 2" xfId="54991"/>
    <cellStyle name="Note 2 3 3 5 3 2 2" xfId="54992"/>
    <cellStyle name="Note 2 3 3 5 3 2 2 2" xfId="54993"/>
    <cellStyle name="Note 2 3 3 5 3 2 2 2 2" xfId="54994"/>
    <cellStyle name="Note 2 3 3 5 3 2 2 2 2 2" xfId="54995"/>
    <cellStyle name="Note 2 3 3 5 3 2 2 2 3" xfId="54996"/>
    <cellStyle name="Note 2 3 3 5 3 2 2 3" xfId="54997"/>
    <cellStyle name="Note 2 3 3 5 3 2 2 3 2" xfId="54998"/>
    <cellStyle name="Note 2 3 3 5 3 2 2 4" xfId="54999"/>
    <cellStyle name="Note 2 3 3 5 3 2 3" xfId="55000"/>
    <cellStyle name="Note 2 3 3 5 3 2 3 2" xfId="55001"/>
    <cellStyle name="Note 2 3 3 5 3 2 3 2 2" xfId="55002"/>
    <cellStyle name="Note 2 3 3 5 3 2 3 2 2 2" xfId="55003"/>
    <cellStyle name="Note 2 3 3 5 3 2 3 2 3" xfId="55004"/>
    <cellStyle name="Note 2 3 3 5 3 2 3 3" xfId="55005"/>
    <cellStyle name="Note 2 3 3 5 3 2 3 3 2" xfId="55006"/>
    <cellStyle name="Note 2 3 3 5 3 2 3 4" xfId="55007"/>
    <cellStyle name="Note 2 3 3 5 3 2 4" xfId="55008"/>
    <cellStyle name="Note 2 3 3 5 3 2 4 2" xfId="55009"/>
    <cellStyle name="Note 2 3 3 5 3 2 4 2 2" xfId="55010"/>
    <cellStyle name="Note 2 3 3 5 3 2 4 3" xfId="55011"/>
    <cellStyle name="Note 2 3 3 5 3 2 5" xfId="55012"/>
    <cellStyle name="Note 2 3 3 5 3 2 5 2" xfId="55013"/>
    <cellStyle name="Note 2 3 3 5 3 2 6" xfId="55014"/>
    <cellStyle name="Note 2 3 3 5 3 2 7" xfId="55015"/>
    <cellStyle name="Note 2 3 3 5 3 3" xfId="55016"/>
    <cellStyle name="Note 2 3 3 5 3 3 2" xfId="55017"/>
    <cellStyle name="Note 2 3 3 5 3 3 2 2" xfId="55018"/>
    <cellStyle name="Note 2 3 3 5 3 3 2 2 2" xfId="55019"/>
    <cellStyle name="Note 2 3 3 5 3 3 2 3" xfId="55020"/>
    <cellStyle name="Note 2 3 3 5 3 3 3" xfId="55021"/>
    <cellStyle name="Note 2 3 3 5 3 3 3 2" xfId="55022"/>
    <cellStyle name="Note 2 3 3 5 3 3 4" xfId="55023"/>
    <cellStyle name="Note 2 3 3 5 3 3 5" xfId="55024"/>
    <cellStyle name="Note 2 3 3 5 3 4" xfId="55025"/>
    <cellStyle name="Note 2 3 3 5 3 4 2" xfId="55026"/>
    <cellStyle name="Note 2 3 3 5 3 4 2 2" xfId="55027"/>
    <cellStyle name="Note 2 3 3 5 3 4 2 2 2" xfId="55028"/>
    <cellStyle name="Note 2 3 3 5 3 4 2 3" xfId="55029"/>
    <cellStyle name="Note 2 3 3 5 3 4 3" xfId="55030"/>
    <cellStyle name="Note 2 3 3 5 3 4 3 2" xfId="55031"/>
    <cellStyle name="Note 2 3 3 5 3 4 4" xfId="55032"/>
    <cellStyle name="Note 2 3 3 5 3 5" xfId="55033"/>
    <cellStyle name="Note 2 3 3 5 3 5 2" xfId="55034"/>
    <cellStyle name="Note 2 3 3 5 3 5 2 2" xfId="55035"/>
    <cellStyle name="Note 2 3 3 5 3 5 2 2 2" xfId="55036"/>
    <cellStyle name="Note 2 3 3 5 3 5 2 3" xfId="55037"/>
    <cellStyle name="Note 2 3 3 5 3 5 3" xfId="55038"/>
    <cellStyle name="Note 2 3 3 5 3 5 3 2" xfId="55039"/>
    <cellStyle name="Note 2 3 3 5 3 5 4" xfId="55040"/>
    <cellStyle name="Note 2 3 3 5 3 6" xfId="55041"/>
    <cellStyle name="Note 2 3 3 5 3 6 2" xfId="55042"/>
    <cellStyle name="Note 2 3 3 5 3 6 2 2" xfId="55043"/>
    <cellStyle name="Note 2 3 3 5 3 6 2 2 2" xfId="55044"/>
    <cellStyle name="Note 2 3 3 5 3 6 2 3" xfId="55045"/>
    <cellStyle name="Note 2 3 3 5 3 6 3" xfId="55046"/>
    <cellStyle name="Note 2 3 3 5 3 6 3 2" xfId="55047"/>
    <cellStyle name="Note 2 3 3 5 3 6 4" xfId="55048"/>
    <cellStyle name="Note 2 3 3 5 3 7" xfId="55049"/>
    <cellStyle name="Note 2 3 3 5 3 7 2" xfId="55050"/>
    <cellStyle name="Note 2 3 3 5 3 7 2 2" xfId="55051"/>
    <cellStyle name="Note 2 3 3 5 3 7 3" xfId="55052"/>
    <cellStyle name="Note 2 3 3 5 3 8" xfId="55053"/>
    <cellStyle name="Note 2 3 3 5 3 8 2" xfId="55054"/>
    <cellStyle name="Note 2 3 3 5 3 9" xfId="55055"/>
    <cellStyle name="Note 2 3 3 5 4" xfId="55056"/>
    <cellStyle name="Note 2 3 3 5 4 2" xfId="55057"/>
    <cellStyle name="Note 2 3 3 5 4 2 2" xfId="55058"/>
    <cellStyle name="Note 2 3 3 5 4 2 2 2" xfId="55059"/>
    <cellStyle name="Note 2 3 3 5 4 2 2 2 2" xfId="55060"/>
    <cellStyle name="Note 2 3 3 5 4 2 2 3" xfId="55061"/>
    <cellStyle name="Note 2 3 3 5 4 2 3" xfId="55062"/>
    <cellStyle name="Note 2 3 3 5 4 2 3 2" xfId="55063"/>
    <cellStyle name="Note 2 3 3 5 4 2 4" xfId="55064"/>
    <cellStyle name="Note 2 3 3 5 4 3" xfId="55065"/>
    <cellStyle name="Note 2 3 3 5 4 3 2" xfId="55066"/>
    <cellStyle name="Note 2 3 3 5 4 3 2 2" xfId="55067"/>
    <cellStyle name="Note 2 3 3 5 4 3 2 2 2" xfId="55068"/>
    <cellStyle name="Note 2 3 3 5 4 3 2 3" xfId="55069"/>
    <cellStyle name="Note 2 3 3 5 4 3 3" xfId="55070"/>
    <cellStyle name="Note 2 3 3 5 4 3 3 2" xfId="55071"/>
    <cellStyle name="Note 2 3 3 5 4 3 4" xfId="55072"/>
    <cellStyle name="Note 2 3 3 5 4 4" xfId="55073"/>
    <cellStyle name="Note 2 3 3 5 4 4 2" xfId="55074"/>
    <cellStyle name="Note 2 3 3 5 4 4 2 2" xfId="55075"/>
    <cellStyle name="Note 2 3 3 5 4 4 3" xfId="55076"/>
    <cellStyle name="Note 2 3 3 5 4 5" xfId="55077"/>
    <cellStyle name="Note 2 3 3 5 4 5 2" xfId="55078"/>
    <cellStyle name="Note 2 3 3 5 4 6" xfId="55079"/>
    <cellStyle name="Note 2 3 3 5 4 7" xfId="55080"/>
    <cellStyle name="Note 2 3 3 5 5" xfId="55081"/>
    <cellStyle name="Note 2 3 3 5 5 2" xfId="55082"/>
    <cellStyle name="Note 2 3 3 5 5 2 2" xfId="55083"/>
    <cellStyle name="Note 2 3 3 5 5 2 2 2" xfId="55084"/>
    <cellStyle name="Note 2 3 3 5 5 2 3" xfId="55085"/>
    <cellStyle name="Note 2 3 3 5 5 3" xfId="55086"/>
    <cellStyle name="Note 2 3 3 5 5 3 2" xfId="55087"/>
    <cellStyle name="Note 2 3 3 5 5 4" xfId="55088"/>
    <cellStyle name="Note 2 3 3 5 5 5" xfId="55089"/>
    <cellStyle name="Note 2 3 3 5 6" xfId="55090"/>
    <cellStyle name="Note 2 3 3 5 6 2" xfId="55091"/>
    <cellStyle name="Note 2 3 3 5 6 2 2" xfId="55092"/>
    <cellStyle name="Note 2 3 3 5 6 2 2 2" xfId="55093"/>
    <cellStyle name="Note 2 3 3 5 6 2 3" xfId="55094"/>
    <cellStyle name="Note 2 3 3 5 6 3" xfId="55095"/>
    <cellStyle name="Note 2 3 3 5 6 3 2" xfId="55096"/>
    <cellStyle name="Note 2 3 3 5 6 4" xfId="55097"/>
    <cellStyle name="Note 2 3 3 5 7" xfId="55098"/>
    <cellStyle name="Note 2 3 3 5 7 2" xfId="55099"/>
    <cellStyle name="Note 2 3 3 5 7 2 2" xfId="55100"/>
    <cellStyle name="Note 2 3 3 5 7 2 2 2" xfId="55101"/>
    <cellStyle name="Note 2 3 3 5 7 2 3" xfId="55102"/>
    <cellStyle name="Note 2 3 3 5 7 3" xfId="55103"/>
    <cellStyle name="Note 2 3 3 5 7 3 2" xfId="55104"/>
    <cellStyle name="Note 2 3 3 5 7 4" xfId="55105"/>
    <cellStyle name="Note 2 3 3 5 8" xfId="55106"/>
    <cellStyle name="Note 2 3 3 5 8 2" xfId="55107"/>
    <cellStyle name="Note 2 3 3 5 8 2 2" xfId="55108"/>
    <cellStyle name="Note 2 3 3 5 8 2 2 2" xfId="55109"/>
    <cellStyle name="Note 2 3 3 5 8 2 3" xfId="55110"/>
    <cellStyle name="Note 2 3 3 5 8 3" xfId="55111"/>
    <cellStyle name="Note 2 3 3 5 8 3 2" xfId="55112"/>
    <cellStyle name="Note 2 3 3 5 8 4" xfId="55113"/>
    <cellStyle name="Note 2 3 3 5 9" xfId="55114"/>
    <cellStyle name="Note 2 3 3 5 9 2" xfId="55115"/>
    <cellStyle name="Note 2 3 3 5 9 2 2" xfId="55116"/>
    <cellStyle name="Note 2 3 3 5 9 3" xfId="55117"/>
    <cellStyle name="Note 2 3 3 6" xfId="55118"/>
    <cellStyle name="Note 2 3 3 6 10" xfId="55119"/>
    <cellStyle name="Note 2 3 3 6 11" xfId="55120"/>
    <cellStyle name="Note 2 3 3 6 2" xfId="55121"/>
    <cellStyle name="Note 2 3 3 6 2 2" xfId="55122"/>
    <cellStyle name="Note 2 3 3 6 2 2 2" xfId="55123"/>
    <cellStyle name="Note 2 3 3 6 2 2 2 2" xfId="55124"/>
    <cellStyle name="Note 2 3 3 6 2 2 2 2 2" xfId="55125"/>
    <cellStyle name="Note 2 3 3 6 2 2 2 3" xfId="55126"/>
    <cellStyle name="Note 2 3 3 6 2 2 3" xfId="55127"/>
    <cellStyle name="Note 2 3 3 6 2 2 3 2" xfId="55128"/>
    <cellStyle name="Note 2 3 3 6 2 2 4" xfId="55129"/>
    <cellStyle name="Note 2 3 3 6 2 3" xfId="55130"/>
    <cellStyle name="Note 2 3 3 6 2 3 2" xfId="55131"/>
    <cellStyle name="Note 2 3 3 6 2 3 2 2" xfId="55132"/>
    <cellStyle name="Note 2 3 3 6 2 3 2 2 2" xfId="55133"/>
    <cellStyle name="Note 2 3 3 6 2 3 2 3" xfId="55134"/>
    <cellStyle name="Note 2 3 3 6 2 3 3" xfId="55135"/>
    <cellStyle name="Note 2 3 3 6 2 3 3 2" xfId="55136"/>
    <cellStyle name="Note 2 3 3 6 2 3 4" xfId="55137"/>
    <cellStyle name="Note 2 3 3 6 2 4" xfId="55138"/>
    <cellStyle name="Note 2 3 3 6 2 4 2" xfId="55139"/>
    <cellStyle name="Note 2 3 3 6 2 4 2 2" xfId="55140"/>
    <cellStyle name="Note 2 3 3 6 2 4 3" xfId="55141"/>
    <cellStyle name="Note 2 3 3 6 2 5" xfId="55142"/>
    <cellStyle name="Note 2 3 3 6 2 5 2" xfId="55143"/>
    <cellStyle name="Note 2 3 3 6 2 6" xfId="55144"/>
    <cellStyle name="Note 2 3 3 6 2 7" xfId="55145"/>
    <cellStyle name="Note 2 3 3 6 3" xfId="55146"/>
    <cellStyle name="Note 2 3 3 6 3 2" xfId="55147"/>
    <cellStyle name="Note 2 3 3 6 3 2 2" xfId="55148"/>
    <cellStyle name="Note 2 3 3 6 3 2 2 2" xfId="55149"/>
    <cellStyle name="Note 2 3 3 6 3 2 3" xfId="55150"/>
    <cellStyle name="Note 2 3 3 6 3 3" xfId="55151"/>
    <cellStyle name="Note 2 3 3 6 3 3 2" xfId="55152"/>
    <cellStyle name="Note 2 3 3 6 3 4" xfId="55153"/>
    <cellStyle name="Note 2 3 3 6 3 5" xfId="55154"/>
    <cellStyle name="Note 2 3 3 6 4" xfId="55155"/>
    <cellStyle name="Note 2 3 3 6 4 2" xfId="55156"/>
    <cellStyle name="Note 2 3 3 6 4 2 2" xfId="55157"/>
    <cellStyle name="Note 2 3 3 6 4 2 2 2" xfId="55158"/>
    <cellStyle name="Note 2 3 3 6 4 2 3" xfId="55159"/>
    <cellStyle name="Note 2 3 3 6 4 3" xfId="55160"/>
    <cellStyle name="Note 2 3 3 6 4 3 2" xfId="55161"/>
    <cellStyle name="Note 2 3 3 6 4 4" xfId="55162"/>
    <cellStyle name="Note 2 3 3 6 5" xfId="55163"/>
    <cellStyle name="Note 2 3 3 6 5 2" xfId="55164"/>
    <cellStyle name="Note 2 3 3 6 5 2 2" xfId="55165"/>
    <cellStyle name="Note 2 3 3 6 5 2 2 2" xfId="55166"/>
    <cellStyle name="Note 2 3 3 6 5 2 3" xfId="55167"/>
    <cellStyle name="Note 2 3 3 6 5 3" xfId="55168"/>
    <cellStyle name="Note 2 3 3 6 5 3 2" xfId="55169"/>
    <cellStyle name="Note 2 3 3 6 5 4" xfId="55170"/>
    <cellStyle name="Note 2 3 3 6 6" xfId="55171"/>
    <cellStyle name="Note 2 3 3 6 6 2" xfId="55172"/>
    <cellStyle name="Note 2 3 3 6 6 2 2" xfId="55173"/>
    <cellStyle name="Note 2 3 3 6 6 2 2 2" xfId="55174"/>
    <cellStyle name="Note 2 3 3 6 6 2 3" xfId="55175"/>
    <cellStyle name="Note 2 3 3 6 6 3" xfId="55176"/>
    <cellStyle name="Note 2 3 3 6 6 3 2" xfId="55177"/>
    <cellStyle name="Note 2 3 3 6 6 4" xfId="55178"/>
    <cellStyle name="Note 2 3 3 6 7" xfId="55179"/>
    <cellStyle name="Note 2 3 3 6 7 2" xfId="55180"/>
    <cellStyle name="Note 2 3 3 6 7 2 2" xfId="55181"/>
    <cellStyle name="Note 2 3 3 6 7 3" xfId="55182"/>
    <cellStyle name="Note 2 3 3 6 8" xfId="55183"/>
    <cellStyle name="Note 2 3 3 6 8 2" xfId="55184"/>
    <cellStyle name="Note 2 3 3 6 9" xfId="55185"/>
    <cellStyle name="Note 2 3 3 7" xfId="55186"/>
    <cellStyle name="Note 2 3 3 7 10" xfId="55187"/>
    <cellStyle name="Note 2 3 3 7 11" xfId="55188"/>
    <cellStyle name="Note 2 3 3 7 2" xfId="55189"/>
    <cellStyle name="Note 2 3 3 7 2 2" xfId="55190"/>
    <cellStyle name="Note 2 3 3 7 2 2 2" xfId="55191"/>
    <cellStyle name="Note 2 3 3 7 2 2 2 2" xfId="55192"/>
    <cellStyle name="Note 2 3 3 7 2 2 2 2 2" xfId="55193"/>
    <cellStyle name="Note 2 3 3 7 2 2 2 3" xfId="55194"/>
    <cellStyle name="Note 2 3 3 7 2 2 3" xfId="55195"/>
    <cellStyle name="Note 2 3 3 7 2 2 3 2" xfId="55196"/>
    <cellStyle name="Note 2 3 3 7 2 2 4" xfId="55197"/>
    <cellStyle name="Note 2 3 3 7 2 3" xfId="55198"/>
    <cellStyle name="Note 2 3 3 7 2 3 2" xfId="55199"/>
    <cellStyle name="Note 2 3 3 7 2 3 2 2" xfId="55200"/>
    <cellStyle name="Note 2 3 3 7 2 3 2 2 2" xfId="55201"/>
    <cellStyle name="Note 2 3 3 7 2 3 2 3" xfId="55202"/>
    <cellStyle name="Note 2 3 3 7 2 3 3" xfId="55203"/>
    <cellStyle name="Note 2 3 3 7 2 3 3 2" xfId="55204"/>
    <cellStyle name="Note 2 3 3 7 2 3 4" xfId="55205"/>
    <cellStyle name="Note 2 3 3 7 2 4" xfId="55206"/>
    <cellStyle name="Note 2 3 3 7 2 4 2" xfId="55207"/>
    <cellStyle name="Note 2 3 3 7 2 4 2 2" xfId="55208"/>
    <cellStyle name="Note 2 3 3 7 2 4 3" xfId="55209"/>
    <cellStyle name="Note 2 3 3 7 2 5" xfId="55210"/>
    <cellStyle name="Note 2 3 3 7 2 5 2" xfId="55211"/>
    <cellStyle name="Note 2 3 3 7 2 6" xfId="55212"/>
    <cellStyle name="Note 2 3 3 7 2 7" xfId="55213"/>
    <cellStyle name="Note 2 3 3 7 3" xfId="55214"/>
    <cellStyle name="Note 2 3 3 7 3 2" xfId="55215"/>
    <cellStyle name="Note 2 3 3 7 3 2 2" xfId="55216"/>
    <cellStyle name="Note 2 3 3 7 3 2 2 2" xfId="55217"/>
    <cellStyle name="Note 2 3 3 7 3 2 3" xfId="55218"/>
    <cellStyle name="Note 2 3 3 7 3 3" xfId="55219"/>
    <cellStyle name="Note 2 3 3 7 3 3 2" xfId="55220"/>
    <cellStyle name="Note 2 3 3 7 3 4" xfId="55221"/>
    <cellStyle name="Note 2 3 3 7 3 5" xfId="55222"/>
    <cellStyle name="Note 2 3 3 7 4" xfId="55223"/>
    <cellStyle name="Note 2 3 3 7 4 2" xfId="55224"/>
    <cellStyle name="Note 2 3 3 7 4 2 2" xfId="55225"/>
    <cellStyle name="Note 2 3 3 7 4 2 2 2" xfId="55226"/>
    <cellStyle name="Note 2 3 3 7 4 2 3" xfId="55227"/>
    <cellStyle name="Note 2 3 3 7 4 3" xfId="55228"/>
    <cellStyle name="Note 2 3 3 7 4 3 2" xfId="55229"/>
    <cellStyle name="Note 2 3 3 7 4 4" xfId="55230"/>
    <cellStyle name="Note 2 3 3 7 5" xfId="55231"/>
    <cellStyle name="Note 2 3 3 7 5 2" xfId="55232"/>
    <cellStyle name="Note 2 3 3 7 5 2 2" xfId="55233"/>
    <cellStyle name="Note 2 3 3 7 5 2 2 2" xfId="55234"/>
    <cellStyle name="Note 2 3 3 7 5 2 3" xfId="55235"/>
    <cellStyle name="Note 2 3 3 7 5 3" xfId="55236"/>
    <cellStyle name="Note 2 3 3 7 5 3 2" xfId="55237"/>
    <cellStyle name="Note 2 3 3 7 5 4" xfId="55238"/>
    <cellStyle name="Note 2 3 3 7 6" xfId="55239"/>
    <cellStyle name="Note 2 3 3 7 6 2" xfId="55240"/>
    <cellStyle name="Note 2 3 3 7 6 2 2" xfId="55241"/>
    <cellStyle name="Note 2 3 3 7 6 2 2 2" xfId="55242"/>
    <cellStyle name="Note 2 3 3 7 6 2 3" xfId="55243"/>
    <cellStyle name="Note 2 3 3 7 6 3" xfId="55244"/>
    <cellStyle name="Note 2 3 3 7 6 3 2" xfId="55245"/>
    <cellStyle name="Note 2 3 3 7 6 4" xfId="55246"/>
    <cellStyle name="Note 2 3 3 7 7" xfId="55247"/>
    <cellStyle name="Note 2 3 3 7 7 2" xfId="55248"/>
    <cellStyle name="Note 2 3 3 7 7 2 2" xfId="55249"/>
    <cellStyle name="Note 2 3 3 7 7 3" xfId="55250"/>
    <cellStyle name="Note 2 3 3 7 8" xfId="55251"/>
    <cellStyle name="Note 2 3 3 7 8 2" xfId="55252"/>
    <cellStyle name="Note 2 3 3 7 9" xfId="55253"/>
    <cellStyle name="Note 2 3 3 8" xfId="55254"/>
    <cellStyle name="Note 2 3 3 8 2" xfId="55255"/>
    <cellStyle name="Note 2 3 3 8 2 2" xfId="55256"/>
    <cellStyle name="Note 2 3 3 8 2 2 2" xfId="55257"/>
    <cellStyle name="Note 2 3 3 8 2 2 2 2" xfId="55258"/>
    <cellStyle name="Note 2 3 3 8 2 2 3" xfId="55259"/>
    <cellStyle name="Note 2 3 3 8 2 3" xfId="55260"/>
    <cellStyle name="Note 2 3 3 8 2 3 2" xfId="55261"/>
    <cellStyle name="Note 2 3 3 8 2 4" xfId="55262"/>
    <cellStyle name="Note 2 3 3 8 3" xfId="55263"/>
    <cellStyle name="Note 2 3 3 8 3 2" xfId="55264"/>
    <cellStyle name="Note 2 3 3 8 3 2 2" xfId="55265"/>
    <cellStyle name="Note 2 3 3 8 3 2 2 2" xfId="55266"/>
    <cellStyle name="Note 2 3 3 8 3 2 3" xfId="55267"/>
    <cellStyle name="Note 2 3 3 8 3 3" xfId="55268"/>
    <cellStyle name="Note 2 3 3 8 3 3 2" xfId="55269"/>
    <cellStyle name="Note 2 3 3 8 3 4" xfId="55270"/>
    <cellStyle name="Note 2 3 3 8 4" xfId="55271"/>
    <cellStyle name="Note 2 3 3 8 4 2" xfId="55272"/>
    <cellStyle name="Note 2 3 3 8 4 2 2" xfId="55273"/>
    <cellStyle name="Note 2 3 3 8 4 3" xfId="55274"/>
    <cellStyle name="Note 2 3 3 8 5" xfId="55275"/>
    <cellStyle name="Note 2 3 3 8 5 2" xfId="55276"/>
    <cellStyle name="Note 2 3 3 8 6" xfId="55277"/>
    <cellStyle name="Note 2 3 3 8 7" xfId="55278"/>
    <cellStyle name="Note 2 3 3 9" xfId="55279"/>
    <cellStyle name="Note 2 3 3 9 2" xfId="55280"/>
    <cellStyle name="Note 2 3 3 9 2 2" xfId="55281"/>
    <cellStyle name="Note 2 3 3 9 2 2 2" xfId="55282"/>
    <cellStyle name="Note 2 3 3 9 2 2 2 2" xfId="55283"/>
    <cellStyle name="Note 2 3 3 9 2 2 3" xfId="55284"/>
    <cellStyle name="Note 2 3 3 9 2 3" xfId="55285"/>
    <cellStyle name="Note 2 3 3 9 2 3 2" xfId="55286"/>
    <cellStyle name="Note 2 3 3 9 2 4" xfId="55287"/>
    <cellStyle name="Note 2 3 3 9 3" xfId="55288"/>
    <cellStyle name="Note 2 3 3 9 3 2" xfId="55289"/>
    <cellStyle name="Note 2 3 3 9 3 2 2" xfId="55290"/>
    <cellStyle name="Note 2 3 3 9 3 2 2 2" xfId="55291"/>
    <cellStyle name="Note 2 3 3 9 3 2 3" xfId="55292"/>
    <cellStyle name="Note 2 3 3 9 3 3" xfId="55293"/>
    <cellStyle name="Note 2 3 3 9 3 3 2" xfId="55294"/>
    <cellStyle name="Note 2 3 3 9 3 4" xfId="55295"/>
    <cellStyle name="Note 2 3 3 9 4" xfId="55296"/>
    <cellStyle name="Note 2 3 3 9 4 2" xfId="55297"/>
    <cellStyle name="Note 2 3 3 9 4 2 2" xfId="55298"/>
    <cellStyle name="Note 2 3 3 9 4 3" xfId="55299"/>
    <cellStyle name="Note 2 3 3 9 5" xfId="55300"/>
    <cellStyle name="Note 2 3 3 9 5 2" xfId="55301"/>
    <cellStyle name="Note 2 3 3 9 6" xfId="55302"/>
    <cellStyle name="Note 2 3 3 9 7" xfId="55303"/>
    <cellStyle name="Note 2 3 4" xfId="55304"/>
    <cellStyle name="Note 2 3 4 10" xfId="55305"/>
    <cellStyle name="Note 2 3 4 10 2" xfId="55306"/>
    <cellStyle name="Note 2 3 4 10 2 2" xfId="55307"/>
    <cellStyle name="Note 2 3 4 10 2 2 2" xfId="55308"/>
    <cellStyle name="Note 2 3 4 10 2 3" xfId="55309"/>
    <cellStyle name="Note 2 3 4 10 3" xfId="55310"/>
    <cellStyle name="Note 2 3 4 10 3 2" xfId="55311"/>
    <cellStyle name="Note 2 3 4 10 4" xfId="55312"/>
    <cellStyle name="Note 2 3 4 11" xfId="55313"/>
    <cellStyle name="Note 2 3 4 11 2" xfId="55314"/>
    <cellStyle name="Note 2 3 4 11 2 2" xfId="55315"/>
    <cellStyle name="Note 2 3 4 11 3" xfId="55316"/>
    <cellStyle name="Note 2 3 4 12" xfId="55317"/>
    <cellStyle name="Note 2 3 4 12 2" xfId="55318"/>
    <cellStyle name="Note 2 3 4 13" xfId="55319"/>
    <cellStyle name="Note 2 3 4 14" xfId="55320"/>
    <cellStyle name="Note 2 3 4 15" xfId="55321"/>
    <cellStyle name="Note 2 3 4 16" xfId="55322"/>
    <cellStyle name="Note 2 3 4 17" xfId="55323"/>
    <cellStyle name="Note 2 3 4 18" xfId="55324"/>
    <cellStyle name="Note 2 3 4 19" xfId="55325"/>
    <cellStyle name="Note 2 3 4 2" xfId="55326"/>
    <cellStyle name="Note 2 3 4 2 10" xfId="55327"/>
    <cellStyle name="Note 2 3 4 2 10 2" xfId="55328"/>
    <cellStyle name="Note 2 3 4 2 10 2 2" xfId="55329"/>
    <cellStyle name="Note 2 3 4 2 10 3" xfId="55330"/>
    <cellStyle name="Note 2 3 4 2 11" xfId="55331"/>
    <cellStyle name="Note 2 3 4 2 11 2" xfId="55332"/>
    <cellStyle name="Note 2 3 4 2 12" xfId="55333"/>
    <cellStyle name="Note 2 3 4 2 13" xfId="55334"/>
    <cellStyle name="Note 2 3 4 2 14" xfId="55335"/>
    <cellStyle name="Note 2 3 4 2 15" xfId="55336"/>
    <cellStyle name="Note 2 3 4 2 2" xfId="55337"/>
    <cellStyle name="Note 2 3 4 2 2 10" xfId="55338"/>
    <cellStyle name="Note 2 3 4 2 2 10 2" xfId="55339"/>
    <cellStyle name="Note 2 3 4 2 2 11" xfId="55340"/>
    <cellStyle name="Note 2 3 4 2 2 12" xfId="55341"/>
    <cellStyle name="Note 2 3 4 2 2 13" xfId="55342"/>
    <cellStyle name="Note 2 3 4 2 2 2" xfId="55343"/>
    <cellStyle name="Note 2 3 4 2 2 2 10" xfId="55344"/>
    <cellStyle name="Note 2 3 4 2 2 2 11" xfId="55345"/>
    <cellStyle name="Note 2 3 4 2 2 2 2" xfId="55346"/>
    <cellStyle name="Note 2 3 4 2 2 2 2 2" xfId="55347"/>
    <cellStyle name="Note 2 3 4 2 2 2 2 2 2" xfId="55348"/>
    <cellStyle name="Note 2 3 4 2 2 2 2 2 2 2" xfId="55349"/>
    <cellStyle name="Note 2 3 4 2 2 2 2 2 2 2 2" xfId="55350"/>
    <cellStyle name="Note 2 3 4 2 2 2 2 2 2 3" xfId="55351"/>
    <cellStyle name="Note 2 3 4 2 2 2 2 2 3" xfId="55352"/>
    <cellStyle name="Note 2 3 4 2 2 2 2 2 3 2" xfId="55353"/>
    <cellStyle name="Note 2 3 4 2 2 2 2 2 4" xfId="55354"/>
    <cellStyle name="Note 2 3 4 2 2 2 2 3" xfId="55355"/>
    <cellStyle name="Note 2 3 4 2 2 2 2 3 2" xfId="55356"/>
    <cellStyle name="Note 2 3 4 2 2 2 2 3 2 2" xfId="55357"/>
    <cellStyle name="Note 2 3 4 2 2 2 2 3 2 2 2" xfId="55358"/>
    <cellStyle name="Note 2 3 4 2 2 2 2 3 2 3" xfId="55359"/>
    <cellStyle name="Note 2 3 4 2 2 2 2 3 3" xfId="55360"/>
    <cellStyle name="Note 2 3 4 2 2 2 2 3 3 2" xfId="55361"/>
    <cellStyle name="Note 2 3 4 2 2 2 2 3 4" xfId="55362"/>
    <cellStyle name="Note 2 3 4 2 2 2 2 4" xfId="55363"/>
    <cellStyle name="Note 2 3 4 2 2 2 2 4 2" xfId="55364"/>
    <cellStyle name="Note 2 3 4 2 2 2 2 4 2 2" xfId="55365"/>
    <cellStyle name="Note 2 3 4 2 2 2 2 4 3" xfId="55366"/>
    <cellStyle name="Note 2 3 4 2 2 2 2 5" xfId="55367"/>
    <cellStyle name="Note 2 3 4 2 2 2 2 5 2" xfId="55368"/>
    <cellStyle name="Note 2 3 4 2 2 2 2 6" xfId="55369"/>
    <cellStyle name="Note 2 3 4 2 2 2 2 7" xfId="55370"/>
    <cellStyle name="Note 2 3 4 2 2 2 3" xfId="55371"/>
    <cellStyle name="Note 2 3 4 2 2 2 3 2" xfId="55372"/>
    <cellStyle name="Note 2 3 4 2 2 2 3 2 2" xfId="55373"/>
    <cellStyle name="Note 2 3 4 2 2 2 3 2 2 2" xfId="55374"/>
    <cellStyle name="Note 2 3 4 2 2 2 3 2 3" xfId="55375"/>
    <cellStyle name="Note 2 3 4 2 2 2 3 3" xfId="55376"/>
    <cellStyle name="Note 2 3 4 2 2 2 3 3 2" xfId="55377"/>
    <cellStyle name="Note 2 3 4 2 2 2 3 4" xfId="55378"/>
    <cellStyle name="Note 2 3 4 2 2 2 3 5" xfId="55379"/>
    <cellStyle name="Note 2 3 4 2 2 2 4" xfId="55380"/>
    <cellStyle name="Note 2 3 4 2 2 2 4 2" xfId="55381"/>
    <cellStyle name="Note 2 3 4 2 2 2 4 2 2" xfId="55382"/>
    <cellStyle name="Note 2 3 4 2 2 2 4 2 2 2" xfId="55383"/>
    <cellStyle name="Note 2 3 4 2 2 2 4 2 3" xfId="55384"/>
    <cellStyle name="Note 2 3 4 2 2 2 4 3" xfId="55385"/>
    <cellStyle name="Note 2 3 4 2 2 2 4 3 2" xfId="55386"/>
    <cellStyle name="Note 2 3 4 2 2 2 4 4" xfId="55387"/>
    <cellStyle name="Note 2 3 4 2 2 2 5" xfId="55388"/>
    <cellStyle name="Note 2 3 4 2 2 2 5 2" xfId="55389"/>
    <cellStyle name="Note 2 3 4 2 2 2 5 2 2" xfId="55390"/>
    <cellStyle name="Note 2 3 4 2 2 2 5 2 2 2" xfId="55391"/>
    <cellStyle name="Note 2 3 4 2 2 2 5 2 3" xfId="55392"/>
    <cellStyle name="Note 2 3 4 2 2 2 5 3" xfId="55393"/>
    <cellStyle name="Note 2 3 4 2 2 2 5 3 2" xfId="55394"/>
    <cellStyle name="Note 2 3 4 2 2 2 5 4" xfId="55395"/>
    <cellStyle name="Note 2 3 4 2 2 2 6" xfId="55396"/>
    <cellStyle name="Note 2 3 4 2 2 2 6 2" xfId="55397"/>
    <cellStyle name="Note 2 3 4 2 2 2 6 2 2" xfId="55398"/>
    <cellStyle name="Note 2 3 4 2 2 2 6 2 2 2" xfId="55399"/>
    <cellStyle name="Note 2 3 4 2 2 2 6 2 3" xfId="55400"/>
    <cellStyle name="Note 2 3 4 2 2 2 6 3" xfId="55401"/>
    <cellStyle name="Note 2 3 4 2 2 2 6 3 2" xfId="55402"/>
    <cellStyle name="Note 2 3 4 2 2 2 6 4" xfId="55403"/>
    <cellStyle name="Note 2 3 4 2 2 2 7" xfId="55404"/>
    <cellStyle name="Note 2 3 4 2 2 2 7 2" xfId="55405"/>
    <cellStyle name="Note 2 3 4 2 2 2 7 2 2" xfId="55406"/>
    <cellStyle name="Note 2 3 4 2 2 2 7 3" xfId="55407"/>
    <cellStyle name="Note 2 3 4 2 2 2 8" xfId="55408"/>
    <cellStyle name="Note 2 3 4 2 2 2 8 2" xfId="55409"/>
    <cellStyle name="Note 2 3 4 2 2 2 9" xfId="55410"/>
    <cellStyle name="Note 2 3 4 2 2 3" xfId="55411"/>
    <cellStyle name="Note 2 3 4 2 2 3 10" xfId="55412"/>
    <cellStyle name="Note 2 3 4 2 2 3 2" xfId="55413"/>
    <cellStyle name="Note 2 3 4 2 2 3 2 2" xfId="55414"/>
    <cellStyle name="Note 2 3 4 2 2 3 2 2 2" xfId="55415"/>
    <cellStyle name="Note 2 3 4 2 2 3 2 2 2 2" xfId="55416"/>
    <cellStyle name="Note 2 3 4 2 2 3 2 2 2 2 2" xfId="55417"/>
    <cellStyle name="Note 2 3 4 2 2 3 2 2 2 3" xfId="55418"/>
    <cellStyle name="Note 2 3 4 2 2 3 2 2 3" xfId="55419"/>
    <cellStyle name="Note 2 3 4 2 2 3 2 2 3 2" xfId="55420"/>
    <cellStyle name="Note 2 3 4 2 2 3 2 2 4" xfId="55421"/>
    <cellStyle name="Note 2 3 4 2 2 3 2 3" xfId="55422"/>
    <cellStyle name="Note 2 3 4 2 2 3 2 3 2" xfId="55423"/>
    <cellStyle name="Note 2 3 4 2 2 3 2 3 2 2" xfId="55424"/>
    <cellStyle name="Note 2 3 4 2 2 3 2 3 2 2 2" xfId="55425"/>
    <cellStyle name="Note 2 3 4 2 2 3 2 3 2 3" xfId="55426"/>
    <cellStyle name="Note 2 3 4 2 2 3 2 3 3" xfId="55427"/>
    <cellStyle name="Note 2 3 4 2 2 3 2 3 3 2" xfId="55428"/>
    <cellStyle name="Note 2 3 4 2 2 3 2 3 4" xfId="55429"/>
    <cellStyle name="Note 2 3 4 2 2 3 2 4" xfId="55430"/>
    <cellStyle name="Note 2 3 4 2 2 3 2 4 2" xfId="55431"/>
    <cellStyle name="Note 2 3 4 2 2 3 2 4 2 2" xfId="55432"/>
    <cellStyle name="Note 2 3 4 2 2 3 2 4 3" xfId="55433"/>
    <cellStyle name="Note 2 3 4 2 2 3 2 5" xfId="55434"/>
    <cellStyle name="Note 2 3 4 2 2 3 2 5 2" xfId="55435"/>
    <cellStyle name="Note 2 3 4 2 2 3 2 6" xfId="55436"/>
    <cellStyle name="Note 2 3 4 2 2 3 2 7" xfId="55437"/>
    <cellStyle name="Note 2 3 4 2 2 3 3" xfId="55438"/>
    <cellStyle name="Note 2 3 4 2 2 3 3 2" xfId="55439"/>
    <cellStyle name="Note 2 3 4 2 2 3 3 2 2" xfId="55440"/>
    <cellStyle name="Note 2 3 4 2 2 3 3 2 2 2" xfId="55441"/>
    <cellStyle name="Note 2 3 4 2 2 3 3 2 3" xfId="55442"/>
    <cellStyle name="Note 2 3 4 2 2 3 3 3" xfId="55443"/>
    <cellStyle name="Note 2 3 4 2 2 3 3 3 2" xfId="55444"/>
    <cellStyle name="Note 2 3 4 2 2 3 3 4" xfId="55445"/>
    <cellStyle name="Note 2 3 4 2 2 3 3 5" xfId="55446"/>
    <cellStyle name="Note 2 3 4 2 2 3 4" xfId="55447"/>
    <cellStyle name="Note 2 3 4 2 2 3 4 2" xfId="55448"/>
    <cellStyle name="Note 2 3 4 2 2 3 4 2 2" xfId="55449"/>
    <cellStyle name="Note 2 3 4 2 2 3 4 2 2 2" xfId="55450"/>
    <cellStyle name="Note 2 3 4 2 2 3 4 2 3" xfId="55451"/>
    <cellStyle name="Note 2 3 4 2 2 3 4 3" xfId="55452"/>
    <cellStyle name="Note 2 3 4 2 2 3 4 3 2" xfId="55453"/>
    <cellStyle name="Note 2 3 4 2 2 3 4 4" xfId="55454"/>
    <cellStyle name="Note 2 3 4 2 2 3 5" xfId="55455"/>
    <cellStyle name="Note 2 3 4 2 2 3 5 2" xfId="55456"/>
    <cellStyle name="Note 2 3 4 2 2 3 5 2 2" xfId="55457"/>
    <cellStyle name="Note 2 3 4 2 2 3 5 2 2 2" xfId="55458"/>
    <cellStyle name="Note 2 3 4 2 2 3 5 2 3" xfId="55459"/>
    <cellStyle name="Note 2 3 4 2 2 3 5 3" xfId="55460"/>
    <cellStyle name="Note 2 3 4 2 2 3 5 3 2" xfId="55461"/>
    <cellStyle name="Note 2 3 4 2 2 3 5 4" xfId="55462"/>
    <cellStyle name="Note 2 3 4 2 2 3 6" xfId="55463"/>
    <cellStyle name="Note 2 3 4 2 2 3 6 2" xfId="55464"/>
    <cellStyle name="Note 2 3 4 2 2 3 6 2 2" xfId="55465"/>
    <cellStyle name="Note 2 3 4 2 2 3 6 2 2 2" xfId="55466"/>
    <cellStyle name="Note 2 3 4 2 2 3 6 2 3" xfId="55467"/>
    <cellStyle name="Note 2 3 4 2 2 3 6 3" xfId="55468"/>
    <cellStyle name="Note 2 3 4 2 2 3 6 3 2" xfId="55469"/>
    <cellStyle name="Note 2 3 4 2 2 3 6 4" xfId="55470"/>
    <cellStyle name="Note 2 3 4 2 2 3 7" xfId="55471"/>
    <cellStyle name="Note 2 3 4 2 2 3 7 2" xfId="55472"/>
    <cellStyle name="Note 2 3 4 2 2 3 7 2 2" xfId="55473"/>
    <cellStyle name="Note 2 3 4 2 2 3 7 3" xfId="55474"/>
    <cellStyle name="Note 2 3 4 2 2 3 8" xfId="55475"/>
    <cellStyle name="Note 2 3 4 2 2 3 8 2" xfId="55476"/>
    <cellStyle name="Note 2 3 4 2 2 3 9" xfId="55477"/>
    <cellStyle name="Note 2 3 4 2 2 4" xfId="55478"/>
    <cellStyle name="Note 2 3 4 2 2 4 2" xfId="55479"/>
    <cellStyle name="Note 2 3 4 2 2 4 2 2" xfId="55480"/>
    <cellStyle name="Note 2 3 4 2 2 4 2 2 2" xfId="55481"/>
    <cellStyle name="Note 2 3 4 2 2 4 2 2 2 2" xfId="55482"/>
    <cellStyle name="Note 2 3 4 2 2 4 2 2 3" xfId="55483"/>
    <cellStyle name="Note 2 3 4 2 2 4 2 3" xfId="55484"/>
    <cellStyle name="Note 2 3 4 2 2 4 2 3 2" xfId="55485"/>
    <cellStyle name="Note 2 3 4 2 2 4 2 4" xfId="55486"/>
    <cellStyle name="Note 2 3 4 2 2 4 3" xfId="55487"/>
    <cellStyle name="Note 2 3 4 2 2 4 3 2" xfId="55488"/>
    <cellStyle name="Note 2 3 4 2 2 4 3 2 2" xfId="55489"/>
    <cellStyle name="Note 2 3 4 2 2 4 3 2 2 2" xfId="55490"/>
    <cellStyle name="Note 2 3 4 2 2 4 3 2 3" xfId="55491"/>
    <cellStyle name="Note 2 3 4 2 2 4 3 3" xfId="55492"/>
    <cellStyle name="Note 2 3 4 2 2 4 3 3 2" xfId="55493"/>
    <cellStyle name="Note 2 3 4 2 2 4 3 4" xfId="55494"/>
    <cellStyle name="Note 2 3 4 2 2 4 4" xfId="55495"/>
    <cellStyle name="Note 2 3 4 2 2 4 4 2" xfId="55496"/>
    <cellStyle name="Note 2 3 4 2 2 4 4 2 2" xfId="55497"/>
    <cellStyle name="Note 2 3 4 2 2 4 4 3" xfId="55498"/>
    <cellStyle name="Note 2 3 4 2 2 4 5" xfId="55499"/>
    <cellStyle name="Note 2 3 4 2 2 4 5 2" xfId="55500"/>
    <cellStyle name="Note 2 3 4 2 2 4 6" xfId="55501"/>
    <cellStyle name="Note 2 3 4 2 2 4 7" xfId="55502"/>
    <cellStyle name="Note 2 3 4 2 2 5" xfId="55503"/>
    <cellStyle name="Note 2 3 4 2 2 5 2" xfId="55504"/>
    <cellStyle name="Note 2 3 4 2 2 5 2 2" xfId="55505"/>
    <cellStyle name="Note 2 3 4 2 2 5 2 2 2" xfId="55506"/>
    <cellStyle name="Note 2 3 4 2 2 5 2 3" xfId="55507"/>
    <cellStyle name="Note 2 3 4 2 2 5 3" xfId="55508"/>
    <cellStyle name="Note 2 3 4 2 2 5 3 2" xfId="55509"/>
    <cellStyle name="Note 2 3 4 2 2 5 4" xfId="55510"/>
    <cellStyle name="Note 2 3 4 2 2 5 5" xfId="55511"/>
    <cellStyle name="Note 2 3 4 2 2 6" xfId="55512"/>
    <cellStyle name="Note 2 3 4 2 2 6 2" xfId="55513"/>
    <cellStyle name="Note 2 3 4 2 2 6 2 2" xfId="55514"/>
    <cellStyle name="Note 2 3 4 2 2 6 2 2 2" xfId="55515"/>
    <cellStyle name="Note 2 3 4 2 2 6 2 3" xfId="55516"/>
    <cellStyle name="Note 2 3 4 2 2 6 3" xfId="55517"/>
    <cellStyle name="Note 2 3 4 2 2 6 3 2" xfId="55518"/>
    <cellStyle name="Note 2 3 4 2 2 6 4" xfId="55519"/>
    <cellStyle name="Note 2 3 4 2 2 7" xfId="55520"/>
    <cellStyle name="Note 2 3 4 2 2 7 2" xfId="55521"/>
    <cellStyle name="Note 2 3 4 2 2 7 2 2" xfId="55522"/>
    <cellStyle name="Note 2 3 4 2 2 7 2 2 2" xfId="55523"/>
    <cellStyle name="Note 2 3 4 2 2 7 2 3" xfId="55524"/>
    <cellStyle name="Note 2 3 4 2 2 7 3" xfId="55525"/>
    <cellStyle name="Note 2 3 4 2 2 7 3 2" xfId="55526"/>
    <cellStyle name="Note 2 3 4 2 2 7 4" xfId="55527"/>
    <cellStyle name="Note 2 3 4 2 2 8" xfId="55528"/>
    <cellStyle name="Note 2 3 4 2 2 8 2" xfId="55529"/>
    <cellStyle name="Note 2 3 4 2 2 8 2 2" xfId="55530"/>
    <cellStyle name="Note 2 3 4 2 2 8 2 2 2" xfId="55531"/>
    <cellStyle name="Note 2 3 4 2 2 8 2 3" xfId="55532"/>
    <cellStyle name="Note 2 3 4 2 2 8 3" xfId="55533"/>
    <cellStyle name="Note 2 3 4 2 2 8 3 2" xfId="55534"/>
    <cellStyle name="Note 2 3 4 2 2 8 4" xfId="55535"/>
    <cellStyle name="Note 2 3 4 2 2 9" xfId="55536"/>
    <cellStyle name="Note 2 3 4 2 2 9 2" xfId="55537"/>
    <cellStyle name="Note 2 3 4 2 2 9 2 2" xfId="55538"/>
    <cellStyle name="Note 2 3 4 2 2 9 3" xfId="55539"/>
    <cellStyle name="Note 2 3 4 2 3" xfId="55540"/>
    <cellStyle name="Note 2 3 4 2 3 10" xfId="55541"/>
    <cellStyle name="Note 2 3 4 2 3 11" xfId="55542"/>
    <cellStyle name="Note 2 3 4 2 3 2" xfId="55543"/>
    <cellStyle name="Note 2 3 4 2 3 2 2" xfId="55544"/>
    <cellStyle name="Note 2 3 4 2 3 2 2 2" xfId="55545"/>
    <cellStyle name="Note 2 3 4 2 3 2 2 2 2" xfId="55546"/>
    <cellStyle name="Note 2 3 4 2 3 2 2 2 2 2" xfId="55547"/>
    <cellStyle name="Note 2 3 4 2 3 2 2 2 3" xfId="55548"/>
    <cellStyle name="Note 2 3 4 2 3 2 2 3" xfId="55549"/>
    <cellStyle name="Note 2 3 4 2 3 2 2 3 2" xfId="55550"/>
    <cellStyle name="Note 2 3 4 2 3 2 2 4" xfId="55551"/>
    <cellStyle name="Note 2 3 4 2 3 2 3" xfId="55552"/>
    <cellStyle name="Note 2 3 4 2 3 2 3 2" xfId="55553"/>
    <cellStyle name="Note 2 3 4 2 3 2 3 2 2" xfId="55554"/>
    <cellStyle name="Note 2 3 4 2 3 2 3 2 2 2" xfId="55555"/>
    <cellStyle name="Note 2 3 4 2 3 2 3 2 3" xfId="55556"/>
    <cellStyle name="Note 2 3 4 2 3 2 3 3" xfId="55557"/>
    <cellStyle name="Note 2 3 4 2 3 2 3 3 2" xfId="55558"/>
    <cellStyle name="Note 2 3 4 2 3 2 3 4" xfId="55559"/>
    <cellStyle name="Note 2 3 4 2 3 2 4" xfId="55560"/>
    <cellStyle name="Note 2 3 4 2 3 2 4 2" xfId="55561"/>
    <cellStyle name="Note 2 3 4 2 3 2 4 2 2" xfId="55562"/>
    <cellStyle name="Note 2 3 4 2 3 2 4 3" xfId="55563"/>
    <cellStyle name="Note 2 3 4 2 3 2 5" xfId="55564"/>
    <cellStyle name="Note 2 3 4 2 3 2 5 2" xfId="55565"/>
    <cellStyle name="Note 2 3 4 2 3 2 6" xfId="55566"/>
    <cellStyle name="Note 2 3 4 2 3 2 7" xfId="55567"/>
    <cellStyle name="Note 2 3 4 2 3 3" xfId="55568"/>
    <cellStyle name="Note 2 3 4 2 3 3 2" xfId="55569"/>
    <cellStyle name="Note 2 3 4 2 3 3 2 2" xfId="55570"/>
    <cellStyle name="Note 2 3 4 2 3 3 2 2 2" xfId="55571"/>
    <cellStyle name="Note 2 3 4 2 3 3 2 3" xfId="55572"/>
    <cellStyle name="Note 2 3 4 2 3 3 3" xfId="55573"/>
    <cellStyle name="Note 2 3 4 2 3 3 3 2" xfId="55574"/>
    <cellStyle name="Note 2 3 4 2 3 3 4" xfId="55575"/>
    <cellStyle name="Note 2 3 4 2 3 3 5" xfId="55576"/>
    <cellStyle name="Note 2 3 4 2 3 4" xfId="55577"/>
    <cellStyle name="Note 2 3 4 2 3 4 2" xfId="55578"/>
    <cellStyle name="Note 2 3 4 2 3 4 2 2" xfId="55579"/>
    <cellStyle name="Note 2 3 4 2 3 4 2 2 2" xfId="55580"/>
    <cellStyle name="Note 2 3 4 2 3 4 2 3" xfId="55581"/>
    <cellStyle name="Note 2 3 4 2 3 4 3" xfId="55582"/>
    <cellStyle name="Note 2 3 4 2 3 4 3 2" xfId="55583"/>
    <cellStyle name="Note 2 3 4 2 3 4 4" xfId="55584"/>
    <cellStyle name="Note 2 3 4 2 3 5" xfId="55585"/>
    <cellStyle name="Note 2 3 4 2 3 5 2" xfId="55586"/>
    <cellStyle name="Note 2 3 4 2 3 5 2 2" xfId="55587"/>
    <cellStyle name="Note 2 3 4 2 3 5 2 2 2" xfId="55588"/>
    <cellStyle name="Note 2 3 4 2 3 5 2 3" xfId="55589"/>
    <cellStyle name="Note 2 3 4 2 3 5 3" xfId="55590"/>
    <cellStyle name="Note 2 3 4 2 3 5 3 2" xfId="55591"/>
    <cellStyle name="Note 2 3 4 2 3 5 4" xfId="55592"/>
    <cellStyle name="Note 2 3 4 2 3 6" xfId="55593"/>
    <cellStyle name="Note 2 3 4 2 3 6 2" xfId="55594"/>
    <cellStyle name="Note 2 3 4 2 3 6 2 2" xfId="55595"/>
    <cellStyle name="Note 2 3 4 2 3 6 2 2 2" xfId="55596"/>
    <cellStyle name="Note 2 3 4 2 3 6 2 3" xfId="55597"/>
    <cellStyle name="Note 2 3 4 2 3 6 3" xfId="55598"/>
    <cellStyle name="Note 2 3 4 2 3 6 3 2" xfId="55599"/>
    <cellStyle name="Note 2 3 4 2 3 6 4" xfId="55600"/>
    <cellStyle name="Note 2 3 4 2 3 7" xfId="55601"/>
    <cellStyle name="Note 2 3 4 2 3 7 2" xfId="55602"/>
    <cellStyle name="Note 2 3 4 2 3 7 2 2" xfId="55603"/>
    <cellStyle name="Note 2 3 4 2 3 7 3" xfId="55604"/>
    <cellStyle name="Note 2 3 4 2 3 8" xfId="55605"/>
    <cellStyle name="Note 2 3 4 2 3 8 2" xfId="55606"/>
    <cellStyle name="Note 2 3 4 2 3 9" xfId="55607"/>
    <cellStyle name="Note 2 3 4 2 4" xfId="55608"/>
    <cellStyle name="Note 2 3 4 2 4 10" xfId="55609"/>
    <cellStyle name="Note 2 3 4 2 4 11" xfId="55610"/>
    <cellStyle name="Note 2 3 4 2 4 2" xfId="55611"/>
    <cellStyle name="Note 2 3 4 2 4 2 2" xfId="55612"/>
    <cellStyle name="Note 2 3 4 2 4 2 2 2" xfId="55613"/>
    <cellStyle name="Note 2 3 4 2 4 2 2 2 2" xfId="55614"/>
    <cellStyle name="Note 2 3 4 2 4 2 2 2 2 2" xfId="55615"/>
    <cellStyle name="Note 2 3 4 2 4 2 2 2 3" xfId="55616"/>
    <cellStyle name="Note 2 3 4 2 4 2 2 3" xfId="55617"/>
    <cellStyle name="Note 2 3 4 2 4 2 2 3 2" xfId="55618"/>
    <cellStyle name="Note 2 3 4 2 4 2 2 4" xfId="55619"/>
    <cellStyle name="Note 2 3 4 2 4 2 3" xfId="55620"/>
    <cellStyle name="Note 2 3 4 2 4 2 3 2" xfId="55621"/>
    <cellStyle name="Note 2 3 4 2 4 2 3 2 2" xfId="55622"/>
    <cellStyle name="Note 2 3 4 2 4 2 3 2 2 2" xfId="55623"/>
    <cellStyle name="Note 2 3 4 2 4 2 3 2 3" xfId="55624"/>
    <cellStyle name="Note 2 3 4 2 4 2 3 3" xfId="55625"/>
    <cellStyle name="Note 2 3 4 2 4 2 3 3 2" xfId="55626"/>
    <cellStyle name="Note 2 3 4 2 4 2 3 4" xfId="55627"/>
    <cellStyle name="Note 2 3 4 2 4 2 4" xfId="55628"/>
    <cellStyle name="Note 2 3 4 2 4 2 4 2" xfId="55629"/>
    <cellStyle name="Note 2 3 4 2 4 2 4 2 2" xfId="55630"/>
    <cellStyle name="Note 2 3 4 2 4 2 4 3" xfId="55631"/>
    <cellStyle name="Note 2 3 4 2 4 2 5" xfId="55632"/>
    <cellStyle name="Note 2 3 4 2 4 2 5 2" xfId="55633"/>
    <cellStyle name="Note 2 3 4 2 4 2 6" xfId="55634"/>
    <cellStyle name="Note 2 3 4 2 4 2 7" xfId="55635"/>
    <cellStyle name="Note 2 3 4 2 4 3" xfId="55636"/>
    <cellStyle name="Note 2 3 4 2 4 3 2" xfId="55637"/>
    <cellStyle name="Note 2 3 4 2 4 3 2 2" xfId="55638"/>
    <cellStyle name="Note 2 3 4 2 4 3 2 2 2" xfId="55639"/>
    <cellStyle name="Note 2 3 4 2 4 3 2 3" xfId="55640"/>
    <cellStyle name="Note 2 3 4 2 4 3 3" xfId="55641"/>
    <cellStyle name="Note 2 3 4 2 4 3 3 2" xfId="55642"/>
    <cellStyle name="Note 2 3 4 2 4 3 4" xfId="55643"/>
    <cellStyle name="Note 2 3 4 2 4 3 5" xfId="55644"/>
    <cellStyle name="Note 2 3 4 2 4 4" xfId="55645"/>
    <cellStyle name="Note 2 3 4 2 4 4 2" xfId="55646"/>
    <cellStyle name="Note 2 3 4 2 4 4 2 2" xfId="55647"/>
    <cellStyle name="Note 2 3 4 2 4 4 2 2 2" xfId="55648"/>
    <cellStyle name="Note 2 3 4 2 4 4 2 3" xfId="55649"/>
    <cellStyle name="Note 2 3 4 2 4 4 3" xfId="55650"/>
    <cellStyle name="Note 2 3 4 2 4 4 3 2" xfId="55651"/>
    <cellStyle name="Note 2 3 4 2 4 4 4" xfId="55652"/>
    <cellStyle name="Note 2 3 4 2 4 5" xfId="55653"/>
    <cellStyle name="Note 2 3 4 2 4 5 2" xfId="55654"/>
    <cellStyle name="Note 2 3 4 2 4 5 2 2" xfId="55655"/>
    <cellStyle name="Note 2 3 4 2 4 5 2 2 2" xfId="55656"/>
    <cellStyle name="Note 2 3 4 2 4 5 2 3" xfId="55657"/>
    <cellStyle name="Note 2 3 4 2 4 5 3" xfId="55658"/>
    <cellStyle name="Note 2 3 4 2 4 5 3 2" xfId="55659"/>
    <cellStyle name="Note 2 3 4 2 4 5 4" xfId="55660"/>
    <cellStyle name="Note 2 3 4 2 4 6" xfId="55661"/>
    <cellStyle name="Note 2 3 4 2 4 6 2" xfId="55662"/>
    <cellStyle name="Note 2 3 4 2 4 6 2 2" xfId="55663"/>
    <cellStyle name="Note 2 3 4 2 4 6 2 2 2" xfId="55664"/>
    <cellStyle name="Note 2 3 4 2 4 6 2 3" xfId="55665"/>
    <cellStyle name="Note 2 3 4 2 4 6 3" xfId="55666"/>
    <cellStyle name="Note 2 3 4 2 4 6 3 2" xfId="55667"/>
    <cellStyle name="Note 2 3 4 2 4 6 4" xfId="55668"/>
    <cellStyle name="Note 2 3 4 2 4 7" xfId="55669"/>
    <cellStyle name="Note 2 3 4 2 4 7 2" xfId="55670"/>
    <cellStyle name="Note 2 3 4 2 4 7 2 2" xfId="55671"/>
    <cellStyle name="Note 2 3 4 2 4 7 3" xfId="55672"/>
    <cellStyle name="Note 2 3 4 2 4 8" xfId="55673"/>
    <cellStyle name="Note 2 3 4 2 4 8 2" xfId="55674"/>
    <cellStyle name="Note 2 3 4 2 4 9" xfId="55675"/>
    <cellStyle name="Note 2 3 4 2 5" xfId="55676"/>
    <cellStyle name="Note 2 3 4 2 5 2" xfId="55677"/>
    <cellStyle name="Note 2 3 4 2 5 2 2" xfId="55678"/>
    <cellStyle name="Note 2 3 4 2 5 2 2 2" xfId="55679"/>
    <cellStyle name="Note 2 3 4 2 5 2 2 2 2" xfId="55680"/>
    <cellStyle name="Note 2 3 4 2 5 2 2 3" xfId="55681"/>
    <cellStyle name="Note 2 3 4 2 5 2 3" xfId="55682"/>
    <cellStyle name="Note 2 3 4 2 5 2 3 2" xfId="55683"/>
    <cellStyle name="Note 2 3 4 2 5 2 4" xfId="55684"/>
    <cellStyle name="Note 2 3 4 2 5 3" xfId="55685"/>
    <cellStyle name="Note 2 3 4 2 5 3 2" xfId="55686"/>
    <cellStyle name="Note 2 3 4 2 5 3 2 2" xfId="55687"/>
    <cellStyle name="Note 2 3 4 2 5 3 2 2 2" xfId="55688"/>
    <cellStyle name="Note 2 3 4 2 5 3 2 3" xfId="55689"/>
    <cellStyle name="Note 2 3 4 2 5 3 3" xfId="55690"/>
    <cellStyle name="Note 2 3 4 2 5 3 3 2" xfId="55691"/>
    <cellStyle name="Note 2 3 4 2 5 3 4" xfId="55692"/>
    <cellStyle name="Note 2 3 4 2 5 4" xfId="55693"/>
    <cellStyle name="Note 2 3 4 2 5 4 2" xfId="55694"/>
    <cellStyle name="Note 2 3 4 2 5 4 2 2" xfId="55695"/>
    <cellStyle name="Note 2 3 4 2 5 4 3" xfId="55696"/>
    <cellStyle name="Note 2 3 4 2 5 5" xfId="55697"/>
    <cellStyle name="Note 2 3 4 2 5 5 2" xfId="55698"/>
    <cellStyle name="Note 2 3 4 2 5 6" xfId="55699"/>
    <cellStyle name="Note 2 3 4 2 5 7" xfId="55700"/>
    <cellStyle name="Note 2 3 4 2 6" xfId="55701"/>
    <cellStyle name="Note 2 3 4 2 6 2" xfId="55702"/>
    <cellStyle name="Note 2 3 4 2 6 2 2" xfId="55703"/>
    <cellStyle name="Note 2 3 4 2 6 2 2 2" xfId="55704"/>
    <cellStyle name="Note 2 3 4 2 6 2 3" xfId="55705"/>
    <cellStyle name="Note 2 3 4 2 6 3" xfId="55706"/>
    <cellStyle name="Note 2 3 4 2 6 3 2" xfId="55707"/>
    <cellStyle name="Note 2 3 4 2 6 4" xfId="55708"/>
    <cellStyle name="Note 2 3 4 2 6 5" xfId="55709"/>
    <cellStyle name="Note 2 3 4 2 7" xfId="55710"/>
    <cellStyle name="Note 2 3 4 2 7 2" xfId="55711"/>
    <cellStyle name="Note 2 3 4 2 7 2 2" xfId="55712"/>
    <cellStyle name="Note 2 3 4 2 7 2 2 2" xfId="55713"/>
    <cellStyle name="Note 2 3 4 2 7 2 3" xfId="55714"/>
    <cellStyle name="Note 2 3 4 2 7 3" xfId="55715"/>
    <cellStyle name="Note 2 3 4 2 7 3 2" xfId="55716"/>
    <cellStyle name="Note 2 3 4 2 7 4" xfId="55717"/>
    <cellStyle name="Note 2 3 4 2 8" xfId="55718"/>
    <cellStyle name="Note 2 3 4 2 8 2" xfId="55719"/>
    <cellStyle name="Note 2 3 4 2 8 2 2" xfId="55720"/>
    <cellStyle name="Note 2 3 4 2 8 2 2 2" xfId="55721"/>
    <cellStyle name="Note 2 3 4 2 8 2 3" xfId="55722"/>
    <cellStyle name="Note 2 3 4 2 8 3" xfId="55723"/>
    <cellStyle name="Note 2 3 4 2 8 3 2" xfId="55724"/>
    <cellStyle name="Note 2 3 4 2 8 4" xfId="55725"/>
    <cellStyle name="Note 2 3 4 2 9" xfId="55726"/>
    <cellStyle name="Note 2 3 4 2 9 2" xfId="55727"/>
    <cellStyle name="Note 2 3 4 2 9 2 2" xfId="55728"/>
    <cellStyle name="Note 2 3 4 2 9 2 2 2" xfId="55729"/>
    <cellStyle name="Note 2 3 4 2 9 2 3" xfId="55730"/>
    <cellStyle name="Note 2 3 4 2 9 3" xfId="55731"/>
    <cellStyle name="Note 2 3 4 2 9 3 2" xfId="55732"/>
    <cellStyle name="Note 2 3 4 2 9 4" xfId="55733"/>
    <cellStyle name="Note 2 3 4 3" xfId="55734"/>
    <cellStyle name="Note 2 3 4 3 10" xfId="55735"/>
    <cellStyle name="Note 2 3 4 3 10 2" xfId="55736"/>
    <cellStyle name="Note 2 3 4 3 11" xfId="55737"/>
    <cellStyle name="Note 2 3 4 3 12" xfId="55738"/>
    <cellStyle name="Note 2 3 4 3 13" xfId="55739"/>
    <cellStyle name="Note 2 3 4 3 2" xfId="55740"/>
    <cellStyle name="Note 2 3 4 3 2 10" xfId="55741"/>
    <cellStyle name="Note 2 3 4 3 2 11" xfId="55742"/>
    <cellStyle name="Note 2 3 4 3 2 2" xfId="55743"/>
    <cellStyle name="Note 2 3 4 3 2 2 2" xfId="55744"/>
    <cellStyle name="Note 2 3 4 3 2 2 2 2" xfId="55745"/>
    <cellStyle name="Note 2 3 4 3 2 2 2 2 2" xfId="55746"/>
    <cellStyle name="Note 2 3 4 3 2 2 2 2 2 2" xfId="55747"/>
    <cellStyle name="Note 2 3 4 3 2 2 2 2 3" xfId="55748"/>
    <cellStyle name="Note 2 3 4 3 2 2 2 3" xfId="55749"/>
    <cellStyle name="Note 2 3 4 3 2 2 2 3 2" xfId="55750"/>
    <cellStyle name="Note 2 3 4 3 2 2 2 4" xfId="55751"/>
    <cellStyle name="Note 2 3 4 3 2 2 3" xfId="55752"/>
    <cellStyle name="Note 2 3 4 3 2 2 3 2" xfId="55753"/>
    <cellStyle name="Note 2 3 4 3 2 2 3 2 2" xfId="55754"/>
    <cellStyle name="Note 2 3 4 3 2 2 3 2 2 2" xfId="55755"/>
    <cellStyle name="Note 2 3 4 3 2 2 3 2 3" xfId="55756"/>
    <cellStyle name="Note 2 3 4 3 2 2 3 3" xfId="55757"/>
    <cellStyle name="Note 2 3 4 3 2 2 3 3 2" xfId="55758"/>
    <cellStyle name="Note 2 3 4 3 2 2 3 4" xfId="55759"/>
    <cellStyle name="Note 2 3 4 3 2 2 4" xfId="55760"/>
    <cellStyle name="Note 2 3 4 3 2 2 4 2" xfId="55761"/>
    <cellStyle name="Note 2 3 4 3 2 2 4 2 2" xfId="55762"/>
    <cellStyle name="Note 2 3 4 3 2 2 4 3" xfId="55763"/>
    <cellStyle name="Note 2 3 4 3 2 2 5" xfId="55764"/>
    <cellStyle name="Note 2 3 4 3 2 2 5 2" xfId="55765"/>
    <cellStyle name="Note 2 3 4 3 2 2 6" xfId="55766"/>
    <cellStyle name="Note 2 3 4 3 2 2 7" xfId="55767"/>
    <cellStyle name="Note 2 3 4 3 2 3" xfId="55768"/>
    <cellStyle name="Note 2 3 4 3 2 3 2" xfId="55769"/>
    <cellStyle name="Note 2 3 4 3 2 3 2 2" xfId="55770"/>
    <cellStyle name="Note 2 3 4 3 2 3 2 2 2" xfId="55771"/>
    <cellStyle name="Note 2 3 4 3 2 3 2 3" xfId="55772"/>
    <cellStyle name="Note 2 3 4 3 2 3 3" xfId="55773"/>
    <cellStyle name="Note 2 3 4 3 2 3 3 2" xfId="55774"/>
    <cellStyle name="Note 2 3 4 3 2 3 4" xfId="55775"/>
    <cellStyle name="Note 2 3 4 3 2 3 5" xfId="55776"/>
    <cellStyle name="Note 2 3 4 3 2 4" xfId="55777"/>
    <cellStyle name="Note 2 3 4 3 2 4 2" xfId="55778"/>
    <cellStyle name="Note 2 3 4 3 2 4 2 2" xfId="55779"/>
    <cellStyle name="Note 2 3 4 3 2 4 2 2 2" xfId="55780"/>
    <cellStyle name="Note 2 3 4 3 2 4 2 3" xfId="55781"/>
    <cellStyle name="Note 2 3 4 3 2 4 3" xfId="55782"/>
    <cellStyle name="Note 2 3 4 3 2 4 3 2" xfId="55783"/>
    <cellStyle name="Note 2 3 4 3 2 4 4" xfId="55784"/>
    <cellStyle name="Note 2 3 4 3 2 5" xfId="55785"/>
    <cellStyle name="Note 2 3 4 3 2 5 2" xfId="55786"/>
    <cellStyle name="Note 2 3 4 3 2 5 2 2" xfId="55787"/>
    <cellStyle name="Note 2 3 4 3 2 5 2 2 2" xfId="55788"/>
    <cellStyle name="Note 2 3 4 3 2 5 2 3" xfId="55789"/>
    <cellStyle name="Note 2 3 4 3 2 5 3" xfId="55790"/>
    <cellStyle name="Note 2 3 4 3 2 5 3 2" xfId="55791"/>
    <cellStyle name="Note 2 3 4 3 2 5 4" xfId="55792"/>
    <cellStyle name="Note 2 3 4 3 2 6" xfId="55793"/>
    <cellStyle name="Note 2 3 4 3 2 6 2" xfId="55794"/>
    <cellStyle name="Note 2 3 4 3 2 6 2 2" xfId="55795"/>
    <cellStyle name="Note 2 3 4 3 2 6 2 2 2" xfId="55796"/>
    <cellStyle name="Note 2 3 4 3 2 6 2 3" xfId="55797"/>
    <cellStyle name="Note 2 3 4 3 2 6 3" xfId="55798"/>
    <cellStyle name="Note 2 3 4 3 2 6 3 2" xfId="55799"/>
    <cellStyle name="Note 2 3 4 3 2 6 4" xfId="55800"/>
    <cellStyle name="Note 2 3 4 3 2 7" xfId="55801"/>
    <cellStyle name="Note 2 3 4 3 2 7 2" xfId="55802"/>
    <cellStyle name="Note 2 3 4 3 2 7 2 2" xfId="55803"/>
    <cellStyle name="Note 2 3 4 3 2 7 3" xfId="55804"/>
    <cellStyle name="Note 2 3 4 3 2 8" xfId="55805"/>
    <cellStyle name="Note 2 3 4 3 2 8 2" xfId="55806"/>
    <cellStyle name="Note 2 3 4 3 2 9" xfId="55807"/>
    <cellStyle name="Note 2 3 4 3 3" xfId="55808"/>
    <cellStyle name="Note 2 3 4 3 3 10" xfId="55809"/>
    <cellStyle name="Note 2 3 4 3 3 2" xfId="55810"/>
    <cellStyle name="Note 2 3 4 3 3 2 2" xfId="55811"/>
    <cellStyle name="Note 2 3 4 3 3 2 2 2" xfId="55812"/>
    <cellStyle name="Note 2 3 4 3 3 2 2 2 2" xfId="55813"/>
    <cellStyle name="Note 2 3 4 3 3 2 2 2 2 2" xfId="55814"/>
    <cellStyle name="Note 2 3 4 3 3 2 2 2 3" xfId="55815"/>
    <cellStyle name="Note 2 3 4 3 3 2 2 3" xfId="55816"/>
    <cellStyle name="Note 2 3 4 3 3 2 2 3 2" xfId="55817"/>
    <cellStyle name="Note 2 3 4 3 3 2 2 4" xfId="55818"/>
    <cellStyle name="Note 2 3 4 3 3 2 3" xfId="55819"/>
    <cellStyle name="Note 2 3 4 3 3 2 3 2" xfId="55820"/>
    <cellStyle name="Note 2 3 4 3 3 2 3 2 2" xfId="55821"/>
    <cellStyle name="Note 2 3 4 3 3 2 3 2 2 2" xfId="55822"/>
    <cellStyle name="Note 2 3 4 3 3 2 3 2 3" xfId="55823"/>
    <cellStyle name="Note 2 3 4 3 3 2 3 3" xfId="55824"/>
    <cellStyle name="Note 2 3 4 3 3 2 3 3 2" xfId="55825"/>
    <cellStyle name="Note 2 3 4 3 3 2 3 4" xfId="55826"/>
    <cellStyle name="Note 2 3 4 3 3 2 4" xfId="55827"/>
    <cellStyle name="Note 2 3 4 3 3 2 4 2" xfId="55828"/>
    <cellStyle name="Note 2 3 4 3 3 2 4 2 2" xfId="55829"/>
    <cellStyle name="Note 2 3 4 3 3 2 4 3" xfId="55830"/>
    <cellStyle name="Note 2 3 4 3 3 2 5" xfId="55831"/>
    <cellStyle name="Note 2 3 4 3 3 2 5 2" xfId="55832"/>
    <cellStyle name="Note 2 3 4 3 3 2 6" xfId="55833"/>
    <cellStyle name="Note 2 3 4 3 3 2 7" xfId="55834"/>
    <cellStyle name="Note 2 3 4 3 3 3" xfId="55835"/>
    <cellStyle name="Note 2 3 4 3 3 3 2" xfId="55836"/>
    <cellStyle name="Note 2 3 4 3 3 3 2 2" xfId="55837"/>
    <cellStyle name="Note 2 3 4 3 3 3 2 2 2" xfId="55838"/>
    <cellStyle name="Note 2 3 4 3 3 3 2 3" xfId="55839"/>
    <cellStyle name="Note 2 3 4 3 3 3 3" xfId="55840"/>
    <cellStyle name="Note 2 3 4 3 3 3 3 2" xfId="55841"/>
    <cellStyle name="Note 2 3 4 3 3 3 4" xfId="55842"/>
    <cellStyle name="Note 2 3 4 3 3 3 5" xfId="55843"/>
    <cellStyle name="Note 2 3 4 3 3 4" xfId="55844"/>
    <cellStyle name="Note 2 3 4 3 3 4 2" xfId="55845"/>
    <cellStyle name="Note 2 3 4 3 3 4 2 2" xfId="55846"/>
    <cellStyle name="Note 2 3 4 3 3 4 2 2 2" xfId="55847"/>
    <cellStyle name="Note 2 3 4 3 3 4 2 3" xfId="55848"/>
    <cellStyle name="Note 2 3 4 3 3 4 3" xfId="55849"/>
    <cellStyle name="Note 2 3 4 3 3 4 3 2" xfId="55850"/>
    <cellStyle name="Note 2 3 4 3 3 4 4" xfId="55851"/>
    <cellStyle name="Note 2 3 4 3 3 5" xfId="55852"/>
    <cellStyle name="Note 2 3 4 3 3 5 2" xfId="55853"/>
    <cellStyle name="Note 2 3 4 3 3 5 2 2" xfId="55854"/>
    <cellStyle name="Note 2 3 4 3 3 5 2 2 2" xfId="55855"/>
    <cellStyle name="Note 2 3 4 3 3 5 2 3" xfId="55856"/>
    <cellStyle name="Note 2 3 4 3 3 5 3" xfId="55857"/>
    <cellStyle name="Note 2 3 4 3 3 5 3 2" xfId="55858"/>
    <cellStyle name="Note 2 3 4 3 3 5 4" xfId="55859"/>
    <cellStyle name="Note 2 3 4 3 3 6" xfId="55860"/>
    <cellStyle name="Note 2 3 4 3 3 6 2" xfId="55861"/>
    <cellStyle name="Note 2 3 4 3 3 6 2 2" xfId="55862"/>
    <cellStyle name="Note 2 3 4 3 3 6 2 2 2" xfId="55863"/>
    <cellStyle name="Note 2 3 4 3 3 6 2 3" xfId="55864"/>
    <cellStyle name="Note 2 3 4 3 3 6 3" xfId="55865"/>
    <cellStyle name="Note 2 3 4 3 3 6 3 2" xfId="55866"/>
    <cellStyle name="Note 2 3 4 3 3 6 4" xfId="55867"/>
    <cellStyle name="Note 2 3 4 3 3 7" xfId="55868"/>
    <cellStyle name="Note 2 3 4 3 3 7 2" xfId="55869"/>
    <cellStyle name="Note 2 3 4 3 3 7 2 2" xfId="55870"/>
    <cellStyle name="Note 2 3 4 3 3 7 3" xfId="55871"/>
    <cellStyle name="Note 2 3 4 3 3 8" xfId="55872"/>
    <cellStyle name="Note 2 3 4 3 3 8 2" xfId="55873"/>
    <cellStyle name="Note 2 3 4 3 3 9" xfId="55874"/>
    <cellStyle name="Note 2 3 4 3 4" xfId="55875"/>
    <cellStyle name="Note 2 3 4 3 4 2" xfId="55876"/>
    <cellStyle name="Note 2 3 4 3 4 2 2" xfId="55877"/>
    <cellStyle name="Note 2 3 4 3 4 2 2 2" xfId="55878"/>
    <cellStyle name="Note 2 3 4 3 4 2 2 2 2" xfId="55879"/>
    <cellStyle name="Note 2 3 4 3 4 2 2 3" xfId="55880"/>
    <cellStyle name="Note 2 3 4 3 4 2 3" xfId="55881"/>
    <cellStyle name="Note 2 3 4 3 4 2 3 2" xfId="55882"/>
    <cellStyle name="Note 2 3 4 3 4 2 4" xfId="55883"/>
    <cellStyle name="Note 2 3 4 3 4 3" xfId="55884"/>
    <cellStyle name="Note 2 3 4 3 4 3 2" xfId="55885"/>
    <cellStyle name="Note 2 3 4 3 4 3 2 2" xfId="55886"/>
    <cellStyle name="Note 2 3 4 3 4 3 2 2 2" xfId="55887"/>
    <cellStyle name="Note 2 3 4 3 4 3 2 3" xfId="55888"/>
    <cellStyle name="Note 2 3 4 3 4 3 3" xfId="55889"/>
    <cellStyle name="Note 2 3 4 3 4 3 3 2" xfId="55890"/>
    <cellStyle name="Note 2 3 4 3 4 3 4" xfId="55891"/>
    <cellStyle name="Note 2 3 4 3 4 4" xfId="55892"/>
    <cellStyle name="Note 2 3 4 3 4 4 2" xfId="55893"/>
    <cellStyle name="Note 2 3 4 3 4 4 2 2" xfId="55894"/>
    <cellStyle name="Note 2 3 4 3 4 4 3" xfId="55895"/>
    <cellStyle name="Note 2 3 4 3 4 5" xfId="55896"/>
    <cellStyle name="Note 2 3 4 3 4 5 2" xfId="55897"/>
    <cellStyle name="Note 2 3 4 3 4 6" xfId="55898"/>
    <cellStyle name="Note 2 3 4 3 4 7" xfId="55899"/>
    <cellStyle name="Note 2 3 4 3 5" xfId="55900"/>
    <cellStyle name="Note 2 3 4 3 5 2" xfId="55901"/>
    <cellStyle name="Note 2 3 4 3 5 2 2" xfId="55902"/>
    <cellStyle name="Note 2 3 4 3 5 2 2 2" xfId="55903"/>
    <cellStyle name="Note 2 3 4 3 5 2 3" xfId="55904"/>
    <cellStyle name="Note 2 3 4 3 5 3" xfId="55905"/>
    <cellStyle name="Note 2 3 4 3 5 3 2" xfId="55906"/>
    <cellStyle name="Note 2 3 4 3 5 4" xfId="55907"/>
    <cellStyle name="Note 2 3 4 3 5 5" xfId="55908"/>
    <cellStyle name="Note 2 3 4 3 6" xfId="55909"/>
    <cellStyle name="Note 2 3 4 3 6 2" xfId="55910"/>
    <cellStyle name="Note 2 3 4 3 6 2 2" xfId="55911"/>
    <cellStyle name="Note 2 3 4 3 6 2 2 2" xfId="55912"/>
    <cellStyle name="Note 2 3 4 3 6 2 3" xfId="55913"/>
    <cellStyle name="Note 2 3 4 3 6 3" xfId="55914"/>
    <cellStyle name="Note 2 3 4 3 6 3 2" xfId="55915"/>
    <cellStyle name="Note 2 3 4 3 6 4" xfId="55916"/>
    <cellStyle name="Note 2 3 4 3 7" xfId="55917"/>
    <cellStyle name="Note 2 3 4 3 7 2" xfId="55918"/>
    <cellStyle name="Note 2 3 4 3 7 2 2" xfId="55919"/>
    <cellStyle name="Note 2 3 4 3 7 2 2 2" xfId="55920"/>
    <cellStyle name="Note 2 3 4 3 7 2 3" xfId="55921"/>
    <cellStyle name="Note 2 3 4 3 7 3" xfId="55922"/>
    <cellStyle name="Note 2 3 4 3 7 3 2" xfId="55923"/>
    <cellStyle name="Note 2 3 4 3 7 4" xfId="55924"/>
    <cellStyle name="Note 2 3 4 3 8" xfId="55925"/>
    <cellStyle name="Note 2 3 4 3 8 2" xfId="55926"/>
    <cellStyle name="Note 2 3 4 3 8 2 2" xfId="55927"/>
    <cellStyle name="Note 2 3 4 3 8 2 2 2" xfId="55928"/>
    <cellStyle name="Note 2 3 4 3 8 2 3" xfId="55929"/>
    <cellStyle name="Note 2 3 4 3 8 3" xfId="55930"/>
    <cellStyle name="Note 2 3 4 3 8 3 2" xfId="55931"/>
    <cellStyle name="Note 2 3 4 3 8 4" xfId="55932"/>
    <cellStyle name="Note 2 3 4 3 9" xfId="55933"/>
    <cellStyle name="Note 2 3 4 3 9 2" xfId="55934"/>
    <cellStyle name="Note 2 3 4 3 9 2 2" xfId="55935"/>
    <cellStyle name="Note 2 3 4 3 9 3" xfId="55936"/>
    <cellStyle name="Note 2 3 4 4" xfId="55937"/>
    <cellStyle name="Note 2 3 4 4 10" xfId="55938"/>
    <cellStyle name="Note 2 3 4 4 11" xfId="55939"/>
    <cellStyle name="Note 2 3 4 4 2" xfId="55940"/>
    <cellStyle name="Note 2 3 4 4 2 2" xfId="55941"/>
    <cellStyle name="Note 2 3 4 4 2 2 2" xfId="55942"/>
    <cellStyle name="Note 2 3 4 4 2 2 2 2" xfId="55943"/>
    <cellStyle name="Note 2 3 4 4 2 2 2 2 2" xfId="55944"/>
    <cellStyle name="Note 2 3 4 4 2 2 2 3" xfId="55945"/>
    <cellStyle name="Note 2 3 4 4 2 2 3" xfId="55946"/>
    <cellStyle name="Note 2 3 4 4 2 2 3 2" xfId="55947"/>
    <cellStyle name="Note 2 3 4 4 2 2 4" xfId="55948"/>
    <cellStyle name="Note 2 3 4 4 2 3" xfId="55949"/>
    <cellStyle name="Note 2 3 4 4 2 3 2" xfId="55950"/>
    <cellStyle name="Note 2 3 4 4 2 3 2 2" xfId="55951"/>
    <cellStyle name="Note 2 3 4 4 2 3 2 2 2" xfId="55952"/>
    <cellStyle name="Note 2 3 4 4 2 3 2 3" xfId="55953"/>
    <cellStyle name="Note 2 3 4 4 2 3 3" xfId="55954"/>
    <cellStyle name="Note 2 3 4 4 2 3 3 2" xfId="55955"/>
    <cellStyle name="Note 2 3 4 4 2 3 4" xfId="55956"/>
    <cellStyle name="Note 2 3 4 4 2 4" xfId="55957"/>
    <cellStyle name="Note 2 3 4 4 2 4 2" xfId="55958"/>
    <cellStyle name="Note 2 3 4 4 2 4 2 2" xfId="55959"/>
    <cellStyle name="Note 2 3 4 4 2 4 3" xfId="55960"/>
    <cellStyle name="Note 2 3 4 4 2 5" xfId="55961"/>
    <cellStyle name="Note 2 3 4 4 2 5 2" xfId="55962"/>
    <cellStyle name="Note 2 3 4 4 2 6" xfId="55963"/>
    <cellStyle name="Note 2 3 4 4 2 7" xfId="55964"/>
    <cellStyle name="Note 2 3 4 4 3" xfId="55965"/>
    <cellStyle name="Note 2 3 4 4 3 2" xfId="55966"/>
    <cellStyle name="Note 2 3 4 4 3 2 2" xfId="55967"/>
    <cellStyle name="Note 2 3 4 4 3 2 2 2" xfId="55968"/>
    <cellStyle name="Note 2 3 4 4 3 2 3" xfId="55969"/>
    <cellStyle name="Note 2 3 4 4 3 3" xfId="55970"/>
    <cellStyle name="Note 2 3 4 4 3 3 2" xfId="55971"/>
    <cellStyle name="Note 2 3 4 4 3 4" xfId="55972"/>
    <cellStyle name="Note 2 3 4 4 3 5" xfId="55973"/>
    <cellStyle name="Note 2 3 4 4 4" xfId="55974"/>
    <cellStyle name="Note 2 3 4 4 4 2" xfId="55975"/>
    <cellStyle name="Note 2 3 4 4 4 2 2" xfId="55976"/>
    <cellStyle name="Note 2 3 4 4 4 2 2 2" xfId="55977"/>
    <cellStyle name="Note 2 3 4 4 4 2 3" xfId="55978"/>
    <cellStyle name="Note 2 3 4 4 4 3" xfId="55979"/>
    <cellStyle name="Note 2 3 4 4 4 3 2" xfId="55980"/>
    <cellStyle name="Note 2 3 4 4 4 4" xfId="55981"/>
    <cellStyle name="Note 2 3 4 4 5" xfId="55982"/>
    <cellStyle name="Note 2 3 4 4 5 2" xfId="55983"/>
    <cellStyle name="Note 2 3 4 4 5 2 2" xfId="55984"/>
    <cellStyle name="Note 2 3 4 4 5 2 2 2" xfId="55985"/>
    <cellStyle name="Note 2 3 4 4 5 2 3" xfId="55986"/>
    <cellStyle name="Note 2 3 4 4 5 3" xfId="55987"/>
    <cellStyle name="Note 2 3 4 4 5 3 2" xfId="55988"/>
    <cellStyle name="Note 2 3 4 4 5 4" xfId="55989"/>
    <cellStyle name="Note 2 3 4 4 6" xfId="55990"/>
    <cellStyle name="Note 2 3 4 4 6 2" xfId="55991"/>
    <cellStyle name="Note 2 3 4 4 6 2 2" xfId="55992"/>
    <cellStyle name="Note 2 3 4 4 6 2 2 2" xfId="55993"/>
    <cellStyle name="Note 2 3 4 4 6 2 3" xfId="55994"/>
    <cellStyle name="Note 2 3 4 4 6 3" xfId="55995"/>
    <cellStyle name="Note 2 3 4 4 6 3 2" xfId="55996"/>
    <cellStyle name="Note 2 3 4 4 6 4" xfId="55997"/>
    <cellStyle name="Note 2 3 4 4 7" xfId="55998"/>
    <cellStyle name="Note 2 3 4 4 7 2" xfId="55999"/>
    <cellStyle name="Note 2 3 4 4 7 2 2" xfId="56000"/>
    <cellStyle name="Note 2 3 4 4 7 3" xfId="56001"/>
    <cellStyle name="Note 2 3 4 4 8" xfId="56002"/>
    <cellStyle name="Note 2 3 4 4 8 2" xfId="56003"/>
    <cellStyle name="Note 2 3 4 4 9" xfId="56004"/>
    <cellStyle name="Note 2 3 4 5" xfId="56005"/>
    <cellStyle name="Note 2 3 4 5 10" xfId="56006"/>
    <cellStyle name="Note 2 3 4 5 11" xfId="56007"/>
    <cellStyle name="Note 2 3 4 5 2" xfId="56008"/>
    <cellStyle name="Note 2 3 4 5 2 2" xfId="56009"/>
    <cellStyle name="Note 2 3 4 5 2 2 2" xfId="56010"/>
    <cellStyle name="Note 2 3 4 5 2 2 2 2" xfId="56011"/>
    <cellStyle name="Note 2 3 4 5 2 2 2 2 2" xfId="56012"/>
    <cellStyle name="Note 2 3 4 5 2 2 2 3" xfId="56013"/>
    <cellStyle name="Note 2 3 4 5 2 2 3" xfId="56014"/>
    <cellStyle name="Note 2 3 4 5 2 2 3 2" xfId="56015"/>
    <cellStyle name="Note 2 3 4 5 2 2 4" xfId="56016"/>
    <cellStyle name="Note 2 3 4 5 2 3" xfId="56017"/>
    <cellStyle name="Note 2 3 4 5 2 3 2" xfId="56018"/>
    <cellStyle name="Note 2 3 4 5 2 3 2 2" xfId="56019"/>
    <cellStyle name="Note 2 3 4 5 2 3 2 2 2" xfId="56020"/>
    <cellStyle name="Note 2 3 4 5 2 3 2 3" xfId="56021"/>
    <cellStyle name="Note 2 3 4 5 2 3 3" xfId="56022"/>
    <cellStyle name="Note 2 3 4 5 2 3 3 2" xfId="56023"/>
    <cellStyle name="Note 2 3 4 5 2 3 4" xfId="56024"/>
    <cellStyle name="Note 2 3 4 5 2 4" xfId="56025"/>
    <cellStyle name="Note 2 3 4 5 2 4 2" xfId="56026"/>
    <cellStyle name="Note 2 3 4 5 2 4 2 2" xfId="56027"/>
    <cellStyle name="Note 2 3 4 5 2 4 3" xfId="56028"/>
    <cellStyle name="Note 2 3 4 5 2 5" xfId="56029"/>
    <cellStyle name="Note 2 3 4 5 2 5 2" xfId="56030"/>
    <cellStyle name="Note 2 3 4 5 2 6" xfId="56031"/>
    <cellStyle name="Note 2 3 4 5 2 7" xfId="56032"/>
    <cellStyle name="Note 2 3 4 5 3" xfId="56033"/>
    <cellStyle name="Note 2 3 4 5 3 2" xfId="56034"/>
    <cellStyle name="Note 2 3 4 5 3 2 2" xfId="56035"/>
    <cellStyle name="Note 2 3 4 5 3 2 2 2" xfId="56036"/>
    <cellStyle name="Note 2 3 4 5 3 2 3" xfId="56037"/>
    <cellStyle name="Note 2 3 4 5 3 3" xfId="56038"/>
    <cellStyle name="Note 2 3 4 5 3 3 2" xfId="56039"/>
    <cellStyle name="Note 2 3 4 5 3 4" xfId="56040"/>
    <cellStyle name="Note 2 3 4 5 3 5" xfId="56041"/>
    <cellStyle name="Note 2 3 4 5 4" xfId="56042"/>
    <cellStyle name="Note 2 3 4 5 4 2" xfId="56043"/>
    <cellStyle name="Note 2 3 4 5 4 2 2" xfId="56044"/>
    <cellStyle name="Note 2 3 4 5 4 2 2 2" xfId="56045"/>
    <cellStyle name="Note 2 3 4 5 4 2 3" xfId="56046"/>
    <cellStyle name="Note 2 3 4 5 4 3" xfId="56047"/>
    <cellStyle name="Note 2 3 4 5 4 3 2" xfId="56048"/>
    <cellStyle name="Note 2 3 4 5 4 4" xfId="56049"/>
    <cellStyle name="Note 2 3 4 5 5" xfId="56050"/>
    <cellStyle name="Note 2 3 4 5 5 2" xfId="56051"/>
    <cellStyle name="Note 2 3 4 5 5 2 2" xfId="56052"/>
    <cellStyle name="Note 2 3 4 5 5 2 2 2" xfId="56053"/>
    <cellStyle name="Note 2 3 4 5 5 2 3" xfId="56054"/>
    <cellStyle name="Note 2 3 4 5 5 3" xfId="56055"/>
    <cellStyle name="Note 2 3 4 5 5 3 2" xfId="56056"/>
    <cellStyle name="Note 2 3 4 5 5 4" xfId="56057"/>
    <cellStyle name="Note 2 3 4 5 6" xfId="56058"/>
    <cellStyle name="Note 2 3 4 5 6 2" xfId="56059"/>
    <cellStyle name="Note 2 3 4 5 6 2 2" xfId="56060"/>
    <cellStyle name="Note 2 3 4 5 6 2 2 2" xfId="56061"/>
    <cellStyle name="Note 2 3 4 5 6 2 3" xfId="56062"/>
    <cellStyle name="Note 2 3 4 5 6 3" xfId="56063"/>
    <cellStyle name="Note 2 3 4 5 6 3 2" xfId="56064"/>
    <cellStyle name="Note 2 3 4 5 6 4" xfId="56065"/>
    <cellStyle name="Note 2 3 4 5 7" xfId="56066"/>
    <cellStyle name="Note 2 3 4 5 7 2" xfId="56067"/>
    <cellStyle name="Note 2 3 4 5 7 2 2" xfId="56068"/>
    <cellStyle name="Note 2 3 4 5 7 3" xfId="56069"/>
    <cellStyle name="Note 2 3 4 5 8" xfId="56070"/>
    <cellStyle name="Note 2 3 4 5 8 2" xfId="56071"/>
    <cellStyle name="Note 2 3 4 5 9" xfId="56072"/>
    <cellStyle name="Note 2 3 4 6" xfId="56073"/>
    <cellStyle name="Note 2 3 4 6 2" xfId="56074"/>
    <cellStyle name="Note 2 3 4 6 2 2" xfId="56075"/>
    <cellStyle name="Note 2 3 4 6 2 2 2" xfId="56076"/>
    <cellStyle name="Note 2 3 4 6 2 2 2 2" xfId="56077"/>
    <cellStyle name="Note 2 3 4 6 2 2 3" xfId="56078"/>
    <cellStyle name="Note 2 3 4 6 2 3" xfId="56079"/>
    <cellStyle name="Note 2 3 4 6 2 3 2" xfId="56080"/>
    <cellStyle name="Note 2 3 4 6 2 4" xfId="56081"/>
    <cellStyle name="Note 2 3 4 6 3" xfId="56082"/>
    <cellStyle name="Note 2 3 4 6 3 2" xfId="56083"/>
    <cellStyle name="Note 2 3 4 6 3 2 2" xfId="56084"/>
    <cellStyle name="Note 2 3 4 6 3 2 2 2" xfId="56085"/>
    <cellStyle name="Note 2 3 4 6 3 2 3" xfId="56086"/>
    <cellStyle name="Note 2 3 4 6 3 3" xfId="56087"/>
    <cellStyle name="Note 2 3 4 6 3 3 2" xfId="56088"/>
    <cellStyle name="Note 2 3 4 6 3 4" xfId="56089"/>
    <cellStyle name="Note 2 3 4 6 4" xfId="56090"/>
    <cellStyle name="Note 2 3 4 6 4 2" xfId="56091"/>
    <cellStyle name="Note 2 3 4 6 4 2 2" xfId="56092"/>
    <cellStyle name="Note 2 3 4 6 4 3" xfId="56093"/>
    <cellStyle name="Note 2 3 4 6 5" xfId="56094"/>
    <cellStyle name="Note 2 3 4 6 5 2" xfId="56095"/>
    <cellStyle name="Note 2 3 4 6 6" xfId="56096"/>
    <cellStyle name="Note 2 3 4 6 7" xfId="56097"/>
    <cellStyle name="Note 2 3 4 6 8" xfId="56098"/>
    <cellStyle name="Note 2 3 4 7" xfId="56099"/>
    <cellStyle name="Note 2 3 4 7 2" xfId="56100"/>
    <cellStyle name="Note 2 3 4 7 2 2" xfId="56101"/>
    <cellStyle name="Note 2 3 4 7 2 2 2" xfId="56102"/>
    <cellStyle name="Note 2 3 4 7 2 2 2 2" xfId="56103"/>
    <cellStyle name="Note 2 3 4 7 2 2 3" xfId="56104"/>
    <cellStyle name="Note 2 3 4 7 2 3" xfId="56105"/>
    <cellStyle name="Note 2 3 4 7 2 3 2" xfId="56106"/>
    <cellStyle name="Note 2 3 4 7 2 4" xfId="56107"/>
    <cellStyle name="Note 2 3 4 7 3" xfId="56108"/>
    <cellStyle name="Note 2 3 4 7 3 2" xfId="56109"/>
    <cellStyle name="Note 2 3 4 7 3 2 2" xfId="56110"/>
    <cellStyle name="Note 2 3 4 7 3 2 2 2" xfId="56111"/>
    <cellStyle name="Note 2 3 4 7 3 2 3" xfId="56112"/>
    <cellStyle name="Note 2 3 4 7 3 3" xfId="56113"/>
    <cellStyle name="Note 2 3 4 7 3 3 2" xfId="56114"/>
    <cellStyle name="Note 2 3 4 7 3 4" xfId="56115"/>
    <cellStyle name="Note 2 3 4 7 4" xfId="56116"/>
    <cellStyle name="Note 2 3 4 7 4 2" xfId="56117"/>
    <cellStyle name="Note 2 3 4 7 4 2 2" xfId="56118"/>
    <cellStyle name="Note 2 3 4 7 4 3" xfId="56119"/>
    <cellStyle name="Note 2 3 4 7 5" xfId="56120"/>
    <cellStyle name="Note 2 3 4 7 5 2" xfId="56121"/>
    <cellStyle name="Note 2 3 4 7 6" xfId="56122"/>
    <cellStyle name="Note 2 3 4 7 7" xfId="56123"/>
    <cellStyle name="Note 2 3 4 7 8" xfId="56124"/>
    <cellStyle name="Note 2 3 4 8" xfId="56125"/>
    <cellStyle name="Note 2 3 4 8 2" xfId="56126"/>
    <cellStyle name="Note 2 3 4 8 2 2" xfId="56127"/>
    <cellStyle name="Note 2 3 4 8 2 2 2" xfId="56128"/>
    <cellStyle name="Note 2 3 4 8 2 3" xfId="56129"/>
    <cellStyle name="Note 2 3 4 8 3" xfId="56130"/>
    <cellStyle name="Note 2 3 4 8 3 2" xfId="56131"/>
    <cellStyle name="Note 2 3 4 8 4" xfId="56132"/>
    <cellStyle name="Note 2 3 4 8 5" xfId="56133"/>
    <cellStyle name="Note 2 3 4 8 6" xfId="56134"/>
    <cellStyle name="Note 2 3 4 9" xfId="56135"/>
    <cellStyle name="Note 2 3 4 9 2" xfId="56136"/>
    <cellStyle name="Note 2 3 4 9 2 2" xfId="56137"/>
    <cellStyle name="Note 2 3 4 9 2 2 2" xfId="56138"/>
    <cellStyle name="Note 2 3 4 9 2 3" xfId="56139"/>
    <cellStyle name="Note 2 3 4 9 3" xfId="56140"/>
    <cellStyle name="Note 2 3 4 9 3 2" xfId="56141"/>
    <cellStyle name="Note 2 3 4 9 4" xfId="56142"/>
    <cellStyle name="Note 2 3 5" xfId="56143"/>
    <cellStyle name="Note 2 3 5 10" xfId="56144"/>
    <cellStyle name="Note 2 3 5 10 2" xfId="56145"/>
    <cellStyle name="Note 2 3 5 10 2 2" xfId="56146"/>
    <cellStyle name="Note 2 3 5 10 3" xfId="56147"/>
    <cellStyle name="Note 2 3 5 11" xfId="56148"/>
    <cellStyle name="Note 2 3 5 11 2" xfId="56149"/>
    <cellStyle name="Note 2 3 5 12" xfId="56150"/>
    <cellStyle name="Note 2 3 5 13" xfId="56151"/>
    <cellStyle name="Note 2 3 5 14" xfId="56152"/>
    <cellStyle name="Note 2 3 5 15" xfId="56153"/>
    <cellStyle name="Note 2 3 5 16" xfId="56154"/>
    <cellStyle name="Note 2 3 5 17" xfId="56155"/>
    <cellStyle name="Note 2 3 5 18" xfId="56156"/>
    <cellStyle name="Note 2 3 5 2" xfId="56157"/>
    <cellStyle name="Note 2 3 5 2 10" xfId="56158"/>
    <cellStyle name="Note 2 3 5 2 10 2" xfId="56159"/>
    <cellStyle name="Note 2 3 5 2 11" xfId="56160"/>
    <cellStyle name="Note 2 3 5 2 12" xfId="56161"/>
    <cellStyle name="Note 2 3 5 2 13" xfId="56162"/>
    <cellStyle name="Note 2 3 5 2 14" xfId="56163"/>
    <cellStyle name="Note 2 3 5 2 2" xfId="56164"/>
    <cellStyle name="Note 2 3 5 2 2 10" xfId="56165"/>
    <cellStyle name="Note 2 3 5 2 2 11" xfId="56166"/>
    <cellStyle name="Note 2 3 5 2 2 2" xfId="56167"/>
    <cellStyle name="Note 2 3 5 2 2 2 2" xfId="56168"/>
    <cellStyle name="Note 2 3 5 2 2 2 2 2" xfId="56169"/>
    <cellStyle name="Note 2 3 5 2 2 2 2 2 2" xfId="56170"/>
    <cellStyle name="Note 2 3 5 2 2 2 2 2 2 2" xfId="56171"/>
    <cellStyle name="Note 2 3 5 2 2 2 2 2 3" xfId="56172"/>
    <cellStyle name="Note 2 3 5 2 2 2 2 3" xfId="56173"/>
    <cellStyle name="Note 2 3 5 2 2 2 2 3 2" xfId="56174"/>
    <cellStyle name="Note 2 3 5 2 2 2 2 4" xfId="56175"/>
    <cellStyle name="Note 2 3 5 2 2 2 3" xfId="56176"/>
    <cellStyle name="Note 2 3 5 2 2 2 3 2" xfId="56177"/>
    <cellStyle name="Note 2 3 5 2 2 2 3 2 2" xfId="56178"/>
    <cellStyle name="Note 2 3 5 2 2 2 3 2 2 2" xfId="56179"/>
    <cellStyle name="Note 2 3 5 2 2 2 3 2 3" xfId="56180"/>
    <cellStyle name="Note 2 3 5 2 2 2 3 3" xfId="56181"/>
    <cellStyle name="Note 2 3 5 2 2 2 3 3 2" xfId="56182"/>
    <cellStyle name="Note 2 3 5 2 2 2 3 4" xfId="56183"/>
    <cellStyle name="Note 2 3 5 2 2 2 4" xfId="56184"/>
    <cellStyle name="Note 2 3 5 2 2 2 4 2" xfId="56185"/>
    <cellStyle name="Note 2 3 5 2 2 2 4 2 2" xfId="56186"/>
    <cellStyle name="Note 2 3 5 2 2 2 4 3" xfId="56187"/>
    <cellStyle name="Note 2 3 5 2 2 2 5" xfId="56188"/>
    <cellStyle name="Note 2 3 5 2 2 2 5 2" xfId="56189"/>
    <cellStyle name="Note 2 3 5 2 2 2 6" xfId="56190"/>
    <cellStyle name="Note 2 3 5 2 2 2 7" xfId="56191"/>
    <cellStyle name="Note 2 3 5 2 2 3" xfId="56192"/>
    <cellStyle name="Note 2 3 5 2 2 3 2" xfId="56193"/>
    <cellStyle name="Note 2 3 5 2 2 3 2 2" xfId="56194"/>
    <cellStyle name="Note 2 3 5 2 2 3 2 2 2" xfId="56195"/>
    <cellStyle name="Note 2 3 5 2 2 3 2 3" xfId="56196"/>
    <cellStyle name="Note 2 3 5 2 2 3 3" xfId="56197"/>
    <cellStyle name="Note 2 3 5 2 2 3 3 2" xfId="56198"/>
    <cellStyle name="Note 2 3 5 2 2 3 4" xfId="56199"/>
    <cellStyle name="Note 2 3 5 2 2 3 5" xfId="56200"/>
    <cellStyle name="Note 2 3 5 2 2 4" xfId="56201"/>
    <cellStyle name="Note 2 3 5 2 2 4 2" xfId="56202"/>
    <cellStyle name="Note 2 3 5 2 2 4 2 2" xfId="56203"/>
    <cellStyle name="Note 2 3 5 2 2 4 2 2 2" xfId="56204"/>
    <cellStyle name="Note 2 3 5 2 2 4 2 3" xfId="56205"/>
    <cellStyle name="Note 2 3 5 2 2 4 3" xfId="56206"/>
    <cellStyle name="Note 2 3 5 2 2 4 3 2" xfId="56207"/>
    <cellStyle name="Note 2 3 5 2 2 4 4" xfId="56208"/>
    <cellStyle name="Note 2 3 5 2 2 5" xfId="56209"/>
    <cellStyle name="Note 2 3 5 2 2 5 2" xfId="56210"/>
    <cellStyle name="Note 2 3 5 2 2 5 2 2" xfId="56211"/>
    <cellStyle name="Note 2 3 5 2 2 5 2 2 2" xfId="56212"/>
    <cellStyle name="Note 2 3 5 2 2 5 2 3" xfId="56213"/>
    <cellStyle name="Note 2 3 5 2 2 5 3" xfId="56214"/>
    <cellStyle name="Note 2 3 5 2 2 5 3 2" xfId="56215"/>
    <cellStyle name="Note 2 3 5 2 2 5 4" xfId="56216"/>
    <cellStyle name="Note 2 3 5 2 2 6" xfId="56217"/>
    <cellStyle name="Note 2 3 5 2 2 6 2" xfId="56218"/>
    <cellStyle name="Note 2 3 5 2 2 6 2 2" xfId="56219"/>
    <cellStyle name="Note 2 3 5 2 2 6 2 2 2" xfId="56220"/>
    <cellStyle name="Note 2 3 5 2 2 6 2 3" xfId="56221"/>
    <cellStyle name="Note 2 3 5 2 2 6 3" xfId="56222"/>
    <cellStyle name="Note 2 3 5 2 2 6 3 2" xfId="56223"/>
    <cellStyle name="Note 2 3 5 2 2 6 4" xfId="56224"/>
    <cellStyle name="Note 2 3 5 2 2 7" xfId="56225"/>
    <cellStyle name="Note 2 3 5 2 2 7 2" xfId="56226"/>
    <cellStyle name="Note 2 3 5 2 2 7 2 2" xfId="56227"/>
    <cellStyle name="Note 2 3 5 2 2 7 3" xfId="56228"/>
    <cellStyle name="Note 2 3 5 2 2 8" xfId="56229"/>
    <cellStyle name="Note 2 3 5 2 2 8 2" xfId="56230"/>
    <cellStyle name="Note 2 3 5 2 2 9" xfId="56231"/>
    <cellStyle name="Note 2 3 5 2 3" xfId="56232"/>
    <cellStyle name="Note 2 3 5 2 3 10" xfId="56233"/>
    <cellStyle name="Note 2 3 5 2 3 2" xfId="56234"/>
    <cellStyle name="Note 2 3 5 2 3 2 2" xfId="56235"/>
    <cellStyle name="Note 2 3 5 2 3 2 2 2" xfId="56236"/>
    <cellStyle name="Note 2 3 5 2 3 2 2 2 2" xfId="56237"/>
    <cellStyle name="Note 2 3 5 2 3 2 2 2 2 2" xfId="56238"/>
    <cellStyle name="Note 2 3 5 2 3 2 2 2 3" xfId="56239"/>
    <cellStyle name="Note 2 3 5 2 3 2 2 3" xfId="56240"/>
    <cellStyle name="Note 2 3 5 2 3 2 2 3 2" xfId="56241"/>
    <cellStyle name="Note 2 3 5 2 3 2 2 4" xfId="56242"/>
    <cellStyle name="Note 2 3 5 2 3 2 3" xfId="56243"/>
    <cellStyle name="Note 2 3 5 2 3 2 3 2" xfId="56244"/>
    <cellStyle name="Note 2 3 5 2 3 2 3 2 2" xfId="56245"/>
    <cellStyle name="Note 2 3 5 2 3 2 3 2 2 2" xfId="56246"/>
    <cellStyle name="Note 2 3 5 2 3 2 3 2 3" xfId="56247"/>
    <cellStyle name="Note 2 3 5 2 3 2 3 3" xfId="56248"/>
    <cellStyle name="Note 2 3 5 2 3 2 3 3 2" xfId="56249"/>
    <cellStyle name="Note 2 3 5 2 3 2 3 4" xfId="56250"/>
    <cellStyle name="Note 2 3 5 2 3 2 4" xfId="56251"/>
    <cellStyle name="Note 2 3 5 2 3 2 4 2" xfId="56252"/>
    <cellStyle name="Note 2 3 5 2 3 2 4 2 2" xfId="56253"/>
    <cellStyle name="Note 2 3 5 2 3 2 4 3" xfId="56254"/>
    <cellStyle name="Note 2 3 5 2 3 2 5" xfId="56255"/>
    <cellStyle name="Note 2 3 5 2 3 2 5 2" xfId="56256"/>
    <cellStyle name="Note 2 3 5 2 3 2 6" xfId="56257"/>
    <cellStyle name="Note 2 3 5 2 3 2 7" xfId="56258"/>
    <cellStyle name="Note 2 3 5 2 3 3" xfId="56259"/>
    <cellStyle name="Note 2 3 5 2 3 3 2" xfId="56260"/>
    <cellStyle name="Note 2 3 5 2 3 3 2 2" xfId="56261"/>
    <cellStyle name="Note 2 3 5 2 3 3 2 2 2" xfId="56262"/>
    <cellStyle name="Note 2 3 5 2 3 3 2 3" xfId="56263"/>
    <cellStyle name="Note 2 3 5 2 3 3 3" xfId="56264"/>
    <cellStyle name="Note 2 3 5 2 3 3 3 2" xfId="56265"/>
    <cellStyle name="Note 2 3 5 2 3 3 4" xfId="56266"/>
    <cellStyle name="Note 2 3 5 2 3 3 5" xfId="56267"/>
    <cellStyle name="Note 2 3 5 2 3 4" xfId="56268"/>
    <cellStyle name="Note 2 3 5 2 3 4 2" xfId="56269"/>
    <cellStyle name="Note 2 3 5 2 3 4 2 2" xfId="56270"/>
    <cellStyle name="Note 2 3 5 2 3 4 2 2 2" xfId="56271"/>
    <cellStyle name="Note 2 3 5 2 3 4 2 3" xfId="56272"/>
    <cellStyle name="Note 2 3 5 2 3 4 3" xfId="56273"/>
    <cellStyle name="Note 2 3 5 2 3 4 3 2" xfId="56274"/>
    <cellStyle name="Note 2 3 5 2 3 4 4" xfId="56275"/>
    <cellStyle name="Note 2 3 5 2 3 5" xfId="56276"/>
    <cellStyle name="Note 2 3 5 2 3 5 2" xfId="56277"/>
    <cellStyle name="Note 2 3 5 2 3 5 2 2" xfId="56278"/>
    <cellStyle name="Note 2 3 5 2 3 5 2 2 2" xfId="56279"/>
    <cellStyle name="Note 2 3 5 2 3 5 2 3" xfId="56280"/>
    <cellStyle name="Note 2 3 5 2 3 5 3" xfId="56281"/>
    <cellStyle name="Note 2 3 5 2 3 5 3 2" xfId="56282"/>
    <cellStyle name="Note 2 3 5 2 3 5 4" xfId="56283"/>
    <cellStyle name="Note 2 3 5 2 3 6" xfId="56284"/>
    <cellStyle name="Note 2 3 5 2 3 6 2" xfId="56285"/>
    <cellStyle name="Note 2 3 5 2 3 6 2 2" xfId="56286"/>
    <cellStyle name="Note 2 3 5 2 3 6 2 2 2" xfId="56287"/>
    <cellStyle name="Note 2 3 5 2 3 6 2 3" xfId="56288"/>
    <cellStyle name="Note 2 3 5 2 3 6 3" xfId="56289"/>
    <cellStyle name="Note 2 3 5 2 3 6 3 2" xfId="56290"/>
    <cellStyle name="Note 2 3 5 2 3 6 4" xfId="56291"/>
    <cellStyle name="Note 2 3 5 2 3 7" xfId="56292"/>
    <cellStyle name="Note 2 3 5 2 3 7 2" xfId="56293"/>
    <cellStyle name="Note 2 3 5 2 3 7 2 2" xfId="56294"/>
    <cellStyle name="Note 2 3 5 2 3 7 3" xfId="56295"/>
    <cellStyle name="Note 2 3 5 2 3 8" xfId="56296"/>
    <cellStyle name="Note 2 3 5 2 3 8 2" xfId="56297"/>
    <cellStyle name="Note 2 3 5 2 3 9" xfId="56298"/>
    <cellStyle name="Note 2 3 5 2 4" xfId="56299"/>
    <cellStyle name="Note 2 3 5 2 4 2" xfId="56300"/>
    <cellStyle name="Note 2 3 5 2 4 2 2" xfId="56301"/>
    <cellStyle name="Note 2 3 5 2 4 2 2 2" xfId="56302"/>
    <cellStyle name="Note 2 3 5 2 4 2 2 2 2" xfId="56303"/>
    <cellStyle name="Note 2 3 5 2 4 2 2 3" xfId="56304"/>
    <cellStyle name="Note 2 3 5 2 4 2 3" xfId="56305"/>
    <cellStyle name="Note 2 3 5 2 4 2 3 2" xfId="56306"/>
    <cellStyle name="Note 2 3 5 2 4 2 4" xfId="56307"/>
    <cellStyle name="Note 2 3 5 2 4 3" xfId="56308"/>
    <cellStyle name="Note 2 3 5 2 4 3 2" xfId="56309"/>
    <cellStyle name="Note 2 3 5 2 4 3 2 2" xfId="56310"/>
    <cellStyle name="Note 2 3 5 2 4 3 2 2 2" xfId="56311"/>
    <cellStyle name="Note 2 3 5 2 4 3 2 3" xfId="56312"/>
    <cellStyle name="Note 2 3 5 2 4 3 3" xfId="56313"/>
    <cellStyle name="Note 2 3 5 2 4 3 3 2" xfId="56314"/>
    <cellStyle name="Note 2 3 5 2 4 3 4" xfId="56315"/>
    <cellStyle name="Note 2 3 5 2 4 4" xfId="56316"/>
    <cellStyle name="Note 2 3 5 2 4 4 2" xfId="56317"/>
    <cellStyle name="Note 2 3 5 2 4 4 2 2" xfId="56318"/>
    <cellStyle name="Note 2 3 5 2 4 4 3" xfId="56319"/>
    <cellStyle name="Note 2 3 5 2 4 5" xfId="56320"/>
    <cellStyle name="Note 2 3 5 2 4 5 2" xfId="56321"/>
    <cellStyle name="Note 2 3 5 2 4 6" xfId="56322"/>
    <cellStyle name="Note 2 3 5 2 4 7" xfId="56323"/>
    <cellStyle name="Note 2 3 5 2 5" xfId="56324"/>
    <cellStyle name="Note 2 3 5 2 5 2" xfId="56325"/>
    <cellStyle name="Note 2 3 5 2 5 2 2" xfId="56326"/>
    <cellStyle name="Note 2 3 5 2 5 2 2 2" xfId="56327"/>
    <cellStyle name="Note 2 3 5 2 5 2 3" xfId="56328"/>
    <cellStyle name="Note 2 3 5 2 5 3" xfId="56329"/>
    <cellStyle name="Note 2 3 5 2 5 3 2" xfId="56330"/>
    <cellStyle name="Note 2 3 5 2 5 4" xfId="56331"/>
    <cellStyle name="Note 2 3 5 2 5 5" xfId="56332"/>
    <cellStyle name="Note 2 3 5 2 6" xfId="56333"/>
    <cellStyle name="Note 2 3 5 2 6 2" xfId="56334"/>
    <cellStyle name="Note 2 3 5 2 6 2 2" xfId="56335"/>
    <cellStyle name="Note 2 3 5 2 6 2 2 2" xfId="56336"/>
    <cellStyle name="Note 2 3 5 2 6 2 3" xfId="56337"/>
    <cellStyle name="Note 2 3 5 2 6 3" xfId="56338"/>
    <cellStyle name="Note 2 3 5 2 6 3 2" xfId="56339"/>
    <cellStyle name="Note 2 3 5 2 6 4" xfId="56340"/>
    <cellStyle name="Note 2 3 5 2 7" xfId="56341"/>
    <cellStyle name="Note 2 3 5 2 7 2" xfId="56342"/>
    <cellStyle name="Note 2 3 5 2 7 2 2" xfId="56343"/>
    <cellStyle name="Note 2 3 5 2 7 2 2 2" xfId="56344"/>
    <cellStyle name="Note 2 3 5 2 7 2 3" xfId="56345"/>
    <cellStyle name="Note 2 3 5 2 7 3" xfId="56346"/>
    <cellStyle name="Note 2 3 5 2 7 3 2" xfId="56347"/>
    <cellStyle name="Note 2 3 5 2 7 4" xfId="56348"/>
    <cellStyle name="Note 2 3 5 2 8" xfId="56349"/>
    <cellStyle name="Note 2 3 5 2 8 2" xfId="56350"/>
    <cellStyle name="Note 2 3 5 2 8 2 2" xfId="56351"/>
    <cellStyle name="Note 2 3 5 2 8 2 2 2" xfId="56352"/>
    <cellStyle name="Note 2 3 5 2 8 2 3" xfId="56353"/>
    <cellStyle name="Note 2 3 5 2 8 3" xfId="56354"/>
    <cellStyle name="Note 2 3 5 2 8 3 2" xfId="56355"/>
    <cellStyle name="Note 2 3 5 2 8 4" xfId="56356"/>
    <cellStyle name="Note 2 3 5 2 9" xfId="56357"/>
    <cellStyle name="Note 2 3 5 2 9 2" xfId="56358"/>
    <cellStyle name="Note 2 3 5 2 9 2 2" xfId="56359"/>
    <cellStyle name="Note 2 3 5 2 9 3" xfId="56360"/>
    <cellStyle name="Note 2 3 5 3" xfId="56361"/>
    <cellStyle name="Note 2 3 5 3 10" xfId="56362"/>
    <cellStyle name="Note 2 3 5 3 11" xfId="56363"/>
    <cellStyle name="Note 2 3 5 3 2" xfId="56364"/>
    <cellStyle name="Note 2 3 5 3 2 2" xfId="56365"/>
    <cellStyle name="Note 2 3 5 3 2 2 2" xfId="56366"/>
    <cellStyle name="Note 2 3 5 3 2 2 2 2" xfId="56367"/>
    <cellStyle name="Note 2 3 5 3 2 2 2 2 2" xfId="56368"/>
    <cellStyle name="Note 2 3 5 3 2 2 2 3" xfId="56369"/>
    <cellStyle name="Note 2 3 5 3 2 2 3" xfId="56370"/>
    <cellStyle name="Note 2 3 5 3 2 2 3 2" xfId="56371"/>
    <cellStyle name="Note 2 3 5 3 2 2 4" xfId="56372"/>
    <cellStyle name="Note 2 3 5 3 2 3" xfId="56373"/>
    <cellStyle name="Note 2 3 5 3 2 3 2" xfId="56374"/>
    <cellStyle name="Note 2 3 5 3 2 3 2 2" xfId="56375"/>
    <cellStyle name="Note 2 3 5 3 2 3 2 2 2" xfId="56376"/>
    <cellStyle name="Note 2 3 5 3 2 3 2 3" xfId="56377"/>
    <cellStyle name="Note 2 3 5 3 2 3 3" xfId="56378"/>
    <cellStyle name="Note 2 3 5 3 2 3 3 2" xfId="56379"/>
    <cellStyle name="Note 2 3 5 3 2 3 4" xfId="56380"/>
    <cellStyle name="Note 2 3 5 3 2 4" xfId="56381"/>
    <cellStyle name="Note 2 3 5 3 2 4 2" xfId="56382"/>
    <cellStyle name="Note 2 3 5 3 2 4 2 2" xfId="56383"/>
    <cellStyle name="Note 2 3 5 3 2 4 3" xfId="56384"/>
    <cellStyle name="Note 2 3 5 3 2 5" xfId="56385"/>
    <cellStyle name="Note 2 3 5 3 2 5 2" xfId="56386"/>
    <cellStyle name="Note 2 3 5 3 2 6" xfId="56387"/>
    <cellStyle name="Note 2 3 5 3 2 7" xfId="56388"/>
    <cellStyle name="Note 2 3 5 3 3" xfId="56389"/>
    <cellStyle name="Note 2 3 5 3 3 2" xfId="56390"/>
    <cellStyle name="Note 2 3 5 3 3 2 2" xfId="56391"/>
    <cellStyle name="Note 2 3 5 3 3 2 2 2" xfId="56392"/>
    <cellStyle name="Note 2 3 5 3 3 2 3" xfId="56393"/>
    <cellStyle name="Note 2 3 5 3 3 3" xfId="56394"/>
    <cellStyle name="Note 2 3 5 3 3 3 2" xfId="56395"/>
    <cellStyle name="Note 2 3 5 3 3 4" xfId="56396"/>
    <cellStyle name="Note 2 3 5 3 3 5" xfId="56397"/>
    <cellStyle name="Note 2 3 5 3 4" xfId="56398"/>
    <cellStyle name="Note 2 3 5 3 4 2" xfId="56399"/>
    <cellStyle name="Note 2 3 5 3 4 2 2" xfId="56400"/>
    <cellStyle name="Note 2 3 5 3 4 2 2 2" xfId="56401"/>
    <cellStyle name="Note 2 3 5 3 4 2 3" xfId="56402"/>
    <cellStyle name="Note 2 3 5 3 4 3" xfId="56403"/>
    <cellStyle name="Note 2 3 5 3 4 3 2" xfId="56404"/>
    <cellStyle name="Note 2 3 5 3 4 4" xfId="56405"/>
    <cellStyle name="Note 2 3 5 3 5" xfId="56406"/>
    <cellStyle name="Note 2 3 5 3 5 2" xfId="56407"/>
    <cellStyle name="Note 2 3 5 3 5 2 2" xfId="56408"/>
    <cellStyle name="Note 2 3 5 3 5 2 2 2" xfId="56409"/>
    <cellStyle name="Note 2 3 5 3 5 2 3" xfId="56410"/>
    <cellStyle name="Note 2 3 5 3 5 3" xfId="56411"/>
    <cellStyle name="Note 2 3 5 3 5 3 2" xfId="56412"/>
    <cellStyle name="Note 2 3 5 3 5 4" xfId="56413"/>
    <cellStyle name="Note 2 3 5 3 6" xfId="56414"/>
    <cellStyle name="Note 2 3 5 3 6 2" xfId="56415"/>
    <cellStyle name="Note 2 3 5 3 6 2 2" xfId="56416"/>
    <cellStyle name="Note 2 3 5 3 6 2 2 2" xfId="56417"/>
    <cellStyle name="Note 2 3 5 3 6 2 3" xfId="56418"/>
    <cellStyle name="Note 2 3 5 3 6 3" xfId="56419"/>
    <cellStyle name="Note 2 3 5 3 6 3 2" xfId="56420"/>
    <cellStyle name="Note 2 3 5 3 6 4" xfId="56421"/>
    <cellStyle name="Note 2 3 5 3 7" xfId="56422"/>
    <cellStyle name="Note 2 3 5 3 7 2" xfId="56423"/>
    <cellStyle name="Note 2 3 5 3 7 2 2" xfId="56424"/>
    <cellStyle name="Note 2 3 5 3 7 3" xfId="56425"/>
    <cellStyle name="Note 2 3 5 3 8" xfId="56426"/>
    <cellStyle name="Note 2 3 5 3 8 2" xfId="56427"/>
    <cellStyle name="Note 2 3 5 3 9" xfId="56428"/>
    <cellStyle name="Note 2 3 5 4" xfId="56429"/>
    <cellStyle name="Note 2 3 5 4 10" xfId="56430"/>
    <cellStyle name="Note 2 3 5 4 11" xfId="56431"/>
    <cellStyle name="Note 2 3 5 4 2" xfId="56432"/>
    <cellStyle name="Note 2 3 5 4 2 2" xfId="56433"/>
    <cellStyle name="Note 2 3 5 4 2 2 2" xfId="56434"/>
    <cellStyle name="Note 2 3 5 4 2 2 2 2" xfId="56435"/>
    <cellStyle name="Note 2 3 5 4 2 2 2 2 2" xfId="56436"/>
    <cellStyle name="Note 2 3 5 4 2 2 2 3" xfId="56437"/>
    <cellStyle name="Note 2 3 5 4 2 2 3" xfId="56438"/>
    <cellStyle name="Note 2 3 5 4 2 2 3 2" xfId="56439"/>
    <cellStyle name="Note 2 3 5 4 2 2 4" xfId="56440"/>
    <cellStyle name="Note 2 3 5 4 2 3" xfId="56441"/>
    <cellStyle name="Note 2 3 5 4 2 3 2" xfId="56442"/>
    <cellStyle name="Note 2 3 5 4 2 3 2 2" xfId="56443"/>
    <cellStyle name="Note 2 3 5 4 2 3 2 2 2" xfId="56444"/>
    <cellStyle name="Note 2 3 5 4 2 3 2 3" xfId="56445"/>
    <cellStyle name="Note 2 3 5 4 2 3 3" xfId="56446"/>
    <cellStyle name="Note 2 3 5 4 2 3 3 2" xfId="56447"/>
    <cellStyle name="Note 2 3 5 4 2 3 4" xfId="56448"/>
    <cellStyle name="Note 2 3 5 4 2 4" xfId="56449"/>
    <cellStyle name="Note 2 3 5 4 2 4 2" xfId="56450"/>
    <cellStyle name="Note 2 3 5 4 2 4 2 2" xfId="56451"/>
    <cellStyle name="Note 2 3 5 4 2 4 3" xfId="56452"/>
    <cellStyle name="Note 2 3 5 4 2 5" xfId="56453"/>
    <cellStyle name="Note 2 3 5 4 2 5 2" xfId="56454"/>
    <cellStyle name="Note 2 3 5 4 2 6" xfId="56455"/>
    <cellStyle name="Note 2 3 5 4 2 7" xfId="56456"/>
    <cellStyle name="Note 2 3 5 4 3" xfId="56457"/>
    <cellStyle name="Note 2 3 5 4 3 2" xfId="56458"/>
    <cellStyle name="Note 2 3 5 4 3 2 2" xfId="56459"/>
    <cellStyle name="Note 2 3 5 4 3 2 2 2" xfId="56460"/>
    <cellStyle name="Note 2 3 5 4 3 2 3" xfId="56461"/>
    <cellStyle name="Note 2 3 5 4 3 3" xfId="56462"/>
    <cellStyle name="Note 2 3 5 4 3 3 2" xfId="56463"/>
    <cellStyle name="Note 2 3 5 4 3 4" xfId="56464"/>
    <cellStyle name="Note 2 3 5 4 3 5" xfId="56465"/>
    <cellStyle name="Note 2 3 5 4 4" xfId="56466"/>
    <cellStyle name="Note 2 3 5 4 4 2" xfId="56467"/>
    <cellStyle name="Note 2 3 5 4 4 2 2" xfId="56468"/>
    <cellStyle name="Note 2 3 5 4 4 2 2 2" xfId="56469"/>
    <cellStyle name="Note 2 3 5 4 4 2 3" xfId="56470"/>
    <cellStyle name="Note 2 3 5 4 4 3" xfId="56471"/>
    <cellStyle name="Note 2 3 5 4 4 3 2" xfId="56472"/>
    <cellStyle name="Note 2 3 5 4 4 4" xfId="56473"/>
    <cellStyle name="Note 2 3 5 4 5" xfId="56474"/>
    <cellStyle name="Note 2 3 5 4 5 2" xfId="56475"/>
    <cellStyle name="Note 2 3 5 4 5 2 2" xfId="56476"/>
    <cellStyle name="Note 2 3 5 4 5 2 2 2" xfId="56477"/>
    <cellStyle name="Note 2 3 5 4 5 2 3" xfId="56478"/>
    <cellStyle name="Note 2 3 5 4 5 3" xfId="56479"/>
    <cellStyle name="Note 2 3 5 4 5 3 2" xfId="56480"/>
    <cellStyle name="Note 2 3 5 4 5 4" xfId="56481"/>
    <cellStyle name="Note 2 3 5 4 6" xfId="56482"/>
    <cellStyle name="Note 2 3 5 4 6 2" xfId="56483"/>
    <cellStyle name="Note 2 3 5 4 6 2 2" xfId="56484"/>
    <cellStyle name="Note 2 3 5 4 6 2 2 2" xfId="56485"/>
    <cellStyle name="Note 2 3 5 4 6 2 3" xfId="56486"/>
    <cellStyle name="Note 2 3 5 4 6 3" xfId="56487"/>
    <cellStyle name="Note 2 3 5 4 6 3 2" xfId="56488"/>
    <cellStyle name="Note 2 3 5 4 6 4" xfId="56489"/>
    <cellStyle name="Note 2 3 5 4 7" xfId="56490"/>
    <cellStyle name="Note 2 3 5 4 7 2" xfId="56491"/>
    <cellStyle name="Note 2 3 5 4 7 2 2" xfId="56492"/>
    <cellStyle name="Note 2 3 5 4 7 3" xfId="56493"/>
    <cellStyle name="Note 2 3 5 4 8" xfId="56494"/>
    <cellStyle name="Note 2 3 5 4 8 2" xfId="56495"/>
    <cellStyle name="Note 2 3 5 4 9" xfId="56496"/>
    <cellStyle name="Note 2 3 5 5" xfId="56497"/>
    <cellStyle name="Note 2 3 5 5 2" xfId="56498"/>
    <cellStyle name="Note 2 3 5 5 2 2" xfId="56499"/>
    <cellStyle name="Note 2 3 5 5 2 2 2" xfId="56500"/>
    <cellStyle name="Note 2 3 5 5 2 2 2 2" xfId="56501"/>
    <cellStyle name="Note 2 3 5 5 2 2 3" xfId="56502"/>
    <cellStyle name="Note 2 3 5 5 2 3" xfId="56503"/>
    <cellStyle name="Note 2 3 5 5 2 3 2" xfId="56504"/>
    <cellStyle name="Note 2 3 5 5 2 4" xfId="56505"/>
    <cellStyle name="Note 2 3 5 5 3" xfId="56506"/>
    <cellStyle name="Note 2 3 5 5 3 2" xfId="56507"/>
    <cellStyle name="Note 2 3 5 5 3 2 2" xfId="56508"/>
    <cellStyle name="Note 2 3 5 5 3 2 2 2" xfId="56509"/>
    <cellStyle name="Note 2 3 5 5 3 2 3" xfId="56510"/>
    <cellStyle name="Note 2 3 5 5 3 3" xfId="56511"/>
    <cellStyle name="Note 2 3 5 5 3 3 2" xfId="56512"/>
    <cellStyle name="Note 2 3 5 5 3 4" xfId="56513"/>
    <cellStyle name="Note 2 3 5 5 4" xfId="56514"/>
    <cellStyle name="Note 2 3 5 5 4 2" xfId="56515"/>
    <cellStyle name="Note 2 3 5 5 4 2 2" xfId="56516"/>
    <cellStyle name="Note 2 3 5 5 4 3" xfId="56517"/>
    <cellStyle name="Note 2 3 5 5 5" xfId="56518"/>
    <cellStyle name="Note 2 3 5 5 5 2" xfId="56519"/>
    <cellStyle name="Note 2 3 5 5 6" xfId="56520"/>
    <cellStyle name="Note 2 3 5 5 7" xfId="56521"/>
    <cellStyle name="Note 2 3 5 5 8" xfId="56522"/>
    <cellStyle name="Note 2 3 5 6" xfId="56523"/>
    <cellStyle name="Note 2 3 5 6 2" xfId="56524"/>
    <cellStyle name="Note 2 3 5 6 2 2" xfId="56525"/>
    <cellStyle name="Note 2 3 5 6 2 2 2" xfId="56526"/>
    <cellStyle name="Note 2 3 5 6 2 2 2 2" xfId="56527"/>
    <cellStyle name="Note 2 3 5 6 2 2 3" xfId="56528"/>
    <cellStyle name="Note 2 3 5 6 2 3" xfId="56529"/>
    <cellStyle name="Note 2 3 5 6 2 3 2" xfId="56530"/>
    <cellStyle name="Note 2 3 5 6 2 4" xfId="56531"/>
    <cellStyle name="Note 2 3 5 6 3" xfId="56532"/>
    <cellStyle name="Note 2 3 5 6 3 2" xfId="56533"/>
    <cellStyle name="Note 2 3 5 6 3 2 2" xfId="56534"/>
    <cellStyle name="Note 2 3 5 6 3 2 2 2" xfId="56535"/>
    <cellStyle name="Note 2 3 5 6 3 2 3" xfId="56536"/>
    <cellStyle name="Note 2 3 5 6 3 3" xfId="56537"/>
    <cellStyle name="Note 2 3 5 6 3 3 2" xfId="56538"/>
    <cellStyle name="Note 2 3 5 6 3 4" xfId="56539"/>
    <cellStyle name="Note 2 3 5 6 4" xfId="56540"/>
    <cellStyle name="Note 2 3 5 6 4 2" xfId="56541"/>
    <cellStyle name="Note 2 3 5 6 4 2 2" xfId="56542"/>
    <cellStyle name="Note 2 3 5 6 4 3" xfId="56543"/>
    <cellStyle name="Note 2 3 5 6 5" xfId="56544"/>
    <cellStyle name="Note 2 3 5 6 5 2" xfId="56545"/>
    <cellStyle name="Note 2 3 5 6 6" xfId="56546"/>
    <cellStyle name="Note 2 3 5 6 7" xfId="56547"/>
    <cellStyle name="Note 2 3 5 7" xfId="56548"/>
    <cellStyle name="Note 2 3 5 7 2" xfId="56549"/>
    <cellStyle name="Note 2 3 5 7 2 2" xfId="56550"/>
    <cellStyle name="Note 2 3 5 7 2 2 2" xfId="56551"/>
    <cellStyle name="Note 2 3 5 7 2 3" xfId="56552"/>
    <cellStyle name="Note 2 3 5 7 3" xfId="56553"/>
    <cellStyle name="Note 2 3 5 7 3 2" xfId="56554"/>
    <cellStyle name="Note 2 3 5 7 4" xfId="56555"/>
    <cellStyle name="Note 2 3 5 7 5" xfId="56556"/>
    <cellStyle name="Note 2 3 5 7 6" xfId="56557"/>
    <cellStyle name="Note 2 3 5 8" xfId="56558"/>
    <cellStyle name="Note 2 3 5 8 2" xfId="56559"/>
    <cellStyle name="Note 2 3 5 8 2 2" xfId="56560"/>
    <cellStyle name="Note 2 3 5 8 2 2 2" xfId="56561"/>
    <cellStyle name="Note 2 3 5 8 2 3" xfId="56562"/>
    <cellStyle name="Note 2 3 5 8 3" xfId="56563"/>
    <cellStyle name="Note 2 3 5 8 3 2" xfId="56564"/>
    <cellStyle name="Note 2 3 5 8 4" xfId="56565"/>
    <cellStyle name="Note 2 3 5 9" xfId="56566"/>
    <cellStyle name="Note 2 3 5 9 2" xfId="56567"/>
    <cellStyle name="Note 2 3 5 9 2 2" xfId="56568"/>
    <cellStyle name="Note 2 3 5 9 2 2 2" xfId="56569"/>
    <cellStyle name="Note 2 3 5 9 2 3" xfId="56570"/>
    <cellStyle name="Note 2 3 5 9 3" xfId="56571"/>
    <cellStyle name="Note 2 3 5 9 3 2" xfId="56572"/>
    <cellStyle name="Note 2 3 5 9 4" xfId="56573"/>
    <cellStyle name="Note 2 3 6" xfId="56574"/>
    <cellStyle name="Note 2 3 6 10" xfId="56575"/>
    <cellStyle name="Note 2 3 6 10 2" xfId="56576"/>
    <cellStyle name="Note 2 3 6 11" xfId="56577"/>
    <cellStyle name="Note 2 3 6 12" xfId="56578"/>
    <cellStyle name="Note 2 3 6 13" xfId="56579"/>
    <cellStyle name="Note 2 3 6 14" xfId="56580"/>
    <cellStyle name="Note 2 3 6 15" xfId="56581"/>
    <cellStyle name="Note 2 3 6 2" xfId="56582"/>
    <cellStyle name="Note 2 3 6 2 10" xfId="56583"/>
    <cellStyle name="Note 2 3 6 2 11" xfId="56584"/>
    <cellStyle name="Note 2 3 6 2 2" xfId="56585"/>
    <cellStyle name="Note 2 3 6 2 2 2" xfId="56586"/>
    <cellStyle name="Note 2 3 6 2 2 2 2" xfId="56587"/>
    <cellStyle name="Note 2 3 6 2 2 2 2 2" xfId="56588"/>
    <cellStyle name="Note 2 3 6 2 2 2 2 2 2" xfId="56589"/>
    <cellStyle name="Note 2 3 6 2 2 2 2 3" xfId="56590"/>
    <cellStyle name="Note 2 3 6 2 2 2 3" xfId="56591"/>
    <cellStyle name="Note 2 3 6 2 2 2 3 2" xfId="56592"/>
    <cellStyle name="Note 2 3 6 2 2 2 4" xfId="56593"/>
    <cellStyle name="Note 2 3 6 2 2 3" xfId="56594"/>
    <cellStyle name="Note 2 3 6 2 2 3 2" xfId="56595"/>
    <cellStyle name="Note 2 3 6 2 2 3 2 2" xfId="56596"/>
    <cellStyle name="Note 2 3 6 2 2 3 2 2 2" xfId="56597"/>
    <cellStyle name="Note 2 3 6 2 2 3 2 3" xfId="56598"/>
    <cellStyle name="Note 2 3 6 2 2 3 3" xfId="56599"/>
    <cellStyle name="Note 2 3 6 2 2 3 3 2" xfId="56600"/>
    <cellStyle name="Note 2 3 6 2 2 3 4" xfId="56601"/>
    <cellStyle name="Note 2 3 6 2 2 4" xfId="56602"/>
    <cellStyle name="Note 2 3 6 2 2 4 2" xfId="56603"/>
    <cellStyle name="Note 2 3 6 2 2 4 2 2" xfId="56604"/>
    <cellStyle name="Note 2 3 6 2 2 4 3" xfId="56605"/>
    <cellStyle name="Note 2 3 6 2 2 5" xfId="56606"/>
    <cellStyle name="Note 2 3 6 2 2 5 2" xfId="56607"/>
    <cellStyle name="Note 2 3 6 2 2 6" xfId="56608"/>
    <cellStyle name="Note 2 3 6 2 2 7" xfId="56609"/>
    <cellStyle name="Note 2 3 6 2 3" xfId="56610"/>
    <cellStyle name="Note 2 3 6 2 3 2" xfId="56611"/>
    <cellStyle name="Note 2 3 6 2 3 2 2" xfId="56612"/>
    <cellStyle name="Note 2 3 6 2 3 2 2 2" xfId="56613"/>
    <cellStyle name="Note 2 3 6 2 3 2 3" xfId="56614"/>
    <cellStyle name="Note 2 3 6 2 3 3" xfId="56615"/>
    <cellStyle name="Note 2 3 6 2 3 3 2" xfId="56616"/>
    <cellStyle name="Note 2 3 6 2 3 4" xfId="56617"/>
    <cellStyle name="Note 2 3 6 2 3 5" xfId="56618"/>
    <cellStyle name="Note 2 3 6 2 4" xfId="56619"/>
    <cellStyle name="Note 2 3 6 2 4 2" xfId="56620"/>
    <cellStyle name="Note 2 3 6 2 4 2 2" xfId="56621"/>
    <cellStyle name="Note 2 3 6 2 4 2 2 2" xfId="56622"/>
    <cellStyle name="Note 2 3 6 2 4 2 3" xfId="56623"/>
    <cellStyle name="Note 2 3 6 2 4 3" xfId="56624"/>
    <cellStyle name="Note 2 3 6 2 4 3 2" xfId="56625"/>
    <cellStyle name="Note 2 3 6 2 4 4" xfId="56626"/>
    <cellStyle name="Note 2 3 6 2 5" xfId="56627"/>
    <cellStyle name="Note 2 3 6 2 5 2" xfId="56628"/>
    <cellStyle name="Note 2 3 6 2 5 2 2" xfId="56629"/>
    <cellStyle name="Note 2 3 6 2 5 2 2 2" xfId="56630"/>
    <cellStyle name="Note 2 3 6 2 5 2 3" xfId="56631"/>
    <cellStyle name="Note 2 3 6 2 5 3" xfId="56632"/>
    <cellStyle name="Note 2 3 6 2 5 3 2" xfId="56633"/>
    <cellStyle name="Note 2 3 6 2 5 4" xfId="56634"/>
    <cellStyle name="Note 2 3 6 2 6" xfId="56635"/>
    <cellStyle name="Note 2 3 6 2 6 2" xfId="56636"/>
    <cellStyle name="Note 2 3 6 2 6 2 2" xfId="56637"/>
    <cellStyle name="Note 2 3 6 2 6 2 2 2" xfId="56638"/>
    <cellStyle name="Note 2 3 6 2 6 2 3" xfId="56639"/>
    <cellStyle name="Note 2 3 6 2 6 3" xfId="56640"/>
    <cellStyle name="Note 2 3 6 2 6 3 2" xfId="56641"/>
    <cellStyle name="Note 2 3 6 2 6 4" xfId="56642"/>
    <cellStyle name="Note 2 3 6 2 7" xfId="56643"/>
    <cellStyle name="Note 2 3 6 2 7 2" xfId="56644"/>
    <cellStyle name="Note 2 3 6 2 7 2 2" xfId="56645"/>
    <cellStyle name="Note 2 3 6 2 7 3" xfId="56646"/>
    <cellStyle name="Note 2 3 6 2 8" xfId="56647"/>
    <cellStyle name="Note 2 3 6 2 8 2" xfId="56648"/>
    <cellStyle name="Note 2 3 6 2 9" xfId="56649"/>
    <cellStyle name="Note 2 3 6 3" xfId="56650"/>
    <cellStyle name="Note 2 3 6 3 10" xfId="56651"/>
    <cellStyle name="Note 2 3 6 3 11" xfId="56652"/>
    <cellStyle name="Note 2 3 6 3 2" xfId="56653"/>
    <cellStyle name="Note 2 3 6 3 2 2" xfId="56654"/>
    <cellStyle name="Note 2 3 6 3 2 2 2" xfId="56655"/>
    <cellStyle name="Note 2 3 6 3 2 2 2 2" xfId="56656"/>
    <cellStyle name="Note 2 3 6 3 2 2 2 2 2" xfId="56657"/>
    <cellStyle name="Note 2 3 6 3 2 2 2 3" xfId="56658"/>
    <cellStyle name="Note 2 3 6 3 2 2 3" xfId="56659"/>
    <cellStyle name="Note 2 3 6 3 2 2 3 2" xfId="56660"/>
    <cellStyle name="Note 2 3 6 3 2 2 4" xfId="56661"/>
    <cellStyle name="Note 2 3 6 3 2 3" xfId="56662"/>
    <cellStyle name="Note 2 3 6 3 2 3 2" xfId="56663"/>
    <cellStyle name="Note 2 3 6 3 2 3 2 2" xfId="56664"/>
    <cellStyle name="Note 2 3 6 3 2 3 2 2 2" xfId="56665"/>
    <cellStyle name="Note 2 3 6 3 2 3 2 3" xfId="56666"/>
    <cellStyle name="Note 2 3 6 3 2 3 3" xfId="56667"/>
    <cellStyle name="Note 2 3 6 3 2 3 3 2" xfId="56668"/>
    <cellStyle name="Note 2 3 6 3 2 3 4" xfId="56669"/>
    <cellStyle name="Note 2 3 6 3 2 4" xfId="56670"/>
    <cellStyle name="Note 2 3 6 3 2 4 2" xfId="56671"/>
    <cellStyle name="Note 2 3 6 3 2 4 2 2" xfId="56672"/>
    <cellStyle name="Note 2 3 6 3 2 4 3" xfId="56673"/>
    <cellStyle name="Note 2 3 6 3 2 5" xfId="56674"/>
    <cellStyle name="Note 2 3 6 3 2 5 2" xfId="56675"/>
    <cellStyle name="Note 2 3 6 3 2 6" xfId="56676"/>
    <cellStyle name="Note 2 3 6 3 2 7" xfId="56677"/>
    <cellStyle name="Note 2 3 6 3 3" xfId="56678"/>
    <cellStyle name="Note 2 3 6 3 3 2" xfId="56679"/>
    <cellStyle name="Note 2 3 6 3 3 2 2" xfId="56680"/>
    <cellStyle name="Note 2 3 6 3 3 2 2 2" xfId="56681"/>
    <cellStyle name="Note 2 3 6 3 3 2 3" xfId="56682"/>
    <cellStyle name="Note 2 3 6 3 3 3" xfId="56683"/>
    <cellStyle name="Note 2 3 6 3 3 3 2" xfId="56684"/>
    <cellStyle name="Note 2 3 6 3 3 4" xfId="56685"/>
    <cellStyle name="Note 2 3 6 3 3 5" xfId="56686"/>
    <cellStyle name="Note 2 3 6 3 4" xfId="56687"/>
    <cellStyle name="Note 2 3 6 3 4 2" xfId="56688"/>
    <cellStyle name="Note 2 3 6 3 4 2 2" xfId="56689"/>
    <cellStyle name="Note 2 3 6 3 4 2 2 2" xfId="56690"/>
    <cellStyle name="Note 2 3 6 3 4 2 3" xfId="56691"/>
    <cellStyle name="Note 2 3 6 3 4 3" xfId="56692"/>
    <cellStyle name="Note 2 3 6 3 4 3 2" xfId="56693"/>
    <cellStyle name="Note 2 3 6 3 4 4" xfId="56694"/>
    <cellStyle name="Note 2 3 6 3 5" xfId="56695"/>
    <cellStyle name="Note 2 3 6 3 5 2" xfId="56696"/>
    <cellStyle name="Note 2 3 6 3 5 2 2" xfId="56697"/>
    <cellStyle name="Note 2 3 6 3 5 2 2 2" xfId="56698"/>
    <cellStyle name="Note 2 3 6 3 5 2 3" xfId="56699"/>
    <cellStyle name="Note 2 3 6 3 5 3" xfId="56700"/>
    <cellStyle name="Note 2 3 6 3 5 3 2" xfId="56701"/>
    <cellStyle name="Note 2 3 6 3 5 4" xfId="56702"/>
    <cellStyle name="Note 2 3 6 3 6" xfId="56703"/>
    <cellStyle name="Note 2 3 6 3 6 2" xfId="56704"/>
    <cellStyle name="Note 2 3 6 3 6 2 2" xfId="56705"/>
    <cellStyle name="Note 2 3 6 3 6 2 2 2" xfId="56706"/>
    <cellStyle name="Note 2 3 6 3 6 2 3" xfId="56707"/>
    <cellStyle name="Note 2 3 6 3 6 3" xfId="56708"/>
    <cellStyle name="Note 2 3 6 3 6 3 2" xfId="56709"/>
    <cellStyle name="Note 2 3 6 3 6 4" xfId="56710"/>
    <cellStyle name="Note 2 3 6 3 7" xfId="56711"/>
    <cellStyle name="Note 2 3 6 3 7 2" xfId="56712"/>
    <cellStyle name="Note 2 3 6 3 7 2 2" xfId="56713"/>
    <cellStyle name="Note 2 3 6 3 7 3" xfId="56714"/>
    <cellStyle name="Note 2 3 6 3 8" xfId="56715"/>
    <cellStyle name="Note 2 3 6 3 8 2" xfId="56716"/>
    <cellStyle name="Note 2 3 6 3 9" xfId="56717"/>
    <cellStyle name="Note 2 3 6 4" xfId="56718"/>
    <cellStyle name="Note 2 3 6 4 2" xfId="56719"/>
    <cellStyle name="Note 2 3 6 4 2 2" xfId="56720"/>
    <cellStyle name="Note 2 3 6 4 2 2 2" xfId="56721"/>
    <cellStyle name="Note 2 3 6 4 2 2 2 2" xfId="56722"/>
    <cellStyle name="Note 2 3 6 4 2 2 3" xfId="56723"/>
    <cellStyle name="Note 2 3 6 4 2 3" xfId="56724"/>
    <cellStyle name="Note 2 3 6 4 2 3 2" xfId="56725"/>
    <cellStyle name="Note 2 3 6 4 2 4" xfId="56726"/>
    <cellStyle name="Note 2 3 6 4 3" xfId="56727"/>
    <cellStyle name="Note 2 3 6 4 3 2" xfId="56728"/>
    <cellStyle name="Note 2 3 6 4 3 2 2" xfId="56729"/>
    <cellStyle name="Note 2 3 6 4 3 2 2 2" xfId="56730"/>
    <cellStyle name="Note 2 3 6 4 3 2 3" xfId="56731"/>
    <cellStyle name="Note 2 3 6 4 3 3" xfId="56732"/>
    <cellStyle name="Note 2 3 6 4 3 3 2" xfId="56733"/>
    <cellStyle name="Note 2 3 6 4 3 4" xfId="56734"/>
    <cellStyle name="Note 2 3 6 4 4" xfId="56735"/>
    <cellStyle name="Note 2 3 6 4 4 2" xfId="56736"/>
    <cellStyle name="Note 2 3 6 4 4 2 2" xfId="56737"/>
    <cellStyle name="Note 2 3 6 4 4 3" xfId="56738"/>
    <cellStyle name="Note 2 3 6 4 5" xfId="56739"/>
    <cellStyle name="Note 2 3 6 4 5 2" xfId="56740"/>
    <cellStyle name="Note 2 3 6 4 6" xfId="56741"/>
    <cellStyle name="Note 2 3 6 4 7" xfId="56742"/>
    <cellStyle name="Note 2 3 6 4 8" xfId="56743"/>
    <cellStyle name="Note 2 3 6 5" xfId="56744"/>
    <cellStyle name="Note 2 3 6 5 2" xfId="56745"/>
    <cellStyle name="Note 2 3 6 5 2 2" xfId="56746"/>
    <cellStyle name="Note 2 3 6 5 2 2 2" xfId="56747"/>
    <cellStyle name="Note 2 3 6 5 2 2 2 2" xfId="56748"/>
    <cellStyle name="Note 2 3 6 5 2 2 3" xfId="56749"/>
    <cellStyle name="Note 2 3 6 5 2 3" xfId="56750"/>
    <cellStyle name="Note 2 3 6 5 2 3 2" xfId="56751"/>
    <cellStyle name="Note 2 3 6 5 2 4" xfId="56752"/>
    <cellStyle name="Note 2 3 6 5 3" xfId="56753"/>
    <cellStyle name="Note 2 3 6 5 3 2" xfId="56754"/>
    <cellStyle name="Note 2 3 6 5 3 2 2" xfId="56755"/>
    <cellStyle name="Note 2 3 6 5 3 2 2 2" xfId="56756"/>
    <cellStyle name="Note 2 3 6 5 3 2 3" xfId="56757"/>
    <cellStyle name="Note 2 3 6 5 3 3" xfId="56758"/>
    <cellStyle name="Note 2 3 6 5 3 3 2" xfId="56759"/>
    <cellStyle name="Note 2 3 6 5 3 4" xfId="56760"/>
    <cellStyle name="Note 2 3 6 5 4" xfId="56761"/>
    <cellStyle name="Note 2 3 6 5 4 2" xfId="56762"/>
    <cellStyle name="Note 2 3 6 5 4 2 2" xfId="56763"/>
    <cellStyle name="Note 2 3 6 5 4 3" xfId="56764"/>
    <cellStyle name="Note 2 3 6 5 5" xfId="56765"/>
    <cellStyle name="Note 2 3 6 5 5 2" xfId="56766"/>
    <cellStyle name="Note 2 3 6 5 6" xfId="56767"/>
    <cellStyle name="Note 2 3 6 5 7" xfId="56768"/>
    <cellStyle name="Note 2 3 6 5 8" xfId="56769"/>
    <cellStyle name="Note 2 3 6 6" xfId="56770"/>
    <cellStyle name="Note 2 3 6 6 2" xfId="56771"/>
    <cellStyle name="Note 2 3 6 6 2 2" xfId="56772"/>
    <cellStyle name="Note 2 3 6 6 2 2 2" xfId="56773"/>
    <cellStyle name="Note 2 3 6 6 2 3" xfId="56774"/>
    <cellStyle name="Note 2 3 6 6 3" xfId="56775"/>
    <cellStyle name="Note 2 3 6 6 3 2" xfId="56776"/>
    <cellStyle name="Note 2 3 6 6 4" xfId="56777"/>
    <cellStyle name="Note 2 3 6 6 5" xfId="56778"/>
    <cellStyle name="Note 2 3 6 6 6" xfId="56779"/>
    <cellStyle name="Note 2 3 6 7" xfId="56780"/>
    <cellStyle name="Note 2 3 6 7 2" xfId="56781"/>
    <cellStyle name="Note 2 3 6 7 2 2" xfId="56782"/>
    <cellStyle name="Note 2 3 6 7 2 2 2" xfId="56783"/>
    <cellStyle name="Note 2 3 6 7 2 3" xfId="56784"/>
    <cellStyle name="Note 2 3 6 7 3" xfId="56785"/>
    <cellStyle name="Note 2 3 6 7 3 2" xfId="56786"/>
    <cellStyle name="Note 2 3 6 7 4" xfId="56787"/>
    <cellStyle name="Note 2 3 6 8" xfId="56788"/>
    <cellStyle name="Note 2 3 6 8 2" xfId="56789"/>
    <cellStyle name="Note 2 3 6 8 2 2" xfId="56790"/>
    <cellStyle name="Note 2 3 6 8 2 2 2" xfId="56791"/>
    <cellStyle name="Note 2 3 6 8 2 3" xfId="56792"/>
    <cellStyle name="Note 2 3 6 8 3" xfId="56793"/>
    <cellStyle name="Note 2 3 6 8 3 2" xfId="56794"/>
    <cellStyle name="Note 2 3 6 8 4" xfId="56795"/>
    <cellStyle name="Note 2 3 6 9" xfId="56796"/>
    <cellStyle name="Note 2 3 6 9 2" xfId="56797"/>
    <cellStyle name="Note 2 3 6 9 2 2" xfId="56798"/>
    <cellStyle name="Note 2 3 6 9 3" xfId="56799"/>
    <cellStyle name="Note 2 3 7" xfId="56800"/>
    <cellStyle name="Note 2 3 7 10" xfId="56801"/>
    <cellStyle name="Note 2 3 7 11" xfId="56802"/>
    <cellStyle name="Note 2 3 7 2" xfId="56803"/>
    <cellStyle name="Note 2 3 7 2 10" xfId="56804"/>
    <cellStyle name="Note 2 3 7 2 2" xfId="56805"/>
    <cellStyle name="Note 2 3 7 2 2 2" xfId="56806"/>
    <cellStyle name="Note 2 3 7 2 2 2 2" xfId="56807"/>
    <cellStyle name="Note 2 3 7 2 2 2 2 2" xfId="56808"/>
    <cellStyle name="Note 2 3 7 2 2 2 2 2 2" xfId="56809"/>
    <cellStyle name="Note 2 3 7 2 2 2 2 3" xfId="56810"/>
    <cellStyle name="Note 2 3 7 2 2 2 3" xfId="56811"/>
    <cellStyle name="Note 2 3 7 2 2 2 3 2" xfId="56812"/>
    <cellStyle name="Note 2 3 7 2 2 2 4" xfId="56813"/>
    <cellStyle name="Note 2 3 7 2 2 3" xfId="56814"/>
    <cellStyle name="Note 2 3 7 2 2 3 2" xfId="56815"/>
    <cellStyle name="Note 2 3 7 2 2 3 2 2" xfId="56816"/>
    <cellStyle name="Note 2 3 7 2 2 3 2 2 2" xfId="56817"/>
    <cellStyle name="Note 2 3 7 2 2 3 2 3" xfId="56818"/>
    <cellStyle name="Note 2 3 7 2 2 3 3" xfId="56819"/>
    <cellStyle name="Note 2 3 7 2 2 3 3 2" xfId="56820"/>
    <cellStyle name="Note 2 3 7 2 2 3 4" xfId="56821"/>
    <cellStyle name="Note 2 3 7 2 2 4" xfId="56822"/>
    <cellStyle name="Note 2 3 7 2 2 4 2" xfId="56823"/>
    <cellStyle name="Note 2 3 7 2 2 4 2 2" xfId="56824"/>
    <cellStyle name="Note 2 3 7 2 2 4 3" xfId="56825"/>
    <cellStyle name="Note 2 3 7 2 2 5" xfId="56826"/>
    <cellStyle name="Note 2 3 7 2 2 5 2" xfId="56827"/>
    <cellStyle name="Note 2 3 7 2 2 6" xfId="56828"/>
    <cellStyle name="Note 2 3 7 2 2 7" xfId="56829"/>
    <cellStyle name="Note 2 3 7 2 3" xfId="56830"/>
    <cellStyle name="Note 2 3 7 2 3 2" xfId="56831"/>
    <cellStyle name="Note 2 3 7 2 3 2 2" xfId="56832"/>
    <cellStyle name="Note 2 3 7 2 3 2 2 2" xfId="56833"/>
    <cellStyle name="Note 2 3 7 2 3 2 3" xfId="56834"/>
    <cellStyle name="Note 2 3 7 2 3 3" xfId="56835"/>
    <cellStyle name="Note 2 3 7 2 3 3 2" xfId="56836"/>
    <cellStyle name="Note 2 3 7 2 3 4" xfId="56837"/>
    <cellStyle name="Note 2 3 7 2 3 5" xfId="56838"/>
    <cellStyle name="Note 2 3 7 2 4" xfId="56839"/>
    <cellStyle name="Note 2 3 7 2 4 2" xfId="56840"/>
    <cellStyle name="Note 2 3 7 2 4 2 2" xfId="56841"/>
    <cellStyle name="Note 2 3 7 2 4 2 2 2" xfId="56842"/>
    <cellStyle name="Note 2 3 7 2 4 2 3" xfId="56843"/>
    <cellStyle name="Note 2 3 7 2 4 3" xfId="56844"/>
    <cellStyle name="Note 2 3 7 2 4 3 2" xfId="56845"/>
    <cellStyle name="Note 2 3 7 2 4 4" xfId="56846"/>
    <cellStyle name="Note 2 3 7 2 5" xfId="56847"/>
    <cellStyle name="Note 2 3 7 2 5 2" xfId="56848"/>
    <cellStyle name="Note 2 3 7 2 5 2 2" xfId="56849"/>
    <cellStyle name="Note 2 3 7 2 5 2 2 2" xfId="56850"/>
    <cellStyle name="Note 2 3 7 2 5 2 3" xfId="56851"/>
    <cellStyle name="Note 2 3 7 2 5 3" xfId="56852"/>
    <cellStyle name="Note 2 3 7 2 5 3 2" xfId="56853"/>
    <cellStyle name="Note 2 3 7 2 5 4" xfId="56854"/>
    <cellStyle name="Note 2 3 7 2 6" xfId="56855"/>
    <cellStyle name="Note 2 3 7 2 6 2" xfId="56856"/>
    <cellStyle name="Note 2 3 7 2 6 2 2" xfId="56857"/>
    <cellStyle name="Note 2 3 7 2 6 2 2 2" xfId="56858"/>
    <cellStyle name="Note 2 3 7 2 6 2 3" xfId="56859"/>
    <cellStyle name="Note 2 3 7 2 6 3" xfId="56860"/>
    <cellStyle name="Note 2 3 7 2 6 3 2" xfId="56861"/>
    <cellStyle name="Note 2 3 7 2 6 4" xfId="56862"/>
    <cellStyle name="Note 2 3 7 2 7" xfId="56863"/>
    <cellStyle name="Note 2 3 7 2 7 2" xfId="56864"/>
    <cellStyle name="Note 2 3 7 2 7 2 2" xfId="56865"/>
    <cellStyle name="Note 2 3 7 2 7 3" xfId="56866"/>
    <cellStyle name="Note 2 3 7 2 8" xfId="56867"/>
    <cellStyle name="Note 2 3 7 2 8 2" xfId="56868"/>
    <cellStyle name="Note 2 3 7 2 9" xfId="56869"/>
    <cellStyle name="Note 2 3 7 3" xfId="56870"/>
    <cellStyle name="Note 2 3 7 4" xfId="56871"/>
    <cellStyle name="Note 2 3 7 4 2" xfId="56872"/>
    <cellStyle name="Note 2 3 7 4 2 2" xfId="56873"/>
    <cellStyle name="Note 2 3 7 4 2 2 2" xfId="56874"/>
    <cellStyle name="Note 2 3 7 4 2 3" xfId="56875"/>
    <cellStyle name="Note 2 3 7 4 3" xfId="56876"/>
    <cellStyle name="Note 2 3 7 4 3 2" xfId="56877"/>
    <cellStyle name="Note 2 3 7 4 4" xfId="56878"/>
    <cellStyle name="Note 2 3 7 4 5" xfId="56879"/>
    <cellStyle name="Note 2 3 7 5" xfId="56880"/>
    <cellStyle name="Note 2 3 7 5 2" xfId="56881"/>
    <cellStyle name="Note 2 3 7 5 2 2" xfId="56882"/>
    <cellStyle name="Note 2 3 7 5 2 2 2" xfId="56883"/>
    <cellStyle name="Note 2 3 7 5 2 3" xfId="56884"/>
    <cellStyle name="Note 2 3 7 5 3" xfId="56885"/>
    <cellStyle name="Note 2 3 7 5 3 2" xfId="56886"/>
    <cellStyle name="Note 2 3 7 5 4" xfId="56887"/>
    <cellStyle name="Note 2 3 7 6" xfId="56888"/>
    <cellStyle name="Note 2 3 7 6 2" xfId="56889"/>
    <cellStyle name="Note 2 3 7 6 2 2" xfId="56890"/>
    <cellStyle name="Note 2 3 7 6 2 2 2" xfId="56891"/>
    <cellStyle name="Note 2 3 7 6 2 3" xfId="56892"/>
    <cellStyle name="Note 2 3 7 6 3" xfId="56893"/>
    <cellStyle name="Note 2 3 7 6 3 2" xfId="56894"/>
    <cellStyle name="Note 2 3 7 6 4" xfId="56895"/>
    <cellStyle name="Note 2 3 7 7" xfId="56896"/>
    <cellStyle name="Note 2 3 7 7 2" xfId="56897"/>
    <cellStyle name="Note 2 3 7 7 2 2" xfId="56898"/>
    <cellStyle name="Note 2 3 7 7 2 2 2" xfId="56899"/>
    <cellStyle name="Note 2 3 7 7 2 3" xfId="56900"/>
    <cellStyle name="Note 2 3 7 7 3" xfId="56901"/>
    <cellStyle name="Note 2 3 7 7 3 2" xfId="56902"/>
    <cellStyle name="Note 2 3 7 7 4" xfId="56903"/>
    <cellStyle name="Note 2 3 7 8" xfId="56904"/>
    <cellStyle name="Note 2 3 7 8 2" xfId="56905"/>
    <cellStyle name="Note 2 3 7 8 2 2" xfId="56906"/>
    <cellStyle name="Note 2 3 7 8 3" xfId="56907"/>
    <cellStyle name="Note 2 3 7 9" xfId="56908"/>
    <cellStyle name="Note 2 3 7 9 2" xfId="56909"/>
    <cellStyle name="Note 2 3 8" xfId="56910"/>
    <cellStyle name="Note 2 3 8 2" xfId="56911"/>
    <cellStyle name="Note 2 3 8 2 2" xfId="56912"/>
    <cellStyle name="Note 2 3 8 2 3" xfId="56913"/>
    <cellStyle name="Note 2 3 8 3" xfId="56914"/>
    <cellStyle name="Note 2 3 8 4" xfId="56915"/>
    <cellStyle name="Note 2 3 9" xfId="56916"/>
    <cellStyle name="Note 2 3 9 2" xfId="56917"/>
    <cellStyle name="Note 2 3 9 2 2" xfId="56918"/>
    <cellStyle name="Note 2 3 9 2 2 2" xfId="56919"/>
    <cellStyle name="Note 2 3 9 2 2 2 2" xfId="56920"/>
    <cellStyle name="Note 2 3 9 2 2 3" xfId="56921"/>
    <cellStyle name="Note 2 3 9 2 3" xfId="56922"/>
    <cellStyle name="Note 2 3 9 2 3 2" xfId="56923"/>
    <cellStyle name="Note 2 3 9 2 4" xfId="56924"/>
    <cellStyle name="Note 2 3 9 3" xfId="56925"/>
    <cellStyle name="Note 2 3 9 3 2" xfId="56926"/>
    <cellStyle name="Note 2 3 9 3 2 2" xfId="56927"/>
    <cellStyle name="Note 2 3 9 3 2 2 2" xfId="56928"/>
    <cellStyle name="Note 2 3 9 3 2 3" xfId="56929"/>
    <cellStyle name="Note 2 3 9 3 3" xfId="56930"/>
    <cellStyle name="Note 2 3 9 3 3 2" xfId="56931"/>
    <cellStyle name="Note 2 3 9 3 4" xfId="56932"/>
    <cellStyle name="Note 2 3 9 4" xfId="56933"/>
    <cellStyle name="Note 2 3 9 4 2" xfId="56934"/>
    <cellStyle name="Note 2 3 9 4 2 2" xfId="56935"/>
    <cellStyle name="Note 2 3 9 4 3" xfId="56936"/>
    <cellStyle name="Note 2 3 9 5" xfId="56937"/>
    <cellStyle name="Note 2 3 9 5 2" xfId="56938"/>
    <cellStyle name="Note 2 3 9 6" xfId="56939"/>
    <cellStyle name="Note 2 3 9 7" xfId="56940"/>
    <cellStyle name="Note 2 3 9 8" xfId="56941"/>
    <cellStyle name="Note 2 3_2012 Cost of Removal" xfId="56942"/>
    <cellStyle name="Note 2 4" xfId="56943"/>
    <cellStyle name="Note 2 4 10" xfId="56944"/>
    <cellStyle name="Note 2 4 10 2" xfId="56945"/>
    <cellStyle name="Note 2 4 10 2 2" xfId="56946"/>
    <cellStyle name="Note 2 4 10 2 2 2" xfId="56947"/>
    <cellStyle name="Note 2 4 10 2 2 2 2" xfId="56948"/>
    <cellStyle name="Note 2 4 10 2 2 3" xfId="56949"/>
    <cellStyle name="Note 2 4 10 2 3" xfId="56950"/>
    <cellStyle name="Note 2 4 10 2 3 2" xfId="56951"/>
    <cellStyle name="Note 2 4 10 2 4" xfId="56952"/>
    <cellStyle name="Note 2 4 10 3" xfId="56953"/>
    <cellStyle name="Note 2 4 10 3 2" xfId="56954"/>
    <cellStyle name="Note 2 4 10 3 2 2" xfId="56955"/>
    <cellStyle name="Note 2 4 10 3 2 2 2" xfId="56956"/>
    <cellStyle name="Note 2 4 10 3 2 3" xfId="56957"/>
    <cellStyle name="Note 2 4 10 3 3" xfId="56958"/>
    <cellStyle name="Note 2 4 10 3 3 2" xfId="56959"/>
    <cellStyle name="Note 2 4 10 3 4" xfId="56960"/>
    <cellStyle name="Note 2 4 10 4" xfId="56961"/>
    <cellStyle name="Note 2 4 10 4 2" xfId="56962"/>
    <cellStyle name="Note 2 4 10 4 2 2" xfId="56963"/>
    <cellStyle name="Note 2 4 10 4 3" xfId="56964"/>
    <cellStyle name="Note 2 4 10 5" xfId="56965"/>
    <cellStyle name="Note 2 4 10 5 2" xfId="56966"/>
    <cellStyle name="Note 2 4 10 6" xfId="56967"/>
    <cellStyle name="Note 2 4 10 7" xfId="56968"/>
    <cellStyle name="Note 2 4 11" xfId="56969"/>
    <cellStyle name="Note 2 4 11 2" xfId="56970"/>
    <cellStyle name="Note 2 4 11 2 2" xfId="56971"/>
    <cellStyle name="Note 2 4 11 2 2 2" xfId="56972"/>
    <cellStyle name="Note 2 4 11 2 2 2 2" xfId="56973"/>
    <cellStyle name="Note 2 4 11 2 2 3" xfId="56974"/>
    <cellStyle name="Note 2 4 11 2 3" xfId="56975"/>
    <cellStyle name="Note 2 4 11 2 3 2" xfId="56976"/>
    <cellStyle name="Note 2 4 11 2 4" xfId="56977"/>
    <cellStyle name="Note 2 4 11 3" xfId="56978"/>
    <cellStyle name="Note 2 4 11 3 2" xfId="56979"/>
    <cellStyle name="Note 2 4 11 3 2 2" xfId="56980"/>
    <cellStyle name="Note 2 4 11 3 2 2 2" xfId="56981"/>
    <cellStyle name="Note 2 4 11 3 2 3" xfId="56982"/>
    <cellStyle name="Note 2 4 11 3 3" xfId="56983"/>
    <cellStyle name="Note 2 4 11 3 3 2" xfId="56984"/>
    <cellStyle name="Note 2 4 11 3 4" xfId="56985"/>
    <cellStyle name="Note 2 4 11 4" xfId="56986"/>
    <cellStyle name="Note 2 4 11 4 2" xfId="56987"/>
    <cellStyle name="Note 2 4 11 4 2 2" xfId="56988"/>
    <cellStyle name="Note 2 4 11 4 3" xfId="56989"/>
    <cellStyle name="Note 2 4 11 5" xfId="56990"/>
    <cellStyle name="Note 2 4 11 5 2" xfId="56991"/>
    <cellStyle name="Note 2 4 11 6" xfId="56992"/>
    <cellStyle name="Note 2 4 11 7" xfId="56993"/>
    <cellStyle name="Note 2 4 12" xfId="56994"/>
    <cellStyle name="Note 2 4 12 2" xfId="56995"/>
    <cellStyle name="Note 2 4 12 2 2" xfId="56996"/>
    <cellStyle name="Note 2 4 12 2 2 2" xfId="56997"/>
    <cellStyle name="Note 2 4 12 2 3" xfId="56998"/>
    <cellStyle name="Note 2 4 12 3" xfId="56999"/>
    <cellStyle name="Note 2 4 12 3 2" xfId="57000"/>
    <cellStyle name="Note 2 4 12 4" xfId="57001"/>
    <cellStyle name="Note 2 4 13" xfId="57002"/>
    <cellStyle name="Note 2 4 13 2" xfId="57003"/>
    <cellStyle name="Note 2 4 13 2 2" xfId="57004"/>
    <cellStyle name="Note 2 4 13 2 2 2" xfId="57005"/>
    <cellStyle name="Note 2 4 13 2 3" xfId="57006"/>
    <cellStyle name="Note 2 4 13 3" xfId="57007"/>
    <cellStyle name="Note 2 4 13 3 2" xfId="57008"/>
    <cellStyle name="Note 2 4 13 4" xfId="57009"/>
    <cellStyle name="Note 2 4 14" xfId="57010"/>
    <cellStyle name="Note 2 4 14 2" xfId="57011"/>
    <cellStyle name="Note 2 4 14 2 2" xfId="57012"/>
    <cellStyle name="Note 2 4 14 2 2 2" xfId="57013"/>
    <cellStyle name="Note 2 4 14 2 3" xfId="57014"/>
    <cellStyle name="Note 2 4 14 3" xfId="57015"/>
    <cellStyle name="Note 2 4 14 3 2" xfId="57016"/>
    <cellStyle name="Note 2 4 14 4" xfId="57017"/>
    <cellStyle name="Note 2 4 15" xfId="57018"/>
    <cellStyle name="Note 2 4 15 2" xfId="57019"/>
    <cellStyle name="Note 2 4 15 2 2" xfId="57020"/>
    <cellStyle name="Note 2 4 15 3" xfId="57021"/>
    <cellStyle name="Note 2 4 16" xfId="57022"/>
    <cellStyle name="Note 2 4 16 2" xfId="57023"/>
    <cellStyle name="Note 2 4 17" xfId="57024"/>
    <cellStyle name="Note 2 4 18" xfId="57025"/>
    <cellStyle name="Note 2 4 19" xfId="57026"/>
    <cellStyle name="Note 2 4 2" xfId="57027"/>
    <cellStyle name="Note 2 4 2 10" xfId="57028"/>
    <cellStyle name="Note 2 4 2 10 2" xfId="57029"/>
    <cellStyle name="Note 2 4 2 10 2 2" xfId="57030"/>
    <cellStyle name="Note 2 4 2 10 2 2 2" xfId="57031"/>
    <cellStyle name="Note 2 4 2 10 2 3" xfId="57032"/>
    <cellStyle name="Note 2 4 2 10 3" xfId="57033"/>
    <cellStyle name="Note 2 4 2 10 3 2" xfId="57034"/>
    <cellStyle name="Note 2 4 2 10 4" xfId="57035"/>
    <cellStyle name="Note 2 4 2 11" xfId="57036"/>
    <cellStyle name="Note 2 4 2 11 2" xfId="57037"/>
    <cellStyle name="Note 2 4 2 11 2 2" xfId="57038"/>
    <cellStyle name="Note 2 4 2 11 3" xfId="57039"/>
    <cellStyle name="Note 2 4 2 12" xfId="57040"/>
    <cellStyle name="Note 2 4 2 12 2" xfId="57041"/>
    <cellStyle name="Note 2 4 2 13" xfId="57042"/>
    <cellStyle name="Note 2 4 2 14" xfId="57043"/>
    <cellStyle name="Note 2 4 2 15" xfId="57044"/>
    <cellStyle name="Note 2 4 2 16" xfId="57045"/>
    <cellStyle name="Note 2 4 2 17" xfId="57046"/>
    <cellStyle name="Note 2 4 2 18" xfId="57047"/>
    <cellStyle name="Note 2 4 2 19" xfId="57048"/>
    <cellStyle name="Note 2 4 2 2" xfId="57049"/>
    <cellStyle name="Note 2 4 2 2 10" xfId="57050"/>
    <cellStyle name="Note 2 4 2 2 10 2" xfId="57051"/>
    <cellStyle name="Note 2 4 2 2 10 2 2" xfId="57052"/>
    <cellStyle name="Note 2 4 2 2 10 3" xfId="57053"/>
    <cellStyle name="Note 2 4 2 2 11" xfId="57054"/>
    <cellStyle name="Note 2 4 2 2 11 2" xfId="57055"/>
    <cellStyle name="Note 2 4 2 2 12" xfId="57056"/>
    <cellStyle name="Note 2 4 2 2 13" xfId="57057"/>
    <cellStyle name="Note 2 4 2 2 14" xfId="57058"/>
    <cellStyle name="Note 2 4 2 2 15" xfId="57059"/>
    <cellStyle name="Note 2 4 2 2 2" xfId="57060"/>
    <cellStyle name="Note 2 4 2 2 2 10" xfId="57061"/>
    <cellStyle name="Note 2 4 2 2 2 10 2" xfId="57062"/>
    <cellStyle name="Note 2 4 2 2 2 11" xfId="57063"/>
    <cellStyle name="Note 2 4 2 2 2 12" xfId="57064"/>
    <cellStyle name="Note 2 4 2 2 2 13" xfId="57065"/>
    <cellStyle name="Note 2 4 2 2 2 2" xfId="57066"/>
    <cellStyle name="Note 2 4 2 2 2 2 10" xfId="57067"/>
    <cellStyle name="Note 2 4 2 2 2 2 11" xfId="57068"/>
    <cellStyle name="Note 2 4 2 2 2 2 2" xfId="57069"/>
    <cellStyle name="Note 2 4 2 2 2 2 2 2" xfId="57070"/>
    <cellStyle name="Note 2 4 2 2 2 2 2 2 2" xfId="57071"/>
    <cellStyle name="Note 2 4 2 2 2 2 2 2 2 2" xfId="57072"/>
    <cellStyle name="Note 2 4 2 2 2 2 2 2 2 2 2" xfId="57073"/>
    <cellStyle name="Note 2 4 2 2 2 2 2 2 2 3" xfId="57074"/>
    <cellStyle name="Note 2 4 2 2 2 2 2 2 3" xfId="57075"/>
    <cellStyle name="Note 2 4 2 2 2 2 2 2 3 2" xfId="57076"/>
    <cellStyle name="Note 2 4 2 2 2 2 2 2 4" xfId="57077"/>
    <cellStyle name="Note 2 4 2 2 2 2 2 3" xfId="57078"/>
    <cellStyle name="Note 2 4 2 2 2 2 2 3 2" xfId="57079"/>
    <cellStyle name="Note 2 4 2 2 2 2 2 3 2 2" xfId="57080"/>
    <cellStyle name="Note 2 4 2 2 2 2 2 3 2 2 2" xfId="57081"/>
    <cellStyle name="Note 2 4 2 2 2 2 2 3 2 3" xfId="57082"/>
    <cellStyle name="Note 2 4 2 2 2 2 2 3 3" xfId="57083"/>
    <cellStyle name="Note 2 4 2 2 2 2 2 3 3 2" xfId="57084"/>
    <cellStyle name="Note 2 4 2 2 2 2 2 3 4" xfId="57085"/>
    <cellStyle name="Note 2 4 2 2 2 2 2 4" xfId="57086"/>
    <cellStyle name="Note 2 4 2 2 2 2 2 4 2" xfId="57087"/>
    <cellStyle name="Note 2 4 2 2 2 2 2 4 2 2" xfId="57088"/>
    <cellStyle name="Note 2 4 2 2 2 2 2 4 3" xfId="57089"/>
    <cellStyle name="Note 2 4 2 2 2 2 2 5" xfId="57090"/>
    <cellStyle name="Note 2 4 2 2 2 2 2 5 2" xfId="57091"/>
    <cellStyle name="Note 2 4 2 2 2 2 2 6" xfId="57092"/>
    <cellStyle name="Note 2 4 2 2 2 2 2 7" xfId="57093"/>
    <cellStyle name="Note 2 4 2 2 2 2 3" xfId="57094"/>
    <cellStyle name="Note 2 4 2 2 2 2 3 2" xfId="57095"/>
    <cellStyle name="Note 2 4 2 2 2 2 3 2 2" xfId="57096"/>
    <cellStyle name="Note 2 4 2 2 2 2 3 2 2 2" xfId="57097"/>
    <cellStyle name="Note 2 4 2 2 2 2 3 2 3" xfId="57098"/>
    <cellStyle name="Note 2 4 2 2 2 2 3 3" xfId="57099"/>
    <cellStyle name="Note 2 4 2 2 2 2 3 3 2" xfId="57100"/>
    <cellStyle name="Note 2 4 2 2 2 2 3 4" xfId="57101"/>
    <cellStyle name="Note 2 4 2 2 2 2 3 5" xfId="57102"/>
    <cellStyle name="Note 2 4 2 2 2 2 4" xfId="57103"/>
    <cellStyle name="Note 2 4 2 2 2 2 4 2" xfId="57104"/>
    <cellStyle name="Note 2 4 2 2 2 2 4 2 2" xfId="57105"/>
    <cellStyle name="Note 2 4 2 2 2 2 4 2 2 2" xfId="57106"/>
    <cellStyle name="Note 2 4 2 2 2 2 4 2 3" xfId="57107"/>
    <cellStyle name="Note 2 4 2 2 2 2 4 3" xfId="57108"/>
    <cellStyle name="Note 2 4 2 2 2 2 4 3 2" xfId="57109"/>
    <cellStyle name="Note 2 4 2 2 2 2 4 4" xfId="57110"/>
    <cellStyle name="Note 2 4 2 2 2 2 5" xfId="57111"/>
    <cellStyle name="Note 2 4 2 2 2 2 5 2" xfId="57112"/>
    <cellStyle name="Note 2 4 2 2 2 2 5 2 2" xfId="57113"/>
    <cellStyle name="Note 2 4 2 2 2 2 5 2 2 2" xfId="57114"/>
    <cellStyle name="Note 2 4 2 2 2 2 5 2 3" xfId="57115"/>
    <cellStyle name="Note 2 4 2 2 2 2 5 3" xfId="57116"/>
    <cellStyle name="Note 2 4 2 2 2 2 5 3 2" xfId="57117"/>
    <cellStyle name="Note 2 4 2 2 2 2 5 4" xfId="57118"/>
    <cellStyle name="Note 2 4 2 2 2 2 6" xfId="57119"/>
    <cellStyle name="Note 2 4 2 2 2 2 6 2" xfId="57120"/>
    <cellStyle name="Note 2 4 2 2 2 2 6 2 2" xfId="57121"/>
    <cellStyle name="Note 2 4 2 2 2 2 6 2 2 2" xfId="57122"/>
    <cellStyle name="Note 2 4 2 2 2 2 6 2 3" xfId="57123"/>
    <cellStyle name="Note 2 4 2 2 2 2 6 3" xfId="57124"/>
    <cellStyle name="Note 2 4 2 2 2 2 6 3 2" xfId="57125"/>
    <cellStyle name="Note 2 4 2 2 2 2 6 4" xfId="57126"/>
    <cellStyle name="Note 2 4 2 2 2 2 7" xfId="57127"/>
    <cellStyle name="Note 2 4 2 2 2 2 7 2" xfId="57128"/>
    <cellStyle name="Note 2 4 2 2 2 2 7 2 2" xfId="57129"/>
    <cellStyle name="Note 2 4 2 2 2 2 7 3" xfId="57130"/>
    <cellStyle name="Note 2 4 2 2 2 2 8" xfId="57131"/>
    <cellStyle name="Note 2 4 2 2 2 2 8 2" xfId="57132"/>
    <cellStyle name="Note 2 4 2 2 2 2 9" xfId="57133"/>
    <cellStyle name="Note 2 4 2 2 2 3" xfId="57134"/>
    <cellStyle name="Note 2 4 2 2 2 3 10" xfId="57135"/>
    <cellStyle name="Note 2 4 2 2 2 3 2" xfId="57136"/>
    <cellStyle name="Note 2 4 2 2 2 3 2 2" xfId="57137"/>
    <cellStyle name="Note 2 4 2 2 2 3 2 2 2" xfId="57138"/>
    <cellStyle name="Note 2 4 2 2 2 3 2 2 2 2" xfId="57139"/>
    <cellStyle name="Note 2 4 2 2 2 3 2 2 2 2 2" xfId="57140"/>
    <cellStyle name="Note 2 4 2 2 2 3 2 2 2 3" xfId="57141"/>
    <cellStyle name="Note 2 4 2 2 2 3 2 2 3" xfId="57142"/>
    <cellStyle name="Note 2 4 2 2 2 3 2 2 3 2" xfId="57143"/>
    <cellStyle name="Note 2 4 2 2 2 3 2 2 4" xfId="57144"/>
    <cellStyle name="Note 2 4 2 2 2 3 2 3" xfId="57145"/>
    <cellStyle name="Note 2 4 2 2 2 3 2 3 2" xfId="57146"/>
    <cellStyle name="Note 2 4 2 2 2 3 2 3 2 2" xfId="57147"/>
    <cellStyle name="Note 2 4 2 2 2 3 2 3 2 2 2" xfId="57148"/>
    <cellStyle name="Note 2 4 2 2 2 3 2 3 2 3" xfId="57149"/>
    <cellStyle name="Note 2 4 2 2 2 3 2 3 3" xfId="57150"/>
    <cellStyle name="Note 2 4 2 2 2 3 2 3 3 2" xfId="57151"/>
    <cellStyle name="Note 2 4 2 2 2 3 2 3 4" xfId="57152"/>
    <cellStyle name="Note 2 4 2 2 2 3 2 4" xfId="57153"/>
    <cellStyle name="Note 2 4 2 2 2 3 2 4 2" xfId="57154"/>
    <cellStyle name="Note 2 4 2 2 2 3 2 4 2 2" xfId="57155"/>
    <cellStyle name="Note 2 4 2 2 2 3 2 4 3" xfId="57156"/>
    <cellStyle name="Note 2 4 2 2 2 3 2 5" xfId="57157"/>
    <cellStyle name="Note 2 4 2 2 2 3 2 5 2" xfId="57158"/>
    <cellStyle name="Note 2 4 2 2 2 3 2 6" xfId="57159"/>
    <cellStyle name="Note 2 4 2 2 2 3 2 7" xfId="57160"/>
    <cellStyle name="Note 2 4 2 2 2 3 3" xfId="57161"/>
    <cellStyle name="Note 2 4 2 2 2 3 3 2" xfId="57162"/>
    <cellStyle name="Note 2 4 2 2 2 3 3 2 2" xfId="57163"/>
    <cellStyle name="Note 2 4 2 2 2 3 3 2 2 2" xfId="57164"/>
    <cellStyle name="Note 2 4 2 2 2 3 3 2 3" xfId="57165"/>
    <cellStyle name="Note 2 4 2 2 2 3 3 3" xfId="57166"/>
    <cellStyle name="Note 2 4 2 2 2 3 3 3 2" xfId="57167"/>
    <cellStyle name="Note 2 4 2 2 2 3 3 4" xfId="57168"/>
    <cellStyle name="Note 2 4 2 2 2 3 3 5" xfId="57169"/>
    <cellStyle name="Note 2 4 2 2 2 3 4" xfId="57170"/>
    <cellStyle name="Note 2 4 2 2 2 3 4 2" xfId="57171"/>
    <cellStyle name="Note 2 4 2 2 2 3 4 2 2" xfId="57172"/>
    <cellStyle name="Note 2 4 2 2 2 3 4 2 2 2" xfId="57173"/>
    <cellStyle name="Note 2 4 2 2 2 3 4 2 3" xfId="57174"/>
    <cellStyle name="Note 2 4 2 2 2 3 4 3" xfId="57175"/>
    <cellStyle name="Note 2 4 2 2 2 3 4 3 2" xfId="57176"/>
    <cellStyle name="Note 2 4 2 2 2 3 4 4" xfId="57177"/>
    <cellStyle name="Note 2 4 2 2 2 3 5" xfId="57178"/>
    <cellStyle name="Note 2 4 2 2 2 3 5 2" xfId="57179"/>
    <cellStyle name="Note 2 4 2 2 2 3 5 2 2" xfId="57180"/>
    <cellStyle name="Note 2 4 2 2 2 3 5 2 2 2" xfId="57181"/>
    <cellStyle name="Note 2 4 2 2 2 3 5 2 3" xfId="57182"/>
    <cellStyle name="Note 2 4 2 2 2 3 5 3" xfId="57183"/>
    <cellStyle name="Note 2 4 2 2 2 3 5 3 2" xfId="57184"/>
    <cellStyle name="Note 2 4 2 2 2 3 5 4" xfId="57185"/>
    <cellStyle name="Note 2 4 2 2 2 3 6" xfId="57186"/>
    <cellStyle name="Note 2 4 2 2 2 3 6 2" xfId="57187"/>
    <cellStyle name="Note 2 4 2 2 2 3 6 2 2" xfId="57188"/>
    <cellStyle name="Note 2 4 2 2 2 3 6 2 2 2" xfId="57189"/>
    <cellStyle name="Note 2 4 2 2 2 3 6 2 3" xfId="57190"/>
    <cellStyle name="Note 2 4 2 2 2 3 6 3" xfId="57191"/>
    <cellStyle name="Note 2 4 2 2 2 3 6 3 2" xfId="57192"/>
    <cellStyle name="Note 2 4 2 2 2 3 6 4" xfId="57193"/>
    <cellStyle name="Note 2 4 2 2 2 3 7" xfId="57194"/>
    <cellStyle name="Note 2 4 2 2 2 3 7 2" xfId="57195"/>
    <cellStyle name="Note 2 4 2 2 2 3 7 2 2" xfId="57196"/>
    <cellStyle name="Note 2 4 2 2 2 3 7 3" xfId="57197"/>
    <cellStyle name="Note 2 4 2 2 2 3 8" xfId="57198"/>
    <cellStyle name="Note 2 4 2 2 2 3 8 2" xfId="57199"/>
    <cellStyle name="Note 2 4 2 2 2 3 9" xfId="57200"/>
    <cellStyle name="Note 2 4 2 2 2 4" xfId="57201"/>
    <cellStyle name="Note 2 4 2 2 2 4 2" xfId="57202"/>
    <cellStyle name="Note 2 4 2 2 2 4 2 2" xfId="57203"/>
    <cellStyle name="Note 2 4 2 2 2 4 2 2 2" xfId="57204"/>
    <cellStyle name="Note 2 4 2 2 2 4 2 2 2 2" xfId="57205"/>
    <cellStyle name="Note 2 4 2 2 2 4 2 2 3" xfId="57206"/>
    <cellStyle name="Note 2 4 2 2 2 4 2 3" xfId="57207"/>
    <cellStyle name="Note 2 4 2 2 2 4 2 3 2" xfId="57208"/>
    <cellStyle name="Note 2 4 2 2 2 4 2 4" xfId="57209"/>
    <cellStyle name="Note 2 4 2 2 2 4 3" xfId="57210"/>
    <cellStyle name="Note 2 4 2 2 2 4 3 2" xfId="57211"/>
    <cellStyle name="Note 2 4 2 2 2 4 3 2 2" xfId="57212"/>
    <cellStyle name="Note 2 4 2 2 2 4 3 2 2 2" xfId="57213"/>
    <cellStyle name="Note 2 4 2 2 2 4 3 2 3" xfId="57214"/>
    <cellStyle name="Note 2 4 2 2 2 4 3 3" xfId="57215"/>
    <cellStyle name="Note 2 4 2 2 2 4 3 3 2" xfId="57216"/>
    <cellStyle name="Note 2 4 2 2 2 4 3 4" xfId="57217"/>
    <cellStyle name="Note 2 4 2 2 2 4 4" xfId="57218"/>
    <cellStyle name="Note 2 4 2 2 2 4 4 2" xfId="57219"/>
    <cellStyle name="Note 2 4 2 2 2 4 4 2 2" xfId="57220"/>
    <cellStyle name="Note 2 4 2 2 2 4 4 3" xfId="57221"/>
    <cellStyle name="Note 2 4 2 2 2 4 5" xfId="57222"/>
    <cellStyle name="Note 2 4 2 2 2 4 5 2" xfId="57223"/>
    <cellStyle name="Note 2 4 2 2 2 4 6" xfId="57224"/>
    <cellStyle name="Note 2 4 2 2 2 4 7" xfId="57225"/>
    <cellStyle name="Note 2 4 2 2 2 5" xfId="57226"/>
    <cellStyle name="Note 2 4 2 2 2 5 2" xfId="57227"/>
    <cellStyle name="Note 2 4 2 2 2 5 2 2" xfId="57228"/>
    <cellStyle name="Note 2 4 2 2 2 5 2 2 2" xfId="57229"/>
    <cellStyle name="Note 2 4 2 2 2 5 2 3" xfId="57230"/>
    <cellStyle name="Note 2 4 2 2 2 5 3" xfId="57231"/>
    <cellStyle name="Note 2 4 2 2 2 5 3 2" xfId="57232"/>
    <cellStyle name="Note 2 4 2 2 2 5 4" xfId="57233"/>
    <cellStyle name="Note 2 4 2 2 2 5 5" xfId="57234"/>
    <cellStyle name="Note 2 4 2 2 2 6" xfId="57235"/>
    <cellStyle name="Note 2 4 2 2 2 6 2" xfId="57236"/>
    <cellStyle name="Note 2 4 2 2 2 6 2 2" xfId="57237"/>
    <cellStyle name="Note 2 4 2 2 2 6 2 2 2" xfId="57238"/>
    <cellStyle name="Note 2 4 2 2 2 6 2 3" xfId="57239"/>
    <cellStyle name="Note 2 4 2 2 2 6 3" xfId="57240"/>
    <cellStyle name="Note 2 4 2 2 2 6 3 2" xfId="57241"/>
    <cellStyle name="Note 2 4 2 2 2 6 4" xfId="57242"/>
    <cellStyle name="Note 2 4 2 2 2 7" xfId="57243"/>
    <cellStyle name="Note 2 4 2 2 2 7 2" xfId="57244"/>
    <cellStyle name="Note 2 4 2 2 2 7 2 2" xfId="57245"/>
    <cellStyle name="Note 2 4 2 2 2 7 2 2 2" xfId="57246"/>
    <cellStyle name="Note 2 4 2 2 2 7 2 3" xfId="57247"/>
    <cellStyle name="Note 2 4 2 2 2 7 3" xfId="57248"/>
    <cellStyle name="Note 2 4 2 2 2 7 3 2" xfId="57249"/>
    <cellStyle name="Note 2 4 2 2 2 7 4" xfId="57250"/>
    <cellStyle name="Note 2 4 2 2 2 8" xfId="57251"/>
    <cellStyle name="Note 2 4 2 2 2 8 2" xfId="57252"/>
    <cellStyle name="Note 2 4 2 2 2 8 2 2" xfId="57253"/>
    <cellStyle name="Note 2 4 2 2 2 8 2 2 2" xfId="57254"/>
    <cellStyle name="Note 2 4 2 2 2 8 2 3" xfId="57255"/>
    <cellStyle name="Note 2 4 2 2 2 8 3" xfId="57256"/>
    <cellStyle name="Note 2 4 2 2 2 8 3 2" xfId="57257"/>
    <cellStyle name="Note 2 4 2 2 2 8 4" xfId="57258"/>
    <cellStyle name="Note 2 4 2 2 2 9" xfId="57259"/>
    <cellStyle name="Note 2 4 2 2 2 9 2" xfId="57260"/>
    <cellStyle name="Note 2 4 2 2 2 9 2 2" xfId="57261"/>
    <cellStyle name="Note 2 4 2 2 2 9 3" xfId="57262"/>
    <cellStyle name="Note 2 4 2 2 3" xfId="57263"/>
    <cellStyle name="Note 2 4 2 2 3 10" xfId="57264"/>
    <cellStyle name="Note 2 4 2 2 3 11" xfId="57265"/>
    <cellStyle name="Note 2 4 2 2 3 2" xfId="57266"/>
    <cellStyle name="Note 2 4 2 2 3 2 2" xfId="57267"/>
    <cellStyle name="Note 2 4 2 2 3 2 2 2" xfId="57268"/>
    <cellStyle name="Note 2 4 2 2 3 2 2 2 2" xfId="57269"/>
    <cellStyle name="Note 2 4 2 2 3 2 2 2 2 2" xfId="57270"/>
    <cellStyle name="Note 2 4 2 2 3 2 2 2 3" xfId="57271"/>
    <cellStyle name="Note 2 4 2 2 3 2 2 3" xfId="57272"/>
    <cellStyle name="Note 2 4 2 2 3 2 2 3 2" xfId="57273"/>
    <cellStyle name="Note 2 4 2 2 3 2 2 4" xfId="57274"/>
    <cellStyle name="Note 2 4 2 2 3 2 3" xfId="57275"/>
    <cellStyle name="Note 2 4 2 2 3 2 3 2" xfId="57276"/>
    <cellStyle name="Note 2 4 2 2 3 2 3 2 2" xfId="57277"/>
    <cellStyle name="Note 2 4 2 2 3 2 3 2 2 2" xfId="57278"/>
    <cellStyle name="Note 2 4 2 2 3 2 3 2 3" xfId="57279"/>
    <cellStyle name="Note 2 4 2 2 3 2 3 3" xfId="57280"/>
    <cellStyle name="Note 2 4 2 2 3 2 3 3 2" xfId="57281"/>
    <cellStyle name="Note 2 4 2 2 3 2 3 4" xfId="57282"/>
    <cellStyle name="Note 2 4 2 2 3 2 4" xfId="57283"/>
    <cellStyle name="Note 2 4 2 2 3 2 4 2" xfId="57284"/>
    <cellStyle name="Note 2 4 2 2 3 2 4 2 2" xfId="57285"/>
    <cellStyle name="Note 2 4 2 2 3 2 4 3" xfId="57286"/>
    <cellStyle name="Note 2 4 2 2 3 2 5" xfId="57287"/>
    <cellStyle name="Note 2 4 2 2 3 2 5 2" xfId="57288"/>
    <cellStyle name="Note 2 4 2 2 3 2 6" xfId="57289"/>
    <cellStyle name="Note 2 4 2 2 3 2 7" xfId="57290"/>
    <cellStyle name="Note 2 4 2 2 3 3" xfId="57291"/>
    <cellStyle name="Note 2 4 2 2 3 3 2" xfId="57292"/>
    <cellStyle name="Note 2 4 2 2 3 3 2 2" xfId="57293"/>
    <cellStyle name="Note 2 4 2 2 3 3 2 2 2" xfId="57294"/>
    <cellStyle name="Note 2 4 2 2 3 3 2 3" xfId="57295"/>
    <cellStyle name="Note 2 4 2 2 3 3 3" xfId="57296"/>
    <cellStyle name="Note 2 4 2 2 3 3 3 2" xfId="57297"/>
    <cellStyle name="Note 2 4 2 2 3 3 4" xfId="57298"/>
    <cellStyle name="Note 2 4 2 2 3 3 5" xfId="57299"/>
    <cellStyle name="Note 2 4 2 2 3 4" xfId="57300"/>
    <cellStyle name="Note 2 4 2 2 3 4 2" xfId="57301"/>
    <cellStyle name="Note 2 4 2 2 3 4 2 2" xfId="57302"/>
    <cellStyle name="Note 2 4 2 2 3 4 2 2 2" xfId="57303"/>
    <cellStyle name="Note 2 4 2 2 3 4 2 3" xfId="57304"/>
    <cellStyle name="Note 2 4 2 2 3 4 3" xfId="57305"/>
    <cellStyle name="Note 2 4 2 2 3 4 3 2" xfId="57306"/>
    <cellStyle name="Note 2 4 2 2 3 4 4" xfId="57307"/>
    <cellStyle name="Note 2 4 2 2 3 5" xfId="57308"/>
    <cellStyle name="Note 2 4 2 2 3 5 2" xfId="57309"/>
    <cellStyle name="Note 2 4 2 2 3 5 2 2" xfId="57310"/>
    <cellStyle name="Note 2 4 2 2 3 5 2 2 2" xfId="57311"/>
    <cellStyle name="Note 2 4 2 2 3 5 2 3" xfId="57312"/>
    <cellStyle name="Note 2 4 2 2 3 5 3" xfId="57313"/>
    <cellStyle name="Note 2 4 2 2 3 5 3 2" xfId="57314"/>
    <cellStyle name="Note 2 4 2 2 3 5 4" xfId="57315"/>
    <cellStyle name="Note 2 4 2 2 3 6" xfId="57316"/>
    <cellStyle name="Note 2 4 2 2 3 6 2" xfId="57317"/>
    <cellStyle name="Note 2 4 2 2 3 6 2 2" xfId="57318"/>
    <cellStyle name="Note 2 4 2 2 3 6 2 2 2" xfId="57319"/>
    <cellStyle name="Note 2 4 2 2 3 6 2 3" xfId="57320"/>
    <cellStyle name="Note 2 4 2 2 3 6 3" xfId="57321"/>
    <cellStyle name="Note 2 4 2 2 3 6 3 2" xfId="57322"/>
    <cellStyle name="Note 2 4 2 2 3 6 4" xfId="57323"/>
    <cellStyle name="Note 2 4 2 2 3 7" xfId="57324"/>
    <cellStyle name="Note 2 4 2 2 3 7 2" xfId="57325"/>
    <cellStyle name="Note 2 4 2 2 3 7 2 2" xfId="57326"/>
    <cellStyle name="Note 2 4 2 2 3 7 3" xfId="57327"/>
    <cellStyle name="Note 2 4 2 2 3 8" xfId="57328"/>
    <cellStyle name="Note 2 4 2 2 3 8 2" xfId="57329"/>
    <cellStyle name="Note 2 4 2 2 3 9" xfId="57330"/>
    <cellStyle name="Note 2 4 2 2 4" xfId="57331"/>
    <cellStyle name="Note 2 4 2 2 4 10" xfId="57332"/>
    <cellStyle name="Note 2 4 2 2 4 11" xfId="57333"/>
    <cellStyle name="Note 2 4 2 2 4 2" xfId="57334"/>
    <cellStyle name="Note 2 4 2 2 4 2 2" xfId="57335"/>
    <cellStyle name="Note 2 4 2 2 4 2 2 2" xfId="57336"/>
    <cellStyle name="Note 2 4 2 2 4 2 2 2 2" xfId="57337"/>
    <cellStyle name="Note 2 4 2 2 4 2 2 2 2 2" xfId="57338"/>
    <cellStyle name="Note 2 4 2 2 4 2 2 2 3" xfId="57339"/>
    <cellStyle name="Note 2 4 2 2 4 2 2 3" xfId="57340"/>
    <cellStyle name="Note 2 4 2 2 4 2 2 3 2" xfId="57341"/>
    <cellStyle name="Note 2 4 2 2 4 2 2 4" xfId="57342"/>
    <cellStyle name="Note 2 4 2 2 4 2 3" xfId="57343"/>
    <cellStyle name="Note 2 4 2 2 4 2 3 2" xfId="57344"/>
    <cellStyle name="Note 2 4 2 2 4 2 3 2 2" xfId="57345"/>
    <cellStyle name="Note 2 4 2 2 4 2 3 2 2 2" xfId="57346"/>
    <cellStyle name="Note 2 4 2 2 4 2 3 2 3" xfId="57347"/>
    <cellStyle name="Note 2 4 2 2 4 2 3 3" xfId="57348"/>
    <cellStyle name="Note 2 4 2 2 4 2 3 3 2" xfId="57349"/>
    <cellStyle name="Note 2 4 2 2 4 2 3 4" xfId="57350"/>
    <cellStyle name="Note 2 4 2 2 4 2 4" xfId="57351"/>
    <cellStyle name="Note 2 4 2 2 4 2 4 2" xfId="57352"/>
    <cellStyle name="Note 2 4 2 2 4 2 4 2 2" xfId="57353"/>
    <cellStyle name="Note 2 4 2 2 4 2 4 3" xfId="57354"/>
    <cellStyle name="Note 2 4 2 2 4 2 5" xfId="57355"/>
    <cellStyle name="Note 2 4 2 2 4 2 5 2" xfId="57356"/>
    <cellStyle name="Note 2 4 2 2 4 2 6" xfId="57357"/>
    <cellStyle name="Note 2 4 2 2 4 2 7" xfId="57358"/>
    <cellStyle name="Note 2 4 2 2 4 3" xfId="57359"/>
    <cellStyle name="Note 2 4 2 2 4 3 2" xfId="57360"/>
    <cellStyle name="Note 2 4 2 2 4 3 2 2" xfId="57361"/>
    <cellStyle name="Note 2 4 2 2 4 3 2 2 2" xfId="57362"/>
    <cellStyle name="Note 2 4 2 2 4 3 2 3" xfId="57363"/>
    <cellStyle name="Note 2 4 2 2 4 3 3" xfId="57364"/>
    <cellStyle name="Note 2 4 2 2 4 3 3 2" xfId="57365"/>
    <cellStyle name="Note 2 4 2 2 4 3 4" xfId="57366"/>
    <cellStyle name="Note 2 4 2 2 4 3 5" xfId="57367"/>
    <cellStyle name="Note 2 4 2 2 4 4" xfId="57368"/>
    <cellStyle name="Note 2 4 2 2 4 4 2" xfId="57369"/>
    <cellStyle name="Note 2 4 2 2 4 4 2 2" xfId="57370"/>
    <cellStyle name="Note 2 4 2 2 4 4 2 2 2" xfId="57371"/>
    <cellStyle name="Note 2 4 2 2 4 4 2 3" xfId="57372"/>
    <cellStyle name="Note 2 4 2 2 4 4 3" xfId="57373"/>
    <cellStyle name="Note 2 4 2 2 4 4 3 2" xfId="57374"/>
    <cellStyle name="Note 2 4 2 2 4 4 4" xfId="57375"/>
    <cellStyle name="Note 2 4 2 2 4 5" xfId="57376"/>
    <cellStyle name="Note 2 4 2 2 4 5 2" xfId="57377"/>
    <cellStyle name="Note 2 4 2 2 4 5 2 2" xfId="57378"/>
    <cellStyle name="Note 2 4 2 2 4 5 2 2 2" xfId="57379"/>
    <cellStyle name="Note 2 4 2 2 4 5 2 3" xfId="57380"/>
    <cellStyle name="Note 2 4 2 2 4 5 3" xfId="57381"/>
    <cellStyle name="Note 2 4 2 2 4 5 3 2" xfId="57382"/>
    <cellStyle name="Note 2 4 2 2 4 5 4" xfId="57383"/>
    <cellStyle name="Note 2 4 2 2 4 6" xfId="57384"/>
    <cellStyle name="Note 2 4 2 2 4 6 2" xfId="57385"/>
    <cellStyle name="Note 2 4 2 2 4 6 2 2" xfId="57386"/>
    <cellStyle name="Note 2 4 2 2 4 6 2 2 2" xfId="57387"/>
    <cellStyle name="Note 2 4 2 2 4 6 2 3" xfId="57388"/>
    <cellStyle name="Note 2 4 2 2 4 6 3" xfId="57389"/>
    <cellStyle name="Note 2 4 2 2 4 6 3 2" xfId="57390"/>
    <cellStyle name="Note 2 4 2 2 4 6 4" xfId="57391"/>
    <cellStyle name="Note 2 4 2 2 4 7" xfId="57392"/>
    <cellStyle name="Note 2 4 2 2 4 7 2" xfId="57393"/>
    <cellStyle name="Note 2 4 2 2 4 7 2 2" xfId="57394"/>
    <cellStyle name="Note 2 4 2 2 4 7 3" xfId="57395"/>
    <cellStyle name="Note 2 4 2 2 4 8" xfId="57396"/>
    <cellStyle name="Note 2 4 2 2 4 8 2" xfId="57397"/>
    <cellStyle name="Note 2 4 2 2 4 9" xfId="57398"/>
    <cellStyle name="Note 2 4 2 2 5" xfId="57399"/>
    <cellStyle name="Note 2 4 2 2 5 2" xfId="57400"/>
    <cellStyle name="Note 2 4 2 2 5 2 2" xfId="57401"/>
    <cellStyle name="Note 2 4 2 2 5 2 2 2" xfId="57402"/>
    <cellStyle name="Note 2 4 2 2 5 2 2 2 2" xfId="57403"/>
    <cellStyle name="Note 2 4 2 2 5 2 2 3" xfId="57404"/>
    <cellStyle name="Note 2 4 2 2 5 2 3" xfId="57405"/>
    <cellStyle name="Note 2 4 2 2 5 2 3 2" xfId="57406"/>
    <cellStyle name="Note 2 4 2 2 5 2 4" xfId="57407"/>
    <cellStyle name="Note 2 4 2 2 5 3" xfId="57408"/>
    <cellStyle name="Note 2 4 2 2 5 3 2" xfId="57409"/>
    <cellStyle name="Note 2 4 2 2 5 3 2 2" xfId="57410"/>
    <cellStyle name="Note 2 4 2 2 5 3 2 2 2" xfId="57411"/>
    <cellStyle name="Note 2 4 2 2 5 3 2 3" xfId="57412"/>
    <cellStyle name="Note 2 4 2 2 5 3 3" xfId="57413"/>
    <cellStyle name="Note 2 4 2 2 5 3 3 2" xfId="57414"/>
    <cellStyle name="Note 2 4 2 2 5 3 4" xfId="57415"/>
    <cellStyle name="Note 2 4 2 2 5 4" xfId="57416"/>
    <cellStyle name="Note 2 4 2 2 5 4 2" xfId="57417"/>
    <cellStyle name="Note 2 4 2 2 5 4 2 2" xfId="57418"/>
    <cellStyle name="Note 2 4 2 2 5 4 3" xfId="57419"/>
    <cellStyle name="Note 2 4 2 2 5 5" xfId="57420"/>
    <cellStyle name="Note 2 4 2 2 5 5 2" xfId="57421"/>
    <cellStyle name="Note 2 4 2 2 5 6" xfId="57422"/>
    <cellStyle name="Note 2 4 2 2 5 7" xfId="57423"/>
    <cellStyle name="Note 2 4 2 2 6" xfId="57424"/>
    <cellStyle name="Note 2 4 2 2 6 2" xfId="57425"/>
    <cellStyle name="Note 2 4 2 2 6 2 2" xfId="57426"/>
    <cellStyle name="Note 2 4 2 2 6 2 2 2" xfId="57427"/>
    <cellStyle name="Note 2 4 2 2 6 2 3" xfId="57428"/>
    <cellStyle name="Note 2 4 2 2 6 3" xfId="57429"/>
    <cellStyle name="Note 2 4 2 2 6 3 2" xfId="57430"/>
    <cellStyle name="Note 2 4 2 2 6 4" xfId="57431"/>
    <cellStyle name="Note 2 4 2 2 6 5" xfId="57432"/>
    <cellStyle name="Note 2 4 2 2 7" xfId="57433"/>
    <cellStyle name="Note 2 4 2 2 7 2" xfId="57434"/>
    <cellStyle name="Note 2 4 2 2 7 2 2" xfId="57435"/>
    <cellStyle name="Note 2 4 2 2 7 2 2 2" xfId="57436"/>
    <cellStyle name="Note 2 4 2 2 7 2 3" xfId="57437"/>
    <cellStyle name="Note 2 4 2 2 7 3" xfId="57438"/>
    <cellStyle name="Note 2 4 2 2 7 3 2" xfId="57439"/>
    <cellStyle name="Note 2 4 2 2 7 4" xfId="57440"/>
    <cellStyle name="Note 2 4 2 2 8" xfId="57441"/>
    <cellStyle name="Note 2 4 2 2 8 2" xfId="57442"/>
    <cellStyle name="Note 2 4 2 2 8 2 2" xfId="57443"/>
    <cellStyle name="Note 2 4 2 2 8 2 2 2" xfId="57444"/>
    <cellStyle name="Note 2 4 2 2 8 2 3" xfId="57445"/>
    <cellStyle name="Note 2 4 2 2 8 3" xfId="57446"/>
    <cellStyle name="Note 2 4 2 2 8 3 2" xfId="57447"/>
    <cellStyle name="Note 2 4 2 2 8 4" xfId="57448"/>
    <cellStyle name="Note 2 4 2 2 9" xfId="57449"/>
    <cellStyle name="Note 2 4 2 2 9 2" xfId="57450"/>
    <cellStyle name="Note 2 4 2 2 9 2 2" xfId="57451"/>
    <cellStyle name="Note 2 4 2 2 9 2 2 2" xfId="57452"/>
    <cellStyle name="Note 2 4 2 2 9 2 3" xfId="57453"/>
    <cellStyle name="Note 2 4 2 2 9 3" xfId="57454"/>
    <cellStyle name="Note 2 4 2 2 9 3 2" xfId="57455"/>
    <cellStyle name="Note 2 4 2 2 9 4" xfId="57456"/>
    <cellStyle name="Note 2 4 2 3" xfId="57457"/>
    <cellStyle name="Note 2 4 2 3 10" xfId="57458"/>
    <cellStyle name="Note 2 4 2 3 10 2" xfId="57459"/>
    <cellStyle name="Note 2 4 2 3 11" xfId="57460"/>
    <cellStyle name="Note 2 4 2 3 12" xfId="57461"/>
    <cellStyle name="Note 2 4 2 3 13" xfId="57462"/>
    <cellStyle name="Note 2 4 2 3 2" xfId="57463"/>
    <cellStyle name="Note 2 4 2 3 2 10" xfId="57464"/>
    <cellStyle name="Note 2 4 2 3 2 11" xfId="57465"/>
    <cellStyle name="Note 2 4 2 3 2 2" xfId="57466"/>
    <cellStyle name="Note 2 4 2 3 2 2 2" xfId="57467"/>
    <cellStyle name="Note 2 4 2 3 2 2 2 2" xfId="57468"/>
    <cellStyle name="Note 2 4 2 3 2 2 2 2 2" xfId="57469"/>
    <cellStyle name="Note 2 4 2 3 2 2 2 2 2 2" xfId="57470"/>
    <cellStyle name="Note 2 4 2 3 2 2 2 2 3" xfId="57471"/>
    <cellStyle name="Note 2 4 2 3 2 2 2 3" xfId="57472"/>
    <cellStyle name="Note 2 4 2 3 2 2 2 3 2" xfId="57473"/>
    <cellStyle name="Note 2 4 2 3 2 2 2 4" xfId="57474"/>
    <cellStyle name="Note 2 4 2 3 2 2 3" xfId="57475"/>
    <cellStyle name="Note 2 4 2 3 2 2 3 2" xfId="57476"/>
    <cellStyle name="Note 2 4 2 3 2 2 3 2 2" xfId="57477"/>
    <cellStyle name="Note 2 4 2 3 2 2 3 2 2 2" xfId="57478"/>
    <cellStyle name="Note 2 4 2 3 2 2 3 2 3" xfId="57479"/>
    <cellStyle name="Note 2 4 2 3 2 2 3 3" xfId="57480"/>
    <cellStyle name="Note 2 4 2 3 2 2 3 3 2" xfId="57481"/>
    <cellStyle name="Note 2 4 2 3 2 2 3 4" xfId="57482"/>
    <cellStyle name="Note 2 4 2 3 2 2 4" xfId="57483"/>
    <cellStyle name="Note 2 4 2 3 2 2 4 2" xfId="57484"/>
    <cellStyle name="Note 2 4 2 3 2 2 4 2 2" xfId="57485"/>
    <cellStyle name="Note 2 4 2 3 2 2 4 3" xfId="57486"/>
    <cellStyle name="Note 2 4 2 3 2 2 5" xfId="57487"/>
    <cellStyle name="Note 2 4 2 3 2 2 5 2" xfId="57488"/>
    <cellStyle name="Note 2 4 2 3 2 2 6" xfId="57489"/>
    <cellStyle name="Note 2 4 2 3 2 2 7" xfId="57490"/>
    <cellStyle name="Note 2 4 2 3 2 3" xfId="57491"/>
    <cellStyle name="Note 2 4 2 3 2 3 2" xfId="57492"/>
    <cellStyle name="Note 2 4 2 3 2 3 2 2" xfId="57493"/>
    <cellStyle name="Note 2 4 2 3 2 3 2 2 2" xfId="57494"/>
    <cellStyle name="Note 2 4 2 3 2 3 2 3" xfId="57495"/>
    <cellStyle name="Note 2 4 2 3 2 3 3" xfId="57496"/>
    <cellStyle name="Note 2 4 2 3 2 3 3 2" xfId="57497"/>
    <cellStyle name="Note 2 4 2 3 2 3 4" xfId="57498"/>
    <cellStyle name="Note 2 4 2 3 2 3 5" xfId="57499"/>
    <cellStyle name="Note 2 4 2 3 2 4" xfId="57500"/>
    <cellStyle name="Note 2 4 2 3 2 4 2" xfId="57501"/>
    <cellStyle name="Note 2 4 2 3 2 4 2 2" xfId="57502"/>
    <cellStyle name="Note 2 4 2 3 2 4 2 2 2" xfId="57503"/>
    <cellStyle name="Note 2 4 2 3 2 4 2 3" xfId="57504"/>
    <cellStyle name="Note 2 4 2 3 2 4 3" xfId="57505"/>
    <cellStyle name="Note 2 4 2 3 2 4 3 2" xfId="57506"/>
    <cellStyle name="Note 2 4 2 3 2 4 4" xfId="57507"/>
    <cellStyle name="Note 2 4 2 3 2 5" xfId="57508"/>
    <cellStyle name="Note 2 4 2 3 2 5 2" xfId="57509"/>
    <cellStyle name="Note 2 4 2 3 2 5 2 2" xfId="57510"/>
    <cellStyle name="Note 2 4 2 3 2 5 2 2 2" xfId="57511"/>
    <cellStyle name="Note 2 4 2 3 2 5 2 3" xfId="57512"/>
    <cellStyle name="Note 2 4 2 3 2 5 3" xfId="57513"/>
    <cellStyle name="Note 2 4 2 3 2 5 3 2" xfId="57514"/>
    <cellStyle name="Note 2 4 2 3 2 5 4" xfId="57515"/>
    <cellStyle name="Note 2 4 2 3 2 6" xfId="57516"/>
    <cellStyle name="Note 2 4 2 3 2 6 2" xfId="57517"/>
    <cellStyle name="Note 2 4 2 3 2 6 2 2" xfId="57518"/>
    <cellStyle name="Note 2 4 2 3 2 6 2 2 2" xfId="57519"/>
    <cellStyle name="Note 2 4 2 3 2 6 2 3" xfId="57520"/>
    <cellStyle name="Note 2 4 2 3 2 6 3" xfId="57521"/>
    <cellStyle name="Note 2 4 2 3 2 6 3 2" xfId="57522"/>
    <cellStyle name="Note 2 4 2 3 2 6 4" xfId="57523"/>
    <cellStyle name="Note 2 4 2 3 2 7" xfId="57524"/>
    <cellStyle name="Note 2 4 2 3 2 7 2" xfId="57525"/>
    <cellStyle name="Note 2 4 2 3 2 7 2 2" xfId="57526"/>
    <cellStyle name="Note 2 4 2 3 2 7 3" xfId="57527"/>
    <cellStyle name="Note 2 4 2 3 2 8" xfId="57528"/>
    <cellStyle name="Note 2 4 2 3 2 8 2" xfId="57529"/>
    <cellStyle name="Note 2 4 2 3 2 9" xfId="57530"/>
    <cellStyle name="Note 2 4 2 3 3" xfId="57531"/>
    <cellStyle name="Note 2 4 2 3 3 10" xfId="57532"/>
    <cellStyle name="Note 2 4 2 3 3 2" xfId="57533"/>
    <cellStyle name="Note 2 4 2 3 3 2 2" xfId="57534"/>
    <cellStyle name="Note 2 4 2 3 3 2 2 2" xfId="57535"/>
    <cellStyle name="Note 2 4 2 3 3 2 2 2 2" xfId="57536"/>
    <cellStyle name="Note 2 4 2 3 3 2 2 2 2 2" xfId="57537"/>
    <cellStyle name="Note 2 4 2 3 3 2 2 2 3" xfId="57538"/>
    <cellStyle name="Note 2 4 2 3 3 2 2 3" xfId="57539"/>
    <cellStyle name="Note 2 4 2 3 3 2 2 3 2" xfId="57540"/>
    <cellStyle name="Note 2 4 2 3 3 2 2 4" xfId="57541"/>
    <cellStyle name="Note 2 4 2 3 3 2 3" xfId="57542"/>
    <cellStyle name="Note 2 4 2 3 3 2 3 2" xfId="57543"/>
    <cellStyle name="Note 2 4 2 3 3 2 3 2 2" xfId="57544"/>
    <cellStyle name="Note 2 4 2 3 3 2 3 2 2 2" xfId="57545"/>
    <cellStyle name="Note 2 4 2 3 3 2 3 2 3" xfId="57546"/>
    <cellStyle name="Note 2 4 2 3 3 2 3 3" xfId="57547"/>
    <cellStyle name="Note 2 4 2 3 3 2 3 3 2" xfId="57548"/>
    <cellStyle name="Note 2 4 2 3 3 2 3 4" xfId="57549"/>
    <cellStyle name="Note 2 4 2 3 3 2 4" xfId="57550"/>
    <cellStyle name="Note 2 4 2 3 3 2 4 2" xfId="57551"/>
    <cellStyle name="Note 2 4 2 3 3 2 4 2 2" xfId="57552"/>
    <cellStyle name="Note 2 4 2 3 3 2 4 3" xfId="57553"/>
    <cellStyle name="Note 2 4 2 3 3 2 5" xfId="57554"/>
    <cellStyle name="Note 2 4 2 3 3 2 5 2" xfId="57555"/>
    <cellStyle name="Note 2 4 2 3 3 2 6" xfId="57556"/>
    <cellStyle name="Note 2 4 2 3 3 2 7" xfId="57557"/>
    <cellStyle name="Note 2 4 2 3 3 3" xfId="57558"/>
    <cellStyle name="Note 2 4 2 3 3 3 2" xfId="57559"/>
    <cellStyle name="Note 2 4 2 3 3 3 2 2" xfId="57560"/>
    <cellStyle name="Note 2 4 2 3 3 3 2 2 2" xfId="57561"/>
    <cellStyle name="Note 2 4 2 3 3 3 2 3" xfId="57562"/>
    <cellStyle name="Note 2 4 2 3 3 3 3" xfId="57563"/>
    <cellStyle name="Note 2 4 2 3 3 3 3 2" xfId="57564"/>
    <cellStyle name="Note 2 4 2 3 3 3 4" xfId="57565"/>
    <cellStyle name="Note 2 4 2 3 3 3 5" xfId="57566"/>
    <cellStyle name="Note 2 4 2 3 3 4" xfId="57567"/>
    <cellStyle name="Note 2 4 2 3 3 4 2" xfId="57568"/>
    <cellStyle name="Note 2 4 2 3 3 4 2 2" xfId="57569"/>
    <cellStyle name="Note 2 4 2 3 3 4 2 2 2" xfId="57570"/>
    <cellStyle name="Note 2 4 2 3 3 4 2 3" xfId="57571"/>
    <cellStyle name="Note 2 4 2 3 3 4 3" xfId="57572"/>
    <cellStyle name="Note 2 4 2 3 3 4 3 2" xfId="57573"/>
    <cellStyle name="Note 2 4 2 3 3 4 4" xfId="57574"/>
    <cellStyle name="Note 2 4 2 3 3 5" xfId="57575"/>
    <cellStyle name="Note 2 4 2 3 3 5 2" xfId="57576"/>
    <cellStyle name="Note 2 4 2 3 3 5 2 2" xfId="57577"/>
    <cellStyle name="Note 2 4 2 3 3 5 2 2 2" xfId="57578"/>
    <cellStyle name="Note 2 4 2 3 3 5 2 3" xfId="57579"/>
    <cellStyle name="Note 2 4 2 3 3 5 3" xfId="57580"/>
    <cellStyle name="Note 2 4 2 3 3 5 3 2" xfId="57581"/>
    <cellStyle name="Note 2 4 2 3 3 5 4" xfId="57582"/>
    <cellStyle name="Note 2 4 2 3 3 6" xfId="57583"/>
    <cellStyle name="Note 2 4 2 3 3 6 2" xfId="57584"/>
    <cellStyle name="Note 2 4 2 3 3 6 2 2" xfId="57585"/>
    <cellStyle name="Note 2 4 2 3 3 6 2 2 2" xfId="57586"/>
    <cellStyle name="Note 2 4 2 3 3 6 2 3" xfId="57587"/>
    <cellStyle name="Note 2 4 2 3 3 6 3" xfId="57588"/>
    <cellStyle name="Note 2 4 2 3 3 6 3 2" xfId="57589"/>
    <cellStyle name="Note 2 4 2 3 3 6 4" xfId="57590"/>
    <cellStyle name="Note 2 4 2 3 3 7" xfId="57591"/>
    <cellStyle name="Note 2 4 2 3 3 7 2" xfId="57592"/>
    <cellStyle name="Note 2 4 2 3 3 7 2 2" xfId="57593"/>
    <cellStyle name="Note 2 4 2 3 3 7 3" xfId="57594"/>
    <cellStyle name="Note 2 4 2 3 3 8" xfId="57595"/>
    <cellStyle name="Note 2 4 2 3 3 8 2" xfId="57596"/>
    <cellStyle name="Note 2 4 2 3 3 9" xfId="57597"/>
    <cellStyle name="Note 2 4 2 3 4" xfId="57598"/>
    <cellStyle name="Note 2 4 2 3 4 2" xfId="57599"/>
    <cellStyle name="Note 2 4 2 3 4 2 2" xfId="57600"/>
    <cellStyle name="Note 2 4 2 3 4 2 2 2" xfId="57601"/>
    <cellStyle name="Note 2 4 2 3 4 2 2 2 2" xfId="57602"/>
    <cellStyle name="Note 2 4 2 3 4 2 2 3" xfId="57603"/>
    <cellStyle name="Note 2 4 2 3 4 2 3" xfId="57604"/>
    <cellStyle name="Note 2 4 2 3 4 2 3 2" xfId="57605"/>
    <cellStyle name="Note 2 4 2 3 4 2 4" xfId="57606"/>
    <cellStyle name="Note 2 4 2 3 4 3" xfId="57607"/>
    <cellStyle name="Note 2 4 2 3 4 3 2" xfId="57608"/>
    <cellStyle name="Note 2 4 2 3 4 3 2 2" xfId="57609"/>
    <cellStyle name="Note 2 4 2 3 4 3 2 2 2" xfId="57610"/>
    <cellStyle name="Note 2 4 2 3 4 3 2 3" xfId="57611"/>
    <cellStyle name="Note 2 4 2 3 4 3 3" xfId="57612"/>
    <cellStyle name="Note 2 4 2 3 4 3 3 2" xfId="57613"/>
    <cellStyle name="Note 2 4 2 3 4 3 4" xfId="57614"/>
    <cellStyle name="Note 2 4 2 3 4 4" xfId="57615"/>
    <cellStyle name="Note 2 4 2 3 4 4 2" xfId="57616"/>
    <cellStyle name="Note 2 4 2 3 4 4 2 2" xfId="57617"/>
    <cellStyle name="Note 2 4 2 3 4 4 3" xfId="57618"/>
    <cellStyle name="Note 2 4 2 3 4 5" xfId="57619"/>
    <cellStyle name="Note 2 4 2 3 4 5 2" xfId="57620"/>
    <cellStyle name="Note 2 4 2 3 4 6" xfId="57621"/>
    <cellStyle name="Note 2 4 2 3 4 7" xfId="57622"/>
    <cellStyle name="Note 2 4 2 3 5" xfId="57623"/>
    <cellStyle name="Note 2 4 2 3 5 2" xfId="57624"/>
    <cellStyle name="Note 2 4 2 3 5 2 2" xfId="57625"/>
    <cellStyle name="Note 2 4 2 3 5 2 2 2" xfId="57626"/>
    <cellStyle name="Note 2 4 2 3 5 2 3" xfId="57627"/>
    <cellStyle name="Note 2 4 2 3 5 3" xfId="57628"/>
    <cellStyle name="Note 2 4 2 3 5 3 2" xfId="57629"/>
    <cellStyle name="Note 2 4 2 3 5 4" xfId="57630"/>
    <cellStyle name="Note 2 4 2 3 5 5" xfId="57631"/>
    <cellStyle name="Note 2 4 2 3 6" xfId="57632"/>
    <cellStyle name="Note 2 4 2 3 6 2" xfId="57633"/>
    <cellStyle name="Note 2 4 2 3 6 2 2" xfId="57634"/>
    <cellStyle name="Note 2 4 2 3 6 2 2 2" xfId="57635"/>
    <cellStyle name="Note 2 4 2 3 6 2 3" xfId="57636"/>
    <cellStyle name="Note 2 4 2 3 6 3" xfId="57637"/>
    <cellStyle name="Note 2 4 2 3 6 3 2" xfId="57638"/>
    <cellStyle name="Note 2 4 2 3 6 4" xfId="57639"/>
    <cellStyle name="Note 2 4 2 3 7" xfId="57640"/>
    <cellStyle name="Note 2 4 2 3 7 2" xfId="57641"/>
    <cellStyle name="Note 2 4 2 3 7 2 2" xfId="57642"/>
    <cellStyle name="Note 2 4 2 3 7 2 2 2" xfId="57643"/>
    <cellStyle name="Note 2 4 2 3 7 2 3" xfId="57644"/>
    <cellStyle name="Note 2 4 2 3 7 3" xfId="57645"/>
    <cellStyle name="Note 2 4 2 3 7 3 2" xfId="57646"/>
    <cellStyle name="Note 2 4 2 3 7 4" xfId="57647"/>
    <cellStyle name="Note 2 4 2 3 8" xfId="57648"/>
    <cellStyle name="Note 2 4 2 3 8 2" xfId="57649"/>
    <cellStyle name="Note 2 4 2 3 8 2 2" xfId="57650"/>
    <cellStyle name="Note 2 4 2 3 8 2 2 2" xfId="57651"/>
    <cellStyle name="Note 2 4 2 3 8 2 3" xfId="57652"/>
    <cellStyle name="Note 2 4 2 3 8 3" xfId="57653"/>
    <cellStyle name="Note 2 4 2 3 8 3 2" xfId="57654"/>
    <cellStyle name="Note 2 4 2 3 8 4" xfId="57655"/>
    <cellStyle name="Note 2 4 2 3 9" xfId="57656"/>
    <cellStyle name="Note 2 4 2 3 9 2" xfId="57657"/>
    <cellStyle name="Note 2 4 2 3 9 2 2" xfId="57658"/>
    <cellStyle name="Note 2 4 2 3 9 3" xfId="57659"/>
    <cellStyle name="Note 2 4 2 4" xfId="57660"/>
    <cellStyle name="Note 2 4 2 4 10" xfId="57661"/>
    <cellStyle name="Note 2 4 2 4 11" xfId="57662"/>
    <cellStyle name="Note 2 4 2 4 2" xfId="57663"/>
    <cellStyle name="Note 2 4 2 4 2 2" xfId="57664"/>
    <cellStyle name="Note 2 4 2 4 2 2 2" xfId="57665"/>
    <cellStyle name="Note 2 4 2 4 2 2 2 2" xfId="57666"/>
    <cellStyle name="Note 2 4 2 4 2 2 2 2 2" xfId="57667"/>
    <cellStyle name="Note 2 4 2 4 2 2 2 3" xfId="57668"/>
    <cellStyle name="Note 2 4 2 4 2 2 3" xfId="57669"/>
    <cellStyle name="Note 2 4 2 4 2 2 3 2" xfId="57670"/>
    <cellStyle name="Note 2 4 2 4 2 2 4" xfId="57671"/>
    <cellStyle name="Note 2 4 2 4 2 3" xfId="57672"/>
    <cellStyle name="Note 2 4 2 4 2 3 2" xfId="57673"/>
    <cellStyle name="Note 2 4 2 4 2 3 2 2" xfId="57674"/>
    <cellStyle name="Note 2 4 2 4 2 3 2 2 2" xfId="57675"/>
    <cellStyle name="Note 2 4 2 4 2 3 2 3" xfId="57676"/>
    <cellStyle name="Note 2 4 2 4 2 3 3" xfId="57677"/>
    <cellStyle name="Note 2 4 2 4 2 3 3 2" xfId="57678"/>
    <cellStyle name="Note 2 4 2 4 2 3 4" xfId="57679"/>
    <cellStyle name="Note 2 4 2 4 2 4" xfId="57680"/>
    <cellStyle name="Note 2 4 2 4 2 4 2" xfId="57681"/>
    <cellStyle name="Note 2 4 2 4 2 4 2 2" xfId="57682"/>
    <cellStyle name="Note 2 4 2 4 2 4 3" xfId="57683"/>
    <cellStyle name="Note 2 4 2 4 2 5" xfId="57684"/>
    <cellStyle name="Note 2 4 2 4 2 5 2" xfId="57685"/>
    <cellStyle name="Note 2 4 2 4 2 6" xfId="57686"/>
    <cellStyle name="Note 2 4 2 4 2 7" xfId="57687"/>
    <cellStyle name="Note 2 4 2 4 3" xfId="57688"/>
    <cellStyle name="Note 2 4 2 4 3 2" xfId="57689"/>
    <cellStyle name="Note 2 4 2 4 3 2 2" xfId="57690"/>
    <cellStyle name="Note 2 4 2 4 3 2 2 2" xfId="57691"/>
    <cellStyle name="Note 2 4 2 4 3 2 3" xfId="57692"/>
    <cellStyle name="Note 2 4 2 4 3 3" xfId="57693"/>
    <cellStyle name="Note 2 4 2 4 3 3 2" xfId="57694"/>
    <cellStyle name="Note 2 4 2 4 3 4" xfId="57695"/>
    <cellStyle name="Note 2 4 2 4 3 5" xfId="57696"/>
    <cellStyle name="Note 2 4 2 4 4" xfId="57697"/>
    <cellStyle name="Note 2 4 2 4 4 2" xfId="57698"/>
    <cellStyle name="Note 2 4 2 4 4 2 2" xfId="57699"/>
    <cellStyle name="Note 2 4 2 4 4 2 2 2" xfId="57700"/>
    <cellStyle name="Note 2 4 2 4 4 2 3" xfId="57701"/>
    <cellStyle name="Note 2 4 2 4 4 3" xfId="57702"/>
    <cellStyle name="Note 2 4 2 4 4 3 2" xfId="57703"/>
    <cellStyle name="Note 2 4 2 4 4 4" xfId="57704"/>
    <cellStyle name="Note 2 4 2 4 5" xfId="57705"/>
    <cellStyle name="Note 2 4 2 4 5 2" xfId="57706"/>
    <cellStyle name="Note 2 4 2 4 5 2 2" xfId="57707"/>
    <cellStyle name="Note 2 4 2 4 5 2 2 2" xfId="57708"/>
    <cellStyle name="Note 2 4 2 4 5 2 3" xfId="57709"/>
    <cellStyle name="Note 2 4 2 4 5 3" xfId="57710"/>
    <cellStyle name="Note 2 4 2 4 5 3 2" xfId="57711"/>
    <cellStyle name="Note 2 4 2 4 5 4" xfId="57712"/>
    <cellStyle name="Note 2 4 2 4 6" xfId="57713"/>
    <cellStyle name="Note 2 4 2 4 6 2" xfId="57714"/>
    <cellStyle name="Note 2 4 2 4 6 2 2" xfId="57715"/>
    <cellStyle name="Note 2 4 2 4 6 2 2 2" xfId="57716"/>
    <cellStyle name="Note 2 4 2 4 6 2 3" xfId="57717"/>
    <cellStyle name="Note 2 4 2 4 6 3" xfId="57718"/>
    <cellStyle name="Note 2 4 2 4 6 3 2" xfId="57719"/>
    <cellStyle name="Note 2 4 2 4 6 4" xfId="57720"/>
    <cellStyle name="Note 2 4 2 4 7" xfId="57721"/>
    <cellStyle name="Note 2 4 2 4 7 2" xfId="57722"/>
    <cellStyle name="Note 2 4 2 4 7 2 2" xfId="57723"/>
    <cellStyle name="Note 2 4 2 4 7 3" xfId="57724"/>
    <cellStyle name="Note 2 4 2 4 8" xfId="57725"/>
    <cellStyle name="Note 2 4 2 4 8 2" xfId="57726"/>
    <cellStyle name="Note 2 4 2 4 9" xfId="57727"/>
    <cellStyle name="Note 2 4 2 5" xfId="57728"/>
    <cellStyle name="Note 2 4 2 5 10" xfId="57729"/>
    <cellStyle name="Note 2 4 2 5 11" xfId="57730"/>
    <cellStyle name="Note 2 4 2 5 2" xfId="57731"/>
    <cellStyle name="Note 2 4 2 5 2 2" xfId="57732"/>
    <cellStyle name="Note 2 4 2 5 2 2 2" xfId="57733"/>
    <cellStyle name="Note 2 4 2 5 2 2 2 2" xfId="57734"/>
    <cellStyle name="Note 2 4 2 5 2 2 2 2 2" xfId="57735"/>
    <cellStyle name="Note 2 4 2 5 2 2 2 3" xfId="57736"/>
    <cellStyle name="Note 2 4 2 5 2 2 3" xfId="57737"/>
    <cellStyle name="Note 2 4 2 5 2 2 3 2" xfId="57738"/>
    <cellStyle name="Note 2 4 2 5 2 2 4" xfId="57739"/>
    <cellStyle name="Note 2 4 2 5 2 3" xfId="57740"/>
    <cellStyle name="Note 2 4 2 5 2 3 2" xfId="57741"/>
    <cellStyle name="Note 2 4 2 5 2 3 2 2" xfId="57742"/>
    <cellStyle name="Note 2 4 2 5 2 3 2 2 2" xfId="57743"/>
    <cellStyle name="Note 2 4 2 5 2 3 2 3" xfId="57744"/>
    <cellStyle name="Note 2 4 2 5 2 3 3" xfId="57745"/>
    <cellStyle name="Note 2 4 2 5 2 3 3 2" xfId="57746"/>
    <cellStyle name="Note 2 4 2 5 2 3 4" xfId="57747"/>
    <cellStyle name="Note 2 4 2 5 2 4" xfId="57748"/>
    <cellStyle name="Note 2 4 2 5 2 4 2" xfId="57749"/>
    <cellStyle name="Note 2 4 2 5 2 4 2 2" xfId="57750"/>
    <cellStyle name="Note 2 4 2 5 2 4 3" xfId="57751"/>
    <cellStyle name="Note 2 4 2 5 2 5" xfId="57752"/>
    <cellStyle name="Note 2 4 2 5 2 5 2" xfId="57753"/>
    <cellStyle name="Note 2 4 2 5 2 6" xfId="57754"/>
    <cellStyle name="Note 2 4 2 5 2 7" xfId="57755"/>
    <cellStyle name="Note 2 4 2 5 3" xfId="57756"/>
    <cellStyle name="Note 2 4 2 5 3 2" xfId="57757"/>
    <cellStyle name="Note 2 4 2 5 3 2 2" xfId="57758"/>
    <cellStyle name="Note 2 4 2 5 3 2 2 2" xfId="57759"/>
    <cellStyle name="Note 2 4 2 5 3 2 3" xfId="57760"/>
    <cellStyle name="Note 2 4 2 5 3 3" xfId="57761"/>
    <cellStyle name="Note 2 4 2 5 3 3 2" xfId="57762"/>
    <cellStyle name="Note 2 4 2 5 3 4" xfId="57763"/>
    <cellStyle name="Note 2 4 2 5 3 5" xfId="57764"/>
    <cellStyle name="Note 2 4 2 5 4" xfId="57765"/>
    <cellStyle name="Note 2 4 2 5 4 2" xfId="57766"/>
    <cellStyle name="Note 2 4 2 5 4 2 2" xfId="57767"/>
    <cellStyle name="Note 2 4 2 5 4 2 2 2" xfId="57768"/>
    <cellStyle name="Note 2 4 2 5 4 2 3" xfId="57769"/>
    <cellStyle name="Note 2 4 2 5 4 3" xfId="57770"/>
    <cellStyle name="Note 2 4 2 5 4 3 2" xfId="57771"/>
    <cellStyle name="Note 2 4 2 5 4 4" xfId="57772"/>
    <cellStyle name="Note 2 4 2 5 5" xfId="57773"/>
    <cellStyle name="Note 2 4 2 5 5 2" xfId="57774"/>
    <cellStyle name="Note 2 4 2 5 5 2 2" xfId="57775"/>
    <cellStyle name="Note 2 4 2 5 5 2 2 2" xfId="57776"/>
    <cellStyle name="Note 2 4 2 5 5 2 3" xfId="57777"/>
    <cellStyle name="Note 2 4 2 5 5 3" xfId="57778"/>
    <cellStyle name="Note 2 4 2 5 5 3 2" xfId="57779"/>
    <cellStyle name="Note 2 4 2 5 5 4" xfId="57780"/>
    <cellStyle name="Note 2 4 2 5 6" xfId="57781"/>
    <cellStyle name="Note 2 4 2 5 6 2" xfId="57782"/>
    <cellStyle name="Note 2 4 2 5 6 2 2" xfId="57783"/>
    <cellStyle name="Note 2 4 2 5 6 2 2 2" xfId="57784"/>
    <cellStyle name="Note 2 4 2 5 6 2 3" xfId="57785"/>
    <cellStyle name="Note 2 4 2 5 6 3" xfId="57786"/>
    <cellStyle name="Note 2 4 2 5 6 3 2" xfId="57787"/>
    <cellStyle name="Note 2 4 2 5 6 4" xfId="57788"/>
    <cellStyle name="Note 2 4 2 5 7" xfId="57789"/>
    <cellStyle name="Note 2 4 2 5 7 2" xfId="57790"/>
    <cellStyle name="Note 2 4 2 5 7 2 2" xfId="57791"/>
    <cellStyle name="Note 2 4 2 5 7 3" xfId="57792"/>
    <cellStyle name="Note 2 4 2 5 8" xfId="57793"/>
    <cellStyle name="Note 2 4 2 5 8 2" xfId="57794"/>
    <cellStyle name="Note 2 4 2 5 9" xfId="57795"/>
    <cellStyle name="Note 2 4 2 6" xfId="57796"/>
    <cellStyle name="Note 2 4 2 6 2" xfId="57797"/>
    <cellStyle name="Note 2 4 2 6 2 2" xfId="57798"/>
    <cellStyle name="Note 2 4 2 6 2 2 2" xfId="57799"/>
    <cellStyle name="Note 2 4 2 6 2 2 2 2" xfId="57800"/>
    <cellStyle name="Note 2 4 2 6 2 2 3" xfId="57801"/>
    <cellStyle name="Note 2 4 2 6 2 3" xfId="57802"/>
    <cellStyle name="Note 2 4 2 6 2 3 2" xfId="57803"/>
    <cellStyle name="Note 2 4 2 6 2 4" xfId="57804"/>
    <cellStyle name="Note 2 4 2 6 3" xfId="57805"/>
    <cellStyle name="Note 2 4 2 6 3 2" xfId="57806"/>
    <cellStyle name="Note 2 4 2 6 3 2 2" xfId="57807"/>
    <cellStyle name="Note 2 4 2 6 3 2 2 2" xfId="57808"/>
    <cellStyle name="Note 2 4 2 6 3 2 3" xfId="57809"/>
    <cellStyle name="Note 2 4 2 6 3 3" xfId="57810"/>
    <cellStyle name="Note 2 4 2 6 3 3 2" xfId="57811"/>
    <cellStyle name="Note 2 4 2 6 3 4" xfId="57812"/>
    <cellStyle name="Note 2 4 2 6 4" xfId="57813"/>
    <cellStyle name="Note 2 4 2 6 4 2" xfId="57814"/>
    <cellStyle name="Note 2 4 2 6 4 2 2" xfId="57815"/>
    <cellStyle name="Note 2 4 2 6 4 3" xfId="57816"/>
    <cellStyle name="Note 2 4 2 6 5" xfId="57817"/>
    <cellStyle name="Note 2 4 2 6 5 2" xfId="57818"/>
    <cellStyle name="Note 2 4 2 6 6" xfId="57819"/>
    <cellStyle name="Note 2 4 2 6 7" xfId="57820"/>
    <cellStyle name="Note 2 4 2 6 8" xfId="57821"/>
    <cellStyle name="Note 2 4 2 7" xfId="57822"/>
    <cellStyle name="Note 2 4 2 7 2" xfId="57823"/>
    <cellStyle name="Note 2 4 2 7 2 2" xfId="57824"/>
    <cellStyle name="Note 2 4 2 7 2 2 2" xfId="57825"/>
    <cellStyle name="Note 2 4 2 7 2 2 2 2" xfId="57826"/>
    <cellStyle name="Note 2 4 2 7 2 2 3" xfId="57827"/>
    <cellStyle name="Note 2 4 2 7 2 3" xfId="57828"/>
    <cellStyle name="Note 2 4 2 7 2 3 2" xfId="57829"/>
    <cellStyle name="Note 2 4 2 7 2 4" xfId="57830"/>
    <cellStyle name="Note 2 4 2 7 3" xfId="57831"/>
    <cellStyle name="Note 2 4 2 7 3 2" xfId="57832"/>
    <cellStyle name="Note 2 4 2 7 3 2 2" xfId="57833"/>
    <cellStyle name="Note 2 4 2 7 3 2 2 2" xfId="57834"/>
    <cellStyle name="Note 2 4 2 7 3 2 3" xfId="57835"/>
    <cellStyle name="Note 2 4 2 7 3 3" xfId="57836"/>
    <cellStyle name="Note 2 4 2 7 3 3 2" xfId="57837"/>
    <cellStyle name="Note 2 4 2 7 3 4" xfId="57838"/>
    <cellStyle name="Note 2 4 2 7 4" xfId="57839"/>
    <cellStyle name="Note 2 4 2 7 4 2" xfId="57840"/>
    <cellStyle name="Note 2 4 2 7 4 2 2" xfId="57841"/>
    <cellStyle name="Note 2 4 2 7 4 3" xfId="57842"/>
    <cellStyle name="Note 2 4 2 7 5" xfId="57843"/>
    <cellStyle name="Note 2 4 2 7 5 2" xfId="57844"/>
    <cellStyle name="Note 2 4 2 7 6" xfId="57845"/>
    <cellStyle name="Note 2 4 2 7 7" xfId="57846"/>
    <cellStyle name="Note 2 4 2 7 8" xfId="57847"/>
    <cellStyle name="Note 2 4 2 8" xfId="57848"/>
    <cellStyle name="Note 2 4 2 8 2" xfId="57849"/>
    <cellStyle name="Note 2 4 2 8 2 2" xfId="57850"/>
    <cellStyle name="Note 2 4 2 8 2 2 2" xfId="57851"/>
    <cellStyle name="Note 2 4 2 8 2 3" xfId="57852"/>
    <cellStyle name="Note 2 4 2 8 3" xfId="57853"/>
    <cellStyle name="Note 2 4 2 8 3 2" xfId="57854"/>
    <cellStyle name="Note 2 4 2 8 4" xfId="57855"/>
    <cellStyle name="Note 2 4 2 8 5" xfId="57856"/>
    <cellStyle name="Note 2 4 2 8 6" xfId="57857"/>
    <cellStyle name="Note 2 4 2 9" xfId="57858"/>
    <cellStyle name="Note 2 4 2 9 2" xfId="57859"/>
    <cellStyle name="Note 2 4 2 9 2 2" xfId="57860"/>
    <cellStyle name="Note 2 4 2 9 2 2 2" xfId="57861"/>
    <cellStyle name="Note 2 4 2 9 2 3" xfId="57862"/>
    <cellStyle name="Note 2 4 2 9 3" xfId="57863"/>
    <cellStyle name="Note 2 4 2 9 3 2" xfId="57864"/>
    <cellStyle name="Note 2 4 2 9 4" xfId="57865"/>
    <cellStyle name="Note 2 4 20" xfId="57866"/>
    <cellStyle name="Note 2 4 21" xfId="57867"/>
    <cellStyle name="Note 2 4 22" xfId="57868"/>
    <cellStyle name="Note 2 4 23" xfId="57869"/>
    <cellStyle name="Note 2 4 24" xfId="57870"/>
    <cellStyle name="Note 2 4 25" xfId="57871"/>
    <cellStyle name="Note 2 4 26" xfId="57872"/>
    <cellStyle name="Note 2 4 27" xfId="57873"/>
    <cellStyle name="Note 2 4 3" xfId="57874"/>
    <cellStyle name="Note 2 4 3 10" xfId="57875"/>
    <cellStyle name="Note 2 4 3 10 2" xfId="57876"/>
    <cellStyle name="Note 2 4 3 10 2 2" xfId="57877"/>
    <cellStyle name="Note 2 4 3 10 3" xfId="57878"/>
    <cellStyle name="Note 2 4 3 11" xfId="57879"/>
    <cellStyle name="Note 2 4 3 11 2" xfId="57880"/>
    <cellStyle name="Note 2 4 3 12" xfId="57881"/>
    <cellStyle name="Note 2 4 3 13" xfId="57882"/>
    <cellStyle name="Note 2 4 3 14" xfId="57883"/>
    <cellStyle name="Note 2 4 3 15" xfId="57884"/>
    <cellStyle name="Note 2 4 3 16" xfId="57885"/>
    <cellStyle name="Note 2 4 3 17" xfId="57886"/>
    <cellStyle name="Note 2 4 3 18" xfId="57887"/>
    <cellStyle name="Note 2 4 3 2" xfId="57888"/>
    <cellStyle name="Note 2 4 3 2 10" xfId="57889"/>
    <cellStyle name="Note 2 4 3 2 10 2" xfId="57890"/>
    <cellStyle name="Note 2 4 3 2 11" xfId="57891"/>
    <cellStyle name="Note 2 4 3 2 12" xfId="57892"/>
    <cellStyle name="Note 2 4 3 2 13" xfId="57893"/>
    <cellStyle name="Note 2 4 3 2 14" xfId="57894"/>
    <cellStyle name="Note 2 4 3 2 2" xfId="57895"/>
    <cellStyle name="Note 2 4 3 2 2 10" xfId="57896"/>
    <cellStyle name="Note 2 4 3 2 2 11" xfId="57897"/>
    <cellStyle name="Note 2 4 3 2 2 2" xfId="57898"/>
    <cellStyle name="Note 2 4 3 2 2 2 2" xfId="57899"/>
    <cellStyle name="Note 2 4 3 2 2 2 2 2" xfId="57900"/>
    <cellStyle name="Note 2 4 3 2 2 2 2 2 2" xfId="57901"/>
    <cellStyle name="Note 2 4 3 2 2 2 2 2 2 2" xfId="57902"/>
    <cellStyle name="Note 2 4 3 2 2 2 2 2 3" xfId="57903"/>
    <cellStyle name="Note 2 4 3 2 2 2 2 3" xfId="57904"/>
    <cellStyle name="Note 2 4 3 2 2 2 2 3 2" xfId="57905"/>
    <cellStyle name="Note 2 4 3 2 2 2 2 4" xfId="57906"/>
    <cellStyle name="Note 2 4 3 2 2 2 3" xfId="57907"/>
    <cellStyle name="Note 2 4 3 2 2 2 3 2" xfId="57908"/>
    <cellStyle name="Note 2 4 3 2 2 2 3 2 2" xfId="57909"/>
    <cellStyle name="Note 2 4 3 2 2 2 3 2 2 2" xfId="57910"/>
    <cellStyle name="Note 2 4 3 2 2 2 3 2 3" xfId="57911"/>
    <cellStyle name="Note 2 4 3 2 2 2 3 3" xfId="57912"/>
    <cellStyle name="Note 2 4 3 2 2 2 3 3 2" xfId="57913"/>
    <cellStyle name="Note 2 4 3 2 2 2 3 4" xfId="57914"/>
    <cellStyle name="Note 2 4 3 2 2 2 4" xfId="57915"/>
    <cellStyle name="Note 2 4 3 2 2 2 4 2" xfId="57916"/>
    <cellStyle name="Note 2 4 3 2 2 2 4 2 2" xfId="57917"/>
    <cellStyle name="Note 2 4 3 2 2 2 4 3" xfId="57918"/>
    <cellStyle name="Note 2 4 3 2 2 2 5" xfId="57919"/>
    <cellStyle name="Note 2 4 3 2 2 2 5 2" xfId="57920"/>
    <cellStyle name="Note 2 4 3 2 2 2 6" xfId="57921"/>
    <cellStyle name="Note 2 4 3 2 2 2 7" xfId="57922"/>
    <cellStyle name="Note 2 4 3 2 2 3" xfId="57923"/>
    <cellStyle name="Note 2 4 3 2 2 3 2" xfId="57924"/>
    <cellStyle name="Note 2 4 3 2 2 3 2 2" xfId="57925"/>
    <cellStyle name="Note 2 4 3 2 2 3 2 2 2" xfId="57926"/>
    <cellStyle name="Note 2 4 3 2 2 3 2 3" xfId="57927"/>
    <cellStyle name="Note 2 4 3 2 2 3 3" xfId="57928"/>
    <cellStyle name="Note 2 4 3 2 2 3 3 2" xfId="57929"/>
    <cellStyle name="Note 2 4 3 2 2 3 4" xfId="57930"/>
    <cellStyle name="Note 2 4 3 2 2 3 5" xfId="57931"/>
    <cellStyle name="Note 2 4 3 2 2 4" xfId="57932"/>
    <cellStyle name="Note 2 4 3 2 2 4 2" xfId="57933"/>
    <cellStyle name="Note 2 4 3 2 2 4 2 2" xfId="57934"/>
    <cellStyle name="Note 2 4 3 2 2 4 2 2 2" xfId="57935"/>
    <cellStyle name="Note 2 4 3 2 2 4 2 3" xfId="57936"/>
    <cellStyle name="Note 2 4 3 2 2 4 3" xfId="57937"/>
    <cellStyle name="Note 2 4 3 2 2 4 3 2" xfId="57938"/>
    <cellStyle name="Note 2 4 3 2 2 4 4" xfId="57939"/>
    <cellStyle name="Note 2 4 3 2 2 5" xfId="57940"/>
    <cellStyle name="Note 2 4 3 2 2 5 2" xfId="57941"/>
    <cellStyle name="Note 2 4 3 2 2 5 2 2" xfId="57942"/>
    <cellStyle name="Note 2 4 3 2 2 5 2 2 2" xfId="57943"/>
    <cellStyle name="Note 2 4 3 2 2 5 2 3" xfId="57944"/>
    <cellStyle name="Note 2 4 3 2 2 5 3" xfId="57945"/>
    <cellStyle name="Note 2 4 3 2 2 5 3 2" xfId="57946"/>
    <cellStyle name="Note 2 4 3 2 2 5 4" xfId="57947"/>
    <cellStyle name="Note 2 4 3 2 2 6" xfId="57948"/>
    <cellStyle name="Note 2 4 3 2 2 6 2" xfId="57949"/>
    <cellStyle name="Note 2 4 3 2 2 6 2 2" xfId="57950"/>
    <cellStyle name="Note 2 4 3 2 2 6 2 2 2" xfId="57951"/>
    <cellStyle name="Note 2 4 3 2 2 6 2 3" xfId="57952"/>
    <cellStyle name="Note 2 4 3 2 2 6 3" xfId="57953"/>
    <cellStyle name="Note 2 4 3 2 2 6 3 2" xfId="57954"/>
    <cellStyle name="Note 2 4 3 2 2 6 4" xfId="57955"/>
    <cellStyle name="Note 2 4 3 2 2 7" xfId="57956"/>
    <cellStyle name="Note 2 4 3 2 2 7 2" xfId="57957"/>
    <cellStyle name="Note 2 4 3 2 2 7 2 2" xfId="57958"/>
    <cellStyle name="Note 2 4 3 2 2 7 3" xfId="57959"/>
    <cellStyle name="Note 2 4 3 2 2 8" xfId="57960"/>
    <cellStyle name="Note 2 4 3 2 2 8 2" xfId="57961"/>
    <cellStyle name="Note 2 4 3 2 2 9" xfId="57962"/>
    <cellStyle name="Note 2 4 3 2 3" xfId="57963"/>
    <cellStyle name="Note 2 4 3 2 3 10" xfId="57964"/>
    <cellStyle name="Note 2 4 3 2 3 2" xfId="57965"/>
    <cellStyle name="Note 2 4 3 2 3 2 2" xfId="57966"/>
    <cellStyle name="Note 2 4 3 2 3 2 2 2" xfId="57967"/>
    <cellStyle name="Note 2 4 3 2 3 2 2 2 2" xfId="57968"/>
    <cellStyle name="Note 2 4 3 2 3 2 2 2 2 2" xfId="57969"/>
    <cellStyle name="Note 2 4 3 2 3 2 2 2 3" xfId="57970"/>
    <cellStyle name="Note 2 4 3 2 3 2 2 3" xfId="57971"/>
    <cellStyle name="Note 2 4 3 2 3 2 2 3 2" xfId="57972"/>
    <cellStyle name="Note 2 4 3 2 3 2 2 4" xfId="57973"/>
    <cellStyle name="Note 2 4 3 2 3 2 3" xfId="57974"/>
    <cellStyle name="Note 2 4 3 2 3 2 3 2" xfId="57975"/>
    <cellStyle name="Note 2 4 3 2 3 2 3 2 2" xfId="57976"/>
    <cellStyle name="Note 2 4 3 2 3 2 3 2 2 2" xfId="57977"/>
    <cellStyle name="Note 2 4 3 2 3 2 3 2 3" xfId="57978"/>
    <cellStyle name="Note 2 4 3 2 3 2 3 3" xfId="57979"/>
    <cellStyle name="Note 2 4 3 2 3 2 3 3 2" xfId="57980"/>
    <cellStyle name="Note 2 4 3 2 3 2 3 4" xfId="57981"/>
    <cellStyle name="Note 2 4 3 2 3 2 4" xfId="57982"/>
    <cellStyle name="Note 2 4 3 2 3 2 4 2" xfId="57983"/>
    <cellStyle name="Note 2 4 3 2 3 2 4 2 2" xfId="57984"/>
    <cellStyle name="Note 2 4 3 2 3 2 4 3" xfId="57985"/>
    <cellStyle name="Note 2 4 3 2 3 2 5" xfId="57986"/>
    <cellStyle name="Note 2 4 3 2 3 2 5 2" xfId="57987"/>
    <cellStyle name="Note 2 4 3 2 3 2 6" xfId="57988"/>
    <cellStyle name="Note 2 4 3 2 3 2 7" xfId="57989"/>
    <cellStyle name="Note 2 4 3 2 3 3" xfId="57990"/>
    <cellStyle name="Note 2 4 3 2 3 3 2" xfId="57991"/>
    <cellStyle name="Note 2 4 3 2 3 3 2 2" xfId="57992"/>
    <cellStyle name="Note 2 4 3 2 3 3 2 2 2" xfId="57993"/>
    <cellStyle name="Note 2 4 3 2 3 3 2 3" xfId="57994"/>
    <cellStyle name="Note 2 4 3 2 3 3 3" xfId="57995"/>
    <cellStyle name="Note 2 4 3 2 3 3 3 2" xfId="57996"/>
    <cellStyle name="Note 2 4 3 2 3 3 4" xfId="57997"/>
    <cellStyle name="Note 2 4 3 2 3 3 5" xfId="57998"/>
    <cellStyle name="Note 2 4 3 2 3 4" xfId="57999"/>
    <cellStyle name="Note 2 4 3 2 3 4 2" xfId="58000"/>
    <cellStyle name="Note 2 4 3 2 3 4 2 2" xfId="58001"/>
    <cellStyle name="Note 2 4 3 2 3 4 2 2 2" xfId="58002"/>
    <cellStyle name="Note 2 4 3 2 3 4 2 3" xfId="58003"/>
    <cellStyle name="Note 2 4 3 2 3 4 3" xfId="58004"/>
    <cellStyle name="Note 2 4 3 2 3 4 3 2" xfId="58005"/>
    <cellStyle name="Note 2 4 3 2 3 4 4" xfId="58006"/>
    <cellStyle name="Note 2 4 3 2 3 5" xfId="58007"/>
    <cellStyle name="Note 2 4 3 2 3 5 2" xfId="58008"/>
    <cellStyle name="Note 2 4 3 2 3 5 2 2" xfId="58009"/>
    <cellStyle name="Note 2 4 3 2 3 5 2 2 2" xfId="58010"/>
    <cellStyle name="Note 2 4 3 2 3 5 2 3" xfId="58011"/>
    <cellStyle name="Note 2 4 3 2 3 5 3" xfId="58012"/>
    <cellStyle name="Note 2 4 3 2 3 5 3 2" xfId="58013"/>
    <cellStyle name="Note 2 4 3 2 3 5 4" xfId="58014"/>
    <cellStyle name="Note 2 4 3 2 3 6" xfId="58015"/>
    <cellStyle name="Note 2 4 3 2 3 6 2" xfId="58016"/>
    <cellStyle name="Note 2 4 3 2 3 6 2 2" xfId="58017"/>
    <cellStyle name="Note 2 4 3 2 3 6 2 2 2" xfId="58018"/>
    <cellStyle name="Note 2 4 3 2 3 6 2 3" xfId="58019"/>
    <cellStyle name="Note 2 4 3 2 3 6 3" xfId="58020"/>
    <cellStyle name="Note 2 4 3 2 3 6 3 2" xfId="58021"/>
    <cellStyle name="Note 2 4 3 2 3 6 4" xfId="58022"/>
    <cellStyle name="Note 2 4 3 2 3 7" xfId="58023"/>
    <cellStyle name="Note 2 4 3 2 3 7 2" xfId="58024"/>
    <cellStyle name="Note 2 4 3 2 3 7 2 2" xfId="58025"/>
    <cellStyle name="Note 2 4 3 2 3 7 3" xfId="58026"/>
    <cellStyle name="Note 2 4 3 2 3 8" xfId="58027"/>
    <cellStyle name="Note 2 4 3 2 3 8 2" xfId="58028"/>
    <cellStyle name="Note 2 4 3 2 3 9" xfId="58029"/>
    <cellStyle name="Note 2 4 3 2 4" xfId="58030"/>
    <cellStyle name="Note 2 4 3 2 4 2" xfId="58031"/>
    <cellStyle name="Note 2 4 3 2 4 2 2" xfId="58032"/>
    <cellStyle name="Note 2 4 3 2 4 2 2 2" xfId="58033"/>
    <cellStyle name="Note 2 4 3 2 4 2 2 2 2" xfId="58034"/>
    <cellStyle name="Note 2 4 3 2 4 2 2 3" xfId="58035"/>
    <cellStyle name="Note 2 4 3 2 4 2 3" xfId="58036"/>
    <cellStyle name="Note 2 4 3 2 4 2 3 2" xfId="58037"/>
    <cellStyle name="Note 2 4 3 2 4 2 4" xfId="58038"/>
    <cellStyle name="Note 2 4 3 2 4 3" xfId="58039"/>
    <cellStyle name="Note 2 4 3 2 4 3 2" xfId="58040"/>
    <cellStyle name="Note 2 4 3 2 4 3 2 2" xfId="58041"/>
    <cellStyle name="Note 2 4 3 2 4 3 2 2 2" xfId="58042"/>
    <cellStyle name="Note 2 4 3 2 4 3 2 3" xfId="58043"/>
    <cellStyle name="Note 2 4 3 2 4 3 3" xfId="58044"/>
    <cellStyle name="Note 2 4 3 2 4 3 3 2" xfId="58045"/>
    <cellStyle name="Note 2 4 3 2 4 3 4" xfId="58046"/>
    <cellStyle name="Note 2 4 3 2 4 4" xfId="58047"/>
    <cellStyle name="Note 2 4 3 2 4 4 2" xfId="58048"/>
    <cellStyle name="Note 2 4 3 2 4 4 2 2" xfId="58049"/>
    <cellStyle name="Note 2 4 3 2 4 4 3" xfId="58050"/>
    <cellStyle name="Note 2 4 3 2 4 5" xfId="58051"/>
    <cellStyle name="Note 2 4 3 2 4 5 2" xfId="58052"/>
    <cellStyle name="Note 2 4 3 2 4 6" xfId="58053"/>
    <cellStyle name="Note 2 4 3 2 4 7" xfId="58054"/>
    <cellStyle name="Note 2 4 3 2 5" xfId="58055"/>
    <cellStyle name="Note 2 4 3 2 5 2" xfId="58056"/>
    <cellStyle name="Note 2 4 3 2 5 2 2" xfId="58057"/>
    <cellStyle name="Note 2 4 3 2 5 2 2 2" xfId="58058"/>
    <cellStyle name="Note 2 4 3 2 5 2 3" xfId="58059"/>
    <cellStyle name="Note 2 4 3 2 5 3" xfId="58060"/>
    <cellStyle name="Note 2 4 3 2 5 3 2" xfId="58061"/>
    <cellStyle name="Note 2 4 3 2 5 4" xfId="58062"/>
    <cellStyle name="Note 2 4 3 2 5 5" xfId="58063"/>
    <cellStyle name="Note 2 4 3 2 6" xfId="58064"/>
    <cellStyle name="Note 2 4 3 2 6 2" xfId="58065"/>
    <cellStyle name="Note 2 4 3 2 6 2 2" xfId="58066"/>
    <cellStyle name="Note 2 4 3 2 6 2 2 2" xfId="58067"/>
    <cellStyle name="Note 2 4 3 2 6 2 3" xfId="58068"/>
    <cellStyle name="Note 2 4 3 2 6 3" xfId="58069"/>
    <cellStyle name="Note 2 4 3 2 6 3 2" xfId="58070"/>
    <cellStyle name="Note 2 4 3 2 6 4" xfId="58071"/>
    <cellStyle name="Note 2 4 3 2 7" xfId="58072"/>
    <cellStyle name="Note 2 4 3 2 7 2" xfId="58073"/>
    <cellStyle name="Note 2 4 3 2 7 2 2" xfId="58074"/>
    <cellStyle name="Note 2 4 3 2 7 2 2 2" xfId="58075"/>
    <cellStyle name="Note 2 4 3 2 7 2 3" xfId="58076"/>
    <cellStyle name="Note 2 4 3 2 7 3" xfId="58077"/>
    <cellStyle name="Note 2 4 3 2 7 3 2" xfId="58078"/>
    <cellStyle name="Note 2 4 3 2 7 4" xfId="58079"/>
    <cellStyle name="Note 2 4 3 2 8" xfId="58080"/>
    <cellStyle name="Note 2 4 3 2 8 2" xfId="58081"/>
    <cellStyle name="Note 2 4 3 2 8 2 2" xfId="58082"/>
    <cellStyle name="Note 2 4 3 2 8 2 2 2" xfId="58083"/>
    <cellStyle name="Note 2 4 3 2 8 2 3" xfId="58084"/>
    <cellStyle name="Note 2 4 3 2 8 3" xfId="58085"/>
    <cellStyle name="Note 2 4 3 2 8 3 2" xfId="58086"/>
    <cellStyle name="Note 2 4 3 2 8 4" xfId="58087"/>
    <cellStyle name="Note 2 4 3 2 9" xfId="58088"/>
    <cellStyle name="Note 2 4 3 2 9 2" xfId="58089"/>
    <cellStyle name="Note 2 4 3 2 9 2 2" xfId="58090"/>
    <cellStyle name="Note 2 4 3 2 9 3" xfId="58091"/>
    <cellStyle name="Note 2 4 3 3" xfId="58092"/>
    <cellStyle name="Note 2 4 3 3 10" xfId="58093"/>
    <cellStyle name="Note 2 4 3 3 11" xfId="58094"/>
    <cellStyle name="Note 2 4 3 3 2" xfId="58095"/>
    <cellStyle name="Note 2 4 3 3 2 2" xfId="58096"/>
    <cellStyle name="Note 2 4 3 3 2 2 2" xfId="58097"/>
    <cellStyle name="Note 2 4 3 3 2 2 2 2" xfId="58098"/>
    <cellStyle name="Note 2 4 3 3 2 2 2 2 2" xfId="58099"/>
    <cellStyle name="Note 2 4 3 3 2 2 2 3" xfId="58100"/>
    <cellStyle name="Note 2 4 3 3 2 2 3" xfId="58101"/>
    <cellStyle name="Note 2 4 3 3 2 2 3 2" xfId="58102"/>
    <cellStyle name="Note 2 4 3 3 2 2 4" xfId="58103"/>
    <cellStyle name="Note 2 4 3 3 2 3" xfId="58104"/>
    <cellStyle name="Note 2 4 3 3 2 3 2" xfId="58105"/>
    <cellStyle name="Note 2 4 3 3 2 3 2 2" xfId="58106"/>
    <cellStyle name="Note 2 4 3 3 2 3 2 2 2" xfId="58107"/>
    <cellStyle name="Note 2 4 3 3 2 3 2 3" xfId="58108"/>
    <cellStyle name="Note 2 4 3 3 2 3 3" xfId="58109"/>
    <cellStyle name="Note 2 4 3 3 2 3 3 2" xfId="58110"/>
    <cellStyle name="Note 2 4 3 3 2 3 4" xfId="58111"/>
    <cellStyle name="Note 2 4 3 3 2 4" xfId="58112"/>
    <cellStyle name="Note 2 4 3 3 2 4 2" xfId="58113"/>
    <cellStyle name="Note 2 4 3 3 2 4 2 2" xfId="58114"/>
    <cellStyle name="Note 2 4 3 3 2 4 3" xfId="58115"/>
    <cellStyle name="Note 2 4 3 3 2 5" xfId="58116"/>
    <cellStyle name="Note 2 4 3 3 2 5 2" xfId="58117"/>
    <cellStyle name="Note 2 4 3 3 2 6" xfId="58118"/>
    <cellStyle name="Note 2 4 3 3 2 7" xfId="58119"/>
    <cellStyle name="Note 2 4 3 3 3" xfId="58120"/>
    <cellStyle name="Note 2 4 3 3 3 2" xfId="58121"/>
    <cellStyle name="Note 2 4 3 3 3 2 2" xfId="58122"/>
    <cellStyle name="Note 2 4 3 3 3 2 2 2" xfId="58123"/>
    <cellStyle name="Note 2 4 3 3 3 2 3" xfId="58124"/>
    <cellStyle name="Note 2 4 3 3 3 3" xfId="58125"/>
    <cellStyle name="Note 2 4 3 3 3 3 2" xfId="58126"/>
    <cellStyle name="Note 2 4 3 3 3 4" xfId="58127"/>
    <cellStyle name="Note 2 4 3 3 3 5" xfId="58128"/>
    <cellStyle name="Note 2 4 3 3 4" xfId="58129"/>
    <cellStyle name="Note 2 4 3 3 4 2" xfId="58130"/>
    <cellStyle name="Note 2 4 3 3 4 2 2" xfId="58131"/>
    <cellStyle name="Note 2 4 3 3 4 2 2 2" xfId="58132"/>
    <cellStyle name="Note 2 4 3 3 4 2 3" xfId="58133"/>
    <cellStyle name="Note 2 4 3 3 4 3" xfId="58134"/>
    <cellStyle name="Note 2 4 3 3 4 3 2" xfId="58135"/>
    <cellStyle name="Note 2 4 3 3 4 4" xfId="58136"/>
    <cellStyle name="Note 2 4 3 3 5" xfId="58137"/>
    <cellStyle name="Note 2 4 3 3 5 2" xfId="58138"/>
    <cellStyle name="Note 2 4 3 3 5 2 2" xfId="58139"/>
    <cellStyle name="Note 2 4 3 3 5 2 2 2" xfId="58140"/>
    <cellStyle name="Note 2 4 3 3 5 2 3" xfId="58141"/>
    <cellStyle name="Note 2 4 3 3 5 3" xfId="58142"/>
    <cellStyle name="Note 2 4 3 3 5 3 2" xfId="58143"/>
    <cellStyle name="Note 2 4 3 3 5 4" xfId="58144"/>
    <cellStyle name="Note 2 4 3 3 6" xfId="58145"/>
    <cellStyle name="Note 2 4 3 3 6 2" xfId="58146"/>
    <cellStyle name="Note 2 4 3 3 6 2 2" xfId="58147"/>
    <cellStyle name="Note 2 4 3 3 6 2 2 2" xfId="58148"/>
    <cellStyle name="Note 2 4 3 3 6 2 3" xfId="58149"/>
    <cellStyle name="Note 2 4 3 3 6 3" xfId="58150"/>
    <cellStyle name="Note 2 4 3 3 6 3 2" xfId="58151"/>
    <cellStyle name="Note 2 4 3 3 6 4" xfId="58152"/>
    <cellStyle name="Note 2 4 3 3 7" xfId="58153"/>
    <cellStyle name="Note 2 4 3 3 7 2" xfId="58154"/>
    <cellStyle name="Note 2 4 3 3 7 2 2" xfId="58155"/>
    <cellStyle name="Note 2 4 3 3 7 3" xfId="58156"/>
    <cellStyle name="Note 2 4 3 3 8" xfId="58157"/>
    <cellStyle name="Note 2 4 3 3 8 2" xfId="58158"/>
    <cellStyle name="Note 2 4 3 3 9" xfId="58159"/>
    <cellStyle name="Note 2 4 3 4" xfId="58160"/>
    <cellStyle name="Note 2 4 3 4 10" xfId="58161"/>
    <cellStyle name="Note 2 4 3 4 11" xfId="58162"/>
    <cellStyle name="Note 2 4 3 4 2" xfId="58163"/>
    <cellStyle name="Note 2 4 3 4 2 2" xfId="58164"/>
    <cellStyle name="Note 2 4 3 4 2 2 2" xfId="58165"/>
    <cellStyle name="Note 2 4 3 4 2 2 2 2" xfId="58166"/>
    <cellStyle name="Note 2 4 3 4 2 2 2 2 2" xfId="58167"/>
    <cellStyle name="Note 2 4 3 4 2 2 2 3" xfId="58168"/>
    <cellStyle name="Note 2 4 3 4 2 2 3" xfId="58169"/>
    <cellStyle name="Note 2 4 3 4 2 2 3 2" xfId="58170"/>
    <cellStyle name="Note 2 4 3 4 2 2 4" xfId="58171"/>
    <cellStyle name="Note 2 4 3 4 2 3" xfId="58172"/>
    <cellStyle name="Note 2 4 3 4 2 3 2" xfId="58173"/>
    <cellStyle name="Note 2 4 3 4 2 3 2 2" xfId="58174"/>
    <cellStyle name="Note 2 4 3 4 2 3 2 2 2" xfId="58175"/>
    <cellStyle name="Note 2 4 3 4 2 3 2 3" xfId="58176"/>
    <cellStyle name="Note 2 4 3 4 2 3 3" xfId="58177"/>
    <cellStyle name="Note 2 4 3 4 2 3 3 2" xfId="58178"/>
    <cellStyle name="Note 2 4 3 4 2 3 4" xfId="58179"/>
    <cellStyle name="Note 2 4 3 4 2 4" xfId="58180"/>
    <cellStyle name="Note 2 4 3 4 2 4 2" xfId="58181"/>
    <cellStyle name="Note 2 4 3 4 2 4 2 2" xfId="58182"/>
    <cellStyle name="Note 2 4 3 4 2 4 3" xfId="58183"/>
    <cellStyle name="Note 2 4 3 4 2 5" xfId="58184"/>
    <cellStyle name="Note 2 4 3 4 2 5 2" xfId="58185"/>
    <cellStyle name="Note 2 4 3 4 2 6" xfId="58186"/>
    <cellStyle name="Note 2 4 3 4 2 7" xfId="58187"/>
    <cellStyle name="Note 2 4 3 4 3" xfId="58188"/>
    <cellStyle name="Note 2 4 3 4 3 2" xfId="58189"/>
    <cellStyle name="Note 2 4 3 4 3 2 2" xfId="58190"/>
    <cellStyle name="Note 2 4 3 4 3 2 2 2" xfId="58191"/>
    <cellStyle name="Note 2 4 3 4 3 2 3" xfId="58192"/>
    <cellStyle name="Note 2 4 3 4 3 3" xfId="58193"/>
    <cellStyle name="Note 2 4 3 4 3 3 2" xfId="58194"/>
    <cellStyle name="Note 2 4 3 4 3 4" xfId="58195"/>
    <cellStyle name="Note 2 4 3 4 3 5" xfId="58196"/>
    <cellStyle name="Note 2 4 3 4 4" xfId="58197"/>
    <cellStyle name="Note 2 4 3 4 4 2" xfId="58198"/>
    <cellStyle name="Note 2 4 3 4 4 2 2" xfId="58199"/>
    <cellStyle name="Note 2 4 3 4 4 2 2 2" xfId="58200"/>
    <cellStyle name="Note 2 4 3 4 4 2 3" xfId="58201"/>
    <cellStyle name="Note 2 4 3 4 4 3" xfId="58202"/>
    <cellStyle name="Note 2 4 3 4 4 3 2" xfId="58203"/>
    <cellStyle name="Note 2 4 3 4 4 4" xfId="58204"/>
    <cellStyle name="Note 2 4 3 4 5" xfId="58205"/>
    <cellStyle name="Note 2 4 3 4 5 2" xfId="58206"/>
    <cellStyle name="Note 2 4 3 4 5 2 2" xfId="58207"/>
    <cellStyle name="Note 2 4 3 4 5 2 2 2" xfId="58208"/>
    <cellStyle name="Note 2 4 3 4 5 2 3" xfId="58209"/>
    <cellStyle name="Note 2 4 3 4 5 3" xfId="58210"/>
    <cellStyle name="Note 2 4 3 4 5 3 2" xfId="58211"/>
    <cellStyle name="Note 2 4 3 4 5 4" xfId="58212"/>
    <cellStyle name="Note 2 4 3 4 6" xfId="58213"/>
    <cellStyle name="Note 2 4 3 4 6 2" xfId="58214"/>
    <cellStyle name="Note 2 4 3 4 6 2 2" xfId="58215"/>
    <cellStyle name="Note 2 4 3 4 6 2 2 2" xfId="58216"/>
    <cellStyle name="Note 2 4 3 4 6 2 3" xfId="58217"/>
    <cellStyle name="Note 2 4 3 4 6 3" xfId="58218"/>
    <cellStyle name="Note 2 4 3 4 6 3 2" xfId="58219"/>
    <cellStyle name="Note 2 4 3 4 6 4" xfId="58220"/>
    <cellStyle name="Note 2 4 3 4 7" xfId="58221"/>
    <cellStyle name="Note 2 4 3 4 7 2" xfId="58222"/>
    <cellStyle name="Note 2 4 3 4 7 2 2" xfId="58223"/>
    <cellStyle name="Note 2 4 3 4 7 3" xfId="58224"/>
    <cellStyle name="Note 2 4 3 4 8" xfId="58225"/>
    <cellStyle name="Note 2 4 3 4 8 2" xfId="58226"/>
    <cellStyle name="Note 2 4 3 4 9" xfId="58227"/>
    <cellStyle name="Note 2 4 3 5" xfId="58228"/>
    <cellStyle name="Note 2 4 3 5 2" xfId="58229"/>
    <cellStyle name="Note 2 4 3 5 2 2" xfId="58230"/>
    <cellStyle name="Note 2 4 3 5 2 2 2" xfId="58231"/>
    <cellStyle name="Note 2 4 3 5 2 2 2 2" xfId="58232"/>
    <cellStyle name="Note 2 4 3 5 2 2 3" xfId="58233"/>
    <cellStyle name="Note 2 4 3 5 2 3" xfId="58234"/>
    <cellStyle name="Note 2 4 3 5 2 3 2" xfId="58235"/>
    <cellStyle name="Note 2 4 3 5 2 4" xfId="58236"/>
    <cellStyle name="Note 2 4 3 5 3" xfId="58237"/>
    <cellStyle name="Note 2 4 3 5 3 2" xfId="58238"/>
    <cellStyle name="Note 2 4 3 5 3 2 2" xfId="58239"/>
    <cellStyle name="Note 2 4 3 5 3 2 2 2" xfId="58240"/>
    <cellStyle name="Note 2 4 3 5 3 2 3" xfId="58241"/>
    <cellStyle name="Note 2 4 3 5 3 3" xfId="58242"/>
    <cellStyle name="Note 2 4 3 5 3 3 2" xfId="58243"/>
    <cellStyle name="Note 2 4 3 5 3 4" xfId="58244"/>
    <cellStyle name="Note 2 4 3 5 4" xfId="58245"/>
    <cellStyle name="Note 2 4 3 5 4 2" xfId="58246"/>
    <cellStyle name="Note 2 4 3 5 4 2 2" xfId="58247"/>
    <cellStyle name="Note 2 4 3 5 4 3" xfId="58248"/>
    <cellStyle name="Note 2 4 3 5 5" xfId="58249"/>
    <cellStyle name="Note 2 4 3 5 5 2" xfId="58250"/>
    <cellStyle name="Note 2 4 3 5 6" xfId="58251"/>
    <cellStyle name="Note 2 4 3 5 7" xfId="58252"/>
    <cellStyle name="Note 2 4 3 5 8" xfId="58253"/>
    <cellStyle name="Note 2 4 3 6" xfId="58254"/>
    <cellStyle name="Note 2 4 3 6 2" xfId="58255"/>
    <cellStyle name="Note 2 4 3 6 2 2" xfId="58256"/>
    <cellStyle name="Note 2 4 3 6 2 2 2" xfId="58257"/>
    <cellStyle name="Note 2 4 3 6 2 2 2 2" xfId="58258"/>
    <cellStyle name="Note 2 4 3 6 2 2 3" xfId="58259"/>
    <cellStyle name="Note 2 4 3 6 2 3" xfId="58260"/>
    <cellStyle name="Note 2 4 3 6 2 3 2" xfId="58261"/>
    <cellStyle name="Note 2 4 3 6 2 4" xfId="58262"/>
    <cellStyle name="Note 2 4 3 6 3" xfId="58263"/>
    <cellStyle name="Note 2 4 3 6 3 2" xfId="58264"/>
    <cellStyle name="Note 2 4 3 6 3 2 2" xfId="58265"/>
    <cellStyle name="Note 2 4 3 6 3 2 2 2" xfId="58266"/>
    <cellStyle name="Note 2 4 3 6 3 2 3" xfId="58267"/>
    <cellStyle name="Note 2 4 3 6 3 3" xfId="58268"/>
    <cellStyle name="Note 2 4 3 6 3 3 2" xfId="58269"/>
    <cellStyle name="Note 2 4 3 6 3 4" xfId="58270"/>
    <cellStyle name="Note 2 4 3 6 4" xfId="58271"/>
    <cellStyle name="Note 2 4 3 6 4 2" xfId="58272"/>
    <cellStyle name="Note 2 4 3 6 4 2 2" xfId="58273"/>
    <cellStyle name="Note 2 4 3 6 4 3" xfId="58274"/>
    <cellStyle name="Note 2 4 3 6 5" xfId="58275"/>
    <cellStyle name="Note 2 4 3 6 5 2" xfId="58276"/>
    <cellStyle name="Note 2 4 3 6 6" xfId="58277"/>
    <cellStyle name="Note 2 4 3 6 7" xfId="58278"/>
    <cellStyle name="Note 2 4 3 7" xfId="58279"/>
    <cellStyle name="Note 2 4 3 7 2" xfId="58280"/>
    <cellStyle name="Note 2 4 3 7 2 2" xfId="58281"/>
    <cellStyle name="Note 2 4 3 7 2 2 2" xfId="58282"/>
    <cellStyle name="Note 2 4 3 7 2 3" xfId="58283"/>
    <cellStyle name="Note 2 4 3 7 3" xfId="58284"/>
    <cellStyle name="Note 2 4 3 7 3 2" xfId="58285"/>
    <cellStyle name="Note 2 4 3 7 4" xfId="58286"/>
    <cellStyle name="Note 2 4 3 7 5" xfId="58287"/>
    <cellStyle name="Note 2 4 3 7 6" xfId="58288"/>
    <cellStyle name="Note 2 4 3 8" xfId="58289"/>
    <cellStyle name="Note 2 4 3 8 2" xfId="58290"/>
    <cellStyle name="Note 2 4 3 8 2 2" xfId="58291"/>
    <cellStyle name="Note 2 4 3 8 2 2 2" xfId="58292"/>
    <cellStyle name="Note 2 4 3 8 2 3" xfId="58293"/>
    <cellStyle name="Note 2 4 3 8 3" xfId="58294"/>
    <cellStyle name="Note 2 4 3 8 3 2" xfId="58295"/>
    <cellStyle name="Note 2 4 3 8 4" xfId="58296"/>
    <cellStyle name="Note 2 4 3 9" xfId="58297"/>
    <cellStyle name="Note 2 4 3 9 2" xfId="58298"/>
    <cellStyle name="Note 2 4 3 9 2 2" xfId="58299"/>
    <cellStyle name="Note 2 4 3 9 2 2 2" xfId="58300"/>
    <cellStyle name="Note 2 4 3 9 2 3" xfId="58301"/>
    <cellStyle name="Note 2 4 3 9 3" xfId="58302"/>
    <cellStyle name="Note 2 4 3 9 3 2" xfId="58303"/>
    <cellStyle name="Note 2 4 3 9 4" xfId="58304"/>
    <cellStyle name="Note 2 4 4" xfId="58305"/>
    <cellStyle name="Note 2 4 4 10" xfId="58306"/>
    <cellStyle name="Note 2 4 4 10 2" xfId="58307"/>
    <cellStyle name="Note 2 4 4 10 2 2" xfId="58308"/>
    <cellStyle name="Note 2 4 4 10 3" xfId="58309"/>
    <cellStyle name="Note 2 4 4 11" xfId="58310"/>
    <cellStyle name="Note 2 4 4 11 2" xfId="58311"/>
    <cellStyle name="Note 2 4 4 12" xfId="58312"/>
    <cellStyle name="Note 2 4 4 13" xfId="58313"/>
    <cellStyle name="Note 2 4 4 14" xfId="58314"/>
    <cellStyle name="Note 2 4 4 15" xfId="58315"/>
    <cellStyle name="Note 2 4 4 16" xfId="58316"/>
    <cellStyle name="Note 2 4 4 17" xfId="58317"/>
    <cellStyle name="Note 2 4 4 2" xfId="58318"/>
    <cellStyle name="Note 2 4 4 2 10" xfId="58319"/>
    <cellStyle name="Note 2 4 4 2 10 2" xfId="58320"/>
    <cellStyle name="Note 2 4 4 2 11" xfId="58321"/>
    <cellStyle name="Note 2 4 4 2 12" xfId="58322"/>
    <cellStyle name="Note 2 4 4 2 13" xfId="58323"/>
    <cellStyle name="Note 2 4 4 2 2" xfId="58324"/>
    <cellStyle name="Note 2 4 4 2 2 10" xfId="58325"/>
    <cellStyle name="Note 2 4 4 2 2 2" xfId="58326"/>
    <cellStyle name="Note 2 4 4 2 2 2 2" xfId="58327"/>
    <cellStyle name="Note 2 4 4 2 2 2 2 2" xfId="58328"/>
    <cellStyle name="Note 2 4 4 2 2 2 2 2 2" xfId="58329"/>
    <cellStyle name="Note 2 4 4 2 2 2 2 2 2 2" xfId="58330"/>
    <cellStyle name="Note 2 4 4 2 2 2 2 2 3" xfId="58331"/>
    <cellStyle name="Note 2 4 4 2 2 2 2 3" xfId="58332"/>
    <cellStyle name="Note 2 4 4 2 2 2 2 3 2" xfId="58333"/>
    <cellStyle name="Note 2 4 4 2 2 2 2 4" xfId="58334"/>
    <cellStyle name="Note 2 4 4 2 2 2 3" xfId="58335"/>
    <cellStyle name="Note 2 4 4 2 2 2 3 2" xfId="58336"/>
    <cellStyle name="Note 2 4 4 2 2 2 3 2 2" xfId="58337"/>
    <cellStyle name="Note 2 4 4 2 2 2 3 2 2 2" xfId="58338"/>
    <cellStyle name="Note 2 4 4 2 2 2 3 2 3" xfId="58339"/>
    <cellStyle name="Note 2 4 4 2 2 2 3 3" xfId="58340"/>
    <cellStyle name="Note 2 4 4 2 2 2 3 3 2" xfId="58341"/>
    <cellStyle name="Note 2 4 4 2 2 2 3 4" xfId="58342"/>
    <cellStyle name="Note 2 4 4 2 2 2 4" xfId="58343"/>
    <cellStyle name="Note 2 4 4 2 2 2 4 2" xfId="58344"/>
    <cellStyle name="Note 2 4 4 2 2 2 4 2 2" xfId="58345"/>
    <cellStyle name="Note 2 4 4 2 2 2 4 3" xfId="58346"/>
    <cellStyle name="Note 2 4 4 2 2 2 5" xfId="58347"/>
    <cellStyle name="Note 2 4 4 2 2 2 5 2" xfId="58348"/>
    <cellStyle name="Note 2 4 4 2 2 2 6" xfId="58349"/>
    <cellStyle name="Note 2 4 4 2 2 2 7" xfId="58350"/>
    <cellStyle name="Note 2 4 4 2 2 3" xfId="58351"/>
    <cellStyle name="Note 2 4 4 2 2 3 2" xfId="58352"/>
    <cellStyle name="Note 2 4 4 2 2 3 2 2" xfId="58353"/>
    <cellStyle name="Note 2 4 4 2 2 3 2 2 2" xfId="58354"/>
    <cellStyle name="Note 2 4 4 2 2 3 2 3" xfId="58355"/>
    <cellStyle name="Note 2 4 4 2 2 3 3" xfId="58356"/>
    <cellStyle name="Note 2 4 4 2 2 3 3 2" xfId="58357"/>
    <cellStyle name="Note 2 4 4 2 2 3 4" xfId="58358"/>
    <cellStyle name="Note 2 4 4 2 2 3 5" xfId="58359"/>
    <cellStyle name="Note 2 4 4 2 2 4" xfId="58360"/>
    <cellStyle name="Note 2 4 4 2 2 4 2" xfId="58361"/>
    <cellStyle name="Note 2 4 4 2 2 4 2 2" xfId="58362"/>
    <cellStyle name="Note 2 4 4 2 2 4 2 2 2" xfId="58363"/>
    <cellStyle name="Note 2 4 4 2 2 4 2 3" xfId="58364"/>
    <cellStyle name="Note 2 4 4 2 2 4 3" xfId="58365"/>
    <cellStyle name="Note 2 4 4 2 2 4 3 2" xfId="58366"/>
    <cellStyle name="Note 2 4 4 2 2 4 4" xfId="58367"/>
    <cellStyle name="Note 2 4 4 2 2 5" xfId="58368"/>
    <cellStyle name="Note 2 4 4 2 2 5 2" xfId="58369"/>
    <cellStyle name="Note 2 4 4 2 2 5 2 2" xfId="58370"/>
    <cellStyle name="Note 2 4 4 2 2 5 2 2 2" xfId="58371"/>
    <cellStyle name="Note 2 4 4 2 2 5 2 3" xfId="58372"/>
    <cellStyle name="Note 2 4 4 2 2 5 3" xfId="58373"/>
    <cellStyle name="Note 2 4 4 2 2 5 3 2" xfId="58374"/>
    <cellStyle name="Note 2 4 4 2 2 5 4" xfId="58375"/>
    <cellStyle name="Note 2 4 4 2 2 6" xfId="58376"/>
    <cellStyle name="Note 2 4 4 2 2 6 2" xfId="58377"/>
    <cellStyle name="Note 2 4 4 2 2 6 2 2" xfId="58378"/>
    <cellStyle name="Note 2 4 4 2 2 6 2 2 2" xfId="58379"/>
    <cellStyle name="Note 2 4 4 2 2 6 2 3" xfId="58380"/>
    <cellStyle name="Note 2 4 4 2 2 6 3" xfId="58381"/>
    <cellStyle name="Note 2 4 4 2 2 6 3 2" xfId="58382"/>
    <cellStyle name="Note 2 4 4 2 2 6 4" xfId="58383"/>
    <cellStyle name="Note 2 4 4 2 2 7" xfId="58384"/>
    <cellStyle name="Note 2 4 4 2 2 7 2" xfId="58385"/>
    <cellStyle name="Note 2 4 4 2 2 7 2 2" xfId="58386"/>
    <cellStyle name="Note 2 4 4 2 2 7 3" xfId="58387"/>
    <cellStyle name="Note 2 4 4 2 2 8" xfId="58388"/>
    <cellStyle name="Note 2 4 4 2 2 8 2" xfId="58389"/>
    <cellStyle name="Note 2 4 4 2 2 9" xfId="58390"/>
    <cellStyle name="Note 2 4 4 2 3" xfId="58391"/>
    <cellStyle name="Note 2 4 4 2 3 10" xfId="58392"/>
    <cellStyle name="Note 2 4 4 2 3 2" xfId="58393"/>
    <cellStyle name="Note 2 4 4 2 3 2 2" xfId="58394"/>
    <cellStyle name="Note 2 4 4 2 3 2 2 2" xfId="58395"/>
    <cellStyle name="Note 2 4 4 2 3 2 2 2 2" xfId="58396"/>
    <cellStyle name="Note 2 4 4 2 3 2 2 2 2 2" xfId="58397"/>
    <cellStyle name="Note 2 4 4 2 3 2 2 2 3" xfId="58398"/>
    <cellStyle name="Note 2 4 4 2 3 2 2 3" xfId="58399"/>
    <cellStyle name="Note 2 4 4 2 3 2 2 3 2" xfId="58400"/>
    <cellStyle name="Note 2 4 4 2 3 2 2 4" xfId="58401"/>
    <cellStyle name="Note 2 4 4 2 3 2 3" xfId="58402"/>
    <cellStyle name="Note 2 4 4 2 3 2 3 2" xfId="58403"/>
    <cellStyle name="Note 2 4 4 2 3 2 3 2 2" xfId="58404"/>
    <cellStyle name="Note 2 4 4 2 3 2 3 2 2 2" xfId="58405"/>
    <cellStyle name="Note 2 4 4 2 3 2 3 2 3" xfId="58406"/>
    <cellStyle name="Note 2 4 4 2 3 2 3 3" xfId="58407"/>
    <cellStyle name="Note 2 4 4 2 3 2 3 3 2" xfId="58408"/>
    <cellStyle name="Note 2 4 4 2 3 2 3 4" xfId="58409"/>
    <cellStyle name="Note 2 4 4 2 3 2 4" xfId="58410"/>
    <cellStyle name="Note 2 4 4 2 3 2 4 2" xfId="58411"/>
    <cellStyle name="Note 2 4 4 2 3 2 4 2 2" xfId="58412"/>
    <cellStyle name="Note 2 4 4 2 3 2 4 3" xfId="58413"/>
    <cellStyle name="Note 2 4 4 2 3 2 5" xfId="58414"/>
    <cellStyle name="Note 2 4 4 2 3 2 5 2" xfId="58415"/>
    <cellStyle name="Note 2 4 4 2 3 2 6" xfId="58416"/>
    <cellStyle name="Note 2 4 4 2 3 2 7" xfId="58417"/>
    <cellStyle name="Note 2 4 4 2 3 3" xfId="58418"/>
    <cellStyle name="Note 2 4 4 2 3 3 2" xfId="58419"/>
    <cellStyle name="Note 2 4 4 2 3 3 2 2" xfId="58420"/>
    <cellStyle name="Note 2 4 4 2 3 3 2 2 2" xfId="58421"/>
    <cellStyle name="Note 2 4 4 2 3 3 2 3" xfId="58422"/>
    <cellStyle name="Note 2 4 4 2 3 3 3" xfId="58423"/>
    <cellStyle name="Note 2 4 4 2 3 3 3 2" xfId="58424"/>
    <cellStyle name="Note 2 4 4 2 3 3 4" xfId="58425"/>
    <cellStyle name="Note 2 4 4 2 3 3 5" xfId="58426"/>
    <cellStyle name="Note 2 4 4 2 3 4" xfId="58427"/>
    <cellStyle name="Note 2 4 4 2 3 4 2" xfId="58428"/>
    <cellStyle name="Note 2 4 4 2 3 4 2 2" xfId="58429"/>
    <cellStyle name="Note 2 4 4 2 3 4 2 2 2" xfId="58430"/>
    <cellStyle name="Note 2 4 4 2 3 4 2 3" xfId="58431"/>
    <cellStyle name="Note 2 4 4 2 3 4 3" xfId="58432"/>
    <cellStyle name="Note 2 4 4 2 3 4 3 2" xfId="58433"/>
    <cellStyle name="Note 2 4 4 2 3 4 4" xfId="58434"/>
    <cellStyle name="Note 2 4 4 2 3 5" xfId="58435"/>
    <cellStyle name="Note 2 4 4 2 3 5 2" xfId="58436"/>
    <cellStyle name="Note 2 4 4 2 3 5 2 2" xfId="58437"/>
    <cellStyle name="Note 2 4 4 2 3 5 2 2 2" xfId="58438"/>
    <cellStyle name="Note 2 4 4 2 3 5 2 3" xfId="58439"/>
    <cellStyle name="Note 2 4 4 2 3 5 3" xfId="58440"/>
    <cellStyle name="Note 2 4 4 2 3 5 3 2" xfId="58441"/>
    <cellStyle name="Note 2 4 4 2 3 5 4" xfId="58442"/>
    <cellStyle name="Note 2 4 4 2 3 6" xfId="58443"/>
    <cellStyle name="Note 2 4 4 2 3 6 2" xfId="58444"/>
    <cellStyle name="Note 2 4 4 2 3 6 2 2" xfId="58445"/>
    <cellStyle name="Note 2 4 4 2 3 6 2 2 2" xfId="58446"/>
    <cellStyle name="Note 2 4 4 2 3 6 2 3" xfId="58447"/>
    <cellStyle name="Note 2 4 4 2 3 6 3" xfId="58448"/>
    <cellStyle name="Note 2 4 4 2 3 6 3 2" xfId="58449"/>
    <cellStyle name="Note 2 4 4 2 3 6 4" xfId="58450"/>
    <cellStyle name="Note 2 4 4 2 3 7" xfId="58451"/>
    <cellStyle name="Note 2 4 4 2 3 7 2" xfId="58452"/>
    <cellStyle name="Note 2 4 4 2 3 7 2 2" xfId="58453"/>
    <cellStyle name="Note 2 4 4 2 3 7 3" xfId="58454"/>
    <cellStyle name="Note 2 4 4 2 3 8" xfId="58455"/>
    <cellStyle name="Note 2 4 4 2 3 8 2" xfId="58456"/>
    <cellStyle name="Note 2 4 4 2 3 9" xfId="58457"/>
    <cellStyle name="Note 2 4 4 2 4" xfId="58458"/>
    <cellStyle name="Note 2 4 4 2 4 2" xfId="58459"/>
    <cellStyle name="Note 2 4 4 2 4 2 2" xfId="58460"/>
    <cellStyle name="Note 2 4 4 2 4 2 2 2" xfId="58461"/>
    <cellStyle name="Note 2 4 4 2 4 2 2 2 2" xfId="58462"/>
    <cellStyle name="Note 2 4 4 2 4 2 2 3" xfId="58463"/>
    <cellStyle name="Note 2 4 4 2 4 2 3" xfId="58464"/>
    <cellStyle name="Note 2 4 4 2 4 2 3 2" xfId="58465"/>
    <cellStyle name="Note 2 4 4 2 4 2 4" xfId="58466"/>
    <cellStyle name="Note 2 4 4 2 4 3" xfId="58467"/>
    <cellStyle name="Note 2 4 4 2 4 3 2" xfId="58468"/>
    <cellStyle name="Note 2 4 4 2 4 3 2 2" xfId="58469"/>
    <cellStyle name="Note 2 4 4 2 4 3 2 2 2" xfId="58470"/>
    <cellStyle name="Note 2 4 4 2 4 3 2 3" xfId="58471"/>
    <cellStyle name="Note 2 4 4 2 4 3 3" xfId="58472"/>
    <cellStyle name="Note 2 4 4 2 4 3 3 2" xfId="58473"/>
    <cellStyle name="Note 2 4 4 2 4 3 4" xfId="58474"/>
    <cellStyle name="Note 2 4 4 2 4 4" xfId="58475"/>
    <cellStyle name="Note 2 4 4 2 4 4 2" xfId="58476"/>
    <cellStyle name="Note 2 4 4 2 4 4 2 2" xfId="58477"/>
    <cellStyle name="Note 2 4 4 2 4 4 3" xfId="58478"/>
    <cellStyle name="Note 2 4 4 2 4 5" xfId="58479"/>
    <cellStyle name="Note 2 4 4 2 4 5 2" xfId="58480"/>
    <cellStyle name="Note 2 4 4 2 4 6" xfId="58481"/>
    <cellStyle name="Note 2 4 4 2 4 7" xfId="58482"/>
    <cellStyle name="Note 2 4 4 2 5" xfId="58483"/>
    <cellStyle name="Note 2 4 4 2 5 2" xfId="58484"/>
    <cellStyle name="Note 2 4 4 2 5 2 2" xfId="58485"/>
    <cellStyle name="Note 2 4 4 2 5 2 2 2" xfId="58486"/>
    <cellStyle name="Note 2 4 4 2 5 2 3" xfId="58487"/>
    <cellStyle name="Note 2 4 4 2 5 3" xfId="58488"/>
    <cellStyle name="Note 2 4 4 2 5 3 2" xfId="58489"/>
    <cellStyle name="Note 2 4 4 2 5 4" xfId="58490"/>
    <cellStyle name="Note 2 4 4 2 5 5" xfId="58491"/>
    <cellStyle name="Note 2 4 4 2 6" xfId="58492"/>
    <cellStyle name="Note 2 4 4 2 6 2" xfId="58493"/>
    <cellStyle name="Note 2 4 4 2 6 2 2" xfId="58494"/>
    <cellStyle name="Note 2 4 4 2 6 2 2 2" xfId="58495"/>
    <cellStyle name="Note 2 4 4 2 6 2 3" xfId="58496"/>
    <cellStyle name="Note 2 4 4 2 6 3" xfId="58497"/>
    <cellStyle name="Note 2 4 4 2 6 3 2" xfId="58498"/>
    <cellStyle name="Note 2 4 4 2 6 4" xfId="58499"/>
    <cellStyle name="Note 2 4 4 2 7" xfId="58500"/>
    <cellStyle name="Note 2 4 4 2 7 2" xfId="58501"/>
    <cellStyle name="Note 2 4 4 2 7 2 2" xfId="58502"/>
    <cellStyle name="Note 2 4 4 2 7 2 2 2" xfId="58503"/>
    <cellStyle name="Note 2 4 4 2 7 2 3" xfId="58504"/>
    <cellStyle name="Note 2 4 4 2 7 3" xfId="58505"/>
    <cellStyle name="Note 2 4 4 2 7 3 2" xfId="58506"/>
    <cellStyle name="Note 2 4 4 2 7 4" xfId="58507"/>
    <cellStyle name="Note 2 4 4 2 8" xfId="58508"/>
    <cellStyle name="Note 2 4 4 2 8 2" xfId="58509"/>
    <cellStyle name="Note 2 4 4 2 8 2 2" xfId="58510"/>
    <cellStyle name="Note 2 4 4 2 8 2 2 2" xfId="58511"/>
    <cellStyle name="Note 2 4 4 2 8 2 3" xfId="58512"/>
    <cellStyle name="Note 2 4 4 2 8 3" xfId="58513"/>
    <cellStyle name="Note 2 4 4 2 8 3 2" xfId="58514"/>
    <cellStyle name="Note 2 4 4 2 8 4" xfId="58515"/>
    <cellStyle name="Note 2 4 4 2 9" xfId="58516"/>
    <cellStyle name="Note 2 4 4 2 9 2" xfId="58517"/>
    <cellStyle name="Note 2 4 4 2 9 2 2" xfId="58518"/>
    <cellStyle name="Note 2 4 4 2 9 3" xfId="58519"/>
    <cellStyle name="Note 2 4 4 3" xfId="58520"/>
    <cellStyle name="Note 2 4 4 3 10" xfId="58521"/>
    <cellStyle name="Note 2 4 4 3 11" xfId="58522"/>
    <cellStyle name="Note 2 4 4 3 2" xfId="58523"/>
    <cellStyle name="Note 2 4 4 3 2 2" xfId="58524"/>
    <cellStyle name="Note 2 4 4 3 2 2 2" xfId="58525"/>
    <cellStyle name="Note 2 4 4 3 2 2 2 2" xfId="58526"/>
    <cellStyle name="Note 2 4 4 3 2 2 2 2 2" xfId="58527"/>
    <cellStyle name="Note 2 4 4 3 2 2 2 3" xfId="58528"/>
    <cellStyle name="Note 2 4 4 3 2 2 3" xfId="58529"/>
    <cellStyle name="Note 2 4 4 3 2 2 3 2" xfId="58530"/>
    <cellStyle name="Note 2 4 4 3 2 2 4" xfId="58531"/>
    <cellStyle name="Note 2 4 4 3 2 3" xfId="58532"/>
    <cellStyle name="Note 2 4 4 3 2 3 2" xfId="58533"/>
    <cellStyle name="Note 2 4 4 3 2 3 2 2" xfId="58534"/>
    <cellStyle name="Note 2 4 4 3 2 3 2 2 2" xfId="58535"/>
    <cellStyle name="Note 2 4 4 3 2 3 2 3" xfId="58536"/>
    <cellStyle name="Note 2 4 4 3 2 3 3" xfId="58537"/>
    <cellStyle name="Note 2 4 4 3 2 3 3 2" xfId="58538"/>
    <cellStyle name="Note 2 4 4 3 2 3 4" xfId="58539"/>
    <cellStyle name="Note 2 4 4 3 2 4" xfId="58540"/>
    <cellStyle name="Note 2 4 4 3 2 4 2" xfId="58541"/>
    <cellStyle name="Note 2 4 4 3 2 4 2 2" xfId="58542"/>
    <cellStyle name="Note 2 4 4 3 2 4 3" xfId="58543"/>
    <cellStyle name="Note 2 4 4 3 2 5" xfId="58544"/>
    <cellStyle name="Note 2 4 4 3 2 5 2" xfId="58545"/>
    <cellStyle name="Note 2 4 4 3 2 6" xfId="58546"/>
    <cellStyle name="Note 2 4 4 3 2 7" xfId="58547"/>
    <cellStyle name="Note 2 4 4 3 3" xfId="58548"/>
    <cellStyle name="Note 2 4 4 3 3 2" xfId="58549"/>
    <cellStyle name="Note 2 4 4 3 3 2 2" xfId="58550"/>
    <cellStyle name="Note 2 4 4 3 3 2 2 2" xfId="58551"/>
    <cellStyle name="Note 2 4 4 3 3 2 3" xfId="58552"/>
    <cellStyle name="Note 2 4 4 3 3 3" xfId="58553"/>
    <cellStyle name="Note 2 4 4 3 3 3 2" xfId="58554"/>
    <cellStyle name="Note 2 4 4 3 3 4" xfId="58555"/>
    <cellStyle name="Note 2 4 4 3 3 5" xfId="58556"/>
    <cellStyle name="Note 2 4 4 3 4" xfId="58557"/>
    <cellStyle name="Note 2 4 4 3 4 2" xfId="58558"/>
    <cellStyle name="Note 2 4 4 3 4 2 2" xfId="58559"/>
    <cellStyle name="Note 2 4 4 3 4 2 2 2" xfId="58560"/>
    <cellStyle name="Note 2 4 4 3 4 2 3" xfId="58561"/>
    <cellStyle name="Note 2 4 4 3 4 3" xfId="58562"/>
    <cellStyle name="Note 2 4 4 3 4 3 2" xfId="58563"/>
    <cellStyle name="Note 2 4 4 3 4 4" xfId="58564"/>
    <cellStyle name="Note 2 4 4 3 5" xfId="58565"/>
    <cellStyle name="Note 2 4 4 3 5 2" xfId="58566"/>
    <cellStyle name="Note 2 4 4 3 5 2 2" xfId="58567"/>
    <cellStyle name="Note 2 4 4 3 5 2 2 2" xfId="58568"/>
    <cellStyle name="Note 2 4 4 3 5 2 3" xfId="58569"/>
    <cellStyle name="Note 2 4 4 3 5 3" xfId="58570"/>
    <cellStyle name="Note 2 4 4 3 5 3 2" xfId="58571"/>
    <cellStyle name="Note 2 4 4 3 5 4" xfId="58572"/>
    <cellStyle name="Note 2 4 4 3 6" xfId="58573"/>
    <cellStyle name="Note 2 4 4 3 6 2" xfId="58574"/>
    <cellStyle name="Note 2 4 4 3 6 2 2" xfId="58575"/>
    <cellStyle name="Note 2 4 4 3 6 2 2 2" xfId="58576"/>
    <cellStyle name="Note 2 4 4 3 6 2 3" xfId="58577"/>
    <cellStyle name="Note 2 4 4 3 6 3" xfId="58578"/>
    <cellStyle name="Note 2 4 4 3 6 3 2" xfId="58579"/>
    <cellStyle name="Note 2 4 4 3 6 4" xfId="58580"/>
    <cellStyle name="Note 2 4 4 3 7" xfId="58581"/>
    <cellStyle name="Note 2 4 4 3 7 2" xfId="58582"/>
    <cellStyle name="Note 2 4 4 3 7 2 2" xfId="58583"/>
    <cellStyle name="Note 2 4 4 3 7 3" xfId="58584"/>
    <cellStyle name="Note 2 4 4 3 8" xfId="58585"/>
    <cellStyle name="Note 2 4 4 3 8 2" xfId="58586"/>
    <cellStyle name="Note 2 4 4 3 9" xfId="58587"/>
    <cellStyle name="Note 2 4 4 4" xfId="58588"/>
    <cellStyle name="Note 2 4 4 4 10" xfId="58589"/>
    <cellStyle name="Note 2 4 4 4 11" xfId="58590"/>
    <cellStyle name="Note 2 4 4 4 2" xfId="58591"/>
    <cellStyle name="Note 2 4 4 4 2 2" xfId="58592"/>
    <cellStyle name="Note 2 4 4 4 2 2 2" xfId="58593"/>
    <cellStyle name="Note 2 4 4 4 2 2 2 2" xfId="58594"/>
    <cellStyle name="Note 2 4 4 4 2 2 2 2 2" xfId="58595"/>
    <cellStyle name="Note 2 4 4 4 2 2 2 3" xfId="58596"/>
    <cellStyle name="Note 2 4 4 4 2 2 3" xfId="58597"/>
    <cellStyle name="Note 2 4 4 4 2 2 3 2" xfId="58598"/>
    <cellStyle name="Note 2 4 4 4 2 2 4" xfId="58599"/>
    <cellStyle name="Note 2 4 4 4 2 3" xfId="58600"/>
    <cellStyle name="Note 2 4 4 4 2 3 2" xfId="58601"/>
    <cellStyle name="Note 2 4 4 4 2 3 2 2" xfId="58602"/>
    <cellStyle name="Note 2 4 4 4 2 3 2 2 2" xfId="58603"/>
    <cellStyle name="Note 2 4 4 4 2 3 2 3" xfId="58604"/>
    <cellStyle name="Note 2 4 4 4 2 3 3" xfId="58605"/>
    <cellStyle name="Note 2 4 4 4 2 3 3 2" xfId="58606"/>
    <cellStyle name="Note 2 4 4 4 2 3 4" xfId="58607"/>
    <cellStyle name="Note 2 4 4 4 2 4" xfId="58608"/>
    <cellStyle name="Note 2 4 4 4 2 4 2" xfId="58609"/>
    <cellStyle name="Note 2 4 4 4 2 4 2 2" xfId="58610"/>
    <cellStyle name="Note 2 4 4 4 2 4 3" xfId="58611"/>
    <cellStyle name="Note 2 4 4 4 2 5" xfId="58612"/>
    <cellStyle name="Note 2 4 4 4 2 5 2" xfId="58613"/>
    <cellStyle name="Note 2 4 4 4 2 6" xfId="58614"/>
    <cellStyle name="Note 2 4 4 4 2 7" xfId="58615"/>
    <cellStyle name="Note 2 4 4 4 3" xfId="58616"/>
    <cellStyle name="Note 2 4 4 4 3 2" xfId="58617"/>
    <cellStyle name="Note 2 4 4 4 3 2 2" xfId="58618"/>
    <cellStyle name="Note 2 4 4 4 3 2 2 2" xfId="58619"/>
    <cellStyle name="Note 2 4 4 4 3 2 3" xfId="58620"/>
    <cellStyle name="Note 2 4 4 4 3 3" xfId="58621"/>
    <cellStyle name="Note 2 4 4 4 3 3 2" xfId="58622"/>
    <cellStyle name="Note 2 4 4 4 3 4" xfId="58623"/>
    <cellStyle name="Note 2 4 4 4 3 5" xfId="58624"/>
    <cellStyle name="Note 2 4 4 4 4" xfId="58625"/>
    <cellStyle name="Note 2 4 4 4 4 2" xfId="58626"/>
    <cellStyle name="Note 2 4 4 4 4 2 2" xfId="58627"/>
    <cellStyle name="Note 2 4 4 4 4 2 2 2" xfId="58628"/>
    <cellStyle name="Note 2 4 4 4 4 2 3" xfId="58629"/>
    <cellStyle name="Note 2 4 4 4 4 3" xfId="58630"/>
    <cellStyle name="Note 2 4 4 4 4 3 2" xfId="58631"/>
    <cellStyle name="Note 2 4 4 4 4 4" xfId="58632"/>
    <cellStyle name="Note 2 4 4 4 5" xfId="58633"/>
    <cellStyle name="Note 2 4 4 4 5 2" xfId="58634"/>
    <cellStyle name="Note 2 4 4 4 5 2 2" xfId="58635"/>
    <cellStyle name="Note 2 4 4 4 5 2 2 2" xfId="58636"/>
    <cellStyle name="Note 2 4 4 4 5 2 3" xfId="58637"/>
    <cellStyle name="Note 2 4 4 4 5 3" xfId="58638"/>
    <cellStyle name="Note 2 4 4 4 5 3 2" xfId="58639"/>
    <cellStyle name="Note 2 4 4 4 5 4" xfId="58640"/>
    <cellStyle name="Note 2 4 4 4 6" xfId="58641"/>
    <cellStyle name="Note 2 4 4 4 6 2" xfId="58642"/>
    <cellStyle name="Note 2 4 4 4 6 2 2" xfId="58643"/>
    <cellStyle name="Note 2 4 4 4 6 2 2 2" xfId="58644"/>
    <cellStyle name="Note 2 4 4 4 6 2 3" xfId="58645"/>
    <cellStyle name="Note 2 4 4 4 6 3" xfId="58646"/>
    <cellStyle name="Note 2 4 4 4 6 3 2" xfId="58647"/>
    <cellStyle name="Note 2 4 4 4 6 4" xfId="58648"/>
    <cellStyle name="Note 2 4 4 4 7" xfId="58649"/>
    <cellStyle name="Note 2 4 4 4 7 2" xfId="58650"/>
    <cellStyle name="Note 2 4 4 4 7 2 2" xfId="58651"/>
    <cellStyle name="Note 2 4 4 4 7 3" xfId="58652"/>
    <cellStyle name="Note 2 4 4 4 8" xfId="58653"/>
    <cellStyle name="Note 2 4 4 4 8 2" xfId="58654"/>
    <cellStyle name="Note 2 4 4 4 9" xfId="58655"/>
    <cellStyle name="Note 2 4 4 5" xfId="58656"/>
    <cellStyle name="Note 2 4 4 5 2" xfId="58657"/>
    <cellStyle name="Note 2 4 4 5 2 2" xfId="58658"/>
    <cellStyle name="Note 2 4 4 5 2 2 2" xfId="58659"/>
    <cellStyle name="Note 2 4 4 5 2 2 2 2" xfId="58660"/>
    <cellStyle name="Note 2 4 4 5 2 2 3" xfId="58661"/>
    <cellStyle name="Note 2 4 4 5 2 3" xfId="58662"/>
    <cellStyle name="Note 2 4 4 5 2 3 2" xfId="58663"/>
    <cellStyle name="Note 2 4 4 5 2 4" xfId="58664"/>
    <cellStyle name="Note 2 4 4 5 3" xfId="58665"/>
    <cellStyle name="Note 2 4 4 5 3 2" xfId="58666"/>
    <cellStyle name="Note 2 4 4 5 3 2 2" xfId="58667"/>
    <cellStyle name="Note 2 4 4 5 3 2 2 2" xfId="58668"/>
    <cellStyle name="Note 2 4 4 5 3 2 3" xfId="58669"/>
    <cellStyle name="Note 2 4 4 5 3 3" xfId="58670"/>
    <cellStyle name="Note 2 4 4 5 3 3 2" xfId="58671"/>
    <cellStyle name="Note 2 4 4 5 3 4" xfId="58672"/>
    <cellStyle name="Note 2 4 4 5 4" xfId="58673"/>
    <cellStyle name="Note 2 4 4 5 4 2" xfId="58674"/>
    <cellStyle name="Note 2 4 4 5 4 2 2" xfId="58675"/>
    <cellStyle name="Note 2 4 4 5 4 3" xfId="58676"/>
    <cellStyle name="Note 2 4 4 5 5" xfId="58677"/>
    <cellStyle name="Note 2 4 4 5 5 2" xfId="58678"/>
    <cellStyle name="Note 2 4 4 5 6" xfId="58679"/>
    <cellStyle name="Note 2 4 4 5 7" xfId="58680"/>
    <cellStyle name="Note 2 4 4 6" xfId="58681"/>
    <cellStyle name="Note 2 4 4 6 2" xfId="58682"/>
    <cellStyle name="Note 2 4 4 6 2 2" xfId="58683"/>
    <cellStyle name="Note 2 4 4 6 2 2 2" xfId="58684"/>
    <cellStyle name="Note 2 4 4 6 2 2 2 2" xfId="58685"/>
    <cellStyle name="Note 2 4 4 6 2 2 3" xfId="58686"/>
    <cellStyle name="Note 2 4 4 6 2 3" xfId="58687"/>
    <cellStyle name="Note 2 4 4 6 2 3 2" xfId="58688"/>
    <cellStyle name="Note 2 4 4 6 2 4" xfId="58689"/>
    <cellStyle name="Note 2 4 4 6 3" xfId="58690"/>
    <cellStyle name="Note 2 4 4 6 3 2" xfId="58691"/>
    <cellStyle name="Note 2 4 4 6 3 2 2" xfId="58692"/>
    <cellStyle name="Note 2 4 4 6 3 2 2 2" xfId="58693"/>
    <cellStyle name="Note 2 4 4 6 3 2 3" xfId="58694"/>
    <cellStyle name="Note 2 4 4 6 3 3" xfId="58695"/>
    <cellStyle name="Note 2 4 4 6 3 3 2" xfId="58696"/>
    <cellStyle name="Note 2 4 4 6 3 4" xfId="58697"/>
    <cellStyle name="Note 2 4 4 6 4" xfId="58698"/>
    <cellStyle name="Note 2 4 4 6 4 2" xfId="58699"/>
    <cellStyle name="Note 2 4 4 6 4 2 2" xfId="58700"/>
    <cellStyle name="Note 2 4 4 6 4 3" xfId="58701"/>
    <cellStyle name="Note 2 4 4 6 5" xfId="58702"/>
    <cellStyle name="Note 2 4 4 6 5 2" xfId="58703"/>
    <cellStyle name="Note 2 4 4 6 6" xfId="58704"/>
    <cellStyle name="Note 2 4 4 6 7" xfId="58705"/>
    <cellStyle name="Note 2 4 4 7" xfId="58706"/>
    <cellStyle name="Note 2 4 4 7 2" xfId="58707"/>
    <cellStyle name="Note 2 4 4 7 2 2" xfId="58708"/>
    <cellStyle name="Note 2 4 4 7 2 2 2" xfId="58709"/>
    <cellStyle name="Note 2 4 4 7 2 3" xfId="58710"/>
    <cellStyle name="Note 2 4 4 7 3" xfId="58711"/>
    <cellStyle name="Note 2 4 4 7 3 2" xfId="58712"/>
    <cellStyle name="Note 2 4 4 7 4" xfId="58713"/>
    <cellStyle name="Note 2 4 4 8" xfId="58714"/>
    <cellStyle name="Note 2 4 4 8 2" xfId="58715"/>
    <cellStyle name="Note 2 4 4 8 2 2" xfId="58716"/>
    <cellStyle name="Note 2 4 4 8 2 2 2" xfId="58717"/>
    <cellStyle name="Note 2 4 4 8 2 3" xfId="58718"/>
    <cellStyle name="Note 2 4 4 8 3" xfId="58719"/>
    <cellStyle name="Note 2 4 4 8 3 2" xfId="58720"/>
    <cellStyle name="Note 2 4 4 8 4" xfId="58721"/>
    <cellStyle name="Note 2 4 4 9" xfId="58722"/>
    <cellStyle name="Note 2 4 4 9 2" xfId="58723"/>
    <cellStyle name="Note 2 4 4 9 2 2" xfId="58724"/>
    <cellStyle name="Note 2 4 4 9 2 2 2" xfId="58725"/>
    <cellStyle name="Note 2 4 4 9 2 3" xfId="58726"/>
    <cellStyle name="Note 2 4 4 9 3" xfId="58727"/>
    <cellStyle name="Note 2 4 4 9 3 2" xfId="58728"/>
    <cellStyle name="Note 2 4 4 9 4" xfId="58729"/>
    <cellStyle name="Note 2 4 5" xfId="58730"/>
    <cellStyle name="Note 2 4 5 10" xfId="58731"/>
    <cellStyle name="Note 2 4 5 10 2" xfId="58732"/>
    <cellStyle name="Note 2 4 5 11" xfId="58733"/>
    <cellStyle name="Note 2 4 5 12" xfId="58734"/>
    <cellStyle name="Note 2 4 5 13" xfId="58735"/>
    <cellStyle name="Note 2 4 5 2" xfId="58736"/>
    <cellStyle name="Note 2 4 5 2 10" xfId="58737"/>
    <cellStyle name="Note 2 4 5 2 11" xfId="58738"/>
    <cellStyle name="Note 2 4 5 2 2" xfId="58739"/>
    <cellStyle name="Note 2 4 5 2 2 2" xfId="58740"/>
    <cellStyle name="Note 2 4 5 2 2 2 2" xfId="58741"/>
    <cellStyle name="Note 2 4 5 2 2 2 2 2" xfId="58742"/>
    <cellStyle name="Note 2 4 5 2 2 2 2 2 2" xfId="58743"/>
    <cellStyle name="Note 2 4 5 2 2 2 2 3" xfId="58744"/>
    <cellStyle name="Note 2 4 5 2 2 2 3" xfId="58745"/>
    <cellStyle name="Note 2 4 5 2 2 2 3 2" xfId="58746"/>
    <cellStyle name="Note 2 4 5 2 2 2 4" xfId="58747"/>
    <cellStyle name="Note 2 4 5 2 2 3" xfId="58748"/>
    <cellStyle name="Note 2 4 5 2 2 3 2" xfId="58749"/>
    <cellStyle name="Note 2 4 5 2 2 3 2 2" xfId="58750"/>
    <cellStyle name="Note 2 4 5 2 2 3 2 2 2" xfId="58751"/>
    <cellStyle name="Note 2 4 5 2 2 3 2 3" xfId="58752"/>
    <cellStyle name="Note 2 4 5 2 2 3 3" xfId="58753"/>
    <cellStyle name="Note 2 4 5 2 2 3 3 2" xfId="58754"/>
    <cellStyle name="Note 2 4 5 2 2 3 4" xfId="58755"/>
    <cellStyle name="Note 2 4 5 2 2 4" xfId="58756"/>
    <cellStyle name="Note 2 4 5 2 2 4 2" xfId="58757"/>
    <cellStyle name="Note 2 4 5 2 2 4 2 2" xfId="58758"/>
    <cellStyle name="Note 2 4 5 2 2 4 3" xfId="58759"/>
    <cellStyle name="Note 2 4 5 2 2 5" xfId="58760"/>
    <cellStyle name="Note 2 4 5 2 2 5 2" xfId="58761"/>
    <cellStyle name="Note 2 4 5 2 2 6" xfId="58762"/>
    <cellStyle name="Note 2 4 5 2 2 7" xfId="58763"/>
    <cellStyle name="Note 2 4 5 2 3" xfId="58764"/>
    <cellStyle name="Note 2 4 5 2 3 2" xfId="58765"/>
    <cellStyle name="Note 2 4 5 2 3 2 2" xfId="58766"/>
    <cellStyle name="Note 2 4 5 2 3 2 2 2" xfId="58767"/>
    <cellStyle name="Note 2 4 5 2 3 2 3" xfId="58768"/>
    <cellStyle name="Note 2 4 5 2 3 3" xfId="58769"/>
    <cellStyle name="Note 2 4 5 2 3 3 2" xfId="58770"/>
    <cellStyle name="Note 2 4 5 2 3 4" xfId="58771"/>
    <cellStyle name="Note 2 4 5 2 3 5" xfId="58772"/>
    <cellStyle name="Note 2 4 5 2 4" xfId="58773"/>
    <cellStyle name="Note 2 4 5 2 4 2" xfId="58774"/>
    <cellStyle name="Note 2 4 5 2 4 2 2" xfId="58775"/>
    <cellStyle name="Note 2 4 5 2 4 2 2 2" xfId="58776"/>
    <cellStyle name="Note 2 4 5 2 4 2 3" xfId="58777"/>
    <cellStyle name="Note 2 4 5 2 4 3" xfId="58778"/>
    <cellStyle name="Note 2 4 5 2 4 3 2" xfId="58779"/>
    <cellStyle name="Note 2 4 5 2 4 4" xfId="58780"/>
    <cellStyle name="Note 2 4 5 2 5" xfId="58781"/>
    <cellStyle name="Note 2 4 5 2 5 2" xfId="58782"/>
    <cellStyle name="Note 2 4 5 2 5 2 2" xfId="58783"/>
    <cellStyle name="Note 2 4 5 2 5 2 2 2" xfId="58784"/>
    <cellStyle name="Note 2 4 5 2 5 2 3" xfId="58785"/>
    <cellStyle name="Note 2 4 5 2 5 3" xfId="58786"/>
    <cellStyle name="Note 2 4 5 2 5 3 2" xfId="58787"/>
    <cellStyle name="Note 2 4 5 2 5 4" xfId="58788"/>
    <cellStyle name="Note 2 4 5 2 6" xfId="58789"/>
    <cellStyle name="Note 2 4 5 2 6 2" xfId="58790"/>
    <cellStyle name="Note 2 4 5 2 6 2 2" xfId="58791"/>
    <cellStyle name="Note 2 4 5 2 6 2 2 2" xfId="58792"/>
    <cellStyle name="Note 2 4 5 2 6 2 3" xfId="58793"/>
    <cellStyle name="Note 2 4 5 2 6 3" xfId="58794"/>
    <cellStyle name="Note 2 4 5 2 6 3 2" xfId="58795"/>
    <cellStyle name="Note 2 4 5 2 6 4" xfId="58796"/>
    <cellStyle name="Note 2 4 5 2 7" xfId="58797"/>
    <cellStyle name="Note 2 4 5 2 7 2" xfId="58798"/>
    <cellStyle name="Note 2 4 5 2 7 2 2" xfId="58799"/>
    <cellStyle name="Note 2 4 5 2 7 3" xfId="58800"/>
    <cellStyle name="Note 2 4 5 2 8" xfId="58801"/>
    <cellStyle name="Note 2 4 5 2 8 2" xfId="58802"/>
    <cellStyle name="Note 2 4 5 2 9" xfId="58803"/>
    <cellStyle name="Note 2 4 5 3" xfId="58804"/>
    <cellStyle name="Note 2 4 5 3 10" xfId="58805"/>
    <cellStyle name="Note 2 4 5 3 11" xfId="58806"/>
    <cellStyle name="Note 2 4 5 3 2" xfId="58807"/>
    <cellStyle name="Note 2 4 5 3 2 2" xfId="58808"/>
    <cellStyle name="Note 2 4 5 3 2 2 2" xfId="58809"/>
    <cellStyle name="Note 2 4 5 3 2 2 2 2" xfId="58810"/>
    <cellStyle name="Note 2 4 5 3 2 2 2 2 2" xfId="58811"/>
    <cellStyle name="Note 2 4 5 3 2 2 2 3" xfId="58812"/>
    <cellStyle name="Note 2 4 5 3 2 2 3" xfId="58813"/>
    <cellStyle name="Note 2 4 5 3 2 2 3 2" xfId="58814"/>
    <cellStyle name="Note 2 4 5 3 2 2 4" xfId="58815"/>
    <cellStyle name="Note 2 4 5 3 2 3" xfId="58816"/>
    <cellStyle name="Note 2 4 5 3 2 3 2" xfId="58817"/>
    <cellStyle name="Note 2 4 5 3 2 3 2 2" xfId="58818"/>
    <cellStyle name="Note 2 4 5 3 2 3 2 2 2" xfId="58819"/>
    <cellStyle name="Note 2 4 5 3 2 3 2 3" xfId="58820"/>
    <cellStyle name="Note 2 4 5 3 2 3 3" xfId="58821"/>
    <cellStyle name="Note 2 4 5 3 2 3 3 2" xfId="58822"/>
    <cellStyle name="Note 2 4 5 3 2 3 4" xfId="58823"/>
    <cellStyle name="Note 2 4 5 3 2 4" xfId="58824"/>
    <cellStyle name="Note 2 4 5 3 2 4 2" xfId="58825"/>
    <cellStyle name="Note 2 4 5 3 2 4 2 2" xfId="58826"/>
    <cellStyle name="Note 2 4 5 3 2 4 3" xfId="58827"/>
    <cellStyle name="Note 2 4 5 3 2 5" xfId="58828"/>
    <cellStyle name="Note 2 4 5 3 2 5 2" xfId="58829"/>
    <cellStyle name="Note 2 4 5 3 2 6" xfId="58830"/>
    <cellStyle name="Note 2 4 5 3 2 7" xfId="58831"/>
    <cellStyle name="Note 2 4 5 3 3" xfId="58832"/>
    <cellStyle name="Note 2 4 5 3 3 2" xfId="58833"/>
    <cellStyle name="Note 2 4 5 3 3 2 2" xfId="58834"/>
    <cellStyle name="Note 2 4 5 3 3 2 2 2" xfId="58835"/>
    <cellStyle name="Note 2 4 5 3 3 2 3" xfId="58836"/>
    <cellStyle name="Note 2 4 5 3 3 3" xfId="58837"/>
    <cellStyle name="Note 2 4 5 3 3 3 2" xfId="58838"/>
    <cellStyle name="Note 2 4 5 3 3 4" xfId="58839"/>
    <cellStyle name="Note 2 4 5 3 3 5" xfId="58840"/>
    <cellStyle name="Note 2 4 5 3 4" xfId="58841"/>
    <cellStyle name="Note 2 4 5 3 4 2" xfId="58842"/>
    <cellStyle name="Note 2 4 5 3 4 2 2" xfId="58843"/>
    <cellStyle name="Note 2 4 5 3 4 2 2 2" xfId="58844"/>
    <cellStyle name="Note 2 4 5 3 4 2 3" xfId="58845"/>
    <cellStyle name="Note 2 4 5 3 4 3" xfId="58846"/>
    <cellStyle name="Note 2 4 5 3 4 3 2" xfId="58847"/>
    <cellStyle name="Note 2 4 5 3 4 4" xfId="58848"/>
    <cellStyle name="Note 2 4 5 3 5" xfId="58849"/>
    <cellStyle name="Note 2 4 5 3 5 2" xfId="58850"/>
    <cellStyle name="Note 2 4 5 3 5 2 2" xfId="58851"/>
    <cellStyle name="Note 2 4 5 3 5 2 2 2" xfId="58852"/>
    <cellStyle name="Note 2 4 5 3 5 2 3" xfId="58853"/>
    <cellStyle name="Note 2 4 5 3 5 3" xfId="58854"/>
    <cellStyle name="Note 2 4 5 3 5 3 2" xfId="58855"/>
    <cellStyle name="Note 2 4 5 3 5 4" xfId="58856"/>
    <cellStyle name="Note 2 4 5 3 6" xfId="58857"/>
    <cellStyle name="Note 2 4 5 3 6 2" xfId="58858"/>
    <cellStyle name="Note 2 4 5 3 6 2 2" xfId="58859"/>
    <cellStyle name="Note 2 4 5 3 6 2 2 2" xfId="58860"/>
    <cellStyle name="Note 2 4 5 3 6 2 3" xfId="58861"/>
    <cellStyle name="Note 2 4 5 3 6 3" xfId="58862"/>
    <cellStyle name="Note 2 4 5 3 6 3 2" xfId="58863"/>
    <cellStyle name="Note 2 4 5 3 6 4" xfId="58864"/>
    <cellStyle name="Note 2 4 5 3 7" xfId="58865"/>
    <cellStyle name="Note 2 4 5 3 7 2" xfId="58866"/>
    <cellStyle name="Note 2 4 5 3 7 2 2" xfId="58867"/>
    <cellStyle name="Note 2 4 5 3 7 3" xfId="58868"/>
    <cellStyle name="Note 2 4 5 3 8" xfId="58869"/>
    <cellStyle name="Note 2 4 5 3 8 2" xfId="58870"/>
    <cellStyle name="Note 2 4 5 3 9" xfId="58871"/>
    <cellStyle name="Note 2 4 5 4" xfId="58872"/>
    <cellStyle name="Note 2 4 5 4 2" xfId="58873"/>
    <cellStyle name="Note 2 4 5 4 2 2" xfId="58874"/>
    <cellStyle name="Note 2 4 5 4 2 2 2" xfId="58875"/>
    <cellStyle name="Note 2 4 5 4 2 2 2 2" xfId="58876"/>
    <cellStyle name="Note 2 4 5 4 2 2 3" xfId="58877"/>
    <cellStyle name="Note 2 4 5 4 2 3" xfId="58878"/>
    <cellStyle name="Note 2 4 5 4 2 3 2" xfId="58879"/>
    <cellStyle name="Note 2 4 5 4 2 4" xfId="58880"/>
    <cellStyle name="Note 2 4 5 4 3" xfId="58881"/>
    <cellStyle name="Note 2 4 5 4 3 2" xfId="58882"/>
    <cellStyle name="Note 2 4 5 4 3 2 2" xfId="58883"/>
    <cellStyle name="Note 2 4 5 4 3 2 2 2" xfId="58884"/>
    <cellStyle name="Note 2 4 5 4 3 2 3" xfId="58885"/>
    <cellStyle name="Note 2 4 5 4 3 3" xfId="58886"/>
    <cellStyle name="Note 2 4 5 4 3 3 2" xfId="58887"/>
    <cellStyle name="Note 2 4 5 4 3 4" xfId="58888"/>
    <cellStyle name="Note 2 4 5 4 4" xfId="58889"/>
    <cellStyle name="Note 2 4 5 4 4 2" xfId="58890"/>
    <cellStyle name="Note 2 4 5 4 4 2 2" xfId="58891"/>
    <cellStyle name="Note 2 4 5 4 4 3" xfId="58892"/>
    <cellStyle name="Note 2 4 5 4 5" xfId="58893"/>
    <cellStyle name="Note 2 4 5 4 5 2" xfId="58894"/>
    <cellStyle name="Note 2 4 5 4 6" xfId="58895"/>
    <cellStyle name="Note 2 4 5 4 7" xfId="58896"/>
    <cellStyle name="Note 2 4 5 5" xfId="58897"/>
    <cellStyle name="Note 2 4 5 5 2" xfId="58898"/>
    <cellStyle name="Note 2 4 5 5 2 2" xfId="58899"/>
    <cellStyle name="Note 2 4 5 5 2 2 2" xfId="58900"/>
    <cellStyle name="Note 2 4 5 5 2 3" xfId="58901"/>
    <cellStyle name="Note 2 4 5 5 3" xfId="58902"/>
    <cellStyle name="Note 2 4 5 5 3 2" xfId="58903"/>
    <cellStyle name="Note 2 4 5 5 4" xfId="58904"/>
    <cellStyle name="Note 2 4 5 5 5" xfId="58905"/>
    <cellStyle name="Note 2 4 5 6" xfId="58906"/>
    <cellStyle name="Note 2 4 5 6 2" xfId="58907"/>
    <cellStyle name="Note 2 4 5 6 2 2" xfId="58908"/>
    <cellStyle name="Note 2 4 5 6 2 2 2" xfId="58909"/>
    <cellStyle name="Note 2 4 5 6 2 3" xfId="58910"/>
    <cellStyle name="Note 2 4 5 6 3" xfId="58911"/>
    <cellStyle name="Note 2 4 5 6 3 2" xfId="58912"/>
    <cellStyle name="Note 2 4 5 6 4" xfId="58913"/>
    <cellStyle name="Note 2 4 5 7" xfId="58914"/>
    <cellStyle name="Note 2 4 5 7 2" xfId="58915"/>
    <cellStyle name="Note 2 4 5 7 2 2" xfId="58916"/>
    <cellStyle name="Note 2 4 5 7 2 2 2" xfId="58917"/>
    <cellStyle name="Note 2 4 5 7 2 3" xfId="58918"/>
    <cellStyle name="Note 2 4 5 7 3" xfId="58919"/>
    <cellStyle name="Note 2 4 5 7 3 2" xfId="58920"/>
    <cellStyle name="Note 2 4 5 7 4" xfId="58921"/>
    <cellStyle name="Note 2 4 5 8" xfId="58922"/>
    <cellStyle name="Note 2 4 5 8 2" xfId="58923"/>
    <cellStyle name="Note 2 4 5 8 2 2" xfId="58924"/>
    <cellStyle name="Note 2 4 5 8 2 2 2" xfId="58925"/>
    <cellStyle name="Note 2 4 5 8 2 3" xfId="58926"/>
    <cellStyle name="Note 2 4 5 8 3" xfId="58927"/>
    <cellStyle name="Note 2 4 5 8 3 2" xfId="58928"/>
    <cellStyle name="Note 2 4 5 8 4" xfId="58929"/>
    <cellStyle name="Note 2 4 5 9" xfId="58930"/>
    <cellStyle name="Note 2 4 5 9 2" xfId="58931"/>
    <cellStyle name="Note 2 4 5 9 2 2" xfId="58932"/>
    <cellStyle name="Note 2 4 5 9 3" xfId="58933"/>
    <cellStyle name="Note 2 4 6" xfId="58934"/>
    <cellStyle name="Note 2 4 6 10" xfId="58935"/>
    <cellStyle name="Note 2 4 6 10 2" xfId="58936"/>
    <cellStyle name="Note 2 4 6 11" xfId="58937"/>
    <cellStyle name="Note 2 4 6 12" xfId="58938"/>
    <cellStyle name="Note 2 4 6 13" xfId="58939"/>
    <cellStyle name="Note 2 4 6 2" xfId="58940"/>
    <cellStyle name="Note 2 4 6 2 10" xfId="58941"/>
    <cellStyle name="Note 2 4 6 2 11" xfId="58942"/>
    <cellStyle name="Note 2 4 6 2 2" xfId="58943"/>
    <cellStyle name="Note 2 4 6 2 2 2" xfId="58944"/>
    <cellStyle name="Note 2 4 6 2 2 2 2" xfId="58945"/>
    <cellStyle name="Note 2 4 6 2 2 2 2 2" xfId="58946"/>
    <cellStyle name="Note 2 4 6 2 2 2 2 2 2" xfId="58947"/>
    <cellStyle name="Note 2 4 6 2 2 2 2 3" xfId="58948"/>
    <cellStyle name="Note 2 4 6 2 2 2 3" xfId="58949"/>
    <cellStyle name="Note 2 4 6 2 2 2 3 2" xfId="58950"/>
    <cellStyle name="Note 2 4 6 2 2 2 4" xfId="58951"/>
    <cellStyle name="Note 2 4 6 2 2 3" xfId="58952"/>
    <cellStyle name="Note 2 4 6 2 2 3 2" xfId="58953"/>
    <cellStyle name="Note 2 4 6 2 2 3 2 2" xfId="58954"/>
    <cellStyle name="Note 2 4 6 2 2 3 2 2 2" xfId="58955"/>
    <cellStyle name="Note 2 4 6 2 2 3 2 3" xfId="58956"/>
    <cellStyle name="Note 2 4 6 2 2 3 3" xfId="58957"/>
    <cellStyle name="Note 2 4 6 2 2 3 3 2" xfId="58958"/>
    <cellStyle name="Note 2 4 6 2 2 3 4" xfId="58959"/>
    <cellStyle name="Note 2 4 6 2 2 4" xfId="58960"/>
    <cellStyle name="Note 2 4 6 2 2 4 2" xfId="58961"/>
    <cellStyle name="Note 2 4 6 2 2 4 2 2" xfId="58962"/>
    <cellStyle name="Note 2 4 6 2 2 4 3" xfId="58963"/>
    <cellStyle name="Note 2 4 6 2 2 5" xfId="58964"/>
    <cellStyle name="Note 2 4 6 2 2 5 2" xfId="58965"/>
    <cellStyle name="Note 2 4 6 2 2 6" xfId="58966"/>
    <cellStyle name="Note 2 4 6 2 2 7" xfId="58967"/>
    <cellStyle name="Note 2 4 6 2 3" xfId="58968"/>
    <cellStyle name="Note 2 4 6 2 3 2" xfId="58969"/>
    <cellStyle name="Note 2 4 6 2 3 2 2" xfId="58970"/>
    <cellStyle name="Note 2 4 6 2 3 2 2 2" xfId="58971"/>
    <cellStyle name="Note 2 4 6 2 3 2 3" xfId="58972"/>
    <cellStyle name="Note 2 4 6 2 3 3" xfId="58973"/>
    <cellStyle name="Note 2 4 6 2 3 3 2" xfId="58974"/>
    <cellStyle name="Note 2 4 6 2 3 4" xfId="58975"/>
    <cellStyle name="Note 2 4 6 2 3 5" xfId="58976"/>
    <cellStyle name="Note 2 4 6 2 4" xfId="58977"/>
    <cellStyle name="Note 2 4 6 2 4 2" xfId="58978"/>
    <cellStyle name="Note 2 4 6 2 4 2 2" xfId="58979"/>
    <cellStyle name="Note 2 4 6 2 4 2 2 2" xfId="58980"/>
    <cellStyle name="Note 2 4 6 2 4 2 3" xfId="58981"/>
    <cellStyle name="Note 2 4 6 2 4 3" xfId="58982"/>
    <cellStyle name="Note 2 4 6 2 4 3 2" xfId="58983"/>
    <cellStyle name="Note 2 4 6 2 4 4" xfId="58984"/>
    <cellStyle name="Note 2 4 6 2 5" xfId="58985"/>
    <cellStyle name="Note 2 4 6 2 5 2" xfId="58986"/>
    <cellStyle name="Note 2 4 6 2 5 2 2" xfId="58987"/>
    <cellStyle name="Note 2 4 6 2 5 2 2 2" xfId="58988"/>
    <cellStyle name="Note 2 4 6 2 5 2 3" xfId="58989"/>
    <cellStyle name="Note 2 4 6 2 5 3" xfId="58990"/>
    <cellStyle name="Note 2 4 6 2 5 3 2" xfId="58991"/>
    <cellStyle name="Note 2 4 6 2 5 4" xfId="58992"/>
    <cellStyle name="Note 2 4 6 2 6" xfId="58993"/>
    <cellStyle name="Note 2 4 6 2 6 2" xfId="58994"/>
    <cellStyle name="Note 2 4 6 2 6 2 2" xfId="58995"/>
    <cellStyle name="Note 2 4 6 2 6 2 2 2" xfId="58996"/>
    <cellStyle name="Note 2 4 6 2 6 2 3" xfId="58997"/>
    <cellStyle name="Note 2 4 6 2 6 3" xfId="58998"/>
    <cellStyle name="Note 2 4 6 2 6 3 2" xfId="58999"/>
    <cellStyle name="Note 2 4 6 2 6 4" xfId="59000"/>
    <cellStyle name="Note 2 4 6 2 7" xfId="59001"/>
    <cellStyle name="Note 2 4 6 2 7 2" xfId="59002"/>
    <cellStyle name="Note 2 4 6 2 7 2 2" xfId="59003"/>
    <cellStyle name="Note 2 4 6 2 7 3" xfId="59004"/>
    <cellStyle name="Note 2 4 6 2 8" xfId="59005"/>
    <cellStyle name="Note 2 4 6 2 8 2" xfId="59006"/>
    <cellStyle name="Note 2 4 6 2 9" xfId="59007"/>
    <cellStyle name="Note 2 4 6 3" xfId="59008"/>
    <cellStyle name="Note 2 4 6 3 10" xfId="59009"/>
    <cellStyle name="Note 2 4 6 3 2" xfId="59010"/>
    <cellStyle name="Note 2 4 6 3 2 2" xfId="59011"/>
    <cellStyle name="Note 2 4 6 3 2 2 2" xfId="59012"/>
    <cellStyle name="Note 2 4 6 3 2 2 2 2" xfId="59013"/>
    <cellStyle name="Note 2 4 6 3 2 2 2 2 2" xfId="59014"/>
    <cellStyle name="Note 2 4 6 3 2 2 2 3" xfId="59015"/>
    <cellStyle name="Note 2 4 6 3 2 2 3" xfId="59016"/>
    <cellStyle name="Note 2 4 6 3 2 2 3 2" xfId="59017"/>
    <cellStyle name="Note 2 4 6 3 2 2 4" xfId="59018"/>
    <cellStyle name="Note 2 4 6 3 2 3" xfId="59019"/>
    <cellStyle name="Note 2 4 6 3 2 3 2" xfId="59020"/>
    <cellStyle name="Note 2 4 6 3 2 3 2 2" xfId="59021"/>
    <cellStyle name="Note 2 4 6 3 2 3 2 2 2" xfId="59022"/>
    <cellStyle name="Note 2 4 6 3 2 3 2 3" xfId="59023"/>
    <cellStyle name="Note 2 4 6 3 2 3 3" xfId="59024"/>
    <cellStyle name="Note 2 4 6 3 2 3 3 2" xfId="59025"/>
    <cellStyle name="Note 2 4 6 3 2 3 4" xfId="59026"/>
    <cellStyle name="Note 2 4 6 3 2 4" xfId="59027"/>
    <cellStyle name="Note 2 4 6 3 2 4 2" xfId="59028"/>
    <cellStyle name="Note 2 4 6 3 2 4 2 2" xfId="59029"/>
    <cellStyle name="Note 2 4 6 3 2 4 3" xfId="59030"/>
    <cellStyle name="Note 2 4 6 3 2 5" xfId="59031"/>
    <cellStyle name="Note 2 4 6 3 2 5 2" xfId="59032"/>
    <cellStyle name="Note 2 4 6 3 2 6" xfId="59033"/>
    <cellStyle name="Note 2 4 6 3 2 7" xfId="59034"/>
    <cellStyle name="Note 2 4 6 3 3" xfId="59035"/>
    <cellStyle name="Note 2 4 6 3 3 2" xfId="59036"/>
    <cellStyle name="Note 2 4 6 3 3 2 2" xfId="59037"/>
    <cellStyle name="Note 2 4 6 3 3 2 2 2" xfId="59038"/>
    <cellStyle name="Note 2 4 6 3 3 2 3" xfId="59039"/>
    <cellStyle name="Note 2 4 6 3 3 3" xfId="59040"/>
    <cellStyle name="Note 2 4 6 3 3 3 2" xfId="59041"/>
    <cellStyle name="Note 2 4 6 3 3 4" xfId="59042"/>
    <cellStyle name="Note 2 4 6 3 3 5" xfId="59043"/>
    <cellStyle name="Note 2 4 6 3 4" xfId="59044"/>
    <cellStyle name="Note 2 4 6 3 4 2" xfId="59045"/>
    <cellStyle name="Note 2 4 6 3 4 2 2" xfId="59046"/>
    <cellStyle name="Note 2 4 6 3 4 2 2 2" xfId="59047"/>
    <cellStyle name="Note 2 4 6 3 4 2 3" xfId="59048"/>
    <cellStyle name="Note 2 4 6 3 4 3" xfId="59049"/>
    <cellStyle name="Note 2 4 6 3 4 3 2" xfId="59050"/>
    <cellStyle name="Note 2 4 6 3 4 4" xfId="59051"/>
    <cellStyle name="Note 2 4 6 3 5" xfId="59052"/>
    <cellStyle name="Note 2 4 6 3 5 2" xfId="59053"/>
    <cellStyle name="Note 2 4 6 3 5 2 2" xfId="59054"/>
    <cellStyle name="Note 2 4 6 3 5 2 2 2" xfId="59055"/>
    <cellStyle name="Note 2 4 6 3 5 2 3" xfId="59056"/>
    <cellStyle name="Note 2 4 6 3 5 3" xfId="59057"/>
    <cellStyle name="Note 2 4 6 3 5 3 2" xfId="59058"/>
    <cellStyle name="Note 2 4 6 3 5 4" xfId="59059"/>
    <cellStyle name="Note 2 4 6 3 6" xfId="59060"/>
    <cellStyle name="Note 2 4 6 3 6 2" xfId="59061"/>
    <cellStyle name="Note 2 4 6 3 6 2 2" xfId="59062"/>
    <cellStyle name="Note 2 4 6 3 6 2 2 2" xfId="59063"/>
    <cellStyle name="Note 2 4 6 3 6 2 3" xfId="59064"/>
    <cellStyle name="Note 2 4 6 3 6 3" xfId="59065"/>
    <cellStyle name="Note 2 4 6 3 6 3 2" xfId="59066"/>
    <cellStyle name="Note 2 4 6 3 6 4" xfId="59067"/>
    <cellStyle name="Note 2 4 6 3 7" xfId="59068"/>
    <cellStyle name="Note 2 4 6 3 7 2" xfId="59069"/>
    <cellStyle name="Note 2 4 6 3 7 2 2" xfId="59070"/>
    <cellStyle name="Note 2 4 6 3 7 3" xfId="59071"/>
    <cellStyle name="Note 2 4 6 3 8" xfId="59072"/>
    <cellStyle name="Note 2 4 6 3 8 2" xfId="59073"/>
    <cellStyle name="Note 2 4 6 3 9" xfId="59074"/>
    <cellStyle name="Note 2 4 6 4" xfId="59075"/>
    <cellStyle name="Note 2 4 6 4 2" xfId="59076"/>
    <cellStyle name="Note 2 4 6 4 2 2" xfId="59077"/>
    <cellStyle name="Note 2 4 6 4 2 2 2" xfId="59078"/>
    <cellStyle name="Note 2 4 6 4 2 2 2 2" xfId="59079"/>
    <cellStyle name="Note 2 4 6 4 2 2 3" xfId="59080"/>
    <cellStyle name="Note 2 4 6 4 2 3" xfId="59081"/>
    <cellStyle name="Note 2 4 6 4 2 3 2" xfId="59082"/>
    <cellStyle name="Note 2 4 6 4 2 4" xfId="59083"/>
    <cellStyle name="Note 2 4 6 4 3" xfId="59084"/>
    <cellStyle name="Note 2 4 6 4 3 2" xfId="59085"/>
    <cellStyle name="Note 2 4 6 4 3 2 2" xfId="59086"/>
    <cellStyle name="Note 2 4 6 4 3 2 2 2" xfId="59087"/>
    <cellStyle name="Note 2 4 6 4 3 2 3" xfId="59088"/>
    <cellStyle name="Note 2 4 6 4 3 3" xfId="59089"/>
    <cellStyle name="Note 2 4 6 4 3 3 2" xfId="59090"/>
    <cellStyle name="Note 2 4 6 4 3 4" xfId="59091"/>
    <cellStyle name="Note 2 4 6 4 4" xfId="59092"/>
    <cellStyle name="Note 2 4 6 4 4 2" xfId="59093"/>
    <cellStyle name="Note 2 4 6 4 4 2 2" xfId="59094"/>
    <cellStyle name="Note 2 4 6 4 4 3" xfId="59095"/>
    <cellStyle name="Note 2 4 6 4 5" xfId="59096"/>
    <cellStyle name="Note 2 4 6 4 5 2" xfId="59097"/>
    <cellStyle name="Note 2 4 6 4 6" xfId="59098"/>
    <cellStyle name="Note 2 4 6 4 7" xfId="59099"/>
    <cellStyle name="Note 2 4 6 5" xfId="59100"/>
    <cellStyle name="Note 2 4 6 5 2" xfId="59101"/>
    <cellStyle name="Note 2 4 6 5 2 2" xfId="59102"/>
    <cellStyle name="Note 2 4 6 5 2 2 2" xfId="59103"/>
    <cellStyle name="Note 2 4 6 5 2 3" xfId="59104"/>
    <cellStyle name="Note 2 4 6 5 3" xfId="59105"/>
    <cellStyle name="Note 2 4 6 5 3 2" xfId="59106"/>
    <cellStyle name="Note 2 4 6 5 4" xfId="59107"/>
    <cellStyle name="Note 2 4 6 5 5" xfId="59108"/>
    <cellStyle name="Note 2 4 6 6" xfId="59109"/>
    <cellStyle name="Note 2 4 6 6 2" xfId="59110"/>
    <cellStyle name="Note 2 4 6 6 2 2" xfId="59111"/>
    <cellStyle name="Note 2 4 6 6 2 2 2" xfId="59112"/>
    <cellStyle name="Note 2 4 6 6 2 3" xfId="59113"/>
    <cellStyle name="Note 2 4 6 6 3" xfId="59114"/>
    <cellStyle name="Note 2 4 6 6 3 2" xfId="59115"/>
    <cellStyle name="Note 2 4 6 6 4" xfId="59116"/>
    <cellStyle name="Note 2 4 6 7" xfId="59117"/>
    <cellStyle name="Note 2 4 6 7 2" xfId="59118"/>
    <cellStyle name="Note 2 4 6 7 2 2" xfId="59119"/>
    <cellStyle name="Note 2 4 6 7 2 2 2" xfId="59120"/>
    <cellStyle name="Note 2 4 6 7 2 3" xfId="59121"/>
    <cellStyle name="Note 2 4 6 7 3" xfId="59122"/>
    <cellStyle name="Note 2 4 6 7 3 2" xfId="59123"/>
    <cellStyle name="Note 2 4 6 7 4" xfId="59124"/>
    <cellStyle name="Note 2 4 6 8" xfId="59125"/>
    <cellStyle name="Note 2 4 6 8 2" xfId="59126"/>
    <cellStyle name="Note 2 4 6 8 2 2" xfId="59127"/>
    <cellStyle name="Note 2 4 6 8 2 2 2" xfId="59128"/>
    <cellStyle name="Note 2 4 6 8 2 3" xfId="59129"/>
    <cellStyle name="Note 2 4 6 8 3" xfId="59130"/>
    <cellStyle name="Note 2 4 6 8 3 2" xfId="59131"/>
    <cellStyle name="Note 2 4 6 8 4" xfId="59132"/>
    <cellStyle name="Note 2 4 6 9" xfId="59133"/>
    <cellStyle name="Note 2 4 6 9 2" xfId="59134"/>
    <cellStyle name="Note 2 4 6 9 2 2" xfId="59135"/>
    <cellStyle name="Note 2 4 6 9 3" xfId="59136"/>
    <cellStyle name="Note 2 4 7" xfId="59137"/>
    <cellStyle name="Note 2 4 7 10" xfId="59138"/>
    <cellStyle name="Note 2 4 7 11" xfId="59139"/>
    <cellStyle name="Note 2 4 7 2" xfId="59140"/>
    <cellStyle name="Note 2 4 7 2 2" xfId="59141"/>
    <cellStyle name="Note 2 4 7 2 2 2" xfId="59142"/>
    <cellStyle name="Note 2 4 7 2 2 2 2" xfId="59143"/>
    <cellStyle name="Note 2 4 7 2 2 2 2 2" xfId="59144"/>
    <cellStyle name="Note 2 4 7 2 2 2 3" xfId="59145"/>
    <cellStyle name="Note 2 4 7 2 2 3" xfId="59146"/>
    <cellStyle name="Note 2 4 7 2 2 3 2" xfId="59147"/>
    <cellStyle name="Note 2 4 7 2 2 4" xfId="59148"/>
    <cellStyle name="Note 2 4 7 2 3" xfId="59149"/>
    <cellStyle name="Note 2 4 7 2 3 2" xfId="59150"/>
    <cellStyle name="Note 2 4 7 2 3 2 2" xfId="59151"/>
    <cellStyle name="Note 2 4 7 2 3 2 2 2" xfId="59152"/>
    <cellStyle name="Note 2 4 7 2 3 2 3" xfId="59153"/>
    <cellStyle name="Note 2 4 7 2 3 3" xfId="59154"/>
    <cellStyle name="Note 2 4 7 2 3 3 2" xfId="59155"/>
    <cellStyle name="Note 2 4 7 2 3 4" xfId="59156"/>
    <cellStyle name="Note 2 4 7 2 4" xfId="59157"/>
    <cellStyle name="Note 2 4 7 2 4 2" xfId="59158"/>
    <cellStyle name="Note 2 4 7 2 4 2 2" xfId="59159"/>
    <cellStyle name="Note 2 4 7 2 4 3" xfId="59160"/>
    <cellStyle name="Note 2 4 7 2 5" xfId="59161"/>
    <cellStyle name="Note 2 4 7 2 5 2" xfId="59162"/>
    <cellStyle name="Note 2 4 7 2 6" xfId="59163"/>
    <cellStyle name="Note 2 4 7 2 7" xfId="59164"/>
    <cellStyle name="Note 2 4 7 3" xfId="59165"/>
    <cellStyle name="Note 2 4 7 3 2" xfId="59166"/>
    <cellStyle name="Note 2 4 7 3 2 2" xfId="59167"/>
    <cellStyle name="Note 2 4 7 3 2 2 2" xfId="59168"/>
    <cellStyle name="Note 2 4 7 3 2 3" xfId="59169"/>
    <cellStyle name="Note 2 4 7 3 3" xfId="59170"/>
    <cellStyle name="Note 2 4 7 3 3 2" xfId="59171"/>
    <cellStyle name="Note 2 4 7 3 4" xfId="59172"/>
    <cellStyle name="Note 2 4 7 3 5" xfId="59173"/>
    <cellStyle name="Note 2 4 7 4" xfId="59174"/>
    <cellStyle name="Note 2 4 7 4 2" xfId="59175"/>
    <cellStyle name="Note 2 4 7 4 2 2" xfId="59176"/>
    <cellStyle name="Note 2 4 7 4 2 2 2" xfId="59177"/>
    <cellStyle name="Note 2 4 7 4 2 3" xfId="59178"/>
    <cellStyle name="Note 2 4 7 4 3" xfId="59179"/>
    <cellStyle name="Note 2 4 7 4 3 2" xfId="59180"/>
    <cellStyle name="Note 2 4 7 4 4" xfId="59181"/>
    <cellStyle name="Note 2 4 7 5" xfId="59182"/>
    <cellStyle name="Note 2 4 7 5 2" xfId="59183"/>
    <cellStyle name="Note 2 4 7 5 2 2" xfId="59184"/>
    <cellStyle name="Note 2 4 7 5 2 2 2" xfId="59185"/>
    <cellStyle name="Note 2 4 7 5 2 3" xfId="59186"/>
    <cellStyle name="Note 2 4 7 5 3" xfId="59187"/>
    <cellStyle name="Note 2 4 7 5 3 2" xfId="59188"/>
    <cellStyle name="Note 2 4 7 5 4" xfId="59189"/>
    <cellStyle name="Note 2 4 7 6" xfId="59190"/>
    <cellStyle name="Note 2 4 7 6 2" xfId="59191"/>
    <cellStyle name="Note 2 4 7 6 2 2" xfId="59192"/>
    <cellStyle name="Note 2 4 7 6 2 2 2" xfId="59193"/>
    <cellStyle name="Note 2 4 7 6 2 3" xfId="59194"/>
    <cellStyle name="Note 2 4 7 6 3" xfId="59195"/>
    <cellStyle name="Note 2 4 7 6 3 2" xfId="59196"/>
    <cellStyle name="Note 2 4 7 6 4" xfId="59197"/>
    <cellStyle name="Note 2 4 7 7" xfId="59198"/>
    <cellStyle name="Note 2 4 7 7 2" xfId="59199"/>
    <cellStyle name="Note 2 4 7 7 2 2" xfId="59200"/>
    <cellStyle name="Note 2 4 7 7 3" xfId="59201"/>
    <cellStyle name="Note 2 4 7 8" xfId="59202"/>
    <cellStyle name="Note 2 4 7 8 2" xfId="59203"/>
    <cellStyle name="Note 2 4 7 9" xfId="59204"/>
    <cellStyle name="Note 2 4 8" xfId="59205"/>
    <cellStyle name="Note 2 4 8 10" xfId="59206"/>
    <cellStyle name="Note 2 4 8 11" xfId="59207"/>
    <cellStyle name="Note 2 4 8 2" xfId="59208"/>
    <cellStyle name="Note 2 4 8 2 2" xfId="59209"/>
    <cellStyle name="Note 2 4 8 2 2 2" xfId="59210"/>
    <cellStyle name="Note 2 4 8 2 2 2 2" xfId="59211"/>
    <cellStyle name="Note 2 4 8 2 2 2 2 2" xfId="59212"/>
    <cellStyle name="Note 2 4 8 2 2 2 3" xfId="59213"/>
    <cellStyle name="Note 2 4 8 2 2 3" xfId="59214"/>
    <cellStyle name="Note 2 4 8 2 2 3 2" xfId="59215"/>
    <cellStyle name="Note 2 4 8 2 2 4" xfId="59216"/>
    <cellStyle name="Note 2 4 8 2 3" xfId="59217"/>
    <cellStyle name="Note 2 4 8 2 3 2" xfId="59218"/>
    <cellStyle name="Note 2 4 8 2 3 2 2" xfId="59219"/>
    <cellStyle name="Note 2 4 8 2 3 2 2 2" xfId="59220"/>
    <cellStyle name="Note 2 4 8 2 3 2 3" xfId="59221"/>
    <cellStyle name="Note 2 4 8 2 3 3" xfId="59222"/>
    <cellStyle name="Note 2 4 8 2 3 3 2" xfId="59223"/>
    <cellStyle name="Note 2 4 8 2 3 4" xfId="59224"/>
    <cellStyle name="Note 2 4 8 2 4" xfId="59225"/>
    <cellStyle name="Note 2 4 8 2 4 2" xfId="59226"/>
    <cellStyle name="Note 2 4 8 2 4 2 2" xfId="59227"/>
    <cellStyle name="Note 2 4 8 2 4 3" xfId="59228"/>
    <cellStyle name="Note 2 4 8 2 5" xfId="59229"/>
    <cellStyle name="Note 2 4 8 2 5 2" xfId="59230"/>
    <cellStyle name="Note 2 4 8 2 6" xfId="59231"/>
    <cellStyle name="Note 2 4 8 2 7" xfId="59232"/>
    <cellStyle name="Note 2 4 8 3" xfId="59233"/>
    <cellStyle name="Note 2 4 8 3 2" xfId="59234"/>
    <cellStyle name="Note 2 4 8 3 2 2" xfId="59235"/>
    <cellStyle name="Note 2 4 8 3 2 2 2" xfId="59236"/>
    <cellStyle name="Note 2 4 8 3 2 3" xfId="59237"/>
    <cellStyle name="Note 2 4 8 3 3" xfId="59238"/>
    <cellStyle name="Note 2 4 8 3 3 2" xfId="59239"/>
    <cellStyle name="Note 2 4 8 3 4" xfId="59240"/>
    <cellStyle name="Note 2 4 8 3 5" xfId="59241"/>
    <cellStyle name="Note 2 4 8 4" xfId="59242"/>
    <cellStyle name="Note 2 4 8 4 2" xfId="59243"/>
    <cellStyle name="Note 2 4 8 4 2 2" xfId="59244"/>
    <cellStyle name="Note 2 4 8 4 2 2 2" xfId="59245"/>
    <cellStyle name="Note 2 4 8 4 2 3" xfId="59246"/>
    <cellStyle name="Note 2 4 8 4 3" xfId="59247"/>
    <cellStyle name="Note 2 4 8 4 3 2" xfId="59248"/>
    <cellStyle name="Note 2 4 8 4 4" xfId="59249"/>
    <cellStyle name="Note 2 4 8 5" xfId="59250"/>
    <cellStyle name="Note 2 4 8 5 2" xfId="59251"/>
    <cellStyle name="Note 2 4 8 5 2 2" xfId="59252"/>
    <cellStyle name="Note 2 4 8 5 2 2 2" xfId="59253"/>
    <cellStyle name="Note 2 4 8 5 2 3" xfId="59254"/>
    <cellStyle name="Note 2 4 8 5 3" xfId="59255"/>
    <cellStyle name="Note 2 4 8 5 3 2" xfId="59256"/>
    <cellStyle name="Note 2 4 8 5 4" xfId="59257"/>
    <cellStyle name="Note 2 4 8 6" xfId="59258"/>
    <cellStyle name="Note 2 4 8 6 2" xfId="59259"/>
    <cellStyle name="Note 2 4 8 6 2 2" xfId="59260"/>
    <cellStyle name="Note 2 4 8 6 2 2 2" xfId="59261"/>
    <cellStyle name="Note 2 4 8 6 2 3" xfId="59262"/>
    <cellStyle name="Note 2 4 8 6 3" xfId="59263"/>
    <cellStyle name="Note 2 4 8 6 3 2" xfId="59264"/>
    <cellStyle name="Note 2 4 8 6 4" xfId="59265"/>
    <cellStyle name="Note 2 4 8 7" xfId="59266"/>
    <cellStyle name="Note 2 4 8 7 2" xfId="59267"/>
    <cellStyle name="Note 2 4 8 7 2 2" xfId="59268"/>
    <cellStyle name="Note 2 4 8 7 3" xfId="59269"/>
    <cellStyle name="Note 2 4 8 8" xfId="59270"/>
    <cellStyle name="Note 2 4 8 8 2" xfId="59271"/>
    <cellStyle name="Note 2 4 8 9" xfId="59272"/>
    <cellStyle name="Note 2 4 9" xfId="59273"/>
    <cellStyle name="Note 2 4 9 2" xfId="59274"/>
    <cellStyle name="Note 2 4 9 2 2" xfId="59275"/>
    <cellStyle name="Note 2 4 9 2 2 2" xfId="59276"/>
    <cellStyle name="Note 2 4 9 2 2 2 2" xfId="59277"/>
    <cellStyle name="Note 2 4 9 2 2 3" xfId="59278"/>
    <cellStyle name="Note 2 4 9 2 3" xfId="59279"/>
    <cellStyle name="Note 2 4 9 2 3 2" xfId="59280"/>
    <cellStyle name="Note 2 4 9 2 4" xfId="59281"/>
    <cellStyle name="Note 2 4 9 3" xfId="59282"/>
    <cellStyle name="Note 2 4 9 3 2" xfId="59283"/>
    <cellStyle name="Note 2 4 9 3 2 2" xfId="59284"/>
    <cellStyle name="Note 2 4 9 3 2 2 2" xfId="59285"/>
    <cellStyle name="Note 2 4 9 3 2 3" xfId="59286"/>
    <cellStyle name="Note 2 4 9 3 3" xfId="59287"/>
    <cellStyle name="Note 2 4 9 3 3 2" xfId="59288"/>
    <cellStyle name="Note 2 4 9 3 4" xfId="59289"/>
    <cellStyle name="Note 2 4 9 4" xfId="59290"/>
    <cellStyle name="Note 2 4 9 4 2" xfId="59291"/>
    <cellStyle name="Note 2 4 9 4 2 2" xfId="59292"/>
    <cellStyle name="Note 2 4 9 4 3" xfId="59293"/>
    <cellStyle name="Note 2 4 9 5" xfId="59294"/>
    <cellStyle name="Note 2 4 9 5 2" xfId="59295"/>
    <cellStyle name="Note 2 4 9 6" xfId="59296"/>
    <cellStyle name="Note 2 4 9 7" xfId="59297"/>
    <cellStyle name="Note 2 5" xfId="59298"/>
    <cellStyle name="Note 2 5 10" xfId="59299"/>
    <cellStyle name="Note 2 5 10 2" xfId="59300"/>
    <cellStyle name="Note 2 5 10 2 2" xfId="59301"/>
    <cellStyle name="Note 2 5 10 2 2 2" xfId="59302"/>
    <cellStyle name="Note 2 5 10 2 3" xfId="59303"/>
    <cellStyle name="Note 2 5 10 3" xfId="59304"/>
    <cellStyle name="Note 2 5 10 3 2" xfId="59305"/>
    <cellStyle name="Note 2 5 10 4" xfId="59306"/>
    <cellStyle name="Note 2 5 10 5" xfId="59307"/>
    <cellStyle name="Note 2 5 10 6" xfId="59308"/>
    <cellStyle name="Note 2 5 11" xfId="59309"/>
    <cellStyle name="Note 2 5 11 2" xfId="59310"/>
    <cellStyle name="Note 2 5 11 2 2" xfId="59311"/>
    <cellStyle name="Note 2 5 11 2 2 2" xfId="59312"/>
    <cellStyle name="Note 2 5 11 2 3" xfId="59313"/>
    <cellStyle name="Note 2 5 11 3" xfId="59314"/>
    <cellStyle name="Note 2 5 11 3 2" xfId="59315"/>
    <cellStyle name="Note 2 5 11 4" xfId="59316"/>
    <cellStyle name="Note 2 5 12" xfId="59317"/>
    <cellStyle name="Note 2 5 12 2" xfId="59318"/>
    <cellStyle name="Note 2 5 12 2 2" xfId="59319"/>
    <cellStyle name="Note 2 5 12 2 2 2" xfId="59320"/>
    <cellStyle name="Note 2 5 12 2 3" xfId="59321"/>
    <cellStyle name="Note 2 5 12 3" xfId="59322"/>
    <cellStyle name="Note 2 5 12 3 2" xfId="59323"/>
    <cellStyle name="Note 2 5 12 4" xfId="59324"/>
    <cellStyle name="Note 2 5 13" xfId="59325"/>
    <cellStyle name="Note 2 5 13 2" xfId="59326"/>
    <cellStyle name="Note 2 5 13 2 2" xfId="59327"/>
    <cellStyle name="Note 2 5 13 3" xfId="59328"/>
    <cellStyle name="Note 2 5 14" xfId="59329"/>
    <cellStyle name="Note 2 5 14 2" xfId="59330"/>
    <cellStyle name="Note 2 5 15" xfId="59331"/>
    <cellStyle name="Note 2 5 16" xfId="59332"/>
    <cellStyle name="Note 2 5 17" xfId="59333"/>
    <cellStyle name="Note 2 5 18" xfId="59334"/>
    <cellStyle name="Note 2 5 19" xfId="59335"/>
    <cellStyle name="Note 2 5 2" xfId="59336"/>
    <cellStyle name="Note 2 5 2 10" xfId="59337"/>
    <cellStyle name="Note 2 5 2 10 2" xfId="59338"/>
    <cellStyle name="Note 2 5 2 10 2 2" xfId="59339"/>
    <cellStyle name="Note 2 5 2 10 3" xfId="59340"/>
    <cellStyle name="Note 2 5 2 11" xfId="59341"/>
    <cellStyle name="Note 2 5 2 11 2" xfId="59342"/>
    <cellStyle name="Note 2 5 2 12" xfId="59343"/>
    <cellStyle name="Note 2 5 2 13" xfId="59344"/>
    <cellStyle name="Note 2 5 2 14" xfId="59345"/>
    <cellStyle name="Note 2 5 2 15" xfId="59346"/>
    <cellStyle name="Note 2 5 2 16" xfId="59347"/>
    <cellStyle name="Note 2 5 2 17" xfId="59348"/>
    <cellStyle name="Note 2 5 2 18" xfId="59349"/>
    <cellStyle name="Note 2 5 2 2" xfId="59350"/>
    <cellStyle name="Note 2 5 2 2 10" xfId="59351"/>
    <cellStyle name="Note 2 5 2 2 10 2" xfId="59352"/>
    <cellStyle name="Note 2 5 2 2 11" xfId="59353"/>
    <cellStyle name="Note 2 5 2 2 12" xfId="59354"/>
    <cellStyle name="Note 2 5 2 2 13" xfId="59355"/>
    <cellStyle name="Note 2 5 2 2 14" xfId="59356"/>
    <cellStyle name="Note 2 5 2 2 2" xfId="59357"/>
    <cellStyle name="Note 2 5 2 2 2 10" xfId="59358"/>
    <cellStyle name="Note 2 5 2 2 2 11" xfId="59359"/>
    <cellStyle name="Note 2 5 2 2 2 2" xfId="59360"/>
    <cellStyle name="Note 2 5 2 2 2 2 2" xfId="59361"/>
    <cellStyle name="Note 2 5 2 2 2 2 2 2" xfId="59362"/>
    <cellStyle name="Note 2 5 2 2 2 2 2 2 2" xfId="59363"/>
    <cellStyle name="Note 2 5 2 2 2 2 2 2 2 2" xfId="59364"/>
    <cellStyle name="Note 2 5 2 2 2 2 2 2 3" xfId="59365"/>
    <cellStyle name="Note 2 5 2 2 2 2 2 3" xfId="59366"/>
    <cellStyle name="Note 2 5 2 2 2 2 2 3 2" xfId="59367"/>
    <cellStyle name="Note 2 5 2 2 2 2 2 4" xfId="59368"/>
    <cellStyle name="Note 2 5 2 2 2 2 3" xfId="59369"/>
    <cellStyle name="Note 2 5 2 2 2 2 3 2" xfId="59370"/>
    <cellStyle name="Note 2 5 2 2 2 2 3 2 2" xfId="59371"/>
    <cellStyle name="Note 2 5 2 2 2 2 3 2 2 2" xfId="59372"/>
    <cellStyle name="Note 2 5 2 2 2 2 3 2 3" xfId="59373"/>
    <cellStyle name="Note 2 5 2 2 2 2 3 3" xfId="59374"/>
    <cellStyle name="Note 2 5 2 2 2 2 3 3 2" xfId="59375"/>
    <cellStyle name="Note 2 5 2 2 2 2 3 4" xfId="59376"/>
    <cellStyle name="Note 2 5 2 2 2 2 4" xfId="59377"/>
    <cellStyle name="Note 2 5 2 2 2 2 4 2" xfId="59378"/>
    <cellStyle name="Note 2 5 2 2 2 2 4 2 2" xfId="59379"/>
    <cellStyle name="Note 2 5 2 2 2 2 4 3" xfId="59380"/>
    <cellStyle name="Note 2 5 2 2 2 2 5" xfId="59381"/>
    <cellStyle name="Note 2 5 2 2 2 2 5 2" xfId="59382"/>
    <cellStyle name="Note 2 5 2 2 2 2 6" xfId="59383"/>
    <cellStyle name="Note 2 5 2 2 2 2 7" xfId="59384"/>
    <cellStyle name="Note 2 5 2 2 2 3" xfId="59385"/>
    <cellStyle name="Note 2 5 2 2 2 3 2" xfId="59386"/>
    <cellStyle name="Note 2 5 2 2 2 3 2 2" xfId="59387"/>
    <cellStyle name="Note 2 5 2 2 2 3 2 2 2" xfId="59388"/>
    <cellStyle name="Note 2 5 2 2 2 3 2 3" xfId="59389"/>
    <cellStyle name="Note 2 5 2 2 2 3 3" xfId="59390"/>
    <cellStyle name="Note 2 5 2 2 2 3 3 2" xfId="59391"/>
    <cellStyle name="Note 2 5 2 2 2 3 4" xfId="59392"/>
    <cellStyle name="Note 2 5 2 2 2 3 5" xfId="59393"/>
    <cellStyle name="Note 2 5 2 2 2 4" xfId="59394"/>
    <cellStyle name="Note 2 5 2 2 2 4 2" xfId="59395"/>
    <cellStyle name="Note 2 5 2 2 2 4 2 2" xfId="59396"/>
    <cellStyle name="Note 2 5 2 2 2 4 2 2 2" xfId="59397"/>
    <cellStyle name="Note 2 5 2 2 2 4 2 3" xfId="59398"/>
    <cellStyle name="Note 2 5 2 2 2 4 3" xfId="59399"/>
    <cellStyle name="Note 2 5 2 2 2 4 3 2" xfId="59400"/>
    <cellStyle name="Note 2 5 2 2 2 4 4" xfId="59401"/>
    <cellStyle name="Note 2 5 2 2 2 5" xfId="59402"/>
    <cellStyle name="Note 2 5 2 2 2 5 2" xfId="59403"/>
    <cellStyle name="Note 2 5 2 2 2 5 2 2" xfId="59404"/>
    <cellStyle name="Note 2 5 2 2 2 5 2 2 2" xfId="59405"/>
    <cellStyle name="Note 2 5 2 2 2 5 2 3" xfId="59406"/>
    <cellStyle name="Note 2 5 2 2 2 5 3" xfId="59407"/>
    <cellStyle name="Note 2 5 2 2 2 5 3 2" xfId="59408"/>
    <cellStyle name="Note 2 5 2 2 2 5 4" xfId="59409"/>
    <cellStyle name="Note 2 5 2 2 2 6" xfId="59410"/>
    <cellStyle name="Note 2 5 2 2 2 6 2" xfId="59411"/>
    <cellStyle name="Note 2 5 2 2 2 6 2 2" xfId="59412"/>
    <cellStyle name="Note 2 5 2 2 2 6 2 2 2" xfId="59413"/>
    <cellStyle name="Note 2 5 2 2 2 6 2 3" xfId="59414"/>
    <cellStyle name="Note 2 5 2 2 2 6 3" xfId="59415"/>
    <cellStyle name="Note 2 5 2 2 2 6 3 2" xfId="59416"/>
    <cellStyle name="Note 2 5 2 2 2 6 4" xfId="59417"/>
    <cellStyle name="Note 2 5 2 2 2 7" xfId="59418"/>
    <cellStyle name="Note 2 5 2 2 2 7 2" xfId="59419"/>
    <cellStyle name="Note 2 5 2 2 2 7 2 2" xfId="59420"/>
    <cellStyle name="Note 2 5 2 2 2 7 3" xfId="59421"/>
    <cellStyle name="Note 2 5 2 2 2 8" xfId="59422"/>
    <cellStyle name="Note 2 5 2 2 2 8 2" xfId="59423"/>
    <cellStyle name="Note 2 5 2 2 2 9" xfId="59424"/>
    <cellStyle name="Note 2 5 2 2 3" xfId="59425"/>
    <cellStyle name="Note 2 5 2 2 3 10" xfId="59426"/>
    <cellStyle name="Note 2 5 2 2 3 2" xfId="59427"/>
    <cellStyle name="Note 2 5 2 2 3 2 2" xfId="59428"/>
    <cellStyle name="Note 2 5 2 2 3 2 2 2" xfId="59429"/>
    <cellStyle name="Note 2 5 2 2 3 2 2 2 2" xfId="59430"/>
    <cellStyle name="Note 2 5 2 2 3 2 2 2 2 2" xfId="59431"/>
    <cellStyle name="Note 2 5 2 2 3 2 2 2 3" xfId="59432"/>
    <cellStyle name="Note 2 5 2 2 3 2 2 3" xfId="59433"/>
    <cellStyle name="Note 2 5 2 2 3 2 2 3 2" xfId="59434"/>
    <cellStyle name="Note 2 5 2 2 3 2 2 4" xfId="59435"/>
    <cellStyle name="Note 2 5 2 2 3 2 3" xfId="59436"/>
    <cellStyle name="Note 2 5 2 2 3 2 3 2" xfId="59437"/>
    <cellStyle name="Note 2 5 2 2 3 2 3 2 2" xfId="59438"/>
    <cellStyle name="Note 2 5 2 2 3 2 3 2 2 2" xfId="59439"/>
    <cellStyle name="Note 2 5 2 2 3 2 3 2 3" xfId="59440"/>
    <cellStyle name="Note 2 5 2 2 3 2 3 3" xfId="59441"/>
    <cellStyle name="Note 2 5 2 2 3 2 3 3 2" xfId="59442"/>
    <cellStyle name="Note 2 5 2 2 3 2 3 4" xfId="59443"/>
    <cellStyle name="Note 2 5 2 2 3 2 4" xfId="59444"/>
    <cellStyle name="Note 2 5 2 2 3 2 4 2" xfId="59445"/>
    <cellStyle name="Note 2 5 2 2 3 2 4 2 2" xfId="59446"/>
    <cellStyle name="Note 2 5 2 2 3 2 4 3" xfId="59447"/>
    <cellStyle name="Note 2 5 2 2 3 2 5" xfId="59448"/>
    <cellStyle name="Note 2 5 2 2 3 2 5 2" xfId="59449"/>
    <cellStyle name="Note 2 5 2 2 3 2 6" xfId="59450"/>
    <cellStyle name="Note 2 5 2 2 3 2 7" xfId="59451"/>
    <cellStyle name="Note 2 5 2 2 3 3" xfId="59452"/>
    <cellStyle name="Note 2 5 2 2 3 3 2" xfId="59453"/>
    <cellStyle name="Note 2 5 2 2 3 3 2 2" xfId="59454"/>
    <cellStyle name="Note 2 5 2 2 3 3 2 2 2" xfId="59455"/>
    <cellStyle name="Note 2 5 2 2 3 3 2 3" xfId="59456"/>
    <cellStyle name="Note 2 5 2 2 3 3 3" xfId="59457"/>
    <cellStyle name="Note 2 5 2 2 3 3 3 2" xfId="59458"/>
    <cellStyle name="Note 2 5 2 2 3 3 4" xfId="59459"/>
    <cellStyle name="Note 2 5 2 2 3 3 5" xfId="59460"/>
    <cellStyle name="Note 2 5 2 2 3 4" xfId="59461"/>
    <cellStyle name="Note 2 5 2 2 3 4 2" xfId="59462"/>
    <cellStyle name="Note 2 5 2 2 3 4 2 2" xfId="59463"/>
    <cellStyle name="Note 2 5 2 2 3 4 2 2 2" xfId="59464"/>
    <cellStyle name="Note 2 5 2 2 3 4 2 3" xfId="59465"/>
    <cellStyle name="Note 2 5 2 2 3 4 3" xfId="59466"/>
    <cellStyle name="Note 2 5 2 2 3 4 3 2" xfId="59467"/>
    <cellStyle name="Note 2 5 2 2 3 4 4" xfId="59468"/>
    <cellStyle name="Note 2 5 2 2 3 5" xfId="59469"/>
    <cellStyle name="Note 2 5 2 2 3 5 2" xfId="59470"/>
    <cellStyle name="Note 2 5 2 2 3 5 2 2" xfId="59471"/>
    <cellStyle name="Note 2 5 2 2 3 5 2 2 2" xfId="59472"/>
    <cellStyle name="Note 2 5 2 2 3 5 2 3" xfId="59473"/>
    <cellStyle name="Note 2 5 2 2 3 5 3" xfId="59474"/>
    <cellStyle name="Note 2 5 2 2 3 5 3 2" xfId="59475"/>
    <cellStyle name="Note 2 5 2 2 3 5 4" xfId="59476"/>
    <cellStyle name="Note 2 5 2 2 3 6" xfId="59477"/>
    <cellStyle name="Note 2 5 2 2 3 6 2" xfId="59478"/>
    <cellStyle name="Note 2 5 2 2 3 6 2 2" xfId="59479"/>
    <cellStyle name="Note 2 5 2 2 3 6 2 2 2" xfId="59480"/>
    <cellStyle name="Note 2 5 2 2 3 6 2 3" xfId="59481"/>
    <cellStyle name="Note 2 5 2 2 3 6 3" xfId="59482"/>
    <cellStyle name="Note 2 5 2 2 3 6 3 2" xfId="59483"/>
    <cellStyle name="Note 2 5 2 2 3 6 4" xfId="59484"/>
    <cellStyle name="Note 2 5 2 2 3 7" xfId="59485"/>
    <cellStyle name="Note 2 5 2 2 3 7 2" xfId="59486"/>
    <cellStyle name="Note 2 5 2 2 3 7 2 2" xfId="59487"/>
    <cellStyle name="Note 2 5 2 2 3 7 3" xfId="59488"/>
    <cellStyle name="Note 2 5 2 2 3 8" xfId="59489"/>
    <cellStyle name="Note 2 5 2 2 3 8 2" xfId="59490"/>
    <cellStyle name="Note 2 5 2 2 3 9" xfId="59491"/>
    <cellStyle name="Note 2 5 2 2 4" xfId="59492"/>
    <cellStyle name="Note 2 5 2 2 4 2" xfId="59493"/>
    <cellStyle name="Note 2 5 2 2 4 2 2" xfId="59494"/>
    <cellStyle name="Note 2 5 2 2 4 2 2 2" xfId="59495"/>
    <cellStyle name="Note 2 5 2 2 4 2 2 2 2" xfId="59496"/>
    <cellStyle name="Note 2 5 2 2 4 2 2 3" xfId="59497"/>
    <cellStyle name="Note 2 5 2 2 4 2 3" xfId="59498"/>
    <cellStyle name="Note 2 5 2 2 4 2 3 2" xfId="59499"/>
    <cellStyle name="Note 2 5 2 2 4 2 4" xfId="59500"/>
    <cellStyle name="Note 2 5 2 2 4 3" xfId="59501"/>
    <cellStyle name="Note 2 5 2 2 4 3 2" xfId="59502"/>
    <cellStyle name="Note 2 5 2 2 4 3 2 2" xfId="59503"/>
    <cellStyle name="Note 2 5 2 2 4 3 2 2 2" xfId="59504"/>
    <cellStyle name="Note 2 5 2 2 4 3 2 3" xfId="59505"/>
    <cellStyle name="Note 2 5 2 2 4 3 3" xfId="59506"/>
    <cellStyle name="Note 2 5 2 2 4 3 3 2" xfId="59507"/>
    <cellStyle name="Note 2 5 2 2 4 3 4" xfId="59508"/>
    <cellStyle name="Note 2 5 2 2 4 4" xfId="59509"/>
    <cellStyle name="Note 2 5 2 2 4 4 2" xfId="59510"/>
    <cellStyle name="Note 2 5 2 2 4 4 2 2" xfId="59511"/>
    <cellStyle name="Note 2 5 2 2 4 4 3" xfId="59512"/>
    <cellStyle name="Note 2 5 2 2 4 5" xfId="59513"/>
    <cellStyle name="Note 2 5 2 2 4 5 2" xfId="59514"/>
    <cellStyle name="Note 2 5 2 2 4 6" xfId="59515"/>
    <cellStyle name="Note 2 5 2 2 4 7" xfId="59516"/>
    <cellStyle name="Note 2 5 2 2 5" xfId="59517"/>
    <cellStyle name="Note 2 5 2 2 5 2" xfId="59518"/>
    <cellStyle name="Note 2 5 2 2 5 2 2" xfId="59519"/>
    <cellStyle name="Note 2 5 2 2 5 2 2 2" xfId="59520"/>
    <cellStyle name="Note 2 5 2 2 5 2 3" xfId="59521"/>
    <cellStyle name="Note 2 5 2 2 5 3" xfId="59522"/>
    <cellStyle name="Note 2 5 2 2 5 3 2" xfId="59523"/>
    <cellStyle name="Note 2 5 2 2 5 4" xfId="59524"/>
    <cellStyle name="Note 2 5 2 2 5 5" xfId="59525"/>
    <cellStyle name="Note 2 5 2 2 6" xfId="59526"/>
    <cellStyle name="Note 2 5 2 2 6 2" xfId="59527"/>
    <cellStyle name="Note 2 5 2 2 6 2 2" xfId="59528"/>
    <cellStyle name="Note 2 5 2 2 6 2 2 2" xfId="59529"/>
    <cellStyle name="Note 2 5 2 2 6 2 3" xfId="59530"/>
    <cellStyle name="Note 2 5 2 2 6 3" xfId="59531"/>
    <cellStyle name="Note 2 5 2 2 6 3 2" xfId="59532"/>
    <cellStyle name="Note 2 5 2 2 6 4" xfId="59533"/>
    <cellStyle name="Note 2 5 2 2 7" xfId="59534"/>
    <cellStyle name="Note 2 5 2 2 7 2" xfId="59535"/>
    <cellStyle name="Note 2 5 2 2 7 2 2" xfId="59536"/>
    <cellStyle name="Note 2 5 2 2 7 2 2 2" xfId="59537"/>
    <cellStyle name="Note 2 5 2 2 7 2 3" xfId="59538"/>
    <cellStyle name="Note 2 5 2 2 7 3" xfId="59539"/>
    <cellStyle name="Note 2 5 2 2 7 3 2" xfId="59540"/>
    <cellStyle name="Note 2 5 2 2 7 4" xfId="59541"/>
    <cellStyle name="Note 2 5 2 2 8" xfId="59542"/>
    <cellStyle name="Note 2 5 2 2 8 2" xfId="59543"/>
    <cellStyle name="Note 2 5 2 2 8 2 2" xfId="59544"/>
    <cellStyle name="Note 2 5 2 2 8 2 2 2" xfId="59545"/>
    <cellStyle name="Note 2 5 2 2 8 2 3" xfId="59546"/>
    <cellStyle name="Note 2 5 2 2 8 3" xfId="59547"/>
    <cellStyle name="Note 2 5 2 2 8 3 2" xfId="59548"/>
    <cellStyle name="Note 2 5 2 2 8 4" xfId="59549"/>
    <cellStyle name="Note 2 5 2 2 9" xfId="59550"/>
    <cellStyle name="Note 2 5 2 2 9 2" xfId="59551"/>
    <cellStyle name="Note 2 5 2 2 9 2 2" xfId="59552"/>
    <cellStyle name="Note 2 5 2 2 9 3" xfId="59553"/>
    <cellStyle name="Note 2 5 2 3" xfId="59554"/>
    <cellStyle name="Note 2 5 2 3 10" xfId="59555"/>
    <cellStyle name="Note 2 5 2 3 11" xfId="59556"/>
    <cellStyle name="Note 2 5 2 3 2" xfId="59557"/>
    <cellStyle name="Note 2 5 2 3 2 2" xfId="59558"/>
    <cellStyle name="Note 2 5 2 3 2 2 2" xfId="59559"/>
    <cellStyle name="Note 2 5 2 3 2 2 2 2" xfId="59560"/>
    <cellStyle name="Note 2 5 2 3 2 2 2 2 2" xfId="59561"/>
    <cellStyle name="Note 2 5 2 3 2 2 2 3" xfId="59562"/>
    <cellStyle name="Note 2 5 2 3 2 2 3" xfId="59563"/>
    <cellStyle name="Note 2 5 2 3 2 2 3 2" xfId="59564"/>
    <cellStyle name="Note 2 5 2 3 2 2 4" xfId="59565"/>
    <cellStyle name="Note 2 5 2 3 2 3" xfId="59566"/>
    <cellStyle name="Note 2 5 2 3 2 3 2" xfId="59567"/>
    <cellStyle name="Note 2 5 2 3 2 3 2 2" xfId="59568"/>
    <cellStyle name="Note 2 5 2 3 2 3 2 2 2" xfId="59569"/>
    <cellStyle name="Note 2 5 2 3 2 3 2 3" xfId="59570"/>
    <cellStyle name="Note 2 5 2 3 2 3 3" xfId="59571"/>
    <cellStyle name="Note 2 5 2 3 2 3 3 2" xfId="59572"/>
    <cellStyle name="Note 2 5 2 3 2 3 4" xfId="59573"/>
    <cellStyle name="Note 2 5 2 3 2 4" xfId="59574"/>
    <cellStyle name="Note 2 5 2 3 2 4 2" xfId="59575"/>
    <cellStyle name="Note 2 5 2 3 2 4 2 2" xfId="59576"/>
    <cellStyle name="Note 2 5 2 3 2 4 3" xfId="59577"/>
    <cellStyle name="Note 2 5 2 3 2 5" xfId="59578"/>
    <cellStyle name="Note 2 5 2 3 2 5 2" xfId="59579"/>
    <cellStyle name="Note 2 5 2 3 2 6" xfId="59580"/>
    <cellStyle name="Note 2 5 2 3 2 7" xfId="59581"/>
    <cellStyle name="Note 2 5 2 3 3" xfId="59582"/>
    <cellStyle name="Note 2 5 2 3 3 2" xfId="59583"/>
    <cellStyle name="Note 2 5 2 3 3 2 2" xfId="59584"/>
    <cellStyle name="Note 2 5 2 3 3 2 2 2" xfId="59585"/>
    <cellStyle name="Note 2 5 2 3 3 2 3" xfId="59586"/>
    <cellStyle name="Note 2 5 2 3 3 3" xfId="59587"/>
    <cellStyle name="Note 2 5 2 3 3 3 2" xfId="59588"/>
    <cellStyle name="Note 2 5 2 3 3 4" xfId="59589"/>
    <cellStyle name="Note 2 5 2 3 3 5" xfId="59590"/>
    <cellStyle name="Note 2 5 2 3 4" xfId="59591"/>
    <cellStyle name="Note 2 5 2 3 4 2" xfId="59592"/>
    <cellStyle name="Note 2 5 2 3 4 2 2" xfId="59593"/>
    <cellStyle name="Note 2 5 2 3 4 2 2 2" xfId="59594"/>
    <cellStyle name="Note 2 5 2 3 4 2 3" xfId="59595"/>
    <cellStyle name="Note 2 5 2 3 4 3" xfId="59596"/>
    <cellStyle name="Note 2 5 2 3 4 3 2" xfId="59597"/>
    <cellStyle name="Note 2 5 2 3 4 4" xfId="59598"/>
    <cellStyle name="Note 2 5 2 3 5" xfId="59599"/>
    <cellStyle name="Note 2 5 2 3 5 2" xfId="59600"/>
    <cellStyle name="Note 2 5 2 3 5 2 2" xfId="59601"/>
    <cellStyle name="Note 2 5 2 3 5 2 2 2" xfId="59602"/>
    <cellStyle name="Note 2 5 2 3 5 2 3" xfId="59603"/>
    <cellStyle name="Note 2 5 2 3 5 3" xfId="59604"/>
    <cellStyle name="Note 2 5 2 3 5 3 2" xfId="59605"/>
    <cellStyle name="Note 2 5 2 3 5 4" xfId="59606"/>
    <cellStyle name="Note 2 5 2 3 6" xfId="59607"/>
    <cellStyle name="Note 2 5 2 3 6 2" xfId="59608"/>
    <cellStyle name="Note 2 5 2 3 6 2 2" xfId="59609"/>
    <cellStyle name="Note 2 5 2 3 6 2 2 2" xfId="59610"/>
    <cellStyle name="Note 2 5 2 3 6 2 3" xfId="59611"/>
    <cellStyle name="Note 2 5 2 3 6 3" xfId="59612"/>
    <cellStyle name="Note 2 5 2 3 6 3 2" xfId="59613"/>
    <cellStyle name="Note 2 5 2 3 6 4" xfId="59614"/>
    <cellStyle name="Note 2 5 2 3 7" xfId="59615"/>
    <cellStyle name="Note 2 5 2 3 7 2" xfId="59616"/>
    <cellStyle name="Note 2 5 2 3 7 2 2" xfId="59617"/>
    <cellStyle name="Note 2 5 2 3 7 3" xfId="59618"/>
    <cellStyle name="Note 2 5 2 3 8" xfId="59619"/>
    <cellStyle name="Note 2 5 2 3 8 2" xfId="59620"/>
    <cellStyle name="Note 2 5 2 3 9" xfId="59621"/>
    <cellStyle name="Note 2 5 2 4" xfId="59622"/>
    <cellStyle name="Note 2 5 2 4 10" xfId="59623"/>
    <cellStyle name="Note 2 5 2 4 11" xfId="59624"/>
    <cellStyle name="Note 2 5 2 4 2" xfId="59625"/>
    <cellStyle name="Note 2 5 2 4 2 2" xfId="59626"/>
    <cellStyle name="Note 2 5 2 4 2 2 2" xfId="59627"/>
    <cellStyle name="Note 2 5 2 4 2 2 2 2" xfId="59628"/>
    <cellStyle name="Note 2 5 2 4 2 2 2 2 2" xfId="59629"/>
    <cellStyle name="Note 2 5 2 4 2 2 2 3" xfId="59630"/>
    <cellStyle name="Note 2 5 2 4 2 2 3" xfId="59631"/>
    <cellStyle name="Note 2 5 2 4 2 2 3 2" xfId="59632"/>
    <cellStyle name="Note 2 5 2 4 2 2 4" xfId="59633"/>
    <cellStyle name="Note 2 5 2 4 2 3" xfId="59634"/>
    <cellStyle name="Note 2 5 2 4 2 3 2" xfId="59635"/>
    <cellStyle name="Note 2 5 2 4 2 3 2 2" xfId="59636"/>
    <cellStyle name="Note 2 5 2 4 2 3 2 2 2" xfId="59637"/>
    <cellStyle name="Note 2 5 2 4 2 3 2 3" xfId="59638"/>
    <cellStyle name="Note 2 5 2 4 2 3 3" xfId="59639"/>
    <cellStyle name="Note 2 5 2 4 2 3 3 2" xfId="59640"/>
    <cellStyle name="Note 2 5 2 4 2 3 4" xfId="59641"/>
    <cellStyle name="Note 2 5 2 4 2 4" xfId="59642"/>
    <cellStyle name="Note 2 5 2 4 2 4 2" xfId="59643"/>
    <cellStyle name="Note 2 5 2 4 2 4 2 2" xfId="59644"/>
    <cellStyle name="Note 2 5 2 4 2 4 3" xfId="59645"/>
    <cellStyle name="Note 2 5 2 4 2 5" xfId="59646"/>
    <cellStyle name="Note 2 5 2 4 2 5 2" xfId="59647"/>
    <cellStyle name="Note 2 5 2 4 2 6" xfId="59648"/>
    <cellStyle name="Note 2 5 2 4 2 7" xfId="59649"/>
    <cellStyle name="Note 2 5 2 4 3" xfId="59650"/>
    <cellStyle name="Note 2 5 2 4 3 2" xfId="59651"/>
    <cellStyle name="Note 2 5 2 4 3 2 2" xfId="59652"/>
    <cellStyle name="Note 2 5 2 4 3 2 2 2" xfId="59653"/>
    <cellStyle name="Note 2 5 2 4 3 2 3" xfId="59654"/>
    <cellStyle name="Note 2 5 2 4 3 3" xfId="59655"/>
    <cellStyle name="Note 2 5 2 4 3 3 2" xfId="59656"/>
    <cellStyle name="Note 2 5 2 4 3 4" xfId="59657"/>
    <cellStyle name="Note 2 5 2 4 3 5" xfId="59658"/>
    <cellStyle name="Note 2 5 2 4 4" xfId="59659"/>
    <cellStyle name="Note 2 5 2 4 4 2" xfId="59660"/>
    <cellStyle name="Note 2 5 2 4 4 2 2" xfId="59661"/>
    <cellStyle name="Note 2 5 2 4 4 2 2 2" xfId="59662"/>
    <cellStyle name="Note 2 5 2 4 4 2 3" xfId="59663"/>
    <cellStyle name="Note 2 5 2 4 4 3" xfId="59664"/>
    <cellStyle name="Note 2 5 2 4 4 3 2" xfId="59665"/>
    <cellStyle name="Note 2 5 2 4 4 4" xfId="59666"/>
    <cellStyle name="Note 2 5 2 4 5" xfId="59667"/>
    <cellStyle name="Note 2 5 2 4 5 2" xfId="59668"/>
    <cellStyle name="Note 2 5 2 4 5 2 2" xfId="59669"/>
    <cellStyle name="Note 2 5 2 4 5 2 2 2" xfId="59670"/>
    <cellStyle name="Note 2 5 2 4 5 2 3" xfId="59671"/>
    <cellStyle name="Note 2 5 2 4 5 3" xfId="59672"/>
    <cellStyle name="Note 2 5 2 4 5 3 2" xfId="59673"/>
    <cellStyle name="Note 2 5 2 4 5 4" xfId="59674"/>
    <cellStyle name="Note 2 5 2 4 6" xfId="59675"/>
    <cellStyle name="Note 2 5 2 4 6 2" xfId="59676"/>
    <cellStyle name="Note 2 5 2 4 6 2 2" xfId="59677"/>
    <cellStyle name="Note 2 5 2 4 6 2 2 2" xfId="59678"/>
    <cellStyle name="Note 2 5 2 4 6 2 3" xfId="59679"/>
    <cellStyle name="Note 2 5 2 4 6 3" xfId="59680"/>
    <cellStyle name="Note 2 5 2 4 6 3 2" xfId="59681"/>
    <cellStyle name="Note 2 5 2 4 6 4" xfId="59682"/>
    <cellStyle name="Note 2 5 2 4 7" xfId="59683"/>
    <cellStyle name="Note 2 5 2 4 7 2" xfId="59684"/>
    <cellStyle name="Note 2 5 2 4 7 2 2" xfId="59685"/>
    <cellStyle name="Note 2 5 2 4 7 3" xfId="59686"/>
    <cellStyle name="Note 2 5 2 4 8" xfId="59687"/>
    <cellStyle name="Note 2 5 2 4 8 2" xfId="59688"/>
    <cellStyle name="Note 2 5 2 4 9" xfId="59689"/>
    <cellStyle name="Note 2 5 2 5" xfId="59690"/>
    <cellStyle name="Note 2 5 2 5 2" xfId="59691"/>
    <cellStyle name="Note 2 5 2 5 2 2" xfId="59692"/>
    <cellStyle name="Note 2 5 2 5 2 2 2" xfId="59693"/>
    <cellStyle name="Note 2 5 2 5 2 2 2 2" xfId="59694"/>
    <cellStyle name="Note 2 5 2 5 2 2 3" xfId="59695"/>
    <cellStyle name="Note 2 5 2 5 2 3" xfId="59696"/>
    <cellStyle name="Note 2 5 2 5 2 3 2" xfId="59697"/>
    <cellStyle name="Note 2 5 2 5 2 4" xfId="59698"/>
    <cellStyle name="Note 2 5 2 5 3" xfId="59699"/>
    <cellStyle name="Note 2 5 2 5 3 2" xfId="59700"/>
    <cellStyle name="Note 2 5 2 5 3 2 2" xfId="59701"/>
    <cellStyle name="Note 2 5 2 5 3 2 2 2" xfId="59702"/>
    <cellStyle name="Note 2 5 2 5 3 2 3" xfId="59703"/>
    <cellStyle name="Note 2 5 2 5 3 3" xfId="59704"/>
    <cellStyle name="Note 2 5 2 5 3 3 2" xfId="59705"/>
    <cellStyle name="Note 2 5 2 5 3 4" xfId="59706"/>
    <cellStyle name="Note 2 5 2 5 4" xfId="59707"/>
    <cellStyle name="Note 2 5 2 5 4 2" xfId="59708"/>
    <cellStyle name="Note 2 5 2 5 4 2 2" xfId="59709"/>
    <cellStyle name="Note 2 5 2 5 4 3" xfId="59710"/>
    <cellStyle name="Note 2 5 2 5 5" xfId="59711"/>
    <cellStyle name="Note 2 5 2 5 5 2" xfId="59712"/>
    <cellStyle name="Note 2 5 2 5 6" xfId="59713"/>
    <cellStyle name="Note 2 5 2 5 7" xfId="59714"/>
    <cellStyle name="Note 2 5 2 5 8" xfId="59715"/>
    <cellStyle name="Note 2 5 2 6" xfId="59716"/>
    <cellStyle name="Note 2 5 2 6 2" xfId="59717"/>
    <cellStyle name="Note 2 5 2 6 2 2" xfId="59718"/>
    <cellStyle name="Note 2 5 2 6 2 2 2" xfId="59719"/>
    <cellStyle name="Note 2 5 2 6 2 2 2 2" xfId="59720"/>
    <cellStyle name="Note 2 5 2 6 2 2 3" xfId="59721"/>
    <cellStyle name="Note 2 5 2 6 2 3" xfId="59722"/>
    <cellStyle name="Note 2 5 2 6 2 3 2" xfId="59723"/>
    <cellStyle name="Note 2 5 2 6 2 4" xfId="59724"/>
    <cellStyle name="Note 2 5 2 6 3" xfId="59725"/>
    <cellStyle name="Note 2 5 2 6 3 2" xfId="59726"/>
    <cellStyle name="Note 2 5 2 6 3 2 2" xfId="59727"/>
    <cellStyle name="Note 2 5 2 6 3 2 2 2" xfId="59728"/>
    <cellStyle name="Note 2 5 2 6 3 2 3" xfId="59729"/>
    <cellStyle name="Note 2 5 2 6 3 3" xfId="59730"/>
    <cellStyle name="Note 2 5 2 6 3 3 2" xfId="59731"/>
    <cellStyle name="Note 2 5 2 6 3 4" xfId="59732"/>
    <cellStyle name="Note 2 5 2 6 4" xfId="59733"/>
    <cellStyle name="Note 2 5 2 6 4 2" xfId="59734"/>
    <cellStyle name="Note 2 5 2 6 4 2 2" xfId="59735"/>
    <cellStyle name="Note 2 5 2 6 4 3" xfId="59736"/>
    <cellStyle name="Note 2 5 2 6 5" xfId="59737"/>
    <cellStyle name="Note 2 5 2 6 5 2" xfId="59738"/>
    <cellStyle name="Note 2 5 2 6 6" xfId="59739"/>
    <cellStyle name="Note 2 5 2 6 7" xfId="59740"/>
    <cellStyle name="Note 2 5 2 6 8" xfId="59741"/>
    <cellStyle name="Note 2 5 2 7" xfId="59742"/>
    <cellStyle name="Note 2 5 2 7 2" xfId="59743"/>
    <cellStyle name="Note 2 5 2 7 2 2" xfId="59744"/>
    <cellStyle name="Note 2 5 2 7 2 2 2" xfId="59745"/>
    <cellStyle name="Note 2 5 2 7 2 3" xfId="59746"/>
    <cellStyle name="Note 2 5 2 7 3" xfId="59747"/>
    <cellStyle name="Note 2 5 2 7 3 2" xfId="59748"/>
    <cellStyle name="Note 2 5 2 7 4" xfId="59749"/>
    <cellStyle name="Note 2 5 2 7 5" xfId="59750"/>
    <cellStyle name="Note 2 5 2 7 6" xfId="59751"/>
    <cellStyle name="Note 2 5 2 8" xfId="59752"/>
    <cellStyle name="Note 2 5 2 8 2" xfId="59753"/>
    <cellStyle name="Note 2 5 2 8 2 2" xfId="59754"/>
    <cellStyle name="Note 2 5 2 8 2 2 2" xfId="59755"/>
    <cellStyle name="Note 2 5 2 8 2 3" xfId="59756"/>
    <cellStyle name="Note 2 5 2 8 3" xfId="59757"/>
    <cellStyle name="Note 2 5 2 8 3 2" xfId="59758"/>
    <cellStyle name="Note 2 5 2 8 4" xfId="59759"/>
    <cellStyle name="Note 2 5 2 9" xfId="59760"/>
    <cellStyle name="Note 2 5 2 9 2" xfId="59761"/>
    <cellStyle name="Note 2 5 2 9 2 2" xfId="59762"/>
    <cellStyle name="Note 2 5 2 9 2 2 2" xfId="59763"/>
    <cellStyle name="Note 2 5 2 9 2 3" xfId="59764"/>
    <cellStyle name="Note 2 5 2 9 3" xfId="59765"/>
    <cellStyle name="Note 2 5 2 9 3 2" xfId="59766"/>
    <cellStyle name="Note 2 5 2 9 4" xfId="59767"/>
    <cellStyle name="Note 2 5 20" xfId="59768"/>
    <cellStyle name="Note 2 5 21" xfId="59769"/>
    <cellStyle name="Note 2 5 3" xfId="59770"/>
    <cellStyle name="Note 2 5 3 10" xfId="59771"/>
    <cellStyle name="Note 2 5 3 10 2" xfId="59772"/>
    <cellStyle name="Note 2 5 3 10 2 2" xfId="59773"/>
    <cellStyle name="Note 2 5 3 10 3" xfId="59774"/>
    <cellStyle name="Note 2 5 3 11" xfId="59775"/>
    <cellStyle name="Note 2 5 3 11 2" xfId="59776"/>
    <cellStyle name="Note 2 5 3 12" xfId="59777"/>
    <cellStyle name="Note 2 5 3 13" xfId="59778"/>
    <cellStyle name="Note 2 5 3 14" xfId="59779"/>
    <cellStyle name="Note 2 5 3 15" xfId="59780"/>
    <cellStyle name="Note 2 5 3 16" xfId="59781"/>
    <cellStyle name="Note 2 5 3 17" xfId="59782"/>
    <cellStyle name="Note 2 5 3 2" xfId="59783"/>
    <cellStyle name="Note 2 5 3 2 10" xfId="59784"/>
    <cellStyle name="Note 2 5 3 2 10 2" xfId="59785"/>
    <cellStyle name="Note 2 5 3 2 11" xfId="59786"/>
    <cellStyle name="Note 2 5 3 2 12" xfId="59787"/>
    <cellStyle name="Note 2 5 3 2 13" xfId="59788"/>
    <cellStyle name="Note 2 5 3 2 2" xfId="59789"/>
    <cellStyle name="Note 2 5 3 2 2 10" xfId="59790"/>
    <cellStyle name="Note 2 5 3 2 2 2" xfId="59791"/>
    <cellStyle name="Note 2 5 3 2 2 2 2" xfId="59792"/>
    <cellStyle name="Note 2 5 3 2 2 2 2 2" xfId="59793"/>
    <cellStyle name="Note 2 5 3 2 2 2 2 2 2" xfId="59794"/>
    <cellStyle name="Note 2 5 3 2 2 2 2 2 2 2" xfId="59795"/>
    <cellStyle name="Note 2 5 3 2 2 2 2 2 3" xfId="59796"/>
    <cellStyle name="Note 2 5 3 2 2 2 2 3" xfId="59797"/>
    <cellStyle name="Note 2 5 3 2 2 2 2 3 2" xfId="59798"/>
    <cellStyle name="Note 2 5 3 2 2 2 2 4" xfId="59799"/>
    <cellStyle name="Note 2 5 3 2 2 2 3" xfId="59800"/>
    <cellStyle name="Note 2 5 3 2 2 2 3 2" xfId="59801"/>
    <cellStyle name="Note 2 5 3 2 2 2 3 2 2" xfId="59802"/>
    <cellStyle name="Note 2 5 3 2 2 2 3 2 2 2" xfId="59803"/>
    <cellStyle name="Note 2 5 3 2 2 2 3 2 3" xfId="59804"/>
    <cellStyle name="Note 2 5 3 2 2 2 3 3" xfId="59805"/>
    <cellStyle name="Note 2 5 3 2 2 2 3 3 2" xfId="59806"/>
    <cellStyle name="Note 2 5 3 2 2 2 3 4" xfId="59807"/>
    <cellStyle name="Note 2 5 3 2 2 2 4" xfId="59808"/>
    <cellStyle name="Note 2 5 3 2 2 2 4 2" xfId="59809"/>
    <cellStyle name="Note 2 5 3 2 2 2 4 2 2" xfId="59810"/>
    <cellStyle name="Note 2 5 3 2 2 2 4 3" xfId="59811"/>
    <cellStyle name="Note 2 5 3 2 2 2 5" xfId="59812"/>
    <cellStyle name="Note 2 5 3 2 2 2 5 2" xfId="59813"/>
    <cellStyle name="Note 2 5 3 2 2 2 6" xfId="59814"/>
    <cellStyle name="Note 2 5 3 2 2 2 7" xfId="59815"/>
    <cellStyle name="Note 2 5 3 2 2 3" xfId="59816"/>
    <cellStyle name="Note 2 5 3 2 2 3 2" xfId="59817"/>
    <cellStyle name="Note 2 5 3 2 2 3 2 2" xfId="59818"/>
    <cellStyle name="Note 2 5 3 2 2 3 2 2 2" xfId="59819"/>
    <cellStyle name="Note 2 5 3 2 2 3 2 3" xfId="59820"/>
    <cellStyle name="Note 2 5 3 2 2 3 3" xfId="59821"/>
    <cellStyle name="Note 2 5 3 2 2 3 3 2" xfId="59822"/>
    <cellStyle name="Note 2 5 3 2 2 3 4" xfId="59823"/>
    <cellStyle name="Note 2 5 3 2 2 3 5" xfId="59824"/>
    <cellStyle name="Note 2 5 3 2 2 4" xfId="59825"/>
    <cellStyle name="Note 2 5 3 2 2 4 2" xfId="59826"/>
    <cellStyle name="Note 2 5 3 2 2 4 2 2" xfId="59827"/>
    <cellStyle name="Note 2 5 3 2 2 4 2 2 2" xfId="59828"/>
    <cellStyle name="Note 2 5 3 2 2 4 2 3" xfId="59829"/>
    <cellStyle name="Note 2 5 3 2 2 4 3" xfId="59830"/>
    <cellStyle name="Note 2 5 3 2 2 4 3 2" xfId="59831"/>
    <cellStyle name="Note 2 5 3 2 2 4 4" xfId="59832"/>
    <cellStyle name="Note 2 5 3 2 2 5" xfId="59833"/>
    <cellStyle name="Note 2 5 3 2 2 5 2" xfId="59834"/>
    <cellStyle name="Note 2 5 3 2 2 5 2 2" xfId="59835"/>
    <cellStyle name="Note 2 5 3 2 2 5 2 2 2" xfId="59836"/>
    <cellStyle name="Note 2 5 3 2 2 5 2 3" xfId="59837"/>
    <cellStyle name="Note 2 5 3 2 2 5 3" xfId="59838"/>
    <cellStyle name="Note 2 5 3 2 2 5 3 2" xfId="59839"/>
    <cellStyle name="Note 2 5 3 2 2 5 4" xfId="59840"/>
    <cellStyle name="Note 2 5 3 2 2 6" xfId="59841"/>
    <cellStyle name="Note 2 5 3 2 2 6 2" xfId="59842"/>
    <cellStyle name="Note 2 5 3 2 2 6 2 2" xfId="59843"/>
    <cellStyle name="Note 2 5 3 2 2 6 2 2 2" xfId="59844"/>
    <cellStyle name="Note 2 5 3 2 2 6 2 3" xfId="59845"/>
    <cellStyle name="Note 2 5 3 2 2 6 3" xfId="59846"/>
    <cellStyle name="Note 2 5 3 2 2 6 3 2" xfId="59847"/>
    <cellStyle name="Note 2 5 3 2 2 6 4" xfId="59848"/>
    <cellStyle name="Note 2 5 3 2 2 7" xfId="59849"/>
    <cellStyle name="Note 2 5 3 2 2 7 2" xfId="59850"/>
    <cellStyle name="Note 2 5 3 2 2 7 2 2" xfId="59851"/>
    <cellStyle name="Note 2 5 3 2 2 7 3" xfId="59852"/>
    <cellStyle name="Note 2 5 3 2 2 8" xfId="59853"/>
    <cellStyle name="Note 2 5 3 2 2 8 2" xfId="59854"/>
    <cellStyle name="Note 2 5 3 2 2 9" xfId="59855"/>
    <cellStyle name="Note 2 5 3 2 3" xfId="59856"/>
    <cellStyle name="Note 2 5 3 2 3 10" xfId="59857"/>
    <cellStyle name="Note 2 5 3 2 3 2" xfId="59858"/>
    <cellStyle name="Note 2 5 3 2 3 2 2" xfId="59859"/>
    <cellStyle name="Note 2 5 3 2 3 2 2 2" xfId="59860"/>
    <cellStyle name="Note 2 5 3 2 3 2 2 2 2" xfId="59861"/>
    <cellStyle name="Note 2 5 3 2 3 2 2 2 2 2" xfId="59862"/>
    <cellStyle name="Note 2 5 3 2 3 2 2 2 3" xfId="59863"/>
    <cellStyle name="Note 2 5 3 2 3 2 2 3" xfId="59864"/>
    <cellStyle name="Note 2 5 3 2 3 2 2 3 2" xfId="59865"/>
    <cellStyle name="Note 2 5 3 2 3 2 2 4" xfId="59866"/>
    <cellStyle name="Note 2 5 3 2 3 2 3" xfId="59867"/>
    <cellStyle name="Note 2 5 3 2 3 2 3 2" xfId="59868"/>
    <cellStyle name="Note 2 5 3 2 3 2 3 2 2" xfId="59869"/>
    <cellStyle name="Note 2 5 3 2 3 2 3 2 2 2" xfId="59870"/>
    <cellStyle name="Note 2 5 3 2 3 2 3 2 3" xfId="59871"/>
    <cellStyle name="Note 2 5 3 2 3 2 3 3" xfId="59872"/>
    <cellStyle name="Note 2 5 3 2 3 2 3 3 2" xfId="59873"/>
    <cellStyle name="Note 2 5 3 2 3 2 3 4" xfId="59874"/>
    <cellStyle name="Note 2 5 3 2 3 2 4" xfId="59875"/>
    <cellStyle name="Note 2 5 3 2 3 2 4 2" xfId="59876"/>
    <cellStyle name="Note 2 5 3 2 3 2 4 2 2" xfId="59877"/>
    <cellStyle name="Note 2 5 3 2 3 2 4 3" xfId="59878"/>
    <cellStyle name="Note 2 5 3 2 3 2 5" xfId="59879"/>
    <cellStyle name="Note 2 5 3 2 3 2 5 2" xfId="59880"/>
    <cellStyle name="Note 2 5 3 2 3 2 6" xfId="59881"/>
    <cellStyle name="Note 2 5 3 2 3 2 7" xfId="59882"/>
    <cellStyle name="Note 2 5 3 2 3 3" xfId="59883"/>
    <cellStyle name="Note 2 5 3 2 3 3 2" xfId="59884"/>
    <cellStyle name="Note 2 5 3 2 3 3 2 2" xfId="59885"/>
    <cellStyle name="Note 2 5 3 2 3 3 2 2 2" xfId="59886"/>
    <cellStyle name="Note 2 5 3 2 3 3 2 3" xfId="59887"/>
    <cellStyle name="Note 2 5 3 2 3 3 3" xfId="59888"/>
    <cellStyle name="Note 2 5 3 2 3 3 3 2" xfId="59889"/>
    <cellStyle name="Note 2 5 3 2 3 3 4" xfId="59890"/>
    <cellStyle name="Note 2 5 3 2 3 3 5" xfId="59891"/>
    <cellStyle name="Note 2 5 3 2 3 4" xfId="59892"/>
    <cellStyle name="Note 2 5 3 2 3 4 2" xfId="59893"/>
    <cellStyle name="Note 2 5 3 2 3 4 2 2" xfId="59894"/>
    <cellStyle name="Note 2 5 3 2 3 4 2 2 2" xfId="59895"/>
    <cellStyle name="Note 2 5 3 2 3 4 2 3" xfId="59896"/>
    <cellStyle name="Note 2 5 3 2 3 4 3" xfId="59897"/>
    <cellStyle name="Note 2 5 3 2 3 4 3 2" xfId="59898"/>
    <cellStyle name="Note 2 5 3 2 3 4 4" xfId="59899"/>
    <cellStyle name="Note 2 5 3 2 3 5" xfId="59900"/>
    <cellStyle name="Note 2 5 3 2 3 5 2" xfId="59901"/>
    <cellStyle name="Note 2 5 3 2 3 5 2 2" xfId="59902"/>
    <cellStyle name="Note 2 5 3 2 3 5 2 2 2" xfId="59903"/>
    <cellStyle name="Note 2 5 3 2 3 5 2 3" xfId="59904"/>
    <cellStyle name="Note 2 5 3 2 3 5 3" xfId="59905"/>
    <cellStyle name="Note 2 5 3 2 3 5 3 2" xfId="59906"/>
    <cellStyle name="Note 2 5 3 2 3 5 4" xfId="59907"/>
    <cellStyle name="Note 2 5 3 2 3 6" xfId="59908"/>
    <cellStyle name="Note 2 5 3 2 3 6 2" xfId="59909"/>
    <cellStyle name="Note 2 5 3 2 3 6 2 2" xfId="59910"/>
    <cellStyle name="Note 2 5 3 2 3 6 2 2 2" xfId="59911"/>
    <cellStyle name="Note 2 5 3 2 3 6 2 3" xfId="59912"/>
    <cellStyle name="Note 2 5 3 2 3 6 3" xfId="59913"/>
    <cellStyle name="Note 2 5 3 2 3 6 3 2" xfId="59914"/>
    <cellStyle name="Note 2 5 3 2 3 6 4" xfId="59915"/>
    <cellStyle name="Note 2 5 3 2 3 7" xfId="59916"/>
    <cellStyle name="Note 2 5 3 2 3 7 2" xfId="59917"/>
    <cellStyle name="Note 2 5 3 2 3 7 2 2" xfId="59918"/>
    <cellStyle name="Note 2 5 3 2 3 7 3" xfId="59919"/>
    <cellStyle name="Note 2 5 3 2 3 8" xfId="59920"/>
    <cellStyle name="Note 2 5 3 2 3 8 2" xfId="59921"/>
    <cellStyle name="Note 2 5 3 2 3 9" xfId="59922"/>
    <cellStyle name="Note 2 5 3 2 4" xfId="59923"/>
    <cellStyle name="Note 2 5 3 2 4 2" xfId="59924"/>
    <cellStyle name="Note 2 5 3 2 4 2 2" xfId="59925"/>
    <cellStyle name="Note 2 5 3 2 4 2 2 2" xfId="59926"/>
    <cellStyle name="Note 2 5 3 2 4 2 2 2 2" xfId="59927"/>
    <cellStyle name="Note 2 5 3 2 4 2 2 3" xfId="59928"/>
    <cellStyle name="Note 2 5 3 2 4 2 3" xfId="59929"/>
    <cellStyle name="Note 2 5 3 2 4 2 3 2" xfId="59930"/>
    <cellStyle name="Note 2 5 3 2 4 2 4" xfId="59931"/>
    <cellStyle name="Note 2 5 3 2 4 3" xfId="59932"/>
    <cellStyle name="Note 2 5 3 2 4 3 2" xfId="59933"/>
    <cellStyle name="Note 2 5 3 2 4 3 2 2" xfId="59934"/>
    <cellStyle name="Note 2 5 3 2 4 3 2 2 2" xfId="59935"/>
    <cellStyle name="Note 2 5 3 2 4 3 2 3" xfId="59936"/>
    <cellStyle name="Note 2 5 3 2 4 3 3" xfId="59937"/>
    <cellStyle name="Note 2 5 3 2 4 3 3 2" xfId="59938"/>
    <cellStyle name="Note 2 5 3 2 4 3 4" xfId="59939"/>
    <cellStyle name="Note 2 5 3 2 4 4" xfId="59940"/>
    <cellStyle name="Note 2 5 3 2 4 4 2" xfId="59941"/>
    <cellStyle name="Note 2 5 3 2 4 4 2 2" xfId="59942"/>
    <cellStyle name="Note 2 5 3 2 4 4 3" xfId="59943"/>
    <cellStyle name="Note 2 5 3 2 4 5" xfId="59944"/>
    <cellStyle name="Note 2 5 3 2 4 5 2" xfId="59945"/>
    <cellStyle name="Note 2 5 3 2 4 6" xfId="59946"/>
    <cellStyle name="Note 2 5 3 2 4 7" xfId="59947"/>
    <cellStyle name="Note 2 5 3 2 5" xfId="59948"/>
    <cellStyle name="Note 2 5 3 2 5 2" xfId="59949"/>
    <cellStyle name="Note 2 5 3 2 5 2 2" xfId="59950"/>
    <cellStyle name="Note 2 5 3 2 5 2 2 2" xfId="59951"/>
    <cellStyle name="Note 2 5 3 2 5 2 3" xfId="59952"/>
    <cellStyle name="Note 2 5 3 2 5 3" xfId="59953"/>
    <cellStyle name="Note 2 5 3 2 5 3 2" xfId="59954"/>
    <cellStyle name="Note 2 5 3 2 5 4" xfId="59955"/>
    <cellStyle name="Note 2 5 3 2 5 5" xfId="59956"/>
    <cellStyle name="Note 2 5 3 2 6" xfId="59957"/>
    <cellStyle name="Note 2 5 3 2 6 2" xfId="59958"/>
    <cellStyle name="Note 2 5 3 2 6 2 2" xfId="59959"/>
    <cellStyle name="Note 2 5 3 2 6 2 2 2" xfId="59960"/>
    <cellStyle name="Note 2 5 3 2 6 2 3" xfId="59961"/>
    <cellStyle name="Note 2 5 3 2 6 3" xfId="59962"/>
    <cellStyle name="Note 2 5 3 2 6 3 2" xfId="59963"/>
    <cellStyle name="Note 2 5 3 2 6 4" xfId="59964"/>
    <cellStyle name="Note 2 5 3 2 7" xfId="59965"/>
    <cellStyle name="Note 2 5 3 2 7 2" xfId="59966"/>
    <cellStyle name="Note 2 5 3 2 7 2 2" xfId="59967"/>
    <cellStyle name="Note 2 5 3 2 7 2 2 2" xfId="59968"/>
    <cellStyle name="Note 2 5 3 2 7 2 3" xfId="59969"/>
    <cellStyle name="Note 2 5 3 2 7 3" xfId="59970"/>
    <cellStyle name="Note 2 5 3 2 7 3 2" xfId="59971"/>
    <cellStyle name="Note 2 5 3 2 7 4" xfId="59972"/>
    <cellStyle name="Note 2 5 3 2 8" xfId="59973"/>
    <cellStyle name="Note 2 5 3 2 8 2" xfId="59974"/>
    <cellStyle name="Note 2 5 3 2 8 2 2" xfId="59975"/>
    <cellStyle name="Note 2 5 3 2 8 2 2 2" xfId="59976"/>
    <cellStyle name="Note 2 5 3 2 8 2 3" xfId="59977"/>
    <cellStyle name="Note 2 5 3 2 8 3" xfId="59978"/>
    <cellStyle name="Note 2 5 3 2 8 3 2" xfId="59979"/>
    <cellStyle name="Note 2 5 3 2 8 4" xfId="59980"/>
    <cellStyle name="Note 2 5 3 2 9" xfId="59981"/>
    <cellStyle name="Note 2 5 3 2 9 2" xfId="59982"/>
    <cellStyle name="Note 2 5 3 2 9 2 2" xfId="59983"/>
    <cellStyle name="Note 2 5 3 2 9 3" xfId="59984"/>
    <cellStyle name="Note 2 5 3 3" xfId="59985"/>
    <cellStyle name="Note 2 5 3 3 10" xfId="59986"/>
    <cellStyle name="Note 2 5 3 3 11" xfId="59987"/>
    <cellStyle name="Note 2 5 3 3 2" xfId="59988"/>
    <cellStyle name="Note 2 5 3 3 2 2" xfId="59989"/>
    <cellStyle name="Note 2 5 3 3 2 2 2" xfId="59990"/>
    <cellStyle name="Note 2 5 3 3 2 2 2 2" xfId="59991"/>
    <cellStyle name="Note 2 5 3 3 2 2 2 2 2" xfId="59992"/>
    <cellStyle name="Note 2 5 3 3 2 2 2 3" xfId="59993"/>
    <cellStyle name="Note 2 5 3 3 2 2 3" xfId="59994"/>
    <cellStyle name="Note 2 5 3 3 2 2 3 2" xfId="59995"/>
    <cellStyle name="Note 2 5 3 3 2 2 4" xfId="59996"/>
    <cellStyle name="Note 2 5 3 3 2 3" xfId="59997"/>
    <cellStyle name="Note 2 5 3 3 2 3 2" xfId="59998"/>
    <cellStyle name="Note 2 5 3 3 2 3 2 2" xfId="59999"/>
    <cellStyle name="Note 2 5 3 3 2 3 2 2 2" xfId="60000"/>
    <cellStyle name="Note 2 5 3 3 2 3 2 3" xfId="60001"/>
    <cellStyle name="Note 2 5 3 3 2 3 3" xfId="60002"/>
    <cellStyle name="Note 2 5 3 3 2 3 3 2" xfId="60003"/>
    <cellStyle name="Note 2 5 3 3 2 3 4" xfId="60004"/>
    <cellStyle name="Note 2 5 3 3 2 4" xfId="60005"/>
    <cellStyle name="Note 2 5 3 3 2 4 2" xfId="60006"/>
    <cellStyle name="Note 2 5 3 3 2 4 2 2" xfId="60007"/>
    <cellStyle name="Note 2 5 3 3 2 4 3" xfId="60008"/>
    <cellStyle name="Note 2 5 3 3 2 5" xfId="60009"/>
    <cellStyle name="Note 2 5 3 3 2 5 2" xfId="60010"/>
    <cellStyle name="Note 2 5 3 3 2 6" xfId="60011"/>
    <cellStyle name="Note 2 5 3 3 2 7" xfId="60012"/>
    <cellStyle name="Note 2 5 3 3 3" xfId="60013"/>
    <cellStyle name="Note 2 5 3 3 3 2" xfId="60014"/>
    <cellStyle name="Note 2 5 3 3 3 2 2" xfId="60015"/>
    <cellStyle name="Note 2 5 3 3 3 2 2 2" xfId="60016"/>
    <cellStyle name="Note 2 5 3 3 3 2 3" xfId="60017"/>
    <cellStyle name="Note 2 5 3 3 3 3" xfId="60018"/>
    <cellStyle name="Note 2 5 3 3 3 3 2" xfId="60019"/>
    <cellStyle name="Note 2 5 3 3 3 4" xfId="60020"/>
    <cellStyle name="Note 2 5 3 3 3 5" xfId="60021"/>
    <cellStyle name="Note 2 5 3 3 4" xfId="60022"/>
    <cellStyle name="Note 2 5 3 3 4 2" xfId="60023"/>
    <cellStyle name="Note 2 5 3 3 4 2 2" xfId="60024"/>
    <cellStyle name="Note 2 5 3 3 4 2 2 2" xfId="60025"/>
    <cellStyle name="Note 2 5 3 3 4 2 3" xfId="60026"/>
    <cellStyle name="Note 2 5 3 3 4 3" xfId="60027"/>
    <cellStyle name="Note 2 5 3 3 4 3 2" xfId="60028"/>
    <cellStyle name="Note 2 5 3 3 4 4" xfId="60029"/>
    <cellStyle name="Note 2 5 3 3 5" xfId="60030"/>
    <cellStyle name="Note 2 5 3 3 5 2" xfId="60031"/>
    <cellStyle name="Note 2 5 3 3 5 2 2" xfId="60032"/>
    <cellStyle name="Note 2 5 3 3 5 2 2 2" xfId="60033"/>
    <cellStyle name="Note 2 5 3 3 5 2 3" xfId="60034"/>
    <cellStyle name="Note 2 5 3 3 5 3" xfId="60035"/>
    <cellStyle name="Note 2 5 3 3 5 3 2" xfId="60036"/>
    <cellStyle name="Note 2 5 3 3 5 4" xfId="60037"/>
    <cellStyle name="Note 2 5 3 3 6" xfId="60038"/>
    <cellStyle name="Note 2 5 3 3 6 2" xfId="60039"/>
    <cellStyle name="Note 2 5 3 3 6 2 2" xfId="60040"/>
    <cellStyle name="Note 2 5 3 3 6 2 2 2" xfId="60041"/>
    <cellStyle name="Note 2 5 3 3 6 2 3" xfId="60042"/>
    <cellStyle name="Note 2 5 3 3 6 3" xfId="60043"/>
    <cellStyle name="Note 2 5 3 3 6 3 2" xfId="60044"/>
    <cellStyle name="Note 2 5 3 3 6 4" xfId="60045"/>
    <cellStyle name="Note 2 5 3 3 7" xfId="60046"/>
    <cellStyle name="Note 2 5 3 3 7 2" xfId="60047"/>
    <cellStyle name="Note 2 5 3 3 7 2 2" xfId="60048"/>
    <cellStyle name="Note 2 5 3 3 7 3" xfId="60049"/>
    <cellStyle name="Note 2 5 3 3 8" xfId="60050"/>
    <cellStyle name="Note 2 5 3 3 8 2" xfId="60051"/>
    <cellStyle name="Note 2 5 3 3 9" xfId="60052"/>
    <cellStyle name="Note 2 5 3 4" xfId="60053"/>
    <cellStyle name="Note 2 5 3 4 10" xfId="60054"/>
    <cellStyle name="Note 2 5 3 4 11" xfId="60055"/>
    <cellStyle name="Note 2 5 3 4 2" xfId="60056"/>
    <cellStyle name="Note 2 5 3 4 2 2" xfId="60057"/>
    <cellStyle name="Note 2 5 3 4 2 2 2" xfId="60058"/>
    <cellStyle name="Note 2 5 3 4 2 2 2 2" xfId="60059"/>
    <cellStyle name="Note 2 5 3 4 2 2 2 2 2" xfId="60060"/>
    <cellStyle name="Note 2 5 3 4 2 2 2 3" xfId="60061"/>
    <cellStyle name="Note 2 5 3 4 2 2 3" xfId="60062"/>
    <cellStyle name="Note 2 5 3 4 2 2 3 2" xfId="60063"/>
    <cellStyle name="Note 2 5 3 4 2 2 4" xfId="60064"/>
    <cellStyle name="Note 2 5 3 4 2 3" xfId="60065"/>
    <cellStyle name="Note 2 5 3 4 2 3 2" xfId="60066"/>
    <cellStyle name="Note 2 5 3 4 2 3 2 2" xfId="60067"/>
    <cellStyle name="Note 2 5 3 4 2 3 2 2 2" xfId="60068"/>
    <cellStyle name="Note 2 5 3 4 2 3 2 3" xfId="60069"/>
    <cellStyle name="Note 2 5 3 4 2 3 3" xfId="60070"/>
    <cellStyle name="Note 2 5 3 4 2 3 3 2" xfId="60071"/>
    <cellStyle name="Note 2 5 3 4 2 3 4" xfId="60072"/>
    <cellStyle name="Note 2 5 3 4 2 4" xfId="60073"/>
    <cellStyle name="Note 2 5 3 4 2 4 2" xfId="60074"/>
    <cellStyle name="Note 2 5 3 4 2 4 2 2" xfId="60075"/>
    <cellStyle name="Note 2 5 3 4 2 4 3" xfId="60076"/>
    <cellStyle name="Note 2 5 3 4 2 5" xfId="60077"/>
    <cellStyle name="Note 2 5 3 4 2 5 2" xfId="60078"/>
    <cellStyle name="Note 2 5 3 4 2 6" xfId="60079"/>
    <cellStyle name="Note 2 5 3 4 2 7" xfId="60080"/>
    <cellStyle name="Note 2 5 3 4 3" xfId="60081"/>
    <cellStyle name="Note 2 5 3 4 3 2" xfId="60082"/>
    <cellStyle name="Note 2 5 3 4 3 2 2" xfId="60083"/>
    <cellStyle name="Note 2 5 3 4 3 2 2 2" xfId="60084"/>
    <cellStyle name="Note 2 5 3 4 3 2 3" xfId="60085"/>
    <cellStyle name="Note 2 5 3 4 3 3" xfId="60086"/>
    <cellStyle name="Note 2 5 3 4 3 3 2" xfId="60087"/>
    <cellStyle name="Note 2 5 3 4 3 4" xfId="60088"/>
    <cellStyle name="Note 2 5 3 4 3 5" xfId="60089"/>
    <cellStyle name="Note 2 5 3 4 4" xfId="60090"/>
    <cellStyle name="Note 2 5 3 4 4 2" xfId="60091"/>
    <cellStyle name="Note 2 5 3 4 4 2 2" xfId="60092"/>
    <cellStyle name="Note 2 5 3 4 4 2 2 2" xfId="60093"/>
    <cellStyle name="Note 2 5 3 4 4 2 3" xfId="60094"/>
    <cellStyle name="Note 2 5 3 4 4 3" xfId="60095"/>
    <cellStyle name="Note 2 5 3 4 4 3 2" xfId="60096"/>
    <cellStyle name="Note 2 5 3 4 4 4" xfId="60097"/>
    <cellStyle name="Note 2 5 3 4 5" xfId="60098"/>
    <cellStyle name="Note 2 5 3 4 5 2" xfId="60099"/>
    <cellStyle name="Note 2 5 3 4 5 2 2" xfId="60100"/>
    <cellStyle name="Note 2 5 3 4 5 2 2 2" xfId="60101"/>
    <cellStyle name="Note 2 5 3 4 5 2 3" xfId="60102"/>
    <cellStyle name="Note 2 5 3 4 5 3" xfId="60103"/>
    <cellStyle name="Note 2 5 3 4 5 3 2" xfId="60104"/>
    <cellStyle name="Note 2 5 3 4 5 4" xfId="60105"/>
    <cellStyle name="Note 2 5 3 4 6" xfId="60106"/>
    <cellStyle name="Note 2 5 3 4 6 2" xfId="60107"/>
    <cellStyle name="Note 2 5 3 4 6 2 2" xfId="60108"/>
    <cellStyle name="Note 2 5 3 4 6 2 2 2" xfId="60109"/>
    <cellStyle name="Note 2 5 3 4 6 2 3" xfId="60110"/>
    <cellStyle name="Note 2 5 3 4 6 3" xfId="60111"/>
    <cellStyle name="Note 2 5 3 4 6 3 2" xfId="60112"/>
    <cellStyle name="Note 2 5 3 4 6 4" xfId="60113"/>
    <cellStyle name="Note 2 5 3 4 7" xfId="60114"/>
    <cellStyle name="Note 2 5 3 4 7 2" xfId="60115"/>
    <cellStyle name="Note 2 5 3 4 7 2 2" xfId="60116"/>
    <cellStyle name="Note 2 5 3 4 7 3" xfId="60117"/>
    <cellStyle name="Note 2 5 3 4 8" xfId="60118"/>
    <cellStyle name="Note 2 5 3 4 8 2" xfId="60119"/>
    <cellStyle name="Note 2 5 3 4 9" xfId="60120"/>
    <cellStyle name="Note 2 5 3 5" xfId="60121"/>
    <cellStyle name="Note 2 5 3 5 2" xfId="60122"/>
    <cellStyle name="Note 2 5 3 5 2 2" xfId="60123"/>
    <cellStyle name="Note 2 5 3 5 2 2 2" xfId="60124"/>
    <cellStyle name="Note 2 5 3 5 2 2 2 2" xfId="60125"/>
    <cellStyle name="Note 2 5 3 5 2 2 3" xfId="60126"/>
    <cellStyle name="Note 2 5 3 5 2 3" xfId="60127"/>
    <cellStyle name="Note 2 5 3 5 2 3 2" xfId="60128"/>
    <cellStyle name="Note 2 5 3 5 2 4" xfId="60129"/>
    <cellStyle name="Note 2 5 3 5 3" xfId="60130"/>
    <cellStyle name="Note 2 5 3 5 3 2" xfId="60131"/>
    <cellStyle name="Note 2 5 3 5 3 2 2" xfId="60132"/>
    <cellStyle name="Note 2 5 3 5 3 2 2 2" xfId="60133"/>
    <cellStyle name="Note 2 5 3 5 3 2 3" xfId="60134"/>
    <cellStyle name="Note 2 5 3 5 3 3" xfId="60135"/>
    <cellStyle name="Note 2 5 3 5 3 3 2" xfId="60136"/>
    <cellStyle name="Note 2 5 3 5 3 4" xfId="60137"/>
    <cellStyle name="Note 2 5 3 5 4" xfId="60138"/>
    <cellStyle name="Note 2 5 3 5 4 2" xfId="60139"/>
    <cellStyle name="Note 2 5 3 5 4 2 2" xfId="60140"/>
    <cellStyle name="Note 2 5 3 5 4 3" xfId="60141"/>
    <cellStyle name="Note 2 5 3 5 5" xfId="60142"/>
    <cellStyle name="Note 2 5 3 5 5 2" xfId="60143"/>
    <cellStyle name="Note 2 5 3 5 6" xfId="60144"/>
    <cellStyle name="Note 2 5 3 5 7" xfId="60145"/>
    <cellStyle name="Note 2 5 3 6" xfId="60146"/>
    <cellStyle name="Note 2 5 3 6 2" xfId="60147"/>
    <cellStyle name="Note 2 5 3 6 2 2" xfId="60148"/>
    <cellStyle name="Note 2 5 3 6 2 2 2" xfId="60149"/>
    <cellStyle name="Note 2 5 3 6 2 2 2 2" xfId="60150"/>
    <cellStyle name="Note 2 5 3 6 2 2 3" xfId="60151"/>
    <cellStyle name="Note 2 5 3 6 2 3" xfId="60152"/>
    <cellStyle name="Note 2 5 3 6 2 3 2" xfId="60153"/>
    <cellStyle name="Note 2 5 3 6 2 4" xfId="60154"/>
    <cellStyle name="Note 2 5 3 6 3" xfId="60155"/>
    <cellStyle name="Note 2 5 3 6 3 2" xfId="60156"/>
    <cellStyle name="Note 2 5 3 6 3 2 2" xfId="60157"/>
    <cellStyle name="Note 2 5 3 6 3 2 2 2" xfId="60158"/>
    <cellStyle name="Note 2 5 3 6 3 2 3" xfId="60159"/>
    <cellStyle name="Note 2 5 3 6 3 3" xfId="60160"/>
    <cellStyle name="Note 2 5 3 6 3 3 2" xfId="60161"/>
    <cellStyle name="Note 2 5 3 6 3 4" xfId="60162"/>
    <cellStyle name="Note 2 5 3 6 4" xfId="60163"/>
    <cellStyle name="Note 2 5 3 6 4 2" xfId="60164"/>
    <cellStyle name="Note 2 5 3 6 4 2 2" xfId="60165"/>
    <cellStyle name="Note 2 5 3 6 4 3" xfId="60166"/>
    <cellStyle name="Note 2 5 3 6 5" xfId="60167"/>
    <cellStyle name="Note 2 5 3 6 5 2" xfId="60168"/>
    <cellStyle name="Note 2 5 3 6 6" xfId="60169"/>
    <cellStyle name="Note 2 5 3 6 7" xfId="60170"/>
    <cellStyle name="Note 2 5 3 7" xfId="60171"/>
    <cellStyle name="Note 2 5 3 7 2" xfId="60172"/>
    <cellStyle name="Note 2 5 3 7 2 2" xfId="60173"/>
    <cellStyle name="Note 2 5 3 7 2 2 2" xfId="60174"/>
    <cellStyle name="Note 2 5 3 7 2 3" xfId="60175"/>
    <cellStyle name="Note 2 5 3 7 3" xfId="60176"/>
    <cellStyle name="Note 2 5 3 7 3 2" xfId="60177"/>
    <cellStyle name="Note 2 5 3 7 4" xfId="60178"/>
    <cellStyle name="Note 2 5 3 8" xfId="60179"/>
    <cellStyle name="Note 2 5 3 8 2" xfId="60180"/>
    <cellStyle name="Note 2 5 3 8 2 2" xfId="60181"/>
    <cellStyle name="Note 2 5 3 8 2 2 2" xfId="60182"/>
    <cellStyle name="Note 2 5 3 8 2 3" xfId="60183"/>
    <cellStyle name="Note 2 5 3 8 3" xfId="60184"/>
    <cellStyle name="Note 2 5 3 8 3 2" xfId="60185"/>
    <cellStyle name="Note 2 5 3 8 4" xfId="60186"/>
    <cellStyle name="Note 2 5 3 9" xfId="60187"/>
    <cellStyle name="Note 2 5 3 9 2" xfId="60188"/>
    <cellStyle name="Note 2 5 3 9 2 2" xfId="60189"/>
    <cellStyle name="Note 2 5 3 9 2 2 2" xfId="60190"/>
    <cellStyle name="Note 2 5 3 9 2 3" xfId="60191"/>
    <cellStyle name="Note 2 5 3 9 3" xfId="60192"/>
    <cellStyle name="Note 2 5 3 9 3 2" xfId="60193"/>
    <cellStyle name="Note 2 5 3 9 4" xfId="60194"/>
    <cellStyle name="Note 2 5 4" xfId="60195"/>
    <cellStyle name="Note 2 5 4 10" xfId="60196"/>
    <cellStyle name="Note 2 5 4 10 2" xfId="60197"/>
    <cellStyle name="Note 2 5 4 11" xfId="60198"/>
    <cellStyle name="Note 2 5 4 12" xfId="60199"/>
    <cellStyle name="Note 2 5 4 13" xfId="60200"/>
    <cellStyle name="Note 2 5 4 2" xfId="60201"/>
    <cellStyle name="Note 2 5 4 2 10" xfId="60202"/>
    <cellStyle name="Note 2 5 4 2 11" xfId="60203"/>
    <cellStyle name="Note 2 5 4 2 2" xfId="60204"/>
    <cellStyle name="Note 2 5 4 2 2 2" xfId="60205"/>
    <cellStyle name="Note 2 5 4 2 2 2 2" xfId="60206"/>
    <cellStyle name="Note 2 5 4 2 2 2 2 2" xfId="60207"/>
    <cellStyle name="Note 2 5 4 2 2 2 2 2 2" xfId="60208"/>
    <cellStyle name="Note 2 5 4 2 2 2 2 3" xfId="60209"/>
    <cellStyle name="Note 2 5 4 2 2 2 3" xfId="60210"/>
    <cellStyle name="Note 2 5 4 2 2 2 3 2" xfId="60211"/>
    <cellStyle name="Note 2 5 4 2 2 2 4" xfId="60212"/>
    <cellStyle name="Note 2 5 4 2 2 3" xfId="60213"/>
    <cellStyle name="Note 2 5 4 2 2 3 2" xfId="60214"/>
    <cellStyle name="Note 2 5 4 2 2 3 2 2" xfId="60215"/>
    <cellStyle name="Note 2 5 4 2 2 3 2 2 2" xfId="60216"/>
    <cellStyle name="Note 2 5 4 2 2 3 2 3" xfId="60217"/>
    <cellStyle name="Note 2 5 4 2 2 3 3" xfId="60218"/>
    <cellStyle name="Note 2 5 4 2 2 3 3 2" xfId="60219"/>
    <cellStyle name="Note 2 5 4 2 2 3 4" xfId="60220"/>
    <cellStyle name="Note 2 5 4 2 2 4" xfId="60221"/>
    <cellStyle name="Note 2 5 4 2 2 4 2" xfId="60222"/>
    <cellStyle name="Note 2 5 4 2 2 4 2 2" xfId="60223"/>
    <cellStyle name="Note 2 5 4 2 2 4 3" xfId="60224"/>
    <cellStyle name="Note 2 5 4 2 2 5" xfId="60225"/>
    <cellStyle name="Note 2 5 4 2 2 5 2" xfId="60226"/>
    <cellStyle name="Note 2 5 4 2 2 6" xfId="60227"/>
    <cellStyle name="Note 2 5 4 2 2 7" xfId="60228"/>
    <cellStyle name="Note 2 5 4 2 3" xfId="60229"/>
    <cellStyle name="Note 2 5 4 2 3 2" xfId="60230"/>
    <cellStyle name="Note 2 5 4 2 3 2 2" xfId="60231"/>
    <cellStyle name="Note 2 5 4 2 3 2 2 2" xfId="60232"/>
    <cellStyle name="Note 2 5 4 2 3 2 3" xfId="60233"/>
    <cellStyle name="Note 2 5 4 2 3 3" xfId="60234"/>
    <cellStyle name="Note 2 5 4 2 3 3 2" xfId="60235"/>
    <cellStyle name="Note 2 5 4 2 3 4" xfId="60236"/>
    <cellStyle name="Note 2 5 4 2 3 5" xfId="60237"/>
    <cellStyle name="Note 2 5 4 2 4" xfId="60238"/>
    <cellStyle name="Note 2 5 4 2 4 2" xfId="60239"/>
    <cellStyle name="Note 2 5 4 2 4 2 2" xfId="60240"/>
    <cellStyle name="Note 2 5 4 2 4 2 2 2" xfId="60241"/>
    <cellStyle name="Note 2 5 4 2 4 2 3" xfId="60242"/>
    <cellStyle name="Note 2 5 4 2 4 3" xfId="60243"/>
    <cellStyle name="Note 2 5 4 2 4 3 2" xfId="60244"/>
    <cellStyle name="Note 2 5 4 2 4 4" xfId="60245"/>
    <cellStyle name="Note 2 5 4 2 5" xfId="60246"/>
    <cellStyle name="Note 2 5 4 2 5 2" xfId="60247"/>
    <cellStyle name="Note 2 5 4 2 5 2 2" xfId="60248"/>
    <cellStyle name="Note 2 5 4 2 5 2 2 2" xfId="60249"/>
    <cellStyle name="Note 2 5 4 2 5 2 3" xfId="60250"/>
    <cellStyle name="Note 2 5 4 2 5 3" xfId="60251"/>
    <cellStyle name="Note 2 5 4 2 5 3 2" xfId="60252"/>
    <cellStyle name="Note 2 5 4 2 5 4" xfId="60253"/>
    <cellStyle name="Note 2 5 4 2 6" xfId="60254"/>
    <cellStyle name="Note 2 5 4 2 6 2" xfId="60255"/>
    <cellStyle name="Note 2 5 4 2 6 2 2" xfId="60256"/>
    <cellStyle name="Note 2 5 4 2 6 2 2 2" xfId="60257"/>
    <cellStyle name="Note 2 5 4 2 6 2 3" xfId="60258"/>
    <cellStyle name="Note 2 5 4 2 6 3" xfId="60259"/>
    <cellStyle name="Note 2 5 4 2 6 3 2" xfId="60260"/>
    <cellStyle name="Note 2 5 4 2 6 4" xfId="60261"/>
    <cellStyle name="Note 2 5 4 2 7" xfId="60262"/>
    <cellStyle name="Note 2 5 4 2 7 2" xfId="60263"/>
    <cellStyle name="Note 2 5 4 2 7 2 2" xfId="60264"/>
    <cellStyle name="Note 2 5 4 2 7 3" xfId="60265"/>
    <cellStyle name="Note 2 5 4 2 8" xfId="60266"/>
    <cellStyle name="Note 2 5 4 2 8 2" xfId="60267"/>
    <cellStyle name="Note 2 5 4 2 9" xfId="60268"/>
    <cellStyle name="Note 2 5 4 3" xfId="60269"/>
    <cellStyle name="Note 2 5 4 3 10" xfId="60270"/>
    <cellStyle name="Note 2 5 4 3 11" xfId="60271"/>
    <cellStyle name="Note 2 5 4 3 2" xfId="60272"/>
    <cellStyle name="Note 2 5 4 3 2 2" xfId="60273"/>
    <cellStyle name="Note 2 5 4 3 2 2 2" xfId="60274"/>
    <cellStyle name="Note 2 5 4 3 2 2 2 2" xfId="60275"/>
    <cellStyle name="Note 2 5 4 3 2 2 2 2 2" xfId="60276"/>
    <cellStyle name="Note 2 5 4 3 2 2 2 3" xfId="60277"/>
    <cellStyle name="Note 2 5 4 3 2 2 3" xfId="60278"/>
    <cellStyle name="Note 2 5 4 3 2 2 3 2" xfId="60279"/>
    <cellStyle name="Note 2 5 4 3 2 2 4" xfId="60280"/>
    <cellStyle name="Note 2 5 4 3 2 3" xfId="60281"/>
    <cellStyle name="Note 2 5 4 3 2 3 2" xfId="60282"/>
    <cellStyle name="Note 2 5 4 3 2 3 2 2" xfId="60283"/>
    <cellStyle name="Note 2 5 4 3 2 3 2 2 2" xfId="60284"/>
    <cellStyle name="Note 2 5 4 3 2 3 2 3" xfId="60285"/>
    <cellStyle name="Note 2 5 4 3 2 3 3" xfId="60286"/>
    <cellStyle name="Note 2 5 4 3 2 3 3 2" xfId="60287"/>
    <cellStyle name="Note 2 5 4 3 2 3 4" xfId="60288"/>
    <cellStyle name="Note 2 5 4 3 2 4" xfId="60289"/>
    <cellStyle name="Note 2 5 4 3 2 4 2" xfId="60290"/>
    <cellStyle name="Note 2 5 4 3 2 4 2 2" xfId="60291"/>
    <cellStyle name="Note 2 5 4 3 2 4 3" xfId="60292"/>
    <cellStyle name="Note 2 5 4 3 2 5" xfId="60293"/>
    <cellStyle name="Note 2 5 4 3 2 5 2" xfId="60294"/>
    <cellStyle name="Note 2 5 4 3 2 6" xfId="60295"/>
    <cellStyle name="Note 2 5 4 3 2 7" xfId="60296"/>
    <cellStyle name="Note 2 5 4 3 3" xfId="60297"/>
    <cellStyle name="Note 2 5 4 3 3 2" xfId="60298"/>
    <cellStyle name="Note 2 5 4 3 3 2 2" xfId="60299"/>
    <cellStyle name="Note 2 5 4 3 3 2 2 2" xfId="60300"/>
    <cellStyle name="Note 2 5 4 3 3 2 3" xfId="60301"/>
    <cellStyle name="Note 2 5 4 3 3 3" xfId="60302"/>
    <cellStyle name="Note 2 5 4 3 3 3 2" xfId="60303"/>
    <cellStyle name="Note 2 5 4 3 3 4" xfId="60304"/>
    <cellStyle name="Note 2 5 4 3 3 5" xfId="60305"/>
    <cellStyle name="Note 2 5 4 3 4" xfId="60306"/>
    <cellStyle name="Note 2 5 4 3 4 2" xfId="60307"/>
    <cellStyle name="Note 2 5 4 3 4 2 2" xfId="60308"/>
    <cellStyle name="Note 2 5 4 3 4 2 2 2" xfId="60309"/>
    <cellStyle name="Note 2 5 4 3 4 2 3" xfId="60310"/>
    <cellStyle name="Note 2 5 4 3 4 3" xfId="60311"/>
    <cellStyle name="Note 2 5 4 3 4 3 2" xfId="60312"/>
    <cellStyle name="Note 2 5 4 3 4 4" xfId="60313"/>
    <cellStyle name="Note 2 5 4 3 5" xfId="60314"/>
    <cellStyle name="Note 2 5 4 3 5 2" xfId="60315"/>
    <cellStyle name="Note 2 5 4 3 5 2 2" xfId="60316"/>
    <cellStyle name="Note 2 5 4 3 5 2 2 2" xfId="60317"/>
    <cellStyle name="Note 2 5 4 3 5 2 3" xfId="60318"/>
    <cellStyle name="Note 2 5 4 3 5 3" xfId="60319"/>
    <cellStyle name="Note 2 5 4 3 5 3 2" xfId="60320"/>
    <cellStyle name="Note 2 5 4 3 5 4" xfId="60321"/>
    <cellStyle name="Note 2 5 4 3 6" xfId="60322"/>
    <cellStyle name="Note 2 5 4 3 6 2" xfId="60323"/>
    <cellStyle name="Note 2 5 4 3 6 2 2" xfId="60324"/>
    <cellStyle name="Note 2 5 4 3 6 2 2 2" xfId="60325"/>
    <cellStyle name="Note 2 5 4 3 6 2 3" xfId="60326"/>
    <cellStyle name="Note 2 5 4 3 6 3" xfId="60327"/>
    <cellStyle name="Note 2 5 4 3 6 3 2" xfId="60328"/>
    <cellStyle name="Note 2 5 4 3 6 4" xfId="60329"/>
    <cellStyle name="Note 2 5 4 3 7" xfId="60330"/>
    <cellStyle name="Note 2 5 4 3 7 2" xfId="60331"/>
    <cellStyle name="Note 2 5 4 3 7 2 2" xfId="60332"/>
    <cellStyle name="Note 2 5 4 3 7 3" xfId="60333"/>
    <cellStyle name="Note 2 5 4 3 8" xfId="60334"/>
    <cellStyle name="Note 2 5 4 3 8 2" xfId="60335"/>
    <cellStyle name="Note 2 5 4 3 9" xfId="60336"/>
    <cellStyle name="Note 2 5 4 4" xfId="60337"/>
    <cellStyle name="Note 2 5 4 4 2" xfId="60338"/>
    <cellStyle name="Note 2 5 4 4 2 2" xfId="60339"/>
    <cellStyle name="Note 2 5 4 4 2 2 2" xfId="60340"/>
    <cellStyle name="Note 2 5 4 4 2 2 2 2" xfId="60341"/>
    <cellStyle name="Note 2 5 4 4 2 2 3" xfId="60342"/>
    <cellStyle name="Note 2 5 4 4 2 3" xfId="60343"/>
    <cellStyle name="Note 2 5 4 4 2 3 2" xfId="60344"/>
    <cellStyle name="Note 2 5 4 4 2 4" xfId="60345"/>
    <cellStyle name="Note 2 5 4 4 3" xfId="60346"/>
    <cellStyle name="Note 2 5 4 4 3 2" xfId="60347"/>
    <cellStyle name="Note 2 5 4 4 3 2 2" xfId="60348"/>
    <cellStyle name="Note 2 5 4 4 3 2 2 2" xfId="60349"/>
    <cellStyle name="Note 2 5 4 4 3 2 3" xfId="60350"/>
    <cellStyle name="Note 2 5 4 4 3 3" xfId="60351"/>
    <cellStyle name="Note 2 5 4 4 3 3 2" xfId="60352"/>
    <cellStyle name="Note 2 5 4 4 3 4" xfId="60353"/>
    <cellStyle name="Note 2 5 4 4 4" xfId="60354"/>
    <cellStyle name="Note 2 5 4 4 4 2" xfId="60355"/>
    <cellStyle name="Note 2 5 4 4 4 2 2" xfId="60356"/>
    <cellStyle name="Note 2 5 4 4 4 3" xfId="60357"/>
    <cellStyle name="Note 2 5 4 4 5" xfId="60358"/>
    <cellStyle name="Note 2 5 4 4 5 2" xfId="60359"/>
    <cellStyle name="Note 2 5 4 4 6" xfId="60360"/>
    <cellStyle name="Note 2 5 4 4 7" xfId="60361"/>
    <cellStyle name="Note 2 5 4 5" xfId="60362"/>
    <cellStyle name="Note 2 5 4 5 2" xfId="60363"/>
    <cellStyle name="Note 2 5 4 5 2 2" xfId="60364"/>
    <cellStyle name="Note 2 5 4 5 2 2 2" xfId="60365"/>
    <cellStyle name="Note 2 5 4 5 2 3" xfId="60366"/>
    <cellStyle name="Note 2 5 4 5 3" xfId="60367"/>
    <cellStyle name="Note 2 5 4 5 3 2" xfId="60368"/>
    <cellStyle name="Note 2 5 4 5 4" xfId="60369"/>
    <cellStyle name="Note 2 5 4 5 5" xfId="60370"/>
    <cellStyle name="Note 2 5 4 6" xfId="60371"/>
    <cellStyle name="Note 2 5 4 6 2" xfId="60372"/>
    <cellStyle name="Note 2 5 4 6 2 2" xfId="60373"/>
    <cellStyle name="Note 2 5 4 6 2 2 2" xfId="60374"/>
    <cellStyle name="Note 2 5 4 6 2 3" xfId="60375"/>
    <cellStyle name="Note 2 5 4 6 3" xfId="60376"/>
    <cellStyle name="Note 2 5 4 6 3 2" xfId="60377"/>
    <cellStyle name="Note 2 5 4 6 4" xfId="60378"/>
    <cellStyle name="Note 2 5 4 7" xfId="60379"/>
    <cellStyle name="Note 2 5 4 7 2" xfId="60380"/>
    <cellStyle name="Note 2 5 4 7 2 2" xfId="60381"/>
    <cellStyle name="Note 2 5 4 7 2 2 2" xfId="60382"/>
    <cellStyle name="Note 2 5 4 7 2 3" xfId="60383"/>
    <cellStyle name="Note 2 5 4 7 3" xfId="60384"/>
    <cellStyle name="Note 2 5 4 7 3 2" xfId="60385"/>
    <cellStyle name="Note 2 5 4 7 4" xfId="60386"/>
    <cellStyle name="Note 2 5 4 8" xfId="60387"/>
    <cellStyle name="Note 2 5 4 8 2" xfId="60388"/>
    <cellStyle name="Note 2 5 4 8 2 2" xfId="60389"/>
    <cellStyle name="Note 2 5 4 8 2 2 2" xfId="60390"/>
    <cellStyle name="Note 2 5 4 8 2 3" xfId="60391"/>
    <cellStyle name="Note 2 5 4 8 3" xfId="60392"/>
    <cellStyle name="Note 2 5 4 8 3 2" xfId="60393"/>
    <cellStyle name="Note 2 5 4 8 4" xfId="60394"/>
    <cellStyle name="Note 2 5 4 9" xfId="60395"/>
    <cellStyle name="Note 2 5 4 9 2" xfId="60396"/>
    <cellStyle name="Note 2 5 4 9 2 2" xfId="60397"/>
    <cellStyle name="Note 2 5 4 9 3" xfId="60398"/>
    <cellStyle name="Note 2 5 5" xfId="60399"/>
    <cellStyle name="Note 2 5 5 10" xfId="60400"/>
    <cellStyle name="Note 2 5 5 10 2" xfId="60401"/>
    <cellStyle name="Note 2 5 5 11" xfId="60402"/>
    <cellStyle name="Note 2 5 5 12" xfId="60403"/>
    <cellStyle name="Note 2 5 5 13" xfId="60404"/>
    <cellStyle name="Note 2 5 5 2" xfId="60405"/>
    <cellStyle name="Note 2 5 5 2 10" xfId="60406"/>
    <cellStyle name="Note 2 5 5 2 11" xfId="60407"/>
    <cellStyle name="Note 2 5 5 2 2" xfId="60408"/>
    <cellStyle name="Note 2 5 5 2 2 2" xfId="60409"/>
    <cellStyle name="Note 2 5 5 2 2 2 2" xfId="60410"/>
    <cellStyle name="Note 2 5 5 2 2 2 2 2" xfId="60411"/>
    <cellStyle name="Note 2 5 5 2 2 2 2 2 2" xfId="60412"/>
    <cellStyle name="Note 2 5 5 2 2 2 2 3" xfId="60413"/>
    <cellStyle name="Note 2 5 5 2 2 2 3" xfId="60414"/>
    <cellStyle name="Note 2 5 5 2 2 2 3 2" xfId="60415"/>
    <cellStyle name="Note 2 5 5 2 2 2 4" xfId="60416"/>
    <cellStyle name="Note 2 5 5 2 2 3" xfId="60417"/>
    <cellStyle name="Note 2 5 5 2 2 3 2" xfId="60418"/>
    <cellStyle name="Note 2 5 5 2 2 3 2 2" xfId="60419"/>
    <cellStyle name="Note 2 5 5 2 2 3 2 2 2" xfId="60420"/>
    <cellStyle name="Note 2 5 5 2 2 3 2 3" xfId="60421"/>
    <cellStyle name="Note 2 5 5 2 2 3 3" xfId="60422"/>
    <cellStyle name="Note 2 5 5 2 2 3 3 2" xfId="60423"/>
    <cellStyle name="Note 2 5 5 2 2 3 4" xfId="60424"/>
    <cellStyle name="Note 2 5 5 2 2 4" xfId="60425"/>
    <cellStyle name="Note 2 5 5 2 2 4 2" xfId="60426"/>
    <cellStyle name="Note 2 5 5 2 2 4 2 2" xfId="60427"/>
    <cellStyle name="Note 2 5 5 2 2 4 3" xfId="60428"/>
    <cellStyle name="Note 2 5 5 2 2 5" xfId="60429"/>
    <cellStyle name="Note 2 5 5 2 2 5 2" xfId="60430"/>
    <cellStyle name="Note 2 5 5 2 2 6" xfId="60431"/>
    <cellStyle name="Note 2 5 5 2 2 7" xfId="60432"/>
    <cellStyle name="Note 2 5 5 2 3" xfId="60433"/>
    <cellStyle name="Note 2 5 5 2 3 2" xfId="60434"/>
    <cellStyle name="Note 2 5 5 2 3 2 2" xfId="60435"/>
    <cellStyle name="Note 2 5 5 2 3 2 2 2" xfId="60436"/>
    <cellStyle name="Note 2 5 5 2 3 2 3" xfId="60437"/>
    <cellStyle name="Note 2 5 5 2 3 3" xfId="60438"/>
    <cellStyle name="Note 2 5 5 2 3 3 2" xfId="60439"/>
    <cellStyle name="Note 2 5 5 2 3 4" xfId="60440"/>
    <cellStyle name="Note 2 5 5 2 3 5" xfId="60441"/>
    <cellStyle name="Note 2 5 5 2 4" xfId="60442"/>
    <cellStyle name="Note 2 5 5 2 4 2" xfId="60443"/>
    <cellStyle name="Note 2 5 5 2 4 2 2" xfId="60444"/>
    <cellStyle name="Note 2 5 5 2 4 2 2 2" xfId="60445"/>
    <cellStyle name="Note 2 5 5 2 4 2 3" xfId="60446"/>
    <cellStyle name="Note 2 5 5 2 4 3" xfId="60447"/>
    <cellStyle name="Note 2 5 5 2 4 3 2" xfId="60448"/>
    <cellStyle name="Note 2 5 5 2 4 4" xfId="60449"/>
    <cellStyle name="Note 2 5 5 2 5" xfId="60450"/>
    <cellStyle name="Note 2 5 5 2 5 2" xfId="60451"/>
    <cellStyle name="Note 2 5 5 2 5 2 2" xfId="60452"/>
    <cellStyle name="Note 2 5 5 2 5 2 2 2" xfId="60453"/>
    <cellStyle name="Note 2 5 5 2 5 2 3" xfId="60454"/>
    <cellStyle name="Note 2 5 5 2 5 3" xfId="60455"/>
    <cellStyle name="Note 2 5 5 2 5 3 2" xfId="60456"/>
    <cellStyle name="Note 2 5 5 2 5 4" xfId="60457"/>
    <cellStyle name="Note 2 5 5 2 6" xfId="60458"/>
    <cellStyle name="Note 2 5 5 2 6 2" xfId="60459"/>
    <cellStyle name="Note 2 5 5 2 6 2 2" xfId="60460"/>
    <cellStyle name="Note 2 5 5 2 6 2 2 2" xfId="60461"/>
    <cellStyle name="Note 2 5 5 2 6 2 3" xfId="60462"/>
    <cellStyle name="Note 2 5 5 2 6 3" xfId="60463"/>
    <cellStyle name="Note 2 5 5 2 6 3 2" xfId="60464"/>
    <cellStyle name="Note 2 5 5 2 6 4" xfId="60465"/>
    <cellStyle name="Note 2 5 5 2 7" xfId="60466"/>
    <cellStyle name="Note 2 5 5 2 7 2" xfId="60467"/>
    <cellStyle name="Note 2 5 5 2 7 2 2" xfId="60468"/>
    <cellStyle name="Note 2 5 5 2 7 3" xfId="60469"/>
    <cellStyle name="Note 2 5 5 2 8" xfId="60470"/>
    <cellStyle name="Note 2 5 5 2 8 2" xfId="60471"/>
    <cellStyle name="Note 2 5 5 2 9" xfId="60472"/>
    <cellStyle name="Note 2 5 5 3" xfId="60473"/>
    <cellStyle name="Note 2 5 5 3 10" xfId="60474"/>
    <cellStyle name="Note 2 5 5 3 2" xfId="60475"/>
    <cellStyle name="Note 2 5 5 3 2 2" xfId="60476"/>
    <cellStyle name="Note 2 5 5 3 2 2 2" xfId="60477"/>
    <cellStyle name="Note 2 5 5 3 2 2 2 2" xfId="60478"/>
    <cellStyle name="Note 2 5 5 3 2 2 2 2 2" xfId="60479"/>
    <cellStyle name="Note 2 5 5 3 2 2 2 3" xfId="60480"/>
    <cellStyle name="Note 2 5 5 3 2 2 3" xfId="60481"/>
    <cellStyle name="Note 2 5 5 3 2 2 3 2" xfId="60482"/>
    <cellStyle name="Note 2 5 5 3 2 2 4" xfId="60483"/>
    <cellStyle name="Note 2 5 5 3 2 3" xfId="60484"/>
    <cellStyle name="Note 2 5 5 3 2 3 2" xfId="60485"/>
    <cellStyle name="Note 2 5 5 3 2 3 2 2" xfId="60486"/>
    <cellStyle name="Note 2 5 5 3 2 3 2 2 2" xfId="60487"/>
    <cellStyle name="Note 2 5 5 3 2 3 2 3" xfId="60488"/>
    <cellStyle name="Note 2 5 5 3 2 3 3" xfId="60489"/>
    <cellStyle name="Note 2 5 5 3 2 3 3 2" xfId="60490"/>
    <cellStyle name="Note 2 5 5 3 2 3 4" xfId="60491"/>
    <cellStyle name="Note 2 5 5 3 2 4" xfId="60492"/>
    <cellStyle name="Note 2 5 5 3 2 4 2" xfId="60493"/>
    <cellStyle name="Note 2 5 5 3 2 4 2 2" xfId="60494"/>
    <cellStyle name="Note 2 5 5 3 2 4 3" xfId="60495"/>
    <cellStyle name="Note 2 5 5 3 2 5" xfId="60496"/>
    <cellStyle name="Note 2 5 5 3 2 5 2" xfId="60497"/>
    <cellStyle name="Note 2 5 5 3 2 6" xfId="60498"/>
    <cellStyle name="Note 2 5 5 3 2 7" xfId="60499"/>
    <cellStyle name="Note 2 5 5 3 3" xfId="60500"/>
    <cellStyle name="Note 2 5 5 3 3 2" xfId="60501"/>
    <cellStyle name="Note 2 5 5 3 3 2 2" xfId="60502"/>
    <cellStyle name="Note 2 5 5 3 3 2 2 2" xfId="60503"/>
    <cellStyle name="Note 2 5 5 3 3 2 3" xfId="60504"/>
    <cellStyle name="Note 2 5 5 3 3 3" xfId="60505"/>
    <cellStyle name="Note 2 5 5 3 3 3 2" xfId="60506"/>
    <cellStyle name="Note 2 5 5 3 3 4" xfId="60507"/>
    <cellStyle name="Note 2 5 5 3 3 5" xfId="60508"/>
    <cellStyle name="Note 2 5 5 3 4" xfId="60509"/>
    <cellStyle name="Note 2 5 5 3 4 2" xfId="60510"/>
    <cellStyle name="Note 2 5 5 3 4 2 2" xfId="60511"/>
    <cellStyle name="Note 2 5 5 3 4 2 2 2" xfId="60512"/>
    <cellStyle name="Note 2 5 5 3 4 2 3" xfId="60513"/>
    <cellStyle name="Note 2 5 5 3 4 3" xfId="60514"/>
    <cellStyle name="Note 2 5 5 3 4 3 2" xfId="60515"/>
    <cellStyle name="Note 2 5 5 3 4 4" xfId="60516"/>
    <cellStyle name="Note 2 5 5 3 5" xfId="60517"/>
    <cellStyle name="Note 2 5 5 3 5 2" xfId="60518"/>
    <cellStyle name="Note 2 5 5 3 5 2 2" xfId="60519"/>
    <cellStyle name="Note 2 5 5 3 5 2 2 2" xfId="60520"/>
    <cellStyle name="Note 2 5 5 3 5 2 3" xfId="60521"/>
    <cellStyle name="Note 2 5 5 3 5 3" xfId="60522"/>
    <cellStyle name="Note 2 5 5 3 5 3 2" xfId="60523"/>
    <cellStyle name="Note 2 5 5 3 5 4" xfId="60524"/>
    <cellStyle name="Note 2 5 5 3 6" xfId="60525"/>
    <cellStyle name="Note 2 5 5 3 6 2" xfId="60526"/>
    <cellStyle name="Note 2 5 5 3 6 2 2" xfId="60527"/>
    <cellStyle name="Note 2 5 5 3 6 2 2 2" xfId="60528"/>
    <cellStyle name="Note 2 5 5 3 6 2 3" xfId="60529"/>
    <cellStyle name="Note 2 5 5 3 6 3" xfId="60530"/>
    <cellStyle name="Note 2 5 5 3 6 3 2" xfId="60531"/>
    <cellStyle name="Note 2 5 5 3 6 4" xfId="60532"/>
    <cellStyle name="Note 2 5 5 3 7" xfId="60533"/>
    <cellStyle name="Note 2 5 5 3 7 2" xfId="60534"/>
    <cellStyle name="Note 2 5 5 3 7 2 2" xfId="60535"/>
    <cellStyle name="Note 2 5 5 3 7 3" xfId="60536"/>
    <cellStyle name="Note 2 5 5 3 8" xfId="60537"/>
    <cellStyle name="Note 2 5 5 3 8 2" xfId="60538"/>
    <cellStyle name="Note 2 5 5 3 9" xfId="60539"/>
    <cellStyle name="Note 2 5 5 4" xfId="60540"/>
    <cellStyle name="Note 2 5 5 4 2" xfId="60541"/>
    <cellStyle name="Note 2 5 5 4 2 2" xfId="60542"/>
    <cellStyle name="Note 2 5 5 4 2 2 2" xfId="60543"/>
    <cellStyle name="Note 2 5 5 4 2 2 2 2" xfId="60544"/>
    <cellStyle name="Note 2 5 5 4 2 2 3" xfId="60545"/>
    <cellStyle name="Note 2 5 5 4 2 3" xfId="60546"/>
    <cellStyle name="Note 2 5 5 4 2 3 2" xfId="60547"/>
    <cellStyle name="Note 2 5 5 4 2 4" xfId="60548"/>
    <cellStyle name="Note 2 5 5 4 3" xfId="60549"/>
    <cellStyle name="Note 2 5 5 4 3 2" xfId="60550"/>
    <cellStyle name="Note 2 5 5 4 3 2 2" xfId="60551"/>
    <cellStyle name="Note 2 5 5 4 3 2 2 2" xfId="60552"/>
    <cellStyle name="Note 2 5 5 4 3 2 3" xfId="60553"/>
    <cellStyle name="Note 2 5 5 4 3 3" xfId="60554"/>
    <cellStyle name="Note 2 5 5 4 3 3 2" xfId="60555"/>
    <cellStyle name="Note 2 5 5 4 3 4" xfId="60556"/>
    <cellStyle name="Note 2 5 5 4 4" xfId="60557"/>
    <cellStyle name="Note 2 5 5 4 4 2" xfId="60558"/>
    <cellStyle name="Note 2 5 5 4 4 2 2" xfId="60559"/>
    <cellStyle name="Note 2 5 5 4 4 3" xfId="60560"/>
    <cellStyle name="Note 2 5 5 4 5" xfId="60561"/>
    <cellStyle name="Note 2 5 5 4 5 2" xfId="60562"/>
    <cellStyle name="Note 2 5 5 4 6" xfId="60563"/>
    <cellStyle name="Note 2 5 5 4 7" xfId="60564"/>
    <cellStyle name="Note 2 5 5 5" xfId="60565"/>
    <cellStyle name="Note 2 5 5 5 2" xfId="60566"/>
    <cellStyle name="Note 2 5 5 5 2 2" xfId="60567"/>
    <cellStyle name="Note 2 5 5 5 2 2 2" xfId="60568"/>
    <cellStyle name="Note 2 5 5 5 2 3" xfId="60569"/>
    <cellStyle name="Note 2 5 5 5 3" xfId="60570"/>
    <cellStyle name="Note 2 5 5 5 3 2" xfId="60571"/>
    <cellStyle name="Note 2 5 5 5 4" xfId="60572"/>
    <cellStyle name="Note 2 5 5 5 5" xfId="60573"/>
    <cellStyle name="Note 2 5 5 6" xfId="60574"/>
    <cellStyle name="Note 2 5 5 6 2" xfId="60575"/>
    <cellStyle name="Note 2 5 5 6 2 2" xfId="60576"/>
    <cellStyle name="Note 2 5 5 6 2 2 2" xfId="60577"/>
    <cellStyle name="Note 2 5 5 6 2 3" xfId="60578"/>
    <cellStyle name="Note 2 5 5 6 3" xfId="60579"/>
    <cellStyle name="Note 2 5 5 6 3 2" xfId="60580"/>
    <cellStyle name="Note 2 5 5 6 4" xfId="60581"/>
    <cellStyle name="Note 2 5 5 7" xfId="60582"/>
    <cellStyle name="Note 2 5 5 7 2" xfId="60583"/>
    <cellStyle name="Note 2 5 5 7 2 2" xfId="60584"/>
    <cellStyle name="Note 2 5 5 7 2 2 2" xfId="60585"/>
    <cellStyle name="Note 2 5 5 7 2 3" xfId="60586"/>
    <cellStyle name="Note 2 5 5 7 3" xfId="60587"/>
    <cellStyle name="Note 2 5 5 7 3 2" xfId="60588"/>
    <cellStyle name="Note 2 5 5 7 4" xfId="60589"/>
    <cellStyle name="Note 2 5 5 8" xfId="60590"/>
    <cellStyle name="Note 2 5 5 8 2" xfId="60591"/>
    <cellStyle name="Note 2 5 5 8 2 2" xfId="60592"/>
    <cellStyle name="Note 2 5 5 8 2 2 2" xfId="60593"/>
    <cellStyle name="Note 2 5 5 8 2 3" xfId="60594"/>
    <cellStyle name="Note 2 5 5 8 3" xfId="60595"/>
    <cellStyle name="Note 2 5 5 8 3 2" xfId="60596"/>
    <cellStyle name="Note 2 5 5 8 4" xfId="60597"/>
    <cellStyle name="Note 2 5 5 9" xfId="60598"/>
    <cellStyle name="Note 2 5 5 9 2" xfId="60599"/>
    <cellStyle name="Note 2 5 5 9 2 2" xfId="60600"/>
    <cellStyle name="Note 2 5 5 9 3" xfId="60601"/>
    <cellStyle name="Note 2 5 6" xfId="60602"/>
    <cellStyle name="Note 2 5 6 10" xfId="60603"/>
    <cellStyle name="Note 2 5 6 11" xfId="60604"/>
    <cellStyle name="Note 2 5 6 2" xfId="60605"/>
    <cellStyle name="Note 2 5 6 2 2" xfId="60606"/>
    <cellStyle name="Note 2 5 6 2 2 2" xfId="60607"/>
    <cellStyle name="Note 2 5 6 2 2 2 2" xfId="60608"/>
    <cellStyle name="Note 2 5 6 2 2 2 2 2" xfId="60609"/>
    <cellStyle name="Note 2 5 6 2 2 2 3" xfId="60610"/>
    <cellStyle name="Note 2 5 6 2 2 3" xfId="60611"/>
    <cellStyle name="Note 2 5 6 2 2 3 2" xfId="60612"/>
    <cellStyle name="Note 2 5 6 2 2 4" xfId="60613"/>
    <cellStyle name="Note 2 5 6 2 3" xfId="60614"/>
    <cellStyle name="Note 2 5 6 2 3 2" xfId="60615"/>
    <cellStyle name="Note 2 5 6 2 3 2 2" xfId="60616"/>
    <cellStyle name="Note 2 5 6 2 3 2 2 2" xfId="60617"/>
    <cellStyle name="Note 2 5 6 2 3 2 3" xfId="60618"/>
    <cellStyle name="Note 2 5 6 2 3 3" xfId="60619"/>
    <cellStyle name="Note 2 5 6 2 3 3 2" xfId="60620"/>
    <cellStyle name="Note 2 5 6 2 3 4" xfId="60621"/>
    <cellStyle name="Note 2 5 6 2 4" xfId="60622"/>
    <cellStyle name="Note 2 5 6 2 4 2" xfId="60623"/>
    <cellStyle name="Note 2 5 6 2 4 2 2" xfId="60624"/>
    <cellStyle name="Note 2 5 6 2 4 3" xfId="60625"/>
    <cellStyle name="Note 2 5 6 2 5" xfId="60626"/>
    <cellStyle name="Note 2 5 6 2 5 2" xfId="60627"/>
    <cellStyle name="Note 2 5 6 2 6" xfId="60628"/>
    <cellStyle name="Note 2 5 6 2 7" xfId="60629"/>
    <cellStyle name="Note 2 5 6 3" xfId="60630"/>
    <cellStyle name="Note 2 5 6 3 2" xfId="60631"/>
    <cellStyle name="Note 2 5 6 3 2 2" xfId="60632"/>
    <cellStyle name="Note 2 5 6 3 2 2 2" xfId="60633"/>
    <cellStyle name="Note 2 5 6 3 2 3" xfId="60634"/>
    <cellStyle name="Note 2 5 6 3 3" xfId="60635"/>
    <cellStyle name="Note 2 5 6 3 3 2" xfId="60636"/>
    <cellStyle name="Note 2 5 6 3 4" xfId="60637"/>
    <cellStyle name="Note 2 5 6 3 5" xfId="60638"/>
    <cellStyle name="Note 2 5 6 4" xfId="60639"/>
    <cellStyle name="Note 2 5 6 4 2" xfId="60640"/>
    <cellStyle name="Note 2 5 6 4 2 2" xfId="60641"/>
    <cellStyle name="Note 2 5 6 4 2 2 2" xfId="60642"/>
    <cellStyle name="Note 2 5 6 4 2 3" xfId="60643"/>
    <cellStyle name="Note 2 5 6 4 3" xfId="60644"/>
    <cellStyle name="Note 2 5 6 4 3 2" xfId="60645"/>
    <cellStyle name="Note 2 5 6 4 4" xfId="60646"/>
    <cellStyle name="Note 2 5 6 5" xfId="60647"/>
    <cellStyle name="Note 2 5 6 5 2" xfId="60648"/>
    <cellStyle name="Note 2 5 6 5 2 2" xfId="60649"/>
    <cellStyle name="Note 2 5 6 5 2 2 2" xfId="60650"/>
    <cellStyle name="Note 2 5 6 5 2 3" xfId="60651"/>
    <cellStyle name="Note 2 5 6 5 3" xfId="60652"/>
    <cellStyle name="Note 2 5 6 5 3 2" xfId="60653"/>
    <cellStyle name="Note 2 5 6 5 4" xfId="60654"/>
    <cellStyle name="Note 2 5 6 6" xfId="60655"/>
    <cellStyle name="Note 2 5 6 6 2" xfId="60656"/>
    <cellStyle name="Note 2 5 6 6 2 2" xfId="60657"/>
    <cellStyle name="Note 2 5 6 6 2 2 2" xfId="60658"/>
    <cellStyle name="Note 2 5 6 6 2 3" xfId="60659"/>
    <cellStyle name="Note 2 5 6 6 3" xfId="60660"/>
    <cellStyle name="Note 2 5 6 6 3 2" xfId="60661"/>
    <cellStyle name="Note 2 5 6 6 4" xfId="60662"/>
    <cellStyle name="Note 2 5 6 7" xfId="60663"/>
    <cellStyle name="Note 2 5 6 7 2" xfId="60664"/>
    <cellStyle name="Note 2 5 6 7 2 2" xfId="60665"/>
    <cellStyle name="Note 2 5 6 7 3" xfId="60666"/>
    <cellStyle name="Note 2 5 6 8" xfId="60667"/>
    <cellStyle name="Note 2 5 6 8 2" xfId="60668"/>
    <cellStyle name="Note 2 5 6 9" xfId="60669"/>
    <cellStyle name="Note 2 5 7" xfId="60670"/>
    <cellStyle name="Note 2 5 7 10" xfId="60671"/>
    <cellStyle name="Note 2 5 7 11" xfId="60672"/>
    <cellStyle name="Note 2 5 7 2" xfId="60673"/>
    <cellStyle name="Note 2 5 7 2 2" xfId="60674"/>
    <cellStyle name="Note 2 5 7 2 2 2" xfId="60675"/>
    <cellStyle name="Note 2 5 7 2 2 2 2" xfId="60676"/>
    <cellStyle name="Note 2 5 7 2 2 2 2 2" xfId="60677"/>
    <cellStyle name="Note 2 5 7 2 2 2 3" xfId="60678"/>
    <cellStyle name="Note 2 5 7 2 2 3" xfId="60679"/>
    <cellStyle name="Note 2 5 7 2 2 3 2" xfId="60680"/>
    <cellStyle name="Note 2 5 7 2 2 4" xfId="60681"/>
    <cellStyle name="Note 2 5 7 2 3" xfId="60682"/>
    <cellStyle name="Note 2 5 7 2 3 2" xfId="60683"/>
    <cellStyle name="Note 2 5 7 2 3 2 2" xfId="60684"/>
    <cellStyle name="Note 2 5 7 2 3 2 2 2" xfId="60685"/>
    <cellStyle name="Note 2 5 7 2 3 2 3" xfId="60686"/>
    <cellStyle name="Note 2 5 7 2 3 3" xfId="60687"/>
    <cellStyle name="Note 2 5 7 2 3 3 2" xfId="60688"/>
    <cellStyle name="Note 2 5 7 2 3 4" xfId="60689"/>
    <cellStyle name="Note 2 5 7 2 4" xfId="60690"/>
    <cellStyle name="Note 2 5 7 2 4 2" xfId="60691"/>
    <cellStyle name="Note 2 5 7 2 4 2 2" xfId="60692"/>
    <cellStyle name="Note 2 5 7 2 4 3" xfId="60693"/>
    <cellStyle name="Note 2 5 7 2 5" xfId="60694"/>
    <cellStyle name="Note 2 5 7 2 5 2" xfId="60695"/>
    <cellStyle name="Note 2 5 7 2 6" xfId="60696"/>
    <cellStyle name="Note 2 5 7 2 7" xfId="60697"/>
    <cellStyle name="Note 2 5 7 3" xfId="60698"/>
    <cellStyle name="Note 2 5 7 3 2" xfId="60699"/>
    <cellStyle name="Note 2 5 7 3 2 2" xfId="60700"/>
    <cellStyle name="Note 2 5 7 3 2 2 2" xfId="60701"/>
    <cellStyle name="Note 2 5 7 3 2 3" xfId="60702"/>
    <cellStyle name="Note 2 5 7 3 3" xfId="60703"/>
    <cellStyle name="Note 2 5 7 3 3 2" xfId="60704"/>
    <cellStyle name="Note 2 5 7 3 4" xfId="60705"/>
    <cellStyle name="Note 2 5 7 3 5" xfId="60706"/>
    <cellStyle name="Note 2 5 7 4" xfId="60707"/>
    <cellStyle name="Note 2 5 7 4 2" xfId="60708"/>
    <cellStyle name="Note 2 5 7 4 2 2" xfId="60709"/>
    <cellStyle name="Note 2 5 7 4 2 2 2" xfId="60710"/>
    <cellStyle name="Note 2 5 7 4 2 3" xfId="60711"/>
    <cellStyle name="Note 2 5 7 4 3" xfId="60712"/>
    <cellStyle name="Note 2 5 7 4 3 2" xfId="60713"/>
    <cellStyle name="Note 2 5 7 4 4" xfId="60714"/>
    <cellStyle name="Note 2 5 7 5" xfId="60715"/>
    <cellStyle name="Note 2 5 7 5 2" xfId="60716"/>
    <cellStyle name="Note 2 5 7 5 2 2" xfId="60717"/>
    <cellStyle name="Note 2 5 7 5 2 2 2" xfId="60718"/>
    <cellStyle name="Note 2 5 7 5 2 3" xfId="60719"/>
    <cellStyle name="Note 2 5 7 5 3" xfId="60720"/>
    <cellStyle name="Note 2 5 7 5 3 2" xfId="60721"/>
    <cellStyle name="Note 2 5 7 5 4" xfId="60722"/>
    <cellStyle name="Note 2 5 7 6" xfId="60723"/>
    <cellStyle name="Note 2 5 7 6 2" xfId="60724"/>
    <cellStyle name="Note 2 5 7 6 2 2" xfId="60725"/>
    <cellStyle name="Note 2 5 7 6 2 2 2" xfId="60726"/>
    <cellStyle name="Note 2 5 7 6 2 3" xfId="60727"/>
    <cellStyle name="Note 2 5 7 6 3" xfId="60728"/>
    <cellStyle name="Note 2 5 7 6 3 2" xfId="60729"/>
    <cellStyle name="Note 2 5 7 6 4" xfId="60730"/>
    <cellStyle name="Note 2 5 7 7" xfId="60731"/>
    <cellStyle name="Note 2 5 7 7 2" xfId="60732"/>
    <cellStyle name="Note 2 5 7 7 2 2" xfId="60733"/>
    <cellStyle name="Note 2 5 7 7 3" xfId="60734"/>
    <cellStyle name="Note 2 5 7 8" xfId="60735"/>
    <cellStyle name="Note 2 5 7 8 2" xfId="60736"/>
    <cellStyle name="Note 2 5 7 9" xfId="60737"/>
    <cellStyle name="Note 2 5 8" xfId="60738"/>
    <cellStyle name="Note 2 5 8 2" xfId="60739"/>
    <cellStyle name="Note 2 5 8 2 2" xfId="60740"/>
    <cellStyle name="Note 2 5 8 2 2 2" xfId="60741"/>
    <cellStyle name="Note 2 5 8 2 2 2 2" xfId="60742"/>
    <cellStyle name="Note 2 5 8 2 2 3" xfId="60743"/>
    <cellStyle name="Note 2 5 8 2 3" xfId="60744"/>
    <cellStyle name="Note 2 5 8 2 3 2" xfId="60745"/>
    <cellStyle name="Note 2 5 8 2 4" xfId="60746"/>
    <cellStyle name="Note 2 5 8 3" xfId="60747"/>
    <cellStyle name="Note 2 5 8 3 2" xfId="60748"/>
    <cellStyle name="Note 2 5 8 3 2 2" xfId="60749"/>
    <cellStyle name="Note 2 5 8 3 2 2 2" xfId="60750"/>
    <cellStyle name="Note 2 5 8 3 2 3" xfId="60751"/>
    <cellStyle name="Note 2 5 8 3 3" xfId="60752"/>
    <cellStyle name="Note 2 5 8 3 3 2" xfId="60753"/>
    <cellStyle name="Note 2 5 8 3 4" xfId="60754"/>
    <cellStyle name="Note 2 5 8 4" xfId="60755"/>
    <cellStyle name="Note 2 5 8 4 2" xfId="60756"/>
    <cellStyle name="Note 2 5 8 4 2 2" xfId="60757"/>
    <cellStyle name="Note 2 5 8 4 3" xfId="60758"/>
    <cellStyle name="Note 2 5 8 5" xfId="60759"/>
    <cellStyle name="Note 2 5 8 5 2" xfId="60760"/>
    <cellStyle name="Note 2 5 8 6" xfId="60761"/>
    <cellStyle name="Note 2 5 8 7" xfId="60762"/>
    <cellStyle name="Note 2 5 8 8" xfId="60763"/>
    <cellStyle name="Note 2 5 9" xfId="60764"/>
    <cellStyle name="Note 2 5 9 2" xfId="60765"/>
    <cellStyle name="Note 2 5 9 2 2" xfId="60766"/>
    <cellStyle name="Note 2 5 9 2 2 2" xfId="60767"/>
    <cellStyle name="Note 2 5 9 2 2 2 2" xfId="60768"/>
    <cellStyle name="Note 2 5 9 2 2 3" xfId="60769"/>
    <cellStyle name="Note 2 5 9 2 3" xfId="60770"/>
    <cellStyle name="Note 2 5 9 2 3 2" xfId="60771"/>
    <cellStyle name="Note 2 5 9 2 4" xfId="60772"/>
    <cellStyle name="Note 2 5 9 3" xfId="60773"/>
    <cellStyle name="Note 2 5 9 3 2" xfId="60774"/>
    <cellStyle name="Note 2 5 9 3 2 2" xfId="60775"/>
    <cellStyle name="Note 2 5 9 3 2 2 2" xfId="60776"/>
    <cellStyle name="Note 2 5 9 3 2 3" xfId="60777"/>
    <cellStyle name="Note 2 5 9 3 3" xfId="60778"/>
    <cellStyle name="Note 2 5 9 3 3 2" xfId="60779"/>
    <cellStyle name="Note 2 5 9 3 4" xfId="60780"/>
    <cellStyle name="Note 2 5 9 4" xfId="60781"/>
    <cellStyle name="Note 2 5 9 4 2" xfId="60782"/>
    <cellStyle name="Note 2 5 9 4 2 2" xfId="60783"/>
    <cellStyle name="Note 2 5 9 4 3" xfId="60784"/>
    <cellStyle name="Note 2 5 9 5" xfId="60785"/>
    <cellStyle name="Note 2 5 9 5 2" xfId="60786"/>
    <cellStyle name="Note 2 5 9 6" xfId="60787"/>
    <cellStyle name="Note 2 5 9 7" xfId="60788"/>
    <cellStyle name="Note 2 6" xfId="60789"/>
    <cellStyle name="Note 2 6 10" xfId="60790"/>
    <cellStyle name="Note 2 6 11" xfId="60791"/>
    <cellStyle name="Note 2 6 12" xfId="60792"/>
    <cellStyle name="Note 2 6 13" xfId="60793"/>
    <cellStyle name="Note 2 6 14" xfId="60794"/>
    <cellStyle name="Note 2 6 15" xfId="60795"/>
    <cellStyle name="Note 2 6 2" xfId="60796"/>
    <cellStyle name="Note 2 6 2 10" xfId="60797"/>
    <cellStyle name="Note 2 6 2 11" xfId="60798"/>
    <cellStyle name="Note 2 6 2 2" xfId="60799"/>
    <cellStyle name="Note 2 6 2 2 2" xfId="60800"/>
    <cellStyle name="Note 2 6 2 2 2 2" xfId="60801"/>
    <cellStyle name="Note 2 6 2 2 2 2 2" xfId="60802"/>
    <cellStyle name="Note 2 6 2 2 2 2 2 2" xfId="60803"/>
    <cellStyle name="Note 2 6 2 2 2 2 3" xfId="60804"/>
    <cellStyle name="Note 2 6 2 2 2 3" xfId="60805"/>
    <cellStyle name="Note 2 6 2 2 2 3 2" xfId="60806"/>
    <cellStyle name="Note 2 6 2 2 2 4" xfId="60807"/>
    <cellStyle name="Note 2 6 2 2 3" xfId="60808"/>
    <cellStyle name="Note 2 6 2 2 3 2" xfId="60809"/>
    <cellStyle name="Note 2 6 2 2 3 2 2" xfId="60810"/>
    <cellStyle name="Note 2 6 2 2 3 2 2 2" xfId="60811"/>
    <cellStyle name="Note 2 6 2 2 3 2 3" xfId="60812"/>
    <cellStyle name="Note 2 6 2 2 3 3" xfId="60813"/>
    <cellStyle name="Note 2 6 2 2 3 3 2" xfId="60814"/>
    <cellStyle name="Note 2 6 2 2 3 4" xfId="60815"/>
    <cellStyle name="Note 2 6 2 2 4" xfId="60816"/>
    <cellStyle name="Note 2 6 2 2 4 2" xfId="60817"/>
    <cellStyle name="Note 2 6 2 2 4 2 2" xfId="60818"/>
    <cellStyle name="Note 2 6 2 2 4 3" xfId="60819"/>
    <cellStyle name="Note 2 6 2 2 5" xfId="60820"/>
    <cellStyle name="Note 2 6 2 2 5 2" xfId="60821"/>
    <cellStyle name="Note 2 6 2 2 6" xfId="60822"/>
    <cellStyle name="Note 2 6 2 2 7" xfId="60823"/>
    <cellStyle name="Note 2 6 2 3" xfId="60824"/>
    <cellStyle name="Note 2 6 2 3 2" xfId="60825"/>
    <cellStyle name="Note 2 6 2 3 2 2" xfId="60826"/>
    <cellStyle name="Note 2 6 2 3 2 2 2" xfId="60827"/>
    <cellStyle name="Note 2 6 2 3 2 3" xfId="60828"/>
    <cellStyle name="Note 2 6 2 3 3" xfId="60829"/>
    <cellStyle name="Note 2 6 2 3 3 2" xfId="60830"/>
    <cellStyle name="Note 2 6 2 3 4" xfId="60831"/>
    <cellStyle name="Note 2 6 2 3 5" xfId="60832"/>
    <cellStyle name="Note 2 6 2 4" xfId="60833"/>
    <cellStyle name="Note 2 6 2 4 2" xfId="60834"/>
    <cellStyle name="Note 2 6 2 4 2 2" xfId="60835"/>
    <cellStyle name="Note 2 6 2 4 2 2 2" xfId="60836"/>
    <cellStyle name="Note 2 6 2 4 2 3" xfId="60837"/>
    <cellStyle name="Note 2 6 2 4 3" xfId="60838"/>
    <cellStyle name="Note 2 6 2 4 3 2" xfId="60839"/>
    <cellStyle name="Note 2 6 2 4 4" xfId="60840"/>
    <cellStyle name="Note 2 6 2 5" xfId="60841"/>
    <cellStyle name="Note 2 6 2 5 2" xfId="60842"/>
    <cellStyle name="Note 2 6 2 5 2 2" xfId="60843"/>
    <cellStyle name="Note 2 6 2 5 2 2 2" xfId="60844"/>
    <cellStyle name="Note 2 6 2 5 2 3" xfId="60845"/>
    <cellStyle name="Note 2 6 2 5 3" xfId="60846"/>
    <cellStyle name="Note 2 6 2 5 3 2" xfId="60847"/>
    <cellStyle name="Note 2 6 2 5 4" xfId="60848"/>
    <cellStyle name="Note 2 6 2 6" xfId="60849"/>
    <cellStyle name="Note 2 6 2 6 2" xfId="60850"/>
    <cellStyle name="Note 2 6 2 6 2 2" xfId="60851"/>
    <cellStyle name="Note 2 6 2 6 2 2 2" xfId="60852"/>
    <cellStyle name="Note 2 6 2 6 2 3" xfId="60853"/>
    <cellStyle name="Note 2 6 2 6 3" xfId="60854"/>
    <cellStyle name="Note 2 6 2 6 3 2" xfId="60855"/>
    <cellStyle name="Note 2 6 2 6 4" xfId="60856"/>
    <cellStyle name="Note 2 6 2 7" xfId="60857"/>
    <cellStyle name="Note 2 6 2 7 2" xfId="60858"/>
    <cellStyle name="Note 2 6 2 7 2 2" xfId="60859"/>
    <cellStyle name="Note 2 6 2 7 3" xfId="60860"/>
    <cellStyle name="Note 2 6 2 8" xfId="60861"/>
    <cellStyle name="Note 2 6 2 8 2" xfId="60862"/>
    <cellStyle name="Note 2 6 2 9" xfId="60863"/>
    <cellStyle name="Note 2 6 3" xfId="60864"/>
    <cellStyle name="Note 2 6 3 2" xfId="60865"/>
    <cellStyle name="Note 2 6 3 2 2" xfId="60866"/>
    <cellStyle name="Note 2 6 3 2 3" xfId="60867"/>
    <cellStyle name="Note 2 6 3 3" xfId="60868"/>
    <cellStyle name="Note 2 6 3 4" xfId="60869"/>
    <cellStyle name="Note 2 6 4" xfId="60870"/>
    <cellStyle name="Note 2 6 4 2" xfId="60871"/>
    <cellStyle name="Note 2 6 4 2 2" xfId="60872"/>
    <cellStyle name="Note 2 6 4 2 2 2" xfId="60873"/>
    <cellStyle name="Note 2 6 4 2 2 2 2" xfId="60874"/>
    <cellStyle name="Note 2 6 4 2 2 3" xfId="60875"/>
    <cellStyle name="Note 2 6 4 2 3" xfId="60876"/>
    <cellStyle name="Note 2 6 4 2 3 2" xfId="60877"/>
    <cellStyle name="Note 2 6 4 2 4" xfId="60878"/>
    <cellStyle name="Note 2 6 4 3" xfId="60879"/>
    <cellStyle name="Note 2 6 4 3 2" xfId="60880"/>
    <cellStyle name="Note 2 6 4 3 2 2" xfId="60881"/>
    <cellStyle name="Note 2 6 4 3 2 2 2" xfId="60882"/>
    <cellStyle name="Note 2 6 4 3 2 3" xfId="60883"/>
    <cellStyle name="Note 2 6 4 3 3" xfId="60884"/>
    <cellStyle name="Note 2 6 4 3 3 2" xfId="60885"/>
    <cellStyle name="Note 2 6 4 3 4" xfId="60886"/>
    <cellStyle name="Note 2 6 4 4" xfId="60887"/>
    <cellStyle name="Note 2 6 4 4 2" xfId="60888"/>
    <cellStyle name="Note 2 6 4 4 2 2" xfId="60889"/>
    <cellStyle name="Note 2 6 4 4 3" xfId="60890"/>
    <cellStyle name="Note 2 6 4 5" xfId="60891"/>
    <cellStyle name="Note 2 6 4 5 2" xfId="60892"/>
    <cellStyle name="Note 2 6 4 6" xfId="60893"/>
    <cellStyle name="Note 2 6 4 7" xfId="60894"/>
    <cellStyle name="Note 2 6 4 8" xfId="60895"/>
    <cellStyle name="Note 2 6 5" xfId="60896"/>
    <cellStyle name="Note 2 6 5 2" xfId="60897"/>
    <cellStyle name="Note 2 6 5 2 2" xfId="60898"/>
    <cellStyle name="Note 2 6 5 2 2 2" xfId="60899"/>
    <cellStyle name="Note 2 6 5 2 3" xfId="60900"/>
    <cellStyle name="Note 2 6 5 3" xfId="60901"/>
    <cellStyle name="Note 2 6 5 3 2" xfId="60902"/>
    <cellStyle name="Note 2 6 5 4" xfId="60903"/>
    <cellStyle name="Note 2 6 5 5" xfId="60904"/>
    <cellStyle name="Note 2 6 6" xfId="60905"/>
    <cellStyle name="Note 2 6 6 2" xfId="60906"/>
    <cellStyle name="Note 2 6 6 2 2" xfId="60907"/>
    <cellStyle name="Note 2 6 6 2 2 2" xfId="60908"/>
    <cellStyle name="Note 2 6 6 2 3" xfId="60909"/>
    <cellStyle name="Note 2 6 6 3" xfId="60910"/>
    <cellStyle name="Note 2 6 6 3 2" xfId="60911"/>
    <cellStyle name="Note 2 6 6 4" xfId="60912"/>
    <cellStyle name="Note 2 6 6 5" xfId="60913"/>
    <cellStyle name="Note 2 6 7" xfId="60914"/>
    <cellStyle name="Note 2 6 7 2" xfId="60915"/>
    <cellStyle name="Note 2 6 7 2 2" xfId="60916"/>
    <cellStyle name="Note 2 6 7 2 2 2" xfId="60917"/>
    <cellStyle name="Note 2 6 7 2 3" xfId="60918"/>
    <cellStyle name="Note 2 6 7 3" xfId="60919"/>
    <cellStyle name="Note 2 6 7 3 2" xfId="60920"/>
    <cellStyle name="Note 2 6 7 4" xfId="60921"/>
    <cellStyle name="Note 2 6 8" xfId="60922"/>
    <cellStyle name="Note 2 6 8 2" xfId="60923"/>
    <cellStyle name="Note 2 6 8 2 2" xfId="60924"/>
    <cellStyle name="Note 2 6 8 3" xfId="60925"/>
    <cellStyle name="Note 2 6 9" xfId="60926"/>
    <cellStyle name="Note 2 7" xfId="60927"/>
    <cellStyle name="Note 2 7 10" xfId="60928"/>
    <cellStyle name="Note 2 7 11" xfId="60929"/>
    <cellStyle name="Note 2 7 12" xfId="60930"/>
    <cellStyle name="Note 2 7 13" xfId="60931"/>
    <cellStyle name="Note 2 7 14" xfId="60932"/>
    <cellStyle name="Note 2 7 2" xfId="60933"/>
    <cellStyle name="Note 2 7 2 10" xfId="60934"/>
    <cellStyle name="Note 2 7 2 11" xfId="60935"/>
    <cellStyle name="Note 2 7 2 2" xfId="60936"/>
    <cellStyle name="Note 2 7 2 2 2" xfId="60937"/>
    <cellStyle name="Note 2 7 2 2 2 2" xfId="60938"/>
    <cellStyle name="Note 2 7 2 2 2 2 2" xfId="60939"/>
    <cellStyle name="Note 2 7 2 2 2 2 2 2" xfId="60940"/>
    <cellStyle name="Note 2 7 2 2 2 2 3" xfId="60941"/>
    <cellStyle name="Note 2 7 2 2 2 3" xfId="60942"/>
    <cellStyle name="Note 2 7 2 2 2 3 2" xfId="60943"/>
    <cellStyle name="Note 2 7 2 2 2 4" xfId="60944"/>
    <cellStyle name="Note 2 7 2 2 3" xfId="60945"/>
    <cellStyle name="Note 2 7 2 2 3 2" xfId="60946"/>
    <cellStyle name="Note 2 7 2 2 3 2 2" xfId="60947"/>
    <cellStyle name="Note 2 7 2 2 3 2 2 2" xfId="60948"/>
    <cellStyle name="Note 2 7 2 2 3 2 3" xfId="60949"/>
    <cellStyle name="Note 2 7 2 2 3 3" xfId="60950"/>
    <cellStyle name="Note 2 7 2 2 3 3 2" xfId="60951"/>
    <cellStyle name="Note 2 7 2 2 3 4" xfId="60952"/>
    <cellStyle name="Note 2 7 2 2 4" xfId="60953"/>
    <cellStyle name="Note 2 7 2 2 4 2" xfId="60954"/>
    <cellStyle name="Note 2 7 2 2 4 2 2" xfId="60955"/>
    <cellStyle name="Note 2 7 2 2 4 3" xfId="60956"/>
    <cellStyle name="Note 2 7 2 2 5" xfId="60957"/>
    <cellStyle name="Note 2 7 2 2 5 2" xfId="60958"/>
    <cellStyle name="Note 2 7 2 2 6" xfId="60959"/>
    <cellStyle name="Note 2 7 2 2 7" xfId="60960"/>
    <cellStyle name="Note 2 7 2 3" xfId="60961"/>
    <cellStyle name="Note 2 7 2 3 2" xfId="60962"/>
    <cellStyle name="Note 2 7 2 3 2 2" xfId="60963"/>
    <cellStyle name="Note 2 7 2 3 2 2 2" xfId="60964"/>
    <cellStyle name="Note 2 7 2 3 2 3" xfId="60965"/>
    <cellStyle name="Note 2 7 2 3 3" xfId="60966"/>
    <cellStyle name="Note 2 7 2 3 3 2" xfId="60967"/>
    <cellStyle name="Note 2 7 2 3 4" xfId="60968"/>
    <cellStyle name="Note 2 7 2 3 5" xfId="60969"/>
    <cellStyle name="Note 2 7 2 4" xfId="60970"/>
    <cellStyle name="Note 2 7 2 4 2" xfId="60971"/>
    <cellStyle name="Note 2 7 2 4 2 2" xfId="60972"/>
    <cellStyle name="Note 2 7 2 4 2 2 2" xfId="60973"/>
    <cellStyle name="Note 2 7 2 4 2 3" xfId="60974"/>
    <cellStyle name="Note 2 7 2 4 3" xfId="60975"/>
    <cellStyle name="Note 2 7 2 4 3 2" xfId="60976"/>
    <cellStyle name="Note 2 7 2 4 4" xfId="60977"/>
    <cellStyle name="Note 2 7 2 5" xfId="60978"/>
    <cellStyle name="Note 2 7 2 5 2" xfId="60979"/>
    <cellStyle name="Note 2 7 2 5 2 2" xfId="60980"/>
    <cellStyle name="Note 2 7 2 5 2 2 2" xfId="60981"/>
    <cellStyle name="Note 2 7 2 5 2 3" xfId="60982"/>
    <cellStyle name="Note 2 7 2 5 3" xfId="60983"/>
    <cellStyle name="Note 2 7 2 5 3 2" xfId="60984"/>
    <cellStyle name="Note 2 7 2 5 4" xfId="60985"/>
    <cellStyle name="Note 2 7 2 6" xfId="60986"/>
    <cellStyle name="Note 2 7 2 6 2" xfId="60987"/>
    <cellStyle name="Note 2 7 2 6 2 2" xfId="60988"/>
    <cellStyle name="Note 2 7 2 6 2 2 2" xfId="60989"/>
    <cellStyle name="Note 2 7 2 6 2 3" xfId="60990"/>
    <cellStyle name="Note 2 7 2 6 3" xfId="60991"/>
    <cellStyle name="Note 2 7 2 6 3 2" xfId="60992"/>
    <cellStyle name="Note 2 7 2 6 4" xfId="60993"/>
    <cellStyle name="Note 2 7 2 7" xfId="60994"/>
    <cellStyle name="Note 2 7 2 7 2" xfId="60995"/>
    <cellStyle name="Note 2 7 2 7 2 2" xfId="60996"/>
    <cellStyle name="Note 2 7 2 7 3" xfId="60997"/>
    <cellStyle name="Note 2 7 2 8" xfId="60998"/>
    <cellStyle name="Note 2 7 2 8 2" xfId="60999"/>
    <cellStyle name="Note 2 7 2 9" xfId="61000"/>
    <cellStyle name="Note 2 7 2 9 2" xfId="61001"/>
    <cellStyle name="Note 2 7 3" xfId="61002"/>
    <cellStyle name="Note 2 7 3 2" xfId="61003"/>
    <cellStyle name="Note 2 7 3 3" xfId="61004"/>
    <cellStyle name="Note 2 7 4" xfId="61005"/>
    <cellStyle name="Note 2 7 4 2" xfId="61006"/>
    <cellStyle name="Note 2 7 4 2 2" xfId="61007"/>
    <cellStyle name="Note 2 7 4 2 2 2" xfId="61008"/>
    <cellStyle name="Note 2 7 4 2 2 2 2" xfId="61009"/>
    <cellStyle name="Note 2 7 4 2 2 3" xfId="61010"/>
    <cellStyle name="Note 2 7 4 2 3" xfId="61011"/>
    <cellStyle name="Note 2 7 4 2 3 2" xfId="61012"/>
    <cellStyle name="Note 2 7 4 2 4" xfId="61013"/>
    <cellStyle name="Note 2 7 4 3" xfId="61014"/>
    <cellStyle name="Note 2 7 4 3 2" xfId="61015"/>
    <cellStyle name="Note 2 7 4 3 2 2" xfId="61016"/>
    <cellStyle name="Note 2 7 4 3 2 2 2" xfId="61017"/>
    <cellStyle name="Note 2 7 4 3 2 3" xfId="61018"/>
    <cellStyle name="Note 2 7 4 3 3" xfId="61019"/>
    <cellStyle name="Note 2 7 4 3 3 2" xfId="61020"/>
    <cellStyle name="Note 2 7 4 3 4" xfId="61021"/>
    <cellStyle name="Note 2 7 4 4" xfId="61022"/>
    <cellStyle name="Note 2 7 4 4 2" xfId="61023"/>
    <cellStyle name="Note 2 7 4 4 2 2" xfId="61024"/>
    <cellStyle name="Note 2 7 4 4 3" xfId="61025"/>
    <cellStyle name="Note 2 7 4 5" xfId="61026"/>
    <cellStyle name="Note 2 7 4 5 2" xfId="61027"/>
    <cellStyle name="Note 2 7 4 6" xfId="61028"/>
    <cellStyle name="Note 2 7 4 7" xfId="61029"/>
    <cellStyle name="Note 2 7 5" xfId="61030"/>
    <cellStyle name="Note 2 7 5 2" xfId="61031"/>
    <cellStyle name="Note 2 7 5 2 2" xfId="61032"/>
    <cellStyle name="Note 2 7 5 2 2 2" xfId="61033"/>
    <cellStyle name="Note 2 7 5 2 3" xfId="61034"/>
    <cellStyle name="Note 2 7 5 3" xfId="61035"/>
    <cellStyle name="Note 2 7 5 3 2" xfId="61036"/>
    <cellStyle name="Note 2 7 5 4" xfId="61037"/>
    <cellStyle name="Note 2 7 5 5" xfId="61038"/>
    <cellStyle name="Note 2 7 5 6" xfId="61039"/>
    <cellStyle name="Note 2 7 6" xfId="61040"/>
    <cellStyle name="Note 2 7 6 2" xfId="61041"/>
    <cellStyle name="Note 2 7 6 2 2" xfId="61042"/>
    <cellStyle name="Note 2 7 6 2 2 2" xfId="61043"/>
    <cellStyle name="Note 2 7 6 2 3" xfId="61044"/>
    <cellStyle name="Note 2 7 6 3" xfId="61045"/>
    <cellStyle name="Note 2 7 6 3 2" xfId="61046"/>
    <cellStyle name="Note 2 7 6 4" xfId="61047"/>
    <cellStyle name="Note 2 7 7" xfId="61048"/>
    <cellStyle name="Note 2 7 7 2" xfId="61049"/>
    <cellStyle name="Note 2 7 7 2 2" xfId="61050"/>
    <cellStyle name="Note 2 7 7 2 2 2" xfId="61051"/>
    <cellStyle name="Note 2 7 7 2 3" xfId="61052"/>
    <cellStyle name="Note 2 7 7 3" xfId="61053"/>
    <cellStyle name="Note 2 7 7 3 2" xfId="61054"/>
    <cellStyle name="Note 2 7 7 4" xfId="61055"/>
    <cellStyle name="Note 2 7 8" xfId="61056"/>
    <cellStyle name="Note 2 7 8 2" xfId="61057"/>
    <cellStyle name="Note 2 7 8 2 2" xfId="61058"/>
    <cellStyle name="Note 2 7 8 3" xfId="61059"/>
    <cellStyle name="Note 2 7 9" xfId="61060"/>
    <cellStyle name="Note 2 7 9 2" xfId="61061"/>
    <cellStyle name="Note 2 8" xfId="61062"/>
    <cellStyle name="Note 2 8 10" xfId="61063"/>
    <cellStyle name="Note 2 8 11" xfId="61064"/>
    <cellStyle name="Note 2 8 12" xfId="61065"/>
    <cellStyle name="Note 2 8 13" xfId="61066"/>
    <cellStyle name="Note 2 8 14" xfId="61067"/>
    <cellStyle name="Note 2 8 2" xfId="61068"/>
    <cellStyle name="Note 2 8 2 10" xfId="61069"/>
    <cellStyle name="Note 2 8 2 11" xfId="61070"/>
    <cellStyle name="Note 2 8 2 2" xfId="61071"/>
    <cellStyle name="Note 2 8 2 2 2" xfId="61072"/>
    <cellStyle name="Note 2 8 2 2 2 2" xfId="61073"/>
    <cellStyle name="Note 2 8 2 2 2 2 2" xfId="61074"/>
    <cellStyle name="Note 2 8 2 2 2 2 2 2" xfId="61075"/>
    <cellStyle name="Note 2 8 2 2 2 2 3" xfId="61076"/>
    <cellStyle name="Note 2 8 2 2 2 3" xfId="61077"/>
    <cellStyle name="Note 2 8 2 2 2 3 2" xfId="61078"/>
    <cellStyle name="Note 2 8 2 2 2 4" xfId="61079"/>
    <cellStyle name="Note 2 8 2 2 3" xfId="61080"/>
    <cellStyle name="Note 2 8 2 2 3 2" xfId="61081"/>
    <cellStyle name="Note 2 8 2 2 3 2 2" xfId="61082"/>
    <cellStyle name="Note 2 8 2 2 3 2 2 2" xfId="61083"/>
    <cellStyle name="Note 2 8 2 2 3 2 3" xfId="61084"/>
    <cellStyle name="Note 2 8 2 2 3 3" xfId="61085"/>
    <cellStyle name="Note 2 8 2 2 3 3 2" xfId="61086"/>
    <cellStyle name="Note 2 8 2 2 3 4" xfId="61087"/>
    <cellStyle name="Note 2 8 2 2 4" xfId="61088"/>
    <cellStyle name="Note 2 8 2 2 4 2" xfId="61089"/>
    <cellStyle name="Note 2 8 2 2 4 2 2" xfId="61090"/>
    <cellStyle name="Note 2 8 2 2 4 3" xfId="61091"/>
    <cellStyle name="Note 2 8 2 2 5" xfId="61092"/>
    <cellStyle name="Note 2 8 2 2 5 2" xfId="61093"/>
    <cellStyle name="Note 2 8 2 2 6" xfId="61094"/>
    <cellStyle name="Note 2 8 2 2 7" xfId="61095"/>
    <cellStyle name="Note 2 8 2 3" xfId="61096"/>
    <cellStyle name="Note 2 8 2 3 2" xfId="61097"/>
    <cellStyle name="Note 2 8 2 3 2 2" xfId="61098"/>
    <cellStyle name="Note 2 8 2 3 2 2 2" xfId="61099"/>
    <cellStyle name="Note 2 8 2 3 2 3" xfId="61100"/>
    <cellStyle name="Note 2 8 2 3 3" xfId="61101"/>
    <cellStyle name="Note 2 8 2 3 3 2" xfId="61102"/>
    <cellStyle name="Note 2 8 2 3 4" xfId="61103"/>
    <cellStyle name="Note 2 8 2 3 5" xfId="61104"/>
    <cellStyle name="Note 2 8 2 4" xfId="61105"/>
    <cellStyle name="Note 2 8 2 4 2" xfId="61106"/>
    <cellStyle name="Note 2 8 2 4 2 2" xfId="61107"/>
    <cellStyle name="Note 2 8 2 4 2 2 2" xfId="61108"/>
    <cellStyle name="Note 2 8 2 4 2 3" xfId="61109"/>
    <cellStyle name="Note 2 8 2 4 3" xfId="61110"/>
    <cellStyle name="Note 2 8 2 4 3 2" xfId="61111"/>
    <cellStyle name="Note 2 8 2 4 4" xfId="61112"/>
    <cellStyle name="Note 2 8 2 5" xfId="61113"/>
    <cellStyle name="Note 2 8 2 5 2" xfId="61114"/>
    <cellStyle name="Note 2 8 2 5 2 2" xfId="61115"/>
    <cellStyle name="Note 2 8 2 5 2 2 2" xfId="61116"/>
    <cellStyle name="Note 2 8 2 5 2 3" xfId="61117"/>
    <cellStyle name="Note 2 8 2 5 3" xfId="61118"/>
    <cellStyle name="Note 2 8 2 5 3 2" xfId="61119"/>
    <cellStyle name="Note 2 8 2 5 4" xfId="61120"/>
    <cellStyle name="Note 2 8 2 6" xfId="61121"/>
    <cellStyle name="Note 2 8 2 6 2" xfId="61122"/>
    <cellStyle name="Note 2 8 2 6 2 2" xfId="61123"/>
    <cellStyle name="Note 2 8 2 6 2 2 2" xfId="61124"/>
    <cellStyle name="Note 2 8 2 6 2 3" xfId="61125"/>
    <cellStyle name="Note 2 8 2 6 3" xfId="61126"/>
    <cellStyle name="Note 2 8 2 6 3 2" xfId="61127"/>
    <cellStyle name="Note 2 8 2 6 4" xfId="61128"/>
    <cellStyle name="Note 2 8 2 7" xfId="61129"/>
    <cellStyle name="Note 2 8 2 7 2" xfId="61130"/>
    <cellStyle name="Note 2 8 2 7 2 2" xfId="61131"/>
    <cellStyle name="Note 2 8 2 7 3" xfId="61132"/>
    <cellStyle name="Note 2 8 2 8" xfId="61133"/>
    <cellStyle name="Note 2 8 2 8 2" xfId="61134"/>
    <cellStyle name="Note 2 8 2 9" xfId="61135"/>
    <cellStyle name="Note 2 8 3" xfId="61136"/>
    <cellStyle name="Note 2 8 3 2" xfId="61137"/>
    <cellStyle name="Note 2 8 3 2 2" xfId="61138"/>
    <cellStyle name="Note 2 8 3 2 2 2" xfId="61139"/>
    <cellStyle name="Note 2 8 3 2 2 2 2" xfId="61140"/>
    <cellStyle name="Note 2 8 3 2 2 3" xfId="61141"/>
    <cellStyle name="Note 2 8 3 2 3" xfId="61142"/>
    <cellStyle name="Note 2 8 3 2 3 2" xfId="61143"/>
    <cellStyle name="Note 2 8 3 2 4" xfId="61144"/>
    <cellStyle name="Note 2 8 3 3" xfId="61145"/>
    <cellStyle name="Note 2 8 3 3 2" xfId="61146"/>
    <cellStyle name="Note 2 8 3 3 2 2" xfId="61147"/>
    <cellStyle name="Note 2 8 3 3 2 2 2" xfId="61148"/>
    <cellStyle name="Note 2 8 3 3 2 3" xfId="61149"/>
    <cellStyle name="Note 2 8 3 3 3" xfId="61150"/>
    <cellStyle name="Note 2 8 3 3 3 2" xfId="61151"/>
    <cellStyle name="Note 2 8 3 3 4" xfId="61152"/>
    <cellStyle name="Note 2 8 3 4" xfId="61153"/>
    <cellStyle name="Note 2 8 3 4 2" xfId="61154"/>
    <cellStyle name="Note 2 8 3 4 2 2" xfId="61155"/>
    <cellStyle name="Note 2 8 3 4 3" xfId="61156"/>
    <cellStyle name="Note 2 8 3 5" xfId="61157"/>
    <cellStyle name="Note 2 8 3 5 2" xfId="61158"/>
    <cellStyle name="Note 2 8 3 6" xfId="61159"/>
    <cellStyle name="Note 2 8 3 7" xfId="61160"/>
    <cellStyle name="Note 2 8 3 8" xfId="61161"/>
    <cellStyle name="Note 2 8 4" xfId="61162"/>
    <cellStyle name="Note 2 8 4 2" xfId="61163"/>
    <cellStyle name="Note 2 8 4 2 2" xfId="61164"/>
    <cellStyle name="Note 2 8 4 2 2 2" xfId="61165"/>
    <cellStyle name="Note 2 8 4 2 2 2 2" xfId="61166"/>
    <cellStyle name="Note 2 8 4 2 2 3" xfId="61167"/>
    <cellStyle name="Note 2 8 4 2 3" xfId="61168"/>
    <cellStyle name="Note 2 8 4 2 3 2" xfId="61169"/>
    <cellStyle name="Note 2 8 4 2 4" xfId="61170"/>
    <cellStyle name="Note 2 8 4 3" xfId="61171"/>
    <cellStyle name="Note 2 8 4 3 2" xfId="61172"/>
    <cellStyle name="Note 2 8 4 3 2 2" xfId="61173"/>
    <cellStyle name="Note 2 8 4 3 2 2 2" xfId="61174"/>
    <cellStyle name="Note 2 8 4 3 2 3" xfId="61175"/>
    <cellStyle name="Note 2 8 4 3 3" xfId="61176"/>
    <cellStyle name="Note 2 8 4 3 3 2" xfId="61177"/>
    <cellStyle name="Note 2 8 4 3 4" xfId="61178"/>
    <cellStyle name="Note 2 8 4 4" xfId="61179"/>
    <cellStyle name="Note 2 8 4 4 2" xfId="61180"/>
    <cellStyle name="Note 2 8 4 4 2 2" xfId="61181"/>
    <cellStyle name="Note 2 8 4 4 3" xfId="61182"/>
    <cellStyle name="Note 2 8 4 5" xfId="61183"/>
    <cellStyle name="Note 2 8 4 5 2" xfId="61184"/>
    <cellStyle name="Note 2 8 4 6" xfId="61185"/>
    <cellStyle name="Note 2 8 4 7" xfId="61186"/>
    <cellStyle name="Note 2 8 5" xfId="61187"/>
    <cellStyle name="Note 2 8 5 2" xfId="61188"/>
    <cellStyle name="Note 2 8 5 2 2" xfId="61189"/>
    <cellStyle name="Note 2 8 5 2 2 2" xfId="61190"/>
    <cellStyle name="Note 2 8 5 2 3" xfId="61191"/>
    <cellStyle name="Note 2 8 5 3" xfId="61192"/>
    <cellStyle name="Note 2 8 5 3 2" xfId="61193"/>
    <cellStyle name="Note 2 8 5 4" xfId="61194"/>
    <cellStyle name="Note 2 8 5 5" xfId="61195"/>
    <cellStyle name="Note 2 8 5 6" xfId="61196"/>
    <cellStyle name="Note 2 8 6" xfId="61197"/>
    <cellStyle name="Note 2 8 6 2" xfId="61198"/>
    <cellStyle name="Note 2 8 6 2 2" xfId="61199"/>
    <cellStyle name="Note 2 8 6 2 2 2" xfId="61200"/>
    <cellStyle name="Note 2 8 6 2 3" xfId="61201"/>
    <cellStyle name="Note 2 8 6 3" xfId="61202"/>
    <cellStyle name="Note 2 8 6 3 2" xfId="61203"/>
    <cellStyle name="Note 2 8 6 4" xfId="61204"/>
    <cellStyle name="Note 2 8 7" xfId="61205"/>
    <cellStyle name="Note 2 8 7 2" xfId="61206"/>
    <cellStyle name="Note 2 8 7 2 2" xfId="61207"/>
    <cellStyle name="Note 2 8 7 2 2 2" xfId="61208"/>
    <cellStyle name="Note 2 8 7 2 3" xfId="61209"/>
    <cellStyle name="Note 2 8 7 3" xfId="61210"/>
    <cellStyle name="Note 2 8 7 3 2" xfId="61211"/>
    <cellStyle name="Note 2 8 7 4" xfId="61212"/>
    <cellStyle name="Note 2 8 8" xfId="61213"/>
    <cellStyle name="Note 2 8 8 2" xfId="61214"/>
    <cellStyle name="Note 2 8 8 2 2" xfId="61215"/>
    <cellStyle name="Note 2 8 8 3" xfId="61216"/>
    <cellStyle name="Note 2 8 9" xfId="61217"/>
    <cellStyle name="Note 2 8 9 2" xfId="61218"/>
    <cellStyle name="Note 2 9" xfId="61219"/>
    <cellStyle name="Note 2 9 10" xfId="61220"/>
    <cellStyle name="Note 2 9 11" xfId="61221"/>
    <cellStyle name="Note 2 9 2" xfId="61222"/>
    <cellStyle name="Note 2 9 2 2" xfId="61223"/>
    <cellStyle name="Note 2 9 2 2 2" xfId="61224"/>
    <cellStyle name="Note 2 9 2 2 2 2" xfId="61225"/>
    <cellStyle name="Note 2 9 2 2 2 2 2" xfId="61226"/>
    <cellStyle name="Note 2 9 2 2 2 3" xfId="61227"/>
    <cellStyle name="Note 2 9 2 2 3" xfId="61228"/>
    <cellStyle name="Note 2 9 2 2 3 2" xfId="61229"/>
    <cellStyle name="Note 2 9 2 2 4" xfId="61230"/>
    <cellStyle name="Note 2 9 2 3" xfId="61231"/>
    <cellStyle name="Note 2 9 2 3 2" xfId="61232"/>
    <cellStyle name="Note 2 9 2 3 2 2" xfId="61233"/>
    <cellStyle name="Note 2 9 2 3 2 2 2" xfId="61234"/>
    <cellStyle name="Note 2 9 2 3 2 3" xfId="61235"/>
    <cellStyle name="Note 2 9 2 3 3" xfId="61236"/>
    <cellStyle name="Note 2 9 2 3 3 2" xfId="61237"/>
    <cellStyle name="Note 2 9 2 3 4" xfId="61238"/>
    <cellStyle name="Note 2 9 2 4" xfId="61239"/>
    <cellStyle name="Note 2 9 2 4 2" xfId="61240"/>
    <cellStyle name="Note 2 9 2 4 2 2" xfId="61241"/>
    <cellStyle name="Note 2 9 2 4 3" xfId="61242"/>
    <cellStyle name="Note 2 9 2 5" xfId="61243"/>
    <cellStyle name="Note 2 9 2 5 2" xfId="61244"/>
    <cellStyle name="Note 2 9 2 6" xfId="61245"/>
    <cellStyle name="Note 2 9 2 7" xfId="61246"/>
    <cellStyle name="Note 2 9 3" xfId="61247"/>
    <cellStyle name="Note 2 9 3 2" xfId="61248"/>
    <cellStyle name="Note 2 9 3 2 2" xfId="61249"/>
    <cellStyle name="Note 2 9 3 2 2 2" xfId="61250"/>
    <cellStyle name="Note 2 9 3 2 3" xfId="61251"/>
    <cellStyle name="Note 2 9 3 3" xfId="61252"/>
    <cellStyle name="Note 2 9 3 3 2" xfId="61253"/>
    <cellStyle name="Note 2 9 3 4" xfId="61254"/>
    <cellStyle name="Note 2 9 3 5" xfId="61255"/>
    <cellStyle name="Note 2 9 4" xfId="61256"/>
    <cellStyle name="Note 2 9 4 2" xfId="61257"/>
    <cellStyle name="Note 2 9 4 2 2" xfId="61258"/>
    <cellStyle name="Note 2 9 4 2 2 2" xfId="61259"/>
    <cellStyle name="Note 2 9 4 2 3" xfId="61260"/>
    <cellStyle name="Note 2 9 4 3" xfId="61261"/>
    <cellStyle name="Note 2 9 4 3 2" xfId="61262"/>
    <cellStyle name="Note 2 9 4 4" xfId="61263"/>
    <cellStyle name="Note 2 9 5" xfId="61264"/>
    <cellStyle name="Note 2 9 5 2" xfId="61265"/>
    <cellStyle name="Note 2 9 5 2 2" xfId="61266"/>
    <cellStyle name="Note 2 9 5 2 2 2" xfId="61267"/>
    <cellStyle name="Note 2 9 5 2 3" xfId="61268"/>
    <cellStyle name="Note 2 9 5 3" xfId="61269"/>
    <cellStyle name="Note 2 9 5 3 2" xfId="61270"/>
    <cellStyle name="Note 2 9 5 4" xfId="61271"/>
    <cellStyle name="Note 2 9 6" xfId="61272"/>
    <cellStyle name="Note 2 9 6 2" xfId="61273"/>
    <cellStyle name="Note 2 9 6 2 2" xfId="61274"/>
    <cellStyle name="Note 2 9 6 2 2 2" xfId="61275"/>
    <cellStyle name="Note 2 9 6 2 3" xfId="61276"/>
    <cellStyle name="Note 2 9 6 3" xfId="61277"/>
    <cellStyle name="Note 2 9 6 3 2" xfId="61278"/>
    <cellStyle name="Note 2 9 6 4" xfId="61279"/>
    <cellStyle name="Note 2 9 7" xfId="61280"/>
    <cellStyle name="Note 2 9 7 2" xfId="61281"/>
    <cellStyle name="Note 2 9 7 2 2" xfId="61282"/>
    <cellStyle name="Note 2 9 7 3" xfId="61283"/>
    <cellStyle name="Note 2 9 8" xfId="61284"/>
    <cellStyle name="Note 2 9 8 2" xfId="61285"/>
    <cellStyle name="Note 2 9 9" xfId="61286"/>
    <cellStyle name="Note 2_AFUDC" xfId="61287"/>
    <cellStyle name="Note 3" xfId="61288"/>
    <cellStyle name="Note 3 2" xfId="61289"/>
    <cellStyle name="Note 3 2 2" xfId="61290"/>
    <cellStyle name="Note 3 2 2 10" xfId="61291"/>
    <cellStyle name="Note 3 2 2 11" xfId="61292"/>
    <cellStyle name="Note 3 2 2 12" xfId="61293"/>
    <cellStyle name="Note 3 2 2 13" xfId="61294"/>
    <cellStyle name="Note 3 2 2 2" xfId="61295"/>
    <cellStyle name="Note 3 2 2 2 2" xfId="61296"/>
    <cellStyle name="Note 3 2 2 2 2 2" xfId="61297"/>
    <cellStyle name="Note 3 2 2 2 2 2 2" xfId="61298"/>
    <cellStyle name="Note 3 2 2 2 2 3" xfId="61299"/>
    <cellStyle name="Note 3 2 2 2 3" xfId="61300"/>
    <cellStyle name="Note 3 2 2 2 3 2" xfId="61301"/>
    <cellStyle name="Note 3 2 2 2 4" xfId="61302"/>
    <cellStyle name="Note 3 2 2 3" xfId="61303"/>
    <cellStyle name="Note 3 2 2 3 2" xfId="61304"/>
    <cellStyle name="Note 3 2 2 3 2 2" xfId="61305"/>
    <cellStyle name="Note 3 2 2 3 2 2 2" xfId="61306"/>
    <cellStyle name="Note 3 2 2 3 2 3" xfId="61307"/>
    <cellStyle name="Note 3 2 2 3 3" xfId="61308"/>
    <cellStyle name="Note 3 2 2 3 3 2" xfId="61309"/>
    <cellStyle name="Note 3 2 2 3 4" xfId="61310"/>
    <cellStyle name="Note 3 2 2 4" xfId="61311"/>
    <cellStyle name="Note 3 2 2 4 2" xfId="61312"/>
    <cellStyle name="Note 3 2 2 4 2 2" xfId="61313"/>
    <cellStyle name="Note 3 2 2 4 2 2 2" xfId="61314"/>
    <cellStyle name="Note 3 2 2 4 2 3" xfId="61315"/>
    <cellStyle name="Note 3 2 2 4 3" xfId="61316"/>
    <cellStyle name="Note 3 2 2 4 3 2" xfId="61317"/>
    <cellStyle name="Note 3 2 2 4 4" xfId="61318"/>
    <cellStyle name="Note 3 2 2 5" xfId="61319"/>
    <cellStyle name="Note 3 2 2 5 2" xfId="61320"/>
    <cellStyle name="Note 3 2 2 5 2 2" xfId="61321"/>
    <cellStyle name="Note 3 2 2 5 3" xfId="61322"/>
    <cellStyle name="Note 3 2 2 6" xfId="61323"/>
    <cellStyle name="Note 3 2 2 6 2" xfId="61324"/>
    <cellStyle name="Note 3 2 2 7" xfId="61325"/>
    <cellStyle name="Note 3 2 2 8" xfId="61326"/>
    <cellStyle name="Note 3 2 2 9" xfId="61327"/>
    <cellStyle name="Note 3 2 3" xfId="61328"/>
    <cellStyle name="Note 3 2 3 2" xfId="61329"/>
    <cellStyle name="Note 3 2 3 2 2" xfId="61330"/>
    <cellStyle name="Note 3 2 3 2 2 2" xfId="61331"/>
    <cellStyle name="Note 3 2 3 2 2 2 2" xfId="61332"/>
    <cellStyle name="Note 3 2 3 2 2 3" xfId="61333"/>
    <cellStyle name="Note 3 2 3 2 3" xfId="61334"/>
    <cellStyle name="Note 3 2 3 2 3 2" xfId="61335"/>
    <cellStyle name="Note 3 2 3 2 4" xfId="61336"/>
    <cellStyle name="Note 3 2 3 3" xfId="61337"/>
    <cellStyle name="Note 3 2 3 3 2" xfId="61338"/>
    <cellStyle name="Note 3 2 3 3 2 2" xfId="61339"/>
    <cellStyle name="Note 3 2 3 3 2 2 2" xfId="61340"/>
    <cellStyle name="Note 3 2 3 3 2 3" xfId="61341"/>
    <cellStyle name="Note 3 2 3 3 3" xfId="61342"/>
    <cellStyle name="Note 3 2 3 3 3 2" xfId="61343"/>
    <cellStyle name="Note 3 2 3 3 4" xfId="61344"/>
    <cellStyle name="Note 3 2 3 4" xfId="61345"/>
    <cellStyle name="Note 3 2 3 4 2" xfId="61346"/>
    <cellStyle name="Note 3 2 3 4 2 2" xfId="61347"/>
    <cellStyle name="Note 3 2 3 4 3" xfId="61348"/>
    <cellStyle name="Note 3 2 3 5" xfId="61349"/>
    <cellStyle name="Note 3 2 3 5 2" xfId="61350"/>
    <cellStyle name="Note 3 2 3 6" xfId="61351"/>
    <cellStyle name="Note 3 2 3 7" xfId="61352"/>
    <cellStyle name="Note 3 2 4" xfId="61353"/>
    <cellStyle name="Note 3 2 4 2" xfId="61354"/>
    <cellStyle name="Note 3 2 4 2 2" xfId="61355"/>
    <cellStyle name="Note 3 2 4 2 2 2" xfId="61356"/>
    <cellStyle name="Note 3 2 4 2 3" xfId="61357"/>
    <cellStyle name="Note 3 2 4 3" xfId="61358"/>
    <cellStyle name="Note 3 2 4 3 2" xfId="61359"/>
    <cellStyle name="Note 3 2 4 4" xfId="61360"/>
    <cellStyle name="Note 3 2 5" xfId="61361"/>
    <cellStyle name="Note 3 2 6" xfId="61362"/>
    <cellStyle name="Note 3 2 7" xfId="61363"/>
    <cellStyle name="Note 3 2 8" xfId="61364"/>
    <cellStyle name="Note 3 2 9" xfId="61365"/>
    <cellStyle name="Note 3 3" xfId="61366"/>
    <cellStyle name="Note 3 3 2" xfId="61367"/>
    <cellStyle name="Note 3 3 2 2" xfId="61368"/>
    <cellStyle name="Note 3 3 2 2 2" xfId="61369"/>
    <cellStyle name="Note 3 3 2 2 2 2" xfId="61370"/>
    <cellStyle name="Note 3 3 2 2 2 2 2" xfId="61371"/>
    <cellStyle name="Note 3 3 2 2 2 3" xfId="61372"/>
    <cellStyle name="Note 3 3 2 2 3" xfId="61373"/>
    <cellStyle name="Note 3 3 2 2 3 2" xfId="61374"/>
    <cellStyle name="Note 3 3 2 2 4" xfId="61375"/>
    <cellStyle name="Note 3 3 2 3" xfId="61376"/>
    <cellStyle name="Note 3 3 2 3 2" xfId="61377"/>
    <cellStyle name="Note 3 3 2 3 2 2" xfId="61378"/>
    <cellStyle name="Note 3 3 2 3 2 2 2" xfId="61379"/>
    <cellStyle name="Note 3 3 2 3 2 3" xfId="61380"/>
    <cellStyle name="Note 3 3 2 3 3" xfId="61381"/>
    <cellStyle name="Note 3 3 2 3 3 2" xfId="61382"/>
    <cellStyle name="Note 3 3 2 3 4" xfId="61383"/>
    <cellStyle name="Note 3 3 2 4" xfId="61384"/>
    <cellStyle name="Note 3 3 2 4 2" xfId="61385"/>
    <cellStyle name="Note 3 3 2 4 2 2" xfId="61386"/>
    <cellStyle name="Note 3 3 2 4 3" xfId="61387"/>
    <cellStyle name="Note 3 3 2 5" xfId="61388"/>
    <cellStyle name="Note 3 3 2 5 2" xfId="61389"/>
    <cellStyle name="Note 3 3 2 6" xfId="61390"/>
    <cellStyle name="Note 3 3 2 7" xfId="61391"/>
    <cellStyle name="Note 3 3 2 8" xfId="61392"/>
    <cellStyle name="Note 3 3 3" xfId="61393"/>
    <cellStyle name="Note 3 3 3 2" xfId="61394"/>
    <cellStyle name="Note 3 3 3 2 2" xfId="61395"/>
    <cellStyle name="Note 3 3 3 2 2 2" xfId="61396"/>
    <cellStyle name="Note 3 3 3 2 3" xfId="61397"/>
    <cellStyle name="Note 3 3 3 3" xfId="61398"/>
    <cellStyle name="Note 3 3 3 3 2" xfId="61399"/>
    <cellStyle name="Note 3 3 3 4" xfId="61400"/>
    <cellStyle name="Note 3 3 4" xfId="61401"/>
    <cellStyle name="Note 3 3 5" xfId="61402"/>
    <cellStyle name="Note 3 3 6" xfId="61403"/>
    <cellStyle name="Note 3 3 7" xfId="61404"/>
    <cellStyle name="Note 3 3 8" xfId="61405"/>
    <cellStyle name="Note 3 4" xfId="61406"/>
    <cellStyle name="Note 3 4 2" xfId="61407"/>
    <cellStyle name="Note 3 4 2 2" xfId="61408"/>
    <cellStyle name="Note 3 4 2 2 2" xfId="61409"/>
    <cellStyle name="Note 3 4 2 2 2 2" xfId="61410"/>
    <cellStyle name="Note 3 4 2 2 3" xfId="61411"/>
    <cellStyle name="Note 3 4 2 3" xfId="61412"/>
    <cellStyle name="Note 3 4 2 3 2" xfId="61413"/>
    <cellStyle name="Note 3 4 2 4" xfId="61414"/>
    <cellStyle name="Note 3 4 3" xfId="61415"/>
    <cellStyle name="Note 3 4 3 2" xfId="61416"/>
    <cellStyle name="Note 3 4 3 2 2" xfId="61417"/>
    <cellStyle name="Note 3 4 3 2 2 2" xfId="61418"/>
    <cellStyle name="Note 3 4 3 2 3" xfId="61419"/>
    <cellStyle name="Note 3 4 3 3" xfId="61420"/>
    <cellStyle name="Note 3 4 3 3 2" xfId="61421"/>
    <cellStyle name="Note 3 4 3 4" xfId="61422"/>
    <cellStyle name="Note 3 4 4" xfId="61423"/>
    <cellStyle name="Note 3 4 4 2" xfId="61424"/>
    <cellStyle name="Note 3 4 4 2 2" xfId="61425"/>
    <cellStyle name="Note 3 4 4 3" xfId="61426"/>
    <cellStyle name="Note 3 4 5" xfId="61427"/>
    <cellStyle name="Note 3 4 5 2" xfId="61428"/>
    <cellStyle name="Note 3 4 6" xfId="61429"/>
    <cellStyle name="Note 3 4 7" xfId="61430"/>
    <cellStyle name="Note 3 4 8" xfId="61431"/>
    <cellStyle name="Note 3 5" xfId="61432"/>
    <cellStyle name="Note 3 5 2" xfId="61433"/>
    <cellStyle name="Note 3 5 2 2" xfId="61434"/>
    <cellStyle name="Note 3 5 2 2 2" xfId="61435"/>
    <cellStyle name="Note 3 5 2 3" xfId="61436"/>
    <cellStyle name="Note 3 5 3" xfId="61437"/>
    <cellStyle name="Note 3 5 3 2" xfId="61438"/>
    <cellStyle name="Note 3 5 4" xfId="61439"/>
    <cellStyle name="Note 3 6" xfId="61440"/>
    <cellStyle name="Note 3 7" xfId="61441"/>
    <cellStyle name="Note 3 8" xfId="61442"/>
    <cellStyle name="Note 3 9" xfId="61443"/>
    <cellStyle name="Note 4" xfId="61444"/>
    <cellStyle name="Note 4 2" xfId="61445"/>
    <cellStyle name="Note 4 2 2" xfId="61446"/>
    <cellStyle name="Note 4 2 2 2" xfId="61447"/>
    <cellStyle name="Note 4 2 2 2 2" xfId="61448"/>
    <cellStyle name="Note 4 2 2 2 2 2" xfId="61449"/>
    <cellStyle name="Note 4 2 2 2 2 2 2" xfId="61450"/>
    <cellStyle name="Note 4 2 2 2 2 3" xfId="61451"/>
    <cellStyle name="Note 4 2 2 2 3" xfId="61452"/>
    <cellStyle name="Note 4 2 2 2 3 2" xfId="61453"/>
    <cellStyle name="Note 4 2 2 2 4" xfId="61454"/>
    <cellStyle name="Note 4 2 2 3" xfId="61455"/>
    <cellStyle name="Note 4 2 2 3 2" xfId="61456"/>
    <cellStyle name="Note 4 2 2 3 2 2" xfId="61457"/>
    <cellStyle name="Note 4 2 2 3 2 2 2" xfId="61458"/>
    <cellStyle name="Note 4 2 2 3 2 3" xfId="61459"/>
    <cellStyle name="Note 4 2 2 3 3" xfId="61460"/>
    <cellStyle name="Note 4 2 2 3 3 2" xfId="61461"/>
    <cellStyle name="Note 4 2 2 3 4" xfId="61462"/>
    <cellStyle name="Note 4 2 2 4" xfId="61463"/>
    <cellStyle name="Note 4 2 2 4 2" xfId="61464"/>
    <cellStyle name="Note 4 2 2 4 2 2" xfId="61465"/>
    <cellStyle name="Note 4 2 2 4 3" xfId="61466"/>
    <cellStyle name="Note 4 2 2 5" xfId="61467"/>
    <cellStyle name="Note 4 2 2 5 2" xfId="61468"/>
    <cellStyle name="Note 4 2 2 6" xfId="61469"/>
    <cellStyle name="Note 4 2 2 7" xfId="61470"/>
    <cellStyle name="Note 4 2 2 8" xfId="61471"/>
    <cellStyle name="Note 4 2 3" xfId="61472"/>
    <cellStyle name="Note 4 2 3 2" xfId="61473"/>
    <cellStyle name="Note 4 2 3 2 2" xfId="61474"/>
    <cellStyle name="Note 4 2 3 2 2 2" xfId="61475"/>
    <cellStyle name="Note 4 2 3 2 3" xfId="61476"/>
    <cellStyle name="Note 4 2 3 3" xfId="61477"/>
    <cellStyle name="Note 4 2 3 3 2" xfId="61478"/>
    <cellStyle name="Note 4 2 3 4" xfId="61479"/>
    <cellStyle name="Note 4 2 4" xfId="61480"/>
    <cellStyle name="Note 4 2 5" xfId="61481"/>
    <cellStyle name="Note 4 2 6" xfId="61482"/>
    <cellStyle name="Note 4 2 7" xfId="61483"/>
    <cellStyle name="Note 4 3" xfId="61484"/>
    <cellStyle name="Note 4 3 2" xfId="61485"/>
    <cellStyle name="Note 4 3 2 2" xfId="61486"/>
    <cellStyle name="Note 4 3 2 2 2" xfId="61487"/>
    <cellStyle name="Note 4 3 2 2 2 2" xfId="61488"/>
    <cellStyle name="Note 4 3 2 2 3" xfId="61489"/>
    <cellStyle name="Note 4 3 2 3" xfId="61490"/>
    <cellStyle name="Note 4 3 2 3 2" xfId="61491"/>
    <cellStyle name="Note 4 3 2 4" xfId="61492"/>
    <cellStyle name="Note 4 3 3" xfId="61493"/>
    <cellStyle name="Note 4 3 3 2" xfId="61494"/>
    <cellStyle name="Note 4 3 3 2 2" xfId="61495"/>
    <cellStyle name="Note 4 3 3 2 2 2" xfId="61496"/>
    <cellStyle name="Note 4 3 3 2 3" xfId="61497"/>
    <cellStyle name="Note 4 3 3 3" xfId="61498"/>
    <cellStyle name="Note 4 3 3 3 2" xfId="61499"/>
    <cellStyle name="Note 4 3 3 4" xfId="61500"/>
    <cellStyle name="Note 4 3 4" xfId="61501"/>
    <cellStyle name="Note 4 3 4 2" xfId="61502"/>
    <cellStyle name="Note 4 3 4 2 2" xfId="61503"/>
    <cellStyle name="Note 4 3 4 3" xfId="61504"/>
    <cellStyle name="Note 4 3 5" xfId="61505"/>
    <cellStyle name="Note 4 3 5 2" xfId="61506"/>
    <cellStyle name="Note 4 3 6" xfId="61507"/>
    <cellStyle name="Note 4 3 7" xfId="61508"/>
    <cellStyle name="Note 4 3 8" xfId="61509"/>
    <cellStyle name="Note 4 3 9" xfId="61510"/>
    <cellStyle name="Note 4 4" xfId="61511"/>
    <cellStyle name="Note 4 4 2" xfId="61512"/>
    <cellStyle name="Note 4 4 2 2" xfId="61513"/>
    <cellStyle name="Note 4 4 2 2 2" xfId="61514"/>
    <cellStyle name="Note 4 4 2 3" xfId="61515"/>
    <cellStyle name="Note 4 4 3" xfId="61516"/>
    <cellStyle name="Note 4 4 3 2" xfId="61517"/>
    <cellStyle name="Note 4 4 4" xfId="61518"/>
    <cellStyle name="Note 4 5" xfId="61519"/>
    <cellStyle name="Note 4 6" xfId="61520"/>
    <cellStyle name="Note 4 7" xfId="61521"/>
    <cellStyle name="Note 4 8" xfId="61522"/>
    <cellStyle name="Note 5" xfId="61523"/>
    <cellStyle name="Note 5 10" xfId="61524"/>
    <cellStyle name="Note 5 10 2" xfId="61525"/>
    <cellStyle name="Note 5 10 2 2" xfId="61526"/>
    <cellStyle name="Note 5 10 2 2 2" xfId="61527"/>
    <cellStyle name="Note 5 10 2 3" xfId="61528"/>
    <cellStyle name="Note 5 10 3" xfId="61529"/>
    <cellStyle name="Note 5 10 3 2" xfId="61530"/>
    <cellStyle name="Note 5 10 4" xfId="61531"/>
    <cellStyle name="Note 5 11" xfId="61532"/>
    <cellStyle name="Note 5 11 2" xfId="61533"/>
    <cellStyle name="Note 5 11 2 2" xfId="61534"/>
    <cellStyle name="Note 5 11 2 2 2" xfId="61535"/>
    <cellStyle name="Note 5 11 2 3" xfId="61536"/>
    <cellStyle name="Note 5 11 3" xfId="61537"/>
    <cellStyle name="Note 5 11 3 2" xfId="61538"/>
    <cellStyle name="Note 5 11 4" xfId="61539"/>
    <cellStyle name="Note 5 12" xfId="61540"/>
    <cellStyle name="Note 5 12 2" xfId="61541"/>
    <cellStyle name="Note 5 12 2 2" xfId="61542"/>
    <cellStyle name="Note 5 12 3" xfId="61543"/>
    <cellStyle name="Note 5 13" xfId="61544"/>
    <cellStyle name="Note 5 13 2" xfId="61545"/>
    <cellStyle name="Note 5 14" xfId="61546"/>
    <cellStyle name="Note 5 15" xfId="61547"/>
    <cellStyle name="Note 5 16" xfId="61548"/>
    <cellStyle name="Note 5 17" xfId="61549"/>
    <cellStyle name="Note 5 18" xfId="61550"/>
    <cellStyle name="Note 5 19" xfId="61551"/>
    <cellStyle name="Note 5 2" xfId="61552"/>
    <cellStyle name="Note 5 2 10" xfId="61553"/>
    <cellStyle name="Note 5 2 10 2" xfId="61554"/>
    <cellStyle name="Note 5 2 10 2 2" xfId="61555"/>
    <cellStyle name="Note 5 2 10 3" xfId="61556"/>
    <cellStyle name="Note 5 2 11" xfId="61557"/>
    <cellStyle name="Note 5 2 11 2" xfId="61558"/>
    <cellStyle name="Note 5 2 12" xfId="61559"/>
    <cellStyle name="Note 5 2 13" xfId="61560"/>
    <cellStyle name="Note 5 2 14" xfId="61561"/>
    <cellStyle name="Note 5 2 15" xfId="61562"/>
    <cellStyle name="Note 5 2 16" xfId="61563"/>
    <cellStyle name="Note 5 2 2" xfId="61564"/>
    <cellStyle name="Note 5 2 2 10" xfId="61565"/>
    <cellStyle name="Note 5 2 2 10 2" xfId="61566"/>
    <cellStyle name="Note 5 2 2 11" xfId="61567"/>
    <cellStyle name="Note 5 2 2 12" xfId="61568"/>
    <cellStyle name="Note 5 2 2 13" xfId="61569"/>
    <cellStyle name="Note 5 2 2 2" xfId="61570"/>
    <cellStyle name="Note 5 2 2 2 10" xfId="61571"/>
    <cellStyle name="Note 5 2 2 2 2" xfId="61572"/>
    <cellStyle name="Note 5 2 2 2 2 2" xfId="61573"/>
    <cellStyle name="Note 5 2 2 2 2 2 2" xfId="61574"/>
    <cellStyle name="Note 5 2 2 2 2 2 2 2" xfId="61575"/>
    <cellStyle name="Note 5 2 2 2 2 2 2 2 2" xfId="61576"/>
    <cellStyle name="Note 5 2 2 2 2 2 2 3" xfId="61577"/>
    <cellStyle name="Note 5 2 2 2 2 2 3" xfId="61578"/>
    <cellStyle name="Note 5 2 2 2 2 2 3 2" xfId="61579"/>
    <cellStyle name="Note 5 2 2 2 2 2 4" xfId="61580"/>
    <cellStyle name="Note 5 2 2 2 2 3" xfId="61581"/>
    <cellStyle name="Note 5 2 2 2 2 3 2" xfId="61582"/>
    <cellStyle name="Note 5 2 2 2 2 3 2 2" xfId="61583"/>
    <cellStyle name="Note 5 2 2 2 2 3 2 2 2" xfId="61584"/>
    <cellStyle name="Note 5 2 2 2 2 3 2 3" xfId="61585"/>
    <cellStyle name="Note 5 2 2 2 2 3 3" xfId="61586"/>
    <cellStyle name="Note 5 2 2 2 2 3 3 2" xfId="61587"/>
    <cellStyle name="Note 5 2 2 2 2 3 4" xfId="61588"/>
    <cellStyle name="Note 5 2 2 2 2 4" xfId="61589"/>
    <cellStyle name="Note 5 2 2 2 2 4 2" xfId="61590"/>
    <cellStyle name="Note 5 2 2 2 2 4 2 2" xfId="61591"/>
    <cellStyle name="Note 5 2 2 2 2 4 3" xfId="61592"/>
    <cellStyle name="Note 5 2 2 2 2 5" xfId="61593"/>
    <cellStyle name="Note 5 2 2 2 2 5 2" xfId="61594"/>
    <cellStyle name="Note 5 2 2 2 2 6" xfId="61595"/>
    <cellStyle name="Note 5 2 2 2 2 7" xfId="61596"/>
    <cellStyle name="Note 5 2 2 2 3" xfId="61597"/>
    <cellStyle name="Note 5 2 2 2 3 2" xfId="61598"/>
    <cellStyle name="Note 5 2 2 2 3 2 2" xfId="61599"/>
    <cellStyle name="Note 5 2 2 2 3 2 2 2" xfId="61600"/>
    <cellStyle name="Note 5 2 2 2 3 2 3" xfId="61601"/>
    <cellStyle name="Note 5 2 2 2 3 3" xfId="61602"/>
    <cellStyle name="Note 5 2 2 2 3 3 2" xfId="61603"/>
    <cellStyle name="Note 5 2 2 2 3 4" xfId="61604"/>
    <cellStyle name="Note 5 2 2 2 3 5" xfId="61605"/>
    <cellStyle name="Note 5 2 2 2 4" xfId="61606"/>
    <cellStyle name="Note 5 2 2 2 4 2" xfId="61607"/>
    <cellStyle name="Note 5 2 2 2 4 2 2" xfId="61608"/>
    <cellStyle name="Note 5 2 2 2 4 2 2 2" xfId="61609"/>
    <cellStyle name="Note 5 2 2 2 4 2 3" xfId="61610"/>
    <cellStyle name="Note 5 2 2 2 4 3" xfId="61611"/>
    <cellStyle name="Note 5 2 2 2 4 3 2" xfId="61612"/>
    <cellStyle name="Note 5 2 2 2 4 4" xfId="61613"/>
    <cellStyle name="Note 5 2 2 2 5" xfId="61614"/>
    <cellStyle name="Note 5 2 2 2 5 2" xfId="61615"/>
    <cellStyle name="Note 5 2 2 2 5 2 2" xfId="61616"/>
    <cellStyle name="Note 5 2 2 2 5 2 2 2" xfId="61617"/>
    <cellStyle name="Note 5 2 2 2 5 2 3" xfId="61618"/>
    <cellStyle name="Note 5 2 2 2 5 3" xfId="61619"/>
    <cellStyle name="Note 5 2 2 2 5 3 2" xfId="61620"/>
    <cellStyle name="Note 5 2 2 2 5 4" xfId="61621"/>
    <cellStyle name="Note 5 2 2 2 6" xfId="61622"/>
    <cellStyle name="Note 5 2 2 2 6 2" xfId="61623"/>
    <cellStyle name="Note 5 2 2 2 6 2 2" xfId="61624"/>
    <cellStyle name="Note 5 2 2 2 6 2 2 2" xfId="61625"/>
    <cellStyle name="Note 5 2 2 2 6 2 3" xfId="61626"/>
    <cellStyle name="Note 5 2 2 2 6 3" xfId="61627"/>
    <cellStyle name="Note 5 2 2 2 6 3 2" xfId="61628"/>
    <cellStyle name="Note 5 2 2 2 6 4" xfId="61629"/>
    <cellStyle name="Note 5 2 2 2 7" xfId="61630"/>
    <cellStyle name="Note 5 2 2 2 7 2" xfId="61631"/>
    <cellStyle name="Note 5 2 2 2 7 2 2" xfId="61632"/>
    <cellStyle name="Note 5 2 2 2 7 3" xfId="61633"/>
    <cellStyle name="Note 5 2 2 2 8" xfId="61634"/>
    <cellStyle name="Note 5 2 2 2 8 2" xfId="61635"/>
    <cellStyle name="Note 5 2 2 2 9" xfId="61636"/>
    <cellStyle name="Note 5 2 2 3" xfId="61637"/>
    <cellStyle name="Note 5 2 2 3 10" xfId="61638"/>
    <cellStyle name="Note 5 2 2 3 11" xfId="61639"/>
    <cellStyle name="Note 5 2 2 3 2" xfId="61640"/>
    <cellStyle name="Note 5 2 2 3 2 2" xfId="61641"/>
    <cellStyle name="Note 5 2 2 3 2 2 2" xfId="61642"/>
    <cellStyle name="Note 5 2 2 3 2 2 2 2" xfId="61643"/>
    <cellStyle name="Note 5 2 2 3 2 2 2 2 2" xfId="61644"/>
    <cellStyle name="Note 5 2 2 3 2 2 2 3" xfId="61645"/>
    <cellStyle name="Note 5 2 2 3 2 2 3" xfId="61646"/>
    <cellStyle name="Note 5 2 2 3 2 2 3 2" xfId="61647"/>
    <cellStyle name="Note 5 2 2 3 2 2 4" xfId="61648"/>
    <cellStyle name="Note 5 2 2 3 2 3" xfId="61649"/>
    <cellStyle name="Note 5 2 2 3 2 3 2" xfId="61650"/>
    <cellStyle name="Note 5 2 2 3 2 3 2 2" xfId="61651"/>
    <cellStyle name="Note 5 2 2 3 2 3 2 2 2" xfId="61652"/>
    <cellStyle name="Note 5 2 2 3 2 3 2 3" xfId="61653"/>
    <cellStyle name="Note 5 2 2 3 2 3 3" xfId="61654"/>
    <cellStyle name="Note 5 2 2 3 2 3 3 2" xfId="61655"/>
    <cellStyle name="Note 5 2 2 3 2 3 4" xfId="61656"/>
    <cellStyle name="Note 5 2 2 3 2 4" xfId="61657"/>
    <cellStyle name="Note 5 2 2 3 2 4 2" xfId="61658"/>
    <cellStyle name="Note 5 2 2 3 2 4 2 2" xfId="61659"/>
    <cellStyle name="Note 5 2 2 3 2 4 3" xfId="61660"/>
    <cellStyle name="Note 5 2 2 3 2 5" xfId="61661"/>
    <cellStyle name="Note 5 2 2 3 2 5 2" xfId="61662"/>
    <cellStyle name="Note 5 2 2 3 2 6" xfId="61663"/>
    <cellStyle name="Note 5 2 2 3 2 7" xfId="61664"/>
    <cellStyle name="Note 5 2 2 3 3" xfId="61665"/>
    <cellStyle name="Note 5 2 2 3 3 2" xfId="61666"/>
    <cellStyle name="Note 5 2 2 3 3 2 2" xfId="61667"/>
    <cellStyle name="Note 5 2 2 3 3 2 2 2" xfId="61668"/>
    <cellStyle name="Note 5 2 2 3 3 2 3" xfId="61669"/>
    <cellStyle name="Note 5 2 2 3 3 3" xfId="61670"/>
    <cellStyle name="Note 5 2 2 3 3 3 2" xfId="61671"/>
    <cellStyle name="Note 5 2 2 3 3 4" xfId="61672"/>
    <cellStyle name="Note 5 2 2 3 3 5" xfId="61673"/>
    <cellStyle name="Note 5 2 2 3 4" xfId="61674"/>
    <cellStyle name="Note 5 2 2 3 4 2" xfId="61675"/>
    <cellStyle name="Note 5 2 2 3 4 2 2" xfId="61676"/>
    <cellStyle name="Note 5 2 2 3 4 2 2 2" xfId="61677"/>
    <cellStyle name="Note 5 2 2 3 4 2 3" xfId="61678"/>
    <cellStyle name="Note 5 2 2 3 4 3" xfId="61679"/>
    <cellStyle name="Note 5 2 2 3 4 3 2" xfId="61680"/>
    <cellStyle name="Note 5 2 2 3 4 4" xfId="61681"/>
    <cellStyle name="Note 5 2 2 3 5" xfId="61682"/>
    <cellStyle name="Note 5 2 2 3 5 2" xfId="61683"/>
    <cellStyle name="Note 5 2 2 3 5 2 2" xfId="61684"/>
    <cellStyle name="Note 5 2 2 3 5 2 2 2" xfId="61685"/>
    <cellStyle name="Note 5 2 2 3 5 2 3" xfId="61686"/>
    <cellStyle name="Note 5 2 2 3 5 3" xfId="61687"/>
    <cellStyle name="Note 5 2 2 3 5 3 2" xfId="61688"/>
    <cellStyle name="Note 5 2 2 3 5 4" xfId="61689"/>
    <cellStyle name="Note 5 2 2 3 6" xfId="61690"/>
    <cellStyle name="Note 5 2 2 3 6 2" xfId="61691"/>
    <cellStyle name="Note 5 2 2 3 6 2 2" xfId="61692"/>
    <cellStyle name="Note 5 2 2 3 6 2 2 2" xfId="61693"/>
    <cellStyle name="Note 5 2 2 3 6 2 3" xfId="61694"/>
    <cellStyle name="Note 5 2 2 3 6 3" xfId="61695"/>
    <cellStyle name="Note 5 2 2 3 6 3 2" xfId="61696"/>
    <cellStyle name="Note 5 2 2 3 6 4" xfId="61697"/>
    <cellStyle name="Note 5 2 2 3 7" xfId="61698"/>
    <cellStyle name="Note 5 2 2 3 7 2" xfId="61699"/>
    <cellStyle name="Note 5 2 2 3 7 2 2" xfId="61700"/>
    <cellStyle name="Note 5 2 2 3 7 3" xfId="61701"/>
    <cellStyle name="Note 5 2 2 3 8" xfId="61702"/>
    <cellStyle name="Note 5 2 2 3 8 2" xfId="61703"/>
    <cellStyle name="Note 5 2 2 3 9" xfId="61704"/>
    <cellStyle name="Note 5 2 2 4" xfId="61705"/>
    <cellStyle name="Note 5 2 2 4 2" xfId="61706"/>
    <cellStyle name="Note 5 2 2 4 2 2" xfId="61707"/>
    <cellStyle name="Note 5 2 2 4 2 2 2" xfId="61708"/>
    <cellStyle name="Note 5 2 2 4 2 2 2 2" xfId="61709"/>
    <cellStyle name="Note 5 2 2 4 2 2 3" xfId="61710"/>
    <cellStyle name="Note 5 2 2 4 2 3" xfId="61711"/>
    <cellStyle name="Note 5 2 2 4 2 3 2" xfId="61712"/>
    <cellStyle name="Note 5 2 2 4 2 4" xfId="61713"/>
    <cellStyle name="Note 5 2 2 4 3" xfId="61714"/>
    <cellStyle name="Note 5 2 2 4 3 2" xfId="61715"/>
    <cellStyle name="Note 5 2 2 4 3 2 2" xfId="61716"/>
    <cellStyle name="Note 5 2 2 4 3 2 2 2" xfId="61717"/>
    <cellStyle name="Note 5 2 2 4 3 2 3" xfId="61718"/>
    <cellStyle name="Note 5 2 2 4 3 3" xfId="61719"/>
    <cellStyle name="Note 5 2 2 4 3 3 2" xfId="61720"/>
    <cellStyle name="Note 5 2 2 4 3 4" xfId="61721"/>
    <cellStyle name="Note 5 2 2 4 4" xfId="61722"/>
    <cellStyle name="Note 5 2 2 4 4 2" xfId="61723"/>
    <cellStyle name="Note 5 2 2 4 4 2 2" xfId="61724"/>
    <cellStyle name="Note 5 2 2 4 4 3" xfId="61725"/>
    <cellStyle name="Note 5 2 2 4 5" xfId="61726"/>
    <cellStyle name="Note 5 2 2 4 5 2" xfId="61727"/>
    <cellStyle name="Note 5 2 2 4 6" xfId="61728"/>
    <cellStyle name="Note 5 2 2 4 7" xfId="61729"/>
    <cellStyle name="Note 5 2 2 5" xfId="61730"/>
    <cellStyle name="Note 5 2 2 5 2" xfId="61731"/>
    <cellStyle name="Note 5 2 2 5 2 2" xfId="61732"/>
    <cellStyle name="Note 5 2 2 5 2 2 2" xfId="61733"/>
    <cellStyle name="Note 5 2 2 5 2 3" xfId="61734"/>
    <cellStyle name="Note 5 2 2 5 3" xfId="61735"/>
    <cellStyle name="Note 5 2 2 5 3 2" xfId="61736"/>
    <cellStyle name="Note 5 2 2 5 4" xfId="61737"/>
    <cellStyle name="Note 5 2 2 5 5" xfId="61738"/>
    <cellStyle name="Note 5 2 2 6" xfId="61739"/>
    <cellStyle name="Note 5 2 2 6 2" xfId="61740"/>
    <cellStyle name="Note 5 2 2 6 2 2" xfId="61741"/>
    <cellStyle name="Note 5 2 2 6 2 2 2" xfId="61742"/>
    <cellStyle name="Note 5 2 2 6 2 3" xfId="61743"/>
    <cellStyle name="Note 5 2 2 6 3" xfId="61744"/>
    <cellStyle name="Note 5 2 2 6 3 2" xfId="61745"/>
    <cellStyle name="Note 5 2 2 6 4" xfId="61746"/>
    <cellStyle name="Note 5 2 2 7" xfId="61747"/>
    <cellStyle name="Note 5 2 2 7 2" xfId="61748"/>
    <cellStyle name="Note 5 2 2 7 2 2" xfId="61749"/>
    <cellStyle name="Note 5 2 2 7 2 2 2" xfId="61750"/>
    <cellStyle name="Note 5 2 2 7 2 3" xfId="61751"/>
    <cellStyle name="Note 5 2 2 7 3" xfId="61752"/>
    <cellStyle name="Note 5 2 2 7 3 2" xfId="61753"/>
    <cellStyle name="Note 5 2 2 7 4" xfId="61754"/>
    <cellStyle name="Note 5 2 2 8" xfId="61755"/>
    <cellStyle name="Note 5 2 2 8 2" xfId="61756"/>
    <cellStyle name="Note 5 2 2 8 2 2" xfId="61757"/>
    <cellStyle name="Note 5 2 2 8 2 2 2" xfId="61758"/>
    <cellStyle name="Note 5 2 2 8 2 3" xfId="61759"/>
    <cellStyle name="Note 5 2 2 8 3" xfId="61760"/>
    <cellStyle name="Note 5 2 2 8 3 2" xfId="61761"/>
    <cellStyle name="Note 5 2 2 8 4" xfId="61762"/>
    <cellStyle name="Note 5 2 2 9" xfId="61763"/>
    <cellStyle name="Note 5 2 2 9 2" xfId="61764"/>
    <cellStyle name="Note 5 2 2 9 2 2" xfId="61765"/>
    <cellStyle name="Note 5 2 2 9 3" xfId="61766"/>
    <cellStyle name="Note 5 2 3" xfId="61767"/>
    <cellStyle name="Note 5 2 3 10" xfId="61768"/>
    <cellStyle name="Note 5 2 3 11" xfId="61769"/>
    <cellStyle name="Note 5 2 3 2" xfId="61770"/>
    <cellStyle name="Note 5 2 3 2 2" xfId="61771"/>
    <cellStyle name="Note 5 2 3 2 2 2" xfId="61772"/>
    <cellStyle name="Note 5 2 3 2 2 2 2" xfId="61773"/>
    <cellStyle name="Note 5 2 3 2 2 2 2 2" xfId="61774"/>
    <cellStyle name="Note 5 2 3 2 2 2 3" xfId="61775"/>
    <cellStyle name="Note 5 2 3 2 2 3" xfId="61776"/>
    <cellStyle name="Note 5 2 3 2 2 3 2" xfId="61777"/>
    <cellStyle name="Note 5 2 3 2 2 4" xfId="61778"/>
    <cellStyle name="Note 5 2 3 2 3" xfId="61779"/>
    <cellStyle name="Note 5 2 3 2 3 2" xfId="61780"/>
    <cellStyle name="Note 5 2 3 2 3 2 2" xfId="61781"/>
    <cellStyle name="Note 5 2 3 2 3 2 2 2" xfId="61782"/>
    <cellStyle name="Note 5 2 3 2 3 2 3" xfId="61783"/>
    <cellStyle name="Note 5 2 3 2 3 3" xfId="61784"/>
    <cellStyle name="Note 5 2 3 2 3 3 2" xfId="61785"/>
    <cellStyle name="Note 5 2 3 2 3 4" xfId="61786"/>
    <cellStyle name="Note 5 2 3 2 4" xfId="61787"/>
    <cellStyle name="Note 5 2 3 2 4 2" xfId="61788"/>
    <cellStyle name="Note 5 2 3 2 4 2 2" xfId="61789"/>
    <cellStyle name="Note 5 2 3 2 4 3" xfId="61790"/>
    <cellStyle name="Note 5 2 3 2 5" xfId="61791"/>
    <cellStyle name="Note 5 2 3 2 5 2" xfId="61792"/>
    <cellStyle name="Note 5 2 3 2 6" xfId="61793"/>
    <cellStyle name="Note 5 2 3 2 7" xfId="61794"/>
    <cellStyle name="Note 5 2 3 3" xfId="61795"/>
    <cellStyle name="Note 5 2 3 3 2" xfId="61796"/>
    <cellStyle name="Note 5 2 3 3 2 2" xfId="61797"/>
    <cellStyle name="Note 5 2 3 3 2 2 2" xfId="61798"/>
    <cellStyle name="Note 5 2 3 3 2 3" xfId="61799"/>
    <cellStyle name="Note 5 2 3 3 3" xfId="61800"/>
    <cellStyle name="Note 5 2 3 3 3 2" xfId="61801"/>
    <cellStyle name="Note 5 2 3 3 4" xfId="61802"/>
    <cellStyle name="Note 5 2 3 3 5" xfId="61803"/>
    <cellStyle name="Note 5 2 3 4" xfId="61804"/>
    <cellStyle name="Note 5 2 3 4 2" xfId="61805"/>
    <cellStyle name="Note 5 2 3 4 2 2" xfId="61806"/>
    <cellStyle name="Note 5 2 3 4 2 2 2" xfId="61807"/>
    <cellStyle name="Note 5 2 3 4 2 3" xfId="61808"/>
    <cellStyle name="Note 5 2 3 4 3" xfId="61809"/>
    <cellStyle name="Note 5 2 3 4 3 2" xfId="61810"/>
    <cellStyle name="Note 5 2 3 4 4" xfId="61811"/>
    <cellStyle name="Note 5 2 3 5" xfId="61812"/>
    <cellStyle name="Note 5 2 3 5 2" xfId="61813"/>
    <cellStyle name="Note 5 2 3 5 2 2" xfId="61814"/>
    <cellStyle name="Note 5 2 3 5 2 2 2" xfId="61815"/>
    <cellStyle name="Note 5 2 3 5 2 3" xfId="61816"/>
    <cellStyle name="Note 5 2 3 5 3" xfId="61817"/>
    <cellStyle name="Note 5 2 3 5 3 2" xfId="61818"/>
    <cellStyle name="Note 5 2 3 5 4" xfId="61819"/>
    <cellStyle name="Note 5 2 3 6" xfId="61820"/>
    <cellStyle name="Note 5 2 3 6 2" xfId="61821"/>
    <cellStyle name="Note 5 2 3 6 2 2" xfId="61822"/>
    <cellStyle name="Note 5 2 3 6 2 2 2" xfId="61823"/>
    <cellStyle name="Note 5 2 3 6 2 3" xfId="61824"/>
    <cellStyle name="Note 5 2 3 6 3" xfId="61825"/>
    <cellStyle name="Note 5 2 3 6 3 2" xfId="61826"/>
    <cellStyle name="Note 5 2 3 6 4" xfId="61827"/>
    <cellStyle name="Note 5 2 3 7" xfId="61828"/>
    <cellStyle name="Note 5 2 3 7 2" xfId="61829"/>
    <cellStyle name="Note 5 2 3 7 2 2" xfId="61830"/>
    <cellStyle name="Note 5 2 3 7 3" xfId="61831"/>
    <cellStyle name="Note 5 2 3 8" xfId="61832"/>
    <cellStyle name="Note 5 2 3 8 2" xfId="61833"/>
    <cellStyle name="Note 5 2 3 9" xfId="61834"/>
    <cellStyle name="Note 5 2 4" xfId="61835"/>
    <cellStyle name="Note 5 2 4 10" xfId="61836"/>
    <cellStyle name="Note 5 2 4 11" xfId="61837"/>
    <cellStyle name="Note 5 2 4 2" xfId="61838"/>
    <cellStyle name="Note 5 2 4 2 2" xfId="61839"/>
    <cellStyle name="Note 5 2 4 2 2 2" xfId="61840"/>
    <cellStyle name="Note 5 2 4 2 2 2 2" xfId="61841"/>
    <cellStyle name="Note 5 2 4 2 2 2 2 2" xfId="61842"/>
    <cellStyle name="Note 5 2 4 2 2 2 3" xfId="61843"/>
    <cellStyle name="Note 5 2 4 2 2 3" xfId="61844"/>
    <cellStyle name="Note 5 2 4 2 2 3 2" xfId="61845"/>
    <cellStyle name="Note 5 2 4 2 2 4" xfId="61846"/>
    <cellStyle name="Note 5 2 4 2 3" xfId="61847"/>
    <cellStyle name="Note 5 2 4 2 3 2" xfId="61848"/>
    <cellStyle name="Note 5 2 4 2 3 2 2" xfId="61849"/>
    <cellStyle name="Note 5 2 4 2 3 2 2 2" xfId="61850"/>
    <cellStyle name="Note 5 2 4 2 3 2 3" xfId="61851"/>
    <cellStyle name="Note 5 2 4 2 3 3" xfId="61852"/>
    <cellStyle name="Note 5 2 4 2 3 3 2" xfId="61853"/>
    <cellStyle name="Note 5 2 4 2 3 4" xfId="61854"/>
    <cellStyle name="Note 5 2 4 2 4" xfId="61855"/>
    <cellStyle name="Note 5 2 4 2 4 2" xfId="61856"/>
    <cellStyle name="Note 5 2 4 2 4 2 2" xfId="61857"/>
    <cellStyle name="Note 5 2 4 2 4 3" xfId="61858"/>
    <cellStyle name="Note 5 2 4 2 5" xfId="61859"/>
    <cellStyle name="Note 5 2 4 2 5 2" xfId="61860"/>
    <cellStyle name="Note 5 2 4 2 6" xfId="61861"/>
    <cellStyle name="Note 5 2 4 2 7" xfId="61862"/>
    <cellStyle name="Note 5 2 4 3" xfId="61863"/>
    <cellStyle name="Note 5 2 4 3 2" xfId="61864"/>
    <cellStyle name="Note 5 2 4 3 2 2" xfId="61865"/>
    <cellStyle name="Note 5 2 4 3 2 2 2" xfId="61866"/>
    <cellStyle name="Note 5 2 4 3 2 3" xfId="61867"/>
    <cellStyle name="Note 5 2 4 3 3" xfId="61868"/>
    <cellStyle name="Note 5 2 4 3 3 2" xfId="61869"/>
    <cellStyle name="Note 5 2 4 3 4" xfId="61870"/>
    <cellStyle name="Note 5 2 4 3 5" xfId="61871"/>
    <cellStyle name="Note 5 2 4 4" xfId="61872"/>
    <cellStyle name="Note 5 2 4 4 2" xfId="61873"/>
    <cellStyle name="Note 5 2 4 4 2 2" xfId="61874"/>
    <cellStyle name="Note 5 2 4 4 2 2 2" xfId="61875"/>
    <cellStyle name="Note 5 2 4 4 2 3" xfId="61876"/>
    <cellStyle name="Note 5 2 4 4 3" xfId="61877"/>
    <cellStyle name="Note 5 2 4 4 3 2" xfId="61878"/>
    <cellStyle name="Note 5 2 4 4 4" xfId="61879"/>
    <cellStyle name="Note 5 2 4 5" xfId="61880"/>
    <cellStyle name="Note 5 2 4 5 2" xfId="61881"/>
    <cellStyle name="Note 5 2 4 5 2 2" xfId="61882"/>
    <cellStyle name="Note 5 2 4 5 2 2 2" xfId="61883"/>
    <cellStyle name="Note 5 2 4 5 2 3" xfId="61884"/>
    <cellStyle name="Note 5 2 4 5 3" xfId="61885"/>
    <cellStyle name="Note 5 2 4 5 3 2" xfId="61886"/>
    <cellStyle name="Note 5 2 4 5 4" xfId="61887"/>
    <cellStyle name="Note 5 2 4 6" xfId="61888"/>
    <cellStyle name="Note 5 2 4 6 2" xfId="61889"/>
    <cellStyle name="Note 5 2 4 6 2 2" xfId="61890"/>
    <cellStyle name="Note 5 2 4 6 2 2 2" xfId="61891"/>
    <cellStyle name="Note 5 2 4 6 2 3" xfId="61892"/>
    <cellStyle name="Note 5 2 4 6 3" xfId="61893"/>
    <cellStyle name="Note 5 2 4 6 3 2" xfId="61894"/>
    <cellStyle name="Note 5 2 4 6 4" xfId="61895"/>
    <cellStyle name="Note 5 2 4 7" xfId="61896"/>
    <cellStyle name="Note 5 2 4 7 2" xfId="61897"/>
    <cellStyle name="Note 5 2 4 7 2 2" xfId="61898"/>
    <cellStyle name="Note 5 2 4 7 3" xfId="61899"/>
    <cellStyle name="Note 5 2 4 8" xfId="61900"/>
    <cellStyle name="Note 5 2 4 8 2" xfId="61901"/>
    <cellStyle name="Note 5 2 4 9" xfId="61902"/>
    <cellStyle name="Note 5 2 5" xfId="61903"/>
    <cellStyle name="Note 5 2 5 2" xfId="61904"/>
    <cellStyle name="Note 5 2 5 2 2" xfId="61905"/>
    <cellStyle name="Note 5 2 5 2 2 2" xfId="61906"/>
    <cellStyle name="Note 5 2 5 2 2 2 2" xfId="61907"/>
    <cellStyle name="Note 5 2 5 2 2 3" xfId="61908"/>
    <cellStyle name="Note 5 2 5 2 3" xfId="61909"/>
    <cellStyle name="Note 5 2 5 2 3 2" xfId="61910"/>
    <cellStyle name="Note 5 2 5 2 4" xfId="61911"/>
    <cellStyle name="Note 5 2 5 3" xfId="61912"/>
    <cellStyle name="Note 5 2 5 3 2" xfId="61913"/>
    <cellStyle name="Note 5 2 5 3 2 2" xfId="61914"/>
    <cellStyle name="Note 5 2 5 3 2 2 2" xfId="61915"/>
    <cellStyle name="Note 5 2 5 3 2 3" xfId="61916"/>
    <cellStyle name="Note 5 2 5 3 3" xfId="61917"/>
    <cellStyle name="Note 5 2 5 3 3 2" xfId="61918"/>
    <cellStyle name="Note 5 2 5 3 4" xfId="61919"/>
    <cellStyle name="Note 5 2 5 4" xfId="61920"/>
    <cellStyle name="Note 5 2 5 4 2" xfId="61921"/>
    <cellStyle name="Note 5 2 5 4 2 2" xfId="61922"/>
    <cellStyle name="Note 5 2 5 4 3" xfId="61923"/>
    <cellStyle name="Note 5 2 5 5" xfId="61924"/>
    <cellStyle name="Note 5 2 5 5 2" xfId="61925"/>
    <cellStyle name="Note 5 2 5 6" xfId="61926"/>
    <cellStyle name="Note 5 2 5 7" xfId="61927"/>
    <cellStyle name="Note 5 2 6" xfId="61928"/>
    <cellStyle name="Note 5 2 6 2" xfId="61929"/>
    <cellStyle name="Note 5 2 6 2 2" xfId="61930"/>
    <cellStyle name="Note 5 2 6 2 2 2" xfId="61931"/>
    <cellStyle name="Note 5 2 6 2 3" xfId="61932"/>
    <cellStyle name="Note 5 2 6 3" xfId="61933"/>
    <cellStyle name="Note 5 2 6 3 2" xfId="61934"/>
    <cellStyle name="Note 5 2 6 4" xfId="61935"/>
    <cellStyle name="Note 5 2 6 5" xfId="61936"/>
    <cellStyle name="Note 5 2 7" xfId="61937"/>
    <cellStyle name="Note 5 2 7 2" xfId="61938"/>
    <cellStyle name="Note 5 2 7 2 2" xfId="61939"/>
    <cellStyle name="Note 5 2 7 2 2 2" xfId="61940"/>
    <cellStyle name="Note 5 2 7 2 3" xfId="61941"/>
    <cellStyle name="Note 5 2 7 3" xfId="61942"/>
    <cellStyle name="Note 5 2 7 3 2" xfId="61943"/>
    <cellStyle name="Note 5 2 7 4" xfId="61944"/>
    <cellStyle name="Note 5 2 8" xfId="61945"/>
    <cellStyle name="Note 5 2 8 2" xfId="61946"/>
    <cellStyle name="Note 5 2 8 2 2" xfId="61947"/>
    <cellStyle name="Note 5 2 8 2 2 2" xfId="61948"/>
    <cellStyle name="Note 5 2 8 2 3" xfId="61949"/>
    <cellStyle name="Note 5 2 8 3" xfId="61950"/>
    <cellStyle name="Note 5 2 8 3 2" xfId="61951"/>
    <cellStyle name="Note 5 2 8 4" xfId="61952"/>
    <cellStyle name="Note 5 2 9" xfId="61953"/>
    <cellStyle name="Note 5 2 9 2" xfId="61954"/>
    <cellStyle name="Note 5 2 9 2 2" xfId="61955"/>
    <cellStyle name="Note 5 2 9 2 2 2" xfId="61956"/>
    <cellStyle name="Note 5 2 9 2 3" xfId="61957"/>
    <cellStyle name="Note 5 2 9 3" xfId="61958"/>
    <cellStyle name="Note 5 2 9 3 2" xfId="61959"/>
    <cellStyle name="Note 5 2 9 4" xfId="61960"/>
    <cellStyle name="Note 5 20" xfId="61961"/>
    <cellStyle name="Note 5 21" xfId="61962"/>
    <cellStyle name="Note 5 22" xfId="61963"/>
    <cellStyle name="Note 5 23" xfId="61964"/>
    <cellStyle name="Note 5 3" xfId="61965"/>
    <cellStyle name="Note 5 3 10" xfId="61966"/>
    <cellStyle name="Note 5 3 10 2" xfId="61967"/>
    <cellStyle name="Note 5 3 11" xfId="61968"/>
    <cellStyle name="Note 5 3 12" xfId="61969"/>
    <cellStyle name="Note 5 3 13" xfId="61970"/>
    <cellStyle name="Note 5 3 2" xfId="61971"/>
    <cellStyle name="Note 5 3 2 10" xfId="61972"/>
    <cellStyle name="Note 5 3 2 2" xfId="61973"/>
    <cellStyle name="Note 5 3 2 2 2" xfId="61974"/>
    <cellStyle name="Note 5 3 2 2 2 2" xfId="61975"/>
    <cellStyle name="Note 5 3 2 2 2 2 2" xfId="61976"/>
    <cellStyle name="Note 5 3 2 2 2 2 2 2" xfId="61977"/>
    <cellStyle name="Note 5 3 2 2 2 2 3" xfId="61978"/>
    <cellStyle name="Note 5 3 2 2 2 3" xfId="61979"/>
    <cellStyle name="Note 5 3 2 2 2 3 2" xfId="61980"/>
    <cellStyle name="Note 5 3 2 2 2 4" xfId="61981"/>
    <cellStyle name="Note 5 3 2 2 3" xfId="61982"/>
    <cellStyle name="Note 5 3 2 2 3 2" xfId="61983"/>
    <cellStyle name="Note 5 3 2 2 3 2 2" xfId="61984"/>
    <cellStyle name="Note 5 3 2 2 3 2 2 2" xfId="61985"/>
    <cellStyle name="Note 5 3 2 2 3 2 3" xfId="61986"/>
    <cellStyle name="Note 5 3 2 2 3 3" xfId="61987"/>
    <cellStyle name="Note 5 3 2 2 3 3 2" xfId="61988"/>
    <cellStyle name="Note 5 3 2 2 3 4" xfId="61989"/>
    <cellStyle name="Note 5 3 2 2 4" xfId="61990"/>
    <cellStyle name="Note 5 3 2 2 4 2" xfId="61991"/>
    <cellStyle name="Note 5 3 2 2 4 2 2" xfId="61992"/>
    <cellStyle name="Note 5 3 2 2 4 3" xfId="61993"/>
    <cellStyle name="Note 5 3 2 2 5" xfId="61994"/>
    <cellStyle name="Note 5 3 2 2 5 2" xfId="61995"/>
    <cellStyle name="Note 5 3 2 2 6" xfId="61996"/>
    <cellStyle name="Note 5 3 2 2 7" xfId="61997"/>
    <cellStyle name="Note 5 3 2 3" xfId="61998"/>
    <cellStyle name="Note 5 3 2 3 2" xfId="61999"/>
    <cellStyle name="Note 5 3 2 3 2 2" xfId="62000"/>
    <cellStyle name="Note 5 3 2 3 2 2 2" xfId="62001"/>
    <cellStyle name="Note 5 3 2 3 2 3" xfId="62002"/>
    <cellStyle name="Note 5 3 2 3 3" xfId="62003"/>
    <cellStyle name="Note 5 3 2 3 3 2" xfId="62004"/>
    <cellStyle name="Note 5 3 2 3 4" xfId="62005"/>
    <cellStyle name="Note 5 3 2 3 5" xfId="62006"/>
    <cellStyle name="Note 5 3 2 4" xfId="62007"/>
    <cellStyle name="Note 5 3 2 4 2" xfId="62008"/>
    <cellStyle name="Note 5 3 2 4 2 2" xfId="62009"/>
    <cellStyle name="Note 5 3 2 4 2 2 2" xfId="62010"/>
    <cellStyle name="Note 5 3 2 4 2 3" xfId="62011"/>
    <cellStyle name="Note 5 3 2 4 3" xfId="62012"/>
    <cellStyle name="Note 5 3 2 4 3 2" xfId="62013"/>
    <cellStyle name="Note 5 3 2 4 4" xfId="62014"/>
    <cellStyle name="Note 5 3 2 5" xfId="62015"/>
    <cellStyle name="Note 5 3 2 5 2" xfId="62016"/>
    <cellStyle name="Note 5 3 2 5 2 2" xfId="62017"/>
    <cellStyle name="Note 5 3 2 5 2 2 2" xfId="62018"/>
    <cellStyle name="Note 5 3 2 5 2 3" xfId="62019"/>
    <cellStyle name="Note 5 3 2 5 3" xfId="62020"/>
    <cellStyle name="Note 5 3 2 5 3 2" xfId="62021"/>
    <cellStyle name="Note 5 3 2 5 4" xfId="62022"/>
    <cellStyle name="Note 5 3 2 6" xfId="62023"/>
    <cellStyle name="Note 5 3 2 6 2" xfId="62024"/>
    <cellStyle name="Note 5 3 2 6 2 2" xfId="62025"/>
    <cellStyle name="Note 5 3 2 6 2 2 2" xfId="62026"/>
    <cellStyle name="Note 5 3 2 6 2 3" xfId="62027"/>
    <cellStyle name="Note 5 3 2 6 3" xfId="62028"/>
    <cellStyle name="Note 5 3 2 6 3 2" xfId="62029"/>
    <cellStyle name="Note 5 3 2 6 4" xfId="62030"/>
    <cellStyle name="Note 5 3 2 7" xfId="62031"/>
    <cellStyle name="Note 5 3 2 7 2" xfId="62032"/>
    <cellStyle name="Note 5 3 2 7 2 2" xfId="62033"/>
    <cellStyle name="Note 5 3 2 7 3" xfId="62034"/>
    <cellStyle name="Note 5 3 2 8" xfId="62035"/>
    <cellStyle name="Note 5 3 2 8 2" xfId="62036"/>
    <cellStyle name="Note 5 3 2 9" xfId="62037"/>
    <cellStyle name="Note 5 3 3" xfId="62038"/>
    <cellStyle name="Note 5 3 3 10" xfId="62039"/>
    <cellStyle name="Note 5 3 3 11" xfId="62040"/>
    <cellStyle name="Note 5 3 3 2" xfId="62041"/>
    <cellStyle name="Note 5 3 3 2 2" xfId="62042"/>
    <cellStyle name="Note 5 3 3 2 2 2" xfId="62043"/>
    <cellStyle name="Note 5 3 3 2 2 2 2" xfId="62044"/>
    <cellStyle name="Note 5 3 3 2 2 2 2 2" xfId="62045"/>
    <cellStyle name="Note 5 3 3 2 2 2 3" xfId="62046"/>
    <cellStyle name="Note 5 3 3 2 2 3" xfId="62047"/>
    <cellStyle name="Note 5 3 3 2 2 3 2" xfId="62048"/>
    <cellStyle name="Note 5 3 3 2 2 4" xfId="62049"/>
    <cellStyle name="Note 5 3 3 2 3" xfId="62050"/>
    <cellStyle name="Note 5 3 3 2 3 2" xfId="62051"/>
    <cellStyle name="Note 5 3 3 2 3 2 2" xfId="62052"/>
    <cellStyle name="Note 5 3 3 2 3 2 2 2" xfId="62053"/>
    <cellStyle name="Note 5 3 3 2 3 2 3" xfId="62054"/>
    <cellStyle name="Note 5 3 3 2 3 3" xfId="62055"/>
    <cellStyle name="Note 5 3 3 2 3 3 2" xfId="62056"/>
    <cellStyle name="Note 5 3 3 2 3 4" xfId="62057"/>
    <cellStyle name="Note 5 3 3 2 4" xfId="62058"/>
    <cellStyle name="Note 5 3 3 2 4 2" xfId="62059"/>
    <cellStyle name="Note 5 3 3 2 4 2 2" xfId="62060"/>
    <cellStyle name="Note 5 3 3 2 4 3" xfId="62061"/>
    <cellStyle name="Note 5 3 3 2 5" xfId="62062"/>
    <cellStyle name="Note 5 3 3 2 5 2" xfId="62063"/>
    <cellStyle name="Note 5 3 3 2 6" xfId="62064"/>
    <cellStyle name="Note 5 3 3 2 7" xfId="62065"/>
    <cellStyle name="Note 5 3 3 3" xfId="62066"/>
    <cellStyle name="Note 5 3 3 3 2" xfId="62067"/>
    <cellStyle name="Note 5 3 3 3 2 2" xfId="62068"/>
    <cellStyle name="Note 5 3 3 3 2 2 2" xfId="62069"/>
    <cellStyle name="Note 5 3 3 3 2 3" xfId="62070"/>
    <cellStyle name="Note 5 3 3 3 3" xfId="62071"/>
    <cellStyle name="Note 5 3 3 3 3 2" xfId="62072"/>
    <cellStyle name="Note 5 3 3 3 4" xfId="62073"/>
    <cellStyle name="Note 5 3 3 3 5" xfId="62074"/>
    <cellStyle name="Note 5 3 3 4" xfId="62075"/>
    <cellStyle name="Note 5 3 3 4 2" xfId="62076"/>
    <cellStyle name="Note 5 3 3 4 2 2" xfId="62077"/>
    <cellStyle name="Note 5 3 3 4 2 2 2" xfId="62078"/>
    <cellStyle name="Note 5 3 3 4 2 3" xfId="62079"/>
    <cellStyle name="Note 5 3 3 4 3" xfId="62080"/>
    <cellStyle name="Note 5 3 3 4 3 2" xfId="62081"/>
    <cellStyle name="Note 5 3 3 4 4" xfId="62082"/>
    <cellStyle name="Note 5 3 3 5" xfId="62083"/>
    <cellStyle name="Note 5 3 3 5 2" xfId="62084"/>
    <cellStyle name="Note 5 3 3 5 2 2" xfId="62085"/>
    <cellStyle name="Note 5 3 3 5 2 2 2" xfId="62086"/>
    <cellStyle name="Note 5 3 3 5 2 3" xfId="62087"/>
    <cellStyle name="Note 5 3 3 5 3" xfId="62088"/>
    <cellStyle name="Note 5 3 3 5 3 2" xfId="62089"/>
    <cellStyle name="Note 5 3 3 5 4" xfId="62090"/>
    <cellStyle name="Note 5 3 3 6" xfId="62091"/>
    <cellStyle name="Note 5 3 3 6 2" xfId="62092"/>
    <cellStyle name="Note 5 3 3 6 2 2" xfId="62093"/>
    <cellStyle name="Note 5 3 3 6 2 2 2" xfId="62094"/>
    <cellStyle name="Note 5 3 3 6 2 3" xfId="62095"/>
    <cellStyle name="Note 5 3 3 6 3" xfId="62096"/>
    <cellStyle name="Note 5 3 3 6 3 2" xfId="62097"/>
    <cellStyle name="Note 5 3 3 6 4" xfId="62098"/>
    <cellStyle name="Note 5 3 3 7" xfId="62099"/>
    <cellStyle name="Note 5 3 3 7 2" xfId="62100"/>
    <cellStyle name="Note 5 3 3 7 2 2" xfId="62101"/>
    <cellStyle name="Note 5 3 3 7 3" xfId="62102"/>
    <cellStyle name="Note 5 3 3 8" xfId="62103"/>
    <cellStyle name="Note 5 3 3 8 2" xfId="62104"/>
    <cellStyle name="Note 5 3 3 9" xfId="62105"/>
    <cellStyle name="Note 5 3 4" xfId="62106"/>
    <cellStyle name="Note 5 3 4 2" xfId="62107"/>
    <cellStyle name="Note 5 3 4 2 2" xfId="62108"/>
    <cellStyle name="Note 5 3 4 2 2 2" xfId="62109"/>
    <cellStyle name="Note 5 3 4 2 2 2 2" xfId="62110"/>
    <cellStyle name="Note 5 3 4 2 2 3" xfId="62111"/>
    <cellStyle name="Note 5 3 4 2 3" xfId="62112"/>
    <cellStyle name="Note 5 3 4 2 3 2" xfId="62113"/>
    <cellStyle name="Note 5 3 4 2 4" xfId="62114"/>
    <cellStyle name="Note 5 3 4 3" xfId="62115"/>
    <cellStyle name="Note 5 3 4 3 2" xfId="62116"/>
    <cellStyle name="Note 5 3 4 3 2 2" xfId="62117"/>
    <cellStyle name="Note 5 3 4 3 2 2 2" xfId="62118"/>
    <cellStyle name="Note 5 3 4 3 2 3" xfId="62119"/>
    <cellStyle name="Note 5 3 4 3 3" xfId="62120"/>
    <cellStyle name="Note 5 3 4 3 3 2" xfId="62121"/>
    <cellStyle name="Note 5 3 4 3 4" xfId="62122"/>
    <cellStyle name="Note 5 3 4 4" xfId="62123"/>
    <cellStyle name="Note 5 3 4 4 2" xfId="62124"/>
    <cellStyle name="Note 5 3 4 4 2 2" xfId="62125"/>
    <cellStyle name="Note 5 3 4 4 3" xfId="62126"/>
    <cellStyle name="Note 5 3 4 5" xfId="62127"/>
    <cellStyle name="Note 5 3 4 5 2" xfId="62128"/>
    <cellStyle name="Note 5 3 4 6" xfId="62129"/>
    <cellStyle name="Note 5 3 4 7" xfId="62130"/>
    <cellStyle name="Note 5 3 5" xfId="62131"/>
    <cellStyle name="Note 5 3 5 2" xfId="62132"/>
    <cellStyle name="Note 5 3 5 2 2" xfId="62133"/>
    <cellStyle name="Note 5 3 5 2 2 2" xfId="62134"/>
    <cellStyle name="Note 5 3 5 2 3" xfId="62135"/>
    <cellStyle name="Note 5 3 5 3" xfId="62136"/>
    <cellStyle name="Note 5 3 5 3 2" xfId="62137"/>
    <cellStyle name="Note 5 3 5 4" xfId="62138"/>
    <cellStyle name="Note 5 3 5 5" xfId="62139"/>
    <cellStyle name="Note 5 3 6" xfId="62140"/>
    <cellStyle name="Note 5 3 6 2" xfId="62141"/>
    <cellStyle name="Note 5 3 6 2 2" xfId="62142"/>
    <cellStyle name="Note 5 3 6 2 2 2" xfId="62143"/>
    <cellStyle name="Note 5 3 6 2 3" xfId="62144"/>
    <cellStyle name="Note 5 3 6 3" xfId="62145"/>
    <cellStyle name="Note 5 3 6 3 2" xfId="62146"/>
    <cellStyle name="Note 5 3 6 4" xfId="62147"/>
    <cellStyle name="Note 5 3 7" xfId="62148"/>
    <cellStyle name="Note 5 3 7 2" xfId="62149"/>
    <cellStyle name="Note 5 3 7 2 2" xfId="62150"/>
    <cellStyle name="Note 5 3 7 2 2 2" xfId="62151"/>
    <cellStyle name="Note 5 3 7 2 3" xfId="62152"/>
    <cellStyle name="Note 5 3 7 3" xfId="62153"/>
    <cellStyle name="Note 5 3 7 3 2" xfId="62154"/>
    <cellStyle name="Note 5 3 7 4" xfId="62155"/>
    <cellStyle name="Note 5 3 8" xfId="62156"/>
    <cellStyle name="Note 5 3 8 2" xfId="62157"/>
    <cellStyle name="Note 5 3 8 2 2" xfId="62158"/>
    <cellStyle name="Note 5 3 8 2 2 2" xfId="62159"/>
    <cellStyle name="Note 5 3 8 2 3" xfId="62160"/>
    <cellStyle name="Note 5 3 8 3" xfId="62161"/>
    <cellStyle name="Note 5 3 8 3 2" xfId="62162"/>
    <cellStyle name="Note 5 3 8 4" xfId="62163"/>
    <cellStyle name="Note 5 3 9" xfId="62164"/>
    <cellStyle name="Note 5 3 9 2" xfId="62165"/>
    <cellStyle name="Note 5 3 9 2 2" xfId="62166"/>
    <cellStyle name="Note 5 3 9 3" xfId="62167"/>
    <cellStyle name="Note 5 4" xfId="62168"/>
    <cellStyle name="Note 5 4 10" xfId="62169"/>
    <cellStyle name="Note 5 4 11" xfId="62170"/>
    <cellStyle name="Note 5 4 2" xfId="62171"/>
    <cellStyle name="Note 5 4 2 2" xfId="62172"/>
    <cellStyle name="Note 5 4 2 2 2" xfId="62173"/>
    <cellStyle name="Note 5 4 2 2 2 2" xfId="62174"/>
    <cellStyle name="Note 5 4 2 2 2 2 2" xfId="62175"/>
    <cellStyle name="Note 5 4 2 2 2 3" xfId="62176"/>
    <cellStyle name="Note 5 4 2 2 3" xfId="62177"/>
    <cellStyle name="Note 5 4 2 2 3 2" xfId="62178"/>
    <cellStyle name="Note 5 4 2 2 4" xfId="62179"/>
    <cellStyle name="Note 5 4 2 3" xfId="62180"/>
    <cellStyle name="Note 5 4 2 3 2" xfId="62181"/>
    <cellStyle name="Note 5 4 2 3 2 2" xfId="62182"/>
    <cellStyle name="Note 5 4 2 3 2 2 2" xfId="62183"/>
    <cellStyle name="Note 5 4 2 3 2 3" xfId="62184"/>
    <cellStyle name="Note 5 4 2 3 3" xfId="62185"/>
    <cellStyle name="Note 5 4 2 3 3 2" xfId="62186"/>
    <cellStyle name="Note 5 4 2 3 4" xfId="62187"/>
    <cellStyle name="Note 5 4 2 4" xfId="62188"/>
    <cellStyle name="Note 5 4 2 4 2" xfId="62189"/>
    <cellStyle name="Note 5 4 2 4 2 2" xfId="62190"/>
    <cellStyle name="Note 5 4 2 4 3" xfId="62191"/>
    <cellStyle name="Note 5 4 2 5" xfId="62192"/>
    <cellStyle name="Note 5 4 2 5 2" xfId="62193"/>
    <cellStyle name="Note 5 4 2 6" xfId="62194"/>
    <cellStyle name="Note 5 4 2 7" xfId="62195"/>
    <cellStyle name="Note 5 4 3" xfId="62196"/>
    <cellStyle name="Note 5 4 3 2" xfId="62197"/>
    <cellStyle name="Note 5 4 3 2 2" xfId="62198"/>
    <cellStyle name="Note 5 4 3 2 2 2" xfId="62199"/>
    <cellStyle name="Note 5 4 3 2 3" xfId="62200"/>
    <cellStyle name="Note 5 4 3 3" xfId="62201"/>
    <cellStyle name="Note 5 4 3 3 2" xfId="62202"/>
    <cellStyle name="Note 5 4 3 4" xfId="62203"/>
    <cellStyle name="Note 5 4 3 5" xfId="62204"/>
    <cellStyle name="Note 5 4 4" xfId="62205"/>
    <cellStyle name="Note 5 4 4 2" xfId="62206"/>
    <cellStyle name="Note 5 4 4 2 2" xfId="62207"/>
    <cellStyle name="Note 5 4 4 2 2 2" xfId="62208"/>
    <cellStyle name="Note 5 4 4 2 3" xfId="62209"/>
    <cellStyle name="Note 5 4 4 3" xfId="62210"/>
    <cellStyle name="Note 5 4 4 3 2" xfId="62211"/>
    <cellStyle name="Note 5 4 4 4" xfId="62212"/>
    <cellStyle name="Note 5 4 5" xfId="62213"/>
    <cellStyle name="Note 5 4 5 2" xfId="62214"/>
    <cellStyle name="Note 5 4 5 2 2" xfId="62215"/>
    <cellStyle name="Note 5 4 5 2 2 2" xfId="62216"/>
    <cellStyle name="Note 5 4 5 2 3" xfId="62217"/>
    <cellStyle name="Note 5 4 5 3" xfId="62218"/>
    <cellStyle name="Note 5 4 5 3 2" xfId="62219"/>
    <cellStyle name="Note 5 4 5 4" xfId="62220"/>
    <cellStyle name="Note 5 4 6" xfId="62221"/>
    <cellStyle name="Note 5 4 6 2" xfId="62222"/>
    <cellStyle name="Note 5 4 6 2 2" xfId="62223"/>
    <cellStyle name="Note 5 4 6 2 2 2" xfId="62224"/>
    <cellStyle name="Note 5 4 6 2 3" xfId="62225"/>
    <cellStyle name="Note 5 4 6 3" xfId="62226"/>
    <cellStyle name="Note 5 4 6 3 2" xfId="62227"/>
    <cellStyle name="Note 5 4 6 4" xfId="62228"/>
    <cellStyle name="Note 5 4 7" xfId="62229"/>
    <cellStyle name="Note 5 4 7 2" xfId="62230"/>
    <cellStyle name="Note 5 4 7 2 2" xfId="62231"/>
    <cellStyle name="Note 5 4 7 3" xfId="62232"/>
    <cellStyle name="Note 5 4 8" xfId="62233"/>
    <cellStyle name="Note 5 4 8 2" xfId="62234"/>
    <cellStyle name="Note 5 4 9" xfId="62235"/>
    <cellStyle name="Note 5 5" xfId="62236"/>
    <cellStyle name="Note 5 5 10" xfId="62237"/>
    <cellStyle name="Note 5 5 11" xfId="62238"/>
    <cellStyle name="Note 5 5 2" xfId="62239"/>
    <cellStyle name="Note 5 5 2 2" xfId="62240"/>
    <cellStyle name="Note 5 5 2 2 2" xfId="62241"/>
    <cellStyle name="Note 5 5 2 2 2 2" xfId="62242"/>
    <cellStyle name="Note 5 5 2 2 2 2 2" xfId="62243"/>
    <cellStyle name="Note 5 5 2 2 2 3" xfId="62244"/>
    <cellStyle name="Note 5 5 2 2 3" xfId="62245"/>
    <cellStyle name="Note 5 5 2 2 3 2" xfId="62246"/>
    <cellStyle name="Note 5 5 2 2 4" xfId="62247"/>
    <cellStyle name="Note 5 5 2 3" xfId="62248"/>
    <cellStyle name="Note 5 5 2 3 2" xfId="62249"/>
    <cellStyle name="Note 5 5 2 3 2 2" xfId="62250"/>
    <cellStyle name="Note 5 5 2 3 2 2 2" xfId="62251"/>
    <cellStyle name="Note 5 5 2 3 2 3" xfId="62252"/>
    <cellStyle name="Note 5 5 2 3 3" xfId="62253"/>
    <cellStyle name="Note 5 5 2 3 3 2" xfId="62254"/>
    <cellStyle name="Note 5 5 2 3 4" xfId="62255"/>
    <cellStyle name="Note 5 5 2 4" xfId="62256"/>
    <cellStyle name="Note 5 5 2 4 2" xfId="62257"/>
    <cellStyle name="Note 5 5 2 4 2 2" xfId="62258"/>
    <cellStyle name="Note 5 5 2 4 3" xfId="62259"/>
    <cellStyle name="Note 5 5 2 5" xfId="62260"/>
    <cellStyle name="Note 5 5 2 5 2" xfId="62261"/>
    <cellStyle name="Note 5 5 2 6" xfId="62262"/>
    <cellStyle name="Note 5 5 2 7" xfId="62263"/>
    <cellStyle name="Note 5 5 3" xfId="62264"/>
    <cellStyle name="Note 5 5 3 2" xfId="62265"/>
    <cellStyle name="Note 5 5 3 2 2" xfId="62266"/>
    <cellStyle name="Note 5 5 3 2 2 2" xfId="62267"/>
    <cellStyle name="Note 5 5 3 2 3" xfId="62268"/>
    <cellStyle name="Note 5 5 3 3" xfId="62269"/>
    <cellStyle name="Note 5 5 3 3 2" xfId="62270"/>
    <cellStyle name="Note 5 5 3 4" xfId="62271"/>
    <cellStyle name="Note 5 5 3 5" xfId="62272"/>
    <cellStyle name="Note 5 5 4" xfId="62273"/>
    <cellStyle name="Note 5 5 4 2" xfId="62274"/>
    <cellStyle name="Note 5 5 4 2 2" xfId="62275"/>
    <cellStyle name="Note 5 5 4 2 2 2" xfId="62276"/>
    <cellStyle name="Note 5 5 4 2 3" xfId="62277"/>
    <cellStyle name="Note 5 5 4 3" xfId="62278"/>
    <cellStyle name="Note 5 5 4 3 2" xfId="62279"/>
    <cellStyle name="Note 5 5 4 4" xfId="62280"/>
    <cellStyle name="Note 5 5 5" xfId="62281"/>
    <cellStyle name="Note 5 5 5 2" xfId="62282"/>
    <cellStyle name="Note 5 5 5 2 2" xfId="62283"/>
    <cellStyle name="Note 5 5 5 2 2 2" xfId="62284"/>
    <cellStyle name="Note 5 5 5 2 3" xfId="62285"/>
    <cellStyle name="Note 5 5 5 3" xfId="62286"/>
    <cellStyle name="Note 5 5 5 3 2" xfId="62287"/>
    <cellStyle name="Note 5 5 5 4" xfId="62288"/>
    <cellStyle name="Note 5 5 6" xfId="62289"/>
    <cellStyle name="Note 5 5 6 2" xfId="62290"/>
    <cellStyle name="Note 5 5 6 2 2" xfId="62291"/>
    <cellStyle name="Note 5 5 6 2 2 2" xfId="62292"/>
    <cellStyle name="Note 5 5 6 2 3" xfId="62293"/>
    <cellStyle name="Note 5 5 6 3" xfId="62294"/>
    <cellStyle name="Note 5 5 6 3 2" xfId="62295"/>
    <cellStyle name="Note 5 5 6 4" xfId="62296"/>
    <cellStyle name="Note 5 5 7" xfId="62297"/>
    <cellStyle name="Note 5 5 7 2" xfId="62298"/>
    <cellStyle name="Note 5 5 7 2 2" xfId="62299"/>
    <cellStyle name="Note 5 5 7 3" xfId="62300"/>
    <cellStyle name="Note 5 5 8" xfId="62301"/>
    <cellStyle name="Note 5 5 8 2" xfId="62302"/>
    <cellStyle name="Note 5 5 9" xfId="62303"/>
    <cellStyle name="Note 5 6" xfId="62304"/>
    <cellStyle name="Note 5 6 2" xfId="62305"/>
    <cellStyle name="Note 5 6 2 2" xfId="62306"/>
    <cellStyle name="Note 5 6 2 2 2" xfId="62307"/>
    <cellStyle name="Note 5 6 2 2 2 2" xfId="62308"/>
    <cellStyle name="Note 5 6 2 2 3" xfId="62309"/>
    <cellStyle name="Note 5 6 2 3" xfId="62310"/>
    <cellStyle name="Note 5 6 2 3 2" xfId="62311"/>
    <cellStyle name="Note 5 6 2 4" xfId="62312"/>
    <cellStyle name="Note 5 6 3" xfId="62313"/>
    <cellStyle name="Note 5 6 3 2" xfId="62314"/>
    <cellStyle name="Note 5 6 3 2 2" xfId="62315"/>
    <cellStyle name="Note 5 6 3 2 2 2" xfId="62316"/>
    <cellStyle name="Note 5 6 3 2 3" xfId="62317"/>
    <cellStyle name="Note 5 6 3 3" xfId="62318"/>
    <cellStyle name="Note 5 6 3 3 2" xfId="62319"/>
    <cellStyle name="Note 5 6 3 4" xfId="62320"/>
    <cellStyle name="Note 5 6 4" xfId="62321"/>
    <cellStyle name="Note 5 6 4 2" xfId="62322"/>
    <cellStyle name="Note 5 6 4 2 2" xfId="62323"/>
    <cellStyle name="Note 5 6 4 3" xfId="62324"/>
    <cellStyle name="Note 5 6 5" xfId="62325"/>
    <cellStyle name="Note 5 6 5 2" xfId="62326"/>
    <cellStyle name="Note 5 6 6" xfId="62327"/>
    <cellStyle name="Note 5 6 7" xfId="62328"/>
    <cellStyle name="Note 5 6 8" xfId="62329"/>
    <cellStyle name="Note 5 7" xfId="62330"/>
    <cellStyle name="Note 5 7 2" xfId="62331"/>
    <cellStyle name="Note 5 7 2 2" xfId="62332"/>
    <cellStyle name="Note 5 7 2 2 2" xfId="62333"/>
    <cellStyle name="Note 5 7 2 2 2 2" xfId="62334"/>
    <cellStyle name="Note 5 7 2 2 3" xfId="62335"/>
    <cellStyle name="Note 5 7 2 3" xfId="62336"/>
    <cellStyle name="Note 5 7 2 3 2" xfId="62337"/>
    <cellStyle name="Note 5 7 2 4" xfId="62338"/>
    <cellStyle name="Note 5 7 3" xfId="62339"/>
    <cellStyle name="Note 5 7 3 2" xfId="62340"/>
    <cellStyle name="Note 5 7 3 2 2" xfId="62341"/>
    <cellStyle name="Note 5 7 3 2 2 2" xfId="62342"/>
    <cellStyle name="Note 5 7 3 2 3" xfId="62343"/>
    <cellStyle name="Note 5 7 3 3" xfId="62344"/>
    <cellStyle name="Note 5 7 3 3 2" xfId="62345"/>
    <cellStyle name="Note 5 7 3 4" xfId="62346"/>
    <cellStyle name="Note 5 7 4" xfId="62347"/>
    <cellStyle name="Note 5 7 4 2" xfId="62348"/>
    <cellStyle name="Note 5 7 4 2 2" xfId="62349"/>
    <cellStyle name="Note 5 7 4 3" xfId="62350"/>
    <cellStyle name="Note 5 7 5" xfId="62351"/>
    <cellStyle name="Note 5 7 5 2" xfId="62352"/>
    <cellStyle name="Note 5 7 6" xfId="62353"/>
    <cellStyle name="Note 5 7 7" xfId="62354"/>
    <cellStyle name="Note 5 8" xfId="62355"/>
    <cellStyle name="Note 5 8 2" xfId="62356"/>
    <cellStyle name="Note 5 8 2 2" xfId="62357"/>
    <cellStyle name="Note 5 8 2 2 2" xfId="62358"/>
    <cellStyle name="Note 5 8 2 2 2 2" xfId="62359"/>
    <cellStyle name="Note 5 8 2 2 3" xfId="62360"/>
    <cellStyle name="Note 5 8 2 3" xfId="62361"/>
    <cellStyle name="Note 5 8 2 3 2" xfId="62362"/>
    <cellStyle name="Note 5 8 2 4" xfId="62363"/>
    <cellStyle name="Note 5 8 3" xfId="62364"/>
    <cellStyle name="Note 5 8 3 2" xfId="62365"/>
    <cellStyle name="Note 5 8 3 2 2" xfId="62366"/>
    <cellStyle name="Note 5 8 3 2 2 2" xfId="62367"/>
    <cellStyle name="Note 5 8 3 2 3" xfId="62368"/>
    <cellStyle name="Note 5 8 3 3" xfId="62369"/>
    <cellStyle name="Note 5 8 3 3 2" xfId="62370"/>
    <cellStyle name="Note 5 8 3 4" xfId="62371"/>
    <cellStyle name="Note 5 8 4" xfId="62372"/>
    <cellStyle name="Note 5 8 4 2" xfId="62373"/>
    <cellStyle name="Note 5 8 4 2 2" xfId="62374"/>
    <cellStyle name="Note 5 8 4 3" xfId="62375"/>
    <cellStyle name="Note 5 8 5" xfId="62376"/>
    <cellStyle name="Note 5 8 5 2" xfId="62377"/>
    <cellStyle name="Note 5 8 6" xfId="62378"/>
    <cellStyle name="Note 5 8 7" xfId="62379"/>
    <cellStyle name="Note 5 9" xfId="62380"/>
    <cellStyle name="Note 5 9 2" xfId="62381"/>
    <cellStyle name="Note 5 9 2 2" xfId="62382"/>
    <cellStyle name="Note 5 9 2 2 2" xfId="62383"/>
    <cellStyle name="Note 5 9 2 3" xfId="62384"/>
    <cellStyle name="Note 5 9 3" xfId="62385"/>
    <cellStyle name="Note 5 9 3 2" xfId="62386"/>
    <cellStyle name="Note 5 9 4" xfId="62387"/>
    <cellStyle name="Note 6" xfId="62388"/>
    <cellStyle name="Note 6 10" xfId="62389"/>
    <cellStyle name="Note 6 2" xfId="62390"/>
    <cellStyle name="Note 6 2 10" xfId="62391"/>
    <cellStyle name="Note 6 2 11" xfId="62392"/>
    <cellStyle name="Note 6 2 2" xfId="62393"/>
    <cellStyle name="Note 6 2 2 2" xfId="62394"/>
    <cellStyle name="Note 6 2 2 2 2" xfId="62395"/>
    <cellStyle name="Note 6 2 2 2 2 2" xfId="62396"/>
    <cellStyle name="Note 6 2 2 2 2 2 2" xfId="62397"/>
    <cellStyle name="Note 6 2 2 2 2 3" xfId="62398"/>
    <cellStyle name="Note 6 2 2 2 3" xfId="62399"/>
    <cellStyle name="Note 6 2 2 2 3 2" xfId="62400"/>
    <cellStyle name="Note 6 2 2 2 4" xfId="62401"/>
    <cellStyle name="Note 6 2 2 3" xfId="62402"/>
    <cellStyle name="Note 6 2 2 3 2" xfId="62403"/>
    <cellStyle name="Note 6 2 2 3 2 2" xfId="62404"/>
    <cellStyle name="Note 6 2 2 3 2 2 2" xfId="62405"/>
    <cellStyle name="Note 6 2 2 3 2 3" xfId="62406"/>
    <cellStyle name="Note 6 2 2 3 3" xfId="62407"/>
    <cellStyle name="Note 6 2 2 3 3 2" xfId="62408"/>
    <cellStyle name="Note 6 2 2 3 4" xfId="62409"/>
    <cellStyle name="Note 6 2 2 4" xfId="62410"/>
    <cellStyle name="Note 6 2 2 4 2" xfId="62411"/>
    <cellStyle name="Note 6 2 2 4 2 2" xfId="62412"/>
    <cellStyle name="Note 6 2 2 4 3" xfId="62413"/>
    <cellStyle name="Note 6 2 2 5" xfId="62414"/>
    <cellStyle name="Note 6 2 2 5 2" xfId="62415"/>
    <cellStyle name="Note 6 2 2 6" xfId="62416"/>
    <cellStyle name="Note 6 2 2 7" xfId="62417"/>
    <cellStyle name="Note 6 2 2 8" xfId="62418"/>
    <cellStyle name="Note 6 2 3" xfId="62419"/>
    <cellStyle name="Note 6 2 3 2" xfId="62420"/>
    <cellStyle name="Note 6 2 3 2 2" xfId="62421"/>
    <cellStyle name="Note 6 2 3 2 2 2" xfId="62422"/>
    <cellStyle name="Note 6 2 3 2 3" xfId="62423"/>
    <cellStyle name="Note 6 2 3 3" xfId="62424"/>
    <cellStyle name="Note 6 2 3 3 2" xfId="62425"/>
    <cellStyle name="Note 6 2 3 4" xfId="62426"/>
    <cellStyle name="Note 6 2 3 5" xfId="62427"/>
    <cellStyle name="Note 6 2 4" xfId="62428"/>
    <cellStyle name="Note 6 2 4 2" xfId="62429"/>
    <cellStyle name="Note 6 2 4 2 2" xfId="62430"/>
    <cellStyle name="Note 6 2 4 2 2 2" xfId="62431"/>
    <cellStyle name="Note 6 2 4 2 3" xfId="62432"/>
    <cellStyle name="Note 6 2 4 3" xfId="62433"/>
    <cellStyle name="Note 6 2 4 3 2" xfId="62434"/>
    <cellStyle name="Note 6 2 4 4" xfId="62435"/>
    <cellStyle name="Note 6 2 5" xfId="62436"/>
    <cellStyle name="Note 6 2 5 2" xfId="62437"/>
    <cellStyle name="Note 6 2 5 2 2" xfId="62438"/>
    <cellStyle name="Note 6 2 5 2 2 2" xfId="62439"/>
    <cellStyle name="Note 6 2 5 2 3" xfId="62440"/>
    <cellStyle name="Note 6 2 5 3" xfId="62441"/>
    <cellStyle name="Note 6 2 5 3 2" xfId="62442"/>
    <cellStyle name="Note 6 2 5 4" xfId="62443"/>
    <cellStyle name="Note 6 2 6" xfId="62444"/>
    <cellStyle name="Note 6 2 6 2" xfId="62445"/>
    <cellStyle name="Note 6 2 6 2 2" xfId="62446"/>
    <cellStyle name="Note 6 2 6 2 2 2" xfId="62447"/>
    <cellStyle name="Note 6 2 6 2 3" xfId="62448"/>
    <cellStyle name="Note 6 2 6 3" xfId="62449"/>
    <cellStyle name="Note 6 2 6 3 2" xfId="62450"/>
    <cellStyle name="Note 6 2 6 4" xfId="62451"/>
    <cellStyle name="Note 6 2 7" xfId="62452"/>
    <cellStyle name="Note 6 2 7 2" xfId="62453"/>
    <cellStyle name="Note 6 2 7 2 2" xfId="62454"/>
    <cellStyle name="Note 6 2 7 3" xfId="62455"/>
    <cellStyle name="Note 6 2 8" xfId="62456"/>
    <cellStyle name="Note 6 2 8 2" xfId="62457"/>
    <cellStyle name="Note 6 2 9" xfId="62458"/>
    <cellStyle name="Note 6 3" xfId="62459"/>
    <cellStyle name="Note 6 3 10" xfId="62460"/>
    <cellStyle name="Note 6 3 11" xfId="62461"/>
    <cellStyle name="Note 6 3 2" xfId="62462"/>
    <cellStyle name="Note 6 3 2 2" xfId="62463"/>
    <cellStyle name="Note 6 3 2 2 2" xfId="62464"/>
    <cellStyle name="Note 6 3 2 2 2 2" xfId="62465"/>
    <cellStyle name="Note 6 3 2 2 2 2 2" xfId="62466"/>
    <cellStyle name="Note 6 3 2 2 2 3" xfId="62467"/>
    <cellStyle name="Note 6 3 2 2 3" xfId="62468"/>
    <cellStyle name="Note 6 3 2 2 3 2" xfId="62469"/>
    <cellStyle name="Note 6 3 2 2 4" xfId="62470"/>
    <cellStyle name="Note 6 3 2 3" xfId="62471"/>
    <cellStyle name="Note 6 3 2 3 2" xfId="62472"/>
    <cellStyle name="Note 6 3 2 3 2 2" xfId="62473"/>
    <cellStyle name="Note 6 3 2 3 2 2 2" xfId="62474"/>
    <cellStyle name="Note 6 3 2 3 2 3" xfId="62475"/>
    <cellStyle name="Note 6 3 2 3 3" xfId="62476"/>
    <cellStyle name="Note 6 3 2 3 3 2" xfId="62477"/>
    <cellStyle name="Note 6 3 2 3 4" xfId="62478"/>
    <cellStyle name="Note 6 3 2 4" xfId="62479"/>
    <cellStyle name="Note 6 3 2 4 2" xfId="62480"/>
    <cellStyle name="Note 6 3 2 4 2 2" xfId="62481"/>
    <cellStyle name="Note 6 3 2 4 3" xfId="62482"/>
    <cellStyle name="Note 6 3 2 5" xfId="62483"/>
    <cellStyle name="Note 6 3 2 5 2" xfId="62484"/>
    <cellStyle name="Note 6 3 2 6" xfId="62485"/>
    <cellStyle name="Note 6 3 2 7" xfId="62486"/>
    <cellStyle name="Note 6 3 3" xfId="62487"/>
    <cellStyle name="Note 6 3 3 2" xfId="62488"/>
    <cellStyle name="Note 6 3 3 2 2" xfId="62489"/>
    <cellStyle name="Note 6 3 3 2 2 2" xfId="62490"/>
    <cellStyle name="Note 6 3 3 2 3" xfId="62491"/>
    <cellStyle name="Note 6 3 3 3" xfId="62492"/>
    <cellStyle name="Note 6 3 3 3 2" xfId="62493"/>
    <cellStyle name="Note 6 3 3 4" xfId="62494"/>
    <cellStyle name="Note 6 3 3 5" xfId="62495"/>
    <cellStyle name="Note 6 3 4" xfId="62496"/>
    <cellStyle name="Note 6 3 4 2" xfId="62497"/>
    <cellStyle name="Note 6 3 4 2 2" xfId="62498"/>
    <cellStyle name="Note 6 3 4 2 2 2" xfId="62499"/>
    <cellStyle name="Note 6 3 4 2 3" xfId="62500"/>
    <cellStyle name="Note 6 3 4 3" xfId="62501"/>
    <cellStyle name="Note 6 3 4 3 2" xfId="62502"/>
    <cellStyle name="Note 6 3 4 4" xfId="62503"/>
    <cellStyle name="Note 6 3 5" xfId="62504"/>
    <cellStyle name="Note 6 3 5 2" xfId="62505"/>
    <cellStyle name="Note 6 3 5 2 2" xfId="62506"/>
    <cellStyle name="Note 6 3 5 2 2 2" xfId="62507"/>
    <cellStyle name="Note 6 3 5 2 3" xfId="62508"/>
    <cellStyle name="Note 6 3 5 3" xfId="62509"/>
    <cellStyle name="Note 6 3 5 3 2" xfId="62510"/>
    <cellStyle name="Note 6 3 5 4" xfId="62511"/>
    <cellStyle name="Note 6 3 6" xfId="62512"/>
    <cellStyle name="Note 6 3 6 2" xfId="62513"/>
    <cellStyle name="Note 6 3 6 2 2" xfId="62514"/>
    <cellStyle name="Note 6 3 6 2 2 2" xfId="62515"/>
    <cellStyle name="Note 6 3 6 2 3" xfId="62516"/>
    <cellStyle name="Note 6 3 6 3" xfId="62517"/>
    <cellStyle name="Note 6 3 6 3 2" xfId="62518"/>
    <cellStyle name="Note 6 3 6 4" xfId="62519"/>
    <cellStyle name="Note 6 3 7" xfId="62520"/>
    <cellStyle name="Note 6 3 7 2" xfId="62521"/>
    <cellStyle name="Note 6 3 7 2 2" xfId="62522"/>
    <cellStyle name="Note 6 3 7 3" xfId="62523"/>
    <cellStyle name="Note 6 3 8" xfId="62524"/>
    <cellStyle name="Note 6 3 8 2" xfId="62525"/>
    <cellStyle name="Note 6 3 9" xfId="62526"/>
    <cellStyle name="Note 6 4" xfId="62527"/>
    <cellStyle name="Note 6 4 2" xfId="62528"/>
    <cellStyle name="Note 6 4 2 2" xfId="62529"/>
    <cellStyle name="Note 6 4 2 2 2" xfId="62530"/>
    <cellStyle name="Note 6 4 2 2 2 2" xfId="62531"/>
    <cellStyle name="Note 6 4 2 2 3" xfId="62532"/>
    <cellStyle name="Note 6 4 2 3" xfId="62533"/>
    <cellStyle name="Note 6 4 2 3 2" xfId="62534"/>
    <cellStyle name="Note 6 4 2 4" xfId="62535"/>
    <cellStyle name="Note 6 4 3" xfId="62536"/>
    <cellStyle name="Note 6 4 3 2" xfId="62537"/>
    <cellStyle name="Note 6 4 3 2 2" xfId="62538"/>
    <cellStyle name="Note 6 4 3 2 2 2" xfId="62539"/>
    <cellStyle name="Note 6 4 3 2 3" xfId="62540"/>
    <cellStyle name="Note 6 4 3 3" xfId="62541"/>
    <cellStyle name="Note 6 4 3 3 2" xfId="62542"/>
    <cellStyle name="Note 6 4 3 4" xfId="62543"/>
    <cellStyle name="Note 6 4 4" xfId="62544"/>
    <cellStyle name="Note 6 4 4 2" xfId="62545"/>
    <cellStyle name="Note 6 4 4 2 2" xfId="62546"/>
    <cellStyle name="Note 6 4 4 3" xfId="62547"/>
    <cellStyle name="Note 6 4 5" xfId="62548"/>
    <cellStyle name="Note 6 4 5 2" xfId="62549"/>
    <cellStyle name="Note 6 4 6" xfId="62550"/>
    <cellStyle name="Note 6 4 7" xfId="62551"/>
    <cellStyle name="Note 6 5" xfId="62552"/>
    <cellStyle name="Note 6 6" xfId="62553"/>
    <cellStyle name="Note 6 6 2" xfId="62554"/>
    <cellStyle name="Note 6 6 2 2" xfId="62555"/>
    <cellStyle name="Note 6 6 2 2 2" xfId="62556"/>
    <cellStyle name="Note 6 6 2 3" xfId="62557"/>
    <cellStyle name="Note 6 6 3" xfId="62558"/>
    <cellStyle name="Note 6 6 3 2" xfId="62559"/>
    <cellStyle name="Note 6 6 4" xfId="62560"/>
    <cellStyle name="Note 6 7" xfId="62561"/>
    <cellStyle name="Note 6 7 2" xfId="62562"/>
    <cellStyle name="Note 6 8" xfId="62563"/>
    <cellStyle name="Note 6 9" xfId="62564"/>
    <cellStyle name="Note 7" xfId="62565"/>
    <cellStyle name="Note 7 10" xfId="62566"/>
    <cellStyle name="Note 7 11" xfId="62567"/>
    <cellStyle name="Note 7 2" xfId="62568"/>
    <cellStyle name="Note 7 2 10" xfId="62569"/>
    <cellStyle name="Note 7 2 2" xfId="62570"/>
    <cellStyle name="Note 7 2 2 2" xfId="62571"/>
    <cellStyle name="Note 7 2 2 2 2" xfId="62572"/>
    <cellStyle name="Note 7 2 2 2 2 2" xfId="62573"/>
    <cellStyle name="Note 7 2 2 2 2 2 2" xfId="62574"/>
    <cellStyle name="Note 7 2 2 2 2 3" xfId="62575"/>
    <cellStyle name="Note 7 2 2 2 3" xfId="62576"/>
    <cellStyle name="Note 7 2 2 2 3 2" xfId="62577"/>
    <cellStyle name="Note 7 2 2 2 4" xfId="62578"/>
    <cellStyle name="Note 7 2 2 3" xfId="62579"/>
    <cellStyle name="Note 7 2 2 3 2" xfId="62580"/>
    <cellStyle name="Note 7 2 2 3 2 2" xfId="62581"/>
    <cellStyle name="Note 7 2 2 3 2 2 2" xfId="62582"/>
    <cellStyle name="Note 7 2 2 3 2 3" xfId="62583"/>
    <cellStyle name="Note 7 2 2 3 3" xfId="62584"/>
    <cellStyle name="Note 7 2 2 3 3 2" xfId="62585"/>
    <cellStyle name="Note 7 2 2 3 4" xfId="62586"/>
    <cellStyle name="Note 7 2 2 4" xfId="62587"/>
    <cellStyle name="Note 7 2 2 4 2" xfId="62588"/>
    <cellStyle name="Note 7 2 2 4 2 2" xfId="62589"/>
    <cellStyle name="Note 7 2 2 4 3" xfId="62590"/>
    <cellStyle name="Note 7 2 2 5" xfId="62591"/>
    <cellStyle name="Note 7 2 2 5 2" xfId="62592"/>
    <cellStyle name="Note 7 2 2 6" xfId="62593"/>
    <cellStyle name="Note 7 2 2 7" xfId="62594"/>
    <cellStyle name="Note 7 2 3" xfId="62595"/>
    <cellStyle name="Note 7 2 3 2" xfId="62596"/>
    <cellStyle name="Note 7 2 3 2 2" xfId="62597"/>
    <cellStyle name="Note 7 2 3 2 2 2" xfId="62598"/>
    <cellStyle name="Note 7 2 3 2 3" xfId="62599"/>
    <cellStyle name="Note 7 2 3 3" xfId="62600"/>
    <cellStyle name="Note 7 2 3 3 2" xfId="62601"/>
    <cellStyle name="Note 7 2 3 4" xfId="62602"/>
    <cellStyle name="Note 7 2 3 5" xfId="62603"/>
    <cellStyle name="Note 7 2 4" xfId="62604"/>
    <cellStyle name="Note 7 2 4 2" xfId="62605"/>
    <cellStyle name="Note 7 2 4 2 2" xfId="62606"/>
    <cellStyle name="Note 7 2 4 2 2 2" xfId="62607"/>
    <cellStyle name="Note 7 2 4 2 3" xfId="62608"/>
    <cellStyle name="Note 7 2 4 3" xfId="62609"/>
    <cellStyle name="Note 7 2 4 3 2" xfId="62610"/>
    <cellStyle name="Note 7 2 4 4" xfId="62611"/>
    <cellStyle name="Note 7 2 5" xfId="62612"/>
    <cellStyle name="Note 7 2 5 2" xfId="62613"/>
    <cellStyle name="Note 7 2 5 2 2" xfId="62614"/>
    <cellStyle name="Note 7 2 5 2 2 2" xfId="62615"/>
    <cellStyle name="Note 7 2 5 2 3" xfId="62616"/>
    <cellStyle name="Note 7 2 5 3" xfId="62617"/>
    <cellStyle name="Note 7 2 5 3 2" xfId="62618"/>
    <cellStyle name="Note 7 2 5 4" xfId="62619"/>
    <cellStyle name="Note 7 2 6" xfId="62620"/>
    <cellStyle name="Note 7 2 6 2" xfId="62621"/>
    <cellStyle name="Note 7 2 6 2 2" xfId="62622"/>
    <cellStyle name="Note 7 2 6 2 2 2" xfId="62623"/>
    <cellStyle name="Note 7 2 6 2 3" xfId="62624"/>
    <cellStyle name="Note 7 2 6 3" xfId="62625"/>
    <cellStyle name="Note 7 2 6 3 2" xfId="62626"/>
    <cellStyle name="Note 7 2 6 4" xfId="62627"/>
    <cellStyle name="Note 7 2 7" xfId="62628"/>
    <cellStyle name="Note 7 2 7 2" xfId="62629"/>
    <cellStyle name="Note 7 2 7 2 2" xfId="62630"/>
    <cellStyle name="Note 7 2 7 3" xfId="62631"/>
    <cellStyle name="Note 7 2 8" xfId="62632"/>
    <cellStyle name="Note 7 2 8 2" xfId="62633"/>
    <cellStyle name="Note 7 2 9" xfId="62634"/>
    <cellStyle name="Note 7 3" xfId="62635"/>
    <cellStyle name="Note 7 3 10" xfId="62636"/>
    <cellStyle name="Note 7 3 2" xfId="62637"/>
    <cellStyle name="Note 7 3 2 2" xfId="62638"/>
    <cellStyle name="Note 7 3 2 2 2" xfId="62639"/>
    <cellStyle name="Note 7 3 2 2 2 2" xfId="62640"/>
    <cellStyle name="Note 7 3 2 2 2 2 2" xfId="62641"/>
    <cellStyle name="Note 7 3 2 2 2 3" xfId="62642"/>
    <cellStyle name="Note 7 3 2 2 3" xfId="62643"/>
    <cellStyle name="Note 7 3 2 2 3 2" xfId="62644"/>
    <cellStyle name="Note 7 3 2 2 4" xfId="62645"/>
    <cellStyle name="Note 7 3 2 3" xfId="62646"/>
    <cellStyle name="Note 7 3 2 3 2" xfId="62647"/>
    <cellStyle name="Note 7 3 2 3 2 2" xfId="62648"/>
    <cellStyle name="Note 7 3 2 3 2 2 2" xfId="62649"/>
    <cellStyle name="Note 7 3 2 3 2 3" xfId="62650"/>
    <cellStyle name="Note 7 3 2 3 3" xfId="62651"/>
    <cellStyle name="Note 7 3 2 3 3 2" xfId="62652"/>
    <cellStyle name="Note 7 3 2 3 4" xfId="62653"/>
    <cellStyle name="Note 7 3 2 4" xfId="62654"/>
    <cellStyle name="Note 7 3 2 4 2" xfId="62655"/>
    <cellStyle name="Note 7 3 2 4 2 2" xfId="62656"/>
    <cellStyle name="Note 7 3 2 4 3" xfId="62657"/>
    <cellStyle name="Note 7 3 2 5" xfId="62658"/>
    <cellStyle name="Note 7 3 2 5 2" xfId="62659"/>
    <cellStyle name="Note 7 3 2 6" xfId="62660"/>
    <cellStyle name="Note 7 3 2 7" xfId="62661"/>
    <cellStyle name="Note 7 3 3" xfId="62662"/>
    <cellStyle name="Note 7 3 3 2" xfId="62663"/>
    <cellStyle name="Note 7 3 3 2 2" xfId="62664"/>
    <cellStyle name="Note 7 3 3 2 2 2" xfId="62665"/>
    <cellStyle name="Note 7 3 3 2 3" xfId="62666"/>
    <cellStyle name="Note 7 3 3 3" xfId="62667"/>
    <cellStyle name="Note 7 3 3 3 2" xfId="62668"/>
    <cellStyle name="Note 7 3 3 4" xfId="62669"/>
    <cellStyle name="Note 7 3 3 5" xfId="62670"/>
    <cellStyle name="Note 7 3 4" xfId="62671"/>
    <cellStyle name="Note 7 3 4 2" xfId="62672"/>
    <cellStyle name="Note 7 3 4 2 2" xfId="62673"/>
    <cellStyle name="Note 7 3 4 2 2 2" xfId="62674"/>
    <cellStyle name="Note 7 3 4 2 3" xfId="62675"/>
    <cellStyle name="Note 7 3 4 3" xfId="62676"/>
    <cellStyle name="Note 7 3 4 3 2" xfId="62677"/>
    <cellStyle name="Note 7 3 4 4" xfId="62678"/>
    <cellStyle name="Note 7 3 5" xfId="62679"/>
    <cellStyle name="Note 7 3 5 2" xfId="62680"/>
    <cellStyle name="Note 7 3 5 2 2" xfId="62681"/>
    <cellStyle name="Note 7 3 5 2 2 2" xfId="62682"/>
    <cellStyle name="Note 7 3 5 2 3" xfId="62683"/>
    <cellStyle name="Note 7 3 5 3" xfId="62684"/>
    <cellStyle name="Note 7 3 5 3 2" xfId="62685"/>
    <cellStyle name="Note 7 3 5 4" xfId="62686"/>
    <cellStyle name="Note 7 3 6" xfId="62687"/>
    <cellStyle name="Note 7 3 6 2" xfId="62688"/>
    <cellStyle name="Note 7 3 6 2 2" xfId="62689"/>
    <cellStyle name="Note 7 3 6 2 2 2" xfId="62690"/>
    <cellStyle name="Note 7 3 6 2 3" xfId="62691"/>
    <cellStyle name="Note 7 3 6 3" xfId="62692"/>
    <cellStyle name="Note 7 3 6 3 2" xfId="62693"/>
    <cellStyle name="Note 7 3 6 4" xfId="62694"/>
    <cellStyle name="Note 7 3 7" xfId="62695"/>
    <cellStyle name="Note 7 3 7 2" xfId="62696"/>
    <cellStyle name="Note 7 3 7 2 2" xfId="62697"/>
    <cellStyle name="Note 7 3 7 3" xfId="62698"/>
    <cellStyle name="Note 7 3 8" xfId="62699"/>
    <cellStyle name="Note 7 3 8 2" xfId="62700"/>
    <cellStyle name="Note 7 3 9" xfId="62701"/>
    <cellStyle name="Note 7 4" xfId="62702"/>
    <cellStyle name="Note 7 4 2" xfId="62703"/>
    <cellStyle name="Note 7 4 2 2" xfId="62704"/>
    <cellStyle name="Note 7 4 2 2 2" xfId="62705"/>
    <cellStyle name="Note 7 4 2 2 2 2" xfId="62706"/>
    <cellStyle name="Note 7 4 2 2 3" xfId="62707"/>
    <cellStyle name="Note 7 4 2 3" xfId="62708"/>
    <cellStyle name="Note 7 4 2 3 2" xfId="62709"/>
    <cellStyle name="Note 7 4 2 4" xfId="62710"/>
    <cellStyle name="Note 7 4 3" xfId="62711"/>
    <cellStyle name="Note 7 4 3 2" xfId="62712"/>
    <cellStyle name="Note 7 4 3 2 2" xfId="62713"/>
    <cellStyle name="Note 7 4 3 2 2 2" xfId="62714"/>
    <cellStyle name="Note 7 4 3 2 3" xfId="62715"/>
    <cellStyle name="Note 7 4 3 3" xfId="62716"/>
    <cellStyle name="Note 7 4 3 3 2" xfId="62717"/>
    <cellStyle name="Note 7 4 3 4" xfId="62718"/>
    <cellStyle name="Note 7 4 4" xfId="62719"/>
    <cellStyle name="Note 7 4 4 2" xfId="62720"/>
    <cellStyle name="Note 7 4 4 2 2" xfId="62721"/>
    <cellStyle name="Note 7 4 4 3" xfId="62722"/>
    <cellStyle name="Note 7 4 5" xfId="62723"/>
    <cellStyle name="Note 7 4 5 2" xfId="62724"/>
    <cellStyle name="Note 7 4 6" xfId="62725"/>
    <cellStyle name="Note 7 4 7" xfId="62726"/>
    <cellStyle name="Note 7 5" xfId="62727"/>
    <cellStyle name="Note 7 6" xfId="62728"/>
    <cellStyle name="Note 7 6 2" xfId="62729"/>
    <cellStyle name="Note 7 6 2 2" xfId="62730"/>
    <cellStyle name="Note 7 6 2 2 2" xfId="62731"/>
    <cellStyle name="Note 7 6 2 3" xfId="62732"/>
    <cellStyle name="Note 7 6 3" xfId="62733"/>
    <cellStyle name="Note 7 6 3 2" xfId="62734"/>
    <cellStyle name="Note 7 6 4" xfId="62735"/>
    <cellStyle name="Note 7 7" xfId="62736"/>
    <cellStyle name="Note 7 7 2" xfId="62737"/>
    <cellStyle name="Note 7 8" xfId="62738"/>
    <cellStyle name="Note 7 9" xfId="62739"/>
    <cellStyle name="Note 8" xfId="62740"/>
    <cellStyle name="Note 8 10" xfId="62741"/>
    <cellStyle name="Note 8 10 2" xfId="62742"/>
    <cellStyle name="Note 8 11" xfId="62743"/>
    <cellStyle name="Note 8 12" xfId="62744"/>
    <cellStyle name="Note 8 13" xfId="62745"/>
    <cellStyle name="Note 8 14" xfId="62746"/>
    <cellStyle name="Note 8 2" xfId="62747"/>
    <cellStyle name="Note 8 2 10" xfId="62748"/>
    <cellStyle name="Note 8 2 2" xfId="62749"/>
    <cellStyle name="Note 8 2 2 2" xfId="62750"/>
    <cellStyle name="Note 8 2 2 2 2" xfId="62751"/>
    <cellStyle name="Note 8 2 2 2 2 2" xfId="62752"/>
    <cellStyle name="Note 8 2 2 2 2 2 2" xfId="62753"/>
    <cellStyle name="Note 8 2 2 2 2 3" xfId="62754"/>
    <cellStyle name="Note 8 2 2 2 3" xfId="62755"/>
    <cellStyle name="Note 8 2 2 2 3 2" xfId="62756"/>
    <cellStyle name="Note 8 2 2 2 4" xfId="62757"/>
    <cellStyle name="Note 8 2 2 3" xfId="62758"/>
    <cellStyle name="Note 8 2 2 3 2" xfId="62759"/>
    <cellStyle name="Note 8 2 2 3 2 2" xfId="62760"/>
    <cellStyle name="Note 8 2 2 3 2 2 2" xfId="62761"/>
    <cellStyle name="Note 8 2 2 3 2 3" xfId="62762"/>
    <cellStyle name="Note 8 2 2 3 3" xfId="62763"/>
    <cellStyle name="Note 8 2 2 3 3 2" xfId="62764"/>
    <cellStyle name="Note 8 2 2 3 4" xfId="62765"/>
    <cellStyle name="Note 8 2 2 4" xfId="62766"/>
    <cellStyle name="Note 8 2 2 4 2" xfId="62767"/>
    <cellStyle name="Note 8 2 2 4 2 2" xfId="62768"/>
    <cellStyle name="Note 8 2 2 4 3" xfId="62769"/>
    <cellStyle name="Note 8 2 2 5" xfId="62770"/>
    <cellStyle name="Note 8 2 2 5 2" xfId="62771"/>
    <cellStyle name="Note 8 2 2 6" xfId="62772"/>
    <cellStyle name="Note 8 2 2 7" xfId="62773"/>
    <cellStyle name="Note 8 2 3" xfId="62774"/>
    <cellStyle name="Note 8 2 3 2" xfId="62775"/>
    <cellStyle name="Note 8 2 3 2 2" xfId="62776"/>
    <cellStyle name="Note 8 2 3 2 2 2" xfId="62777"/>
    <cellStyle name="Note 8 2 3 2 3" xfId="62778"/>
    <cellStyle name="Note 8 2 3 3" xfId="62779"/>
    <cellStyle name="Note 8 2 3 3 2" xfId="62780"/>
    <cellStyle name="Note 8 2 3 4" xfId="62781"/>
    <cellStyle name="Note 8 2 3 5" xfId="62782"/>
    <cellStyle name="Note 8 2 4" xfId="62783"/>
    <cellStyle name="Note 8 2 4 2" xfId="62784"/>
    <cellStyle name="Note 8 2 4 2 2" xfId="62785"/>
    <cellStyle name="Note 8 2 4 2 2 2" xfId="62786"/>
    <cellStyle name="Note 8 2 4 2 3" xfId="62787"/>
    <cellStyle name="Note 8 2 4 3" xfId="62788"/>
    <cellStyle name="Note 8 2 4 3 2" xfId="62789"/>
    <cellStyle name="Note 8 2 4 4" xfId="62790"/>
    <cellStyle name="Note 8 2 5" xfId="62791"/>
    <cellStyle name="Note 8 2 5 2" xfId="62792"/>
    <cellStyle name="Note 8 2 5 2 2" xfId="62793"/>
    <cellStyle name="Note 8 2 5 2 2 2" xfId="62794"/>
    <cellStyle name="Note 8 2 5 2 3" xfId="62795"/>
    <cellStyle name="Note 8 2 5 3" xfId="62796"/>
    <cellStyle name="Note 8 2 5 3 2" xfId="62797"/>
    <cellStyle name="Note 8 2 5 4" xfId="62798"/>
    <cellStyle name="Note 8 2 6" xfId="62799"/>
    <cellStyle name="Note 8 2 6 2" xfId="62800"/>
    <cellStyle name="Note 8 2 6 2 2" xfId="62801"/>
    <cellStyle name="Note 8 2 6 2 2 2" xfId="62802"/>
    <cellStyle name="Note 8 2 6 2 3" xfId="62803"/>
    <cellStyle name="Note 8 2 6 3" xfId="62804"/>
    <cellStyle name="Note 8 2 6 3 2" xfId="62805"/>
    <cellStyle name="Note 8 2 6 4" xfId="62806"/>
    <cellStyle name="Note 8 2 7" xfId="62807"/>
    <cellStyle name="Note 8 2 7 2" xfId="62808"/>
    <cellStyle name="Note 8 2 7 2 2" xfId="62809"/>
    <cellStyle name="Note 8 2 7 3" xfId="62810"/>
    <cellStyle name="Note 8 2 8" xfId="62811"/>
    <cellStyle name="Note 8 2 8 2" xfId="62812"/>
    <cellStyle name="Note 8 2 9" xfId="62813"/>
    <cellStyle name="Note 8 3" xfId="62814"/>
    <cellStyle name="Note 8 3 10" xfId="62815"/>
    <cellStyle name="Note 8 3 2" xfId="62816"/>
    <cellStyle name="Note 8 3 2 2" xfId="62817"/>
    <cellStyle name="Note 8 3 2 2 2" xfId="62818"/>
    <cellStyle name="Note 8 3 2 2 2 2" xfId="62819"/>
    <cellStyle name="Note 8 3 2 2 2 2 2" xfId="62820"/>
    <cellStyle name="Note 8 3 2 2 2 3" xfId="62821"/>
    <cellStyle name="Note 8 3 2 2 3" xfId="62822"/>
    <cellStyle name="Note 8 3 2 2 3 2" xfId="62823"/>
    <cellStyle name="Note 8 3 2 2 4" xfId="62824"/>
    <cellStyle name="Note 8 3 2 3" xfId="62825"/>
    <cellStyle name="Note 8 3 2 3 2" xfId="62826"/>
    <cellStyle name="Note 8 3 2 3 2 2" xfId="62827"/>
    <cellStyle name="Note 8 3 2 3 2 2 2" xfId="62828"/>
    <cellStyle name="Note 8 3 2 3 2 3" xfId="62829"/>
    <cellStyle name="Note 8 3 2 3 3" xfId="62830"/>
    <cellStyle name="Note 8 3 2 3 3 2" xfId="62831"/>
    <cellStyle name="Note 8 3 2 3 4" xfId="62832"/>
    <cellStyle name="Note 8 3 2 4" xfId="62833"/>
    <cellStyle name="Note 8 3 2 4 2" xfId="62834"/>
    <cellStyle name="Note 8 3 2 4 2 2" xfId="62835"/>
    <cellStyle name="Note 8 3 2 4 3" xfId="62836"/>
    <cellStyle name="Note 8 3 2 5" xfId="62837"/>
    <cellStyle name="Note 8 3 2 5 2" xfId="62838"/>
    <cellStyle name="Note 8 3 2 6" xfId="62839"/>
    <cellStyle name="Note 8 3 2 7" xfId="62840"/>
    <cellStyle name="Note 8 3 3" xfId="62841"/>
    <cellStyle name="Note 8 3 3 2" xfId="62842"/>
    <cellStyle name="Note 8 3 3 2 2" xfId="62843"/>
    <cellStyle name="Note 8 3 3 2 2 2" xfId="62844"/>
    <cellStyle name="Note 8 3 3 2 3" xfId="62845"/>
    <cellStyle name="Note 8 3 3 3" xfId="62846"/>
    <cellStyle name="Note 8 3 3 3 2" xfId="62847"/>
    <cellStyle name="Note 8 3 3 4" xfId="62848"/>
    <cellStyle name="Note 8 3 3 5" xfId="62849"/>
    <cellStyle name="Note 8 3 4" xfId="62850"/>
    <cellStyle name="Note 8 3 4 2" xfId="62851"/>
    <cellStyle name="Note 8 3 4 2 2" xfId="62852"/>
    <cellStyle name="Note 8 3 4 2 2 2" xfId="62853"/>
    <cellStyle name="Note 8 3 4 2 3" xfId="62854"/>
    <cellStyle name="Note 8 3 4 3" xfId="62855"/>
    <cellStyle name="Note 8 3 4 3 2" xfId="62856"/>
    <cellStyle name="Note 8 3 4 4" xfId="62857"/>
    <cellStyle name="Note 8 3 5" xfId="62858"/>
    <cellStyle name="Note 8 3 5 2" xfId="62859"/>
    <cellStyle name="Note 8 3 5 2 2" xfId="62860"/>
    <cellStyle name="Note 8 3 5 2 2 2" xfId="62861"/>
    <cellStyle name="Note 8 3 5 2 3" xfId="62862"/>
    <cellStyle name="Note 8 3 5 3" xfId="62863"/>
    <cellStyle name="Note 8 3 5 3 2" xfId="62864"/>
    <cellStyle name="Note 8 3 5 4" xfId="62865"/>
    <cellStyle name="Note 8 3 6" xfId="62866"/>
    <cellStyle name="Note 8 3 6 2" xfId="62867"/>
    <cellStyle name="Note 8 3 6 2 2" xfId="62868"/>
    <cellStyle name="Note 8 3 6 2 2 2" xfId="62869"/>
    <cellStyle name="Note 8 3 6 2 3" xfId="62870"/>
    <cellStyle name="Note 8 3 6 3" xfId="62871"/>
    <cellStyle name="Note 8 3 6 3 2" xfId="62872"/>
    <cellStyle name="Note 8 3 6 4" xfId="62873"/>
    <cellStyle name="Note 8 3 7" xfId="62874"/>
    <cellStyle name="Note 8 3 7 2" xfId="62875"/>
    <cellStyle name="Note 8 3 7 2 2" xfId="62876"/>
    <cellStyle name="Note 8 3 7 3" xfId="62877"/>
    <cellStyle name="Note 8 3 8" xfId="62878"/>
    <cellStyle name="Note 8 3 8 2" xfId="62879"/>
    <cellStyle name="Note 8 3 9" xfId="62880"/>
    <cellStyle name="Note 8 4" xfId="62881"/>
    <cellStyle name="Note 8 4 2" xfId="62882"/>
    <cellStyle name="Note 8 4 2 2" xfId="62883"/>
    <cellStyle name="Note 8 4 2 2 2" xfId="62884"/>
    <cellStyle name="Note 8 4 2 2 2 2" xfId="62885"/>
    <cellStyle name="Note 8 4 2 2 3" xfId="62886"/>
    <cellStyle name="Note 8 4 2 3" xfId="62887"/>
    <cellStyle name="Note 8 4 2 3 2" xfId="62888"/>
    <cellStyle name="Note 8 4 2 4" xfId="62889"/>
    <cellStyle name="Note 8 4 3" xfId="62890"/>
    <cellStyle name="Note 8 4 3 2" xfId="62891"/>
    <cellStyle name="Note 8 4 3 2 2" xfId="62892"/>
    <cellStyle name="Note 8 4 3 2 2 2" xfId="62893"/>
    <cellStyle name="Note 8 4 3 2 3" xfId="62894"/>
    <cellStyle name="Note 8 4 3 3" xfId="62895"/>
    <cellStyle name="Note 8 4 3 3 2" xfId="62896"/>
    <cellStyle name="Note 8 4 3 4" xfId="62897"/>
    <cellStyle name="Note 8 4 4" xfId="62898"/>
    <cellStyle name="Note 8 4 4 2" xfId="62899"/>
    <cellStyle name="Note 8 4 4 2 2" xfId="62900"/>
    <cellStyle name="Note 8 4 4 3" xfId="62901"/>
    <cellStyle name="Note 8 4 5" xfId="62902"/>
    <cellStyle name="Note 8 4 5 2" xfId="62903"/>
    <cellStyle name="Note 8 4 6" xfId="62904"/>
    <cellStyle name="Note 8 4 7" xfId="62905"/>
    <cellStyle name="Note 8 5" xfId="62906"/>
    <cellStyle name="Note 8 5 2" xfId="62907"/>
    <cellStyle name="Note 8 5 2 2" xfId="62908"/>
    <cellStyle name="Note 8 5 2 2 2" xfId="62909"/>
    <cellStyle name="Note 8 5 2 3" xfId="62910"/>
    <cellStyle name="Note 8 5 3" xfId="62911"/>
    <cellStyle name="Note 8 5 3 2" xfId="62912"/>
    <cellStyle name="Note 8 5 4" xfId="62913"/>
    <cellStyle name="Note 8 5 5" xfId="62914"/>
    <cellStyle name="Note 8 6" xfId="62915"/>
    <cellStyle name="Note 8 6 2" xfId="62916"/>
    <cellStyle name="Note 8 6 2 2" xfId="62917"/>
    <cellStyle name="Note 8 6 2 2 2" xfId="62918"/>
    <cellStyle name="Note 8 6 2 3" xfId="62919"/>
    <cellStyle name="Note 8 6 3" xfId="62920"/>
    <cellStyle name="Note 8 6 3 2" xfId="62921"/>
    <cellStyle name="Note 8 6 4" xfId="62922"/>
    <cellStyle name="Note 8 7" xfId="62923"/>
    <cellStyle name="Note 8 7 2" xfId="62924"/>
    <cellStyle name="Note 8 7 2 2" xfId="62925"/>
    <cellStyle name="Note 8 7 2 2 2" xfId="62926"/>
    <cellStyle name="Note 8 7 2 3" xfId="62927"/>
    <cellStyle name="Note 8 7 3" xfId="62928"/>
    <cellStyle name="Note 8 7 3 2" xfId="62929"/>
    <cellStyle name="Note 8 7 4" xfId="62930"/>
    <cellStyle name="Note 8 8" xfId="62931"/>
    <cellStyle name="Note 8 8 2" xfId="62932"/>
    <cellStyle name="Note 8 8 2 2" xfId="62933"/>
    <cellStyle name="Note 8 8 2 2 2" xfId="62934"/>
    <cellStyle name="Note 8 8 2 3" xfId="62935"/>
    <cellStyle name="Note 8 8 3" xfId="62936"/>
    <cellStyle name="Note 8 8 3 2" xfId="62937"/>
    <cellStyle name="Note 8 8 4" xfId="62938"/>
    <cellStyle name="Note 8 9" xfId="62939"/>
    <cellStyle name="Note 8 9 2" xfId="62940"/>
    <cellStyle name="Note 8 9 2 2" xfId="62941"/>
    <cellStyle name="Note 8 9 3" xfId="62942"/>
    <cellStyle name="Note 9" xfId="62943"/>
    <cellStyle name="Note 9 10" xfId="62944"/>
    <cellStyle name="Note 9 10 2" xfId="62945"/>
    <cellStyle name="Note 9 11" xfId="62946"/>
    <cellStyle name="Note 9 12" xfId="62947"/>
    <cellStyle name="Note 9 13" xfId="62948"/>
    <cellStyle name="Note 9 14" xfId="62949"/>
    <cellStyle name="Note 9 2" xfId="62950"/>
    <cellStyle name="Note 9 2 10" xfId="62951"/>
    <cellStyle name="Note 9 2 2" xfId="62952"/>
    <cellStyle name="Note 9 2 2 2" xfId="62953"/>
    <cellStyle name="Note 9 2 2 2 2" xfId="62954"/>
    <cellStyle name="Note 9 2 2 2 2 2" xfId="62955"/>
    <cellStyle name="Note 9 2 2 2 2 2 2" xfId="62956"/>
    <cellStyle name="Note 9 2 2 2 2 3" xfId="62957"/>
    <cellStyle name="Note 9 2 2 2 3" xfId="62958"/>
    <cellStyle name="Note 9 2 2 2 3 2" xfId="62959"/>
    <cellStyle name="Note 9 2 2 2 4" xfId="62960"/>
    <cellStyle name="Note 9 2 2 3" xfId="62961"/>
    <cellStyle name="Note 9 2 2 3 2" xfId="62962"/>
    <cellStyle name="Note 9 2 2 3 2 2" xfId="62963"/>
    <cellStyle name="Note 9 2 2 3 2 2 2" xfId="62964"/>
    <cellStyle name="Note 9 2 2 3 2 3" xfId="62965"/>
    <cellStyle name="Note 9 2 2 3 3" xfId="62966"/>
    <cellStyle name="Note 9 2 2 3 3 2" xfId="62967"/>
    <cellStyle name="Note 9 2 2 3 4" xfId="62968"/>
    <cellStyle name="Note 9 2 2 4" xfId="62969"/>
    <cellStyle name="Note 9 2 2 4 2" xfId="62970"/>
    <cellStyle name="Note 9 2 2 4 2 2" xfId="62971"/>
    <cellStyle name="Note 9 2 2 4 3" xfId="62972"/>
    <cellStyle name="Note 9 2 2 5" xfId="62973"/>
    <cellStyle name="Note 9 2 2 5 2" xfId="62974"/>
    <cellStyle name="Note 9 2 2 6" xfId="62975"/>
    <cellStyle name="Note 9 2 2 7" xfId="62976"/>
    <cellStyle name="Note 9 2 3" xfId="62977"/>
    <cellStyle name="Note 9 2 3 2" xfId="62978"/>
    <cellStyle name="Note 9 2 3 2 2" xfId="62979"/>
    <cellStyle name="Note 9 2 3 2 2 2" xfId="62980"/>
    <cellStyle name="Note 9 2 3 2 3" xfId="62981"/>
    <cellStyle name="Note 9 2 3 3" xfId="62982"/>
    <cellStyle name="Note 9 2 3 3 2" xfId="62983"/>
    <cellStyle name="Note 9 2 3 4" xfId="62984"/>
    <cellStyle name="Note 9 2 3 5" xfId="62985"/>
    <cellStyle name="Note 9 2 4" xfId="62986"/>
    <cellStyle name="Note 9 2 4 2" xfId="62987"/>
    <cellStyle name="Note 9 2 4 2 2" xfId="62988"/>
    <cellStyle name="Note 9 2 4 2 2 2" xfId="62989"/>
    <cellStyle name="Note 9 2 4 2 3" xfId="62990"/>
    <cellStyle name="Note 9 2 4 3" xfId="62991"/>
    <cellStyle name="Note 9 2 4 3 2" xfId="62992"/>
    <cellStyle name="Note 9 2 4 4" xfId="62993"/>
    <cellStyle name="Note 9 2 5" xfId="62994"/>
    <cellStyle name="Note 9 2 5 2" xfId="62995"/>
    <cellStyle name="Note 9 2 5 2 2" xfId="62996"/>
    <cellStyle name="Note 9 2 5 2 2 2" xfId="62997"/>
    <cellStyle name="Note 9 2 5 2 3" xfId="62998"/>
    <cellStyle name="Note 9 2 5 3" xfId="62999"/>
    <cellStyle name="Note 9 2 5 3 2" xfId="63000"/>
    <cellStyle name="Note 9 2 5 4" xfId="63001"/>
    <cellStyle name="Note 9 2 6" xfId="63002"/>
    <cellStyle name="Note 9 2 6 2" xfId="63003"/>
    <cellStyle name="Note 9 2 6 2 2" xfId="63004"/>
    <cellStyle name="Note 9 2 6 2 2 2" xfId="63005"/>
    <cellStyle name="Note 9 2 6 2 3" xfId="63006"/>
    <cellStyle name="Note 9 2 6 3" xfId="63007"/>
    <cellStyle name="Note 9 2 6 3 2" xfId="63008"/>
    <cellStyle name="Note 9 2 6 4" xfId="63009"/>
    <cellStyle name="Note 9 2 7" xfId="63010"/>
    <cellStyle name="Note 9 2 7 2" xfId="63011"/>
    <cellStyle name="Note 9 2 7 2 2" xfId="63012"/>
    <cellStyle name="Note 9 2 7 3" xfId="63013"/>
    <cellStyle name="Note 9 2 8" xfId="63014"/>
    <cellStyle name="Note 9 2 8 2" xfId="63015"/>
    <cellStyle name="Note 9 2 9" xfId="63016"/>
    <cellStyle name="Note 9 3" xfId="63017"/>
    <cellStyle name="Note 9 3 10" xfId="63018"/>
    <cellStyle name="Note 9 3 2" xfId="63019"/>
    <cellStyle name="Note 9 3 2 2" xfId="63020"/>
    <cellStyle name="Note 9 3 2 2 2" xfId="63021"/>
    <cellStyle name="Note 9 3 2 2 2 2" xfId="63022"/>
    <cellStyle name="Note 9 3 2 2 2 2 2" xfId="63023"/>
    <cellStyle name="Note 9 3 2 2 2 3" xfId="63024"/>
    <cellStyle name="Note 9 3 2 2 3" xfId="63025"/>
    <cellStyle name="Note 9 3 2 2 3 2" xfId="63026"/>
    <cellStyle name="Note 9 3 2 2 4" xfId="63027"/>
    <cellStyle name="Note 9 3 2 3" xfId="63028"/>
    <cellStyle name="Note 9 3 2 3 2" xfId="63029"/>
    <cellStyle name="Note 9 3 2 3 2 2" xfId="63030"/>
    <cellStyle name="Note 9 3 2 3 2 2 2" xfId="63031"/>
    <cellStyle name="Note 9 3 2 3 2 3" xfId="63032"/>
    <cellStyle name="Note 9 3 2 3 3" xfId="63033"/>
    <cellStyle name="Note 9 3 2 3 3 2" xfId="63034"/>
    <cellStyle name="Note 9 3 2 3 4" xfId="63035"/>
    <cellStyle name="Note 9 3 2 4" xfId="63036"/>
    <cellStyle name="Note 9 3 2 4 2" xfId="63037"/>
    <cellStyle name="Note 9 3 2 4 2 2" xfId="63038"/>
    <cellStyle name="Note 9 3 2 4 3" xfId="63039"/>
    <cellStyle name="Note 9 3 2 5" xfId="63040"/>
    <cellStyle name="Note 9 3 2 5 2" xfId="63041"/>
    <cellStyle name="Note 9 3 2 6" xfId="63042"/>
    <cellStyle name="Note 9 3 2 7" xfId="63043"/>
    <cellStyle name="Note 9 3 3" xfId="63044"/>
    <cellStyle name="Note 9 3 3 2" xfId="63045"/>
    <cellStyle name="Note 9 3 3 2 2" xfId="63046"/>
    <cellStyle name="Note 9 3 3 2 2 2" xfId="63047"/>
    <cellStyle name="Note 9 3 3 2 3" xfId="63048"/>
    <cellStyle name="Note 9 3 3 3" xfId="63049"/>
    <cellStyle name="Note 9 3 3 3 2" xfId="63050"/>
    <cellStyle name="Note 9 3 3 4" xfId="63051"/>
    <cellStyle name="Note 9 3 3 5" xfId="63052"/>
    <cellStyle name="Note 9 3 4" xfId="63053"/>
    <cellStyle name="Note 9 3 4 2" xfId="63054"/>
    <cellStyle name="Note 9 3 4 2 2" xfId="63055"/>
    <cellStyle name="Note 9 3 4 2 2 2" xfId="63056"/>
    <cellStyle name="Note 9 3 4 2 3" xfId="63057"/>
    <cellStyle name="Note 9 3 4 3" xfId="63058"/>
    <cellStyle name="Note 9 3 4 3 2" xfId="63059"/>
    <cellStyle name="Note 9 3 4 4" xfId="63060"/>
    <cellStyle name="Note 9 3 5" xfId="63061"/>
    <cellStyle name="Note 9 3 5 2" xfId="63062"/>
    <cellStyle name="Note 9 3 5 2 2" xfId="63063"/>
    <cellStyle name="Note 9 3 5 2 2 2" xfId="63064"/>
    <cellStyle name="Note 9 3 5 2 3" xfId="63065"/>
    <cellStyle name="Note 9 3 5 3" xfId="63066"/>
    <cellStyle name="Note 9 3 5 3 2" xfId="63067"/>
    <cellStyle name="Note 9 3 5 4" xfId="63068"/>
    <cellStyle name="Note 9 3 6" xfId="63069"/>
    <cellStyle name="Note 9 3 6 2" xfId="63070"/>
    <cellStyle name="Note 9 3 6 2 2" xfId="63071"/>
    <cellStyle name="Note 9 3 6 2 2 2" xfId="63072"/>
    <cellStyle name="Note 9 3 6 2 3" xfId="63073"/>
    <cellStyle name="Note 9 3 6 3" xfId="63074"/>
    <cellStyle name="Note 9 3 6 3 2" xfId="63075"/>
    <cellStyle name="Note 9 3 6 4" xfId="63076"/>
    <cellStyle name="Note 9 3 7" xfId="63077"/>
    <cellStyle name="Note 9 3 7 2" xfId="63078"/>
    <cellStyle name="Note 9 3 7 2 2" xfId="63079"/>
    <cellStyle name="Note 9 3 7 3" xfId="63080"/>
    <cellStyle name="Note 9 3 8" xfId="63081"/>
    <cellStyle name="Note 9 3 8 2" xfId="63082"/>
    <cellStyle name="Note 9 3 9" xfId="63083"/>
    <cellStyle name="Note 9 4" xfId="63084"/>
    <cellStyle name="Note 9 4 2" xfId="63085"/>
    <cellStyle name="Note 9 4 2 2" xfId="63086"/>
    <cellStyle name="Note 9 4 2 2 2" xfId="63087"/>
    <cellStyle name="Note 9 4 2 2 2 2" xfId="63088"/>
    <cellStyle name="Note 9 4 2 2 3" xfId="63089"/>
    <cellStyle name="Note 9 4 2 3" xfId="63090"/>
    <cellStyle name="Note 9 4 2 3 2" xfId="63091"/>
    <cellStyle name="Note 9 4 2 4" xfId="63092"/>
    <cellStyle name="Note 9 4 3" xfId="63093"/>
    <cellStyle name="Note 9 4 3 2" xfId="63094"/>
    <cellStyle name="Note 9 4 3 2 2" xfId="63095"/>
    <cellStyle name="Note 9 4 3 2 2 2" xfId="63096"/>
    <cellStyle name="Note 9 4 3 2 3" xfId="63097"/>
    <cellStyle name="Note 9 4 3 3" xfId="63098"/>
    <cellStyle name="Note 9 4 3 3 2" xfId="63099"/>
    <cellStyle name="Note 9 4 3 4" xfId="63100"/>
    <cellStyle name="Note 9 4 4" xfId="63101"/>
    <cellStyle name="Note 9 4 4 2" xfId="63102"/>
    <cellStyle name="Note 9 4 4 2 2" xfId="63103"/>
    <cellStyle name="Note 9 4 4 3" xfId="63104"/>
    <cellStyle name="Note 9 4 5" xfId="63105"/>
    <cellStyle name="Note 9 4 5 2" xfId="63106"/>
    <cellStyle name="Note 9 4 6" xfId="63107"/>
    <cellStyle name="Note 9 4 7" xfId="63108"/>
    <cellStyle name="Note 9 5" xfId="63109"/>
    <cellStyle name="Note 9 5 2" xfId="63110"/>
    <cellStyle name="Note 9 5 2 2" xfId="63111"/>
    <cellStyle name="Note 9 5 2 2 2" xfId="63112"/>
    <cellStyle name="Note 9 5 2 3" xfId="63113"/>
    <cellStyle name="Note 9 5 3" xfId="63114"/>
    <cellStyle name="Note 9 5 3 2" xfId="63115"/>
    <cellStyle name="Note 9 5 4" xfId="63116"/>
    <cellStyle name="Note 9 5 5" xfId="63117"/>
    <cellStyle name="Note 9 6" xfId="63118"/>
    <cellStyle name="Note 9 6 2" xfId="63119"/>
    <cellStyle name="Note 9 6 2 2" xfId="63120"/>
    <cellStyle name="Note 9 6 2 2 2" xfId="63121"/>
    <cellStyle name="Note 9 6 2 3" xfId="63122"/>
    <cellStyle name="Note 9 6 3" xfId="63123"/>
    <cellStyle name="Note 9 6 3 2" xfId="63124"/>
    <cellStyle name="Note 9 6 4" xfId="63125"/>
    <cellStyle name="Note 9 7" xfId="63126"/>
    <cellStyle name="Note 9 7 2" xfId="63127"/>
    <cellStyle name="Note 9 7 2 2" xfId="63128"/>
    <cellStyle name="Note 9 7 2 2 2" xfId="63129"/>
    <cellStyle name="Note 9 7 2 3" xfId="63130"/>
    <cellStyle name="Note 9 7 3" xfId="63131"/>
    <cellStyle name="Note 9 7 3 2" xfId="63132"/>
    <cellStyle name="Note 9 7 4" xfId="63133"/>
    <cellStyle name="Note 9 8" xfId="63134"/>
    <cellStyle name="Note 9 8 2" xfId="63135"/>
    <cellStyle name="Note 9 8 2 2" xfId="63136"/>
    <cellStyle name="Note 9 8 2 2 2" xfId="63137"/>
    <cellStyle name="Note 9 8 2 3" xfId="63138"/>
    <cellStyle name="Note 9 8 3" xfId="63139"/>
    <cellStyle name="Note 9 8 3 2" xfId="63140"/>
    <cellStyle name="Note 9 8 4" xfId="63141"/>
    <cellStyle name="Note 9 9" xfId="63142"/>
    <cellStyle name="Note 9 9 2" xfId="63143"/>
    <cellStyle name="Note 9 9 2 2" xfId="63144"/>
    <cellStyle name="Note 9 9 3" xfId="63145"/>
    <cellStyle name="nPlosion" xfId="63146"/>
    <cellStyle name="Output 10" xfId="63147"/>
    <cellStyle name="Output 11" xfId="63148"/>
    <cellStyle name="Output 12" xfId="63149"/>
    <cellStyle name="Output 13" xfId="63150"/>
    <cellStyle name="Output 2" xfId="63151"/>
    <cellStyle name="Output 2 2" xfId="63152"/>
    <cellStyle name="Output 2 2 2" xfId="63153"/>
    <cellStyle name="Output 2 2 2 2" xfId="63154"/>
    <cellStyle name="Output 2 2 3" xfId="63155"/>
    <cellStyle name="Output 2 2 3 2" xfId="63156"/>
    <cellStyle name="Output 2 3" xfId="63157"/>
    <cellStyle name="Output 2_2012 Cost of Removal" xfId="63158"/>
    <cellStyle name="Output 3" xfId="63159"/>
    <cellStyle name="Output 3 2" xfId="63160"/>
    <cellStyle name="Output 3 3" xfId="63161"/>
    <cellStyle name="Output 3 4" xfId="63162"/>
    <cellStyle name="Output 3 5" xfId="63163"/>
    <cellStyle name="Output 4" xfId="63164"/>
    <cellStyle name="Output 4 2" xfId="63165"/>
    <cellStyle name="Output 5" xfId="63166"/>
    <cellStyle name="Output 6" xfId="63167"/>
    <cellStyle name="Output 6 2" xfId="63168"/>
    <cellStyle name="Output 6 3" xfId="63169"/>
    <cellStyle name="Output 7" xfId="63170"/>
    <cellStyle name="Output 8" xfId="63171"/>
    <cellStyle name="Output 9" xfId="63172"/>
    <cellStyle name="Output Amounts" xfId="63173"/>
    <cellStyle name="Output Amounts 2" xfId="63174"/>
    <cellStyle name="Output Column Headings" xfId="63175"/>
    <cellStyle name="Output Column Headings 2" xfId="63176"/>
    <cellStyle name="Output Column Headings 2 2" xfId="63177"/>
    <cellStyle name="Output Column Headings 2 2 2" xfId="63178"/>
    <cellStyle name="Output Column Headings 2 2 3" xfId="63179"/>
    <cellStyle name="Output Column Headings 2 3" xfId="63180"/>
    <cellStyle name="Output Column Headings 3" xfId="63181"/>
    <cellStyle name="Output Column Headings 4" xfId="63182"/>
    <cellStyle name="Output Column Headings_2002" xfId="63183"/>
    <cellStyle name="Output Line Items" xfId="63184"/>
    <cellStyle name="Output Line Items 2" xfId="63185"/>
    <cellStyle name="Output Line Items_2002 Paste-In" xfId="63186"/>
    <cellStyle name="Output Report Heading" xfId="63187"/>
    <cellStyle name="Output Report Heading 2" xfId="63188"/>
    <cellStyle name="Output Report Heading 2 2" xfId="63189"/>
    <cellStyle name="Output Report Heading 2 2 2" xfId="63190"/>
    <cellStyle name="Output Report Heading 2 2 3" xfId="63191"/>
    <cellStyle name="Output Report Heading 2 3" xfId="63192"/>
    <cellStyle name="Output Report Heading 3" xfId="63193"/>
    <cellStyle name="Output Report Heading 4" xfId="63194"/>
    <cellStyle name="Output Report Title" xfId="63195"/>
    <cellStyle name="Output Report Title 2" xfId="63196"/>
    <cellStyle name="Output Report Title 2 2" xfId="63197"/>
    <cellStyle name="Output Report Title 2 2 2" xfId="63198"/>
    <cellStyle name="Output Report Title 2 2 3" xfId="63199"/>
    <cellStyle name="Output Report Title 2 3" xfId="63200"/>
    <cellStyle name="Output Report Title 3" xfId="63201"/>
    <cellStyle name="Output Report Title 4" xfId="63202"/>
    <cellStyle name="Percent" xfId="42" builtinId="5"/>
    <cellStyle name="Percent 10" xfId="63203"/>
    <cellStyle name="Percent 11" xfId="63204"/>
    <cellStyle name="Percent 12" xfId="63205"/>
    <cellStyle name="Percent 2" xfId="63206"/>
    <cellStyle name="Percent 2 2" xfId="63207"/>
    <cellStyle name="Percent 2 2 2" xfId="63208"/>
    <cellStyle name="Percent 2 2 2 2" xfId="63209"/>
    <cellStyle name="Percent 2 2 3" xfId="63210"/>
    <cellStyle name="Percent 2 2 4" xfId="63211"/>
    <cellStyle name="Percent 2 3" xfId="63212"/>
    <cellStyle name="Percent 2 3 2" xfId="63213"/>
    <cellStyle name="Percent 2 4" xfId="63214"/>
    <cellStyle name="Percent 2 4 2" xfId="63215"/>
    <cellStyle name="Percent 2 5" xfId="63216"/>
    <cellStyle name="Percent 2 5 2" xfId="63217"/>
    <cellStyle name="Percent 3" xfId="87"/>
    <cellStyle name="Percent 3 2" xfId="63218"/>
    <cellStyle name="Percent 3 2 2" xfId="63219"/>
    <cellStyle name="Percent 3 3" xfId="63220"/>
    <cellStyle name="Percent 3 3 2" xfId="63221"/>
    <cellStyle name="Percent 3 4" xfId="63222"/>
    <cellStyle name="Percent 4" xfId="63223"/>
    <cellStyle name="Percent 4 2" xfId="63224"/>
    <cellStyle name="Percent 4 2 2" xfId="63225"/>
    <cellStyle name="Percent 4 3" xfId="63226"/>
    <cellStyle name="Percent 5" xfId="63227"/>
    <cellStyle name="Percent 5 2" xfId="63228"/>
    <cellStyle name="Percent 5 2 2" xfId="63229"/>
    <cellStyle name="Percent 5 2 2 2" xfId="63230"/>
    <cellStyle name="Percent 5 2 3" xfId="63231"/>
    <cellStyle name="Percent 5 3" xfId="63232"/>
    <cellStyle name="Percent 5 3 2" xfId="63233"/>
    <cellStyle name="Percent 5 4" xfId="63234"/>
    <cellStyle name="Percent 5 4 2" xfId="63235"/>
    <cellStyle name="Percent 5 5" xfId="63236"/>
    <cellStyle name="Percent 5 5 2" xfId="63237"/>
    <cellStyle name="Percent 6" xfId="63238"/>
    <cellStyle name="Percent 6 10" xfId="63239"/>
    <cellStyle name="Percent 6 10 2" xfId="63240"/>
    <cellStyle name="Percent 6 10 2 2" xfId="63241"/>
    <cellStyle name="Percent 6 10 3" xfId="63242"/>
    <cellStyle name="Percent 6 11" xfId="63243"/>
    <cellStyle name="Percent 6 11 2" xfId="63244"/>
    <cellStyle name="Percent 6 12" xfId="63245"/>
    <cellStyle name="Percent 6 13" xfId="63246"/>
    <cellStyle name="Percent 6 14" xfId="63247"/>
    <cellStyle name="Percent 6 15" xfId="63248"/>
    <cellStyle name="Percent 6 16" xfId="63249"/>
    <cellStyle name="Percent 6 2" xfId="63250"/>
    <cellStyle name="Percent 6 2 10" xfId="63251"/>
    <cellStyle name="Percent 6 2 10 2" xfId="63252"/>
    <cellStyle name="Percent 6 2 11" xfId="63253"/>
    <cellStyle name="Percent 6 2 12" xfId="63254"/>
    <cellStyle name="Percent 6 2 13" xfId="63255"/>
    <cellStyle name="Percent 6 2 14" xfId="63256"/>
    <cellStyle name="Percent 6 2 2" xfId="63257"/>
    <cellStyle name="Percent 6 2 2 10" xfId="63258"/>
    <cellStyle name="Percent 6 2 2 11" xfId="63259"/>
    <cellStyle name="Percent 6 2 2 2" xfId="63260"/>
    <cellStyle name="Percent 6 2 2 2 2" xfId="63261"/>
    <cellStyle name="Percent 6 2 2 2 2 2" xfId="63262"/>
    <cellStyle name="Percent 6 2 2 2 2 2 2" xfId="63263"/>
    <cellStyle name="Percent 6 2 2 2 2 2 2 2" xfId="63264"/>
    <cellStyle name="Percent 6 2 2 2 2 2 3" xfId="63265"/>
    <cellStyle name="Percent 6 2 2 2 2 3" xfId="63266"/>
    <cellStyle name="Percent 6 2 2 2 2 3 2" xfId="63267"/>
    <cellStyle name="Percent 6 2 2 2 2 4" xfId="63268"/>
    <cellStyle name="Percent 6 2 2 2 3" xfId="63269"/>
    <cellStyle name="Percent 6 2 2 2 3 2" xfId="63270"/>
    <cellStyle name="Percent 6 2 2 2 3 2 2" xfId="63271"/>
    <cellStyle name="Percent 6 2 2 2 3 2 2 2" xfId="63272"/>
    <cellStyle name="Percent 6 2 2 2 3 2 3" xfId="63273"/>
    <cellStyle name="Percent 6 2 2 2 3 3" xfId="63274"/>
    <cellStyle name="Percent 6 2 2 2 3 3 2" xfId="63275"/>
    <cellStyle name="Percent 6 2 2 2 3 4" xfId="63276"/>
    <cellStyle name="Percent 6 2 2 2 4" xfId="63277"/>
    <cellStyle name="Percent 6 2 2 2 4 2" xfId="63278"/>
    <cellStyle name="Percent 6 2 2 2 4 2 2" xfId="63279"/>
    <cellStyle name="Percent 6 2 2 2 4 3" xfId="63280"/>
    <cellStyle name="Percent 6 2 2 2 5" xfId="63281"/>
    <cellStyle name="Percent 6 2 2 2 5 2" xfId="63282"/>
    <cellStyle name="Percent 6 2 2 2 6" xfId="63283"/>
    <cellStyle name="Percent 6 2 2 2 7" xfId="63284"/>
    <cellStyle name="Percent 6 2 2 3" xfId="63285"/>
    <cellStyle name="Percent 6 2 2 3 2" xfId="63286"/>
    <cellStyle name="Percent 6 2 2 3 2 2" xfId="63287"/>
    <cellStyle name="Percent 6 2 2 3 2 2 2" xfId="63288"/>
    <cellStyle name="Percent 6 2 2 3 2 3" xfId="63289"/>
    <cellStyle name="Percent 6 2 2 3 3" xfId="63290"/>
    <cellStyle name="Percent 6 2 2 3 3 2" xfId="63291"/>
    <cellStyle name="Percent 6 2 2 3 4" xfId="63292"/>
    <cellStyle name="Percent 6 2 2 3 5" xfId="63293"/>
    <cellStyle name="Percent 6 2 2 4" xfId="63294"/>
    <cellStyle name="Percent 6 2 2 4 2" xfId="63295"/>
    <cellStyle name="Percent 6 2 2 4 2 2" xfId="63296"/>
    <cellStyle name="Percent 6 2 2 4 2 2 2" xfId="63297"/>
    <cellStyle name="Percent 6 2 2 4 2 3" xfId="63298"/>
    <cellStyle name="Percent 6 2 2 4 3" xfId="63299"/>
    <cellStyle name="Percent 6 2 2 4 3 2" xfId="63300"/>
    <cellStyle name="Percent 6 2 2 4 4" xfId="63301"/>
    <cellStyle name="Percent 6 2 2 5" xfId="63302"/>
    <cellStyle name="Percent 6 2 2 5 2" xfId="63303"/>
    <cellStyle name="Percent 6 2 2 5 2 2" xfId="63304"/>
    <cellStyle name="Percent 6 2 2 5 2 2 2" xfId="63305"/>
    <cellStyle name="Percent 6 2 2 5 2 3" xfId="63306"/>
    <cellStyle name="Percent 6 2 2 5 3" xfId="63307"/>
    <cellStyle name="Percent 6 2 2 5 3 2" xfId="63308"/>
    <cellStyle name="Percent 6 2 2 5 4" xfId="63309"/>
    <cellStyle name="Percent 6 2 2 6" xfId="63310"/>
    <cellStyle name="Percent 6 2 2 6 2" xfId="63311"/>
    <cellStyle name="Percent 6 2 2 6 2 2" xfId="63312"/>
    <cellStyle name="Percent 6 2 2 6 2 2 2" xfId="63313"/>
    <cellStyle name="Percent 6 2 2 6 2 3" xfId="63314"/>
    <cellStyle name="Percent 6 2 2 6 3" xfId="63315"/>
    <cellStyle name="Percent 6 2 2 6 3 2" xfId="63316"/>
    <cellStyle name="Percent 6 2 2 6 4" xfId="63317"/>
    <cellStyle name="Percent 6 2 2 7" xfId="63318"/>
    <cellStyle name="Percent 6 2 2 7 2" xfId="63319"/>
    <cellStyle name="Percent 6 2 2 7 2 2" xfId="63320"/>
    <cellStyle name="Percent 6 2 2 7 3" xfId="63321"/>
    <cellStyle name="Percent 6 2 2 8" xfId="63322"/>
    <cellStyle name="Percent 6 2 2 8 2" xfId="63323"/>
    <cellStyle name="Percent 6 2 2 9" xfId="63324"/>
    <cellStyle name="Percent 6 2 3" xfId="63325"/>
    <cellStyle name="Percent 6 2 3 10" xfId="63326"/>
    <cellStyle name="Percent 6 2 3 2" xfId="63327"/>
    <cellStyle name="Percent 6 2 3 2 2" xfId="63328"/>
    <cellStyle name="Percent 6 2 3 2 2 2" xfId="63329"/>
    <cellStyle name="Percent 6 2 3 2 2 2 2" xfId="63330"/>
    <cellStyle name="Percent 6 2 3 2 2 2 2 2" xfId="63331"/>
    <cellStyle name="Percent 6 2 3 2 2 2 3" xfId="63332"/>
    <cellStyle name="Percent 6 2 3 2 2 3" xfId="63333"/>
    <cellStyle name="Percent 6 2 3 2 2 3 2" xfId="63334"/>
    <cellStyle name="Percent 6 2 3 2 2 4" xfId="63335"/>
    <cellStyle name="Percent 6 2 3 2 3" xfId="63336"/>
    <cellStyle name="Percent 6 2 3 2 3 2" xfId="63337"/>
    <cellStyle name="Percent 6 2 3 2 3 2 2" xfId="63338"/>
    <cellStyle name="Percent 6 2 3 2 3 2 2 2" xfId="63339"/>
    <cellStyle name="Percent 6 2 3 2 3 2 3" xfId="63340"/>
    <cellStyle name="Percent 6 2 3 2 3 3" xfId="63341"/>
    <cellStyle name="Percent 6 2 3 2 3 3 2" xfId="63342"/>
    <cellStyle name="Percent 6 2 3 2 3 4" xfId="63343"/>
    <cellStyle name="Percent 6 2 3 2 4" xfId="63344"/>
    <cellStyle name="Percent 6 2 3 2 4 2" xfId="63345"/>
    <cellStyle name="Percent 6 2 3 2 4 2 2" xfId="63346"/>
    <cellStyle name="Percent 6 2 3 2 4 3" xfId="63347"/>
    <cellStyle name="Percent 6 2 3 2 5" xfId="63348"/>
    <cellStyle name="Percent 6 2 3 2 5 2" xfId="63349"/>
    <cellStyle name="Percent 6 2 3 2 6" xfId="63350"/>
    <cellStyle name="Percent 6 2 3 2 7" xfId="63351"/>
    <cellStyle name="Percent 6 2 3 3" xfId="63352"/>
    <cellStyle name="Percent 6 2 3 3 2" xfId="63353"/>
    <cellStyle name="Percent 6 2 3 3 2 2" xfId="63354"/>
    <cellStyle name="Percent 6 2 3 3 2 2 2" xfId="63355"/>
    <cellStyle name="Percent 6 2 3 3 2 3" xfId="63356"/>
    <cellStyle name="Percent 6 2 3 3 3" xfId="63357"/>
    <cellStyle name="Percent 6 2 3 3 3 2" xfId="63358"/>
    <cellStyle name="Percent 6 2 3 3 4" xfId="63359"/>
    <cellStyle name="Percent 6 2 3 3 5" xfId="63360"/>
    <cellStyle name="Percent 6 2 3 4" xfId="63361"/>
    <cellStyle name="Percent 6 2 3 4 2" xfId="63362"/>
    <cellStyle name="Percent 6 2 3 4 2 2" xfId="63363"/>
    <cellStyle name="Percent 6 2 3 4 2 2 2" xfId="63364"/>
    <cellStyle name="Percent 6 2 3 4 2 3" xfId="63365"/>
    <cellStyle name="Percent 6 2 3 4 3" xfId="63366"/>
    <cellStyle name="Percent 6 2 3 4 3 2" xfId="63367"/>
    <cellStyle name="Percent 6 2 3 4 4" xfId="63368"/>
    <cellStyle name="Percent 6 2 3 5" xfId="63369"/>
    <cellStyle name="Percent 6 2 3 5 2" xfId="63370"/>
    <cellStyle name="Percent 6 2 3 5 2 2" xfId="63371"/>
    <cellStyle name="Percent 6 2 3 5 2 2 2" xfId="63372"/>
    <cellStyle name="Percent 6 2 3 5 2 3" xfId="63373"/>
    <cellStyle name="Percent 6 2 3 5 3" xfId="63374"/>
    <cellStyle name="Percent 6 2 3 5 3 2" xfId="63375"/>
    <cellStyle name="Percent 6 2 3 5 4" xfId="63376"/>
    <cellStyle name="Percent 6 2 3 6" xfId="63377"/>
    <cellStyle name="Percent 6 2 3 6 2" xfId="63378"/>
    <cellStyle name="Percent 6 2 3 6 2 2" xfId="63379"/>
    <cellStyle name="Percent 6 2 3 6 2 2 2" xfId="63380"/>
    <cellStyle name="Percent 6 2 3 6 2 3" xfId="63381"/>
    <cellStyle name="Percent 6 2 3 6 3" xfId="63382"/>
    <cellStyle name="Percent 6 2 3 6 3 2" xfId="63383"/>
    <cellStyle name="Percent 6 2 3 6 4" xfId="63384"/>
    <cellStyle name="Percent 6 2 3 7" xfId="63385"/>
    <cellStyle name="Percent 6 2 3 7 2" xfId="63386"/>
    <cellStyle name="Percent 6 2 3 7 2 2" xfId="63387"/>
    <cellStyle name="Percent 6 2 3 7 3" xfId="63388"/>
    <cellStyle name="Percent 6 2 3 8" xfId="63389"/>
    <cellStyle name="Percent 6 2 3 8 2" xfId="63390"/>
    <cellStyle name="Percent 6 2 3 9" xfId="63391"/>
    <cellStyle name="Percent 6 2 4" xfId="63392"/>
    <cellStyle name="Percent 6 2 4 2" xfId="63393"/>
    <cellStyle name="Percent 6 2 4 2 2" xfId="63394"/>
    <cellStyle name="Percent 6 2 4 2 2 2" xfId="63395"/>
    <cellStyle name="Percent 6 2 4 2 2 2 2" xfId="63396"/>
    <cellStyle name="Percent 6 2 4 2 2 3" xfId="63397"/>
    <cellStyle name="Percent 6 2 4 2 3" xfId="63398"/>
    <cellStyle name="Percent 6 2 4 2 3 2" xfId="63399"/>
    <cellStyle name="Percent 6 2 4 2 4" xfId="63400"/>
    <cellStyle name="Percent 6 2 4 3" xfId="63401"/>
    <cellStyle name="Percent 6 2 4 3 2" xfId="63402"/>
    <cellStyle name="Percent 6 2 4 3 2 2" xfId="63403"/>
    <cellStyle name="Percent 6 2 4 3 2 2 2" xfId="63404"/>
    <cellStyle name="Percent 6 2 4 3 2 3" xfId="63405"/>
    <cellStyle name="Percent 6 2 4 3 3" xfId="63406"/>
    <cellStyle name="Percent 6 2 4 3 3 2" xfId="63407"/>
    <cellStyle name="Percent 6 2 4 3 4" xfId="63408"/>
    <cellStyle name="Percent 6 2 4 4" xfId="63409"/>
    <cellStyle name="Percent 6 2 4 4 2" xfId="63410"/>
    <cellStyle name="Percent 6 2 4 4 2 2" xfId="63411"/>
    <cellStyle name="Percent 6 2 4 4 3" xfId="63412"/>
    <cellStyle name="Percent 6 2 4 5" xfId="63413"/>
    <cellStyle name="Percent 6 2 4 5 2" xfId="63414"/>
    <cellStyle name="Percent 6 2 4 6" xfId="63415"/>
    <cellStyle name="Percent 6 2 4 7" xfId="63416"/>
    <cellStyle name="Percent 6 2 5" xfId="63417"/>
    <cellStyle name="Percent 6 2 5 2" xfId="63418"/>
    <cellStyle name="Percent 6 2 5 2 2" xfId="63419"/>
    <cellStyle name="Percent 6 2 5 2 2 2" xfId="63420"/>
    <cellStyle name="Percent 6 2 5 2 3" xfId="63421"/>
    <cellStyle name="Percent 6 2 5 3" xfId="63422"/>
    <cellStyle name="Percent 6 2 5 3 2" xfId="63423"/>
    <cellStyle name="Percent 6 2 5 4" xfId="63424"/>
    <cellStyle name="Percent 6 2 5 5" xfId="63425"/>
    <cellStyle name="Percent 6 2 6" xfId="63426"/>
    <cellStyle name="Percent 6 2 6 2" xfId="63427"/>
    <cellStyle name="Percent 6 2 6 2 2" xfId="63428"/>
    <cellStyle name="Percent 6 2 6 2 2 2" xfId="63429"/>
    <cellStyle name="Percent 6 2 6 2 3" xfId="63430"/>
    <cellStyle name="Percent 6 2 6 3" xfId="63431"/>
    <cellStyle name="Percent 6 2 6 3 2" xfId="63432"/>
    <cellStyle name="Percent 6 2 6 4" xfId="63433"/>
    <cellStyle name="Percent 6 2 7" xfId="63434"/>
    <cellStyle name="Percent 6 2 7 2" xfId="63435"/>
    <cellStyle name="Percent 6 2 7 2 2" xfId="63436"/>
    <cellStyle name="Percent 6 2 7 2 2 2" xfId="63437"/>
    <cellStyle name="Percent 6 2 7 2 3" xfId="63438"/>
    <cellStyle name="Percent 6 2 7 3" xfId="63439"/>
    <cellStyle name="Percent 6 2 7 3 2" xfId="63440"/>
    <cellStyle name="Percent 6 2 7 4" xfId="63441"/>
    <cellStyle name="Percent 6 2 8" xfId="63442"/>
    <cellStyle name="Percent 6 2 8 2" xfId="63443"/>
    <cellStyle name="Percent 6 2 8 2 2" xfId="63444"/>
    <cellStyle name="Percent 6 2 8 2 2 2" xfId="63445"/>
    <cellStyle name="Percent 6 2 8 2 3" xfId="63446"/>
    <cellStyle name="Percent 6 2 8 3" xfId="63447"/>
    <cellStyle name="Percent 6 2 8 3 2" xfId="63448"/>
    <cellStyle name="Percent 6 2 8 4" xfId="63449"/>
    <cellStyle name="Percent 6 2 9" xfId="63450"/>
    <cellStyle name="Percent 6 2 9 2" xfId="63451"/>
    <cellStyle name="Percent 6 2 9 2 2" xfId="63452"/>
    <cellStyle name="Percent 6 2 9 3" xfId="63453"/>
    <cellStyle name="Percent 6 3" xfId="63454"/>
    <cellStyle name="Percent 6 3 10" xfId="63455"/>
    <cellStyle name="Percent 6 3 11" xfId="63456"/>
    <cellStyle name="Percent 6 3 2" xfId="63457"/>
    <cellStyle name="Percent 6 3 2 2" xfId="63458"/>
    <cellStyle name="Percent 6 3 2 2 2" xfId="63459"/>
    <cellStyle name="Percent 6 3 2 2 2 2" xfId="63460"/>
    <cellStyle name="Percent 6 3 2 2 2 2 2" xfId="63461"/>
    <cellStyle name="Percent 6 3 2 2 2 3" xfId="63462"/>
    <cellStyle name="Percent 6 3 2 2 3" xfId="63463"/>
    <cellStyle name="Percent 6 3 2 2 3 2" xfId="63464"/>
    <cellStyle name="Percent 6 3 2 2 4" xfId="63465"/>
    <cellStyle name="Percent 6 3 2 3" xfId="63466"/>
    <cellStyle name="Percent 6 3 2 3 2" xfId="63467"/>
    <cellStyle name="Percent 6 3 2 3 2 2" xfId="63468"/>
    <cellStyle name="Percent 6 3 2 3 2 2 2" xfId="63469"/>
    <cellStyle name="Percent 6 3 2 3 2 3" xfId="63470"/>
    <cellStyle name="Percent 6 3 2 3 3" xfId="63471"/>
    <cellStyle name="Percent 6 3 2 3 3 2" xfId="63472"/>
    <cellStyle name="Percent 6 3 2 3 4" xfId="63473"/>
    <cellStyle name="Percent 6 3 2 4" xfId="63474"/>
    <cellStyle name="Percent 6 3 2 4 2" xfId="63475"/>
    <cellStyle name="Percent 6 3 2 4 2 2" xfId="63476"/>
    <cellStyle name="Percent 6 3 2 4 3" xfId="63477"/>
    <cellStyle name="Percent 6 3 2 5" xfId="63478"/>
    <cellStyle name="Percent 6 3 2 5 2" xfId="63479"/>
    <cellStyle name="Percent 6 3 2 6" xfId="63480"/>
    <cellStyle name="Percent 6 3 2 7" xfId="63481"/>
    <cellStyle name="Percent 6 3 2 8" xfId="63482"/>
    <cellStyle name="Percent 6 3 3" xfId="63483"/>
    <cellStyle name="Percent 6 3 3 2" xfId="63484"/>
    <cellStyle name="Percent 6 3 3 2 2" xfId="63485"/>
    <cellStyle name="Percent 6 3 3 2 2 2" xfId="63486"/>
    <cellStyle name="Percent 6 3 3 2 3" xfId="63487"/>
    <cellStyle name="Percent 6 3 3 3" xfId="63488"/>
    <cellStyle name="Percent 6 3 3 3 2" xfId="63489"/>
    <cellStyle name="Percent 6 3 3 4" xfId="63490"/>
    <cellStyle name="Percent 6 3 3 5" xfId="63491"/>
    <cellStyle name="Percent 6 3 4" xfId="63492"/>
    <cellStyle name="Percent 6 3 4 2" xfId="63493"/>
    <cellStyle name="Percent 6 3 4 2 2" xfId="63494"/>
    <cellStyle name="Percent 6 3 4 2 2 2" xfId="63495"/>
    <cellStyle name="Percent 6 3 4 2 3" xfId="63496"/>
    <cellStyle name="Percent 6 3 4 3" xfId="63497"/>
    <cellStyle name="Percent 6 3 4 3 2" xfId="63498"/>
    <cellStyle name="Percent 6 3 4 4" xfId="63499"/>
    <cellStyle name="Percent 6 3 5" xfId="63500"/>
    <cellStyle name="Percent 6 3 5 2" xfId="63501"/>
    <cellStyle name="Percent 6 3 5 2 2" xfId="63502"/>
    <cellStyle name="Percent 6 3 5 2 2 2" xfId="63503"/>
    <cellStyle name="Percent 6 3 5 2 3" xfId="63504"/>
    <cellStyle name="Percent 6 3 5 3" xfId="63505"/>
    <cellStyle name="Percent 6 3 5 3 2" xfId="63506"/>
    <cellStyle name="Percent 6 3 5 4" xfId="63507"/>
    <cellStyle name="Percent 6 3 6" xfId="63508"/>
    <cellStyle name="Percent 6 3 6 2" xfId="63509"/>
    <cellStyle name="Percent 6 3 6 2 2" xfId="63510"/>
    <cellStyle name="Percent 6 3 6 2 2 2" xfId="63511"/>
    <cellStyle name="Percent 6 3 6 2 3" xfId="63512"/>
    <cellStyle name="Percent 6 3 6 3" xfId="63513"/>
    <cellStyle name="Percent 6 3 6 3 2" xfId="63514"/>
    <cellStyle name="Percent 6 3 6 4" xfId="63515"/>
    <cellStyle name="Percent 6 3 7" xfId="63516"/>
    <cellStyle name="Percent 6 3 7 2" xfId="63517"/>
    <cellStyle name="Percent 6 3 7 2 2" xfId="63518"/>
    <cellStyle name="Percent 6 3 7 3" xfId="63519"/>
    <cellStyle name="Percent 6 3 8" xfId="63520"/>
    <cellStyle name="Percent 6 3 8 2" xfId="63521"/>
    <cellStyle name="Percent 6 3 9" xfId="63522"/>
    <cellStyle name="Percent 6 4" xfId="63523"/>
    <cellStyle name="Percent 6 4 10" xfId="63524"/>
    <cellStyle name="Percent 6 4 2" xfId="63525"/>
    <cellStyle name="Percent 6 4 2 2" xfId="63526"/>
    <cellStyle name="Percent 6 4 2 2 2" xfId="63527"/>
    <cellStyle name="Percent 6 4 2 2 2 2" xfId="63528"/>
    <cellStyle name="Percent 6 4 2 2 2 2 2" xfId="63529"/>
    <cellStyle name="Percent 6 4 2 2 2 3" xfId="63530"/>
    <cellStyle name="Percent 6 4 2 2 3" xfId="63531"/>
    <cellStyle name="Percent 6 4 2 2 3 2" xfId="63532"/>
    <cellStyle name="Percent 6 4 2 2 4" xfId="63533"/>
    <cellStyle name="Percent 6 4 2 3" xfId="63534"/>
    <cellStyle name="Percent 6 4 2 3 2" xfId="63535"/>
    <cellStyle name="Percent 6 4 2 3 2 2" xfId="63536"/>
    <cellStyle name="Percent 6 4 2 3 2 2 2" xfId="63537"/>
    <cellStyle name="Percent 6 4 2 3 2 3" xfId="63538"/>
    <cellStyle name="Percent 6 4 2 3 3" xfId="63539"/>
    <cellStyle name="Percent 6 4 2 3 3 2" xfId="63540"/>
    <cellStyle name="Percent 6 4 2 3 4" xfId="63541"/>
    <cellStyle name="Percent 6 4 2 4" xfId="63542"/>
    <cellStyle name="Percent 6 4 2 4 2" xfId="63543"/>
    <cellStyle name="Percent 6 4 2 4 2 2" xfId="63544"/>
    <cellStyle name="Percent 6 4 2 4 3" xfId="63545"/>
    <cellStyle name="Percent 6 4 2 5" xfId="63546"/>
    <cellStyle name="Percent 6 4 2 5 2" xfId="63547"/>
    <cellStyle name="Percent 6 4 2 6" xfId="63548"/>
    <cellStyle name="Percent 6 4 2 7" xfId="63549"/>
    <cellStyle name="Percent 6 4 3" xfId="63550"/>
    <cellStyle name="Percent 6 4 3 2" xfId="63551"/>
    <cellStyle name="Percent 6 4 3 2 2" xfId="63552"/>
    <cellStyle name="Percent 6 4 3 2 2 2" xfId="63553"/>
    <cellStyle name="Percent 6 4 3 2 3" xfId="63554"/>
    <cellStyle name="Percent 6 4 3 3" xfId="63555"/>
    <cellStyle name="Percent 6 4 3 3 2" xfId="63556"/>
    <cellStyle name="Percent 6 4 3 4" xfId="63557"/>
    <cellStyle name="Percent 6 4 3 5" xfId="63558"/>
    <cellStyle name="Percent 6 4 4" xfId="63559"/>
    <cellStyle name="Percent 6 4 4 2" xfId="63560"/>
    <cellStyle name="Percent 6 4 4 2 2" xfId="63561"/>
    <cellStyle name="Percent 6 4 4 2 2 2" xfId="63562"/>
    <cellStyle name="Percent 6 4 4 2 3" xfId="63563"/>
    <cellStyle name="Percent 6 4 4 3" xfId="63564"/>
    <cellStyle name="Percent 6 4 4 3 2" xfId="63565"/>
    <cellStyle name="Percent 6 4 4 4" xfId="63566"/>
    <cellStyle name="Percent 6 4 5" xfId="63567"/>
    <cellStyle name="Percent 6 4 5 2" xfId="63568"/>
    <cellStyle name="Percent 6 4 5 2 2" xfId="63569"/>
    <cellStyle name="Percent 6 4 5 2 2 2" xfId="63570"/>
    <cellStyle name="Percent 6 4 5 2 3" xfId="63571"/>
    <cellStyle name="Percent 6 4 5 3" xfId="63572"/>
    <cellStyle name="Percent 6 4 5 3 2" xfId="63573"/>
    <cellStyle name="Percent 6 4 5 4" xfId="63574"/>
    <cellStyle name="Percent 6 4 6" xfId="63575"/>
    <cellStyle name="Percent 6 4 6 2" xfId="63576"/>
    <cellStyle name="Percent 6 4 6 2 2" xfId="63577"/>
    <cellStyle name="Percent 6 4 6 2 2 2" xfId="63578"/>
    <cellStyle name="Percent 6 4 6 2 3" xfId="63579"/>
    <cellStyle name="Percent 6 4 6 3" xfId="63580"/>
    <cellStyle name="Percent 6 4 6 3 2" xfId="63581"/>
    <cellStyle name="Percent 6 4 6 4" xfId="63582"/>
    <cellStyle name="Percent 6 4 7" xfId="63583"/>
    <cellStyle name="Percent 6 4 7 2" xfId="63584"/>
    <cellStyle name="Percent 6 4 7 2 2" xfId="63585"/>
    <cellStyle name="Percent 6 4 7 3" xfId="63586"/>
    <cellStyle name="Percent 6 4 8" xfId="63587"/>
    <cellStyle name="Percent 6 4 8 2" xfId="63588"/>
    <cellStyle name="Percent 6 4 9" xfId="63589"/>
    <cellStyle name="Percent 6 5" xfId="63590"/>
    <cellStyle name="Percent 6 5 2" xfId="63591"/>
    <cellStyle name="Percent 6 5 2 2" xfId="63592"/>
    <cellStyle name="Percent 6 5 2 2 2" xfId="63593"/>
    <cellStyle name="Percent 6 5 2 2 2 2" xfId="63594"/>
    <cellStyle name="Percent 6 5 2 2 3" xfId="63595"/>
    <cellStyle name="Percent 6 5 2 3" xfId="63596"/>
    <cellStyle name="Percent 6 5 2 3 2" xfId="63597"/>
    <cellStyle name="Percent 6 5 2 4" xfId="63598"/>
    <cellStyle name="Percent 6 5 3" xfId="63599"/>
    <cellStyle name="Percent 6 5 3 2" xfId="63600"/>
    <cellStyle name="Percent 6 5 3 2 2" xfId="63601"/>
    <cellStyle name="Percent 6 5 3 2 2 2" xfId="63602"/>
    <cellStyle name="Percent 6 5 3 2 3" xfId="63603"/>
    <cellStyle name="Percent 6 5 3 3" xfId="63604"/>
    <cellStyle name="Percent 6 5 3 3 2" xfId="63605"/>
    <cellStyle name="Percent 6 5 3 4" xfId="63606"/>
    <cellStyle name="Percent 6 5 4" xfId="63607"/>
    <cellStyle name="Percent 6 5 4 2" xfId="63608"/>
    <cellStyle name="Percent 6 5 4 2 2" xfId="63609"/>
    <cellStyle name="Percent 6 5 4 3" xfId="63610"/>
    <cellStyle name="Percent 6 5 5" xfId="63611"/>
    <cellStyle name="Percent 6 5 5 2" xfId="63612"/>
    <cellStyle name="Percent 6 5 6" xfId="63613"/>
    <cellStyle name="Percent 6 5 7" xfId="63614"/>
    <cellStyle name="Percent 6 6" xfId="63615"/>
    <cellStyle name="Percent 6 6 2" xfId="63616"/>
    <cellStyle name="Percent 6 6 2 2" xfId="63617"/>
    <cellStyle name="Percent 6 6 2 2 2" xfId="63618"/>
    <cellStyle name="Percent 6 6 2 3" xfId="63619"/>
    <cellStyle name="Percent 6 6 3" xfId="63620"/>
    <cellStyle name="Percent 6 6 3 2" xfId="63621"/>
    <cellStyle name="Percent 6 6 4" xfId="63622"/>
    <cellStyle name="Percent 6 6 5" xfId="63623"/>
    <cellStyle name="Percent 6 7" xfId="63624"/>
    <cellStyle name="Percent 6 7 2" xfId="63625"/>
    <cellStyle name="Percent 6 7 2 2" xfId="63626"/>
    <cellStyle name="Percent 6 7 2 2 2" xfId="63627"/>
    <cellStyle name="Percent 6 7 2 3" xfId="63628"/>
    <cellStyle name="Percent 6 7 3" xfId="63629"/>
    <cellStyle name="Percent 6 7 3 2" xfId="63630"/>
    <cellStyle name="Percent 6 7 4" xfId="63631"/>
    <cellStyle name="Percent 6 8" xfId="63632"/>
    <cellStyle name="Percent 6 8 2" xfId="63633"/>
    <cellStyle name="Percent 6 8 2 2" xfId="63634"/>
    <cellStyle name="Percent 6 8 2 2 2" xfId="63635"/>
    <cellStyle name="Percent 6 8 2 3" xfId="63636"/>
    <cellStyle name="Percent 6 8 3" xfId="63637"/>
    <cellStyle name="Percent 6 8 3 2" xfId="63638"/>
    <cellStyle name="Percent 6 8 4" xfId="63639"/>
    <cellStyle name="Percent 6 9" xfId="63640"/>
    <cellStyle name="Percent 6 9 2" xfId="63641"/>
    <cellStyle name="Percent 6 9 2 2" xfId="63642"/>
    <cellStyle name="Percent 6 9 2 2 2" xfId="63643"/>
    <cellStyle name="Percent 6 9 2 3" xfId="63644"/>
    <cellStyle name="Percent 6 9 3" xfId="63645"/>
    <cellStyle name="Percent 6 9 3 2" xfId="63646"/>
    <cellStyle name="Percent 6 9 4" xfId="63647"/>
    <cellStyle name="Percent 7" xfId="63648"/>
    <cellStyle name="Percent 7 2" xfId="63649"/>
    <cellStyle name="Percent 8" xfId="63650"/>
    <cellStyle name="Percent 8 2" xfId="63651"/>
    <cellStyle name="Percent 9" xfId="63652"/>
    <cellStyle name="Percent 9 2" xfId="63653"/>
    <cellStyle name="PSChar" xfId="43"/>
    <cellStyle name="PSDate" xfId="44"/>
    <cellStyle name="PSDec" xfId="45"/>
    <cellStyle name="PSdesc" xfId="46"/>
    <cellStyle name="PSHeading" xfId="47"/>
    <cellStyle name="PSInt" xfId="48"/>
    <cellStyle name="PSSpacer" xfId="49"/>
    <cellStyle name="PStest" xfId="50"/>
    <cellStyle name="R00A" xfId="51"/>
    <cellStyle name="R00B" xfId="52"/>
    <cellStyle name="R00L" xfId="53"/>
    <cellStyle name="R01A" xfId="54"/>
    <cellStyle name="R01B" xfId="55"/>
    <cellStyle name="R01H" xfId="56"/>
    <cellStyle name="R01L" xfId="57"/>
    <cellStyle name="R02A" xfId="58"/>
    <cellStyle name="R02B" xfId="59"/>
    <cellStyle name="R02H" xfId="60"/>
    <cellStyle name="R02L" xfId="61"/>
    <cellStyle name="R03A" xfId="62"/>
    <cellStyle name="R03B" xfId="63"/>
    <cellStyle name="R03H" xfId="64"/>
    <cellStyle name="R03L" xfId="65"/>
    <cellStyle name="R04A" xfId="66"/>
    <cellStyle name="R04B" xfId="67"/>
    <cellStyle name="R04H" xfId="68"/>
    <cellStyle name="R04L" xfId="69"/>
    <cellStyle name="R05A" xfId="70"/>
    <cellStyle name="R05B" xfId="71"/>
    <cellStyle name="R05H" xfId="72"/>
    <cellStyle name="R05L" xfId="73"/>
    <cellStyle name="R06A" xfId="74"/>
    <cellStyle name="R06B" xfId="75"/>
    <cellStyle name="R06H" xfId="76"/>
    <cellStyle name="R06L" xfId="77"/>
    <cellStyle name="R07A" xfId="78"/>
    <cellStyle name="R07B" xfId="79"/>
    <cellStyle name="R07H" xfId="80"/>
    <cellStyle name="R07L" xfId="81"/>
    <cellStyle name="Style 21" xfId="63654"/>
    <cellStyle name="Style 21 2" xfId="63655"/>
    <cellStyle name="Style 21 2 2" xfId="63656"/>
    <cellStyle name="Style 21 2 3" xfId="63657"/>
    <cellStyle name="Style 21 2_2012" xfId="63658"/>
    <cellStyle name="Style 21_2012 Cap Bud Summary Pass 2" xfId="63659"/>
    <cellStyle name="Style 22" xfId="63660"/>
    <cellStyle name="Style 22 2" xfId="63661"/>
    <cellStyle name="Style 22 2 2" xfId="63662"/>
    <cellStyle name="Style 22 2 3" xfId="63663"/>
    <cellStyle name="Style 22 2_2012" xfId="63664"/>
    <cellStyle name="Style 22_2012 Cap Bud Summary Pass 2" xfId="63665"/>
    <cellStyle name="Style 23" xfId="63666"/>
    <cellStyle name="Style 23 2" xfId="63667"/>
    <cellStyle name="Style 23 2 2" xfId="63668"/>
    <cellStyle name="Style 23 2 3" xfId="63669"/>
    <cellStyle name="Style 23 2_2012" xfId="63670"/>
    <cellStyle name="Style 23_2012 Cap Bud Summary Pass 2" xfId="63671"/>
    <cellStyle name="Style 24" xfId="63672"/>
    <cellStyle name="Style 24 2" xfId="63673"/>
    <cellStyle name="Style 24 2 2" xfId="63674"/>
    <cellStyle name="Style 24_2012 Cap Bud Summary Pass 2" xfId="63675"/>
    <cellStyle name="Style 25" xfId="63676"/>
    <cellStyle name="Style 25 2" xfId="63677"/>
    <cellStyle name="Style 25 3" xfId="63678"/>
    <cellStyle name="Style 25 4" xfId="63679"/>
    <cellStyle name="Style 25_2012" xfId="63680"/>
    <cellStyle name="Style 26" xfId="63681"/>
    <cellStyle name="Style 26 2" xfId="63682"/>
    <cellStyle name="Style 26 2 2" xfId="63683"/>
    <cellStyle name="Style 26 2 3" xfId="63684"/>
    <cellStyle name="Style 26 2_2012" xfId="63685"/>
    <cellStyle name="Style 26_2012 Cap Bud Summary Pass 2" xfId="63686"/>
    <cellStyle name="Style 27" xfId="63687"/>
    <cellStyle name="Style 27 2" xfId="63688"/>
    <cellStyle name="Style 27 2 2" xfId="63689"/>
    <cellStyle name="Style 27 2 3" xfId="63690"/>
    <cellStyle name="Style 27 2_2012" xfId="63691"/>
    <cellStyle name="Style 27_2012 Cap Bud Summary Pass 2" xfId="63692"/>
    <cellStyle name="Style 28" xfId="63693"/>
    <cellStyle name="Style 28 2" xfId="63694"/>
    <cellStyle name="Style 28 2 2" xfId="63695"/>
    <cellStyle name="Style 28 2 3" xfId="63696"/>
    <cellStyle name="Style 28 2_2012" xfId="63697"/>
    <cellStyle name="Style 28_2012 Cap Bud Summary Pass 2" xfId="63698"/>
    <cellStyle name="Style 29" xfId="63699"/>
    <cellStyle name="Style 29 2" xfId="63700"/>
    <cellStyle name="Style 29 2 2" xfId="63701"/>
    <cellStyle name="Style 29 2 2 2" xfId="63702"/>
    <cellStyle name="Style 29 2 3" xfId="63703"/>
    <cellStyle name="Style 29 2 4" xfId="63704"/>
    <cellStyle name="Style 29 3" xfId="63705"/>
    <cellStyle name="Style 29 3 2" xfId="63706"/>
    <cellStyle name="Style 29 3 2 2" xfId="63707"/>
    <cellStyle name="Style 29 3 3" xfId="63708"/>
    <cellStyle name="Style 29 3 4" xfId="63709"/>
    <cellStyle name="Style 29 4" xfId="63710"/>
    <cellStyle name="Style 29 4 2" xfId="63711"/>
    <cellStyle name="Style 29 4 2 2" xfId="63712"/>
    <cellStyle name="Style 29 4 3" xfId="63713"/>
    <cellStyle name="Style 29 5" xfId="63714"/>
    <cellStyle name="Style 29 5 2" xfId="63715"/>
    <cellStyle name="Style 29 6" xfId="63716"/>
    <cellStyle name="Style 29 6 2" xfId="63717"/>
    <cellStyle name="Style 30" xfId="63718"/>
    <cellStyle name="Style 30 2" xfId="63719"/>
    <cellStyle name="Style 30 2 2" xfId="63720"/>
    <cellStyle name="Style 30 2 2 2" xfId="63721"/>
    <cellStyle name="Style 30 2 3" xfId="63722"/>
    <cellStyle name="Style 30 2 4" xfId="63723"/>
    <cellStyle name="Style 30 3" xfId="63724"/>
    <cellStyle name="Style 30 3 2" xfId="63725"/>
    <cellStyle name="Style 30 3 2 2" xfId="63726"/>
    <cellStyle name="Style 30 3 3" xfId="63727"/>
    <cellStyle name="Style 30 3 4" xfId="63728"/>
    <cellStyle name="Style 30 4" xfId="63729"/>
    <cellStyle name="Style 30 4 2" xfId="63730"/>
    <cellStyle name="Style 30 4 2 2" xfId="63731"/>
    <cellStyle name="Style 30 4 3" xfId="63732"/>
    <cellStyle name="Style 30 5" xfId="63733"/>
    <cellStyle name="Style 30 5 2" xfId="63734"/>
    <cellStyle name="Style 30 6" xfId="63735"/>
    <cellStyle name="Style 30 6 2" xfId="63736"/>
    <cellStyle name="Style 31" xfId="63737"/>
    <cellStyle name="Style 31 2" xfId="63738"/>
    <cellStyle name="Style 31 2 2" xfId="63739"/>
    <cellStyle name="Style 31 2 3" xfId="63740"/>
    <cellStyle name="Style 31 2_2012" xfId="63741"/>
    <cellStyle name="Style 31_2012 Cap Bud Summary Pass 2" xfId="63742"/>
    <cellStyle name="Style 32" xfId="63743"/>
    <cellStyle name="Style 32 2" xfId="63744"/>
    <cellStyle name="Style 32 2 2" xfId="63745"/>
    <cellStyle name="Style 32_2012 Cap Bud Summary Pass 2" xfId="63746"/>
    <cellStyle name="Style 33" xfId="63747"/>
    <cellStyle name="Style 33 2" xfId="63748"/>
    <cellStyle name="Style 33 2 2" xfId="63749"/>
    <cellStyle name="Style 33 2 2 2" xfId="63750"/>
    <cellStyle name="Style 33 2 3" xfId="63751"/>
    <cellStyle name="Style 33 2 4" xfId="63752"/>
    <cellStyle name="Style 33 3" xfId="63753"/>
    <cellStyle name="Style 33 3 2" xfId="63754"/>
    <cellStyle name="Style 33 3 2 2" xfId="63755"/>
    <cellStyle name="Style 33 3 3" xfId="63756"/>
    <cellStyle name="Style 33 3 4" xfId="63757"/>
    <cellStyle name="Style 33 4" xfId="63758"/>
    <cellStyle name="Style 33 4 2" xfId="63759"/>
    <cellStyle name="Style 33 4 2 2" xfId="63760"/>
    <cellStyle name="Style 33 4 3" xfId="63761"/>
    <cellStyle name="Style 33 5" xfId="63762"/>
    <cellStyle name="Style 33 5 2" xfId="63763"/>
    <cellStyle name="Style 33 6" xfId="63764"/>
    <cellStyle name="Style 33 6 2" xfId="63765"/>
    <cellStyle name="Style 34" xfId="63766"/>
    <cellStyle name="Style 34 2" xfId="63767"/>
    <cellStyle name="Style 34 2 2" xfId="63768"/>
    <cellStyle name="Style 34 2 2 2" xfId="63769"/>
    <cellStyle name="Style 34 2 3" xfId="63770"/>
    <cellStyle name="Style 34 2 4" xfId="63771"/>
    <cellStyle name="Style 34 3" xfId="63772"/>
    <cellStyle name="Style 34 3 2" xfId="63773"/>
    <cellStyle name="Style 34 3 2 2" xfId="63774"/>
    <cellStyle name="Style 34 3 3" xfId="63775"/>
    <cellStyle name="Style 34 3 4" xfId="63776"/>
    <cellStyle name="Style 34 4" xfId="63777"/>
    <cellStyle name="Style 34 4 2" xfId="63778"/>
    <cellStyle name="Style 34 4 2 2" xfId="63779"/>
    <cellStyle name="Style 34 4 3" xfId="63780"/>
    <cellStyle name="Style 34 5" xfId="63781"/>
    <cellStyle name="Style 34 5 2" xfId="63782"/>
    <cellStyle name="Style 34 6" xfId="63783"/>
    <cellStyle name="Style 34 6 2" xfId="63784"/>
    <cellStyle name="Style 35" xfId="63785"/>
    <cellStyle name="Style 35 2" xfId="63786"/>
    <cellStyle name="Style 35 2 2" xfId="63787"/>
    <cellStyle name="Style 35 2 2 2" xfId="63788"/>
    <cellStyle name="Style 35 2 3" xfId="63789"/>
    <cellStyle name="Style 35 2 4" xfId="63790"/>
    <cellStyle name="Style 35 3" xfId="63791"/>
    <cellStyle name="Style 35 3 2" xfId="63792"/>
    <cellStyle name="Style 35 3 2 2" xfId="63793"/>
    <cellStyle name="Style 35 3 3" xfId="63794"/>
    <cellStyle name="Style 35 3 4" xfId="63795"/>
    <cellStyle name="Style 35 4" xfId="63796"/>
    <cellStyle name="Style 35 4 2" xfId="63797"/>
    <cellStyle name="Style 35 4 2 2" xfId="63798"/>
    <cellStyle name="Style 35 4 3" xfId="63799"/>
    <cellStyle name="Style 35 5" xfId="63800"/>
    <cellStyle name="Style 35 5 2" xfId="63801"/>
    <cellStyle name="Style 35 6" xfId="63802"/>
    <cellStyle name="Style 35 6 2" xfId="63803"/>
    <cellStyle name="Style 36" xfId="63804"/>
    <cellStyle name="Style 36 2" xfId="63805"/>
    <cellStyle name="Style 36 2 2" xfId="63806"/>
    <cellStyle name="Style 36 2 2 2" xfId="63807"/>
    <cellStyle name="Style 36 2 3" xfId="63808"/>
    <cellStyle name="Style 36 2 4" xfId="63809"/>
    <cellStyle name="Style 36 3" xfId="63810"/>
    <cellStyle name="Style 36 3 2" xfId="63811"/>
    <cellStyle name="Style 36 3 2 2" xfId="63812"/>
    <cellStyle name="Style 36 3 3" xfId="63813"/>
    <cellStyle name="Style 36 3 4" xfId="63814"/>
    <cellStyle name="Style 36 4" xfId="63815"/>
    <cellStyle name="Style 36 4 2" xfId="63816"/>
    <cellStyle name="Style 36 4 2 2" xfId="63817"/>
    <cellStyle name="Style 36 4 3" xfId="63818"/>
    <cellStyle name="Style 36 5" xfId="63819"/>
    <cellStyle name="Style 36 5 2" xfId="63820"/>
    <cellStyle name="Style 36 6" xfId="63821"/>
    <cellStyle name="Style 36 6 2" xfId="63822"/>
    <cellStyle name="Style 39" xfId="63823"/>
    <cellStyle name="Style 39 2" xfId="63824"/>
    <cellStyle name="Style 39 2 2" xfId="63825"/>
    <cellStyle name="Style 39 2 2 2" xfId="63826"/>
    <cellStyle name="Style 39 2 3" xfId="63827"/>
    <cellStyle name="Style 39 2 4" xfId="63828"/>
    <cellStyle name="Style 39 3" xfId="63829"/>
    <cellStyle name="Style 39 3 2" xfId="63830"/>
    <cellStyle name="Style 39 3 2 2" xfId="63831"/>
    <cellStyle name="Style 39 3 3" xfId="63832"/>
    <cellStyle name="Style 39 3 4" xfId="63833"/>
    <cellStyle name="Style 39 4" xfId="63834"/>
    <cellStyle name="Style 39 4 2" xfId="63835"/>
    <cellStyle name="Style 39 4 2 2" xfId="63836"/>
    <cellStyle name="Style 39 4 3" xfId="63837"/>
    <cellStyle name="Style 39 5" xfId="63838"/>
    <cellStyle name="Style 39 5 2" xfId="63839"/>
    <cellStyle name="Style 39 6" xfId="63840"/>
    <cellStyle name="Style 39 6 2" xfId="63841"/>
    <cellStyle name="t" xfId="63842"/>
    <cellStyle name="t 10" xfId="63843"/>
    <cellStyle name="t 10 2" xfId="63844"/>
    <cellStyle name="t 2" xfId="63845"/>
    <cellStyle name="t 2 2" xfId="63846"/>
    <cellStyle name="t 2 2 2" xfId="63847"/>
    <cellStyle name="t 2 3" xfId="63848"/>
    <cellStyle name="t 2 4" xfId="63849"/>
    <cellStyle name="t 2_2012 Cost of Removal" xfId="63850"/>
    <cellStyle name="t 3" xfId="63851"/>
    <cellStyle name="t 3 2" xfId="63852"/>
    <cellStyle name="t 3 2 2" xfId="63853"/>
    <cellStyle name="t 3 3" xfId="63854"/>
    <cellStyle name="t 3 4" xfId="63855"/>
    <cellStyle name="t 3_2012" xfId="63856"/>
    <cellStyle name="t 4" xfId="63857"/>
    <cellStyle name="t 4 2" xfId="63858"/>
    <cellStyle name="t 4 2 2" xfId="63859"/>
    <cellStyle name="t 4 3" xfId="63860"/>
    <cellStyle name="t 4_Depreciation Expense 2013" xfId="63861"/>
    <cellStyle name="t 5" xfId="63862"/>
    <cellStyle name="t 5 2" xfId="63863"/>
    <cellStyle name="t 6" xfId="63864"/>
    <cellStyle name="t 6 2" xfId="63865"/>
    <cellStyle name="t 7" xfId="63866"/>
    <cellStyle name="t 7 2" xfId="63867"/>
    <cellStyle name="t 8" xfId="63868"/>
    <cellStyle name="t 8 2" xfId="63869"/>
    <cellStyle name="t 9" xfId="63870"/>
    <cellStyle name="t 9 2" xfId="63871"/>
    <cellStyle name="t_2012" xfId="63872"/>
    <cellStyle name="t_2012 Additions" xfId="63873"/>
    <cellStyle name="t_2012 Cap Bud Summary Pass 2" xfId="63874"/>
    <cellStyle name="t_2012 Cap Bud Summary Pass 2 2" xfId="63875"/>
    <cellStyle name="t_2012 Cap Bud Summary Pass 2_CWIP 2013" xfId="63876"/>
    <cellStyle name="t_2012 Depreciation" xfId="63877"/>
    <cellStyle name="t_2012 Retirements" xfId="63878"/>
    <cellStyle name="t_2013 Additions" xfId="63879"/>
    <cellStyle name="t_2013 Additions 2" xfId="63880"/>
    <cellStyle name="t_2013 Additions 3" xfId="63881"/>
    <cellStyle name="t_2013 Additions_1" xfId="63882"/>
    <cellStyle name="t_2013 Additions_1 2" xfId="63883"/>
    <cellStyle name="t_2013 Additions_1 3" xfId="63884"/>
    <cellStyle name="t_2013 Additions_2" xfId="63885"/>
    <cellStyle name="t_2013 AFUDC" xfId="63886"/>
    <cellStyle name="t_2013 AFUDC 2" xfId="63887"/>
    <cellStyle name="t_2013 AFUDC 3" xfId="63888"/>
    <cellStyle name="t_2013 AFUDC_1" xfId="63889"/>
    <cellStyle name="t_2013 AFUDC_2" xfId="63890"/>
    <cellStyle name="t_2013 CAPITAL BUDGET FINAL" xfId="63891"/>
    <cellStyle name="t_2013 CAPITAL BUDGET FINAL 2" xfId="63892"/>
    <cellStyle name="t_2013 CAPITAL BUDGET FINAL 2 2" xfId="63893"/>
    <cellStyle name="t_2013 CAPITAL BUDGET FINAL 2_2012 Cost of Removal" xfId="63894"/>
    <cellStyle name="t_2013 CAPITAL BUDGET FINAL 2_2012 Depreciation" xfId="63895"/>
    <cellStyle name="t_2013 CAPITAL BUDGET FINAL 2_2013 Additions" xfId="63896"/>
    <cellStyle name="t_2013 CAPITAL BUDGET FINAL 2_2013 AFUDC" xfId="63897"/>
    <cellStyle name="t_2013 CAPITAL BUDGET FINAL 2_2013 Retirements" xfId="63898"/>
    <cellStyle name="t_2013 CAPITAL BUDGET FINAL 3" xfId="63899"/>
    <cellStyle name="t_2013 CAPITAL BUDGET FINAL_2012 Cost of Removal" xfId="63900"/>
    <cellStyle name="t_2013 CAPITAL BUDGET FINAL_2012 Depreciation" xfId="63901"/>
    <cellStyle name="t_2013 CAPITAL BUDGET FINAL_2013 Additions" xfId="63902"/>
    <cellStyle name="t_2013 CAPITAL BUDGET FINAL_2013 AFUDC" xfId="63903"/>
    <cellStyle name="t_2013 CAPITAL BUDGET FINAL_2013 Retirements" xfId="63904"/>
    <cellStyle name="t_2013 CAPITAL BUDGET FINAL_Attachment O 2013" xfId="63905"/>
    <cellStyle name="t_2013 CAPITAL BUDGET FINAL_Attachment O 2013 2" xfId="63906"/>
    <cellStyle name="t_2013 CAPITAL BUDGET FINAL_CWIP 2013" xfId="63907"/>
    <cellStyle name="t_2013 CAPITAL BUDGET FINAL_Depreciation Expense 2013" xfId="63908"/>
    <cellStyle name="t_2013 CAPITAL BUDGET FINAL_Depreciation Expense 2013 2" xfId="63909"/>
    <cellStyle name="t_2013 CAPITAL BUDGET FINAL_Forecast- Dense Pack" xfId="63910"/>
    <cellStyle name="t_2013 CAPITAL BUDGET FINAL_Forecast- Dense Pack 2" xfId="63911"/>
    <cellStyle name="t_2013 Cost of Removal" xfId="63912"/>
    <cellStyle name="t_2013 Cost of Removal 2" xfId="63913"/>
    <cellStyle name="t_2013 Cost of Removal 3" xfId="63914"/>
    <cellStyle name="t_2013 Depreciation" xfId="63915"/>
    <cellStyle name="t_2013 Depreciation_1" xfId="63916"/>
    <cellStyle name="t_2013 Retirements" xfId="63917"/>
    <cellStyle name="t_2013 Retirements 2" xfId="63918"/>
    <cellStyle name="t_2013 Retirements 3" xfId="63919"/>
    <cellStyle name="t_2013 Retirements_1" xfId="63920"/>
    <cellStyle name="t_2013 Retirements_2" xfId="63921"/>
    <cellStyle name="t_2013 Sig Depreciation" xfId="63922"/>
    <cellStyle name="t_2013 Sig Depreciation 2" xfId="63923"/>
    <cellStyle name="t_2013 Sig Depreciation 3" xfId="63924"/>
    <cellStyle name="t_AFUDC" xfId="63925"/>
    <cellStyle name="t_AFUDC 2" xfId="63926"/>
    <cellStyle name="t_AFUDC 2012 Monthly" xfId="63927"/>
    <cellStyle name="t_AFUDC- 2012 Monthly" xfId="63928"/>
    <cellStyle name="t_AFUDC 2012 Monthly 2" xfId="63929"/>
    <cellStyle name="t_AFUDC- 2012 Monthly 2" xfId="63930"/>
    <cellStyle name="t_AFUDC 2012 Monthly 3" xfId="63931"/>
    <cellStyle name="t_AFUDC- 2012 Monthly 3" xfId="63932"/>
    <cellStyle name="t_AFUDC 2012 Monthly 4" xfId="63933"/>
    <cellStyle name="t_AFUDC- 2012 Monthly 4" xfId="63934"/>
    <cellStyle name="t_AFUDC 2012 Monthly 5" xfId="63935"/>
    <cellStyle name="t_AFUDC- 2012 Monthly 5" xfId="63936"/>
    <cellStyle name="t_AFUDC 2012 Monthly 6" xfId="63937"/>
    <cellStyle name="t_AFUDC- 2012 Monthly 6" xfId="63938"/>
    <cellStyle name="t_AFUDC-2012 Monthly" xfId="63939"/>
    <cellStyle name="t_AFUDC-2012 Monthly 2" xfId="63940"/>
    <cellStyle name="t_Attachment O 2013" xfId="63941"/>
    <cellStyle name="t_Attachment O 2013 2" xfId="63942"/>
    <cellStyle name="t_Attachment O 2013 3" xfId="63943"/>
    <cellStyle name="t_Attachment O 2013_Forecast- Dense Pack" xfId="63944"/>
    <cellStyle name="t_Attachment O 2013_Forecast- Dense Pack 2" xfId="63945"/>
    <cellStyle name="t_CWIP 2012" xfId="63946"/>
    <cellStyle name="t_CWIP 2012 2" xfId="63947"/>
    <cellStyle name="t_CWIP 2012 2 2" xfId="63948"/>
    <cellStyle name="t_CWIP 2012 2_2012 Cost of Removal" xfId="63949"/>
    <cellStyle name="t_CWIP 2012 2_2012 Depreciation" xfId="63950"/>
    <cellStyle name="t_CWIP 2012 2_2013 Additions" xfId="63951"/>
    <cellStyle name="t_CWIP 2012 2_2013 AFUDC" xfId="63952"/>
    <cellStyle name="t_CWIP 2012 2_2013 Retirements" xfId="63953"/>
    <cellStyle name="t_CWIP 2012 3" xfId="63954"/>
    <cellStyle name="t_CWIP 2012 4" xfId="63955"/>
    <cellStyle name="t_CWIP 2012_1" xfId="63956"/>
    <cellStyle name="t_CWIP 2012_1 2" xfId="63957"/>
    <cellStyle name="t_CWIP 2012_1 2 2" xfId="63958"/>
    <cellStyle name="t_CWIP 2012_1 2_2012 Cost of Removal" xfId="63959"/>
    <cellStyle name="t_CWIP 2012_1 2_2012 Depreciation" xfId="63960"/>
    <cellStyle name="t_CWIP 2012_1 2_2013 Additions" xfId="63961"/>
    <cellStyle name="t_CWIP 2012_1 2_2013 AFUDC" xfId="63962"/>
    <cellStyle name="t_CWIP 2012_1 2_2013 Retirements" xfId="63963"/>
    <cellStyle name="t_CWIP 2012_1 3" xfId="63964"/>
    <cellStyle name="t_CWIP 2012_1 4" xfId="63965"/>
    <cellStyle name="t_CWIP 2012_1_2012 Cost of Removal" xfId="63966"/>
    <cellStyle name="t_CWIP 2012_1_2012 Depreciation" xfId="63967"/>
    <cellStyle name="t_CWIP 2012_1_2013 Additions" xfId="63968"/>
    <cellStyle name="t_CWIP 2012_1_2013 AFUDC" xfId="63969"/>
    <cellStyle name="t_CWIP 2012_1_2013 CAPITAL BUDGET FINAL" xfId="63970"/>
    <cellStyle name="t_CWIP 2012_1_2013 CAPITAL BUDGET FINAL 2" xfId="63971"/>
    <cellStyle name="t_CWIP 2012_1_2013 CAPITAL BUDGET FINAL 2 2" xfId="63972"/>
    <cellStyle name="t_CWIP 2012_1_2013 CAPITAL BUDGET FINAL 2_2012 Cost of Removal" xfId="63973"/>
    <cellStyle name="t_CWIP 2012_1_2013 CAPITAL BUDGET FINAL 2_2012 Depreciation" xfId="63974"/>
    <cellStyle name="t_CWIP 2012_1_2013 CAPITAL BUDGET FINAL 2_2013 Additions" xfId="63975"/>
    <cellStyle name="t_CWIP 2012_1_2013 CAPITAL BUDGET FINAL 2_2013 AFUDC" xfId="63976"/>
    <cellStyle name="t_CWIP 2012_1_2013 CAPITAL BUDGET FINAL 2_2013 Retirements" xfId="63977"/>
    <cellStyle name="t_CWIP 2012_1_2013 CAPITAL BUDGET FINAL 3" xfId="63978"/>
    <cellStyle name="t_CWIP 2012_1_2013 CAPITAL BUDGET FINAL_2012 Cost of Removal" xfId="63979"/>
    <cellStyle name="t_CWIP 2012_1_2013 CAPITAL BUDGET FINAL_2012 Depreciation" xfId="63980"/>
    <cellStyle name="t_CWIP 2012_1_2013 CAPITAL BUDGET FINAL_2013 Additions" xfId="63981"/>
    <cellStyle name="t_CWIP 2012_1_2013 CAPITAL BUDGET FINAL_2013 AFUDC" xfId="63982"/>
    <cellStyle name="t_CWIP 2012_1_2013 CAPITAL BUDGET FINAL_2013 Retirements" xfId="63983"/>
    <cellStyle name="t_CWIP 2012_1_2013 CAPITAL BUDGET FINAL_Attachment O 2013" xfId="63984"/>
    <cellStyle name="t_CWIP 2012_1_2013 CAPITAL BUDGET FINAL_Attachment O 2013 2" xfId="63985"/>
    <cellStyle name="t_CWIP 2012_1_2013 CAPITAL BUDGET FINAL_Depreciation Expense 2013" xfId="63986"/>
    <cellStyle name="t_CWIP 2012_1_2013 CAPITAL BUDGET FINAL_Depreciation Expense 2013 2" xfId="63987"/>
    <cellStyle name="t_CWIP 2012_1_2013 CAPITAL BUDGET FINAL_Forecast- Dense Pack" xfId="63988"/>
    <cellStyle name="t_CWIP 2012_1_2013 CAPITAL BUDGET FINAL_Forecast- Dense Pack 2" xfId="63989"/>
    <cellStyle name="t_CWIP 2012_1_2013 Retirements" xfId="63990"/>
    <cellStyle name="t_CWIP 2012_1_Attachment O 2013" xfId="63991"/>
    <cellStyle name="t_CWIP 2012_1_Attachment O 2013 2" xfId="63992"/>
    <cellStyle name="t_CWIP 2012_1_CWIP 2013" xfId="63993"/>
    <cellStyle name="t_CWIP 2012_1_Depreciation Expense 2013" xfId="63994"/>
    <cellStyle name="t_CWIP 2012_1_Depreciation Expense 2013 2" xfId="63995"/>
    <cellStyle name="t_CWIP 2012_1_Depreciation Expense 2014" xfId="63996"/>
    <cellStyle name="t_CWIP 2012_1_Forecast- Dense Pack" xfId="63997"/>
    <cellStyle name="t_CWIP 2012_1_Forecast- Dense Pack 2" xfId="63998"/>
    <cellStyle name="t_CWIP 2012_1_Forecast Reg. Inputs" xfId="63999"/>
    <cellStyle name="t_CWIP 2012_1_Sheet1" xfId="64000"/>
    <cellStyle name="t_CWIP 2012_2012 Cap Bud Summary Pass 2" xfId="64001"/>
    <cellStyle name="t_CWIP 2012_2012 Cap Bud Summary Pass 2 2" xfId="64002"/>
    <cellStyle name="t_CWIP 2012_2012 Cap Bud Summary Pass 2_CWIP 2013" xfId="64003"/>
    <cellStyle name="t_CWIP 2012_2012 Cost of Removal" xfId="64004"/>
    <cellStyle name="t_CWIP 2012_2012 Depreciation" xfId="64005"/>
    <cellStyle name="t_CWIP 2012_2013 Additions" xfId="64006"/>
    <cellStyle name="t_CWIP 2012_2013 AFUDC" xfId="64007"/>
    <cellStyle name="t_CWIP 2012_2013 Retirements" xfId="64008"/>
    <cellStyle name="t_CWIP 2012_Attachment O 2013" xfId="64009"/>
    <cellStyle name="t_CWIP 2012_Attachment O 2013 2" xfId="64010"/>
    <cellStyle name="t_CWIP 2012_CWIP 2013" xfId="64011"/>
    <cellStyle name="t_CWIP 2012_Depreciation Expense 2013" xfId="64012"/>
    <cellStyle name="t_CWIP 2012_Depreciation Expense 2013 2" xfId="64013"/>
    <cellStyle name="t_CWIP 2012_Depreciation Expense 2014" xfId="64014"/>
    <cellStyle name="t_CWIP 2012_Forecast- Dense Pack" xfId="64015"/>
    <cellStyle name="t_CWIP 2012_Forecast- Dense Pack 2" xfId="64016"/>
    <cellStyle name="t_CWIP 2012_Forecast Reg. Inputs" xfId="64017"/>
    <cellStyle name="t_CWIP 2012_Sheet1" xfId="64018"/>
    <cellStyle name="t_CWIP 2013" xfId="64019"/>
    <cellStyle name="t_CWIP 2013 2" xfId="64020"/>
    <cellStyle name="t_CWIP 2013 3" xfId="64021"/>
    <cellStyle name="t_CWIP 2013 4" xfId="64022"/>
    <cellStyle name="t_CWIP 2013_1" xfId="64023"/>
    <cellStyle name="t_CWIP 2013_1 2" xfId="64024"/>
    <cellStyle name="t_CWIP 2013_1_Depreciation Expense 2014" xfId="64025"/>
    <cellStyle name="t_CWIP 2013_1_Forecast Reg. Inputs" xfId="64026"/>
    <cellStyle name="t_CWIP 2013_1_Sheet1" xfId="64027"/>
    <cellStyle name="t_CWIP 2013_2012 Cost of Removal" xfId="64028"/>
    <cellStyle name="t_CWIP 2013_2012 Depreciation" xfId="64029"/>
    <cellStyle name="t_CWIP 2013_2013 Additions" xfId="64030"/>
    <cellStyle name="t_CWIP 2013_2013 AFUDC" xfId="64031"/>
    <cellStyle name="t_CWIP 2013_2013 Retirements" xfId="64032"/>
    <cellStyle name="t_CWIP 2013_CWIP 2013" xfId="64033"/>
    <cellStyle name="t_CWIP 2013_Depreciation Expense 2013" xfId="64034"/>
    <cellStyle name="t_CWIP 2013_Depreciation Expense 2014" xfId="64035"/>
    <cellStyle name="t_CWIP 2013_Forecast- Dense Pack" xfId="64036"/>
    <cellStyle name="t_CWIP 2013_Forecast- Dense Pack 2" xfId="64037"/>
    <cellStyle name="t_CWIP 2013_Forecast Reg. Inputs" xfId="64038"/>
    <cellStyle name="t_CWIP 2013_Sheet1" xfId="64039"/>
    <cellStyle name="t_Depreciation Expense 2012" xfId="64040"/>
    <cellStyle name="t_Depreciation Expense 2012 2" xfId="64041"/>
    <cellStyle name="t_Depreciation Expense 2012_CWIP 2013" xfId="64042"/>
    <cellStyle name="t_Depreciation Expense 2013" xfId="64043"/>
    <cellStyle name="t_Depreciation Expense 2013 2" xfId="64044"/>
    <cellStyle name="t_Depreciation Expense 2013 2 2" xfId="64045"/>
    <cellStyle name="t_Depreciation Expense 2013 2_2012 Cost of Removal" xfId="64046"/>
    <cellStyle name="t_Depreciation Expense 2013 2_2012 Depreciation" xfId="64047"/>
    <cellStyle name="t_Depreciation Expense 2013 2_2013 Additions" xfId="64048"/>
    <cellStyle name="t_Depreciation Expense 2013 2_2013 AFUDC" xfId="64049"/>
    <cellStyle name="t_Depreciation Expense 2013 2_2013 Retirements" xfId="64050"/>
    <cellStyle name="t_Depreciation Expense 2013 3" xfId="64051"/>
    <cellStyle name="t_Depreciation Expense 2013 4" xfId="64052"/>
    <cellStyle name="t_Depreciation Expense 2013_2012 Cost of Removal" xfId="64053"/>
    <cellStyle name="t_Depreciation Expense 2013_2012 Depreciation" xfId="64054"/>
    <cellStyle name="t_Depreciation Expense 2013_2013 Additions" xfId="64055"/>
    <cellStyle name="t_Depreciation Expense 2013_2013 AFUDC" xfId="64056"/>
    <cellStyle name="t_Depreciation Expense 2013_2013 Retirements" xfId="64057"/>
    <cellStyle name="t_Depreciation Expense 2013_Attachment O 2013" xfId="64058"/>
    <cellStyle name="t_Depreciation Expense 2013_Attachment O 2013 2" xfId="64059"/>
    <cellStyle name="t_Depreciation Expense 2013_CWIP 2013" xfId="64060"/>
    <cellStyle name="t_Depreciation Expense 2013_Depreciation Expense 2013" xfId="64061"/>
    <cellStyle name="t_Depreciation Expense 2013_Depreciation Expense 2013 2" xfId="64062"/>
    <cellStyle name="t_Depreciation Expense 2013_Depreciation Expense 2014" xfId="64063"/>
    <cellStyle name="t_Depreciation Expense 2013_Forecast- Dense Pack" xfId="64064"/>
    <cellStyle name="t_Depreciation Expense 2013_Forecast- Dense Pack 2" xfId="64065"/>
    <cellStyle name="t_Depreciation Expense 2013_Forecast Reg. Inputs" xfId="64066"/>
    <cellStyle name="t_Depreciation Expense 2013_Sheet1" xfId="64067"/>
    <cellStyle name="t_Depreciation_Amortization" xfId="64068"/>
    <cellStyle name="t_Depreciation_Amortization 2" xfId="64069"/>
    <cellStyle name="t_Depreciation_Amortization_1" xfId="64070"/>
    <cellStyle name="t_Depreciation_Amortization_1 2" xfId="64071"/>
    <cellStyle name="t_Depreciation_Amortization_1_AFUDC" xfId="64072"/>
    <cellStyle name="t_Depreciation_Amortization_1_AFUDC 2" xfId="64073"/>
    <cellStyle name="t_Depreciation_Amortization_1_Depreciation_Amortization" xfId="64074"/>
    <cellStyle name="t_Depreciation_Amortization_2" xfId="64075"/>
    <cellStyle name="t_Depreciation_Amortization_2 2" xfId="64076"/>
    <cellStyle name="t_Depreciation_Amortization_2_AFUDC" xfId="64077"/>
    <cellStyle name="t_Depreciation_Amortization_2_AFUDC 2" xfId="64078"/>
    <cellStyle name="t_Depreciation_Amortization_2_Depreciation_Amortization" xfId="64079"/>
    <cellStyle name="t_Depreciation_Amortization_3" xfId="64080"/>
    <cellStyle name="t_Depreciation_Amortization_3 2" xfId="64081"/>
    <cellStyle name="t_Depreciation_Amortization_3_AFUDC" xfId="64082"/>
    <cellStyle name="t_Depreciation_Amortization_3_AFUDC 2" xfId="64083"/>
    <cellStyle name="t_Depreciation_Amortization_3_Depreciation_Amortization" xfId="64084"/>
    <cellStyle name="t_Forecast- Dense Pack" xfId="64085"/>
    <cellStyle name="t_Forecast- Dense Pack 2" xfId="64086"/>
    <cellStyle name="t_Forecast- Dense Pack 3" xfId="64087"/>
    <cellStyle name="t_IGC" xfId="64088"/>
    <cellStyle name="t_IGC-BSCI" xfId="64089"/>
    <cellStyle name="t_Preliminary Revenue Increase by Class at 66 4 million 10-31-09" xfId="64090"/>
    <cellStyle name="t_Preliminary Revenue Increase by Class at 66 4 million 10-31-09 2" xfId="64091"/>
    <cellStyle name="t_Preliminary Revenue Increase by Class at 66 4 million 10-31-09 2 2" xfId="64092"/>
    <cellStyle name="t_Preliminary Revenue Increase by Class at 66 4 million 10-31-09 2_2012 Cost of Removal" xfId="64093"/>
    <cellStyle name="t_Preliminary Revenue Increase by Class at 66 4 million 10-31-09 2_2012 Depreciation" xfId="64094"/>
    <cellStyle name="t_Preliminary Revenue Increase by Class at 66 4 million 10-31-09 2_2013 Additions" xfId="64095"/>
    <cellStyle name="t_Preliminary Revenue Increase by Class at 66 4 million 10-31-09 2_2013 AFUDC" xfId="64096"/>
    <cellStyle name="t_Preliminary Revenue Increase by Class at 66 4 million 10-31-09 2_2013 Retirements" xfId="64097"/>
    <cellStyle name="t_Preliminary Revenue Increase by Class at 66 4 million 10-31-09 3" xfId="64098"/>
    <cellStyle name="t_Preliminary Revenue Increase by Class at 66 4 million 10-31-09 4" xfId="64099"/>
    <cellStyle name="t_Preliminary Revenue Increase by Class at 66 4 million 10-31-09_2012 Cost of Removal" xfId="64100"/>
    <cellStyle name="t_Preliminary Revenue Increase by Class at 66 4 million 10-31-09_2012 Depreciation" xfId="64101"/>
    <cellStyle name="t_Preliminary Revenue Increase by Class at 66 4 million 10-31-09_2013 Additions" xfId="64102"/>
    <cellStyle name="t_Preliminary Revenue Increase by Class at 66 4 million 10-31-09_2013 AFUDC" xfId="64103"/>
    <cellStyle name="t_Preliminary Revenue Increase by Class at 66 4 million 10-31-09_2013 Depreciation (2)" xfId="64104"/>
    <cellStyle name="t_Preliminary Revenue Increase by Class at 66 4 million 10-31-09_2013 Retirements" xfId="64105"/>
    <cellStyle name="t_Preliminary Revenue Increase by Class at 66 4 million 10-31-09_AFUDC- 2012 Monthly" xfId="64106"/>
    <cellStyle name="t_Preliminary Revenue Increase by Class at 66 4 million 10-31-09_AFUDC- 2012 Monthly 2" xfId="64107"/>
    <cellStyle name="t_Preliminary Revenue Increase by Class at 66 4 million 10-31-09_AFUDC-2012 Monthly" xfId="64108"/>
    <cellStyle name="t_Preliminary Revenue Increase by Class at 66 4 million 10-31-09_AFUDC-2012 Monthly 2" xfId="64109"/>
    <cellStyle name="t_Preliminary Revenue Increase by Class at 66 4 million 10-31-09_Attachment O 2013" xfId="64110"/>
    <cellStyle name="t_Preliminary Revenue Increase by Class at 66 4 million 10-31-09_Attachment O 2013 2" xfId="64111"/>
    <cellStyle name="t_Preliminary Revenue Increase by Class at 66 4 million 10-31-09_CWIP 2013" xfId="64112"/>
    <cellStyle name="t_Preliminary Revenue Increase by Class at 66 4 million 10-31-09_CWIP 2013 2" xfId="64113"/>
    <cellStyle name="t_Preliminary Revenue Increase by Class at 66 4 million 10-31-09_Depreciation Expense 2012" xfId="64114"/>
    <cellStyle name="t_Preliminary Revenue Increase by Class at 66 4 million 10-31-09_Depreciation Expense 2012 2" xfId="64115"/>
    <cellStyle name="t_Preliminary Revenue Increase by Class at 66 4 million 10-31-09_Depreciation Expense 2012_CWIP 2013" xfId="64116"/>
    <cellStyle name="t_Preliminary Revenue Increase by Class at 66 4 million 10-31-09_Depreciation Expense 2013" xfId="64117"/>
    <cellStyle name="t_Preliminary Revenue Increase by Class at 66 4 million 10-31-09_Depreciation Expense 2013 2" xfId="64118"/>
    <cellStyle name="t_Preliminary Revenue Increase by Class at 66 4 million 10-31-09_Depreciation Expense 2013_Depreciation Expense 2014" xfId="64119"/>
    <cellStyle name="t_Preliminary Revenue Increase by Class at 66 4 million 10-31-09_Depreciation Expense 2013_Forecast Reg. Inputs" xfId="64120"/>
    <cellStyle name="t_Preliminary Revenue Increase by Class at 66 4 million 10-31-09_Depreciation Expense 2013_Sheet1" xfId="64121"/>
    <cellStyle name="t_Preliminary Revenue Increase by Class at 66 4 million 10-31-09_Depreciation Expense 2014" xfId="64122"/>
    <cellStyle name="t_Preliminary Revenue Increase by Class at 66 4 million 10-31-09_Depreciation Reserve-2013" xfId="64123"/>
    <cellStyle name="t_Preliminary Revenue Increase by Class at 66 4 million 10-31-09_Forecast- Dense Pack" xfId="64124"/>
    <cellStyle name="t_Preliminary Revenue Increase by Class at 66 4 million 10-31-09_Forecast- Dense Pack 2" xfId="64125"/>
    <cellStyle name="t_Preliminary Revenue Increase by Class at 66 4 million 10-31-09_Forecast Reg. Inputs" xfId="64126"/>
    <cellStyle name="t_Preliminary Revenue Increase by Class at 66 4 million 10-31-09_Projected Rate Base-IGC" xfId="64127"/>
    <cellStyle name="t_Preliminary Revenue Increase by Class at 66 4 million 10-31-09_Projected Rate Base-VEDO" xfId="64128"/>
    <cellStyle name="t_Preliminary Revenue Increase by Class at 66 4 million 10-31-09_Sheet1" xfId="64129"/>
    <cellStyle name="t_Projected Rate Base-SIG" xfId="64130"/>
    <cellStyle name="t_Projected Rate Base-SIG 2" xfId="64131"/>
    <cellStyle name="t_Sig BSCI" xfId="64132"/>
    <cellStyle name="t_Sig BSCI 2" xfId="64133"/>
    <cellStyle name="t_SIG Dense Packs" xfId="64134"/>
    <cellStyle name="t_Sig Depreciation" xfId="64135"/>
    <cellStyle name="t_Sig Electric" xfId="64136"/>
    <cellStyle name="t_Sig Electric 2" xfId="64137"/>
    <cellStyle name="t_Sig Gas" xfId="64138"/>
    <cellStyle name="t_Sig Gas 2" xfId="64139"/>
    <cellStyle name="t_SIG REC B" xfId="64140"/>
    <cellStyle name="t_SIG REC B 2" xfId="64141"/>
    <cellStyle name="t_VEDO" xfId="64142"/>
    <cellStyle name="t_VEDO-BSCI" xfId="64143"/>
    <cellStyle name="Title 10" xfId="64144"/>
    <cellStyle name="Title 11" xfId="64145"/>
    <cellStyle name="Title 12" xfId="64146"/>
    <cellStyle name="Title 13" xfId="64147"/>
    <cellStyle name="Title 2" xfId="64148"/>
    <cellStyle name="Title 2 2" xfId="64149"/>
    <cellStyle name="Title 2 2 2" xfId="64150"/>
    <cellStyle name="Title 2 2 2 2" xfId="64151"/>
    <cellStyle name="Title 2 2 3" xfId="64152"/>
    <cellStyle name="Title 2 2 3 2" xfId="64153"/>
    <cellStyle name="Title 2 3" xfId="64154"/>
    <cellStyle name="Title 2_2012 Cost of Removal" xfId="64155"/>
    <cellStyle name="Title 3" xfId="64156"/>
    <cellStyle name="Title 3 2" xfId="64157"/>
    <cellStyle name="Title 3 3" xfId="64158"/>
    <cellStyle name="Title 3 4" xfId="64159"/>
    <cellStyle name="Title 3 5" xfId="64160"/>
    <cellStyle name="Title 4" xfId="64161"/>
    <cellStyle name="Title 4 2" xfId="64162"/>
    <cellStyle name="Title 5" xfId="64163"/>
    <cellStyle name="Title 6" xfId="64164"/>
    <cellStyle name="Title 6 2" xfId="64165"/>
    <cellStyle name="Title 6 3" xfId="64166"/>
    <cellStyle name="Title 7" xfId="64167"/>
    <cellStyle name="Title 8" xfId="64168"/>
    <cellStyle name="Title 9" xfId="64169"/>
    <cellStyle name="Total" xfId="82" builtinId="25" customBuiltin="1"/>
    <cellStyle name="Total 10" xfId="64170"/>
    <cellStyle name="Total 11" xfId="64171"/>
    <cellStyle name="Total 12" xfId="64172"/>
    <cellStyle name="Total 13" xfId="64173"/>
    <cellStyle name="Total 2" xfId="64174"/>
    <cellStyle name="Total 2 2" xfId="64175"/>
    <cellStyle name="Total 2 2 2" xfId="64176"/>
    <cellStyle name="Total 2 2 2 2" xfId="64177"/>
    <cellStyle name="Total 2 2 2 3" xfId="64178"/>
    <cellStyle name="Total 2 2 2 4" xfId="64179"/>
    <cellStyle name="Total 2 2 3" xfId="64180"/>
    <cellStyle name="Total 2 2 4" xfId="64181"/>
    <cellStyle name="Total 2 3" xfId="64182"/>
    <cellStyle name="Total 2 3 2" xfId="64183"/>
    <cellStyle name="Total 2 4" xfId="64184"/>
    <cellStyle name="Total 2 4 2" xfId="64185"/>
    <cellStyle name="Total 2 5" xfId="64186"/>
    <cellStyle name="Total 2_2012 Cost of Removal" xfId="64187"/>
    <cellStyle name="Total 3" xfId="64188"/>
    <cellStyle name="Total 3 2" xfId="64189"/>
    <cellStyle name="Total 3 3" xfId="64190"/>
    <cellStyle name="Total 3 4" xfId="64191"/>
    <cellStyle name="Total 3_2012" xfId="64192"/>
    <cellStyle name="Total 4" xfId="64193"/>
    <cellStyle name="Total 4 2" xfId="64194"/>
    <cellStyle name="Total 4 2 2" xfId="64195"/>
    <cellStyle name="Total 4 3" xfId="64196"/>
    <cellStyle name="Total 4 3 2" xfId="64197"/>
    <cellStyle name="Total 5" xfId="64198"/>
    <cellStyle name="Total 6" xfId="64199"/>
    <cellStyle name="Total 6 2" xfId="64200"/>
    <cellStyle name="Total 7" xfId="64201"/>
    <cellStyle name="Total 8" xfId="64202"/>
    <cellStyle name="Total 9" xfId="64203"/>
    <cellStyle name="Warning Text 2" xfId="64204"/>
    <cellStyle name="Warning Text 2 2" xfId="64205"/>
    <cellStyle name="Warning Text 3" xfId="64206"/>
    <cellStyle name="Warning Text 3 2" xfId="64207"/>
    <cellStyle name="Warning Text 3 3" xfId="64208"/>
    <cellStyle name="Warning Text 4" xfId="64209"/>
    <cellStyle name="Warning Text 5" xfId="64210"/>
    <cellStyle name="Warning Text 6" xfId="64211"/>
    <cellStyle name="Warning Text 7" xfId="642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33"/>
      <color rgb="FF99FF66"/>
      <color rgb="FF99FF99"/>
      <color rgb="FFFFFF99"/>
      <color rgb="FFCCFF66"/>
      <color rgb="FFCC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20Attachment%20O%20-%20True%20U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6%20Attachment%20GG%20-%20True%20Up%20ROE%2010.82%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GG Blended ROE"/>
      <sheetName val="SIGE"/>
      <sheetName val="Workpapers (Pages 1 to 4)"/>
      <sheetName val="Workpaper (Page 5)"/>
      <sheetName val="Workpapers (Pages 6 and 7)"/>
      <sheetName val="Workpapers (Page 8)"/>
      <sheetName val="Workpapers (Page 9)"/>
      <sheetName val="Workpapers (Page 10)"/>
      <sheetName val="Workpapers (Page 11)"/>
    </sheetNames>
    <sheetDataSet>
      <sheetData sheetId="0"/>
      <sheetData sheetId="1"/>
      <sheetData sheetId="2">
        <row r="26">
          <cell r="J26">
            <v>33267661</v>
          </cell>
        </row>
        <row r="218">
          <cell r="J218">
            <v>20964875.632253855</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 GG Proj #1- Year 1"/>
      <sheetName val="Forward Rate TO Support Data"/>
      <sheetName val="Project Descriptions"/>
      <sheetName val="1004 Depr"/>
      <sheetName val="1259 Depr"/>
      <sheetName val="1970 Depr"/>
      <sheetName val="345kv Depr"/>
      <sheetName val="Brown Subs Depr"/>
      <sheetName val="Brown Reid Depr"/>
      <sheetName val="Brown Reid DFR Depr"/>
      <sheetName val="Wheatland-Breed"/>
    </sheetNames>
    <sheetDataSet>
      <sheetData sheetId="0">
        <row r="81">
          <cell r="L81">
            <v>19740191.404273644</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tabSelected="1" zoomScale="75" zoomScaleNormal="75" workbookViewId="0"/>
  </sheetViews>
  <sheetFormatPr defaultRowHeight="15"/>
  <cols>
    <col min="1" max="1" width="50.77734375" customWidth="1"/>
    <col min="2" max="10" width="15.77734375" customWidth="1"/>
    <col min="11" max="11" width="9.44140625" bestFit="1" customWidth="1"/>
  </cols>
  <sheetData>
    <row r="1" spans="1:6" ht="15.75">
      <c r="A1" s="314" t="s">
        <v>558</v>
      </c>
      <c r="C1" s="314"/>
    </row>
    <row r="2" spans="1:6" ht="15.75">
      <c r="A2" s="314" t="s">
        <v>559</v>
      </c>
      <c r="C2" s="314"/>
    </row>
    <row r="3" spans="1:6" ht="15.75">
      <c r="A3" s="314" t="s">
        <v>602</v>
      </c>
      <c r="C3" s="314"/>
    </row>
    <row r="6" spans="1:6" ht="15.75">
      <c r="A6" s="314" t="s">
        <v>560</v>
      </c>
      <c r="B6" s="362" t="s">
        <v>613</v>
      </c>
      <c r="C6" s="362" t="s">
        <v>612</v>
      </c>
      <c r="D6" s="362" t="s">
        <v>611</v>
      </c>
    </row>
    <row r="7" spans="1:6">
      <c r="A7" s="251" t="s">
        <v>561</v>
      </c>
      <c r="B7" s="316">
        <f>55165774*0.7655</f>
        <v>42229399.997000001</v>
      </c>
      <c r="C7" s="316">
        <f>51186084*0.2345</f>
        <v>12003136.697999999</v>
      </c>
      <c r="D7" s="316">
        <f>+[1]SIGE!J26+[1]SIGE!J218</f>
        <v>54232536.632253855</v>
      </c>
    </row>
    <row r="8" spans="1:6">
      <c r="A8" s="251" t="s">
        <v>562</v>
      </c>
      <c r="B8" s="317">
        <f>-21340040*0.7655</f>
        <v>-16335800.619999999</v>
      </c>
      <c r="C8" s="317">
        <f>-19740191*0.2345</f>
        <v>-4629074.7895</v>
      </c>
      <c r="D8" s="317">
        <f>-[1]SIGE!J218</f>
        <v>-20964875.632253855</v>
      </c>
    </row>
    <row r="9" spans="1:6">
      <c r="A9" s="251"/>
      <c r="B9" s="318"/>
      <c r="C9" s="318"/>
      <c r="D9" s="318"/>
      <c r="E9" s="315">
        <f>+D7+D8</f>
        <v>33267661</v>
      </c>
      <c r="F9" t="s">
        <v>20</v>
      </c>
    </row>
    <row r="10" spans="1:6">
      <c r="A10" s="251"/>
      <c r="B10" s="318"/>
      <c r="C10" s="318"/>
      <c r="D10" s="318"/>
      <c r="E10" s="315"/>
    </row>
    <row r="11" spans="1:6">
      <c r="A11" s="251" t="s">
        <v>563</v>
      </c>
      <c r="B11" s="316">
        <f>52777204*0.7655</f>
        <v>40400949.662</v>
      </c>
      <c r="C11" s="316">
        <f>48960295*0.2345</f>
        <v>11481189.1775</v>
      </c>
      <c r="D11" s="316">
        <v>51882139</v>
      </c>
    </row>
    <row r="12" spans="1:6">
      <c r="A12" s="251" t="s">
        <v>564</v>
      </c>
      <c r="B12" s="317">
        <f>-20856358*0.7655</f>
        <v>-15965542.048999999</v>
      </c>
      <c r="C12" s="317">
        <f>-19309514*0.2345</f>
        <v>-4528081.0329999998</v>
      </c>
      <c r="D12" s="317">
        <v>-20493623</v>
      </c>
    </row>
    <row r="13" spans="1:6">
      <c r="A13" s="251"/>
      <c r="B13" s="318"/>
      <c r="C13" s="318"/>
      <c r="D13" s="318"/>
      <c r="E13" s="315">
        <f>+D11+D12</f>
        <v>31388516</v>
      </c>
    </row>
    <row r="14" spans="1:6">
      <c r="E14" s="319"/>
    </row>
    <row r="15" spans="1:6">
      <c r="A15" s="251" t="s">
        <v>565</v>
      </c>
      <c r="C15" s="251"/>
      <c r="E15" s="315">
        <f>+E9-E13</f>
        <v>1879145</v>
      </c>
    </row>
    <row r="16" spans="1:6">
      <c r="A16" s="320"/>
      <c r="C16" s="320"/>
    </row>
    <row r="17" spans="1:6">
      <c r="A17" s="321" t="s">
        <v>566</v>
      </c>
      <c r="C17" s="321"/>
      <c r="E17" s="315">
        <f>+'Workpapers (Page 10)'!D23</f>
        <v>1012333.3333333334</v>
      </c>
      <c r="F17" t="s">
        <v>41</v>
      </c>
    </row>
    <row r="18" spans="1:6">
      <c r="A18" s="321" t="s">
        <v>567</v>
      </c>
      <c r="C18" s="321"/>
      <c r="E18" s="317">
        <v>1016210.3650795489</v>
      </c>
    </row>
    <row r="19" spans="1:6">
      <c r="A19" s="322" t="s">
        <v>568</v>
      </c>
      <c r="C19" s="321"/>
      <c r="E19" s="315">
        <f>+E17-E18</f>
        <v>-3877.0317462155363</v>
      </c>
    </row>
    <row r="20" spans="1:6">
      <c r="A20" s="323" t="s">
        <v>569</v>
      </c>
      <c r="C20" s="324"/>
      <c r="E20" s="325">
        <v>30.887813270378235</v>
      </c>
    </row>
    <row r="21" spans="1:6">
      <c r="A21" s="251" t="s">
        <v>570</v>
      </c>
      <c r="C21" s="251"/>
      <c r="E21" s="315">
        <f>-E19*E20</f>
        <v>119753.03262043394</v>
      </c>
    </row>
    <row r="22" spans="1:6">
      <c r="A22" s="321"/>
      <c r="C22" s="321"/>
      <c r="E22" s="317"/>
    </row>
    <row r="23" spans="1:6">
      <c r="A23" s="251" t="s">
        <v>571</v>
      </c>
      <c r="C23" s="251"/>
      <c r="E23" s="326">
        <f>+E21+E15</f>
        <v>1998898.032620434</v>
      </c>
    </row>
    <row r="24" spans="1:6">
      <c r="A24" s="251"/>
      <c r="B24" s="326"/>
      <c r="C24" s="251"/>
      <c r="D24" s="326"/>
    </row>
    <row r="25" spans="1:6">
      <c r="A25" s="251" t="s">
        <v>572</v>
      </c>
      <c r="B25" s="326"/>
      <c r="C25" s="251"/>
      <c r="D25" s="326"/>
    </row>
    <row r="26" spans="1:6">
      <c r="B26" s="326"/>
      <c r="D26" s="326"/>
    </row>
    <row r="27" spans="1:6">
      <c r="A27" s="251" t="s">
        <v>573</v>
      </c>
      <c r="C27" s="251"/>
      <c r="E27" s="327">
        <f>ROUND(0.71%/12,6)</f>
        <v>5.9199999999999997E-4</v>
      </c>
    </row>
    <row r="28" spans="1:6">
      <c r="B28" s="328"/>
      <c r="D28" s="328" t="s">
        <v>574</v>
      </c>
      <c r="E28" s="326">
        <f>+E23*E27</f>
        <v>1183.3476353112969</v>
      </c>
    </row>
    <row r="29" spans="1:6">
      <c r="A29" s="251"/>
      <c r="C29" s="251"/>
      <c r="E29" s="329" t="s">
        <v>575</v>
      </c>
    </row>
    <row r="30" spans="1:6">
      <c r="A30" s="251"/>
      <c r="C30" s="251"/>
      <c r="E30" s="330">
        <f>24*E28</f>
        <v>28400.343247471126</v>
      </c>
      <c r="F30" t="s">
        <v>21</v>
      </c>
    </row>
    <row r="31" spans="1:6">
      <c r="A31" s="251"/>
      <c r="C31" s="251"/>
      <c r="E31" s="330"/>
    </row>
    <row r="32" spans="1:6">
      <c r="A32" s="251" t="s">
        <v>576</v>
      </c>
      <c r="C32" s="251"/>
      <c r="E32" s="326">
        <f>+E23+E30</f>
        <v>2027298.3758679051</v>
      </c>
      <c r="F32" s="331"/>
    </row>
    <row r="33" spans="1:12">
      <c r="A33" s="251"/>
      <c r="B33" s="326"/>
      <c r="C33" s="251"/>
      <c r="D33" s="326"/>
      <c r="G33" s="265"/>
      <c r="H33" s="265"/>
      <c r="I33" s="265"/>
    </row>
    <row r="34" spans="1:12" ht="15.75">
      <c r="A34" s="332"/>
      <c r="B34" s="332"/>
      <c r="C34" s="332"/>
      <c r="D34" s="332"/>
      <c r="E34" s="332"/>
      <c r="F34" s="332"/>
      <c r="G34" s="333" t="s">
        <v>577</v>
      </c>
      <c r="H34" s="334"/>
      <c r="I34" s="332"/>
      <c r="J34" s="332"/>
    </row>
    <row r="35" spans="1:12" ht="15.75">
      <c r="A35" s="332"/>
      <c r="B35" s="335"/>
      <c r="C35" s="332"/>
      <c r="D35" s="335"/>
      <c r="E35" s="332"/>
      <c r="F35" s="336"/>
      <c r="G35" s="337" t="s">
        <v>578</v>
      </c>
      <c r="H35" s="334"/>
      <c r="I35" s="334"/>
      <c r="J35" s="332"/>
    </row>
    <row r="36" spans="1:12" s="341" customFormat="1" ht="15.75">
      <c r="A36" s="338" t="s">
        <v>579</v>
      </c>
      <c r="B36" s="340"/>
      <c r="C36" s="339" t="s">
        <v>580</v>
      </c>
      <c r="D36" s="340" t="s">
        <v>581</v>
      </c>
      <c r="E36" s="322"/>
      <c r="F36" s="340" t="s">
        <v>582</v>
      </c>
      <c r="G36" s="340" t="s">
        <v>583</v>
      </c>
      <c r="H36" s="322"/>
      <c r="I36" s="322"/>
      <c r="J36" s="322"/>
    </row>
    <row r="37" spans="1:12" s="341" customFormat="1" ht="15.75">
      <c r="A37" s="342"/>
      <c r="B37" s="343"/>
      <c r="C37" s="339" t="s">
        <v>584</v>
      </c>
      <c r="D37" s="343" t="s">
        <v>585</v>
      </c>
      <c r="E37" s="342"/>
      <c r="F37" s="343" t="s">
        <v>586</v>
      </c>
      <c r="G37" s="343" t="s">
        <v>585</v>
      </c>
      <c r="H37" s="322"/>
      <c r="I37" s="343" t="s">
        <v>587</v>
      </c>
      <c r="J37" s="343"/>
    </row>
    <row r="38" spans="1:12" s="341" customFormat="1" ht="15.75">
      <c r="A38" s="344" t="s">
        <v>584</v>
      </c>
      <c r="B38" s="344"/>
      <c r="C38" s="344" t="s">
        <v>588</v>
      </c>
      <c r="D38" s="344" t="s">
        <v>589</v>
      </c>
      <c r="E38" s="345" t="s">
        <v>590</v>
      </c>
      <c r="F38" s="345" t="s">
        <v>591</v>
      </c>
      <c r="G38" s="344" t="s">
        <v>589</v>
      </c>
      <c r="H38" s="344" t="s">
        <v>592</v>
      </c>
      <c r="I38" s="344" t="s">
        <v>593</v>
      </c>
      <c r="J38" s="344" t="s">
        <v>594</v>
      </c>
    </row>
    <row r="39" spans="1:12" s="341" customFormat="1">
      <c r="A39" s="346" t="s">
        <v>595</v>
      </c>
      <c r="B39" s="348"/>
      <c r="C39" s="347">
        <v>1004</v>
      </c>
      <c r="D39" s="348">
        <v>3031074.2973080548</v>
      </c>
      <c r="E39" s="349">
        <f>+D39/$D$44</f>
        <v>0.14972859933846561</v>
      </c>
      <c r="F39" s="348">
        <f>+E39*$F$44</f>
        <v>3072977.6672700983</v>
      </c>
      <c r="G39" s="348">
        <v>3103993.0085713901</v>
      </c>
      <c r="H39" s="350">
        <f>+G39-F39</f>
        <v>31015.341301291715</v>
      </c>
      <c r="I39" s="351">
        <f>+H39/$H$44*$H$46</f>
        <v>440.41784647834237</v>
      </c>
      <c r="J39" s="350">
        <f>+H39+I39</f>
        <v>31455.759147770059</v>
      </c>
    </row>
    <row r="40" spans="1:12" s="341" customFormat="1">
      <c r="A40" s="346" t="s">
        <v>596</v>
      </c>
      <c r="B40" s="348"/>
      <c r="C40" s="347">
        <v>1259</v>
      </c>
      <c r="D40" s="348">
        <v>2593723.8419978586</v>
      </c>
      <c r="E40" s="349">
        <f>+D40/$D$44</f>
        <v>0.12812442053235942</v>
      </c>
      <c r="F40" s="348">
        <f>+E40*$F$44</f>
        <v>2629581.0197077994</v>
      </c>
      <c r="G40" s="348">
        <v>2638763.4952474181</v>
      </c>
      <c r="H40" s="350">
        <f>+G40-F40</f>
        <v>9182.4755396186374</v>
      </c>
      <c r="I40" s="351">
        <f>+H40/$H$44*$H$46</f>
        <v>130.39115266258466</v>
      </c>
      <c r="J40" s="350">
        <f>+H40+I40</f>
        <v>9312.8666922812226</v>
      </c>
    </row>
    <row r="41" spans="1:12" s="341" customFormat="1">
      <c r="A41" s="346" t="s">
        <v>597</v>
      </c>
      <c r="B41" s="351"/>
      <c r="C41" s="347">
        <v>1970</v>
      </c>
      <c r="D41" s="351">
        <v>969799.76572010759</v>
      </c>
      <c r="E41" s="349">
        <f>+D41/$D$44</f>
        <v>4.7906038030477917E-2</v>
      </c>
      <c r="F41" s="348">
        <f>+E41*$F$44</f>
        <v>983206.85323629412</v>
      </c>
      <c r="G41" s="348">
        <v>993357.78369082417</v>
      </c>
      <c r="H41" s="350">
        <f>+G41-F41</f>
        <v>10150.930454530055</v>
      </c>
      <c r="I41" s="351">
        <f>+H41/$H$44*$H$46</f>
        <v>144.1432124543268</v>
      </c>
      <c r="J41" s="350">
        <f>+H41+I41</f>
        <v>10295.073666984381</v>
      </c>
    </row>
    <row r="42" spans="1:12" s="341" customFormat="1">
      <c r="A42" s="346" t="s">
        <v>598</v>
      </c>
      <c r="B42" s="351"/>
      <c r="C42" s="347">
        <v>1257</v>
      </c>
      <c r="D42" s="351">
        <v>14225040.73937886</v>
      </c>
      <c r="E42" s="349">
        <f>+D42/$D$44</f>
        <v>0.70268664391743929</v>
      </c>
      <c r="F42" s="348">
        <f>+E42*$F$44</f>
        <v>14421696.144809442</v>
      </c>
      <c r="G42" s="348">
        <v>14551078.889348192</v>
      </c>
      <c r="H42" s="350">
        <f>+G42-F42</f>
        <v>129382.7445387505</v>
      </c>
      <c r="I42" s="351">
        <f>+H42/$H$44*$H$46</f>
        <v>1837.2349724502571</v>
      </c>
      <c r="J42" s="350">
        <f>+H42+I42</f>
        <v>131219.97951120077</v>
      </c>
    </row>
    <row r="43" spans="1:12" s="341" customFormat="1">
      <c r="A43" s="346" t="s">
        <v>599</v>
      </c>
      <c r="B43" s="322"/>
      <c r="C43" s="347">
        <v>3212</v>
      </c>
      <c r="D43" s="350">
        <v>-575848.80932982988</v>
      </c>
      <c r="E43" s="349">
        <f>+D43/$D$44</f>
        <v>-2.8445701818742231E-2</v>
      </c>
      <c r="F43" s="348">
        <f>+E43*$F$44</f>
        <v>-583809.6850236326</v>
      </c>
      <c r="G43" s="348">
        <v>-572147.54460397095</v>
      </c>
      <c r="H43" s="350">
        <f t="shared" ref="H43" si="0">+G43-F43</f>
        <v>11662.14041966165</v>
      </c>
      <c r="I43" s="350">
        <f>+H43/$H$44*$H$46</f>
        <v>165.60239395919544</v>
      </c>
      <c r="J43" s="350">
        <f>+H43+I43</f>
        <v>11827.742813620845</v>
      </c>
    </row>
    <row r="44" spans="1:12" s="341" customFormat="1">
      <c r="A44" s="342"/>
      <c r="B44" s="322"/>
      <c r="C44" s="342"/>
      <c r="D44" s="352">
        <f>SUM(D39:D43)</f>
        <v>20243789.835075051</v>
      </c>
      <c r="E44" s="322"/>
      <c r="F44" s="352">
        <v>20523652</v>
      </c>
      <c r="G44" s="352">
        <f t="shared" ref="G44:J44" si="1">SUM(G39:G43)</f>
        <v>20715045.632253855</v>
      </c>
      <c r="H44" s="352">
        <f t="shared" si="1"/>
        <v>191393.63225385256</v>
      </c>
      <c r="I44" s="352">
        <f t="shared" si="1"/>
        <v>2717.7895780047065</v>
      </c>
      <c r="J44" s="352">
        <f t="shared" si="1"/>
        <v>194111.42183185727</v>
      </c>
      <c r="K44" s="353"/>
    </row>
    <row r="45" spans="1:12" s="341" customFormat="1">
      <c r="A45" s="322"/>
      <c r="B45" s="322"/>
      <c r="C45" s="322"/>
      <c r="D45" s="322"/>
      <c r="E45" s="322"/>
      <c r="F45" s="322"/>
      <c r="G45" s="322"/>
      <c r="H45" s="322"/>
      <c r="I45" s="322"/>
      <c r="J45" s="350"/>
      <c r="K45" s="354"/>
      <c r="L45" s="354"/>
    </row>
    <row r="46" spans="1:12" s="341" customFormat="1">
      <c r="A46" s="322" t="s">
        <v>600</v>
      </c>
      <c r="B46" s="322"/>
      <c r="C46" s="322"/>
      <c r="D46" s="322"/>
      <c r="E46" s="346"/>
      <c r="F46" s="322"/>
      <c r="G46" s="350">
        <f>+H46</f>
        <v>2717.7895780047065</v>
      </c>
      <c r="H46" s="350">
        <f>0.0071*H44*2</f>
        <v>2717.7895780047065</v>
      </c>
      <c r="I46" s="350"/>
      <c r="J46" s="350"/>
      <c r="K46" s="354"/>
      <c r="L46" s="354"/>
    </row>
    <row r="47" spans="1:12" s="341" customFormat="1">
      <c r="A47" s="322"/>
      <c r="B47" s="322"/>
      <c r="C47" s="322"/>
      <c r="D47" s="322"/>
      <c r="E47" s="346"/>
      <c r="F47" s="322"/>
      <c r="G47" s="350"/>
      <c r="H47" s="350"/>
      <c r="I47" s="350"/>
      <c r="J47" s="350"/>
      <c r="K47" s="354"/>
      <c r="L47" s="354"/>
    </row>
    <row r="48" spans="1:12" s="341" customFormat="1">
      <c r="A48" s="322" t="s">
        <v>601</v>
      </c>
      <c r="B48" s="322"/>
      <c r="C48" s="322"/>
      <c r="D48" s="322"/>
      <c r="E48" s="346"/>
      <c r="F48" s="322"/>
      <c r="G48" s="355">
        <f>+G44+G46+G47</f>
        <v>20717763.421831861</v>
      </c>
      <c r="H48" s="356">
        <f>+H44+H46+H47</f>
        <v>194111.42183185727</v>
      </c>
      <c r="I48" s="357"/>
      <c r="J48" s="322"/>
    </row>
    <row r="49" spans="5:5" s="341" customFormat="1"/>
    <row r="50" spans="5:5" s="341" customFormat="1"/>
    <row r="51" spans="5:5" s="341" customFormat="1"/>
    <row r="52" spans="5:5" s="341" customFormat="1"/>
    <row r="56" spans="5:5">
      <c r="E56" s="353"/>
    </row>
  </sheetData>
  <pageMargins left="0.7" right="0.7" top="0.75" bottom="0.75" header="0.3" footer="0.3"/>
  <pageSetup scale="50" orientation="landscape" r:id="rId1"/>
  <headerFooter>
    <oddFooter>&amp;L&amp;Z&amp;F&amp;R&amp;A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workbookViewId="0"/>
  </sheetViews>
  <sheetFormatPr defaultRowHeight="15"/>
  <cols>
    <col min="1" max="1" width="8.88671875" style="370"/>
    <col min="2" max="2" width="47.21875" style="370" customWidth="1"/>
    <col min="3" max="16384" width="8.88671875" style="370"/>
  </cols>
  <sheetData>
    <row r="1" spans="1:4" ht="15.75">
      <c r="A1" s="369" t="s">
        <v>616</v>
      </c>
    </row>
    <row r="2" spans="1:4" ht="15.75">
      <c r="A2" s="369" t="s">
        <v>617</v>
      </c>
    </row>
    <row r="3" spans="1:4" ht="15.75">
      <c r="A3" s="369"/>
    </row>
    <row r="4" spans="1:4" ht="15.75">
      <c r="A4" s="371" t="s">
        <v>618</v>
      </c>
    </row>
    <row r="5" spans="1:4" ht="15.75">
      <c r="A5" s="372" t="s">
        <v>619</v>
      </c>
      <c r="B5" s="373" t="s">
        <v>620</v>
      </c>
      <c r="C5" s="371"/>
      <c r="D5" s="374" t="s">
        <v>621</v>
      </c>
    </row>
    <row r="6" spans="1:4" ht="32.25" customHeight="1">
      <c r="B6" s="375" t="s">
        <v>622</v>
      </c>
    </row>
    <row r="7" spans="1:4" ht="15.75">
      <c r="A7" s="369"/>
    </row>
    <row r="8" spans="1:4" ht="15.75">
      <c r="A8" s="371" t="s">
        <v>623</v>
      </c>
    </row>
    <row r="9" spans="1:4" ht="15.75">
      <c r="A9" s="372" t="s">
        <v>624</v>
      </c>
      <c r="B9" s="371" t="s">
        <v>625</v>
      </c>
      <c r="C9" s="371"/>
      <c r="D9" s="376" t="s">
        <v>204</v>
      </c>
    </row>
    <row r="10" spans="1:4" ht="90">
      <c r="B10" s="377" t="s">
        <v>626</v>
      </c>
    </row>
    <row r="11" spans="1:4">
      <c r="B11" s="378"/>
    </row>
    <row r="12" spans="1:4" ht="15.75">
      <c r="A12" s="379" t="s">
        <v>627</v>
      </c>
      <c r="B12" s="380" t="s">
        <v>628</v>
      </c>
      <c r="D12" s="376" t="s">
        <v>629</v>
      </c>
    </row>
    <row r="13" spans="1:4" ht="30">
      <c r="A13" s="379"/>
      <c r="B13" s="375" t="s">
        <v>630</v>
      </c>
      <c r="D13" s="376"/>
    </row>
    <row r="14" spans="1:4" ht="15.75">
      <c r="A14" s="379"/>
      <c r="B14" s="380"/>
      <c r="D14" s="376"/>
    </row>
    <row r="15" spans="1:4" ht="15.75">
      <c r="A15" s="379" t="s">
        <v>627</v>
      </c>
      <c r="B15" s="371" t="s">
        <v>631</v>
      </c>
      <c r="D15" s="376" t="s">
        <v>231</v>
      </c>
    </row>
    <row r="16" spans="1:4" ht="90" customHeight="1">
      <c r="A16" s="379"/>
      <c r="B16" s="375" t="s">
        <v>632</v>
      </c>
      <c r="D16" s="376"/>
    </row>
    <row r="17" spans="1:4" ht="15.75">
      <c r="A17" s="379"/>
      <c r="B17" s="380"/>
      <c r="D17" s="376"/>
    </row>
    <row r="18" spans="1:4" ht="15.75">
      <c r="A18" s="371" t="s">
        <v>633</v>
      </c>
    </row>
    <row r="19" spans="1:4" ht="15.75">
      <c r="A19" s="379" t="s">
        <v>634</v>
      </c>
      <c r="B19" s="373" t="s">
        <v>250</v>
      </c>
      <c r="C19" s="373"/>
      <c r="D19" s="381" t="s">
        <v>491</v>
      </c>
    </row>
    <row r="20" spans="1:4" ht="75">
      <c r="B20" s="375" t="s">
        <v>635</v>
      </c>
    </row>
    <row r="22" spans="1:4" ht="15.75">
      <c r="A22" s="371" t="s">
        <v>636</v>
      </c>
    </row>
    <row r="23" spans="1:4" ht="15.75">
      <c r="A23" s="379" t="s">
        <v>637</v>
      </c>
      <c r="B23" s="373" t="s">
        <v>13</v>
      </c>
      <c r="C23" s="373"/>
      <c r="D23" s="382" t="s">
        <v>267</v>
      </c>
    </row>
    <row r="24" spans="1:4" ht="59.25" customHeight="1">
      <c r="B24" s="375" t="s">
        <v>638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397"/>
  <sheetViews>
    <sheetView zoomScale="80" zoomScaleNormal="80" zoomScaleSheetLayoutView="75" workbookViewId="0"/>
  </sheetViews>
  <sheetFormatPr defaultRowHeight="15.75"/>
  <cols>
    <col min="1" max="1" width="6" style="12" customWidth="1"/>
    <col min="2" max="2" width="1.44140625" style="12" customWidth="1"/>
    <col min="3" max="3" width="39.109375" style="12" customWidth="1"/>
    <col min="4" max="4" width="30.33203125" style="12" customWidth="1"/>
    <col min="5" max="5" width="13.88671875" style="12" customWidth="1"/>
    <col min="6" max="6" width="6.77734375" style="12" customWidth="1"/>
    <col min="7" max="7" width="10.77734375" style="12" customWidth="1"/>
    <col min="8" max="8" width="10.6640625" style="12" customWidth="1"/>
    <col min="9" max="9" width="5.77734375" style="12" customWidth="1"/>
    <col min="10" max="10" width="15.77734375" style="12" customWidth="1"/>
    <col min="11" max="11" width="3.44140625" style="12" customWidth="1"/>
    <col min="12" max="12" width="6.77734375" style="22" customWidth="1"/>
    <col min="13" max="13" width="8.88671875" style="12" customWidth="1"/>
    <col min="14" max="14" width="12.77734375" style="12" customWidth="1"/>
    <col min="15" max="15" width="18.77734375" style="12" customWidth="1"/>
    <col min="16" max="16384" width="8.88671875" style="12"/>
  </cols>
  <sheetData>
    <row r="1" spans="1:16">
      <c r="C1" s="14"/>
      <c r="D1" s="14"/>
      <c r="E1" s="23"/>
      <c r="F1" s="14"/>
      <c r="G1" s="14"/>
      <c r="H1" s="14"/>
      <c r="I1" s="24"/>
      <c r="J1" s="24"/>
      <c r="K1" s="25"/>
      <c r="L1" s="26" t="s">
        <v>216</v>
      </c>
      <c r="N1" s="383" t="s">
        <v>515</v>
      </c>
      <c r="O1" s="384"/>
      <c r="P1" s="385"/>
    </row>
    <row r="2" spans="1:16">
      <c r="C2" s="14"/>
      <c r="D2" s="14"/>
      <c r="E2" s="23"/>
      <c r="F2" s="14"/>
      <c r="G2" s="14"/>
      <c r="H2" s="14"/>
      <c r="I2" s="24"/>
      <c r="J2" s="24"/>
      <c r="K2" s="25"/>
      <c r="L2" s="27"/>
      <c r="N2" s="386"/>
      <c r="O2" s="387"/>
      <c r="P2" s="388"/>
    </row>
    <row r="3" spans="1:16">
      <c r="C3" s="14" t="s">
        <v>195</v>
      </c>
      <c r="D3" s="14"/>
      <c r="E3" s="23" t="s">
        <v>258</v>
      </c>
      <c r="F3" s="14"/>
      <c r="G3" s="14"/>
      <c r="H3" s="14"/>
      <c r="I3" s="24"/>
      <c r="J3" s="28" t="s">
        <v>517</v>
      </c>
      <c r="K3" s="29"/>
      <c r="L3" s="29"/>
      <c r="N3" s="386"/>
      <c r="O3" s="387"/>
      <c r="P3" s="388"/>
    </row>
    <row r="4" spans="1:16">
      <c r="C4" s="14"/>
      <c r="D4" s="16" t="s">
        <v>259</v>
      </c>
      <c r="E4" s="16" t="s">
        <v>217</v>
      </c>
      <c r="F4" s="16"/>
      <c r="G4" s="16"/>
      <c r="H4" s="16"/>
      <c r="I4" s="24"/>
      <c r="J4" s="24"/>
      <c r="K4" s="25"/>
      <c r="L4" s="27"/>
      <c r="N4" s="389"/>
      <c r="O4" s="390"/>
      <c r="P4" s="391"/>
    </row>
    <row r="5" spans="1:16">
      <c r="C5" s="25"/>
      <c r="D5" s="25"/>
      <c r="E5" s="25"/>
      <c r="F5" s="25"/>
      <c r="G5" s="25"/>
      <c r="H5" s="25"/>
      <c r="I5" s="25"/>
      <c r="J5" s="25"/>
      <c r="K5" s="25"/>
      <c r="L5" s="27"/>
    </row>
    <row r="6" spans="1:16">
      <c r="A6" s="7"/>
      <c r="C6" s="25"/>
      <c r="D6" s="25"/>
      <c r="E6" s="134" t="s">
        <v>265</v>
      </c>
      <c r="F6" s="25"/>
      <c r="G6" s="25"/>
      <c r="H6" s="25"/>
      <c r="I6" s="25"/>
      <c r="J6" s="25"/>
      <c r="K6" s="25"/>
      <c r="L6" s="27"/>
      <c r="N6" s="392" t="s">
        <v>519</v>
      </c>
      <c r="O6" s="393"/>
      <c r="P6" s="394"/>
    </row>
    <row r="7" spans="1:16">
      <c r="A7" s="7"/>
      <c r="C7" s="25"/>
      <c r="D7" s="25"/>
      <c r="E7" s="30"/>
      <c r="F7" s="25"/>
      <c r="G7" s="25"/>
      <c r="H7" s="25"/>
      <c r="I7" s="25"/>
      <c r="J7" s="25"/>
      <c r="K7" s="25"/>
      <c r="L7" s="27"/>
      <c r="N7" s="395"/>
      <c r="O7" s="396"/>
      <c r="P7" s="397"/>
    </row>
    <row r="8" spans="1:16">
      <c r="A8" s="7" t="s">
        <v>260</v>
      </c>
      <c r="C8" s="25"/>
      <c r="D8" s="25"/>
      <c r="E8" s="30"/>
      <c r="F8" s="25"/>
      <c r="G8" s="25"/>
      <c r="H8" s="25"/>
      <c r="I8" s="25"/>
      <c r="J8" s="7" t="s">
        <v>206</v>
      </c>
      <c r="K8" s="25"/>
      <c r="L8" s="27"/>
      <c r="N8" s="395"/>
      <c r="O8" s="396"/>
      <c r="P8" s="397"/>
    </row>
    <row r="9" spans="1:16" ht="16.5" thickBot="1">
      <c r="A9" s="31" t="s">
        <v>261</v>
      </c>
      <c r="C9" s="25"/>
      <c r="D9" s="25"/>
      <c r="E9" s="25"/>
      <c r="F9" s="25"/>
      <c r="G9" s="25"/>
      <c r="H9" s="25"/>
      <c r="I9" s="25"/>
      <c r="J9" s="31" t="s">
        <v>262</v>
      </c>
      <c r="K9" s="25"/>
      <c r="L9" s="27"/>
      <c r="N9" s="398"/>
      <c r="O9" s="399"/>
      <c r="P9" s="400"/>
    </row>
    <row r="10" spans="1:16">
      <c r="A10" s="7">
        <v>1</v>
      </c>
      <c r="C10" s="25" t="s">
        <v>357</v>
      </c>
      <c r="D10" s="25"/>
      <c r="E10" s="32"/>
      <c r="F10" s="25"/>
      <c r="G10" s="25"/>
      <c r="H10" s="25"/>
      <c r="I10" s="25"/>
      <c r="J10" s="33">
        <f>+J223</f>
        <v>32120069.198318385</v>
      </c>
      <c r="K10" s="25"/>
      <c r="L10" s="27"/>
    </row>
    <row r="11" spans="1:16">
      <c r="A11" s="7"/>
      <c r="C11" s="25"/>
      <c r="D11" s="25"/>
      <c r="E11" s="25"/>
      <c r="F11" s="25"/>
      <c r="G11" s="25"/>
      <c r="H11" s="25"/>
      <c r="I11" s="25"/>
      <c r="J11" s="32"/>
      <c r="K11" s="25"/>
      <c r="L11" s="27"/>
    </row>
    <row r="12" spans="1:16">
      <c r="A12" s="7"/>
      <c r="C12" s="25"/>
      <c r="D12" s="25"/>
      <c r="E12" s="25"/>
      <c r="F12" s="25"/>
      <c r="G12" s="25"/>
      <c r="H12" s="25"/>
      <c r="I12" s="25"/>
      <c r="J12" s="32"/>
      <c r="K12" s="25"/>
      <c r="L12" s="27"/>
    </row>
    <row r="13" spans="1:16" ht="16.5" thickBot="1">
      <c r="A13" s="7" t="s">
        <v>259</v>
      </c>
      <c r="C13" s="15" t="s">
        <v>207</v>
      </c>
      <c r="D13" s="19" t="s">
        <v>196</v>
      </c>
      <c r="E13" s="31" t="s">
        <v>209</v>
      </c>
      <c r="F13" s="16"/>
      <c r="G13" s="34" t="s">
        <v>210</v>
      </c>
      <c r="H13" s="34"/>
      <c r="I13" s="25"/>
      <c r="J13" s="32"/>
      <c r="K13" s="25"/>
      <c r="L13" s="27"/>
    </row>
    <row r="14" spans="1:16">
      <c r="A14" s="7">
        <v>2</v>
      </c>
      <c r="C14" s="15" t="s">
        <v>211</v>
      </c>
      <c r="D14" s="16" t="s">
        <v>289</v>
      </c>
      <c r="E14" s="16">
        <f>J303</f>
        <v>0</v>
      </c>
      <c r="F14" s="16"/>
      <c r="G14" s="16" t="s">
        <v>14</v>
      </c>
      <c r="H14" s="35">
        <f>J251</f>
        <v>1</v>
      </c>
      <c r="I14" s="16"/>
      <c r="J14" s="16">
        <f>+H14*E14</f>
        <v>0</v>
      </c>
      <c r="K14" s="25"/>
      <c r="L14" s="27"/>
    </row>
    <row r="15" spans="1:16">
      <c r="A15" s="7">
        <v>3</v>
      </c>
      <c r="C15" s="15" t="s">
        <v>266</v>
      </c>
      <c r="D15" s="16" t="s">
        <v>290</v>
      </c>
      <c r="E15" s="16">
        <f>J310</f>
        <v>864923.12000000104</v>
      </c>
      <c r="F15" s="16"/>
      <c r="G15" s="16" t="str">
        <f t="shared" ref="G15:H17" si="0">+G14</f>
        <v>TP</v>
      </c>
      <c r="H15" s="35">
        <f t="shared" si="0"/>
        <v>1</v>
      </c>
      <c r="I15" s="16"/>
      <c r="J15" s="16">
        <f>+H15*E15</f>
        <v>864923.12000000104</v>
      </c>
      <c r="K15" s="25"/>
      <c r="L15" s="27"/>
    </row>
    <row r="16" spans="1:16">
      <c r="A16" s="7">
        <v>4</v>
      </c>
      <c r="C16" s="36" t="s">
        <v>212</v>
      </c>
      <c r="D16" s="16"/>
      <c r="E16" s="37">
        <v>0</v>
      </c>
      <c r="F16" s="16"/>
      <c r="G16" s="16" t="str">
        <f t="shared" si="0"/>
        <v>TP</v>
      </c>
      <c r="H16" s="35">
        <f t="shared" si="0"/>
        <v>1</v>
      </c>
      <c r="I16" s="16"/>
      <c r="J16" s="16">
        <f>+H16*E16</f>
        <v>0</v>
      </c>
      <c r="K16" s="25"/>
      <c r="L16" s="27"/>
      <c r="M16" s="4"/>
      <c r="N16" s="4" t="s">
        <v>156</v>
      </c>
      <c r="O16" s="2"/>
      <c r="P16" s="2"/>
    </row>
    <row r="17" spans="1:16" ht="16.5" thickBot="1">
      <c r="A17" s="7">
        <v>5</v>
      </c>
      <c r="C17" s="36" t="s">
        <v>0</v>
      </c>
      <c r="D17" s="16"/>
      <c r="E17" s="37">
        <v>0</v>
      </c>
      <c r="F17" s="16"/>
      <c r="G17" s="16" t="str">
        <f t="shared" si="0"/>
        <v>TP</v>
      </c>
      <c r="H17" s="35">
        <f t="shared" si="0"/>
        <v>1</v>
      </c>
      <c r="I17" s="16"/>
      <c r="J17" s="38">
        <f>+H17*E17</f>
        <v>0</v>
      </c>
      <c r="K17" s="25"/>
      <c r="L17" s="27"/>
      <c r="M17" s="4"/>
      <c r="N17" s="4" t="s">
        <v>157</v>
      </c>
      <c r="O17" s="2"/>
      <c r="P17" s="2"/>
    </row>
    <row r="18" spans="1:16">
      <c r="A18" s="7">
        <v>6</v>
      </c>
      <c r="C18" s="15" t="s">
        <v>52</v>
      </c>
      <c r="D18" s="25"/>
      <c r="E18" s="39" t="s">
        <v>259</v>
      </c>
      <c r="F18" s="16"/>
      <c r="G18" s="16"/>
      <c r="H18" s="35"/>
      <c r="I18" s="16"/>
      <c r="J18" s="16">
        <f>SUM(J14:J17)</f>
        <v>864923.12000000104</v>
      </c>
      <c r="K18" s="25"/>
      <c r="L18" s="27"/>
      <c r="M18" s="263"/>
      <c r="N18" s="2"/>
      <c r="O18" s="2"/>
      <c r="P18" s="2"/>
    </row>
    <row r="19" spans="1:16">
      <c r="A19" s="7"/>
      <c r="D19" s="25"/>
      <c r="E19" s="16" t="s">
        <v>259</v>
      </c>
      <c r="F19" s="25"/>
      <c r="G19" s="25"/>
      <c r="H19" s="35"/>
      <c r="I19" s="25"/>
      <c r="K19" s="25"/>
      <c r="L19" s="27"/>
      <c r="M19" s="1"/>
      <c r="N19" s="2"/>
      <c r="O19" s="2"/>
      <c r="P19" s="2"/>
    </row>
    <row r="20" spans="1:16">
      <c r="A20" s="8" t="s">
        <v>315</v>
      </c>
      <c r="B20" s="22"/>
      <c r="C20" s="22" t="s">
        <v>316</v>
      </c>
      <c r="D20" s="27"/>
      <c r="E20" s="16"/>
      <c r="F20" s="25"/>
      <c r="G20" s="25"/>
      <c r="H20" s="35"/>
      <c r="I20" s="25"/>
      <c r="J20" s="268">
        <v>25778932</v>
      </c>
      <c r="K20" s="25"/>
      <c r="L20" s="27"/>
      <c r="M20" s="263"/>
      <c r="N20" s="264"/>
      <c r="O20" s="2"/>
      <c r="P20" s="2"/>
    </row>
    <row r="21" spans="1:16">
      <c r="A21" s="8" t="s">
        <v>317</v>
      </c>
      <c r="B21" s="22"/>
      <c r="C21" s="22" t="s">
        <v>321</v>
      </c>
      <c r="D21" s="27" t="s">
        <v>325</v>
      </c>
      <c r="E21" s="16"/>
      <c r="F21" s="25"/>
      <c r="G21" s="25"/>
      <c r="H21" s="35"/>
      <c r="I21" s="25"/>
      <c r="J21" s="268">
        <v>25239316</v>
      </c>
      <c r="K21" s="25"/>
      <c r="L21" s="27"/>
      <c r="M21" s="265"/>
      <c r="N21" s="2"/>
      <c r="O21" s="2"/>
      <c r="P21" s="2"/>
    </row>
    <row r="22" spans="1:16">
      <c r="A22" s="8" t="s">
        <v>318</v>
      </c>
      <c r="B22" s="22"/>
      <c r="C22" s="22" t="s">
        <v>322</v>
      </c>
      <c r="D22" s="27" t="s">
        <v>326</v>
      </c>
      <c r="E22" s="16"/>
      <c r="F22" s="25"/>
      <c r="G22" s="25"/>
      <c r="H22" s="35"/>
      <c r="I22" s="25"/>
      <c r="J22" s="268">
        <v>539616</v>
      </c>
      <c r="K22" s="25"/>
      <c r="L22" s="27"/>
      <c r="M22" s="266"/>
      <c r="N22" s="264"/>
      <c r="O22" s="2"/>
      <c r="P22" s="2"/>
    </row>
    <row r="23" spans="1:16">
      <c r="A23" s="8" t="s">
        <v>319</v>
      </c>
      <c r="B23" s="22"/>
      <c r="C23" s="22" t="s">
        <v>323</v>
      </c>
      <c r="D23" s="27" t="s">
        <v>327</v>
      </c>
      <c r="E23" s="16"/>
      <c r="F23" s="25"/>
      <c r="G23" s="25"/>
      <c r="H23" s="35"/>
      <c r="I23" s="25"/>
      <c r="J23" s="268">
        <v>-350308</v>
      </c>
      <c r="K23" s="25"/>
      <c r="L23" s="27"/>
      <c r="M23" s="264"/>
      <c r="N23" s="264"/>
      <c r="O23" s="2"/>
      <c r="P23" s="2"/>
    </row>
    <row r="24" spans="1:16">
      <c r="A24" s="8" t="s">
        <v>320</v>
      </c>
      <c r="B24" s="22"/>
      <c r="C24" s="22" t="s">
        <v>324</v>
      </c>
      <c r="D24" s="27"/>
      <c r="E24" s="16"/>
      <c r="F24" s="25"/>
      <c r="G24" s="25"/>
      <c r="H24" s="35"/>
      <c r="I24" s="25"/>
      <c r="J24" s="268">
        <v>1439</v>
      </c>
      <c r="K24" s="25"/>
      <c r="L24" s="27"/>
      <c r="M24" s="1"/>
      <c r="N24" s="2"/>
      <c r="O24" s="2"/>
      <c r="P24" s="2"/>
    </row>
    <row r="25" spans="1:16">
      <c r="A25" s="8"/>
      <c r="B25" s="22"/>
      <c r="C25" s="21"/>
      <c r="D25" s="27"/>
      <c r="J25" s="16"/>
      <c r="K25" s="25"/>
      <c r="L25" s="27"/>
      <c r="M25" s="1"/>
      <c r="N25" s="2"/>
      <c r="O25" s="2"/>
      <c r="P25" s="2"/>
    </row>
    <row r="26" spans="1:16" ht="16.5" thickBot="1">
      <c r="A26" s="8">
        <v>7</v>
      </c>
      <c r="B26" s="22"/>
      <c r="C26" s="21" t="s">
        <v>263</v>
      </c>
      <c r="D26" s="27" t="s">
        <v>342</v>
      </c>
      <c r="E26" s="39" t="s">
        <v>259</v>
      </c>
      <c r="F26" s="16"/>
      <c r="G26" s="16"/>
      <c r="H26" s="16"/>
      <c r="I26" s="16"/>
      <c r="J26" s="40">
        <f>+ROUND(J10-J18+J22+J23+J24,0)</f>
        <v>31445893</v>
      </c>
      <c r="K26" s="25"/>
      <c r="L26" s="27"/>
      <c r="M26" s="263"/>
      <c r="N26" s="2"/>
      <c r="O26" s="2"/>
      <c r="P26" s="2"/>
    </row>
    <row r="27" spans="1:16" ht="16.5" thickTop="1">
      <c r="A27" s="7"/>
      <c r="D27" s="25"/>
      <c r="E27" s="39"/>
      <c r="F27" s="16"/>
      <c r="G27" s="16"/>
      <c r="H27" s="16"/>
      <c r="I27" s="16"/>
      <c r="K27" s="25"/>
      <c r="L27" s="27"/>
      <c r="M27" s="1"/>
      <c r="N27" s="2"/>
      <c r="O27" s="2"/>
      <c r="P27" s="2"/>
    </row>
    <row r="28" spans="1:16">
      <c r="A28" s="7"/>
      <c r="D28" s="16"/>
      <c r="J28" s="16"/>
      <c r="K28" s="25"/>
      <c r="L28" s="27"/>
      <c r="M28" s="1"/>
      <c r="N28" s="2"/>
      <c r="O28" s="2"/>
      <c r="P28" s="2"/>
    </row>
    <row r="29" spans="1:16">
      <c r="A29" s="7"/>
      <c r="C29" s="15" t="s">
        <v>264</v>
      </c>
      <c r="D29" s="25"/>
      <c r="E29" s="32"/>
      <c r="F29" s="25"/>
      <c r="G29" s="25"/>
      <c r="H29" s="25"/>
      <c r="I29" s="25"/>
      <c r="J29" s="32"/>
      <c r="K29" s="25"/>
      <c r="L29" s="27"/>
      <c r="M29" s="1"/>
      <c r="N29" s="2"/>
      <c r="O29" s="2"/>
      <c r="P29" s="2"/>
    </row>
    <row r="30" spans="1:16">
      <c r="A30" s="7">
        <v>8</v>
      </c>
      <c r="C30" s="15" t="s">
        <v>129</v>
      </c>
      <c r="E30" s="32"/>
      <c r="F30" s="25"/>
      <c r="G30" s="25"/>
      <c r="H30" s="41" t="s">
        <v>130</v>
      </c>
      <c r="I30" s="25"/>
      <c r="J30" s="42">
        <f>'Workpapers (Page 10)'!D23</f>
        <v>1012333.3333333334</v>
      </c>
      <c r="K30" s="25"/>
      <c r="L30" s="27"/>
      <c r="M30" s="3"/>
      <c r="N30" s="2"/>
      <c r="O30" s="2"/>
      <c r="P30" s="2"/>
    </row>
    <row r="31" spans="1:16">
      <c r="A31" s="7">
        <v>9</v>
      </c>
      <c r="C31" s="15" t="s">
        <v>213</v>
      </c>
      <c r="D31" s="16"/>
      <c r="E31" s="16"/>
      <c r="F31" s="16"/>
      <c r="G31" s="16"/>
      <c r="H31" s="19" t="s">
        <v>131</v>
      </c>
      <c r="I31" s="16"/>
      <c r="J31" s="42">
        <v>0</v>
      </c>
      <c r="K31" s="25"/>
      <c r="L31" s="27"/>
    </row>
    <row r="32" spans="1:16">
      <c r="A32" s="7">
        <v>10</v>
      </c>
      <c r="C32" s="36" t="s">
        <v>165</v>
      </c>
      <c r="D32" s="25"/>
      <c r="E32" s="25"/>
      <c r="F32" s="25"/>
      <c r="H32" s="41" t="s">
        <v>132</v>
      </c>
      <c r="I32" s="25"/>
      <c r="J32" s="42">
        <v>0</v>
      </c>
      <c r="K32" s="25"/>
      <c r="L32" s="27"/>
    </row>
    <row r="33" spans="1:12">
      <c r="A33" s="7">
        <v>11</v>
      </c>
      <c r="C33" s="15" t="s">
        <v>133</v>
      </c>
      <c r="D33" s="25"/>
      <c r="E33" s="25"/>
      <c r="F33" s="25"/>
      <c r="H33" s="41" t="s">
        <v>134</v>
      </c>
      <c r="I33" s="25"/>
      <c r="J33" s="43">
        <v>0</v>
      </c>
      <c r="K33" s="25"/>
      <c r="L33" s="27"/>
    </row>
    <row r="34" spans="1:12">
      <c r="A34" s="7">
        <v>12</v>
      </c>
      <c r="C34" s="36" t="s">
        <v>22</v>
      </c>
      <c r="D34" s="25"/>
      <c r="E34" s="25"/>
      <c r="F34" s="25"/>
      <c r="G34" s="25"/>
      <c r="H34" s="24"/>
      <c r="I34" s="25"/>
      <c r="J34" s="43">
        <v>0</v>
      </c>
      <c r="K34" s="25"/>
      <c r="L34" s="27"/>
    </row>
    <row r="35" spans="1:12">
      <c r="A35" s="7">
        <v>13</v>
      </c>
      <c r="C35" s="36" t="s">
        <v>291</v>
      </c>
      <c r="D35" s="25"/>
      <c r="E35" s="25"/>
      <c r="F35" s="25"/>
      <c r="G35" s="25"/>
      <c r="H35" s="41"/>
      <c r="I35" s="25"/>
      <c r="J35" s="43">
        <v>0</v>
      </c>
      <c r="K35" s="25"/>
      <c r="L35" s="27"/>
    </row>
    <row r="36" spans="1:12" ht="16.5" thickBot="1">
      <c r="A36" s="7">
        <v>14</v>
      </c>
      <c r="C36" s="36" t="s">
        <v>228</v>
      </c>
      <c r="D36" s="25"/>
      <c r="E36" s="25"/>
      <c r="F36" s="25"/>
      <c r="G36" s="25"/>
      <c r="H36" s="24"/>
      <c r="I36" s="25"/>
      <c r="J36" s="44">
        <v>0</v>
      </c>
      <c r="K36" s="25"/>
      <c r="L36" s="27"/>
    </row>
    <row r="37" spans="1:12">
      <c r="A37" s="7">
        <v>15</v>
      </c>
      <c r="C37" s="14" t="s">
        <v>166</v>
      </c>
      <c r="D37" s="25"/>
      <c r="E37" s="25"/>
      <c r="F37" s="25"/>
      <c r="G37" s="25"/>
      <c r="H37" s="25"/>
      <c r="I37" s="25"/>
      <c r="J37" s="32">
        <f>SUM(J30:J36)</f>
        <v>1012333.3333333334</v>
      </c>
      <c r="K37" s="25"/>
      <c r="L37" s="27"/>
    </row>
    <row r="38" spans="1:12">
      <c r="A38" s="7"/>
      <c r="C38" s="15"/>
      <c r="D38" s="25"/>
      <c r="E38" s="25"/>
      <c r="F38" s="25"/>
      <c r="G38" s="25"/>
      <c r="H38" s="25"/>
      <c r="I38" s="25"/>
      <c r="J38" s="32"/>
      <c r="K38" s="25"/>
      <c r="L38" s="27"/>
    </row>
    <row r="39" spans="1:12">
      <c r="A39" s="7">
        <v>16</v>
      </c>
      <c r="C39" s="15" t="s">
        <v>137</v>
      </c>
      <c r="D39" s="25" t="s">
        <v>257</v>
      </c>
      <c r="E39" s="45">
        <f>IF(J37&gt;0,J26/J37,0)</f>
        <v>31.062785314455052</v>
      </c>
      <c r="F39" s="25"/>
      <c r="G39" s="25"/>
      <c r="H39" s="25"/>
      <c r="I39" s="25"/>
      <c r="K39" s="25"/>
      <c r="L39" s="27"/>
    </row>
    <row r="40" spans="1:12">
      <c r="A40" s="7">
        <v>17</v>
      </c>
      <c r="C40" s="15" t="s">
        <v>138</v>
      </c>
      <c r="D40" s="25" t="s">
        <v>65</v>
      </c>
      <c r="E40" s="45">
        <f>+E39/12</f>
        <v>2.5885654428712543</v>
      </c>
      <c r="F40" s="25"/>
      <c r="G40" s="25"/>
      <c r="H40" s="25"/>
      <c r="I40" s="25"/>
      <c r="K40" s="25"/>
      <c r="L40" s="27"/>
    </row>
    <row r="41" spans="1:12">
      <c r="A41" s="7"/>
      <c r="C41" s="15"/>
      <c r="D41" s="25"/>
      <c r="E41" s="45"/>
      <c r="F41" s="25"/>
      <c r="G41" s="25"/>
      <c r="H41" s="25"/>
      <c r="I41" s="25"/>
      <c r="K41" s="25"/>
      <c r="L41" s="27"/>
    </row>
    <row r="42" spans="1:12">
      <c r="A42" s="7"/>
      <c r="C42" s="15"/>
      <c r="D42" s="25"/>
      <c r="E42" s="46" t="s">
        <v>139</v>
      </c>
      <c r="F42" s="25"/>
      <c r="G42" s="25"/>
      <c r="H42" s="25"/>
      <c r="I42" s="25"/>
      <c r="J42" s="47" t="s">
        <v>140</v>
      </c>
      <c r="K42" s="25"/>
      <c r="L42" s="27"/>
    </row>
    <row r="43" spans="1:12">
      <c r="A43" s="7"/>
      <c r="C43" s="15"/>
      <c r="D43" s="25"/>
      <c r="E43" s="45"/>
      <c r="F43" s="25"/>
      <c r="G43" s="25"/>
      <c r="H43" s="25"/>
      <c r="I43" s="25"/>
      <c r="K43" s="25"/>
      <c r="L43" s="27"/>
    </row>
    <row r="44" spans="1:12">
      <c r="A44" s="7">
        <v>18</v>
      </c>
      <c r="C44" s="15" t="s">
        <v>141</v>
      </c>
      <c r="D44" s="140" t="s">
        <v>348</v>
      </c>
      <c r="E44" s="45">
        <f>+E39/52</f>
        <v>0.59736125604721257</v>
      </c>
      <c r="F44" s="25"/>
      <c r="G44" s="25"/>
      <c r="H44" s="25"/>
      <c r="I44" s="25"/>
      <c r="J44" s="48">
        <f>+E39/52</f>
        <v>0.59736125604721257</v>
      </c>
      <c r="K44" s="25"/>
      <c r="L44" s="27"/>
    </row>
    <row r="45" spans="1:12">
      <c r="A45" s="7">
        <v>19</v>
      </c>
      <c r="C45" s="15" t="s">
        <v>142</v>
      </c>
      <c r="D45" s="140" t="s">
        <v>355</v>
      </c>
      <c r="E45" s="45">
        <f>+E44/5</f>
        <v>0.11947225120944252</v>
      </c>
      <c r="F45" s="25" t="s">
        <v>143</v>
      </c>
      <c r="H45" s="25"/>
      <c r="I45" s="25"/>
      <c r="J45" s="48">
        <f>+J44/7</f>
        <v>8.5337322292458939E-2</v>
      </c>
      <c r="K45" s="25"/>
      <c r="L45" s="27"/>
    </row>
    <row r="46" spans="1:12">
      <c r="A46" s="7">
        <v>20</v>
      </c>
      <c r="C46" s="15" t="s">
        <v>144</v>
      </c>
      <c r="D46" s="140" t="s">
        <v>356</v>
      </c>
      <c r="E46" s="45">
        <f>+E45/16*1000</f>
        <v>7.4670157005901574</v>
      </c>
      <c r="F46" s="25" t="s">
        <v>145</v>
      </c>
      <c r="H46" s="25"/>
      <c r="I46" s="25"/>
      <c r="J46" s="48">
        <f>+J45/24*1000</f>
        <v>3.5557217621857893</v>
      </c>
      <c r="K46" s="25"/>
      <c r="L46" s="27" t="s">
        <v>259</v>
      </c>
    </row>
    <row r="47" spans="1:12">
      <c r="A47" s="7"/>
      <c r="C47" s="15"/>
      <c r="D47" s="25" t="s">
        <v>146</v>
      </c>
      <c r="E47" s="25"/>
      <c r="F47" s="25" t="s">
        <v>147</v>
      </c>
      <c r="H47" s="25"/>
      <c r="I47" s="25"/>
      <c r="K47" s="25"/>
      <c r="L47" s="27" t="s">
        <v>259</v>
      </c>
    </row>
    <row r="48" spans="1:12">
      <c r="A48" s="7"/>
      <c r="C48" s="15"/>
      <c r="D48" s="25"/>
      <c r="E48" s="25"/>
      <c r="F48" s="25"/>
      <c r="H48" s="25"/>
      <c r="I48" s="25"/>
      <c r="K48" s="25"/>
      <c r="L48" s="27" t="s">
        <v>259</v>
      </c>
    </row>
    <row r="49" spans="1:12">
      <c r="A49" s="7">
        <v>21</v>
      </c>
      <c r="C49" s="15" t="s">
        <v>167</v>
      </c>
      <c r="D49" s="25" t="s">
        <v>168</v>
      </c>
      <c r="E49" s="49">
        <v>0</v>
      </c>
      <c r="F49" s="50" t="s">
        <v>169</v>
      </c>
      <c r="G49" s="50"/>
      <c r="H49" s="50"/>
      <c r="I49" s="50"/>
      <c r="J49" s="50">
        <f>E49</f>
        <v>0</v>
      </c>
      <c r="K49" s="50" t="s">
        <v>169</v>
      </c>
      <c r="L49" s="27"/>
    </row>
    <row r="50" spans="1:12">
      <c r="A50" s="7">
        <v>22</v>
      </c>
      <c r="C50" s="15"/>
      <c r="D50" s="25"/>
      <c r="E50" s="49">
        <v>0</v>
      </c>
      <c r="F50" s="50" t="s">
        <v>170</v>
      </c>
      <c r="G50" s="50"/>
      <c r="H50" s="50"/>
      <c r="I50" s="50"/>
      <c r="J50" s="50">
        <f>E50</f>
        <v>0</v>
      </c>
      <c r="K50" s="50" t="s">
        <v>170</v>
      </c>
      <c r="L50" s="27"/>
    </row>
    <row r="51" spans="1:12" s="22" customFormat="1">
      <c r="A51" s="8"/>
      <c r="C51" s="21"/>
      <c r="D51" s="27"/>
      <c r="E51" s="51"/>
      <c r="F51" s="51"/>
      <c r="G51" s="51"/>
      <c r="H51" s="51"/>
      <c r="I51" s="51"/>
      <c r="J51" s="51"/>
      <c r="K51" s="51"/>
      <c r="L51" s="27"/>
    </row>
    <row r="52" spans="1:12" s="22" customFormat="1">
      <c r="A52" s="8"/>
      <c r="C52" s="21"/>
      <c r="D52" s="27"/>
      <c r="E52" s="51"/>
      <c r="F52" s="51"/>
      <c r="G52" s="51"/>
      <c r="H52" s="51"/>
      <c r="I52" s="51"/>
      <c r="J52" s="51"/>
      <c r="K52" s="51"/>
      <c r="L52" s="27"/>
    </row>
    <row r="53" spans="1:12" s="22" customFormat="1">
      <c r="A53" s="8"/>
      <c r="C53" s="21"/>
      <c r="D53" s="27"/>
      <c r="E53" s="51"/>
      <c r="F53" s="51"/>
      <c r="G53" s="51"/>
      <c r="H53" s="51"/>
      <c r="I53" s="51"/>
      <c r="J53" s="51"/>
      <c r="K53" s="51"/>
      <c r="L53" s="27"/>
    </row>
    <row r="54" spans="1:12" s="22" customFormat="1">
      <c r="A54" s="8"/>
      <c r="C54" s="21"/>
      <c r="D54" s="27"/>
      <c r="E54" s="51"/>
      <c r="F54" s="51"/>
      <c r="G54" s="51"/>
      <c r="H54" s="51"/>
      <c r="I54" s="51"/>
      <c r="J54" s="51"/>
      <c r="K54" s="51"/>
      <c r="L54" s="27"/>
    </row>
    <row r="55" spans="1:12" s="22" customFormat="1">
      <c r="A55" s="8"/>
      <c r="C55" s="21"/>
      <c r="D55" s="27"/>
      <c r="E55" s="51"/>
      <c r="F55" s="51"/>
      <c r="G55" s="51"/>
      <c r="H55" s="51"/>
      <c r="I55" s="51"/>
      <c r="J55" s="51"/>
      <c r="K55" s="51"/>
      <c r="L55" s="27"/>
    </row>
    <row r="56" spans="1:12" s="22" customFormat="1">
      <c r="A56" s="8"/>
      <c r="C56" s="21"/>
      <c r="D56" s="27"/>
      <c r="E56" s="51"/>
      <c r="F56" s="51"/>
      <c r="G56" s="51"/>
      <c r="H56" s="51"/>
      <c r="I56" s="51"/>
      <c r="J56" s="51"/>
      <c r="K56" s="51"/>
      <c r="L56" s="27"/>
    </row>
    <row r="57" spans="1:12" s="22" customFormat="1">
      <c r="A57" s="8"/>
      <c r="C57" s="21"/>
      <c r="D57" s="27"/>
      <c r="E57" s="51"/>
      <c r="F57" s="51"/>
      <c r="G57" s="51"/>
      <c r="H57" s="51"/>
      <c r="I57" s="51"/>
      <c r="J57" s="51"/>
      <c r="K57" s="51"/>
      <c r="L57" s="27"/>
    </row>
    <row r="58" spans="1:12" s="22" customFormat="1">
      <c r="A58" s="8"/>
      <c r="C58" s="21"/>
      <c r="D58" s="27"/>
      <c r="E58" s="51"/>
      <c r="F58" s="51"/>
      <c r="G58" s="51"/>
      <c r="H58" s="51"/>
      <c r="I58" s="51"/>
      <c r="J58" s="51"/>
      <c r="K58" s="51"/>
      <c r="L58" s="27"/>
    </row>
    <row r="59" spans="1:12" s="22" customFormat="1">
      <c r="A59" s="8"/>
      <c r="C59" s="21"/>
      <c r="D59" s="27"/>
      <c r="E59" s="51"/>
      <c r="F59" s="51"/>
      <c r="G59" s="51"/>
      <c r="H59" s="51"/>
      <c r="I59" s="51"/>
      <c r="J59" s="51"/>
      <c r="K59" s="51"/>
      <c r="L59" s="27"/>
    </row>
    <row r="60" spans="1:12" s="22" customFormat="1">
      <c r="A60" s="8"/>
      <c r="C60" s="21"/>
      <c r="D60" s="27"/>
      <c r="E60" s="51"/>
      <c r="F60" s="51"/>
      <c r="G60" s="51"/>
      <c r="H60" s="51"/>
      <c r="I60" s="51"/>
      <c r="J60" s="51"/>
      <c r="K60" s="51"/>
      <c r="L60" s="27"/>
    </row>
    <row r="61" spans="1:12" s="22" customFormat="1">
      <c r="A61" s="8"/>
      <c r="C61" s="21"/>
      <c r="D61" s="27"/>
      <c r="E61" s="51"/>
      <c r="F61" s="51"/>
      <c r="G61" s="51"/>
      <c r="H61" s="51"/>
      <c r="I61" s="51"/>
      <c r="J61" s="51"/>
      <c r="K61" s="51"/>
      <c r="L61" s="27"/>
    </row>
    <row r="62" spans="1:12" s="22" customFormat="1">
      <c r="A62" s="8"/>
      <c r="C62" s="21"/>
      <c r="D62" s="27"/>
      <c r="E62" s="51"/>
      <c r="F62" s="51"/>
      <c r="G62" s="51"/>
      <c r="H62" s="51"/>
      <c r="I62" s="51"/>
      <c r="J62" s="51"/>
      <c r="K62" s="51"/>
      <c r="L62" s="27"/>
    </row>
    <row r="63" spans="1:12" s="22" customFormat="1">
      <c r="A63" s="8"/>
      <c r="C63" s="21"/>
      <c r="D63" s="27"/>
      <c r="E63" s="51"/>
      <c r="F63" s="51"/>
      <c r="G63" s="51"/>
      <c r="H63" s="51"/>
      <c r="I63" s="51"/>
      <c r="J63" s="51"/>
      <c r="K63" s="51"/>
      <c r="L63" s="27"/>
    </row>
    <row r="64" spans="1:12" s="22" customFormat="1">
      <c r="A64" s="8"/>
      <c r="C64" s="21"/>
      <c r="D64" s="27"/>
      <c r="E64" s="51"/>
      <c r="F64" s="51"/>
      <c r="G64" s="51"/>
      <c r="H64" s="51"/>
      <c r="I64" s="51"/>
      <c r="J64" s="51"/>
      <c r="K64" s="51"/>
      <c r="L64" s="27"/>
    </row>
    <row r="65" spans="1:12" s="22" customFormat="1">
      <c r="A65" s="8"/>
      <c r="C65" s="21"/>
      <c r="D65" s="27"/>
      <c r="E65" s="51"/>
      <c r="F65" s="51"/>
      <c r="G65" s="51"/>
      <c r="H65" s="51"/>
      <c r="I65" s="51"/>
      <c r="J65" s="51"/>
      <c r="K65" s="51"/>
      <c r="L65" s="27"/>
    </row>
    <row r="66" spans="1:12" s="22" customFormat="1">
      <c r="A66" s="8"/>
      <c r="C66" s="21"/>
      <c r="D66" s="27"/>
      <c r="E66" s="51"/>
      <c r="F66" s="51"/>
      <c r="G66" s="51"/>
      <c r="H66" s="51"/>
      <c r="I66" s="51"/>
      <c r="J66" s="51"/>
      <c r="K66" s="51"/>
      <c r="L66" s="27"/>
    </row>
    <row r="67" spans="1:12" s="22" customFormat="1">
      <c r="A67" s="8"/>
      <c r="C67" s="21"/>
      <c r="D67" s="27"/>
      <c r="E67" s="51"/>
      <c r="F67" s="51"/>
      <c r="G67" s="51"/>
      <c r="H67" s="51"/>
      <c r="I67" s="51"/>
      <c r="J67" s="51"/>
      <c r="K67" s="51"/>
      <c r="L67" s="27"/>
    </row>
    <row r="68" spans="1:12" s="22" customFormat="1">
      <c r="A68" s="8"/>
      <c r="C68" s="21"/>
      <c r="D68" s="27"/>
      <c r="E68" s="51"/>
      <c r="F68" s="51"/>
      <c r="G68" s="51"/>
      <c r="H68" s="51"/>
      <c r="I68" s="51"/>
      <c r="J68" s="51"/>
      <c r="K68" s="51"/>
      <c r="L68" s="27"/>
    </row>
    <row r="69" spans="1:12" s="22" customFormat="1">
      <c r="A69" s="8"/>
      <c r="C69" s="21"/>
      <c r="D69" s="27"/>
      <c r="E69" s="51"/>
      <c r="F69" s="51"/>
      <c r="G69" s="51"/>
      <c r="H69" s="51"/>
      <c r="I69" s="51"/>
      <c r="J69" s="51"/>
      <c r="K69" s="51"/>
      <c r="L69" s="27"/>
    </row>
    <row r="70" spans="1:12" s="22" customFormat="1">
      <c r="A70" s="8"/>
      <c r="C70" s="21"/>
      <c r="D70" s="27"/>
      <c r="E70" s="51"/>
      <c r="F70" s="51"/>
      <c r="G70" s="51"/>
      <c r="H70" s="51"/>
      <c r="I70" s="51"/>
      <c r="J70" s="51"/>
      <c r="K70" s="51"/>
      <c r="L70" s="27"/>
    </row>
    <row r="71" spans="1:12" s="22" customFormat="1">
      <c r="A71" s="8"/>
      <c r="C71" s="21"/>
      <c r="D71" s="27"/>
      <c r="E71" s="51"/>
      <c r="F71" s="51"/>
      <c r="G71" s="51"/>
      <c r="H71" s="51"/>
      <c r="I71" s="51"/>
      <c r="J71" s="51"/>
      <c r="K71" s="51"/>
      <c r="L71" s="27"/>
    </row>
    <row r="72" spans="1:12" s="22" customFormat="1">
      <c r="A72" s="8"/>
      <c r="C72" s="21"/>
      <c r="D72" s="27"/>
      <c r="E72" s="51"/>
      <c r="F72" s="51"/>
      <c r="G72" s="51"/>
      <c r="H72" s="51"/>
      <c r="I72" s="51"/>
      <c r="J72" s="51"/>
      <c r="K72" s="51"/>
      <c r="L72" s="27"/>
    </row>
    <row r="73" spans="1:12" s="22" customFormat="1">
      <c r="A73" s="8"/>
      <c r="C73" s="21"/>
      <c r="D73" s="27"/>
      <c r="E73" s="51"/>
      <c r="F73" s="51"/>
      <c r="G73" s="51"/>
      <c r="H73" s="51"/>
      <c r="I73" s="51"/>
      <c r="J73" s="51"/>
      <c r="K73" s="51"/>
      <c r="L73" s="27"/>
    </row>
    <row r="74" spans="1:12" s="22" customFormat="1">
      <c r="A74" s="8"/>
      <c r="C74" s="21"/>
      <c r="D74" s="27"/>
      <c r="E74" s="51"/>
      <c r="F74" s="51"/>
      <c r="G74" s="51"/>
      <c r="H74" s="51"/>
      <c r="I74" s="51"/>
      <c r="J74" s="51"/>
      <c r="K74" s="51"/>
      <c r="L74" s="27"/>
    </row>
    <row r="75" spans="1:12" s="22" customFormat="1">
      <c r="A75" s="8"/>
      <c r="C75" s="21"/>
      <c r="D75" s="27"/>
      <c r="E75" s="51"/>
      <c r="F75" s="51"/>
      <c r="G75" s="51"/>
      <c r="H75" s="51"/>
      <c r="I75" s="51"/>
      <c r="J75" s="51"/>
      <c r="K75" s="51"/>
      <c r="L75" s="27"/>
    </row>
    <row r="76" spans="1:12" s="22" customFormat="1">
      <c r="A76" s="8"/>
      <c r="C76" s="21"/>
      <c r="D76" s="27"/>
      <c r="E76" s="51"/>
      <c r="F76" s="51"/>
      <c r="G76" s="51"/>
      <c r="H76" s="51"/>
      <c r="I76" s="51"/>
      <c r="J76" s="51"/>
      <c r="K76" s="51"/>
      <c r="L76" s="27"/>
    </row>
    <row r="77" spans="1:12" s="22" customFormat="1">
      <c r="A77" s="8"/>
      <c r="C77" s="21"/>
      <c r="D77" s="27"/>
      <c r="E77" s="51"/>
      <c r="F77" s="51"/>
      <c r="G77" s="51"/>
      <c r="H77" s="51"/>
      <c r="I77" s="51"/>
      <c r="J77" s="51"/>
      <c r="K77" s="51"/>
      <c r="L77" s="27"/>
    </row>
    <row r="78" spans="1:12" s="22" customFormat="1">
      <c r="A78" s="8"/>
      <c r="C78" s="21"/>
      <c r="D78" s="27"/>
      <c r="E78" s="51"/>
      <c r="F78" s="51"/>
      <c r="G78" s="51"/>
      <c r="H78" s="51"/>
      <c r="I78" s="51"/>
      <c r="J78" s="51"/>
      <c r="K78" s="51"/>
      <c r="L78" s="27"/>
    </row>
    <row r="79" spans="1:12">
      <c r="C79" s="14"/>
      <c r="D79" s="14"/>
      <c r="E79" s="23"/>
      <c r="F79" s="14"/>
      <c r="G79" s="14"/>
      <c r="H79" s="14"/>
      <c r="I79" s="24"/>
      <c r="J79" s="24"/>
      <c r="K79" s="25"/>
      <c r="L79" s="26" t="s">
        <v>200</v>
      </c>
    </row>
    <row r="80" spans="1:12">
      <c r="C80" s="14"/>
      <c r="D80" s="14"/>
      <c r="E80" s="23"/>
      <c r="F80" s="14"/>
      <c r="G80" s="14"/>
      <c r="H80" s="14"/>
      <c r="I80" s="24"/>
      <c r="J80" s="24"/>
      <c r="K80" s="25"/>
      <c r="L80" s="26"/>
    </row>
    <row r="81" spans="1:15">
      <c r="C81" s="14" t="s">
        <v>195</v>
      </c>
      <c r="D81" s="14"/>
      <c r="E81" s="23" t="s">
        <v>258</v>
      </c>
      <c r="F81" s="14"/>
      <c r="G81" s="14"/>
      <c r="H81" s="14"/>
      <c r="I81" s="24"/>
      <c r="J81" s="28" t="str">
        <f>J3</f>
        <v>For the 12 months ended 12/31/16</v>
      </c>
      <c r="K81" s="29"/>
      <c r="L81" s="29"/>
    </row>
    <row r="82" spans="1:15">
      <c r="C82" s="14"/>
      <c r="D82" s="16" t="s">
        <v>259</v>
      </c>
      <c r="E82" s="16" t="s">
        <v>217</v>
      </c>
      <c r="F82" s="16"/>
      <c r="G82" s="16"/>
      <c r="H82" s="16"/>
      <c r="I82" s="24"/>
      <c r="J82" s="24"/>
      <c r="K82" s="25"/>
      <c r="L82" s="27"/>
    </row>
    <row r="83" spans="1:15">
      <c r="C83" s="14"/>
      <c r="D83" s="16"/>
      <c r="E83" s="16"/>
      <c r="F83" s="16"/>
      <c r="G83" s="16"/>
      <c r="H83" s="16"/>
      <c r="I83" s="24"/>
      <c r="J83" s="24"/>
      <c r="K83" s="25"/>
      <c r="L83" s="27"/>
    </row>
    <row r="84" spans="1:15">
      <c r="C84" s="15"/>
      <c r="D84" s="25"/>
      <c r="E84" s="135" t="str">
        <f>E6</f>
        <v>VECTREN</v>
      </c>
      <c r="F84" s="16"/>
      <c r="G84" s="16"/>
      <c r="H84" s="16"/>
      <c r="I84" s="16"/>
      <c r="J84" s="16"/>
      <c r="K84" s="16"/>
      <c r="L84" s="19"/>
    </row>
    <row r="85" spans="1:15">
      <c r="C85" s="52" t="s">
        <v>148</v>
      </c>
      <c r="D85" s="52" t="s">
        <v>149</v>
      </c>
      <c r="E85" s="52" t="s">
        <v>5</v>
      </c>
      <c r="F85" s="16" t="s">
        <v>259</v>
      </c>
      <c r="G85" s="16"/>
      <c r="H85" s="53" t="s">
        <v>6</v>
      </c>
      <c r="I85" s="16"/>
      <c r="J85" s="54" t="s">
        <v>7</v>
      </c>
      <c r="K85" s="16"/>
      <c r="L85" s="55"/>
    </row>
    <row r="86" spans="1:15">
      <c r="C86" s="15"/>
      <c r="D86" s="56" t="s">
        <v>201</v>
      </c>
      <c r="E86" s="16"/>
      <c r="F86" s="16"/>
      <c r="G86" s="16"/>
      <c r="H86" s="7"/>
      <c r="I86" s="16"/>
      <c r="J86" s="57" t="s">
        <v>8</v>
      </c>
      <c r="K86" s="16"/>
      <c r="L86" s="55"/>
    </row>
    <row r="87" spans="1:15">
      <c r="A87" s="7" t="s">
        <v>260</v>
      </c>
      <c r="C87" s="15"/>
      <c r="D87" s="58" t="s">
        <v>9</v>
      </c>
      <c r="E87" s="57" t="s">
        <v>10</v>
      </c>
      <c r="F87" s="59"/>
      <c r="G87" s="57" t="s">
        <v>11</v>
      </c>
      <c r="I87" s="59"/>
      <c r="J87" s="7" t="s">
        <v>12</v>
      </c>
      <c r="K87" s="16"/>
      <c r="L87" s="55"/>
    </row>
    <row r="88" spans="1:15" ht="16.5" thickBot="1">
      <c r="A88" s="31" t="s">
        <v>261</v>
      </c>
      <c r="C88" s="60" t="s">
        <v>197</v>
      </c>
      <c r="D88" s="16"/>
      <c r="E88" s="16"/>
      <c r="F88" s="16"/>
      <c r="G88" s="16"/>
      <c r="H88" s="16"/>
      <c r="I88" s="16"/>
      <c r="J88" s="16"/>
      <c r="K88" s="16"/>
      <c r="L88" s="19"/>
    </row>
    <row r="89" spans="1:15">
      <c r="A89" s="7"/>
      <c r="C89" s="15"/>
      <c r="D89" s="16"/>
      <c r="E89" s="16"/>
      <c r="F89" s="16"/>
      <c r="G89" s="16"/>
      <c r="H89" s="16"/>
      <c r="I89" s="16"/>
      <c r="J89" s="16"/>
      <c r="K89" s="16"/>
      <c r="L89" s="19"/>
    </row>
    <row r="90" spans="1:15">
      <c r="A90" s="7"/>
      <c r="C90" s="21" t="s">
        <v>496</v>
      </c>
      <c r="D90" s="16"/>
      <c r="E90" s="16"/>
      <c r="F90" s="16"/>
      <c r="G90" s="16"/>
      <c r="H90" s="16"/>
      <c r="I90" s="16"/>
      <c r="J90" s="16"/>
      <c r="K90" s="16"/>
      <c r="L90" s="19"/>
    </row>
    <row r="91" spans="1:15">
      <c r="A91" s="7">
        <v>1</v>
      </c>
      <c r="C91" s="21" t="s">
        <v>247</v>
      </c>
      <c r="D91" s="19" t="s">
        <v>233</v>
      </c>
      <c r="E91" s="37">
        <f>'Workpapers (Pages 1 to 4)'!C21</f>
        <v>1563972568.6015387</v>
      </c>
      <c r="F91" s="16"/>
      <c r="G91" s="16" t="s">
        <v>248</v>
      </c>
      <c r="H91" s="61" t="s">
        <v>259</v>
      </c>
      <c r="I91" s="16"/>
      <c r="J91" s="16" t="s">
        <v>259</v>
      </c>
      <c r="K91" s="16"/>
      <c r="L91" s="19"/>
    </row>
    <row r="92" spans="1:15">
      <c r="A92" s="7">
        <v>2</v>
      </c>
      <c r="C92" s="21" t="s">
        <v>13</v>
      </c>
      <c r="D92" s="19" t="s">
        <v>190</v>
      </c>
      <c r="E92" s="37">
        <f>'Workpapers (Pages 1 to 4)'!D21</f>
        <v>468512529.11692321</v>
      </c>
      <c r="F92" s="16"/>
      <c r="G92" s="16" t="s">
        <v>14</v>
      </c>
      <c r="H92" s="61">
        <f>J251</f>
        <v>1</v>
      </c>
      <c r="I92" s="16"/>
      <c r="J92" s="16">
        <f>+H92*E92</f>
        <v>468512529.11692321</v>
      </c>
      <c r="K92" s="16"/>
      <c r="L92" s="19"/>
      <c r="M92" s="22"/>
      <c r="N92" s="22"/>
      <c r="O92" s="22"/>
    </row>
    <row r="93" spans="1:15">
      <c r="A93" s="7">
        <v>3</v>
      </c>
      <c r="C93" s="21" t="s">
        <v>249</v>
      </c>
      <c r="D93" s="19" t="s">
        <v>191</v>
      </c>
      <c r="E93" s="37">
        <f>'Workpapers (Pages 1 to 4)'!E21</f>
        <v>629893045.84153867</v>
      </c>
      <c r="F93" s="16"/>
      <c r="G93" s="16" t="s">
        <v>248</v>
      </c>
      <c r="H93" s="61" t="s">
        <v>259</v>
      </c>
      <c r="I93" s="16"/>
      <c r="J93" s="16" t="s">
        <v>259</v>
      </c>
      <c r="K93" s="16"/>
      <c r="L93" s="19"/>
    </row>
    <row r="94" spans="1:15">
      <c r="A94" s="7">
        <v>4</v>
      </c>
      <c r="C94" s="21" t="s">
        <v>250</v>
      </c>
      <c r="D94" s="19" t="s">
        <v>37</v>
      </c>
      <c r="E94" s="37">
        <f>'Workpapers (Pages 1 to 4)'!F21</f>
        <v>42116839.516923077</v>
      </c>
      <c r="F94" s="16"/>
      <c r="G94" s="16" t="s">
        <v>175</v>
      </c>
      <c r="H94" s="61">
        <f>J269</f>
        <v>9.3123195965472944E-2</v>
      </c>
      <c r="I94" s="16"/>
      <c r="J94" s="16">
        <f>+H94*E94</f>
        <v>3922054.6997808027</v>
      </c>
      <c r="K94" s="16"/>
      <c r="L94" s="19"/>
    </row>
    <row r="95" spans="1:15" ht="16.5" thickBot="1">
      <c r="A95" s="7">
        <v>5</v>
      </c>
      <c r="C95" s="21" t="s">
        <v>178</v>
      </c>
      <c r="D95" s="19" t="s">
        <v>202</v>
      </c>
      <c r="E95" s="62">
        <f>'Workpapers (Pages 1 to 4)'!G21</f>
        <v>55498470.6646154</v>
      </c>
      <c r="F95" s="16"/>
      <c r="G95" s="16" t="s">
        <v>179</v>
      </c>
      <c r="H95" s="61">
        <f>L274</f>
        <v>8.2612016533322452E-2</v>
      </c>
      <c r="I95" s="16"/>
      <c r="J95" s="38">
        <f>+H95*E95</f>
        <v>4584840.5761193186</v>
      </c>
      <c r="K95" s="16"/>
      <c r="L95" s="19"/>
    </row>
    <row r="96" spans="1:15">
      <c r="A96" s="7">
        <v>6</v>
      </c>
      <c r="C96" s="82" t="s">
        <v>251</v>
      </c>
      <c r="D96" s="19"/>
      <c r="E96" s="16">
        <f>SUM(E91:E95)</f>
        <v>2759993453.741539</v>
      </c>
      <c r="F96" s="16"/>
      <c r="G96" s="16" t="s">
        <v>252</v>
      </c>
      <c r="H96" s="18">
        <f>IF(J96&gt;0,J96/E96,0)</f>
        <v>0.17283353471225082</v>
      </c>
      <c r="I96" s="16"/>
      <c r="J96" s="16">
        <f>SUM(J91:J95)</f>
        <v>477019424.39282334</v>
      </c>
      <c r="K96" s="16"/>
      <c r="L96" s="63"/>
    </row>
    <row r="97" spans="1:12">
      <c r="C97" s="21"/>
      <c r="D97" s="16"/>
      <c r="E97" s="16"/>
      <c r="F97" s="16"/>
      <c r="G97" s="16"/>
      <c r="H97" s="18"/>
      <c r="I97" s="16"/>
      <c r="J97" s="16"/>
      <c r="K97" s="16"/>
      <c r="L97" s="63"/>
    </row>
    <row r="98" spans="1:12">
      <c r="C98" s="21" t="s">
        <v>494</v>
      </c>
      <c r="D98" s="16"/>
      <c r="E98" s="16"/>
      <c r="F98" s="16"/>
      <c r="G98" s="16"/>
      <c r="H98" s="16"/>
      <c r="I98" s="16"/>
      <c r="J98" s="16"/>
      <c r="K98" s="16"/>
      <c r="L98" s="19"/>
    </row>
    <row r="99" spans="1:12">
      <c r="A99" s="7">
        <v>7</v>
      </c>
      <c r="C99" s="15" t="str">
        <f>+C91</f>
        <v xml:space="preserve">  Production</v>
      </c>
      <c r="D99" s="16" t="s">
        <v>226</v>
      </c>
      <c r="E99" s="37">
        <f>'Workpapers (Pages 1 to 4)'!C41</f>
        <v>879670546.5061537</v>
      </c>
      <c r="F99" s="16"/>
      <c r="G99" s="16" t="str">
        <f>+G91</f>
        <v>NA</v>
      </c>
      <c r="H99" s="61" t="str">
        <f>+H91</f>
        <v xml:space="preserve"> </v>
      </c>
      <c r="I99" s="16"/>
      <c r="J99" s="16" t="s">
        <v>259</v>
      </c>
      <c r="K99" s="16"/>
      <c r="L99" s="19"/>
    </row>
    <row r="100" spans="1:12">
      <c r="A100" s="7">
        <v>8</v>
      </c>
      <c r="C100" s="15" t="str">
        <f>+C92</f>
        <v xml:space="preserve">  Transmission</v>
      </c>
      <c r="D100" s="16" t="s">
        <v>273</v>
      </c>
      <c r="E100" s="37">
        <f>'Workpapers (Pages 1 to 4)'!D41</f>
        <v>123892613.36692308</v>
      </c>
      <c r="F100" s="16"/>
      <c r="G100" s="16" t="str">
        <f t="shared" ref="G100:H103" si="1">+G92</f>
        <v>TP</v>
      </c>
      <c r="H100" s="61">
        <f t="shared" si="1"/>
        <v>1</v>
      </c>
      <c r="I100" s="16"/>
      <c r="J100" s="16">
        <f>+H100*E100</f>
        <v>123892613.36692308</v>
      </c>
      <c r="K100" s="16"/>
      <c r="L100" s="19"/>
    </row>
    <row r="101" spans="1:12">
      <c r="A101" s="7">
        <v>9</v>
      </c>
      <c r="C101" s="15" t="str">
        <f>+C93</f>
        <v xml:space="preserve">  Distribution</v>
      </c>
      <c r="D101" s="16" t="s">
        <v>274</v>
      </c>
      <c r="E101" s="37">
        <f>'Workpapers (Pages 1 to 4)'!E41</f>
        <v>273919187.47692305</v>
      </c>
      <c r="F101" s="16"/>
      <c r="G101" s="16" t="str">
        <f t="shared" si="1"/>
        <v>NA</v>
      </c>
      <c r="H101" s="61" t="str">
        <f t="shared" si="1"/>
        <v xml:space="preserve"> </v>
      </c>
      <c r="I101" s="16"/>
      <c r="J101" s="16" t="s">
        <v>259</v>
      </c>
      <c r="K101" s="16"/>
      <c r="L101" s="19"/>
    </row>
    <row r="102" spans="1:12">
      <c r="A102" s="7">
        <v>10</v>
      </c>
      <c r="C102" s="15" t="str">
        <f>+C94</f>
        <v xml:space="preserve">  General &amp; Intangible</v>
      </c>
      <c r="D102" s="16" t="s">
        <v>495</v>
      </c>
      <c r="E102" s="37">
        <f>'Workpapers (Pages 1 to 4)'!F41</f>
        <v>17788662.982307691</v>
      </c>
      <c r="F102" s="16"/>
      <c r="G102" s="16" t="str">
        <f t="shared" si="1"/>
        <v>W/S</v>
      </c>
      <c r="H102" s="61">
        <f t="shared" si="1"/>
        <v>9.3123195965472944E-2</v>
      </c>
      <c r="I102" s="16"/>
      <c r="J102" s="16">
        <f>+H102*E102</f>
        <v>1656537.1488651936</v>
      </c>
      <c r="K102" s="16"/>
      <c r="L102" s="19"/>
    </row>
    <row r="103" spans="1:12" ht="16.5" thickBot="1">
      <c r="A103" s="7">
        <v>11</v>
      </c>
      <c r="C103" s="15" t="str">
        <f>+C95</f>
        <v xml:space="preserve">  Common</v>
      </c>
      <c r="D103" s="16" t="s">
        <v>202</v>
      </c>
      <c r="E103" s="62">
        <f>'Workpapers (Pages 1 to 4)'!G41</f>
        <v>31566357.77923077</v>
      </c>
      <c r="F103" s="16"/>
      <c r="G103" s="16" t="str">
        <f t="shared" si="1"/>
        <v>CE</v>
      </c>
      <c r="H103" s="61">
        <f t="shared" si="1"/>
        <v>8.2612016533322452E-2</v>
      </c>
      <c r="I103" s="16"/>
      <c r="J103" s="38">
        <f>+H103*E103</f>
        <v>2607760.4707545843</v>
      </c>
      <c r="K103" s="16"/>
      <c r="L103" s="19"/>
    </row>
    <row r="104" spans="1:12">
      <c r="A104" s="7">
        <v>12</v>
      </c>
      <c r="C104" s="15" t="s">
        <v>66</v>
      </c>
      <c r="D104" s="16"/>
      <c r="E104" s="16">
        <f>SUM(E99:E103)</f>
        <v>1326837368.1115384</v>
      </c>
      <c r="F104" s="16"/>
      <c r="G104" s="16"/>
      <c r="H104" s="16"/>
      <c r="I104" s="16"/>
      <c r="J104" s="16">
        <f>SUM(J99:J103)</f>
        <v>128156910.98654285</v>
      </c>
      <c r="K104" s="16"/>
      <c r="L104" s="19"/>
    </row>
    <row r="105" spans="1:12">
      <c r="A105" s="7"/>
      <c r="D105" s="16" t="s">
        <v>259</v>
      </c>
      <c r="F105" s="16"/>
      <c r="G105" s="16"/>
      <c r="H105" s="18"/>
      <c r="I105" s="16"/>
      <c r="K105" s="16"/>
      <c r="L105" s="63"/>
    </row>
    <row r="106" spans="1:12">
      <c r="A106" s="7"/>
      <c r="C106" s="21" t="s">
        <v>343</v>
      </c>
      <c r="D106" s="16"/>
      <c r="E106" s="16"/>
      <c r="F106" s="16"/>
      <c r="G106" s="16"/>
      <c r="H106" s="16"/>
      <c r="I106" s="16"/>
      <c r="J106" s="16"/>
      <c r="K106" s="16"/>
      <c r="L106" s="19"/>
    </row>
    <row r="107" spans="1:12">
      <c r="A107" s="7">
        <v>13</v>
      </c>
      <c r="C107" s="15" t="str">
        <f>+C99</f>
        <v xml:space="preserve">  Production</v>
      </c>
      <c r="D107" s="16" t="s">
        <v>67</v>
      </c>
      <c r="E107" s="16">
        <f>E91-E99</f>
        <v>684302022.09538496</v>
      </c>
      <c r="F107" s="16"/>
      <c r="G107" s="16"/>
      <c r="H107" s="18"/>
      <c r="I107" s="16"/>
      <c r="J107" s="16" t="s">
        <v>259</v>
      </c>
      <c r="K107" s="16"/>
      <c r="L107" s="63"/>
    </row>
    <row r="108" spans="1:12">
      <c r="A108" s="7">
        <v>14</v>
      </c>
      <c r="C108" s="15" t="str">
        <f>+C100</f>
        <v xml:space="preserve">  Transmission</v>
      </c>
      <c r="D108" s="16" t="s">
        <v>68</v>
      </c>
      <c r="E108" s="16">
        <f>E92-E100</f>
        <v>344619915.75000012</v>
      </c>
      <c r="F108" s="16"/>
      <c r="G108" s="16"/>
      <c r="H108" s="61"/>
      <c r="I108" s="16"/>
      <c r="J108" s="16">
        <f>J92-J100</f>
        <v>344619915.75000012</v>
      </c>
      <c r="K108" s="16"/>
      <c r="L108" s="63"/>
    </row>
    <row r="109" spans="1:12">
      <c r="A109" s="7">
        <v>15</v>
      </c>
      <c r="C109" s="15" t="str">
        <f>+C101</f>
        <v xml:space="preserve">  Distribution</v>
      </c>
      <c r="D109" s="16" t="s">
        <v>69</v>
      </c>
      <c r="E109" s="16">
        <f>E93-E101</f>
        <v>355973858.36461562</v>
      </c>
      <c r="F109" s="16"/>
      <c r="G109" s="16"/>
      <c r="H109" s="18"/>
      <c r="I109" s="16"/>
      <c r="J109" s="16" t="s">
        <v>259</v>
      </c>
      <c r="K109" s="16"/>
      <c r="L109" s="63"/>
    </row>
    <row r="110" spans="1:12">
      <c r="A110" s="7">
        <v>16</v>
      </c>
      <c r="C110" s="15" t="str">
        <f>+C102</f>
        <v xml:space="preserve">  General &amp; Intangible</v>
      </c>
      <c r="D110" s="16" t="s">
        <v>70</v>
      </c>
      <c r="E110" s="16">
        <f>E94-E102</f>
        <v>24328176.534615386</v>
      </c>
      <c r="F110" s="16"/>
      <c r="G110" s="16"/>
      <c r="H110" s="18"/>
      <c r="I110" s="16"/>
      <c r="J110" s="16">
        <f>J94-J102</f>
        <v>2265517.5509156091</v>
      </c>
      <c r="K110" s="16"/>
      <c r="L110" s="63"/>
    </row>
    <row r="111" spans="1:12" ht="16.5" thickBot="1">
      <c r="A111" s="7">
        <v>17</v>
      </c>
      <c r="C111" s="15" t="str">
        <f>+C103</f>
        <v xml:space="preserve">  Common</v>
      </c>
      <c r="D111" s="16" t="s">
        <v>71</v>
      </c>
      <c r="E111" s="38">
        <f>E95-E103</f>
        <v>23932112.88538463</v>
      </c>
      <c r="F111" s="16"/>
      <c r="G111" s="16"/>
      <c r="H111" s="18"/>
      <c r="I111" s="16"/>
      <c r="J111" s="38">
        <f>J95-J103</f>
        <v>1977080.1053647343</v>
      </c>
      <c r="K111" s="16"/>
      <c r="L111" s="63"/>
    </row>
    <row r="112" spans="1:12">
      <c r="A112" s="7">
        <v>18</v>
      </c>
      <c r="C112" s="15" t="s">
        <v>72</v>
      </c>
      <c r="D112" s="16"/>
      <c r="E112" s="16">
        <f>SUM(E107:E111)</f>
        <v>1433156085.6300006</v>
      </c>
      <c r="F112" s="16"/>
      <c r="G112" s="16" t="s">
        <v>73</v>
      </c>
      <c r="H112" s="18">
        <f>IF(J112&gt;0,J112/E112,0)</f>
        <v>0.24342255313588129</v>
      </c>
      <c r="I112" s="16"/>
      <c r="J112" s="16">
        <f>SUM(J107:J111)</f>
        <v>348862513.40628046</v>
      </c>
      <c r="K112" s="16"/>
      <c r="L112" s="19"/>
    </row>
    <row r="113" spans="1:12">
      <c r="A113" s="7"/>
      <c r="D113" s="16"/>
      <c r="F113" s="16"/>
      <c r="I113" s="16"/>
      <c r="K113" s="16"/>
      <c r="L113" s="63"/>
    </row>
    <row r="114" spans="1:12" s="22" customFormat="1">
      <c r="A114" s="8" t="s">
        <v>28</v>
      </c>
      <c r="B114" s="154"/>
      <c r="C114" s="155" t="s">
        <v>308</v>
      </c>
      <c r="D114" s="19" t="s">
        <v>1</v>
      </c>
      <c r="E114" s="138">
        <f>'Workpapers (Pages 1 to 4)'!C66</f>
        <v>0</v>
      </c>
      <c r="F114" s="19"/>
      <c r="G114" s="19"/>
      <c r="H114" s="72">
        <f>+H127</f>
        <v>1</v>
      </c>
      <c r="I114" s="19"/>
      <c r="J114" s="19">
        <f>+H114*E114</f>
        <v>0</v>
      </c>
      <c r="K114" s="19"/>
      <c r="L114" s="156"/>
    </row>
    <row r="115" spans="1:12" s="22" customFormat="1">
      <c r="A115" s="153"/>
      <c r="B115" s="154"/>
      <c r="C115" s="155" t="s">
        <v>309</v>
      </c>
      <c r="D115" s="19"/>
      <c r="E115" s="138"/>
      <c r="F115" s="19"/>
      <c r="G115" s="19"/>
      <c r="H115" s="72"/>
      <c r="I115" s="19"/>
      <c r="J115" s="19"/>
      <c r="K115" s="19"/>
      <c r="L115" s="156"/>
    </row>
    <row r="116" spans="1:12" s="22" customFormat="1">
      <c r="A116" s="153"/>
      <c r="B116" s="154"/>
      <c r="C116" s="22" t="s">
        <v>328</v>
      </c>
      <c r="D116" s="19"/>
      <c r="E116" s="138"/>
      <c r="F116" s="19"/>
      <c r="G116" s="19"/>
      <c r="H116" s="72"/>
      <c r="I116" s="19"/>
      <c r="J116" s="19"/>
      <c r="K116" s="19"/>
      <c r="L116" s="156"/>
    </row>
    <row r="117" spans="1:12">
      <c r="A117" s="8"/>
      <c r="B117" s="22"/>
      <c r="C117" s="22"/>
      <c r="D117" s="19"/>
      <c r="E117" s="22"/>
      <c r="F117" s="19"/>
      <c r="G117" s="22"/>
      <c r="H117" s="22"/>
      <c r="I117" s="19"/>
      <c r="J117" s="22"/>
      <c r="K117" s="19"/>
      <c r="L117" s="63"/>
    </row>
    <row r="118" spans="1:12">
      <c r="A118" s="8"/>
      <c r="B118" s="22"/>
      <c r="C118" s="82" t="s">
        <v>525</v>
      </c>
      <c r="D118" s="19"/>
      <c r="E118" s="19"/>
      <c r="F118" s="19"/>
      <c r="G118" s="19"/>
      <c r="H118" s="19"/>
      <c r="I118" s="19"/>
      <c r="J118" s="19"/>
      <c r="K118" s="19"/>
      <c r="L118" s="19"/>
    </row>
    <row r="119" spans="1:12">
      <c r="A119" s="8">
        <v>19</v>
      </c>
      <c r="B119" s="22"/>
      <c r="C119" s="21" t="s">
        <v>520</v>
      </c>
      <c r="D119" s="19" t="s">
        <v>259</v>
      </c>
      <c r="E119" s="163">
        <v>0</v>
      </c>
      <c r="F119" s="19"/>
      <c r="G119" s="19" t="str">
        <f>+G99</f>
        <v>NA</v>
      </c>
      <c r="H119" s="64" t="s">
        <v>281</v>
      </c>
      <c r="I119" s="19"/>
      <c r="J119" s="138">
        <v>0</v>
      </c>
      <c r="K119" s="19"/>
      <c r="L119" s="63"/>
    </row>
    <row r="120" spans="1:12">
      <c r="A120" s="8">
        <v>20</v>
      </c>
      <c r="B120" s="22"/>
      <c r="C120" s="21" t="s">
        <v>521</v>
      </c>
      <c r="D120" s="19" t="s">
        <v>203</v>
      </c>
      <c r="E120" s="163">
        <f>'Workpapers (Pages 1 to 4)'!D90</f>
        <v>-319759931.43000001</v>
      </c>
      <c r="F120" s="19"/>
      <c r="G120" s="19" t="s">
        <v>74</v>
      </c>
      <c r="H120" s="72">
        <f>+H112</f>
        <v>0.24342255313588129</v>
      </c>
      <c r="I120" s="19"/>
      <c r="J120" s="138">
        <f>E120*H120</f>
        <v>-77836778.899244934</v>
      </c>
      <c r="K120" s="19"/>
      <c r="L120" s="63"/>
    </row>
    <row r="121" spans="1:12">
      <c r="A121" s="8">
        <v>21</v>
      </c>
      <c r="B121" s="22"/>
      <c r="C121" s="21" t="s">
        <v>522</v>
      </c>
      <c r="D121" s="19" t="s">
        <v>204</v>
      </c>
      <c r="E121" s="164">
        <f>'Workpapers (Pages 1 to 4)'!E90</f>
        <v>-30223772.730000004</v>
      </c>
      <c r="F121" s="19"/>
      <c r="G121" s="19" t="s">
        <v>74</v>
      </c>
      <c r="H121" s="72">
        <f>+H120</f>
        <v>0.24342255313588129</v>
      </c>
      <c r="I121" s="19"/>
      <c r="J121" s="138">
        <f>E121*H121</f>
        <v>-7357147.9233352263</v>
      </c>
      <c r="K121" s="19"/>
      <c r="L121" s="63"/>
    </row>
    <row r="122" spans="1:12">
      <c r="A122" s="8">
        <v>22</v>
      </c>
      <c r="B122" s="22"/>
      <c r="C122" s="21" t="s">
        <v>523</v>
      </c>
      <c r="D122" s="19" t="s">
        <v>205</v>
      </c>
      <c r="E122" s="164">
        <f>'Workpapers (Pages 1 to 4)'!F90</f>
        <v>30669616.650000006</v>
      </c>
      <c r="F122" s="19"/>
      <c r="G122" s="19" t="str">
        <f>+G121</f>
        <v>NP</v>
      </c>
      <c r="H122" s="72">
        <f>+H121</f>
        <v>0.24342255313588129</v>
      </c>
      <c r="I122" s="19"/>
      <c r="J122" s="138">
        <f>E122*H122</f>
        <v>7465676.3886417365</v>
      </c>
      <c r="K122" s="19"/>
      <c r="L122" s="63"/>
    </row>
    <row r="123" spans="1:12">
      <c r="A123" s="8">
        <v>23</v>
      </c>
      <c r="B123" s="22"/>
      <c r="C123" s="22" t="s">
        <v>524</v>
      </c>
      <c r="D123" s="22" t="s">
        <v>107</v>
      </c>
      <c r="E123" s="164">
        <v>0</v>
      </c>
      <c r="F123" s="19"/>
      <c r="G123" s="19" t="s">
        <v>74</v>
      </c>
      <c r="H123" s="72">
        <f>+H121</f>
        <v>0.24342255313588129</v>
      </c>
      <c r="I123" s="19"/>
      <c r="J123" s="157">
        <f>E123*H123</f>
        <v>0</v>
      </c>
      <c r="K123" s="19"/>
      <c r="L123" s="63"/>
    </row>
    <row r="124" spans="1:12" s="22" customFormat="1" ht="16.5" thickBot="1">
      <c r="A124" s="8" t="s">
        <v>108</v>
      </c>
      <c r="C124" s="22" t="s">
        <v>310</v>
      </c>
      <c r="E124" s="165">
        <v>0</v>
      </c>
      <c r="F124" s="19"/>
      <c r="G124" s="19"/>
      <c r="H124" s="72">
        <v>0</v>
      </c>
      <c r="I124" s="19"/>
      <c r="J124" s="158">
        <f>+H124*E124</f>
        <v>0</v>
      </c>
      <c r="K124" s="19"/>
      <c r="L124" s="156"/>
    </row>
    <row r="125" spans="1:12">
      <c r="A125" s="8">
        <v>24</v>
      </c>
      <c r="B125" s="22"/>
      <c r="C125" s="21" t="s">
        <v>25</v>
      </c>
      <c r="D125" s="19"/>
      <c r="E125" s="138">
        <f>SUM(E119:E124)</f>
        <v>-319314087.50999999</v>
      </c>
      <c r="F125" s="19"/>
      <c r="G125" s="19"/>
      <c r="H125" s="19"/>
      <c r="I125" s="19"/>
      <c r="J125" s="138">
        <f>SUM(J119:J124)</f>
        <v>-77728250.433938429</v>
      </c>
      <c r="K125" s="19"/>
      <c r="L125" s="19"/>
    </row>
    <row r="126" spans="1:12">
      <c r="A126" s="8"/>
      <c r="B126" s="22"/>
      <c r="C126" s="22"/>
      <c r="D126" s="19"/>
      <c r="E126" s="22"/>
      <c r="F126" s="19"/>
      <c r="G126" s="19"/>
      <c r="H126" s="63"/>
      <c r="I126" s="19"/>
      <c r="J126" s="22"/>
      <c r="K126" s="19"/>
      <c r="L126" s="63"/>
    </row>
    <row r="127" spans="1:12">
      <c r="A127" s="8">
        <v>25</v>
      </c>
      <c r="B127" s="22"/>
      <c r="C127" s="82" t="s">
        <v>344</v>
      </c>
      <c r="D127" s="19" t="s">
        <v>185</v>
      </c>
      <c r="E127" s="37">
        <f>'Workpapers (Pages 1 to 4)'!C113</f>
        <v>27268</v>
      </c>
      <c r="F127" s="19"/>
      <c r="G127" s="19" t="str">
        <f>+G100</f>
        <v>TP</v>
      </c>
      <c r="H127" s="72">
        <f>+H100</f>
        <v>1</v>
      </c>
      <c r="I127" s="19"/>
      <c r="J127" s="19">
        <f>+H127*E127</f>
        <v>27268</v>
      </c>
      <c r="K127" s="19"/>
      <c r="L127" s="19"/>
    </row>
    <row r="128" spans="1:12">
      <c r="A128" s="8"/>
      <c r="B128" s="22"/>
      <c r="C128" s="21"/>
      <c r="D128" s="19"/>
      <c r="E128" s="19"/>
      <c r="F128" s="19"/>
      <c r="G128" s="19"/>
      <c r="H128" s="19"/>
      <c r="I128" s="19"/>
      <c r="J128" s="19"/>
      <c r="K128" s="19"/>
      <c r="L128" s="19"/>
    </row>
    <row r="129" spans="1:12">
      <c r="A129" s="8"/>
      <c r="B129" s="22"/>
      <c r="C129" s="21" t="s">
        <v>186</v>
      </c>
      <c r="D129" s="19" t="s">
        <v>259</v>
      </c>
      <c r="E129" s="19"/>
      <c r="F129" s="19"/>
      <c r="G129" s="19"/>
      <c r="H129" s="19"/>
      <c r="I129" s="19"/>
      <c r="J129" s="19"/>
      <c r="K129" s="19"/>
      <c r="L129" s="19"/>
    </row>
    <row r="130" spans="1:12">
      <c r="A130" s="8">
        <v>26</v>
      </c>
      <c r="B130" s="22"/>
      <c r="C130" s="21" t="s">
        <v>187</v>
      </c>
      <c r="D130" s="22" t="s">
        <v>188</v>
      </c>
      <c r="E130" s="19">
        <f>+E178/8</f>
        <v>5536242.8749999991</v>
      </c>
      <c r="F130" s="19"/>
      <c r="G130" s="19"/>
      <c r="H130" s="63"/>
      <c r="I130" s="19"/>
      <c r="J130" s="19">
        <f>+J178/8</f>
        <v>905298.84537850821</v>
      </c>
      <c r="K130" s="27"/>
      <c r="L130" s="63"/>
    </row>
    <row r="131" spans="1:12">
      <c r="A131" s="8">
        <v>27</v>
      </c>
      <c r="B131" s="22"/>
      <c r="C131" s="21" t="s">
        <v>345</v>
      </c>
      <c r="D131" s="19" t="s">
        <v>234</v>
      </c>
      <c r="E131" s="37">
        <f>+'Workpapers (Pages 1 to 4)'!E140</f>
        <v>2246456</v>
      </c>
      <c r="F131" s="19"/>
      <c r="G131" s="19" t="s">
        <v>172</v>
      </c>
      <c r="H131" s="72">
        <f>J261</f>
        <v>0.87996731943851858</v>
      </c>
      <c r="I131" s="19"/>
      <c r="J131" s="19">
        <f>+H131*E131</f>
        <v>1976807.8645565766</v>
      </c>
      <c r="K131" s="19" t="s">
        <v>259</v>
      </c>
      <c r="L131" s="63"/>
    </row>
    <row r="132" spans="1:12" ht="16.5" thickBot="1">
      <c r="A132" s="8">
        <v>28</v>
      </c>
      <c r="B132" s="22"/>
      <c r="C132" s="21" t="s">
        <v>346</v>
      </c>
      <c r="D132" s="19" t="s">
        <v>231</v>
      </c>
      <c r="E132" s="62">
        <f>+'Workpapers (Pages 1 to 4)'!C166</f>
        <v>320833.5</v>
      </c>
      <c r="F132" s="19"/>
      <c r="G132" s="19" t="s">
        <v>181</v>
      </c>
      <c r="H132" s="72">
        <f>+H96</f>
        <v>0.17283353471225082</v>
      </c>
      <c r="I132" s="19"/>
      <c r="J132" s="85">
        <f>+H132*E132</f>
        <v>55450.787859102922</v>
      </c>
      <c r="K132" s="19"/>
      <c r="L132" s="63"/>
    </row>
    <row r="133" spans="1:12">
      <c r="A133" s="8">
        <v>29</v>
      </c>
      <c r="B133" s="22"/>
      <c r="C133" s="21" t="s">
        <v>75</v>
      </c>
      <c r="D133" s="27"/>
      <c r="E133" s="19">
        <f>E130+E131+E132</f>
        <v>8103532.3749999991</v>
      </c>
      <c r="F133" s="27"/>
      <c r="G133" s="27"/>
      <c r="H133" s="27"/>
      <c r="I133" s="27"/>
      <c r="J133" s="19">
        <f>J130+J131+J132</f>
        <v>2937557.4977941876</v>
      </c>
      <c r="K133" s="27"/>
      <c r="L133" s="27"/>
    </row>
    <row r="134" spans="1:12" ht="16.5" thickBot="1">
      <c r="A134" s="22"/>
      <c r="B134" s="22"/>
      <c r="C134" s="22"/>
      <c r="D134" s="19"/>
      <c r="E134" s="159"/>
      <c r="F134" s="19"/>
      <c r="G134" s="19"/>
      <c r="H134" s="19"/>
      <c r="I134" s="19"/>
      <c r="J134" s="159"/>
      <c r="K134" s="19"/>
      <c r="L134" s="19"/>
    </row>
    <row r="135" spans="1:12" ht="16.5" thickBot="1">
      <c r="A135" s="8">
        <v>30</v>
      </c>
      <c r="B135" s="22"/>
      <c r="C135" s="21" t="s">
        <v>303</v>
      </c>
      <c r="D135" s="19"/>
      <c r="E135" s="139">
        <f>+E133+E127+E125+E114+E112</f>
        <v>1121972798.4950006</v>
      </c>
      <c r="F135" s="19"/>
      <c r="G135" s="19"/>
      <c r="H135" s="63"/>
      <c r="I135" s="19"/>
      <c r="J135" s="139">
        <f>+J133+J127+J125+J114+J112</f>
        <v>274099088.47013623</v>
      </c>
      <c r="K135" s="16"/>
      <c r="L135" s="63"/>
    </row>
    <row r="136" spans="1:12" ht="16.5" thickTop="1">
      <c r="A136" s="7"/>
      <c r="C136" s="15"/>
      <c r="D136" s="16"/>
      <c r="E136" s="17"/>
      <c r="F136" s="16"/>
      <c r="G136" s="16"/>
      <c r="H136" s="18"/>
      <c r="I136" s="16"/>
      <c r="J136" s="17"/>
      <c r="K136" s="16"/>
      <c r="L136" s="63"/>
    </row>
    <row r="137" spans="1:12">
      <c r="A137" s="7"/>
      <c r="C137" s="15"/>
      <c r="D137" s="16"/>
      <c r="E137" s="17"/>
      <c r="F137" s="16"/>
      <c r="G137" s="16"/>
      <c r="H137" s="18"/>
      <c r="I137" s="16"/>
      <c r="J137" s="17"/>
      <c r="K137" s="16"/>
      <c r="L137" s="63"/>
    </row>
    <row r="138" spans="1:12">
      <c r="A138" s="7"/>
      <c r="C138" s="15"/>
      <c r="D138" s="16"/>
      <c r="E138" s="17"/>
      <c r="F138" s="16"/>
      <c r="G138" s="16"/>
      <c r="H138" s="18"/>
      <c r="I138" s="16"/>
      <c r="J138" s="17"/>
      <c r="K138" s="16"/>
      <c r="L138" s="63"/>
    </row>
    <row r="139" spans="1:12">
      <c r="A139" s="7"/>
      <c r="C139" s="15"/>
      <c r="D139" s="16"/>
      <c r="E139" s="17"/>
      <c r="F139" s="16"/>
      <c r="G139" s="16"/>
      <c r="H139" s="18"/>
      <c r="I139" s="16"/>
      <c r="J139" s="17"/>
      <c r="K139" s="16"/>
      <c r="L139" s="63"/>
    </row>
    <row r="140" spans="1:12">
      <c r="A140" s="7"/>
      <c r="C140" s="15"/>
      <c r="D140" s="16"/>
      <c r="E140" s="17"/>
      <c r="F140" s="16"/>
      <c r="G140" s="16"/>
      <c r="H140" s="18"/>
      <c r="I140" s="16"/>
      <c r="J140" s="17"/>
      <c r="K140" s="16"/>
      <c r="L140" s="63"/>
    </row>
    <row r="141" spans="1:12">
      <c r="A141" s="7"/>
      <c r="C141" s="15"/>
      <c r="D141" s="16"/>
      <c r="E141" s="17"/>
      <c r="F141" s="16"/>
      <c r="G141" s="16"/>
      <c r="H141" s="18"/>
      <c r="I141" s="16"/>
      <c r="J141" s="17"/>
      <c r="K141" s="16"/>
      <c r="L141" s="63"/>
    </row>
    <row r="142" spans="1:12">
      <c r="A142" s="7"/>
      <c r="C142" s="15"/>
      <c r="D142" s="16"/>
      <c r="E142" s="17"/>
      <c r="F142" s="16"/>
      <c r="G142" s="16"/>
      <c r="H142" s="18"/>
      <c r="I142" s="16"/>
      <c r="J142" s="17"/>
      <c r="K142" s="16"/>
      <c r="L142" s="63"/>
    </row>
    <row r="143" spans="1:12">
      <c r="A143" s="7"/>
      <c r="C143" s="15"/>
      <c r="D143" s="16"/>
      <c r="E143" s="17"/>
      <c r="F143" s="16"/>
      <c r="G143" s="16"/>
      <c r="H143" s="18"/>
      <c r="I143" s="16"/>
      <c r="J143" s="17"/>
      <c r="K143" s="16"/>
      <c r="L143" s="63"/>
    </row>
    <row r="144" spans="1:12">
      <c r="A144" s="7"/>
      <c r="C144" s="15"/>
      <c r="D144" s="16"/>
      <c r="E144" s="17"/>
      <c r="F144" s="16"/>
      <c r="G144" s="16"/>
      <c r="H144" s="18"/>
      <c r="I144" s="16"/>
      <c r="J144" s="17"/>
      <c r="K144" s="16"/>
      <c r="L144" s="63"/>
    </row>
    <row r="145" spans="1:12">
      <c r="A145" s="7"/>
      <c r="C145" s="15"/>
      <c r="D145" s="16"/>
      <c r="E145" s="17"/>
      <c r="F145" s="16"/>
      <c r="G145" s="16"/>
      <c r="H145" s="18"/>
      <c r="I145" s="16"/>
      <c r="J145" s="17"/>
      <c r="K145" s="16"/>
      <c r="L145" s="63"/>
    </row>
    <row r="146" spans="1:12">
      <c r="A146" s="7"/>
      <c r="C146" s="15"/>
      <c r="D146" s="16"/>
      <c r="E146" s="17"/>
      <c r="F146" s="16"/>
      <c r="G146" s="16"/>
      <c r="H146" s="18"/>
      <c r="I146" s="16"/>
      <c r="J146" s="17"/>
      <c r="K146" s="16"/>
      <c r="L146" s="63"/>
    </row>
    <row r="147" spans="1:12">
      <c r="A147" s="7"/>
      <c r="C147" s="15"/>
      <c r="D147" s="16"/>
      <c r="E147" s="17"/>
      <c r="F147" s="16"/>
      <c r="G147" s="16"/>
      <c r="H147" s="18"/>
      <c r="I147" s="16"/>
      <c r="J147" s="17"/>
      <c r="K147" s="16"/>
      <c r="L147" s="63"/>
    </row>
    <row r="148" spans="1:12">
      <c r="A148" s="7"/>
      <c r="C148" s="15"/>
      <c r="D148" s="16"/>
      <c r="E148" s="17"/>
      <c r="F148" s="16"/>
      <c r="G148" s="16"/>
      <c r="H148" s="18"/>
      <c r="I148" s="16"/>
      <c r="J148" s="17"/>
      <c r="K148" s="16"/>
      <c r="L148" s="63"/>
    </row>
    <row r="149" spans="1:12">
      <c r="A149" s="7"/>
      <c r="C149" s="15"/>
      <c r="D149" s="16"/>
      <c r="E149" s="17"/>
      <c r="F149" s="16"/>
      <c r="G149" s="16"/>
      <c r="H149" s="18"/>
      <c r="I149" s="16"/>
      <c r="J149" s="17"/>
      <c r="K149" s="16"/>
      <c r="L149" s="63"/>
    </row>
    <row r="150" spans="1:12">
      <c r="A150" s="7"/>
      <c r="C150" s="15"/>
      <c r="D150" s="16"/>
      <c r="E150" s="17"/>
      <c r="F150" s="16"/>
      <c r="G150" s="16"/>
      <c r="H150" s="18"/>
      <c r="I150" s="16"/>
      <c r="J150" s="17"/>
      <c r="K150" s="16"/>
      <c r="L150" s="63"/>
    </row>
    <row r="151" spans="1:12">
      <c r="A151" s="7"/>
      <c r="C151" s="15"/>
      <c r="D151" s="16"/>
      <c r="E151" s="17"/>
      <c r="F151" s="16"/>
      <c r="G151" s="16"/>
      <c r="H151" s="18"/>
      <c r="I151" s="16"/>
      <c r="J151" s="17"/>
      <c r="K151" s="16"/>
      <c r="L151" s="63"/>
    </row>
    <row r="152" spans="1:12">
      <c r="A152" s="7"/>
      <c r="C152" s="15"/>
      <c r="D152" s="16"/>
      <c r="E152" s="17"/>
      <c r="F152" s="16"/>
      <c r="G152" s="16"/>
      <c r="H152" s="18"/>
      <c r="I152" s="16"/>
      <c r="J152" s="17"/>
      <c r="K152" s="16"/>
      <c r="L152" s="63"/>
    </row>
    <row r="153" spans="1:12">
      <c r="A153" s="7"/>
      <c r="C153" s="15"/>
      <c r="D153" s="16"/>
      <c r="E153" s="17"/>
      <c r="F153" s="16"/>
      <c r="G153" s="16"/>
      <c r="H153" s="18"/>
      <c r="I153" s="16"/>
      <c r="J153" s="17"/>
      <c r="K153" s="16"/>
      <c r="L153" s="63"/>
    </row>
    <row r="154" spans="1:12">
      <c r="A154" s="7"/>
      <c r="C154" s="15"/>
      <c r="D154" s="16"/>
      <c r="E154" s="17"/>
      <c r="F154" s="16"/>
      <c r="G154" s="16"/>
      <c r="H154" s="18"/>
      <c r="I154" s="16"/>
      <c r="J154" s="17"/>
      <c r="K154" s="16"/>
      <c r="L154" s="63"/>
    </row>
    <row r="156" spans="1:12">
      <c r="A156" s="7"/>
      <c r="C156" s="15"/>
      <c r="D156" s="16"/>
      <c r="E156" s="17"/>
      <c r="F156" s="16"/>
      <c r="G156" s="16"/>
      <c r="H156" s="18"/>
      <c r="I156" s="16"/>
      <c r="J156" s="17"/>
      <c r="K156" s="16"/>
      <c r="L156" s="63"/>
    </row>
    <row r="157" spans="1:12">
      <c r="C157" s="14"/>
      <c r="D157" s="14"/>
      <c r="E157" s="23"/>
      <c r="F157" s="14"/>
      <c r="G157" s="14"/>
      <c r="H157" s="14"/>
      <c r="I157" s="24"/>
      <c r="J157" s="24"/>
      <c r="K157" s="25"/>
      <c r="L157" s="26" t="s">
        <v>189</v>
      </c>
    </row>
    <row r="158" spans="1:12">
      <c r="C158" s="14"/>
      <c r="D158" s="14"/>
      <c r="E158" s="23"/>
      <c r="F158" s="14"/>
      <c r="G158" s="14"/>
      <c r="H158" s="14"/>
      <c r="I158" s="24"/>
      <c r="J158" s="24"/>
      <c r="K158" s="25"/>
      <c r="L158" s="26"/>
    </row>
    <row r="159" spans="1:12">
      <c r="C159" s="14" t="s">
        <v>195</v>
      </c>
      <c r="D159" s="14"/>
      <c r="E159" s="23" t="s">
        <v>258</v>
      </c>
      <c r="F159" s="14"/>
      <c r="G159" s="14"/>
      <c r="H159" s="14"/>
      <c r="I159" s="24"/>
      <c r="J159" s="28" t="str">
        <f>J3</f>
        <v>For the 12 months ended 12/31/16</v>
      </c>
      <c r="K159" s="29"/>
      <c r="L159" s="29"/>
    </row>
    <row r="160" spans="1:12">
      <c r="C160" s="14"/>
      <c r="D160" s="16" t="s">
        <v>259</v>
      </c>
      <c r="E160" s="16" t="s">
        <v>217</v>
      </c>
      <c r="F160" s="16"/>
      <c r="G160" s="16"/>
      <c r="H160" s="16"/>
      <c r="I160" s="24"/>
      <c r="J160" s="24"/>
      <c r="K160" s="25"/>
      <c r="L160" s="27"/>
    </row>
    <row r="161" spans="1:12">
      <c r="C161" s="14"/>
      <c r="D161" s="16"/>
      <c r="E161" s="16"/>
      <c r="F161" s="16"/>
      <c r="G161" s="16"/>
      <c r="H161" s="16"/>
      <c r="I161" s="24"/>
      <c r="J161" s="24"/>
      <c r="K161" s="25"/>
      <c r="L161" s="27"/>
    </row>
    <row r="162" spans="1:12">
      <c r="A162" s="7"/>
      <c r="E162" s="136" t="str">
        <f>E6</f>
        <v>VECTREN</v>
      </c>
      <c r="K162" s="16"/>
      <c r="L162" s="19"/>
    </row>
    <row r="163" spans="1:12">
      <c r="A163" s="7"/>
      <c r="C163" s="52" t="s">
        <v>148</v>
      </c>
      <c r="D163" s="52" t="s">
        <v>149</v>
      </c>
      <c r="E163" s="52" t="s">
        <v>5</v>
      </c>
      <c r="F163" s="16" t="s">
        <v>259</v>
      </c>
      <c r="G163" s="16"/>
      <c r="H163" s="53" t="s">
        <v>6</v>
      </c>
      <c r="I163" s="16"/>
      <c r="J163" s="54" t="s">
        <v>7</v>
      </c>
      <c r="K163" s="16"/>
      <c r="L163" s="19"/>
    </row>
    <row r="164" spans="1:12">
      <c r="A164" s="7"/>
      <c r="C164" s="52"/>
      <c r="D164" s="24"/>
      <c r="E164" s="24"/>
      <c r="F164" s="24"/>
      <c r="G164" s="24"/>
      <c r="H164" s="24"/>
      <c r="I164" s="24"/>
      <c r="J164" s="24"/>
      <c r="K164" s="24"/>
      <c r="L164" s="66"/>
    </row>
    <row r="165" spans="1:12">
      <c r="A165" s="7" t="s">
        <v>260</v>
      </c>
      <c r="C165" s="15"/>
      <c r="D165" s="56" t="s">
        <v>201</v>
      </c>
      <c r="E165" s="16"/>
      <c r="F165" s="16"/>
      <c r="G165" s="16"/>
      <c r="H165" s="7"/>
      <c r="I165" s="16"/>
      <c r="J165" s="57" t="s">
        <v>8</v>
      </c>
      <c r="K165" s="16"/>
      <c r="L165" s="66"/>
    </row>
    <row r="166" spans="1:12" ht="16.5" thickBot="1">
      <c r="A166" s="31" t="s">
        <v>261</v>
      </c>
      <c r="C166" s="15"/>
      <c r="D166" s="58" t="s">
        <v>9</v>
      </c>
      <c r="E166" s="57" t="s">
        <v>10</v>
      </c>
      <c r="F166" s="59"/>
      <c r="G166" s="57" t="s">
        <v>11</v>
      </c>
      <c r="I166" s="59"/>
      <c r="J166" s="7" t="s">
        <v>12</v>
      </c>
      <c r="K166" s="16"/>
      <c r="L166" s="66"/>
    </row>
    <row r="167" spans="1:12">
      <c r="C167" s="15"/>
      <c r="D167" s="16"/>
      <c r="E167" s="67"/>
      <c r="F167" s="68"/>
      <c r="G167" s="69"/>
      <c r="I167" s="68"/>
      <c r="J167" s="67"/>
      <c r="K167" s="16"/>
      <c r="L167" s="19"/>
    </row>
    <row r="168" spans="1:12">
      <c r="A168" s="7"/>
      <c r="C168" s="15" t="s">
        <v>492</v>
      </c>
      <c r="D168" s="16"/>
      <c r="E168" s="16"/>
      <c r="F168" s="16"/>
      <c r="G168" s="16"/>
      <c r="H168" s="16"/>
      <c r="I168" s="16"/>
      <c r="J168" s="16"/>
      <c r="K168" s="16"/>
      <c r="L168" s="19"/>
    </row>
    <row r="169" spans="1:12">
      <c r="A169" s="7">
        <v>1</v>
      </c>
      <c r="C169" s="15" t="s">
        <v>171</v>
      </c>
      <c r="D169" s="16" t="s">
        <v>38</v>
      </c>
      <c r="E169" s="37">
        <f>'Workpapers (Pages 6 and 7)'!E28*1000</f>
        <v>21206184</v>
      </c>
      <c r="F169" s="16"/>
      <c r="G169" s="16" t="s">
        <v>172</v>
      </c>
      <c r="H169" s="61">
        <f>J261</f>
        <v>0.87996731943851858</v>
      </c>
      <c r="I169" s="16"/>
      <c r="J169" s="16">
        <f>+H169*E169</f>
        <v>18660748.890000001</v>
      </c>
      <c r="K169" s="25"/>
      <c r="L169" s="19"/>
    </row>
    <row r="170" spans="1:12">
      <c r="A170" s="8" t="s">
        <v>298</v>
      </c>
      <c r="B170" s="22"/>
      <c r="C170" s="21" t="s">
        <v>128</v>
      </c>
      <c r="D170" s="19"/>
      <c r="E170" s="37">
        <f>'Workpapers (Pages 6 and 7)'!E11*1000</f>
        <v>14961229</v>
      </c>
      <c r="F170" s="16"/>
      <c r="G170" s="70"/>
      <c r="H170" s="61">
        <v>1</v>
      </c>
      <c r="I170" s="16"/>
      <c r="J170" s="16">
        <f>+H170*E170</f>
        <v>14961229</v>
      </c>
      <c r="K170" s="25"/>
      <c r="L170" s="19"/>
    </row>
    <row r="171" spans="1:12">
      <c r="A171" s="7">
        <v>2</v>
      </c>
      <c r="C171" s="15" t="s">
        <v>173</v>
      </c>
      <c r="D171" s="16" t="s">
        <v>39</v>
      </c>
      <c r="E171" s="37">
        <v>0</v>
      </c>
      <c r="F171" s="16"/>
      <c r="G171" s="16" t="s">
        <v>172</v>
      </c>
      <c r="H171" s="61">
        <f>+H169</f>
        <v>0.87996731943851858</v>
      </c>
      <c r="I171" s="16"/>
      <c r="J171" s="16">
        <f t="shared" ref="J171:J177" si="2">+H171*E171</f>
        <v>0</v>
      </c>
      <c r="K171" s="25"/>
      <c r="L171" s="19"/>
    </row>
    <row r="172" spans="1:12">
      <c r="A172" s="7">
        <v>3</v>
      </c>
      <c r="C172" s="15" t="s">
        <v>174</v>
      </c>
      <c r="D172" s="16" t="s">
        <v>40</v>
      </c>
      <c r="E172" s="37">
        <f>'Workpapers (Pages 6 and 7)'!E54*1000</f>
        <v>38838528.999999993</v>
      </c>
      <c r="F172" s="16"/>
      <c r="G172" s="16" t="s">
        <v>175</v>
      </c>
      <c r="H172" s="61">
        <f>+H102</f>
        <v>9.3123195965472944E-2</v>
      </c>
      <c r="I172" s="16"/>
      <c r="J172" s="16">
        <f t="shared" si="2"/>
        <v>3616767.9470777032</v>
      </c>
      <c r="K172" s="16"/>
      <c r="L172" s="19" t="s">
        <v>259</v>
      </c>
    </row>
    <row r="173" spans="1:12">
      <c r="A173" s="7">
        <v>4</v>
      </c>
      <c r="C173" s="15" t="s">
        <v>176</v>
      </c>
      <c r="D173" s="16"/>
      <c r="E173" s="37">
        <v>0</v>
      </c>
      <c r="F173" s="16"/>
      <c r="G173" s="16" t="str">
        <f>+G172</f>
        <v>W/S</v>
      </c>
      <c r="H173" s="61">
        <f>+H172</f>
        <v>9.3123195965472944E-2</v>
      </c>
      <c r="I173" s="16"/>
      <c r="J173" s="16">
        <f t="shared" si="2"/>
        <v>0</v>
      </c>
      <c r="K173" s="16"/>
      <c r="L173" s="19"/>
    </row>
    <row r="174" spans="1:12">
      <c r="A174" s="7">
        <v>5</v>
      </c>
      <c r="C174" s="21" t="s">
        <v>53</v>
      </c>
      <c r="D174" s="19"/>
      <c r="E174" s="37">
        <f>'Workpapers (Pages 6 and 7)'!E31*1000</f>
        <v>793541</v>
      </c>
      <c r="F174" s="16"/>
      <c r="G174" s="16" t="str">
        <f>+G173</f>
        <v>W/S</v>
      </c>
      <c r="H174" s="61">
        <f>+H173</f>
        <v>9.3123195965472944E-2</v>
      </c>
      <c r="I174" s="16"/>
      <c r="J174" s="16">
        <f t="shared" si="2"/>
        <v>73897.074049637362</v>
      </c>
      <c r="K174" s="16"/>
      <c r="L174" s="19"/>
    </row>
    <row r="175" spans="1:12">
      <c r="A175" s="7" t="s">
        <v>177</v>
      </c>
      <c r="C175" s="21" t="s">
        <v>54</v>
      </c>
      <c r="D175" s="19"/>
      <c r="E175" s="37">
        <v>0</v>
      </c>
      <c r="F175" s="16"/>
      <c r="G175" s="71" t="str">
        <f>+G169</f>
        <v>TE</v>
      </c>
      <c r="H175" s="72">
        <f>+H169</f>
        <v>0.87996731943851858</v>
      </c>
      <c r="I175" s="16"/>
      <c r="J175" s="16">
        <f>+H175*E175</f>
        <v>0</v>
      </c>
      <c r="K175" s="16"/>
      <c r="L175" s="19"/>
    </row>
    <row r="176" spans="1:12">
      <c r="A176" s="7">
        <v>6</v>
      </c>
      <c r="C176" s="21" t="s">
        <v>178</v>
      </c>
      <c r="D176" s="19" t="str">
        <f>+D103</f>
        <v>356.1</v>
      </c>
      <c r="E176" s="37">
        <v>0</v>
      </c>
      <c r="F176" s="16"/>
      <c r="G176" s="16" t="s">
        <v>179</v>
      </c>
      <c r="H176" s="61">
        <f>+H103</f>
        <v>8.2612016533322452E-2</v>
      </c>
      <c r="I176" s="16"/>
      <c r="J176" s="16">
        <f t="shared" si="2"/>
        <v>0</v>
      </c>
      <c r="K176" s="16"/>
      <c r="L176" s="19"/>
    </row>
    <row r="177" spans="1:12" ht="16.5" thickBot="1">
      <c r="A177" s="7">
        <v>7</v>
      </c>
      <c r="C177" s="15" t="s">
        <v>180</v>
      </c>
      <c r="D177" s="16"/>
      <c r="E177" s="62">
        <v>0</v>
      </c>
      <c r="F177" s="16"/>
      <c r="G177" s="16" t="s">
        <v>259</v>
      </c>
      <c r="H177" s="61">
        <v>1</v>
      </c>
      <c r="I177" s="16"/>
      <c r="J177" s="38">
        <f t="shared" si="2"/>
        <v>0</v>
      </c>
      <c r="K177" s="16"/>
      <c r="L177" s="19"/>
    </row>
    <row r="178" spans="1:12">
      <c r="A178" s="8">
        <v>8</v>
      </c>
      <c r="B178" s="22"/>
      <c r="C178" s="21" t="s">
        <v>347</v>
      </c>
      <c r="D178" s="19"/>
      <c r="E178" s="19">
        <f>+E169-E170-E171+E172-E173-E174+E175+E176+E177</f>
        <v>44289942.999999993</v>
      </c>
      <c r="F178" s="19"/>
      <c r="G178" s="19"/>
      <c r="H178" s="19"/>
      <c r="I178" s="19"/>
      <c r="J178" s="19">
        <f>+J169-J170-J171+J172-J173-J174+J175+J176+J177</f>
        <v>7242390.7630280657</v>
      </c>
      <c r="K178" s="16"/>
      <c r="L178" s="19"/>
    </row>
    <row r="179" spans="1:12">
      <c r="A179" s="8"/>
      <c r="B179" s="22"/>
      <c r="C179" s="22"/>
      <c r="D179" s="19"/>
      <c r="E179" s="22"/>
      <c r="F179" s="19"/>
      <c r="G179" s="19"/>
      <c r="H179" s="19"/>
      <c r="I179" s="19"/>
      <c r="J179" s="22"/>
      <c r="K179" s="16"/>
      <c r="L179" s="19"/>
    </row>
    <row r="180" spans="1:12">
      <c r="A180" s="8"/>
      <c r="B180" s="22"/>
      <c r="C180" s="21" t="s">
        <v>493</v>
      </c>
      <c r="D180" s="19"/>
      <c r="E180" s="19"/>
      <c r="F180" s="19"/>
      <c r="G180" s="19"/>
      <c r="H180" s="19"/>
      <c r="I180" s="19"/>
      <c r="J180" s="19"/>
      <c r="K180" s="16"/>
      <c r="L180" s="19"/>
    </row>
    <row r="181" spans="1:12">
      <c r="A181" s="8">
        <v>9</v>
      </c>
      <c r="B181" s="22"/>
      <c r="C181" s="21" t="str">
        <f>+C169</f>
        <v xml:space="preserve">  Transmission </v>
      </c>
      <c r="D181" s="19" t="s">
        <v>55</v>
      </c>
      <c r="E181" s="37">
        <f>'Workpapers (Pages 6 and 7)'!E58*1000</f>
        <v>9721248.3900000006</v>
      </c>
      <c r="F181" s="19"/>
      <c r="G181" s="19" t="s">
        <v>14</v>
      </c>
      <c r="H181" s="72">
        <f>+H127</f>
        <v>1</v>
      </c>
      <c r="I181" s="19"/>
      <c r="J181" s="19">
        <f>+H181*E181</f>
        <v>9721248.3900000006</v>
      </c>
      <c r="K181" s="16"/>
      <c r="L181" s="63"/>
    </row>
    <row r="182" spans="1:12" s="22" customFormat="1">
      <c r="A182" s="8" t="s">
        <v>304</v>
      </c>
      <c r="B182" s="151"/>
      <c r="C182" s="21" t="s">
        <v>311</v>
      </c>
      <c r="D182" s="152"/>
      <c r="E182" s="37">
        <v>0</v>
      </c>
      <c r="F182" s="19"/>
      <c r="G182" s="19"/>
      <c r="H182" s="72">
        <v>1</v>
      </c>
      <c r="I182" s="19"/>
      <c r="J182" s="19">
        <f>+H182*E182</f>
        <v>0</v>
      </c>
      <c r="K182" s="152"/>
      <c r="L182" s="156"/>
    </row>
    <row r="183" spans="1:12">
      <c r="A183" s="7">
        <v>10</v>
      </c>
      <c r="C183" s="15" t="s">
        <v>250</v>
      </c>
      <c r="D183" s="16" t="s">
        <v>491</v>
      </c>
      <c r="E183" s="37">
        <f>'Workpapers (Pages 6 and 7)'!E59*1000</f>
        <v>1849217</v>
      </c>
      <c r="F183" s="16"/>
      <c r="G183" s="16" t="s">
        <v>175</v>
      </c>
      <c r="H183" s="61">
        <f>+H172</f>
        <v>9.3123195965472944E-2</v>
      </c>
      <c r="I183" s="16"/>
      <c r="J183" s="16">
        <f>+H183*E183</f>
        <v>172204.99707368398</v>
      </c>
      <c r="K183" s="16"/>
      <c r="L183" s="63"/>
    </row>
    <row r="184" spans="1:12" ht="16.5" thickBot="1">
      <c r="A184" s="7">
        <v>11</v>
      </c>
      <c r="C184" s="15" t="str">
        <f>+C176</f>
        <v xml:space="preserve">  Common</v>
      </c>
      <c r="D184" s="16" t="s">
        <v>235</v>
      </c>
      <c r="E184" s="62">
        <f>'Workpapers (Pages 6 and 7)'!E60*1000</f>
        <v>1245765</v>
      </c>
      <c r="F184" s="16"/>
      <c r="G184" s="16" t="s">
        <v>179</v>
      </c>
      <c r="H184" s="61">
        <f>+H176</f>
        <v>8.2612016533322452E-2</v>
      </c>
      <c r="I184" s="16"/>
      <c r="J184" s="38">
        <f>+H184*E184</f>
        <v>102915.15877663445</v>
      </c>
      <c r="K184" s="16"/>
      <c r="L184" s="63"/>
    </row>
    <row r="185" spans="1:12">
      <c r="A185" s="8">
        <v>12</v>
      </c>
      <c r="B185" s="22"/>
      <c r="C185" s="21" t="s">
        <v>77</v>
      </c>
      <c r="D185" s="19"/>
      <c r="E185" s="19">
        <f>SUM(E181:E184)</f>
        <v>12816230.390000001</v>
      </c>
      <c r="F185" s="19"/>
      <c r="G185" s="19"/>
      <c r="H185" s="19"/>
      <c r="I185" s="19"/>
      <c r="J185" s="19">
        <f>SUM(J181:J184)</f>
        <v>9996368.5458503198</v>
      </c>
      <c r="K185" s="16"/>
      <c r="L185" s="19"/>
    </row>
    <row r="186" spans="1:12">
      <c r="A186" s="7"/>
      <c r="C186" s="15"/>
      <c r="D186" s="16"/>
      <c r="E186" s="16"/>
      <c r="F186" s="16"/>
      <c r="G186" s="16"/>
      <c r="H186" s="16"/>
      <c r="I186" s="16"/>
      <c r="J186" s="16"/>
      <c r="K186" s="16"/>
      <c r="L186" s="19"/>
    </row>
    <row r="187" spans="1:12">
      <c r="A187" s="7" t="s">
        <v>259</v>
      </c>
      <c r="C187" s="15" t="s">
        <v>150</v>
      </c>
      <c r="E187" s="16"/>
      <c r="F187" s="16"/>
      <c r="G187" s="16"/>
      <c r="H187" s="16"/>
      <c r="I187" s="16"/>
      <c r="J187" s="16"/>
      <c r="K187" s="16"/>
      <c r="L187" s="19"/>
    </row>
    <row r="188" spans="1:12">
      <c r="A188" s="7"/>
      <c r="C188" s="15" t="s">
        <v>182</v>
      </c>
      <c r="F188" s="16"/>
      <c r="G188" s="16"/>
      <c r="I188" s="16"/>
      <c r="K188" s="16"/>
      <c r="L188" s="63"/>
    </row>
    <row r="189" spans="1:12">
      <c r="A189" s="7">
        <v>13</v>
      </c>
      <c r="C189" s="15" t="s">
        <v>183</v>
      </c>
      <c r="D189" s="16" t="s">
        <v>27</v>
      </c>
      <c r="E189" s="37">
        <v>0</v>
      </c>
      <c r="F189" s="16"/>
      <c r="G189" s="16" t="s">
        <v>175</v>
      </c>
      <c r="H189" s="35">
        <f>+H183</f>
        <v>9.3123195965472944E-2</v>
      </c>
      <c r="I189" s="16"/>
      <c r="J189" s="16">
        <f>+H189*E189</f>
        <v>0</v>
      </c>
      <c r="K189" s="16"/>
      <c r="L189" s="63"/>
    </row>
    <row r="190" spans="1:12">
      <c r="A190" s="7">
        <v>14</v>
      </c>
      <c r="C190" s="15" t="s">
        <v>245</v>
      </c>
      <c r="D190" s="16" t="str">
        <f>+D189</f>
        <v>263.i</v>
      </c>
      <c r="E190" s="37">
        <v>0</v>
      </c>
      <c r="F190" s="16"/>
      <c r="G190" s="16" t="str">
        <f>+G189</f>
        <v>W/S</v>
      </c>
      <c r="H190" s="35">
        <f>+H189</f>
        <v>9.3123195965472944E-2</v>
      </c>
      <c r="I190" s="16"/>
      <c r="J190" s="16">
        <f>+H190*E190</f>
        <v>0</v>
      </c>
      <c r="K190" s="16"/>
      <c r="L190" s="63"/>
    </row>
    <row r="191" spans="1:12">
      <c r="A191" s="7">
        <v>15</v>
      </c>
      <c r="C191" s="15" t="s">
        <v>246</v>
      </c>
      <c r="D191" s="16" t="s">
        <v>259</v>
      </c>
      <c r="F191" s="16"/>
      <c r="G191" s="16"/>
      <c r="I191" s="16"/>
      <c r="K191" s="16"/>
      <c r="L191" s="63"/>
    </row>
    <row r="192" spans="1:12">
      <c r="A192" s="7">
        <v>16</v>
      </c>
      <c r="C192" s="15" t="s">
        <v>279</v>
      </c>
      <c r="D192" s="16" t="s">
        <v>27</v>
      </c>
      <c r="E192" s="37">
        <f>+'Workpapers (Pages 6 and 7)'!E70*1000</f>
        <v>8723396.9999999981</v>
      </c>
      <c r="F192" s="16"/>
      <c r="G192" s="16" t="s">
        <v>181</v>
      </c>
      <c r="H192" s="35">
        <f>+H96</f>
        <v>0.17283353471225082</v>
      </c>
      <c r="I192" s="16"/>
      <c r="J192" s="16">
        <f>+H192*E192</f>
        <v>1507695.5382082444</v>
      </c>
      <c r="K192" s="16"/>
      <c r="L192" s="63"/>
    </row>
    <row r="193" spans="1:12">
      <c r="A193" s="7">
        <v>17</v>
      </c>
      <c r="C193" s="15" t="s">
        <v>280</v>
      </c>
      <c r="D193" s="16" t="s">
        <v>27</v>
      </c>
      <c r="E193" s="37">
        <f>+'Workpapers (Pages 6 and 7)'!F68*1000</f>
        <v>7920353</v>
      </c>
      <c r="F193" s="16"/>
      <c r="G193" s="19" t="str">
        <f>+G119</f>
        <v>NA</v>
      </c>
      <c r="H193" s="73" t="s">
        <v>281</v>
      </c>
      <c r="I193" s="16"/>
      <c r="J193" s="16">
        <v>0</v>
      </c>
      <c r="K193" s="16"/>
      <c r="L193" s="63"/>
    </row>
    <row r="194" spans="1:12">
      <c r="A194" s="7">
        <v>18</v>
      </c>
      <c r="C194" s="15" t="s">
        <v>282</v>
      </c>
      <c r="D194" s="16" t="str">
        <f>+D193</f>
        <v>263.i</v>
      </c>
      <c r="E194" s="37">
        <v>0</v>
      </c>
      <c r="F194" s="16"/>
      <c r="G194" s="16" t="str">
        <f>+G192</f>
        <v>GP</v>
      </c>
      <c r="H194" s="35">
        <f>+H192</f>
        <v>0.17283353471225082</v>
      </c>
      <c r="I194" s="16"/>
      <c r="J194" s="16">
        <f>+H194*E194</f>
        <v>0</v>
      </c>
      <c r="K194" s="16"/>
      <c r="L194" s="63"/>
    </row>
    <row r="195" spans="1:12" ht="16.5" thickBot="1">
      <c r="A195" s="7">
        <v>19</v>
      </c>
      <c r="C195" s="15" t="s">
        <v>283</v>
      </c>
      <c r="D195" s="16"/>
      <c r="E195" s="62">
        <v>0</v>
      </c>
      <c r="F195" s="16"/>
      <c r="G195" s="16" t="s">
        <v>181</v>
      </c>
      <c r="H195" s="35">
        <f>+H192</f>
        <v>0.17283353471225082</v>
      </c>
      <c r="I195" s="16"/>
      <c r="J195" s="38">
        <f>+H195*E195</f>
        <v>0</v>
      </c>
      <c r="K195" s="16"/>
      <c r="L195" s="63"/>
    </row>
    <row r="196" spans="1:12">
      <c r="A196" s="7">
        <v>20</v>
      </c>
      <c r="C196" s="15" t="s">
        <v>284</v>
      </c>
      <c r="D196" s="16"/>
      <c r="E196" s="16">
        <f>SUM(E189:E195)</f>
        <v>16643749.999999998</v>
      </c>
      <c r="F196" s="16"/>
      <c r="G196" s="16"/>
      <c r="H196" s="35"/>
      <c r="I196" s="16"/>
      <c r="J196" s="16">
        <f>SUM(J189:J195)</f>
        <v>1507695.5382082444</v>
      </c>
      <c r="K196" s="16"/>
      <c r="L196" s="19"/>
    </row>
    <row r="197" spans="1:12">
      <c r="A197" s="7"/>
      <c r="C197" s="15"/>
      <c r="D197" s="16"/>
      <c r="E197" s="16"/>
      <c r="F197" s="16"/>
      <c r="G197" s="16"/>
      <c r="H197" s="35"/>
      <c r="I197" s="16"/>
      <c r="J197" s="16"/>
      <c r="K197" s="16"/>
      <c r="L197" s="19"/>
    </row>
    <row r="198" spans="1:12">
      <c r="A198" s="7" t="s">
        <v>151</v>
      </c>
      <c r="C198" s="15"/>
      <c r="D198" s="16"/>
      <c r="E198" s="16"/>
      <c r="F198" s="16"/>
      <c r="G198" s="16"/>
      <c r="H198" s="35"/>
      <c r="I198" s="16"/>
      <c r="J198" s="16"/>
      <c r="K198" s="16"/>
      <c r="L198" s="19"/>
    </row>
    <row r="199" spans="1:12">
      <c r="A199" s="7" t="s">
        <v>259</v>
      </c>
      <c r="C199" s="15" t="s">
        <v>275</v>
      </c>
      <c r="D199" s="16" t="s">
        <v>276</v>
      </c>
      <c r="E199" s="16"/>
      <c r="F199" s="16"/>
      <c r="H199" s="74"/>
      <c r="I199" s="16"/>
      <c r="K199" s="16"/>
    </row>
    <row r="200" spans="1:12">
      <c r="A200" s="7">
        <v>21</v>
      </c>
      <c r="C200" s="75" t="s">
        <v>277</v>
      </c>
      <c r="D200" s="16"/>
      <c r="E200" s="76">
        <f>IF(E351&gt;0,1-(((1-E352)*(1-E351))/(1-E352*E351*E353)),0)</f>
        <v>0.39143749999999999</v>
      </c>
      <c r="F200" s="16"/>
      <c r="H200" s="74"/>
      <c r="I200" s="16"/>
      <c r="K200" s="16"/>
    </row>
    <row r="201" spans="1:12">
      <c r="A201" s="7">
        <v>22</v>
      </c>
      <c r="C201" s="12" t="s">
        <v>278</v>
      </c>
      <c r="D201" s="16"/>
      <c r="E201" s="76">
        <f>IF(J293&gt;0,(E200/(1-E200))*(1-J290/J293),0)</f>
        <v>0.48070689740693684</v>
      </c>
      <c r="F201" s="16"/>
      <c r="H201" s="74"/>
      <c r="I201" s="16"/>
      <c r="K201" s="16"/>
    </row>
    <row r="202" spans="1:12">
      <c r="A202" s="7"/>
      <c r="C202" s="15" t="s">
        <v>490</v>
      </c>
      <c r="D202" s="16"/>
      <c r="E202" s="16"/>
      <c r="F202" s="16"/>
      <c r="H202" s="74"/>
      <c r="I202" s="16"/>
      <c r="K202" s="16"/>
    </row>
    <row r="203" spans="1:12">
      <c r="A203" s="7"/>
      <c r="C203" s="15" t="s">
        <v>109</v>
      </c>
      <c r="D203" s="16"/>
      <c r="E203" s="16"/>
      <c r="F203" s="16"/>
      <c r="H203" s="74"/>
      <c r="I203" s="16"/>
      <c r="K203" s="16"/>
    </row>
    <row r="204" spans="1:12">
      <c r="A204" s="7">
        <v>23</v>
      </c>
      <c r="C204" s="75" t="s">
        <v>110</v>
      </c>
      <c r="D204" s="16"/>
      <c r="E204" s="77">
        <f>IF(E200&gt;0,1/(1-E200),0)</f>
        <v>1.6432165964876244</v>
      </c>
      <c r="F204" s="16"/>
      <c r="H204" s="74"/>
      <c r="I204" s="16"/>
      <c r="K204" s="16"/>
    </row>
    <row r="205" spans="1:12">
      <c r="A205" s="7">
        <v>24</v>
      </c>
      <c r="C205" s="15" t="s">
        <v>111</v>
      </c>
      <c r="D205" s="16"/>
      <c r="E205" s="37">
        <f>-'Workpapers (Pages 6 and 7)'!E72*1000</f>
        <v>-419271</v>
      </c>
      <c r="F205" s="16"/>
      <c r="H205" s="74"/>
      <c r="I205" s="16"/>
      <c r="K205" s="16"/>
    </row>
    <row r="206" spans="1:12">
      <c r="A206" s="7"/>
      <c r="C206" s="15"/>
      <c r="D206" s="16"/>
      <c r="E206" s="16"/>
      <c r="F206" s="16"/>
      <c r="H206" s="74"/>
      <c r="I206" s="16"/>
      <c r="K206" s="16"/>
    </row>
    <row r="207" spans="1:12">
      <c r="A207" s="7">
        <v>25</v>
      </c>
      <c r="C207" s="75" t="s">
        <v>112</v>
      </c>
      <c r="D207" s="78"/>
      <c r="E207" s="16">
        <f>E201*E211</f>
        <v>44227159.263055027</v>
      </c>
      <c r="F207" s="16"/>
      <c r="G207" s="16" t="s">
        <v>248</v>
      </c>
      <c r="H207" s="35"/>
      <c r="I207" s="16"/>
      <c r="J207" s="16">
        <f>E201*J211</f>
        <v>10804739.701254835</v>
      </c>
      <c r="K207" s="16"/>
      <c r="L207" s="79" t="s">
        <v>259</v>
      </c>
    </row>
    <row r="208" spans="1:12" ht="16.5" thickBot="1">
      <c r="A208" s="7">
        <v>26</v>
      </c>
      <c r="C208" s="12" t="s">
        <v>113</v>
      </c>
      <c r="D208" s="78"/>
      <c r="E208" s="137">
        <f>E204*E205</f>
        <v>-688953.0656259628</v>
      </c>
      <c r="F208" s="16"/>
      <c r="G208" s="12" t="s">
        <v>74</v>
      </c>
      <c r="H208" s="35">
        <f>H112</f>
        <v>0.24342255313588129</v>
      </c>
      <c r="I208" s="16"/>
      <c r="J208" s="137">
        <f>H208*E208</f>
        <v>-167706.71422546424</v>
      </c>
      <c r="K208" s="16"/>
      <c r="L208" s="79"/>
    </row>
    <row r="209" spans="1:12">
      <c r="A209" s="7">
        <v>27</v>
      </c>
      <c r="C209" s="80" t="s">
        <v>159</v>
      </c>
      <c r="D209" s="12" t="s">
        <v>160</v>
      </c>
      <c r="E209" s="20">
        <f>+E207+E208</f>
        <v>43538206.197429061</v>
      </c>
      <c r="F209" s="16"/>
      <c r="G209" s="16" t="s">
        <v>259</v>
      </c>
      <c r="H209" s="35" t="s">
        <v>259</v>
      </c>
      <c r="I209" s="16"/>
      <c r="J209" s="20">
        <f>+J207+J208</f>
        <v>10637032.987029372</v>
      </c>
      <c r="K209" s="16"/>
      <c r="L209" s="19"/>
    </row>
    <row r="210" spans="1:12">
      <c r="A210" s="7" t="s">
        <v>259</v>
      </c>
      <c r="D210" s="81"/>
      <c r="E210" s="16"/>
      <c r="F210" s="16"/>
      <c r="G210" s="16"/>
      <c r="H210" s="35"/>
      <c r="I210" s="16"/>
      <c r="J210" s="16"/>
      <c r="K210" s="16"/>
      <c r="L210" s="19"/>
    </row>
    <row r="211" spans="1:12">
      <c r="A211" s="7">
        <v>28</v>
      </c>
      <c r="C211" s="15" t="s">
        <v>161</v>
      </c>
      <c r="D211" s="18"/>
      <c r="E211" s="16">
        <f>+$J293*E135</f>
        <v>92004419.952424854</v>
      </c>
      <c r="F211" s="16"/>
      <c r="G211" s="16" t="s">
        <v>248</v>
      </c>
      <c r="H211" s="74"/>
      <c r="I211" s="16"/>
      <c r="J211" s="16">
        <f>+$J293*J135</f>
        <v>22476772.768476024</v>
      </c>
      <c r="K211" s="16"/>
    </row>
    <row r="212" spans="1:12">
      <c r="A212" s="7"/>
      <c r="C212" s="80" t="s">
        <v>56</v>
      </c>
      <c r="E212" s="16"/>
      <c r="F212" s="16"/>
      <c r="G212" s="16"/>
      <c r="H212" s="74"/>
      <c r="I212" s="16"/>
      <c r="J212" s="16"/>
      <c r="K212" s="16"/>
      <c r="L212" s="63"/>
    </row>
    <row r="213" spans="1:12">
      <c r="A213" s="7"/>
      <c r="C213" s="15"/>
      <c r="E213" s="17"/>
      <c r="F213" s="16"/>
      <c r="G213" s="16"/>
      <c r="H213" s="74"/>
      <c r="I213" s="16"/>
      <c r="J213" s="17"/>
      <c r="K213" s="16"/>
      <c r="L213" s="63"/>
    </row>
    <row r="214" spans="1:12">
      <c r="A214" s="7">
        <v>29</v>
      </c>
      <c r="C214" s="15" t="s">
        <v>57</v>
      </c>
      <c r="D214" s="16"/>
      <c r="E214" s="17">
        <f>+E211+E209+E196+E185+E178</f>
        <v>209292549.53985393</v>
      </c>
      <c r="F214" s="16"/>
      <c r="G214" s="16"/>
      <c r="H214" s="16"/>
      <c r="I214" s="16"/>
      <c r="J214" s="17">
        <f>+J211+J209+J196+J185+J178</f>
        <v>51860260.602592029</v>
      </c>
      <c r="K214" s="25"/>
      <c r="L214" s="27"/>
    </row>
    <row r="215" spans="1:12">
      <c r="A215" s="7"/>
      <c r="C215" s="15"/>
      <c r="D215" s="16"/>
      <c r="E215" s="17"/>
      <c r="F215" s="16"/>
      <c r="G215" s="16"/>
      <c r="H215" s="16"/>
      <c r="I215" s="16"/>
      <c r="J215" s="17"/>
      <c r="K215" s="25"/>
      <c r="L215" s="27"/>
    </row>
    <row r="216" spans="1:12">
      <c r="A216" s="7">
        <v>30</v>
      </c>
      <c r="C216" s="15" t="s">
        <v>358</v>
      </c>
      <c r="D216" s="16"/>
      <c r="E216" s="17"/>
      <c r="F216" s="16"/>
      <c r="G216" s="16"/>
      <c r="H216" s="16"/>
      <c r="I216" s="16"/>
      <c r="J216" s="17"/>
      <c r="K216" s="25"/>
      <c r="L216" s="27"/>
    </row>
    <row r="217" spans="1:12">
      <c r="A217" s="7"/>
      <c r="C217" s="15" t="s">
        <v>349</v>
      </c>
      <c r="D217" s="16"/>
      <c r="E217" s="17"/>
      <c r="F217" s="16"/>
      <c r="G217" s="16"/>
      <c r="H217" s="16"/>
      <c r="I217" s="16"/>
      <c r="J217" s="17"/>
      <c r="K217" s="25"/>
      <c r="L217" s="27"/>
    </row>
    <row r="218" spans="1:12">
      <c r="A218" s="7"/>
      <c r="C218" s="15" t="s">
        <v>350</v>
      </c>
      <c r="D218" s="16"/>
      <c r="E218" s="168">
        <f>+'[2]Attach GG Proj #1- Year 1'!$L$81</f>
        <v>19740191.404273644</v>
      </c>
      <c r="F218" s="16"/>
      <c r="G218" s="16"/>
      <c r="H218" s="16"/>
      <c r="I218" s="16"/>
      <c r="J218" s="168">
        <f>E218</f>
        <v>19740191.404273644</v>
      </c>
      <c r="K218" s="25"/>
      <c r="L218" s="27"/>
    </row>
    <row r="219" spans="1:12">
      <c r="A219" s="7"/>
      <c r="C219" s="15"/>
      <c r="D219" s="16"/>
      <c r="E219" s="17"/>
      <c r="F219" s="16"/>
      <c r="G219" s="16"/>
      <c r="H219" s="16"/>
      <c r="I219" s="16"/>
      <c r="J219" s="17"/>
      <c r="K219" s="25"/>
      <c r="L219" s="27"/>
    </row>
    <row r="220" spans="1:12">
      <c r="A220" s="7" t="s">
        <v>362</v>
      </c>
      <c r="C220" s="15" t="s">
        <v>512</v>
      </c>
      <c r="D220" s="16"/>
      <c r="E220" s="17"/>
      <c r="F220" s="16"/>
      <c r="G220" s="16"/>
      <c r="H220" s="16"/>
      <c r="I220" s="16"/>
      <c r="J220" s="17"/>
      <c r="K220" s="25"/>
      <c r="L220" s="27"/>
    </row>
    <row r="221" spans="1:12">
      <c r="A221" s="7"/>
      <c r="C221" s="15" t="s">
        <v>349</v>
      </c>
      <c r="D221" s="16"/>
      <c r="E221" s="17"/>
      <c r="F221" s="16"/>
      <c r="G221" s="16"/>
      <c r="H221" s="16"/>
      <c r="I221" s="16"/>
      <c r="J221" s="17"/>
      <c r="K221" s="25"/>
      <c r="L221" s="27"/>
    </row>
    <row r="222" spans="1:12">
      <c r="A222" s="7"/>
      <c r="C222" s="15" t="s">
        <v>363</v>
      </c>
      <c r="D222" s="16"/>
      <c r="E222" s="166">
        <v>0</v>
      </c>
      <c r="F222" s="16"/>
      <c r="G222" s="16"/>
      <c r="H222" s="16"/>
      <c r="I222" s="16"/>
      <c r="J222" s="166">
        <f>E222</f>
        <v>0</v>
      </c>
      <c r="K222" s="25"/>
      <c r="L222" s="27"/>
    </row>
    <row r="223" spans="1:12" ht="19.5" customHeight="1" thickBot="1">
      <c r="A223" s="7">
        <v>31</v>
      </c>
      <c r="C223" s="15" t="s">
        <v>351</v>
      </c>
      <c r="D223" s="16"/>
      <c r="E223" s="167">
        <f>E214-E218-E222</f>
        <v>189552358.1355803</v>
      </c>
      <c r="F223" s="16"/>
      <c r="G223" s="16"/>
      <c r="H223" s="16"/>
      <c r="I223" s="16"/>
      <c r="J223" s="167">
        <f>J214-J218-J222</f>
        <v>32120069.198318385</v>
      </c>
      <c r="K223" s="25"/>
      <c r="L223" s="27"/>
    </row>
    <row r="224" spans="1:12" ht="16.5" thickTop="1">
      <c r="A224" s="7"/>
      <c r="C224" s="15" t="s">
        <v>364</v>
      </c>
      <c r="D224" s="16"/>
      <c r="E224" s="17"/>
      <c r="F224" s="16"/>
      <c r="G224" s="16"/>
      <c r="H224" s="16"/>
      <c r="I224" s="16"/>
      <c r="J224" s="17"/>
      <c r="K224" s="25"/>
      <c r="L224" s="27"/>
    </row>
    <row r="225" spans="1:12">
      <c r="A225" s="7"/>
      <c r="C225" s="15"/>
      <c r="D225" s="16"/>
      <c r="E225" s="17"/>
      <c r="F225" s="16"/>
      <c r="G225" s="16"/>
      <c r="H225" s="16"/>
      <c r="I225" s="16"/>
      <c r="J225" s="17"/>
      <c r="K225" s="25"/>
      <c r="L225" s="27"/>
    </row>
    <row r="226" spans="1:12">
      <c r="A226" s="7"/>
      <c r="C226" s="15"/>
      <c r="D226" s="16"/>
      <c r="E226" s="17"/>
      <c r="F226" s="16"/>
      <c r="G226" s="16"/>
      <c r="H226" s="16"/>
      <c r="I226" s="16"/>
      <c r="J226" s="17"/>
      <c r="K226" s="25"/>
      <c r="L226" s="27"/>
    </row>
    <row r="227" spans="1:12">
      <c r="A227" s="7"/>
      <c r="C227" s="15"/>
      <c r="D227" s="16"/>
      <c r="E227" s="17"/>
      <c r="F227" s="16"/>
      <c r="G227" s="16"/>
      <c r="H227" s="16"/>
      <c r="I227" s="16"/>
      <c r="J227" s="17"/>
      <c r="K227" s="25"/>
      <c r="L227" s="27"/>
    </row>
    <row r="228" spans="1:12">
      <c r="A228" s="7"/>
      <c r="C228" s="15"/>
      <c r="D228" s="16"/>
      <c r="E228" s="17"/>
      <c r="F228" s="16"/>
      <c r="G228" s="16"/>
      <c r="H228" s="16"/>
      <c r="I228" s="16"/>
      <c r="J228" s="17"/>
      <c r="K228" s="25"/>
      <c r="L228" s="27"/>
    </row>
    <row r="229" spans="1:12">
      <c r="A229" s="7"/>
      <c r="C229" s="15"/>
      <c r="D229" s="16"/>
      <c r="E229" s="17"/>
      <c r="F229" s="16"/>
      <c r="G229" s="16"/>
      <c r="H229" s="16"/>
      <c r="I229" s="16"/>
      <c r="J229" s="17"/>
      <c r="K229" s="25"/>
      <c r="L229" s="27"/>
    </row>
    <row r="230" spans="1:12">
      <c r="A230" s="7"/>
      <c r="C230" s="15"/>
      <c r="D230" s="16"/>
      <c r="E230" s="17"/>
      <c r="F230" s="16"/>
      <c r="G230" s="16"/>
      <c r="H230" s="16"/>
      <c r="I230" s="16"/>
      <c r="J230" s="17"/>
      <c r="K230" s="25"/>
      <c r="L230" s="27"/>
    </row>
    <row r="231" spans="1:12">
      <c r="A231" s="7"/>
      <c r="C231" s="15"/>
      <c r="D231" s="16"/>
      <c r="E231" s="17"/>
      <c r="F231" s="16"/>
      <c r="G231" s="16"/>
      <c r="H231" s="16"/>
      <c r="I231" s="16"/>
      <c r="J231" s="17"/>
      <c r="K231" s="25"/>
      <c r="L231" s="27"/>
    </row>
    <row r="232" spans="1:12">
      <c r="A232" s="7"/>
      <c r="C232" s="15"/>
      <c r="D232" s="16"/>
      <c r="E232" s="17"/>
      <c r="F232" s="16"/>
      <c r="G232" s="16"/>
      <c r="H232" s="16"/>
      <c r="I232" s="16"/>
      <c r="J232" s="17"/>
      <c r="K232" s="25"/>
      <c r="L232" s="27"/>
    </row>
    <row r="233" spans="1:12">
      <c r="A233" s="7"/>
      <c r="C233" s="15"/>
      <c r="D233" s="16"/>
      <c r="E233" s="17"/>
      <c r="F233" s="16"/>
      <c r="G233" s="16"/>
      <c r="H233" s="16"/>
      <c r="I233" s="16"/>
      <c r="J233" s="17"/>
      <c r="K233" s="25"/>
      <c r="L233" s="27"/>
    </row>
    <row r="234" spans="1:12">
      <c r="A234" s="7"/>
      <c r="C234" s="15"/>
      <c r="D234" s="16"/>
      <c r="E234" s="17"/>
      <c r="F234" s="16"/>
      <c r="G234" s="16"/>
      <c r="H234" s="16"/>
      <c r="I234" s="16"/>
      <c r="J234" s="17"/>
      <c r="K234" s="25"/>
      <c r="L234" s="27"/>
    </row>
    <row r="235" spans="1:12">
      <c r="A235" s="7"/>
      <c r="C235" s="15"/>
      <c r="D235" s="16"/>
      <c r="E235" s="17"/>
      <c r="F235" s="16"/>
      <c r="G235" s="16"/>
      <c r="H235" s="16"/>
      <c r="I235" s="16"/>
      <c r="J235" s="17"/>
      <c r="K235" s="25"/>
      <c r="L235" s="27"/>
    </row>
    <row r="236" spans="1:12">
      <c r="C236" s="14"/>
      <c r="D236" s="14"/>
      <c r="E236" s="23"/>
      <c r="F236" s="14"/>
      <c r="G236" s="14"/>
      <c r="H236" s="14"/>
      <c r="I236" s="24"/>
      <c r="J236" s="24"/>
      <c r="K236" s="25"/>
      <c r="L236" s="26" t="s">
        <v>58</v>
      </c>
    </row>
    <row r="237" spans="1:12">
      <c r="C237" s="14"/>
      <c r="D237" s="14"/>
      <c r="E237" s="23"/>
      <c r="F237" s="14"/>
      <c r="G237" s="14"/>
      <c r="H237" s="14"/>
      <c r="I237" s="24"/>
      <c r="J237" s="24"/>
      <c r="K237" s="25"/>
      <c r="L237" s="26"/>
    </row>
    <row r="238" spans="1:12">
      <c r="C238" s="14" t="s">
        <v>195</v>
      </c>
      <c r="D238" s="14"/>
      <c r="E238" s="23" t="s">
        <v>258</v>
      </c>
      <c r="F238" s="14"/>
      <c r="G238" s="14"/>
      <c r="H238" s="14"/>
      <c r="I238" s="24"/>
      <c r="J238" s="28" t="str">
        <f>J3</f>
        <v>For the 12 months ended 12/31/16</v>
      </c>
      <c r="K238" s="29"/>
      <c r="L238" s="29"/>
    </row>
    <row r="239" spans="1:12">
      <c r="C239" s="14"/>
      <c r="D239" s="16" t="s">
        <v>259</v>
      </c>
      <c r="E239" s="16" t="s">
        <v>217</v>
      </c>
      <c r="F239" s="16"/>
      <c r="G239" s="16"/>
      <c r="H239" s="16"/>
      <c r="I239" s="24"/>
      <c r="J239" s="24"/>
      <c r="K239" s="25"/>
      <c r="L239" s="27"/>
    </row>
    <row r="240" spans="1:12">
      <c r="A240" s="7"/>
      <c r="K240" s="16"/>
      <c r="L240" s="19"/>
    </row>
    <row r="241" spans="1:12">
      <c r="A241" s="7"/>
      <c r="E241" s="136" t="str">
        <f>E6</f>
        <v>VECTREN</v>
      </c>
      <c r="K241" s="16"/>
      <c r="L241" s="19"/>
    </row>
    <row r="242" spans="1:12">
      <c r="A242" s="7"/>
      <c r="D242" s="60" t="s">
        <v>47</v>
      </c>
      <c r="F242" s="25"/>
      <c r="G242" s="25"/>
      <c r="H242" s="25"/>
      <c r="I242" s="25"/>
      <c r="J242" s="25"/>
      <c r="K242" s="16"/>
      <c r="L242" s="19"/>
    </row>
    <row r="243" spans="1:12">
      <c r="A243" s="7" t="s">
        <v>260</v>
      </c>
      <c r="C243" s="60"/>
      <c r="D243" s="25"/>
      <c r="E243" s="25"/>
      <c r="F243" s="25"/>
      <c r="G243" s="25"/>
      <c r="H243" s="25"/>
      <c r="I243" s="25"/>
      <c r="J243" s="25"/>
      <c r="K243" s="16"/>
      <c r="L243" s="19"/>
    </row>
    <row r="244" spans="1:12" ht="16.5" thickBot="1">
      <c r="A244" s="31" t="s">
        <v>261</v>
      </c>
      <c r="C244" s="82" t="s">
        <v>15</v>
      </c>
      <c r="D244" s="27"/>
      <c r="E244" s="27"/>
      <c r="F244" s="27"/>
      <c r="G244" s="27"/>
      <c r="H244" s="27"/>
      <c r="I244" s="22"/>
      <c r="J244" s="22"/>
      <c r="K244" s="19"/>
      <c r="L244" s="19"/>
    </row>
    <row r="245" spans="1:12">
      <c r="A245" s="7"/>
      <c r="C245" s="82"/>
      <c r="D245" s="27"/>
      <c r="E245" s="27"/>
      <c r="F245" s="27"/>
      <c r="G245" s="27"/>
      <c r="H245" s="27"/>
      <c r="I245" s="27"/>
      <c r="J245" s="27"/>
      <c r="K245" s="19"/>
      <c r="L245" s="19"/>
    </row>
    <row r="246" spans="1:12">
      <c r="A246" s="7">
        <v>1</v>
      </c>
      <c r="C246" s="41" t="s">
        <v>162</v>
      </c>
      <c r="D246" s="27"/>
      <c r="E246" s="19"/>
      <c r="F246" s="19"/>
      <c r="G246" s="19"/>
      <c r="H246" s="19"/>
      <c r="I246" s="19"/>
      <c r="J246" s="19">
        <f>E92</f>
        <v>468512529.11692321</v>
      </c>
      <c r="K246" s="19"/>
      <c r="L246" s="19"/>
    </row>
    <row r="247" spans="1:12">
      <c r="A247" s="7">
        <v>2</v>
      </c>
      <c r="C247" s="41" t="s">
        <v>163</v>
      </c>
      <c r="D247" s="22"/>
      <c r="E247" s="22"/>
      <c r="F247" s="22"/>
      <c r="G247" s="22"/>
      <c r="H247" s="22"/>
      <c r="I247" s="22"/>
      <c r="J247" s="37">
        <v>0</v>
      </c>
      <c r="K247" s="19"/>
      <c r="L247" s="19"/>
    </row>
    <row r="248" spans="1:12" ht="16.5" thickBot="1">
      <c r="A248" s="7">
        <v>3</v>
      </c>
      <c r="C248" s="83" t="s">
        <v>192</v>
      </c>
      <c r="D248" s="84"/>
      <c r="E248" s="85"/>
      <c r="F248" s="19"/>
      <c r="G248" s="19"/>
      <c r="H248" s="86"/>
      <c r="I248" s="19"/>
      <c r="J248" s="62">
        <v>0</v>
      </c>
      <c r="K248" s="19"/>
      <c r="L248" s="19"/>
    </row>
    <row r="249" spans="1:12">
      <c r="A249" s="7">
        <v>4</v>
      </c>
      <c r="C249" s="41" t="s">
        <v>193</v>
      </c>
      <c r="D249" s="27"/>
      <c r="E249" s="19"/>
      <c r="F249" s="19"/>
      <c r="G249" s="19"/>
      <c r="H249" s="86"/>
      <c r="I249" s="19"/>
      <c r="J249" s="19">
        <f>J246-J247-J248</f>
        <v>468512529.11692321</v>
      </c>
      <c r="K249" s="19"/>
      <c r="L249" s="19"/>
    </row>
    <row r="250" spans="1:12">
      <c r="A250" s="7"/>
      <c r="C250" s="22"/>
      <c r="D250" s="27"/>
      <c r="E250" s="19"/>
      <c r="F250" s="19"/>
      <c r="G250" s="19"/>
      <c r="H250" s="86"/>
      <c r="I250" s="19"/>
      <c r="J250" s="22"/>
      <c r="K250" s="19"/>
      <c r="L250" s="19"/>
    </row>
    <row r="251" spans="1:12">
      <c r="A251" s="7">
        <v>5</v>
      </c>
      <c r="C251" s="41" t="s">
        <v>194</v>
      </c>
      <c r="D251" s="87"/>
      <c r="E251" s="88"/>
      <c r="F251" s="88"/>
      <c r="G251" s="88"/>
      <c r="H251" s="89"/>
      <c r="I251" s="19" t="s">
        <v>16</v>
      </c>
      <c r="J251" s="64">
        <f>IF(J246&gt;0,J249/J246,0)</f>
        <v>1</v>
      </c>
      <c r="K251" s="19"/>
      <c r="L251" s="19"/>
    </row>
    <row r="252" spans="1:12">
      <c r="A252" s="7"/>
      <c r="C252" s="22"/>
      <c r="D252" s="22"/>
      <c r="E252" s="22"/>
      <c r="F252" s="22"/>
      <c r="G252" s="22"/>
      <c r="H252" s="22"/>
      <c r="I252" s="22"/>
      <c r="J252" s="22"/>
      <c r="K252" s="19"/>
      <c r="L252" s="19"/>
    </row>
    <row r="253" spans="1:12">
      <c r="A253" s="7"/>
      <c r="C253" s="21" t="s">
        <v>17</v>
      </c>
      <c r="D253" s="22"/>
      <c r="E253" s="22"/>
      <c r="F253" s="22"/>
      <c r="G253" s="22"/>
      <c r="H253" s="22"/>
      <c r="I253" s="22"/>
      <c r="J253" s="22"/>
      <c r="K253" s="19"/>
      <c r="L253" s="19"/>
    </row>
    <row r="254" spans="1:12">
      <c r="A254" s="7"/>
      <c r="C254" s="22"/>
      <c r="D254" s="22"/>
      <c r="E254" s="22"/>
      <c r="F254" s="22"/>
      <c r="G254" s="22"/>
      <c r="H254" s="22"/>
      <c r="I254" s="22"/>
      <c r="J254" s="22"/>
      <c r="K254" s="19"/>
      <c r="L254" s="19"/>
    </row>
    <row r="255" spans="1:12">
      <c r="A255" s="7">
        <v>6</v>
      </c>
      <c r="C255" s="22" t="s">
        <v>105</v>
      </c>
      <c r="D255" s="22"/>
      <c r="E255" s="27"/>
      <c r="F255" s="27"/>
      <c r="G255" s="27"/>
      <c r="H255" s="55"/>
      <c r="I255" s="27"/>
      <c r="J255" s="19">
        <f>E169</f>
        <v>21206184</v>
      </c>
      <c r="K255" s="19"/>
      <c r="L255" s="19"/>
    </row>
    <row r="256" spans="1:12" ht="16.5" thickBot="1">
      <c r="A256" s="7">
        <v>7</v>
      </c>
      <c r="C256" s="83" t="s">
        <v>106</v>
      </c>
      <c r="D256" s="84"/>
      <c r="E256" s="85"/>
      <c r="F256" s="85"/>
      <c r="G256" s="19"/>
      <c r="H256" s="19"/>
      <c r="I256" s="19"/>
      <c r="J256" s="62">
        <f>('Workpapers (Pages 6 and 7)'!E8+'Workpapers (Pages 6 and 7)'!E9+'Workpapers (Pages 6 and 7)'!E10)*1000</f>
        <v>2545435.11</v>
      </c>
      <c r="K256" s="19"/>
      <c r="L256" s="19"/>
    </row>
    <row r="257" spans="1:12">
      <c r="A257" s="7">
        <v>8</v>
      </c>
      <c r="C257" s="41" t="s">
        <v>59</v>
      </c>
      <c r="D257" s="87"/>
      <c r="E257" s="88"/>
      <c r="F257" s="88"/>
      <c r="G257" s="88"/>
      <c r="H257" s="89"/>
      <c r="I257" s="88"/>
      <c r="J257" s="19">
        <f>+J255-J256</f>
        <v>18660748.890000001</v>
      </c>
      <c r="K257" s="22"/>
    </row>
    <row r="258" spans="1:12">
      <c r="A258" s="7"/>
      <c r="C258" s="41"/>
      <c r="D258" s="27"/>
      <c r="E258" s="19"/>
      <c r="F258" s="19"/>
      <c r="G258" s="19"/>
      <c r="H258" s="19"/>
      <c r="I258" s="22"/>
      <c r="J258" s="22"/>
      <c r="K258" s="22"/>
    </row>
    <row r="259" spans="1:12">
      <c r="A259" s="7">
        <v>9</v>
      </c>
      <c r="C259" s="41" t="s">
        <v>102</v>
      </c>
      <c r="D259" s="27"/>
      <c r="E259" s="19"/>
      <c r="F259" s="19"/>
      <c r="G259" s="19"/>
      <c r="H259" s="19"/>
      <c r="I259" s="19"/>
      <c r="J259" s="72">
        <f>IF(J255&gt;0,J257/J255,0)</f>
        <v>0.87996731943851858</v>
      </c>
      <c r="K259" s="22"/>
    </row>
    <row r="260" spans="1:12">
      <c r="A260" s="7">
        <v>10</v>
      </c>
      <c r="C260" s="41" t="s">
        <v>103</v>
      </c>
      <c r="D260" s="27"/>
      <c r="E260" s="19"/>
      <c r="F260" s="19"/>
      <c r="G260" s="19"/>
      <c r="H260" s="19"/>
      <c r="I260" s="27" t="s">
        <v>14</v>
      </c>
      <c r="J260" s="90">
        <f>J251</f>
        <v>1</v>
      </c>
      <c r="K260" s="22"/>
    </row>
    <row r="261" spans="1:12">
      <c r="A261" s="7">
        <v>11</v>
      </c>
      <c r="C261" s="41" t="s">
        <v>104</v>
      </c>
      <c r="D261" s="27"/>
      <c r="E261" s="27"/>
      <c r="F261" s="27"/>
      <c r="G261" s="27"/>
      <c r="H261" s="27"/>
      <c r="I261" s="27" t="s">
        <v>253</v>
      </c>
      <c r="J261" s="91">
        <f>+J260*J259</f>
        <v>0.87996731943851858</v>
      </c>
      <c r="K261" s="22"/>
    </row>
    <row r="262" spans="1:12">
      <c r="A262" s="7"/>
      <c r="D262" s="25"/>
      <c r="E262" s="16"/>
      <c r="F262" s="16"/>
      <c r="G262" s="16"/>
      <c r="H262" s="92"/>
      <c r="I262" s="16"/>
    </row>
    <row r="263" spans="1:12">
      <c r="A263" s="7" t="s">
        <v>259</v>
      </c>
      <c r="C263" s="15" t="s">
        <v>86</v>
      </c>
      <c r="D263" s="16"/>
      <c r="E263" s="16"/>
      <c r="F263" s="16"/>
      <c r="G263" s="16"/>
      <c r="H263" s="16"/>
      <c r="I263" s="16"/>
      <c r="J263" s="16"/>
      <c r="K263" s="16"/>
      <c r="L263" s="19"/>
    </row>
    <row r="264" spans="1:12" ht="16.5" thickBot="1">
      <c r="A264" s="7" t="s">
        <v>259</v>
      </c>
      <c r="C264" s="15"/>
      <c r="D264" s="38" t="s">
        <v>60</v>
      </c>
      <c r="E264" s="93" t="s">
        <v>254</v>
      </c>
      <c r="F264" s="93" t="s">
        <v>14</v>
      </c>
      <c r="G264" s="16"/>
      <c r="H264" s="93" t="s">
        <v>255</v>
      </c>
      <c r="I264" s="16"/>
      <c r="J264" s="16"/>
      <c r="K264" s="16"/>
      <c r="L264" s="19"/>
    </row>
    <row r="265" spans="1:12">
      <c r="A265" s="7">
        <v>12</v>
      </c>
      <c r="C265" s="15" t="s">
        <v>247</v>
      </c>
      <c r="D265" s="16" t="s">
        <v>61</v>
      </c>
      <c r="E265" s="37">
        <f>'Workpapers (Page 8)'!E7*1000</f>
        <v>12583184</v>
      </c>
      <c r="F265" s="94">
        <v>0</v>
      </c>
      <c r="G265" s="94"/>
      <c r="H265" s="16">
        <f>E265*F265</f>
        <v>0</v>
      </c>
      <c r="I265" s="16"/>
      <c r="J265" s="16"/>
      <c r="K265" s="16"/>
      <c r="L265" s="19"/>
    </row>
    <row r="266" spans="1:12">
      <c r="A266" s="7">
        <v>13</v>
      </c>
      <c r="C266" s="15" t="s">
        <v>13</v>
      </c>
      <c r="D266" s="16" t="s">
        <v>267</v>
      </c>
      <c r="E266" s="37">
        <f>'Workpapers (Page 8)'!E8*1000</f>
        <v>2051194</v>
      </c>
      <c r="F266" s="94">
        <f>+J251</f>
        <v>1</v>
      </c>
      <c r="G266" s="94"/>
      <c r="H266" s="16">
        <f>E266*F266</f>
        <v>2051194</v>
      </c>
      <c r="I266" s="16"/>
      <c r="J266" s="16"/>
      <c r="K266" s="16"/>
      <c r="L266" s="19"/>
    </row>
    <row r="267" spans="1:12">
      <c r="A267" s="7">
        <v>14</v>
      </c>
      <c r="C267" s="15" t="s">
        <v>249</v>
      </c>
      <c r="D267" s="16" t="s">
        <v>268</v>
      </c>
      <c r="E267" s="37">
        <f>'Workpapers (Page 8)'!E9*1000</f>
        <v>5357336</v>
      </c>
      <c r="F267" s="94">
        <v>0</v>
      </c>
      <c r="G267" s="94"/>
      <c r="H267" s="16">
        <f>E267*F267</f>
        <v>0</v>
      </c>
      <c r="I267" s="16"/>
      <c r="J267" s="95" t="s">
        <v>256</v>
      </c>
      <c r="K267" s="16"/>
      <c r="L267" s="19"/>
    </row>
    <row r="268" spans="1:12" ht="16.5" thickBot="1">
      <c r="A268" s="7">
        <v>15</v>
      </c>
      <c r="C268" s="15" t="s">
        <v>115</v>
      </c>
      <c r="D268" s="16" t="s">
        <v>269</v>
      </c>
      <c r="E268" s="62">
        <f>'Workpapers (Page 8)'!E10*1000</f>
        <v>2034957</v>
      </c>
      <c r="F268" s="94">
        <v>0</v>
      </c>
      <c r="G268" s="94"/>
      <c r="H268" s="38">
        <f>E268*F268</f>
        <v>0</v>
      </c>
      <c r="I268" s="16"/>
      <c r="J268" s="31" t="s">
        <v>116</v>
      </c>
      <c r="K268" s="16"/>
      <c r="L268" s="19"/>
    </row>
    <row r="269" spans="1:12">
      <c r="A269" s="7">
        <v>16</v>
      </c>
      <c r="C269" s="15" t="s">
        <v>62</v>
      </c>
      <c r="D269" s="16"/>
      <c r="E269" s="16">
        <f>SUM(E265:E268)</f>
        <v>22026671</v>
      </c>
      <c r="F269" s="16"/>
      <c r="G269" s="16"/>
      <c r="H269" s="16">
        <f>SUM(H265:H268)</f>
        <v>2051194</v>
      </c>
      <c r="I269" s="52" t="s">
        <v>117</v>
      </c>
      <c r="J269" s="61">
        <f>IF(H269&gt;0,H269/E269,0)</f>
        <v>9.3123195965472944E-2</v>
      </c>
      <c r="K269" s="92" t="s">
        <v>117</v>
      </c>
      <c r="L269" s="19" t="s">
        <v>63</v>
      </c>
    </row>
    <row r="270" spans="1:12">
      <c r="A270" s="7"/>
      <c r="C270" s="15"/>
      <c r="D270" s="16"/>
      <c r="E270" s="16"/>
      <c r="F270" s="16"/>
      <c r="G270" s="16"/>
      <c r="H270" s="16"/>
      <c r="I270" s="16"/>
      <c r="J270" s="16"/>
      <c r="K270" s="16"/>
      <c r="L270" s="19"/>
    </row>
    <row r="271" spans="1:12">
      <c r="A271" s="7"/>
      <c r="C271" s="15" t="s">
        <v>87</v>
      </c>
      <c r="D271" s="16"/>
      <c r="E271" s="16"/>
      <c r="F271" s="16"/>
      <c r="G271" s="16"/>
      <c r="H271" s="16"/>
      <c r="I271" s="16"/>
      <c r="J271" s="16"/>
      <c r="K271" s="16"/>
      <c r="L271" s="19"/>
    </row>
    <row r="272" spans="1:12">
      <c r="A272" s="7"/>
      <c r="C272" s="15"/>
      <c r="D272" s="16"/>
      <c r="E272" s="56" t="s">
        <v>254</v>
      </c>
      <c r="F272" s="16"/>
      <c r="G272" s="16"/>
      <c r="H272" s="92" t="s">
        <v>118</v>
      </c>
      <c r="I272" s="74" t="s">
        <v>259</v>
      </c>
      <c r="J272" s="18" t="str">
        <f>+J267</f>
        <v>W&amp;S Allocator</v>
      </c>
    </row>
    <row r="273" spans="1:18">
      <c r="A273" s="7">
        <v>17</v>
      </c>
      <c r="C273" s="15" t="s">
        <v>119</v>
      </c>
      <c r="D273" s="16" t="s">
        <v>64</v>
      </c>
      <c r="E273" s="37">
        <f>'Workpapers (Page 8)'!E14*1000000</f>
        <v>2302465767</v>
      </c>
      <c r="F273" s="16"/>
      <c r="H273" s="7" t="s">
        <v>88</v>
      </c>
      <c r="I273" s="96"/>
      <c r="J273" s="7" t="s">
        <v>89</v>
      </c>
      <c r="K273" s="16"/>
      <c r="L273" s="55" t="s">
        <v>179</v>
      </c>
    </row>
    <row r="274" spans="1:18">
      <c r="A274" s="7">
        <v>18</v>
      </c>
      <c r="C274" s="15" t="s">
        <v>120</v>
      </c>
      <c r="D274" s="16" t="s">
        <v>135</v>
      </c>
      <c r="E274" s="37">
        <f>'Workpapers (Page 8)'!E15*1000000</f>
        <v>292955333</v>
      </c>
      <c r="F274" s="16"/>
      <c r="H274" s="35">
        <f>IF(E276&gt;0,E273/E276,0)</f>
        <v>0.88712608794002634</v>
      </c>
      <c r="I274" s="92" t="s">
        <v>121</v>
      </c>
      <c r="J274" s="35">
        <f>J269</f>
        <v>9.3123195965472944E-2</v>
      </c>
      <c r="K274" s="74" t="s">
        <v>117</v>
      </c>
      <c r="L274" s="97">
        <f>J274*H274</f>
        <v>8.2612016533322452E-2</v>
      </c>
    </row>
    <row r="275" spans="1:18" ht="16.5" thickBot="1">
      <c r="A275" s="7">
        <v>19</v>
      </c>
      <c r="C275" s="98" t="s">
        <v>122</v>
      </c>
      <c r="D275" s="38" t="s">
        <v>136</v>
      </c>
      <c r="E275" s="62">
        <v>0</v>
      </c>
      <c r="F275" s="16"/>
      <c r="G275" s="16"/>
      <c r="H275" s="16" t="s">
        <v>259</v>
      </c>
      <c r="I275" s="16"/>
      <c r="J275" s="16"/>
      <c r="K275" s="16"/>
      <c r="L275" s="19"/>
    </row>
    <row r="276" spans="1:18">
      <c r="A276" s="7">
        <v>20</v>
      </c>
      <c r="C276" s="15" t="s">
        <v>299</v>
      </c>
      <c r="D276" s="16"/>
      <c r="E276" s="16">
        <f>E273+E274+E275</f>
        <v>2595421100</v>
      </c>
      <c r="F276" s="16"/>
      <c r="G276" s="16"/>
      <c r="H276" s="16"/>
      <c r="I276" s="16"/>
      <c r="J276" s="16"/>
      <c r="K276" s="16"/>
      <c r="L276" s="19"/>
    </row>
    <row r="277" spans="1:18">
      <c r="A277" s="7"/>
      <c r="C277" s="15"/>
      <c r="D277" s="16"/>
      <c r="F277" s="16"/>
      <c r="G277" s="16"/>
      <c r="H277" s="16"/>
      <c r="I277" s="16"/>
      <c r="J277" s="16"/>
      <c r="K277" s="16"/>
      <c r="L277" s="19"/>
    </row>
    <row r="278" spans="1:18" ht="16.5" thickBot="1">
      <c r="A278" s="7"/>
      <c r="B278" s="24"/>
      <c r="C278" s="14" t="s">
        <v>90</v>
      </c>
      <c r="D278" s="16"/>
      <c r="E278" s="16"/>
      <c r="F278" s="16"/>
      <c r="G278" s="16"/>
      <c r="H278" s="16"/>
      <c r="I278" s="16"/>
      <c r="J278" s="93" t="s">
        <v>254</v>
      </c>
      <c r="K278" s="16"/>
      <c r="L278" s="19"/>
      <c r="M278" s="6"/>
      <c r="N278" s="2"/>
      <c r="O278" s="5"/>
      <c r="P278" s="6"/>
      <c r="Q278" s="2"/>
      <c r="R278" s="2"/>
    </row>
    <row r="279" spans="1:18">
      <c r="A279" s="7">
        <v>21</v>
      </c>
      <c r="B279" s="24"/>
      <c r="C279" s="24"/>
      <c r="D279" s="16" t="s">
        <v>3</v>
      </c>
      <c r="E279" s="16"/>
      <c r="F279" s="16"/>
      <c r="G279" s="16"/>
      <c r="H279" s="16"/>
      <c r="I279" s="16"/>
      <c r="J279" s="99">
        <f>'Workpapers (Page 9)'!E7*1000</f>
        <v>31450869</v>
      </c>
      <c r="K279" s="16"/>
      <c r="L279" s="19"/>
      <c r="M279" s="6"/>
      <c r="N279" s="2"/>
      <c r="O279" s="5"/>
      <c r="P279" s="6"/>
      <c r="Q279" s="2"/>
      <c r="R279" s="2"/>
    </row>
    <row r="280" spans="1:18">
      <c r="A280" s="7"/>
      <c r="C280" s="15"/>
      <c r="D280" s="16"/>
      <c r="E280" s="16"/>
      <c r="F280" s="16"/>
      <c r="G280" s="16"/>
      <c r="H280" s="16"/>
      <c r="I280" s="16"/>
      <c r="J280" s="16"/>
      <c r="K280" s="16"/>
      <c r="L280" s="19"/>
    </row>
    <row r="281" spans="1:18">
      <c r="A281" s="7">
        <v>22</v>
      </c>
      <c r="B281" s="24"/>
      <c r="C281" s="14"/>
      <c r="D281" s="16" t="s">
        <v>232</v>
      </c>
      <c r="E281" s="16"/>
      <c r="F281" s="16"/>
      <c r="G281" s="16"/>
      <c r="H281" s="16"/>
      <c r="I281" s="19"/>
      <c r="J281" s="100">
        <v>0</v>
      </c>
      <c r="K281" s="16"/>
      <c r="L281" s="19"/>
    </row>
    <row r="282" spans="1:18">
      <c r="A282" s="7"/>
      <c r="B282" s="24"/>
      <c r="C282" s="14"/>
      <c r="D282" s="16"/>
      <c r="E282" s="16"/>
      <c r="F282" s="16"/>
      <c r="G282" s="16"/>
      <c r="H282" s="16"/>
      <c r="I282" s="16"/>
      <c r="J282" s="16"/>
      <c r="K282" s="16"/>
      <c r="L282" s="19"/>
    </row>
    <row r="283" spans="1:18">
      <c r="A283" s="7"/>
      <c r="B283" s="24"/>
      <c r="C283" s="14" t="s">
        <v>29</v>
      </c>
      <c r="D283" s="16"/>
      <c r="E283" s="16"/>
      <c r="F283" s="16"/>
      <c r="G283" s="16"/>
      <c r="H283" s="16"/>
      <c r="I283" s="16"/>
      <c r="J283" s="16"/>
      <c r="K283" s="16"/>
      <c r="L283" s="19"/>
    </row>
    <row r="284" spans="1:18">
      <c r="A284" s="7">
        <v>23</v>
      </c>
      <c r="B284" s="24"/>
      <c r="C284" s="14"/>
      <c r="D284" s="16" t="s">
        <v>44</v>
      </c>
      <c r="E284" s="24"/>
      <c r="F284" s="16"/>
      <c r="G284" s="16"/>
      <c r="H284" s="16"/>
      <c r="I284" s="16"/>
      <c r="J284" s="37">
        <f>'Workpapers (Page 9)'!E13*1000</f>
        <v>859817849</v>
      </c>
      <c r="K284" s="16"/>
      <c r="L284" s="19"/>
    </row>
    <row r="285" spans="1:18">
      <c r="A285" s="7">
        <v>24</v>
      </c>
      <c r="B285" s="24"/>
      <c r="C285" s="14"/>
      <c r="D285" s="16" t="s">
        <v>30</v>
      </c>
      <c r="E285" s="16"/>
      <c r="F285" s="16"/>
      <c r="G285" s="16"/>
      <c r="H285" s="16"/>
      <c r="I285" s="16"/>
      <c r="J285" s="101">
        <f>-E291</f>
        <v>0</v>
      </c>
      <c r="K285" s="16"/>
      <c r="L285" s="19"/>
    </row>
    <row r="286" spans="1:18" ht="16.5" thickBot="1">
      <c r="A286" s="7">
        <v>25</v>
      </c>
      <c r="B286" s="24"/>
      <c r="C286" s="14"/>
      <c r="D286" s="16" t="s">
        <v>4</v>
      </c>
      <c r="E286" s="16"/>
      <c r="F286" s="16"/>
      <c r="G286" s="16"/>
      <c r="H286" s="16"/>
      <c r="I286" s="16"/>
      <c r="J286" s="62">
        <v>0</v>
      </c>
      <c r="K286" s="16"/>
      <c r="L286" s="19"/>
    </row>
    <row r="287" spans="1:18">
      <c r="A287" s="7">
        <v>26</v>
      </c>
      <c r="B287" s="24"/>
      <c r="C287" s="24"/>
      <c r="D287" s="16" t="s">
        <v>31</v>
      </c>
      <c r="E287" s="24" t="s">
        <v>32</v>
      </c>
      <c r="F287" s="24"/>
      <c r="G287" s="24"/>
      <c r="H287" s="24"/>
      <c r="I287" s="24"/>
      <c r="J287" s="16">
        <f>+J284+J285+J286</f>
        <v>859817849</v>
      </c>
      <c r="K287" s="16"/>
      <c r="L287" s="19"/>
    </row>
    <row r="288" spans="1:18">
      <c r="A288" s="7"/>
      <c r="C288" s="15"/>
      <c r="D288" s="16"/>
      <c r="E288" s="16"/>
      <c r="F288" s="16"/>
      <c r="G288" s="16"/>
      <c r="H288" s="92" t="s">
        <v>91</v>
      </c>
      <c r="I288" s="16"/>
      <c r="J288" s="16"/>
      <c r="K288" s="16"/>
      <c r="L288" s="19"/>
    </row>
    <row r="289" spans="1:18" ht="16.5" thickBot="1">
      <c r="A289" s="7"/>
      <c r="C289" s="15"/>
      <c r="D289" s="16"/>
      <c r="E289" s="31" t="s">
        <v>254</v>
      </c>
      <c r="F289" s="31" t="s">
        <v>26</v>
      </c>
      <c r="G289" s="16"/>
      <c r="H289" s="31" t="s">
        <v>92</v>
      </c>
      <c r="I289" s="16"/>
      <c r="J289" s="31" t="s">
        <v>93</v>
      </c>
      <c r="K289" s="16"/>
      <c r="L289" s="19"/>
    </row>
    <row r="290" spans="1:18">
      <c r="A290" s="7">
        <v>27</v>
      </c>
      <c r="C290" s="14" t="s">
        <v>270</v>
      </c>
      <c r="E290" s="37">
        <f>'Workpapers (Page 9)'!E6*1000</f>
        <v>658225738</v>
      </c>
      <c r="F290" s="102">
        <f>IF($E$293&gt;0,E290/$E$293,0)</f>
        <v>0.43360134296328345</v>
      </c>
      <c r="G290" s="103"/>
      <c r="H290" s="103">
        <f>IF(E290&gt;0,J279/E290,0)</f>
        <v>4.7781281077769099E-2</v>
      </c>
      <c r="J290" s="103">
        <f>H290*F290</f>
        <v>2.0718027643826804E-2</v>
      </c>
      <c r="K290" s="104" t="s">
        <v>94</v>
      </c>
    </row>
    <row r="291" spans="1:18">
      <c r="A291" s="7">
        <v>28</v>
      </c>
      <c r="C291" s="14" t="s">
        <v>152</v>
      </c>
      <c r="E291" s="37">
        <v>0</v>
      </c>
      <c r="F291" s="102">
        <f>IF($E$293&gt;0,E291/$E$293,0)</f>
        <v>0</v>
      </c>
      <c r="G291" s="103"/>
      <c r="H291" s="103">
        <f>IF(E291&gt;0,J281/E291,0)</f>
        <v>0</v>
      </c>
      <c r="J291" s="103">
        <f>H291*F291</f>
        <v>0</v>
      </c>
      <c r="K291" s="16"/>
    </row>
    <row r="292" spans="1:18" ht="16.5" thickBot="1">
      <c r="A292" s="7">
        <v>29</v>
      </c>
      <c r="C292" s="14" t="s">
        <v>33</v>
      </c>
      <c r="E292" s="38">
        <f>J287</f>
        <v>859817849</v>
      </c>
      <c r="F292" s="102">
        <f>IF($E$293&gt;0,E292/$E$293,0)</f>
        <v>0.56639865703671655</v>
      </c>
      <c r="G292" s="103"/>
      <c r="H292" s="105">
        <v>0.1082</v>
      </c>
      <c r="J292" s="106">
        <f>H292*F292</f>
        <v>6.1284334691372733E-2</v>
      </c>
      <c r="K292" s="16"/>
      <c r="R292" s="105">
        <f>(0.1238*0.7655)+(0.1082*0.2345)</f>
        <v>0.12014179999999999</v>
      </c>
    </row>
    <row r="293" spans="1:18">
      <c r="A293" s="7">
        <v>30</v>
      </c>
      <c r="C293" s="15" t="s">
        <v>34</v>
      </c>
      <c r="E293" s="16">
        <f>E292+E291+E290</f>
        <v>1518043587</v>
      </c>
      <c r="F293" s="16" t="s">
        <v>259</v>
      </c>
      <c r="G293" s="16"/>
      <c r="H293" s="16"/>
      <c r="I293" s="16"/>
      <c r="J293" s="103">
        <f>SUM(J290:J292)</f>
        <v>8.200236233519953E-2</v>
      </c>
      <c r="K293" s="104" t="s">
        <v>95</v>
      </c>
    </row>
    <row r="294" spans="1:18">
      <c r="F294" s="16"/>
      <c r="G294" s="16"/>
      <c r="H294" s="16"/>
      <c r="I294" s="16"/>
    </row>
    <row r="295" spans="1:18">
      <c r="A295" s="7"/>
      <c r="L295" s="19"/>
    </row>
    <row r="296" spans="1:18">
      <c r="A296" s="7"/>
      <c r="C296" s="14" t="s">
        <v>123</v>
      </c>
      <c r="D296" s="24"/>
      <c r="E296" s="24"/>
      <c r="F296" s="24"/>
      <c r="G296" s="24"/>
      <c r="H296" s="24"/>
      <c r="I296" s="24"/>
      <c r="J296" s="24"/>
      <c r="K296" s="24"/>
      <c r="L296" s="41"/>
    </row>
    <row r="297" spans="1:18" ht="16.5" thickBot="1">
      <c r="A297" s="7"/>
      <c r="C297" s="14"/>
      <c r="D297" s="14"/>
      <c r="E297" s="14"/>
      <c r="F297" s="14"/>
      <c r="G297" s="14"/>
      <c r="H297" s="14"/>
      <c r="I297" s="14"/>
      <c r="J297" s="31" t="s">
        <v>124</v>
      </c>
      <c r="K297" s="107"/>
    </row>
    <row r="298" spans="1:18">
      <c r="A298" s="7"/>
      <c r="C298" s="14" t="s">
        <v>125</v>
      </c>
      <c r="D298" s="24"/>
      <c r="E298" s="24" t="s">
        <v>35</v>
      </c>
      <c r="F298" s="24" t="s">
        <v>208</v>
      </c>
      <c r="G298" s="24"/>
      <c r="H298" s="108" t="s">
        <v>259</v>
      </c>
      <c r="I298" s="109"/>
      <c r="J298" s="110"/>
      <c r="K298" s="110"/>
    </row>
    <row r="299" spans="1:18">
      <c r="A299" s="7">
        <v>31</v>
      </c>
      <c r="C299" s="12" t="s">
        <v>36</v>
      </c>
      <c r="D299" s="24"/>
      <c r="E299" s="24"/>
      <c r="G299" s="24"/>
      <c r="I299" s="109"/>
      <c r="J299" s="111">
        <v>0</v>
      </c>
      <c r="K299" s="112"/>
    </row>
    <row r="300" spans="1:18" ht="16.5" thickBot="1">
      <c r="A300" s="7">
        <v>32</v>
      </c>
      <c r="C300" s="65" t="s">
        <v>294</v>
      </c>
      <c r="D300" s="113"/>
      <c r="E300" s="65"/>
      <c r="F300" s="114"/>
      <c r="G300" s="114"/>
      <c r="H300" s="114"/>
      <c r="I300" s="24"/>
      <c r="J300" s="115">
        <v>0</v>
      </c>
      <c r="K300" s="116"/>
    </row>
    <row r="301" spans="1:18">
      <c r="A301" s="7">
        <v>33</v>
      </c>
      <c r="C301" s="12" t="s">
        <v>126</v>
      </c>
      <c r="D301" s="25"/>
      <c r="F301" s="24"/>
      <c r="G301" s="24"/>
      <c r="H301" s="24"/>
      <c r="I301" s="24"/>
      <c r="J301" s="117">
        <f>+J299-J300</f>
        <v>0</v>
      </c>
      <c r="K301" s="112"/>
      <c r="M301" s="13"/>
      <c r="N301" s="13"/>
    </row>
    <row r="302" spans="1:18">
      <c r="A302" s="7"/>
      <c r="C302" s="12" t="s">
        <v>259</v>
      </c>
      <c r="D302" s="25"/>
      <c r="F302" s="24"/>
      <c r="G302" s="24"/>
      <c r="H302" s="50"/>
      <c r="I302" s="24"/>
      <c r="J302" s="118" t="s">
        <v>259</v>
      </c>
      <c r="K302" s="110"/>
      <c r="L302" s="119"/>
      <c r="M302" s="13"/>
      <c r="N302" s="13"/>
    </row>
    <row r="303" spans="1:18">
      <c r="A303" s="7">
        <v>34</v>
      </c>
      <c r="C303" s="14" t="s">
        <v>96</v>
      </c>
      <c r="D303" s="25"/>
      <c r="F303" s="24"/>
      <c r="G303" s="24"/>
      <c r="H303" s="120"/>
      <c r="I303" s="24"/>
      <c r="J303" s="121">
        <v>0</v>
      </c>
      <c r="K303" s="110"/>
      <c r="L303" s="119"/>
      <c r="M303" s="119"/>
      <c r="N303" s="10" t="s">
        <v>153</v>
      </c>
    </row>
    <row r="304" spans="1:18">
      <c r="A304" s="7"/>
      <c r="D304" s="24"/>
      <c r="E304" s="24"/>
      <c r="F304" s="24"/>
      <c r="G304" s="24"/>
      <c r="H304" s="24"/>
      <c r="I304" s="24"/>
      <c r="J304" s="118"/>
      <c r="K304" s="110"/>
      <c r="L304" s="119"/>
      <c r="M304" s="119"/>
      <c r="N304" s="9"/>
    </row>
    <row r="305" spans="1:14">
      <c r="C305" s="14" t="s">
        <v>271</v>
      </c>
      <c r="D305" s="24"/>
      <c r="E305" s="24" t="s">
        <v>295</v>
      </c>
      <c r="F305" s="24"/>
      <c r="G305" s="24"/>
      <c r="H305" s="24"/>
      <c r="I305" s="24"/>
      <c r="L305" s="122"/>
      <c r="M305" s="122"/>
      <c r="N305" s="9"/>
    </row>
    <row r="306" spans="1:14">
      <c r="A306" s="7">
        <v>35</v>
      </c>
      <c r="C306" s="14" t="s">
        <v>127</v>
      </c>
      <c r="D306" s="16"/>
      <c r="E306" s="16"/>
      <c r="F306" s="16"/>
      <c r="G306" s="16"/>
      <c r="H306" s="16"/>
      <c r="I306" s="16"/>
      <c r="J306" s="123">
        <f>+'Workpapers (Page 11)'!C11+'Workpapers (Page 11)'!C14+'Workpapers (Page 11)'!C15+'Workpapers (Page 11)'!C16</f>
        <v>25098701.120000001</v>
      </c>
      <c r="K306" s="124"/>
      <c r="L306" s="122"/>
      <c r="M306" s="122"/>
      <c r="N306" s="10" t="s">
        <v>154</v>
      </c>
    </row>
    <row r="307" spans="1:14">
      <c r="A307" s="7">
        <v>36</v>
      </c>
      <c r="C307" s="142" t="s">
        <v>296</v>
      </c>
      <c r="D307" s="143"/>
      <c r="E307" s="143"/>
      <c r="F307" s="143"/>
      <c r="G307" s="143"/>
      <c r="H307" s="24"/>
      <c r="I307" s="24"/>
      <c r="J307" s="123">
        <f>+'Workpapers (Page 11)'!C22+'Workpapers (Page 11)'!C14+'Workpapers (Page 11)'!C15+'Workpapers (Page 11)'!C16</f>
        <v>5198708</v>
      </c>
      <c r="L307" s="125"/>
      <c r="M307" s="125"/>
      <c r="N307" s="10" t="s">
        <v>155</v>
      </c>
    </row>
    <row r="308" spans="1:14">
      <c r="A308" s="7" t="s">
        <v>352</v>
      </c>
      <c r="C308" s="142" t="s">
        <v>510</v>
      </c>
      <c r="D308" s="143"/>
      <c r="E308" s="143"/>
      <c r="F308" s="143"/>
      <c r="G308" s="143"/>
      <c r="H308" s="24"/>
      <c r="I308" s="24"/>
      <c r="J308" s="123">
        <f>'Workpapers (Page 11)'!C25</f>
        <v>19035070</v>
      </c>
      <c r="L308" s="125"/>
      <c r="M308" s="10"/>
      <c r="N308" s="13"/>
    </row>
    <row r="309" spans="1:14" s="109" customFormat="1" ht="16.5" thickBot="1">
      <c r="A309" s="7" t="s">
        <v>365</v>
      </c>
      <c r="B309" s="12"/>
      <c r="C309" s="160" t="s">
        <v>511</v>
      </c>
      <c r="D309" s="161"/>
      <c r="E309" s="161"/>
      <c r="F309" s="161"/>
      <c r="G309" s="161"/>
      <c r="H309" s="161"/>
      <c r="I309" s="24"/>
      <c r="J309" s="162">
        <v>0</v>
      </c>
      <c r="L309" s="144"/>
      <c r="M309" s="145"/>
      <c r="N309" s="146"/>
    </row>
    <row r="310" spans="1:14">
      <c r="A310" s="7">
        <v>37</v>
      </c>
      <c r="C310" s="12" t="s">
        <v>366</v>
      </c>
      <c r="D310" s="7"/>
      <c r="E310" s="16"/>
      <c r="F310" s="16"/>
      <c r="G310" s="16"/>
      <c r="H310" s="16"/>
      <c r="I310" s="24"/>
      <c r="J310" s="127">
        <f>+J306-J309-J308-J307</f>
        <v>864923.12000000104</v>
      </c>
      <c r="K310" s="124"/>
      <c r="L310" s="128"/>
      <c r="M310" s="13"/>
      <c r="N310" s="13"/>
    </row>
    <row r="311" spans="1:14">
      <c r="A311" s="7"/>
      <c r="C311" s="126"/>
      <c r="D311" s="7"/>
      <c r="E311" s="16"/>
      <c r="F311" s="16"/>
      <c r="G311" s="16"/>
      <c r="H311" s="16"/>
      <c r="I311" s="24"/>
      <c r="J311" s="127"/>
      <c r="K311" s="124"/>
      <c r="L311" s="128"/>
      <c r="M311" s="13"/>
      <c r="N311" s="13"/>
    </row>
    <row r="312" spans="1:14">
      <c r="A312" s="7"/>
      <c r="C312" s="126"/>
      <c r="D312" s="7"/>
      <c r="E312" s="16"/>
      <c r="F312" s="16"/>
      <c r="G312" s="16"/>
      <c r="H312" s="16"/>
      <c r="I312" s="24"/>
      <c r="J312" s="127"/>
      <c r="K312" s="124"/>
      <c r="L312" s="128"/>
      <c r="M312" s="13"/>
      <c r="N312" s="13"/>
    </row>
    <row r="313" spans="1:14">
      <c r="C313" s="14"/>
      <c r="D313" s="14"/>
      <c r="E313" s="23"/>
      <c r="F313" s="14"/>
      <c r="G313" s="14"/>
      <c r="H313" s="14"/>
      <c r="I313" s="24"/>
      <c r="J313" s="24"/>
      <c r="K313" s="25"/>
      <c r="L313" s="26" t="s">
        <v>297</v>
      </c>
    </row>
    <row r="314" spans="1:14">
      <c r="C314" s="14"/>
      <c r="D314" s="14"/>
      <c r="E314" s="23"/>
      <c r="F314" s="14"/>
      <c r="G314" s="14"/>
      <c r="H314" s="14"/>
      <c r="I314" s="24"/>
      <c r="J314" s="24"/>
      <c r="K314" s="25"/>
      <c r="L314" s="26"/>
    </row>
    <row r="315" spans="1:14">
      <c r="C315" s="14" t="s">
        <v>195</v>
      </c>
      <c r="D315" s="14"/>
      <c r="E315" s="23" t="s">
        <v>258</v>
      </c>
      <c r="F315" s="14"/>
      <c r="G315" s="14"/>
      <c r="H315" s="14"/>
      <c r="I315" s="24"/>
      <c r="J315" s="28" t="str">
        <f>J3</f>
        <v>For the 12 months ended 12/31/16</v>
      </c>
      <c r="K315" s="29"/>
      <c r="L315" s="29"/>
    </row>
    <row r="316" spans="1:14">
      <c r="C316" s="14"/>
      <c r="D316" s="16" t="s">
        <v>259</v>
      </c>
      <c r="E316" s="16" t="s">
        <v>217</v>
      </c>
      <c r="F316" s="16"/>
      <c r="G316" s="16"/>
      <c r="H316" s="16"/>
      <c r="I316" s="24"/>
      <c r="J316" s="24"/>
      <c r="K316" s="25"/>
      <c r="L316" s="27"/>
    </row>
    <row r="317" spans="1:14">
      <c r="A317" s="7"/>
      <c r="B317" s="24"/>
      <c r="C317" s="126"/>
      <c r="D317" s="7"/>
      <c r="E317" s="16"/>
      <c r="F317" s="16"/>
      <c r="G317" s="16"/>
      <c r="H317" s="16"/>
      <c r="I317" s="24"/>
      <c r="J317" s="129"/>
      <c r="K317" s="110"/>
      <c r="L317" s="128"/>
    </row>
    <row r="318" spans="1:14">
      <c r="A318" s="7"/>
      <c r="B318" s="24"/>
      <c r="C318" s="126"/>
      <c r="D318" s="7"/>
      <c r="E318" s="135" t="str">
        <f>E6</f>
        <v>VECTREN</v>
      </c>
      <c r="F318" s="16"/>
      <c r="G318" s="16"/>
      <c r="H318" s="16"/>
      <c r="I318" s="24"/>
      <c r="J318" s="129"/>
      <c r="K318" s="110"/>
      <c r="L318" s="128"/>
    </row>
    <row r="319" spans="1:14">
      <c r="A319" s="7"/>
      <c r="B319" s="24"/>
      <c r="C319" s="126"/>
      <c r="D319" s="7"/>
      <c r="E319" s="16"/>
      <c r="F319" s="16"/>
      <c r="G319" s="16"/>
      <c r="H319" s="16"/>
      <c r="I319" s="24"/>
      <c r="J319" s="129"/>
      <c r="K319" s="110"/>
      <c r="L319" s="128"/>
    </row>
    <row r="320" spans="1:14">
      <c r="A320" s="7"/>
      <c r="B320" s="24"/>
      <c r="C320" s="14" t="s">
        <v>184</v>
      </c>
      <c r="D320" s="7"/>
      <c r="E320" s="16"/>
      <c r="F320" s="16"/>
      <c r="G320" s="16"/>
      <c r="H320" s="16"/>
      <c r="I320" s="24"/>
      <c r="J320" s="16"/>
      <c r="K320" s="24"/>
      <c r="L320" s="19"/>
    </row>
    <row r="321" spans="1:12">
      <c r="A321" s="7"/>
      <c r="B321" s="24"/>
      <c r="C321" s="14" t="s">
        <v>2</v>
      </c>
      <c r="D321" s="7"/>
      <c r="E321" s="16"/>
      <c r="F321" s="16"/>
      <c r="G321" s="16"/>
      <c r="H321" s="16"/>
      <c r="I321" s="24"/>
      <c r="J321" s="16"/>
      <c r="K321" s="24"/>
      <c r="L321" s="19"/>
    </row>
    <row r="322" spans="1:12">
      <c r="A322" s="7" t="s">
        <v>18</v>
      </c>
      <c r="B322" s="24"/>
      <c r="C322" s="14"/>
      <c r="D322" s="24"/>
      <c r="E322" s="16"/>
      <c r="F322" s="16"/>
      <c r="G322" s="16"/>
      <c r="H322" s="16"/>
      <c r="I322" s="24"/>
      <c r="J322" s="16"/>
      <c r="K322" s="24"/>
      <c r="L322" s="19"/>
    </row>
    <row r="323" spans="1:12" ht="16.5" thickBot="1">
      <c r="A323" s="31" t="s">
        <v>19</v>
      </c>
      <c r="B323" s="24"/>
      <c r="C323" s="14"/>
      <c r="D323" s="24"/>
      <c r="E323" s="16"/>
      <c r="F323" s="16"/>
      <c r="G323" s="16"/>
      <c r="H323" s="16"/>
      <c r="I323" s="24"/>
      <c r="J323" s="16"/>
      <c r="K323" s="24"/>
      <c r="L323" s="19"/>
    </row>
    <row r="324" spans="1:12">
      <c r="A324" s="7" t="s">
        <v>20</v>
      </c>
      <c r="B324" s="24"/>
      <c r="C324" s="82" t="s">
        <v>359</v>
      </c>
      <c r="D324" s="41"/>
      <c r="E324" s="19"/>
      <c r="F324" s="19"/>
      <c r="G324" s="19"/>
      <c r="H324" s="19"/>
      <c r="I324" s="41"/>
      <c r="J324" s="19"/>
      <c r="K324" s="41"/>
      <c r="L324" s="19"/>
    </row>
    <row r="325" spans="1:12">
      <c r="A325" s="7" t="s">
        <v>21</v>
      </c>
      <c r="B325" s="24"/>
      <c r="C325" s="82" t="s">
        <v>360</v>
      </c>
      <c r="D325" s="41"/>
      <c r="E325" s="19"/>
      <c r="F325" s="19"/>
      <c r="G325" s="19"/>
      <c r="H325" s="19"/>
      <c r="I325" s="41"/>
      <c r="J325" s="19"/>
      <c r="K325" s="41"/>
      <c r="L325" s="19"/>
    </row>
    <row r="326" spans="1:12">
      <c r="A326" s="7" t="s">
        <v>41</v>
      </c>
      <c r="B326" s="24"/>
      <c r="C326" s="82" t="s">
        <v>361</v>
      </c>
      <c r="D326" s="41"/>
      <c r="E326" s="41"/>
      <c r="F326" s="41"/>
      <c r="G326" s="41"/>
      <c r="H326" s="41"/>
      <c r="I326" s="41"/>
      <c r="J326" s="19"/>
      <c r="K326" s="41"/>
      <c r="L326" s="41"/>
    </row>
    <row r="327" spans="1:12">
      <c r="A327" s="7" t="s">
        <v>42</v>
      </c>
      <c r="B327" s="24"/>
      <c r="C327" s="82" t="s">
        <v>361</v>
      </c>
      <c r="D327" s="41"/>
      <c r="E327" s="41"/>
      <c r="F327" s="41"/>
      <c r="G327" s="41"/>
      <c r="H327" s="41"/>
      <c r="I327" s="41"/>
      <c r="J327" s="19"/>
      <c r="K327" s="41"/>
      <c r="L327" s="41"/>
    </row>
    <row r="328" spans="1:12">
      <c r="A328" s="7" t="s">
        <v>43</v>
      </c>
      <c r="B328" s="24"/>
      <c r="C328" s="41" t="s">
        <v>238</v>
      </c>
      <c r="D328" s="41"/>
      <c r="E328" s="41"/>
      <c r="F328" s="41"/>
      <c r="G328" s="41"/>
      <c r="H328" s="41"/>
      <c r="I328" s="41"/>
      <c r="J328" s="41"/>
      <c r="K328" s="41"/>
      <c r="L328" s="41"/>
    </row>
    <row r="329" spans="1:12">
      <c r="A329" s="7" t="s">
        <v>285</v>
      </c>
      <c r="B329" s="24"/>
      <c r="C329" s="41" t="s">
        <v>229</v>
      </c>
      <c r="D329" s="41"/>
      <c r="E329" s="41"/>
      <c r="F329" s="41"/>
      <c r="G329" s="41"/>
      <c r="H329" s="41"/>
      <c r="I329" s="41"/>
      <c r="J329" s="41"/>
      <c r="K329" s="41"/>
      <c r="L329" s="41"/>
    </row>
    <row r="330" spans="1:12">
      <c r="A330" s="7"/>
      <c r="B330" s="24"/>
      <c r="C330" s="41" t="s">
        <v>230</v>
      </c>
      <c r="D330" s="41"/>
      <c r="E330" s="41"/>
      <c r="F330" s="41"/>
      <c r="G330" s="41"/>
      <c r="H330" s="41"/>
      <c r="I330" s="41"/>
      <c r="J330" s="41"/>
      <c r="K330" s="41"/>
      <c r="L330" s="41"/>
    </row>
    <row r="331" spans="1:12">
      <c r="A331" s="7"/>
      <c r="B331" s="24"/>
      <c r="C331" s="41" t="s">
        <v>51</v>
      </c>
      <c r="D331" s="41"/>
      <c r="E331" s="41"/>
      <c r="F331" s="41"/>
      <c r="G331" s="41"/>
      <c r="H331" s="41"/>
      <c r="I331" s="41"/>
      <c r="J331" s="41"/>
      <c r="K331" s="41"/>
      <c r="L331" s="41"/>
    </row>
    <row r="332" spans="1:12">
      <c r="A332" s="7"/>
      <c r="B332" s="24"/>
      <c r="C332" s="41" t="s">
        <v>526</v>
      </c>
      <c r="D332" s="41"/>
      <c r="E332" s="41"/>
      <c r="F332" s="41"/>
      <c r="G332" s="41"/>
      <c r="H332" s="41"/>
      <c r="I332" s="41"/>
      <c r="J332" s="41"/>
      <c r="K332" s="41"/>
      <c r="L332" s="41"/>
    </row>
    <row r="333" spans="1:12">
      <c r="A333" s="7"/>
      <c r="B333" s="24"/>
      <c r="C333" s="41" t="s">
        <v>527</v>
      </c>
      <c r="D333" s="41"/>
      <c r="E333" s="41"/>
      <c r="F333" s="41"/>
      <c r="G333" s="41"/>
      <c r="H333" s="41"/>
      <c r="I333" s="41"/>
      <c r="J333" s="41"/>
      <c r="K333" s="41"/>
      <c r="L333" s="41"/>
    </row>
    <row r="334" spans="1:12">
      <c r="A334" s="7"/>
      <c r="B334" s="24"/>
      <c r="C334" s="41" t="s">
        <v>528</v>
      </c>
      <c r="D334" s="41"/>
      <c r="E334" s="41"/>
      <c r="F334" s="41"/>
      <c r="G334" s="41"/>
      <c r="H334" s="41"/>
      <c r="I334" s="41"/>
      <c r="J334" s="41"/>
      <c r="K334" s="41"/>
      <c r="L334" s="41"/>
    </row>
    <row r="335" spans="1:12">
      <c r="A335" s="7"/>
      <c r="B335" s="24"/>
      <c r="C335" s="41" t="s">
        <v>529</v>
      </c>
      <c r="D335" s="41"/>
      <c r="E335" s="41"/>
      <c r="F335" s="41"/>
      <c r="G335" s="41"/>
      <c r="H335" s="41"/>
      <c r="I335" s="41"/>
      <c r="J335" s="41"/>
      <c r="K335" s="41"/>
      <c r="L335" s="41"/>
    </row>
    <row r="336" spans="1:12">
      <c r="A336" s="7" t="s">
        <v>286</v>
      </c>
      <c r="B336" s="24"/>
      <c r="C336" s="41" t="s">
        <v>23</v>
      </c>
      <c r="D336" s="41"/>
      <c r="E336" s="41"/>
      <c r="F336" s="41"/>
      <c r="G336" s="41"/>
      <c r="H336" s="41"/>
      <c r="I336" s="41"/>
      <c r="J336" s="41"/>
      <c r="K336" s="41"/>
      <c r="L336" s="41"/>
    </row>
    <row r="337" spans="1:14">
      <c r="A337" s="7" t="s">
        <v>293</v>
      </c>
      <c r="B337" s="24"/>
      <c r="C337" s="41" t="s">
        <v>85</v>
      </c>
      <c r="D337" s="41"/>
      <c r="E337" s="41"/>
      <c r="F337" s="41"/>
      <c r="G337" s="41"/>
      <c r="H337" s="41"/>
      <c r="I337" s="41"/>
      <c r="J337" s="41"/>
      <c r="K337" s="41"/>
      <c r="L337" s="41"/>
    </row>
    <row r="338" spans="1:14">
      <c r="A338" s="7"/>
      <c r="B338" s="24"/>
      <c r="C338" s="41" t="s">
        <v>45</v>
      </c>
      <c r="D338" s="41"/>
      <c r="E338" s="41"/>
      <c r="F338" s="41"/>
      <c r="G338" s="41"/>
      <c r="H338" s="41"/>
      <c r="I338" s="41"/>
      <c r="J338" s="41"/>
      <c r="K338" s="41"/>
      <c r="L338" s="41"/>
    </row>
    <row r="339" spans="1:14">
      <c r="A339" s="7" t="s">
        <v>49</v>
      </c>
      <c r="B339" s="24"/>
      <c r="C339" s="41" t="s">
        <v>614</v>
      </c>
      <c r="D339" s="41"/>
      <c r="E339" s="41"/>
      <c r="F339" s="41"/>
      <c r="G339" s="41"/>
      <c r="H339" s="41"/>
      <c r="I339" s="41"/>
      <c r="J339" s="41"/>
      <c r="K339" s="41"/>
      <c r="L339" s="41"/>
    </row>
    <row r="340" spans="1:14">
      <c r="A340" s="7"/>
      <c r="B340" s="24"/>
      <c r="C340" s="22" t="s">
        <v>306</v>
      </c>
      <c r="D340" s="41"/>
      <c r="E340" s="41"/>
      <c r="F340" s="41"/>
      <c r="G340" s="41"/>
      <c r="H340" s="41"/>
      <c r="I340" s="41"/>
      <c r="J340" s="41"/>
      <c r="K340" s="41"/>
      <c r="L340" s="41"/>
    </row>
    <row r="341" spans="1:14">
      <c r="A341" s="7"/>
      <c r="B341" s="24"/>
      <c r="C341" s="41" t="s">
        <v>615</v>
      </c>
      <c r="D341" s="41"/>
      <c r="E341" s="41"/>
      <c r="F341" s="41"/>
      <c r="G341" s="41"/>
      <c r="H341" s="41"/>
      <c r="I341" s="41"/>
      <c r="J341" s="41"/>
      <c r="K341" s="41"/>
      <c r="L341" s="41"/>
    </row>
    <row r="342" spans="1:14">
      <c r="A342" s="7" t="s">
        <v>50</v>
      </c>
      <c r="B342" s="24"/>
      <c r="C342" s="41" t="s">
        <v>48</v>
      </c>
      <c r="D342" s="41"/>
      <c r="E342" s="41"/>
      <c r="F342" s="41"/>
      <c r="G342" s="41"/>
      <c r="H342" s="41"/>
      <c r="I342" s="41"/>
      <c r="J342" s="41"/>
      <c r="K342" s="41"/>
      <c r="L342" s="41"/>
    </row>
    <row r="343" spans="1:14">
      <c r="A343" s="7"/>
      <c r="B343" s="24"/>
      <c r="C343" s="41" t="s">
        <v>236</v>
      </c>
      <c r="D343" s="41"/>
      <c r="E343" s="41"/>
      <c r="F343" s="41"/>
      <c r="G343" s="41"/>
      <c r="H343" s="41"/>
      <c r="I343" s="41"/>
      <c r="J343" s="41"/>
      <c r="K343" s="41"/>
      <c r="L343" s="41"/>
    </row>
    <row r="344" spans="1:14">
      <c r="A344" s="7"/>
      <c r="B344" s="24"/>
      <c r="C344" s="41" t="s">
        <v>237</v>
      </c>
      <c r="D344" s="41"/>
      <c r="E344" s="41"/>
      <c r="F344" s="41"/>
      <c r="G344" s="41"/>
      <c r="H344" s="41"/>
      <c r="I344" s="41"/>
      <c r="J344" s="41"/>
      <c r="K344" s="41"/>
      <c r="L344" s="41"/>
    </row>
    <row r="345" spans="1:14">
      <c r="A345" s="7" t="s">
        <v>79</v>
      </c>
      <c r="B345" s="24"/>
      <c r="C345" s="41" t="s">
        <v>300</v>
      </c>
      <c r="D345" s="41"/>
      <c r="E345" s="41"/>
      <c r="F345" s="41"/>
      <c r="G345" s="41"/>
      <c r="H345" s="41"/>
      <c r="I345" s="41"/>
      <c r="J345" s="41"/>
      <c r="K345" s="41"/>
      <c r="L345" s="41"/>
    </row>
    <row r="346" spans="1:14">
      <c r="A346" s="7"/>
      <c r="B346" s="24"/>
      <c r="C346" s="41" t="s">
        <v>301</v>
      </c>
      <c r="D346" s="41"/>
      <c r="E346" s="41"/>
      <c r="F346" s="41"/>
      <c r="G346" s="41"/>
      <c r="H346" s="41"/>
      <c r="I346" s="41"/>
      <c r="J346" s="41"/>
      <c r="K346" s="41"/>
      <c r="L346" s="41"/>
    </row>
    <row r="347" spans="1:14">
      <c r="A347" s="7"/>
      <c r="B347" s="24"/>
      <c r="C347" s="41" t="s">
        <v>302</v>
      </c>
      <c r="D347" s="41"/>
      <c r="E347" s="41"/>
      <c r="F347" s="41"/>
      <c r="G347" s="41"/>
      <c r="H347" s="41"/>
      <c r="I347" s="41"/>
      <c r="J347" s="41"/>
      <c r="K347" s="41"/>
      <c r="L347" s="41"/>
    </row>
    <row r="348" spans="1:14">
      <c r="A348" s="7"/>
      <c r="B348" s="24"/>
      <c r="C348" s="41" t="s">
        <v>97</v>
      </c>
      <c r="D348" s="41"/>
      <c r="E348" s="41"/>
      <c r="F348" s="41"/>
      <c r="G348" s="41"/>
      <c r="H348" s="41"/>
      <c r="I348" s="41"/>
      <c r="J348" s="41"/>
      <c r="K348" s="41"/>
      <c r="L348" s="41"/>
    </row>
    <row r="349" spans="1:14" ht="16.5" thickBot="1">
      <c r="A349" s="7"/>
      <c r="B349" s="24"/>
      <c r="C349" s="41" t="s">
        <v>307</v>
      </c>
      <c r="D349" s="41"/>
      <c r="E349" s="41"/>
      <c r="F349" s="41"/>
      <c r="G349" s="41"/>
      <c r="H349" s="41"/>
      <c r="I349" s="41"/>
      <c r="J349" s="41"/>
      <c r="K349" s="41"/>
      <c r="L349" s="41"/>
    </row>
    <row r="350" spans="1:14">
      <c r="A350" s="7"/>
      <c r="B350" s="24"/>
      <c r="C350" s="41" t="s">
        <v>98</v>
      </c>
      <c r="D350" s="41"/>
      <c r="E350" s="41"/>
      <c r="F350" s="41"/>
      <c r="G350" s="41"/>
      <c r="H350" s="41"/>
      <c r="I350" s="41"/>
      <c r="J350" s="363" t="s">
        <v>610</v>
      </c>
      <c r="K350" s="364"/>
      <c r="L350" s="41"/>
    </row>
    <row r="351" spans="1:14">
      <c r="A351" s="7" t="s">
        <v>259</v>
      </c>
      <c r="B351" s="24"/>
      <c r="C351" s="41" t="s">
        <v>99</v>
      </c>
      <c r="D351" s="41" t="s">
        <v>100</v>
      </c>
      <c r="E351" s="130">
        <v>0.35</v>
      </c>
      <c r="F351" s="41"/>
      <c r="G351" s="41"/>
      <c r="H351" s="41"/>
      <c r="I351" s="41"/>
      <c r="J351" s="365" t="s">
        <v>609</v>
      </c>
      <c r="K351" s="366"/>
      <c r="L351" s="41"/>
    </row>
    <row r="352" spans="1:14" ht="16.5" thickBot="1">
      <c r="A352" s="7"/>
      <c r="B352" s="24"/>
      <c r="C352" s="41"/>
      <c r="D352" s="41" t="s">
        <v>101</v>
      </c>
      <c r="E352" s="277">
        <v>6.3750000000000001E-2</v>
      </c>
      <c r="F352" s="41" t="s">
        <v>607</v>
      </c>
      <c r="G352" s="41"/>
      <c r="H352" s="41"/>
      <c r="I352" s="41"/>
      <c r="J352" s="367" t="s">
        <v>608</v>
      </c>
      <c r="K352" s="368"/>
      <c r="L352" s="41"/>
      <c r="M352" s="11"/>
      <c r="N352" s="11" t="s">
        <v>158</v>
      </c>
    </row>
    <row r="353" spans="1:12">
      <c r="A353" s="7"/>
      <c r="B353" s="24"/>
      <c r="C353" s="41"/>
      <c r="D353" s="41" t="s">
        <v>239</v>
      </c>
      <c r="E353" s="130">
        <v>0</v>
      </c>
      <c r="F353" s="41" t="s">
        <v>606</v>
      </c>
      <c r="G353" s="41"/>
      <c r="H353" s="41"/>
      <c r="I353" s="41"/>
      <c r="J353" s="41"/>
      <c r="K353" s="41"/>
      <c r="L353" s="41"/>
    </row>
    <row r="354" spans="1:12">
      <c r="A354" s="7" t="s">
        <v>80</v>
      </c>
      <c r="B354" s="24"/>
      <c r="C354" s="41" t="s">
        <v>272</v>
      </c>
      <c r="D354" s="41"/>
      <c r="E354" s="41"/>
      <c r="F354" s="41"/>
      <c r="G354" s="41"/>
      <c r="H354" s="41"/>
      <c r="I354" s="41"/>
      <c r="J354" s="131"/>
      <c r="K354" s="131"/>
      <c r="L354" s="41"/>
    </row>
    <row r="355" spans="1:12">
      <c r="A355" s="7" t="s">
        <v>81</v>
      </c>
      <c r="B355" s="24"/>
      <c r="C355" s="41" t="s">
        <v>46</v>
      </c>
      <c r="D355" s="41"/>
      <c r="E355" s="41"/>
      <c r="F355" s="41"/>
      <c r="G355" s="41"/>
      <c r="H355" s="41"/>
      <c r="I355" s="41"/>
      <c r="J355" s="41"/>
      <c r="K355" s="41"/>
      <c r="L355" s="41"/>
    </row>
    <row r="356" spans="1:12">
      <c r="A356" s="7"/>
      <c r="B356" s="24"/>
      <c r="C356" s="41" t="s">
        <v>78</v>
      </c>
      <c r="D356" s="41"/>
      <c r="E356" s="41"/>
      <c r="F356" s="41"/>
      <c r="G356" s="41"/>
      <c r="H356" s="41"/>
      <c r="I356" s="41"/>
      <c r="J356" s="41"/>
      <c r="K356" s="41"/>
      <c r="L356" s="41"/>
    </row>
    <row r="357" spans="1:12">
      <c r="A357" s="7" t="s">
        <v>82</v>
      </c>
      <c r="B357" s="24"/>
      <c r="C357" s="41" t="s">
        <v>287</v>
      </c>
      <c r="D357" s="41"/>
      <c r="E357" s="41"/>
      <c r="F357" s="41"/>
      <c r="G357" s="41"/>
      <c r="H357" s="41"/>
      <c r="I357" s="41"/>
      <c r="J357" s="41"/>
      <c r="K357" s="41"/>
      <c r="L357" s="41"/>
    </row>
    <row r="358" spans="1:12">
      <c r="A358" s="7"/>
      <c r="B358" s="24"/>
      <c r="C358" s="41" t="s">
        <v>114</v>
      </c>
      <c r="D358" s="41"/>
      <c r="E358" s="41"/>
      <c r="F358" s="41"/>
      <c r="G358" s="41"/>
      <c r="H358" s="41"/>
      <c r="I358" s="41"/>
      <c r="J358" s="41"/>
      <c r="K358" s="41"/>
      <c r="L358" s="41"/>
    </row>
    <row r="359" spans="1:12">
      <c r="A359" s="7"/>
      <c r="B359" s="24"/>
      <c r="C359" s="41" t="s">
        <v>292</v>
      </c>
      <c r="D359" s="41"/>
      <c r="E359" s="41"/>
      <c r="F359" s="41"/>
      <c r="G359" s="41"/>
      <c r="H359" s="41"/>
      <c r="I359" s="41"/>
      <c r="J359" s="41"/>
      <c r="K359" s="41"/>
      <c r="L359" s="41"/>
    </row>
    <row r="360" spans="1:12">
      <c r="A360" s="7" t="s">
        <v>84</v>
      </c>
      <c r="B360" s="24"/>
      <c r="C360" s="41" t="s">
        <v>240</v>
      </c>
      <c r="D360" s="41"/>
      <c r="E360" s="41"/>
      <c r="F360" s="41"/>
      <c r="G360" s="41"/>
      <c r="H360" s="41"/>
      <c r="I360" s="41"/>
      <c r="J360" s="41"/>
      <c r="K360" s="41"/>
      <c r="L360" s="41"/>
    </row>
    <row r="361" spans="1:12">
      <c r="A361" s="7" t="s">
        <v>221</v>
      </c>
      <c r="B361" s="24"/>
      <c r="C361" s="41" t="s">
        <v>198</v>
      </c>
      <c r="D361" s="41"/>
      <c r="E361" s="41"/>
      <c r="F361" s="41"/>
      <c r="G361" s="41"/>
      <c r="H361" s="41"/>
      <c r="I361" s="41"/>
      <c r="J361" s="41"/>
      <c r="K361" s="41"/>
      <c r="L361" s="41"/>
    </row>
    <row r="362" spans="1:12">
      <c r="A362" s="7"/>
      <c r="B362" s="24"/>
      <c r="C362" s="41" t="s">
        <v>199</v>
      </c>
      <c r="D362" s="41"/>
      <c r="E362" s="41"/>
      <c r="F362" s="41"/>
      <c r="G362" s="41"/>
      <c r="H362" s="41"/>
      <c r="I362" s="41"/>
      <c r="J362" s="41"/>
      <c r="K362" s="41"/>
      <c r="L362" s="41"/>
    </row>
    <row r="363" spans="1:12">
      <c r="A363" s="7"/>
      <c r="B363" s="24"/>
      <c r="C363" s="41" t="s">
        <v>513</v>
      </c>
      <c r="D363" s="41"/>
      <c r="E363" s="41"/>
      <c r="F363" s="41"/>
      <c r="G363" s="41"/>
      <c r="H363" s="41"/>
      <c r="I363" s="41"/>
      <c r="J363" s="41"/>
      <c r="K363" s="41"/>
      <c r="L363" s="41"/>
    </row>
    <row r="364" spans="1:12">
      <c r="A364" s="7"/>
      <c r="B364" s="24"/>
      <c r="C364" s="41" t="s">
        <v>514</v>
      </c>
      <c r="D364" s="41"/>
      <c r="E364" s="41"/>
      <c r="F364" s="41"/>
      <c r="G364" s="41"/>
      <c r="H364" s="41"/>
      <c r="I364" s="41"/>
      <c r="J364" s="41"/>
      <c r="K364" s="41"/>
      <c r="L364" s="41"/>
    </row>
    <row r="365" spans="1:12">
      <c r="A365" s="7" t="s">
        <v>223</v>
      </c>
      <c r="B365" s="24"/>
      <c r="C365" s="41" t="s">
        <v>83</v>
      </c>
      <c r="D365" s="41"/>
      <c r="E365" s="41"/>
      <c r="F365" s="41"/>
      <c r="G365" s="41"/>
      <c r="H365" s="41"/>
      <c r="I365" s="41"/>
      <c r="J365" s="41"/>
      <c r="K365" s="41"/>
      <c r="L365" s="41"/>
    </row>
    <row r="366" spans="1:12">
      <c r="A366" s="7"/>
      <c r="B366" s="24"/>
      <c r="C366" s="41" t="s">
        <v>227</v>
      </c>
      <c r="D366" s="41"/>
      <c r="E366" s="41"/>
      <c r="F366" s="41"/>
      <c r="G366" s="41"/>
      <c r="H366" s="41"/>
      <c r="I366" s="41"/>
      <c r="J366" s="41"/>
      <c r="K366" s="41"/>
      <c r="L366" s="41"/>
    </row>
    <row r="367" spans="1:12">
      <c r="A367" s="7" t="s">
        <v>241</v>
      </c>
      <c r="B367" s="24"/>
      <c r="C367" s="41" t="s">
        <v>220</v>
      </c>
      <c r="D367" s="41"/>
      <c r="E367" s="41"/>
      <c r="F367" s="41"/>
      <c r="G367" s="41"/>
      <c r="H367" s="41"/>
      <c r="I367" s="41"/>
      <c r="J367" s="41"/>
      <c r="K367" s="41"/>
      <c r="L367" s="41"/>
    </row>
    <row r="368" spans="1:12">
      <c r="A368" s="7" t="s">
        <v>242</v>
      </c>
      <c r="B368" s="24"/>
      <c r="C368" s="41" t="s">
        <v>222</v>
      </c>
      <c r="D368" s="41"/>
      <c r="E368" s="41"/>
      <c r="F368" s="41"/>
      <c r="G368" s="41"/>
      <c r="H368" s="41"/>
      <c r="I368" s="41"/>
      <c r="J368" s="41"/>
      <c r="K368" s="41"/>
      <c r="L368" s="41"/>
    </row>
    <row r="369" spans="1:12">
      <c r="B369" s="24"/>
      <c r="C369" s="41" t="s">
        <v>218</v>
      </c>
      <c r="D369" s="41"/>
      <c r="E369" s="41"/>
      <c r="F369" s="41"/>
      <c r="G369" s="41"/>
      <c r="H369" s="41"/>
      <c r="I369" s="41"/>
      <c r="J369" s="41"/>
      <c r="K369" s="41"/>
      <c r="L369" s="41"/>
    </row>
    <row r="370" spans="1:12">
      <c r="C370" s="27" t="s">
        <v>214</v>
      </c>
      <c r="D370" s="27"/>
      <c r="E370" s="27"/>
      <c r="F370" s="27"/>
      <c r="G370" s="27"/>
      <c r="H370" s="27"/>
      <c r="I370" s="27"/>
      <c r="J370" s="27"/>
      <c r="K370" s="27"/>
      <c r="L370" s="27"/>
    </row>
    <row r="371" spans="1:12">
      <c r="A371" s="47" t="s">
        <v>215</v>
      </c>
      <c r="C371" s="27" t="s">
        <v>224</v>
      </c>
      <c r="D371" s="27"/>
      <c r="E371" s="27"/>
      <c r="F371" s="27"/>
      <c r="G371" s="27"/>
      <c r="H371" s="27"/>
      <c r="I371" s="27"/>
      <c r="J371" s="27"/>
      <c r="K371" s="27"/>
      <c r="L371" s="27"/>
    </row>
    <row r="372" spans="1:12">
      <c r="C372" s="27" t="s">
        <v>225</v>
      </c>
      <c r="D372" s="132"/>
      <c r="E372" s="27"/>
      <c r="F372" s="27"/>
      <c r="G372" s="27"/>
      <c r="H372" s="27"/>
      <c r="I372" s="27"/>
      <c r="J372" s="27"/>
      <c r="K372" s="27"/>
      <c r="L372" s="27"/>
    </row>
    <row r="373" spans="1:12">
      <c r="C373" s="27" t="s">
        <v>243</v>
      </c>
      <c r="D373" s="27"/>
      <c r="E373" s="27"/>
      <c r="F373" s="27"/>
      <c r="G373" s="27"/>
      <c r="H373" s="27"/>
      <c r="I373" s="27"/>
      <c r="J373" s="27"/>
      <c r="K373" s="27"/>
      <c r="L373" s="27"/>
    </row>
    <row r="374" spans="1:12">
      <c r="C374" s="27" t="s">
        <v>244</v>
      </c>
      <c r="D374" s="27"/>
      <c r="E374" s="132"/>
      <c r="F374" s="27"/>
      <c r="G374" s="27"/>
      <c r="H374" s="27"/>
      <c r="I374" s="27"/>
      <c r="J374" s="27"/>
      <c r="K374" s="27"/>
      <c r="L374" s="27"/>
    </row>
    <row r="375" spans="1:12">
      <c r="A375" s="47" t="s">
        <v>24</v>
      </c>
      <c r="C375" s="27" t="s">
        <v>219</v>
      </c>
      <c r="D375" s="25"/>
      <c r="E375" s="25"/>
      <c r="F375" s="25"/>
      <c r="G375" s="25"/>
      <c r="H375" s="25"/>
      <c r="I375" s="25"/>
      <c r="J375" s="27"/>
      <c r="K375" s="27"/>
      <c r="L375" s="27"/>
    </row>
    <row r="376" spans="1:12" s="22" customFormat="1">
      <c r="A376" s="133" t="s">
        <v>164</v>
      </c>
      <c r="C376" s="27" t="s">
        <v>503</v>
      </c>
      <c r="D376" s="27"/>
      <c r="E376" s="27"/>
      <c r="F376" s="27"/>
      <c r="G376" s="27"/>
      <c r="H376" s="27"/>
      <c r="I376" s="27"/>
      <c r="J376" s="27"/>
      <c r="K376" s="27"/>
      <c r="L376" s="27"/>
    </row>
    <row r="377" spans="1:12" s="22" customFormat="1">
      <c r="A377" s="133"/>
      <c r="C377" s="27" t="s">
        <v>288</v>
      </c>
      <c r="D377" s="27"/>
      <c r="E377" s="27"/>
      <c r="F377" s="27"/>
      <c r="G377" s="27"/>
      <c r="H377" s="27"/>
      <c r="I377" s="27"/>
      <c r="J377" s="27"/>
      <c r="K377" s="27"/>
      <c r="L377" s="27"/>
    </row>
    <row r="378" spans="1:12">
      <c r="A378" s="133" t="s">
        <v>305</v>
      </c>
      <c r="B378" s="22"/>
      <c r="C378" s="27" t="s">
        <v>314</v>
      </c>
      <c r="D378" s="27"/>
      <c r="E378" s="27"/>
      <c r="F378" s="27"/>
      <c r="G378" s="27"/>
      <c r="H378" s="27"/>
      <c r="I378" s="27"/>
      <c r="J378" s="27"/>
      <c r="K378" s="148"/>
      <c r="L378" s="148"/>
    </row>
    <row r="379" spans="1:12">
      <c r="A379" s="133"/>
      <c r="B379" s="22"/>
      <c r="C379" s="27" t="s">
        <v>312</v>
      </c>
      <c r="D379" s="27"/>
      <c r="E379" s="27"/>
      <c r="F379" s="27"/>
      <c r="G379" s="27"/>
      <c r="H379" s="27"/>
      <c r="I379" s="27"/>
      <c r="J379" s="27"/>
      <c r="K379" s="148"/>
      <c r="L379" s="148"/>
    </row>
    <row r="380" spans="1:12">
      <c r="A380" s="133"/>
      <c r="B380" s="22"/>
      <c r="C380" s="27" t="s">
        <v>313</v>
      </c>
      <c r="D380" s="27"/>
      <c r="E380" s="27"/>
      <c r="F380" s="27"/>
      <c r="G380" s="27"/>
      <c r="H380" s="27"/>
      <c r="I380" s="27"/>
      <c r="J380" s="27"/>
      <c r="K380" s="148"/>
      <c r="L380" s="148"/>
    </row>
    <row r="381" spans="1:12">
      <c r="A381" s="133" t="s">
        <v>329</v>
      </c>
      <c r="B381" s="22"/>
      <c r="C381" s="27" t="s">
        <v>332</v>
      </c>
      <c r="D381" s="27"/>
      <c r="E381" s="27"/>
      <c r="F381" s="27"/>
      <c r="G381" s="27"/>
      <c r="H381" s="27"/>
      <c r="I381" s="27"/>
      <c r="J381" s="27"/>
      <c r="K381" s="27"/>
      <c r="L381" s="27"/>
    </row>
    <row r="382" spans="1:12">
      <c r="A382" s="133" t="s">
        <v>330</v>
      </c>
      <c r="B382" s="22"/>
      <c r="C382" s="27" t="s">
        <v>333</v>
      </c>
      <c r="D382" s="27"/>
      <c r="E382" s="27"/>
      <c r="F382" s="27"/>
      <c r="G382" s="27"/>
      <c r="H382" s="27"/>
      <c r="I382" s="27"/>
      <c r="J382" s="27"/>
      <c r="K382" s="27"/>
      <c r="L382" s="27"/>
    </row>
    <row r="383" spans="1:12">
      <c r="A383" s="133" t="s">
        <v>331</v>
      </c>
      <c r="B383" s="22"/>
      <c r="C383" s="27" t="s">
        <v>334</v>
      </c>
      <c r="D383" s="27"/>
      <c r="E383" s="27"/>
      <c r="F383" s="27"/>
      <c r="G383" s="27"/>
      <c r="H383" s="27"/>
      <c r="I383" s="27"/>
      <c r="J383" s="27"/>
      <c r="K383" s="27"/>
      <c r="L383" s="27"/>
    </row>
    <row r="384" spans="1:12">
      <c r="A384" s="133"/>
      <c r="B384" s="22"/>
      <c r="C384" s="27" t="s">
        <v>335</v>
      </c>
      <c r="D384" s="27"/>
      <c r="E384" s="27" t="s">
        <v>340</v>
      </c>
      <c r="F384" s="27"/>
      <c r="G384" s="256">
        <v>1024000</v>
      </c>
      <c r="H384" s="27"/>
      <c r="I384" s="27"/>
      <c r="J384" s="27"/>
      <c r="K384" s="27"/>
      <c r="L384" s="27"/>
    </row>
    <row r="385" spans="1:12">
      <c r="A385" s="133"/>
      <c r="B385" s="22"/>
      <c r="C385" s="27" t="s">
        <v>336</v>
      </c>
      <c r="D385" s="27"/>
      <c r="E385" s="27" t="s">
        <v>340</v>
      </c>
      <c r="F385" s="149"/>
      <c r="G385" s="307">
        <v>1007093.5632765298</v>
      </c>
      <c r="H385" s="27"/>
      <c r="I385" s="27"/>
      <c r="J385" s="27"/>
      <c r="K385" s="27"/>
      <c r="L385" s="27"/>
    </row>
    <row r="386" spans="1:12">
      <c r="A386" s="133"/>
      <c r="B386" s="22"/>
      <c r="C386" s="27" t="s">
        <v>337</v>
      </c>
      <c r="D386" s="27"/>
      <c r="E386" s="27"/>
      <c r="F386" s="150"/>
      <c r="G386" s="257">
        <f>+G385-G384</f>
        <v>-16906.436723470222</v>
      </c>
      <c r="H386" s="27"/>
      <c r="I386" s="27"/>
      <c r="J386" s="27"/>
      <c r="K386" s="27"/>
      <c r="L386" s="27"/>
    </row>
    <row r="387" spans="1:12">
      <c r="A387" s="133"/>
      <c r="B387" s="22"/>
      <c r="C387" s="27" t="s">
        <v>338</v>
      </c>
      <c r="D387" s="27"/>
      <c r="E387" s="27" t="s">
        <v>341</v>
      </c>
      <c r="F387" s="27"/>
      <c r="G387" s="308">
        <v>25.061528668260994</v>
      </c>
      <c r="H387" s="27"/>
      <c r="I387" s="27"/>
      <c r="J387" s="27"/>
      <c r="K387" s="27"/>
      <c r="L387" s="27"/>
    </row>
    <row r="388" spans="1:12">
      <c r="A388" s="133"/>
      <c r="B388" s="22"/>
      <c r="C388" s="27" t="s">
        <v>339</v>
      </c>
      <c r="D388" s="27"/>
      <c r="E388" s="27"/>
      <c r="F388" s="27"/>
      <c r="G388" s="256">
        <f>+G386*G387</f>
        <v>-423701.14862338942</v>
      </c>
      <c r="H388" s="27"/>
      <c r="I388" s="27"/>
      <c r="J388" s="27"/>
      <c r="K388" s="27"/>
      <c r="L388" s="27"/>
    </row>
    <row r="389" spans="1:12" s="141" customFormat="1">
      <c r="A389" s="47" t="s">
        <v>353</v>
      </c>
      <c r="B389" s="12"/>
      <c r="C389" s="27" t="s">
        <v>504</v>
      </c>
      <c r="D389" s="25"/>
      <c r="E389" s="25"/>
      <c r="F389" s="25"/>
      <c r="G389" s="25"/>
      <c r="H389" s="25"/>
      <c r="I389" s="25"/>
      <c r="J389" s="27"/>
      <c r="K389" s="147"/>
      <c r="L389" s="147"/>
    </row>
    <row r="390" spans="1:12" s="141" customFormat="1">
      <c r="A390" s="47" t="s">
        <v>354</v>
      </c>
      <c r="B390" s="12"/>
      <c r="C390" s="27" t="s">
        <v>505</v>
      </c>
      <c r="D390" s="25"/>
      <c r="E390" s="25"/>
      <c r="F390" s="25"/>
      <c r="G390" s="25"/>
      <c r="H390" s="25"/>
      <c r="I390" s="25"/>
      <c r="J390" s="27"/>
      <c r="K390" s="147"/>
      <c r="L390" s="147"/>
    </row>
    <row r="391" spans="1:12" s="141" customFormat="1">
      <c r="A391" s="47"/>
      <c r="B391" s="12"/>
      <c r="C391" s="27" t="s">
        <v>506</v>
      </c>
      <c r="D391" s="25"/>
      <c r="E391" s="25"/>
      <c r="F391" s="25"/>
      <c r="G391" s="25"/>
      <c r="H391" s="25"/>
      <c r="I391" s="25"/>
      <c r="J391" s="27"/>
      <c r="K391" s="147"/>
      <c r="L391" s="147"/>
    </row>
    <row r="392" spans="1:12">
      <c r="A392" s="47" t="s">
        <v>367</v>
      </c>
      <c r="C392" s="27" t="s">
        <v>507</v>
      </c>
      <c r="D392" s="25"/>
      <c r="E392" s="25"/>
      <c r="F392" s="25"/>
      <c r="G392" s="25"/>
      <c r="H392" s="25"/>
      <c r="I392" s="25"/>
      <c r="J392" s="27"/>
      <c r="K392" s="27"/>
      <c r="L392" s="27"/>
    </row>
    <row r="393" spans="1:12">
      <c r="A393" s="47" t="s">
        <v>368</v>
      </c>
      <c r="C393" s="27" t="s">
        <v>508</v>
      </c>
      <c r="D393" s="25"/>
      <c r="E393" s="25"/>
      <c r="F393" s="25"/>
      <c r="G393" s="25"/>
      <c r="H393" s="25"/>
      <c r="I393" s="25"/>
      <c r="J393" s="27"/>
      <c r="K393" s="27"/>
      <c r="L393" s="27"/>
    </row>
    <row r="394" spans="1:12" ht="15.75" customHeight="1">
      <c r="A394" s="47"/>
      <c r="C394" s="27" t="s">
        <v>509</v>
      </c>
      <c r="D394" s="25"/>
      <c r="E394" s="25"/>
      <c r="F394" s="25"/>
      <c r="G394" s="25"/>
      <c r="H394" s="25"/>
      <c r="I394" s="25"/>
      <c r="J394" s="27"/>
      <c r="K394" s="27"/>
      <c r="L394" s="27"/>
    </row>
    <row r="395" spans="1:12" ht="15.75" customHeight="1">
      <c r="A395" s="258" t="s">
        <v>486</v>
      </c>
      <c r="B395" s="258"/>
      <c r="C395" s="259" t="s">
        <v>487</v>
      </c>
      <c r="D395" s="25"/>
      <c r="E395" s="25"/>
      <c r="F395" s="25"/>
      <c r="G395" s="25"/>
      <c r="H395" s="25"/>
      <c r="I395" s="25"/>
      <c r="J395" s="25"/>
      <c r="K395" s="25"/>
      <c r="L395" s="27"/>
    </row>
    <row r="396" spans="1:12" ht="15.75" customHeight="1">
      <c r="A396" s="258" t="s">
        <v>488</v>
      </c>
      <c r="B396" s="260"/>
      <c r="C396" s="261" t="s">
        <v>489</v>
      </c>
      <c r="D396" s="25"/>
      <c r="E396" s="25"/>
      <c r="F396" s="25"/>
      <c r="G396" s="25"/>
      <c r="H396" s="25"/>
      <c r="I396" s="25"/>
      <c r="J396" s="25"/>
      <c r="K396" s="25"/>
      <c r="L396" s="27"/>
    </row>
    <row r="397" spans="1:12">
      <c r="C397" s="22"/>
    </row>
  </sheetData>
  <mergeCells count="2">
    <mergeCell ref="N1:P4"/>
    <mergeCell ref="N6:P9"/>
  </mergeCells>
  <phoneticPr fontId="0" type="noConversion"/>
  <pageMargins left="0.5" right="0.3" top="0.79" bottom="0.75" header="0.5" footer="0.5"/>
  <pageSetup scale="50" fitToHeight="5" orientation="portrait" r:id="rId1"/>
  <headerFooter alignWithMargins="0"/>
  <rowBreaks count="4" manualBreakCount="4">
    <brk id="78" max="11" man="1"/>
    <brk id="156" max="11" man="1"/>
    <brk id="235" max="11" man="1"/>
    <brk id="312"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170"/>
  <sheetViews>
    <sheetView topLeftCell="A70" zoomScale="80" zoomScaleNormal="80" workbookViewId="0">
      <selection activeCell="E88" sqref="E88"/>
    </sheetView>
  </sheetViews>
  <sheetFormatPr defaultRowHeight="17.25"/>
  <cols>
    <col min="1" max="1" width="6.5546875" style="170" customWidth="1"/>
    <col min="2" max="2" width="23.33203125" style="170" customWidth="1"/>
    <col min="3" max="7" width="18.77734375" style="170" customWidth="1"/>
    <col min="8" max="8" width="12.6640625" style="170" bestFit="1" customWidth="1"/>
    <col min="9" max="10" width="12.77734375" style="269" bestFit="1" customWidth="1"/>
    <col min="11" max="11" width="13.5546875" style="269" bestFit="1" customWidth="1"/>
    <col min="12" max="13" width="12" style="269" bestFit="1" customWidth="1"/>
    <col min="14" max="16384" width="8.88671875" style="170"/>
  </cols>
  <sheetData>
    <row r="1" spans="1:15" ht="18.75">
      <c r="A1" s="169" t="s">
        <v>369</v>
      </c>
    </row>
    <row r="2" spans="1:15">
      <c r="A2" s="170" t="s">
        <v>370</v>
      </c>
    </row>
    <row r="3" spans="1:15">
      <c r="A3" s="170" t="s">
        <v>380</v>
      </c>
    </row>
    <row r="4" spans="1:15" ht="18.75">
      <c r="A4" s="169"/>
    </row>
    <row r="5" spans="1:15">
      <c r="B5" s="170" t="s">
        <v>371</v>
      </c>
    </row>
    <row r="6" spans="1:15" ht="39.75" customHeight="1">
      <c r="C6" s="171" t="s">
        <v>372</v>
      </c>
      <c r="D6" s="171" t="s">
        <v>8</v>
      </c>
      <c r="E6" s="171" t="s">
        <v>373</v>
      </c>
      <c r="F6" s="172" t="s">
        <v>374</v>
      </c>
      <c r="G6" s="171" t="s">
        <v>375</v>
      </c>
      <c r="H6" s="173"/>
    </row>
    <row r="7" spans="1:15">
      <c r="B7" s="174">
        <v>42339</v>
      </c>
      <c r="C7" s="175">
        <v>1544926824</v>
      </c>
      <c r="D7" s="175">
        <v>463310785</v>
      </c>
      <c r="E7" s="175">
        <v>614957083</v>
      </c>
      <c r="F7" s="175">
        <v>39484430</v>
      </c>
      <c r="G7" s="175">
        <v>55046245</v>
      </c>
      <c r="H7" s="173"/>
    </row>
    <row r="8" spans="1:15">
      <c r="B8" s="174">
        <v>42370</v>
      </c>
      <c r="C8" s="176">
        <v>1552050848.0300002</v>
      </c>
      <c r="D8" s="176">
        <v>463644348.21000004</v>
      </c>
      <c r="E8" s="176">
        <v>616257641.81000018</v>
      </c>
      <c r="F8" s="176">
        <v>39333430.560000002</v>
      </c>
      <c r="G8" s="176">
        <v>55102551.290000021</v>
      </c>
      <c r="H8" s="173"/>
      <c r="I8" s="311"/>
      <c r="J8" s="311"/>
      <c r="K8" s="311"/>
      <c r="L8" s="311"/>
      <c r="M8" s="311"/>
      <c r="O8" s="310"/>
    </row>
    <row r="9" spans="1:15">
      <c r="B9" s="174">
        <v>42401</v>
      </c>
      <c r="C9" s="176">
        <v>1552570884.9700005</v>
      </c>
      <c r="D9" s="176">
        <v>463679025.94000006</v>
      </c>
      <c r="E9" s="176">
        <v>618444649.6700002</v>
      </c>
      <c r="F9" s="176">
        <v>40753093.689999998</v>
      </c>
      <c r="G9" s="176">
        <v>55058024.19000002</v>
      </c>
      <c r="H9" s="173"/>
      <c r="I9" s="311"/>
      <c r="J9" s="311"/>
      <c r="K9" s="311"/>
      <c r="L9" s="311"/>
      <c r="M9" s="311"/>
    </row>
    <row r="10" spans="1:15">
      <c r="B10" s="174">
        <v>42430</v>
      </c>
      <c r="C10" s="176">
        <f>1491267042+100467215-25696853</f>
        <v>1566037404</v>
      </c>
      <c r="D10" s="176">
        <v>463729561</v>
      </c>
      <c r="E10" s="176">
        <f>628217276-6046718</f>
        <v>622170558</v>
      </c>
      <c r="F10" s="176">
        <f>11302129+30282772</f>
        <v>41584901</v>
      </c>
      <c r="G10" s="176">
        <v>55013249</v>
      </c>
      <c r="H10" s="173"/>
      <c r="I10" s="311"/>
      <c r="J10" s="311"/>
      <c r="K10" s="311"/>
      <c r="L10" s="311"/>
      <c r="M10" s="311"/>
    </row>
    <row r="11" spans="1:15">
      <c r="B11" s="174">
        <v>42461</v>
      </c>
      <c r="C11" s="176">
        <v>1566759963.6900005</v>
      </c>
      <c r="D11" s="176">
        <v>466289306.52000004</v>
      </c>
      <c r="E11" s="176">
        <v>625701582.82000017</v>
      </c>
      <c r="F11" s="176">
        <v>41983948.420000002</v>
      </c>
      <c r="G11" s="176">
        <v>55127920.160000019</v>
      </c>
      <c r="I11" s="311"/>
      <c r="J11" s="311"/>
      <c r="K11" s="311"/>
      <c r="L11" s="311"/>
      <c r="M11" s="311"/>
    </row>
    <row r="12" spans="1:15">
      <c r="B12" s="174">
        <v>42491</v>
      </c>
      <c r="C12" s="176">
        <v>1567937116.5700002</v>
      </c>
      <c r="D12" s="176">
        <v>466787208.90000004</v>
      </c>
      <c r="E12" s="176">
        <v>627954670.59000015</v>
      </c>
      <c r="F12" s="176">
        <v>41828601.590000004</v>
      </c>
      <c r="G12" s="176">
        <v>55263913.640000023</v>
      </c>
      <c r="I12" s="311"/>
      <c r="J12" s="311"/>
      <c r="K12" s="311"/>
      <c r="L12" s="311"/>
      <c r="M12" s="311"/>
    </row>
    <row r="13" spans="1:15">
      <c r="B13" s="174">
        <v>42522</v>
      </c>
      <c r="C13" s="176">
        <f>1489866216+100467782-25696853</f>
        <v>1564637145</v>
      </c>
      <c r="D13" s="176">
        <v>469335182</v>
      </c>
      <c r="E13" s="176">
        <f>635904540-6046718</f>
        <v>629857822</v>
      </c>
      <c r="F13" s="176">
        <f>11427100+30919807</f>
        <v>42346907</v>
      </c>
      <c r="G13" s="176">
        <v>55532037</v>
      </c>
      <c r="I13" s="311"/>
      <c r="J13" s="311"/>
      <c r="K13" s="311"/>
      <c r="L13" s="311"/>
      <c r="M13" s="311"/>
    </row>
    <row r="14" spans="1:15">
      <c r="B14" s="174">
        <v>42552</v>
      </c>
      <c r="C14" s="176">
        <v>1565119544.8000002</v>
      </c>
      <c r="D14" s="176">
        <v>469326128.13000005</v>
      </c>
      <c r="E14" s="176">
        <v>631045824.88000023</v>
      </c>
      <c r="F14" s="176">
        <v>42678574.400000006</v>
      </c>
      <c r="G14" s="176">
        <v>55563755.580000021</v>
      </c>
      <c r="I14" s="311"/>
      <c r="J14" s="311"/>
      <c r="K14" s="311"/>
      <c r="L14" s="311"/>
      <c r="M14" s="311"/>
    </row>
    <row r="15" spans="1:15">
      <c r="B15" s="174">
        <v>42583</v>
      </c>
      <c r="C15" s="176">
        <v>1567460829.4900002</v>
      </c>
      <c r="D15" s="176">
        <v>470043974.08000004</v>
      </c>
      <c r="E15" s="176">
        <v>633945819.57000017</v>
      </c>
      <c r="F15" s="176">
        <v>42834490.610000007</v>
      </c>
      <c r="G15" s="176">
        <v>55619586.950000018</v>
      </c>
      <c r="I15" s="311"/>
      <c r="J15" s="311"/>
      <c r="K15" s="311"/>
      <c r="L15" s="311"/>
      <c r="M15" s="311"/>
    </row>
    <row r="16" spans="1:15">
      <c r="B16" s="174">
        <v>42614</v>
      </c>
      <c r="C16" s="176">
        <f>1490244750+100628577-25696853</f>
        <v>1565176474</v>
      </c>
      <c r="D16" s="176">
        <v>470207318</v>
      </c>
      <c r="E16" s="176">
        <f>645493896-6046718</f>
        <v>639447178</v>
      </c>
      <c r="F16" s="176">
        <f>11555763+31433588</f>
        <v>42989351</v>
      </c>
      <c r="G16" s="176">
        <v>55690549</v>
      </c>
      <c r="I16" s="311"/>
      <c r="J16" s="311"/>
      <c r="K16" s="311"/>
      <c r="L16" s="311"/>
      <c r="M16" s="311"/>
    </row>
    <row r="17" spans="2:13">
      <c r="B17" s="174">
        <v>42644</v>
      </c>
      <c r="C17" s="176">
        <v>1563635866.0900004</v>
      </c>
      <c r="D17" s="176">
        <v>470523484.51999998</v>
      </c>
      <c r="E17" s="176">
        <v>640836795.88000011</v>
      </c>
      <c r="F17" s="176">
        <v>43020768.540000007</v>
      </c>
      <c r="G17" s="176">
        <v>56076012.480000012</v>
      </c>
      <c r="I17" s="311"/>
      <c r="J17" s="311"/>
      <c r="K17" s="311"/>
      <c r="L17" s="311"/>
      <c r="M17" s="311"/>
    </row>
    <row r="18" spans="2:13">
      <c r="B18" s="174">
        <v>42675</v>
      </c>
      <c r="C18" s="176">
        <v>1573383946.1800005</v>
      </c>
      <c r="D18" s="176">
        <v>475780076.21999997</v>
      </c>
      <c r="E18" s="176">
        <v>642394910.72000003</v>
      </c>
      <c r="F18" s="176">
        <v>43651787.910000004</v>
      </c>
      <c r="G18" s="176">
        <v>56126716.350000016</v>
      </c>
      <c r="I18" s="311"/>
      <c r="J18" s="311"/>
      <c r="K18" s="311"/>
      <c r="L18" s="311"/>
      <c r="M18" s="311"/>
    </row>
    <row r="19" spans="2:13">
      <c r="B19" s="174">
        <v>42705</v>
      </c>
      <c r="C19" s="176">
        <f>1623835196-41888651</f>
        <v>1581946545</v>
      </c>
      <c r="D19" s="176">
        <f>478006484-4</f>
        <v>478006480</v>
      </c>
      <c r="E19" s="176">
        <f>650853553-5258494</f>
        <v>645595059</v>
      </c>
      <c r="F19" s="176">
        <f>12568963+32459665+1</f>
        <v>45028629</v>
      </c>
      <c r="G19" s="176">
        <v>56259558</v>
      </c>
      <c r="I19" s="311"/>
      <c r="J19" s="311"/>
      <c r="K19" s="311"/>
      <c r="L19" s="311"/>
      <c r="M19" s="311"/>
    </row>
    <row r="20" spans="2:13">
      <c r="B20" s="174"/>
      <c r="C20" s="175"/>
      <c r="D20" s="175"/>
      <c r="E20" s="175"/>
      <c r="F20" s="175"/>
      <c r="G20" s="175"/>
    </row>
    <row r="21" spans="2:13">
      <c r="B21" s="177" t="s">
        <v>376</v>
      </c>
      <c r="C21" s="176">
        <f>SUM(C7:C19)/13</f>
        <v>1563972568.6015387</v>
      </c>
      <c r="D21" s="176">
        <f>SUM(D7:D19)/13</f>
        <v>468512529.11692321</v>
      </c>
      <c r="E21" s="176">
        <f>SUM(E7:E19)/13</f>
        <v>629893045.84153867</v>
      </c>
      <c r="F21" s="176">
        <f>SUM(F7:F19)/13</f>
        <v>42116839.516923077</v>
      </c>
      <c r="G21" s="176">
        <f>SUM(G7:G19)/13</f>
        <v>55498470.6646154</v>
      </c>
    </row>
    <row r="22" spans="2:13">
      <c r="C22" s="309"/>
      <c r="D22" s="309"/>
      <c r="E22" s="309"/>
      <c r="F22" s="309"/>
      <c r="G22" s="309"/>
    </row>
    <row r="23" spans="2:13">
      <c r="C23" s="182"/>
      <c r="D23" s="182"/>
      <c r="E23" s="182"/>
      <c r="F23" s="182"/>
      <c r="G23" s="182"/>
    </row>
    <row r="24" spans="2:13">
      <c r="C24" s="182"/>
      <c r="D24" s="182"/>
      <c r="E24" s="182"/>
      <c r="F24" s="182"/>
      <c r="G24" s="182"/>
    </row>
    <row r="25" spans="2:13">
      <c r="B25" s="170" t="s">
        <v>377</v>
      </c>
    </row>
    <row r="26" spans="2:13" ht="34.5">
      <c r="C26" s="171" t="s">
        <v>372</v>
      </c>
      <c r="D26" s="171" t="s">
        <v>8</v>
      </c>
      <c r="E26" s="171" t="s">
        <v>373</v>
      </c>
      <c r="F26" s="172" t="s">
        <v>374</v>
      </c>
      <c r="G26" s="171" t="s">
        <v>375</v>
      </c>
    </row>
    <row r="27" spans="2:13">
      <c r="B27" s="174">
        <v>42339</v>
      </c>
      <c r="C27" s="176">
        <v>856164381</v>
      </c>
      <c r="D27" s="176">
        <v>120225501</v>
      </c>
      <c r="E27" s="176">
        <v>266033595</v>
      </c>
      <c r="F27" s="176">
        <v>16643017</v>
      </c>
      <c r="G27" s="176">
        <v>30774458</v>
      </c>
    </row>
    <row r="28" spans="2:13">
      <c r="B28" s="174">
        <v>42370</v>
      </c>
      <c r="C28" s="176">
        <v>863148124.65999997</v>
      </c>
      <c r="D28" s="176">
        <v>121082947.42</v>
      </c>
      <c r="E28" s="176">
        <v>267296706.96000001</v>
      </c>
      <c r="F28" s="176">
        <v>16852342.259999998</v>
      </c>
      <c r="G28" s="176">
        <v>30937162.34</v>
      </c>
      <c r="I28" s="311"/>
      <c r="J28" s="311"/>
      <c r="K28" s="311"/>
      <c r="L28" s="311"/>
      <c r="M28" s="311"/>
    </row>
    <row r="29" spans="2:13">
      <c r="B29" s="174">
        <v>42401</v>
      </c>
      <c r="C29" s="176">
        <v>867933372.66999996</v>
      </c>
      <c r="D29" s="176">
        <v>121849846.59</v>
      </c>
      <c r="E29" s="176">
        <v>268613580.56</v>
      </c>
      <c r="F29" s="176">
        <v>17064482.879999999</v>
      </c>
      <c r="G29" s="176">
        <v>31084605.149999999</v>
      </c>
      <c r="I29" s="311"/>
      <c r="J29" s="311"/>
      <c r="K29" s="311"/>
      <c r="L29" s="311"/>
      <c r="M29" s="311"/>
    </row>
    <row r="30" spans="2:13">
      <c r="B30" s="174">
        <v>42430</v>
      </c>
      <c r="C30" s="176">
        <f>795679923+68415626</f>
        <v>864095549</v>
      </c>
      <c r="D30" s="176">
        <v>119280696</v>
      </c>
      <c r="E30" s="176">
        <v>271889113</v>
      </c>
      <c r="F30" s="176">
        <f>2722955+14558947</f>
        <v>17281902</v>
      </c>
      <c r="G30" s="176">
        <v>31178465</v>
      </c>
      <c r="I30" s="311"/>
      <c r="J30" s="311"/>
      <c r="K30" s="311"/>
      <c r="L30" s="311"/>
      <c r="M30" s="311"/>
    </row>
    <row r="31" spans="2:13">
      <c r="B31" s="174">
        <v>42461</v>
      </c>
      <c r="C31" s="176">
        <v>875563254.77999973</v>
      </c>
      <c r="D31" s="176">
        <v>123090620.22999999</v>
      </c>
      <c r="E31" s="176">
        <v>271307906.85000002</v>
      </c>
      <c r="F31" s="176">
        <v>17565226.809999999</v>
      </c>
      <c r="G31" s="176">
        <v>31334563.32</v>
      </c>
      <c r="I31" s="311"/>
      <c r="J31" s="311"/>
      <c r="K31" s="311"/>
      <c r="L31" s="311"/>
      <c r="M31" s="311"/>
    </row>
    <row r="32" spans="2:13">
      <c r="B32" s="174">
        <v>42491</v>
      </c>
      <c r="C32" s="176">
        <v>880419156.66999972</v>
      </c>
      <c r="D32" s="176">
        <v>123800069.68999998</v>
      </c>
      <c r="E32" s="176">
        <v>272727960.23000002</v>
      </c>
      <c r="F32" s="176">
        <v>17447728</v>
      </c>
      <c r="G32" s="176">
        <v>31476122.390000004</v>
      </c>
      <c r="I32" s="311"/>
      <c r="J32" s="311"/>
      <c r="K32" s="311"/>
      <c r="L32" s="311"/>
      <c r="M32" s="311"/>
    </row>
    <row r="33" spans="1:13">
      <c r="B33" s="174">
        <v>42522</v>
      </c>
      <c r="C33" s="176">
        <f>808980871+69109051</f>
        <v>878089922</v>
      </c>
      <c r="D33" s="176">
        <v>124178086</v>
      </c>
      <c r="E33" s="176">
        <v>272654387</v>
      </c>
      <c r="F33" s="176">
        <f>3006918+14664542</f>
        <v>17671460</v>
      </c>
      <c r="G33" s="176">
        <v>31615985</v>
      </c>
      <c r="I33" s="311"/>
      <c r="J33" s="311"/>
      <c r="K33" s="311"/>
      <c r="L33" s="311"/>
      <c r="M33" s="311"/>
    </row>
    <row r="34" spans="1:13">
      <c r="B34" s="174">
        <v>42552</v>
      </c>
      <c r="C34" s="176">
        <v>890297895.44999957</v>
      </c>
      <c r="D34" s="176">
        <v>124966089.66</v>
      </c>
      <c r="E34" s="176">
        <v>275233385.23000002</v>
      </c>
      <c r="F34" s="176">
        <v>17904974.810000002</v>
      </c>
      <c r="G34" s="176">
        <v>31748526.690000005</v>
      </c>
      <c r="I34" s="311"/>
      <c r="J34" s="311"/>
      <c r="K34" s="311"/>
      <c r="L34" s="311"/>
      <c r="M34" s="311"/>
    </row>
    <row r="35" spans="1:13">
      <c r="B35" s="174">
        <v>42583</v>
      </c>
      <c r="C35" s="176">
        <v>890077918.79999948</v>
      </c>
      <c r="D35" s="176">
        <v>125495634.16999999</v>
      </c>
      <c r="E35" s="176">
        <v>276605030.33000004</v>
      </c>
      <c r="F35" s="176">
        <v>18136507.190000001</v>
      </c>
      <c r="G35" s="176">
        <v>31885484.100000005</v>
      </c>
      <c r="I35" s="311"/>
      <c r="J35" s="311"/>
      <c r="K35" s="311"/>
      <c r="L35" s="311"/>
      <c r="M35" s="311"/>
    </row>
    <row r="36" spans="1:13">
      <c r="B36" s="174">
        <v>42614</v>
      </c>
      <c r="C36" s="176">
        <f>812218383+69802859</f>
        <v>882021242</v>
      </c>
      <c r="D36" s="176">
        <v>126060206</v>
      </c>
      <c r="E36" s="176">
        <v>276569653</v>
      </c>
      <c r="F36" s="176">
        <f>3348638+15070505</f>
        <v>18419143</v>
      </c>
      <c r="G36" s="176">
        <v>31980210</v>
      </c>
      <c r="I36" s="311"/>
      <c r="J36" s="311"/>
      <c r="K36" s="311"/>
      <c r="L36" s="311"/>
      <c r="M36" s="311"/>
    </row>
    <row r="37" spans="1:13">
      <c r="B37" s="174">
        <v>42644</v>
      </c>
      <c r="C37" s="176">
        <v>893795620.47999966</v>
      </c>
      <c r="D37" s="176">
        <v>126791223.36</v>
      </c>
      <c r="E37" s="176">
        <v>279357629.12000012</v>
      </c>
      <c r="F37" s="176">
        <v>18602325.41</v>
      </c>
      <c r="G37" s="176">
        <v>32021366.950000007</v>
      </c>
      <c r="I37" s="311"/>
      <c r="J37" s="311"/>
      <c r="K37" s="311"/>
      <c r="L37" s="311"/>
      <c r="M37" s="311"/>
    </row>
    <row r="38" spans="1:13">
      <c r="B38" s="174">
        <v>42675</v>
      </c>
      <c r="C38" s="176">
        <v>896944298.06999958</v>
      </c>
      <c r="D38" s="176">
        <v>126964296.65000001</v>
      </c>
      <c r="E38" s="176">
        <v>280641486.92000014</v>
      </c>
      <c r="F38" s="176">
        <v>18879879.41</v>
      </c>
      <c r="G38" s="176">
        <v>32178761.190000009</v>
      </c>
      <c r="I38" s="311"/>
      <c r="J38" s="311"/>
      <c r="K38" s="311"/>
      <c r="L38" s="311"/>
      <c r="M38" s="311"/>
    </row>
    <row r="39" spans="1:13">
      <c r="B39" s="174">
        <v>42705</v>
      </c>
      <c r="C39" s="176">
        <f>826668716+70497653</f>
        <v>897166369</v>
      </c>
      <c r="D39" s="176">
        <v>126818757</v>
      </c>
      <c r="E39" s="176">
        <v>282019003</v>
      </c>
      <c r="F39" s="176">
        <v>18783630</v>
      </c>
      <c r="G39" s="176">
        <v>32146941</v>
      </c>
      <c r="I39" s="311"/>
      <c r="J39" s="311"/>
      <c r="K39" s="311"/>
      <c r="L39" s="311"/>
      <c r="M39" s="311"/>
    </row>
    <row r="40" spans="1:13">
      <c r="B40" s="174"/>
      <c r="C40" s="175"/>
      <c r="D40" s="175"/>
      <c r="E40" s="175"/>
      <c r="F40" s="175"/>
      <c r="G40" s="175"/>
    </row>
    <row r="41" spans="1:13">
      <c r="B41" s="177" t="s">
        <v>376</v>
      </c>
      <c r="C41" s="176">
        <f>SUM(C27:C39)/13</f>
        <v>879670546.5061537</v>
      </c>
      <c r="D41" s="176">
        <f>SUM(D27:D39)/13</f>
        <v>123892613.36692308</v>
      </c>
      <c r="E41" s="176">
        <f>SUM(E27:E39)/13</f>
        <v>273919187.47692305</v>
      </c>
      <c r="F41" s="176">
        <f>SUM(F27:F39)/13</f>
        <v>17788662.982307691</v>
      </c>
      <c r="G41" s="176">
        <f>SUM(G27:G39)/13</f>
        <v>31566357.77923077</v>
      </c>
    </row>
    <row r="42" spans="1:13">
      <c r="B42" s="177"/>
      <c r="C42" s="309"/>
      <c r="D42" s="309"/>
      <c r="E42" s="309"/>
      <c r="F42" s="309"/>
      <c r="G42" s="309"/>
    </row>
    <row r="43" spans="1:13">
      <c r="C43" s="309"/>
      <c r="D43" s="309"/>
      <c r="E43" s="309"/>
      <c r="F43" s="309"/>
      <c r="G43" s="309"/>
    </row>
    <row r="44" spans="1:13" ht="18.75">
      <c r="A44" s="169" t="s">
        <v>369</v>
      </c>
      <c r="C44" s="182"/>
      <c r="D44" s="182"/>
      <c r="E44" s="182"/>
      <c r="F44" s="182"/>
      <c r="G44" s="182"/>
    </row>
    <row r="45" spans="1:13">
      <c r="A45" s="170" t="s">
        <v>378</v>
      </c>
    </row>
    <row r="46" spans="1:13">
      <c r="A46" s="170" t="s">
        <v>380</v>
      </c>
    </row>
    <row r="47" spans="1:13">
      <c r="E47" s="173"/>
      <c r="F47" s="173"/>
      <c r="G47" s="173"/>
    </row>
    <row r="48" spans="1:13">
      <c r="E48" s="173"/>
      <c r="F48" s="173"/>
      <c r="G48" s="173"/>
    </row>
    <row r="49" spans="2:7">
      <c r="B49" s="179"/>
      <c r="E49" s="173"/>
      <c r="F49" s="173"/>
      <c r="G49" s="173"/>
    </row>
    <row r="50" spans="2:7">
      <c r="B50" s="179"/>
      <c r="E50" s="173"/>
      <c r="F50" s="173"/>
      <c r="G50" s="173"/>
    </row>
    <row r="51" spans="2:7">
      <c r="B51" s="179"/>
      <c r="E51" s="173"/>
      <c r="F51" s="173"/>
      <c r="G51" s="173"/>
    </row>
    <row r="52" spans="2:7">
      <c r="B52" s="174">
        <v>42339</v>
      </c>
      <c r="C52" s="180">
        <v>0</v>
      </c>
      <c r="E52" s="180"/>
      <c r="F52" s="181"/>
      <c r="G52" s="173"/>
    </row>
    <row r="53" spans="2:7">
      <c r="B53" s="174">
        <v>42370</v>
      </c>
      <c r="C53" s="180">
        <f t="shared" ref="C53:C61" si="0">+C52+D53</f>
        <v>0</v>
      </c>
      <c r="D53" s="182">
        <v>0</v>
      </c>
      <c r="E53" s="180"/>
      <c r="F53" s="181"/>
      <c r="G53" s="173"/>
    </row>
    <row r="54" spans="2:7">
      <c r="B54" s="174">
        <v>42401</v>
      </c>
      <c r="C54" s="180">
        <f t="shared" si="0"/>
        <v>0</v>
      </c>
      <c r="D54" s="182">
        <v>0</v>
      </c>
      <c r="E54" s="180"/>
      <c r="F54" s="181"/>
      <c r="G54" s="173"/>
    </row>
    <row r="55" spans="2:7">
      <c r="B55" s="174">
        <v>42430</v>
      </c>
      <c r="C55" s="180">
        <f t="shared" si="0"/>
        <v>0</v>
      </c>
      <c r="D55" s="182">
        <v>0</v>
      </c>
      <c r="E55" s="180"/>
      <c r="F55" s="181"/>
      <c r="G55" s="173"/>
    </row>
    <row r="56" spans="2:7">
      <c r="B56" s="174">
        <v>42461</v>
      </c>
      <c r="C56" s="180">
        <f t="shared" si="0"/>
        <v>0</v>
      </c>
      <c r="D56" s="182">
        <v>0</v>
      </c>
      <c r="E56" s="180"/>
      <c r="F56" s="181"/>
      <c r="G56" s="173"/>
    </row>
    <row r="57" spans="2:7">
      <c r="B57" s="174">
        <v>42491</v>
      </c>
      <c r="C57" s="180">
        <f t="shared" si="0"/>
        <v>0</v>
      </c>
      <c r="D57" s="182">
        <v>0</v>
      </c>
      <c r="E57" s="180"/>
      <c r="F57" s="181"/>
      <c r="G57" s="173"/>
    </row>
    <row r="58" spans="2:7">
      <c r="B58" s="174">
        <v>42522</v>
      </c>
      <c r="C58" s="180">
        <f t="shared" si="0"/>
        <v>0</v>
      </c>
      <c r="D58" s="182">
        <v>0</v>
      </c>
      <c r="E58" s="180"/>
      <c r="F58" s="181"/>
      <c r="G58" s="173"/>
    </row>
    <row r="59" spans="2:7">
      <c r="B59" s="174">
        <v>42552</v>
      </c>
      <c r="C59" s="180">
        <f t="shared" si="0"/>
        <v>0</v>
      </c>
      <c r="D59" s="182">
        <v>0</v>
      </c>
      <c r="E59" s="180"/>
      <c r="F59" s="181"/>
      <c r="G59" s="173"/>
    </row>
    <row r="60" spans="2:7">
      <c r="B60" s="174">
        <v>42583</v>
      </c>
      <c r="C60" s="180">
        <f t="shared" si="0"/>
        <v>0</v>
      </c>
      <c r="D60" s="182">
        <v>0</v>
      </c>
      <c r="E60" s="180"/>
      <c r="F60" s="181"/>
      <c r="G60" s="173"/>
    </row>
    <row r="61" spans="2:7">
      <c r="B61" s="174">
        <v>42614</v>
      </c>
      <c r="C61" s="180">
        <f t="shared" si="0"/>
        <v>0</v>
      </c>
      <c r="D61" s="182">
        <v>0</v>
      </c>
      <c r="E61" s="180"/>
      <c r="F61" s="181"/>
      <c r="G61" s="173"/>
    </row>
    <row r="62" spans="2:7">
      <c r="B62" s="174">
        <v>42644</v>
      </c>
      <c r="C62" s="180">
        <v>0</v>
      </c>
      <c r="D62" s="182">
        <v>0</v>
      </c>
      <c r="E62" s="180"/>
      <c r="F62" s="181"/>
      <c r="G62" s="173"/>
    </row>
    <row r="63" spans="2:7">
      <c r="B63" s="174">
        <v>42675</v>
      </c>
      <c r="C63" s="180">
        <v>0</v>
      </c>
      <c r="D63" s="182">
        <v>0</v>
      </c>
      <c r="E63" s="180"/>
      <c r="F63" s="181"/>
      <c r="G63" s="173"/>
    </row>
    <row r="64" spans="2:7">
      <c r="B64" s="174">
        <v>42705</v>
      </c>
      <c r="C64" s="180">
        <v>0</v>
      </c>
      <c r="D64" s="182">
        <v>0</v>
      </c>
      <c r="E64" s="180"/>
      <c r="F64" s="181"/>
      <c r="G64" s="173"/>
    </row>
    <row r="65" spans="1:7">
      <c r="B65" s="183"/>
      <c r="C65" s="179"/>
      <c r="E65" s="184"/>
      <c r="F65" s="185"/>
      <c r="G65" s="173"/>
    </row>
    <row r="66" spans="1:7">
      <c r="B66" s="177" t="s">
        <v>376</v>
      </c>
      <c r="C66" s="186">
        <f>AVERAGE(C52:C64)</f>
        <v>0</v>
      </c>
      <c r="D66" s="170">
        <f>SUM(D52:D65)</f>
        <v>0</v>
      </c>
      <c r="E66" s="187"/>
      <c r="F66" s="188"/>
      <c r="G66" s="173"/>
    </row>
    <row r="67" spans="1:7">
      <c r="E67" s="173"/>
      <c r="F67" s="173"/>
      <c r="G67" s="173"/>
    </row>
    <row r="70" spans="1:7" ht="18.75">
      <c r="A70" s="169" t="s">
        <v>369</v>
      </c>
    </row>
    <row r="71" spans="1:7">
      <c r="A71" s="170" t="s">
        <v>379</v>
      </c>
    </row>
    <row r="72" spans="1:7">
      <c r="A72" s="170" t="s">
        <v>380</v>
      </c>
    </row>
    <row r="74" spans="1:7">
      <c r="D74" s="189">
        <v>282</v>
      </c>
      <c r="E74" s="189">
        <v>283</v>
      </c>
      <c r="F74" s="189">
        <v>190</v>
      </c>
      <c r="G74" s="189">
        <v>255</v>
      </c>
    </row>
    <row r="75" spans="1:7">
      <c r="B75" s="170" t="s">
        <v>381</v>
      </c>
    </row>
    <row r="76" spans="1:7">
      <c r="B76" s="174">
        <v>42339</v>
      </c>
      <c r="C76" s="190">
        <v>0</v>
      </c>
      <c r="D76" s="191">
        <v>-328930687.91000003</v>
      </c>
      <c r="E76" s="191">
        <v>-29560255.730000004</v>
      </c>
      <c r="F76" s="191">
        <v>46355916.13000001</v>
      </c>
      <c r="G76" s="190">
        <v>0</v>
      </c>
    </row>
    <row r="77" spans="1:7">
      <c r="B77" s="174">
        <v>42370</v>
      </c>
      <c r="C77" s="305"/>
      <c r="D77" s="305"/>
      <c r="E77" s="305"/>
      <c r="F77" s="305"/>
      <c r="G77" s="305"/>
    </row>
    <row r="78" spans="1:7">
      <c r="B78" s="174">
        <v>42401</v>
      </c>
      <c r="C78" s="305"/>
      <c r="D78" s="305"/>
      <c r="E78" s="305"/>
      <c r="F78" s="305"/>
      <c r="G78" s="305"/>
    </row>
    <row r="79" spans="1:7">
      <c r="B79" s="174">
        <v>42430</v>
      </c>
      <c r="C79" s="305"/>
      <c r="D79" s="305"/>
      <c r="E79" s="305"/>
      <c r="F79" s="305"/>
      <c r="G79" s="305"/>
    </row>
    <row r="80" spans="1:7">
      <c r="B80" s="174">
        <v>42461</v>
      </c>
      <c r="C80" s="305"/>
      <c r="D80" s="305"/>
      <c r="E80" s="305"/>
      <c r="F80" s="305"/>
      <c r="G80" s="305"/>
    </row>
    <row r="81" spans="1:7">
      <c r="B81" s="174">
        <v>42491</v>
      </c>
      <c r="C81" s="305"/>
      <c r="D81" s="305"/>
      <c r="E81" s="305"/>
      <c r="F81" s="305"/>
      <c r="G81" s="305"/>
    </row>
    <row r="82" spans="1:7">
      <c r="B82" s="174">
        <v>42522</v>
      </c>
      <c r="C82" s="305"/>
      <c r="D82" s="305"/>
      <c r="E82" s="305"/>
      <c r="F82" s="305"/>
      <c r="G82" s="305"/>
    </row>
    <row r="83" spans="1:7">
      <c r="B83" s="174">
        <v>42552</v>
      </c>
      <c r="C83" s="305"/>
      <c r="D83" s="305"/>
      <c r="E83" s="305"/>
      <c r="F83" s="305"/>
      <c r="G83" s="305"/>
    </row>
    <row r="84" spans="1:7">
      <c r="B84" s="174">
        <v>42583</v>
      </c>
      <c r="C84" s="305"/>
      <c r="D84" s="305"/>
      <c r="E84" s="305"/>
      <c r="F84" s="305"/>
      <c r="G84" s="305"/>
    </row>
    <row r="85" spans="1:7">
      <c r="B85" s="174">
        <v>42614</v>
      </c>
      <c r="C85" s="305"/>
      <c r="D85" s="305"/>
      <c r="E85" s="305"/>
      <c r="F85" s="305"/>
      <c r="G85" s="305"/>
    </row>
    <row r="86" spans="1:7">
      <c r="B86" s="174">
        <v>42644</v>
      </c>
      <c r="C86" s="305"/>
      <c r="D86" s="305"/>
      <c r="E86" s="305"/>
      <c r="F86" s="305"/>
      <c r="G86" s="305"/>
    </row>
    <row r="87" spans="1:7">
      <c r="B87" s="174">
        <v>42675</v>
      </c>
      <c r="C87" s="305"/>
      <c r="D87" s="305"/>
      <c r="E87" s="305"/>
      <c r="F87" s="305"/>
      <c r="G87" s="305"/>
    </row>
    <row r="88" spans="1:7">
      <c r="B88" s="174">
        <v>42705</v>
      </c>
      <c r="C88" s="306">
        <v>0</v>
      </c>
      <c r="D88" s="176">
        <v>-310589174.94999999</v>
      </c>
      <c r="E88" s="176">
        <v>-30887289.73</v>
      </c>
      <c r="F88" s="176">
        <v>14983317.17</v>
      </c>
      <c r="G88" s="306">
        <v>0</v>
      </c>
    </row>
    <row r="89" spans="1:7">
      <c r="B89" s="174"/>
      <c r="C89" s="192"/>
      <c r="D89" s="192"/>
      <c r="E89" s="192"/>
      <c r="F89" s="192"/>
      <c r="G89" s="192"/>
    </row>
    <row r="90" spans="1:7">
      <c r="B90" s="177" t="s">
        <v>382</v>
      </c>
      <c r="C90" s="193">
        <f>SUM(C76:C88)/13</f>
        <v>0</v>
      </c>
      <c r="D90" s="176">
        <f>SUM(D76:D88)/2</f>
        <v>-319759931.43000001</v>
      </c>
      <c r="E90" s="176">
        <f>SUM(E76:E88)/2</f>
        <v>-30223772.730000004</v>
      </c>
      <c r="F90" s="176">
        <f>SUM(F76:F88)/2</f>
        <v>30669616.650000006</v>
      </c>
      <c r="G90" s="193">
        <f>SUM(G76:G88)/13</f>
        <v>0</v>
      </c>
    </row>
    <row r="93" spans="1:7" ht="18.75">
      <c r="A93" s="169" t="s">
        <v>369</v>
      </c>
    </row>
    <row r="94" spans="1:7">
      <c r="A94" s="170" t="s">
        <v>383</v>
      </c>
    </row>
    <row r="95" spans="1:7">
      <c r="A95" s="170" t="s">
        <v>380</v>
      </c>
    </row>
    <row r="97" spans="2:7">
      <c r="B97" s="170" t="s">
        <v>383</v>
      </c>
      <c r="G97" s="274" t="s">
        <v>9</v>
      </c>
    </row>
    <row r="98" spans="2:7">
      <c r="C98" s="194" t="s">
        <v>384</v>
      </c>
      <c r="E98" s="275" t="s">
        <v>8</v>
      </c>
      <c r="F98" s="275" t="s">
        <v>498</v>
      </c>
      <c r="G98" s="275" t="s">
        <v>499</v>
      </c>
    </row>
    <row r="99" spans="2:7">
      <c r="B99" s="174">
        <v>42339</v>
      </c>
      <c r="C99" s="195">
        <v>27268</v>
      </c>
      <c r="E99" s="176">
        <v>27268</v>
      </c>
      <c r="F99" s="176">
        <f>805465-27268</f>
        <v>778197</v>
      </c>
      <c r="G99" s="176">
        <f>+E99+F99</f>
        <v>805465</v>
      </c>
    </row>
    <row r="100" spans="2:7">
      <c r="B100" s="174">
        <v>42370</v>
      </c>
      <c r="C100" s="182">
        <v>0</v>
      </c>
      <c r="E100" s="182">
        <v>0</v>
      </c>
      <c r="F100" s="182">
        <v>0</v>
      </c>
      <c r="G100" s="182"/>
    </row>
    <row r="101" spans="2:7">
      <c r="B101" s="174">
        <v>42401</v>
      </c>
      <c r="C101" s="182">
        <v>0</v>
      </c>
      <c r="E101" s="182">
        <v>0</v>
      </c>
      <c r="F101" s="182">
        <v>0</v>
      </c>
      <c r="G101" s="182"/>
    </row>
    <row r="102" spans="2:7">
      <c r="B102" s="174">
        <v>42430</v>
      </c>
      <c r="C102" s="182">
        <v>0</v>
      </c>
      <c r="E102" s="182">
        <v>0</v>
      </c>
      <c r="F102" s="182">
        <v>0</v>
      </c>
      <c r="G102" s="182"/>
    </row>
    <row r="103" spans="2:7">
      <c r="B103" s="174">
        <v>42461</v>
      </c>
      <c r="C103" s="182">
        <v>0</v>
      </c>
      <c r="E103" s="182">
        <v>0</v>
      </c>
      <c r="F103" s="182">
        <v>0</v>
      </c>
      <c r="G103" s="182"/>
    </row>
    <row r="104" spans="2:7">
      <c r="B104" s="174">
        <v>42491</v>
      </c>
      <c r="C104" s="182">
        <v>0</v>
      </c>
      <c r="E104" s="182">
        <v>0</v>
      </c>
      <c r="F104" s="182">
        <v>0</v>
      </c>
      <c r="G104" s="182"/>
    </row>
    <row r="105" spans="2:7">
      <c r="B105" s="174">
        <v>42522</v>
      </c>
      <c r="C105" s="182">
        <v>0</v>
      </c>
      <c r="E105" s="182">
        <v>0</v>
      </c>
      <c r="F105" s="182">
        <v>0</v>
      </c>
      <c r="G105" s="182"/>
    </row>
    <row r="106" spans="2:7">
      <c r="B106" s="174">
        <v>42552</v>
      </c>
      <c r="C106" s="182">
        <v>0</v>
      </c>
      <c r="E106" s="182">
        <v>0</v>
      </c>
      <c r="F106" s="182">
        <v>0</v>
      </c>
      <c r="G106" s="182"/>
    </row>
    <row r="107" spans="2:7">
      <c r="B107" s="174">
        <v>42583</v>
      </c>
      <c r="C107" s="182">
        <v>0</v>
      </c>
      <c r="E107" s="182">
        <v>0</v>
      </c>
      <c r="F107" s="182">
        <v>0</v>
      </c>
      <c r="G107" s="182"/>
    </row>
    <row r="108" spans="2:7">
      <c r="B108" s="174">
        <v>42614</v>
      </c>
      <c r="C108" s="182">
        <v>0</v>
      </c>
      <c r="E108" s="182">
        <v>0</v>
      </c>
      <c r="F108" s="182">
        <v>0</v>
      </c>
      <c r="G108" s="182"/>
    </row>
    <row r="109" spans="2:7">
      <c r="B109" s="174">
        <v>42644</v>
      </c>
      <c r="C109" s="182">
        <v>0</v>
      </c>
      <c r="E109" s="182"/>
      <c r="F109" s="182"/>
      <c r="G109" s="182"/>
    </row>
    <row r="110" spans="2:7">
      <c r="B110" s="174">
        <v>42675</v>
      </c>
      <c r="C110" s="182">
        <v>0</v>
      </c>
      <c r="E110" s="182">
        <v>0</v>
      </c>
      <c r="F110" s="182">
        <v>0</v>
      </c>
      <c r="G110" s="182"/>
    </row>
    <row r="111" spans="2:7">
      <c r="B111" s="174">
        <v>42705</v>
      </c>
      <c r="C111" s="196">
        <f>+C99</f>
        <v>27268</v>
      </c>
      <c r="E111" s="182">
        <v>27268</v>
      </c>
      <c r="F111" s="182">
        <f>805465-27268</f>
        <v>778197</v>
      </c>
      <c r="G111" s="176">
        <f>+E111+F111</f>
        <v>805465</v>
      </c>
    </row>
    <row r="112" spans="2:7">
      <c r="B112" s="174"/>
      <c r="E112" s="175"/>
      <c r="F112" s="175"/>
      <c r="G112" s="175"/>
    </row>
    <row r="113" spans="1:7">
      <c r="B113" s="177" t="s">
        <v>382</v>
      </c>
      <c r="C113" s="178">
        <f>(C99+C111)/2</f>
        <v>27268</v>
      </c>
      <c r="E113" s="182">
        <f>(E99+E111)/2</f>
        <v>27268</v>
      </c>
      <c r="F113" s="182">
        <f>(F99+F111)/2</f>
        <v>778197</v>
      </c>
      <c r="G113" s="182">
        <f>(G99+G111)/2</f>
        <v>805465</v>
      </c>
    </row>
    <row r="114" spans="1:7">
      <c r="B114" s="197" t="s">
        <v>385</v>
      </c>
      <c r="C114" s="178"/>
    </row>
    <row r="119" spans="1:7" ht="18.75">
      <c r="A119" s="169" t="s">
        <v>369</v>
      </c>
    </row>
    <row r="120" spans="1:7">
      <c r="A120" s="170" t="s">
        <v>386</v>
      </c>
    </row>
    <row r="121" spans="1:7">
      <c r="A121" s="170" t="s">
        <v>380</v>
      </c>
    </row>
    <row r="123" spans="1:7">
      <c r="B123" s="198" t="s">
        <v>387</v>
      </c>
    </row>
    <row r="125" spans="1:7">
      <c r="C125" s="199" t="s">
        <v>388</v>
      </c>
      <c r="D125" s="199" t="s">
        <v>389</v>
      </c>
    </row>
    <row r="126" spans="1:7">
      <c r="B126" s="174">
        <v>42339</v>
      </c>
      <c r="C126" s="180">
        <v>1891614</v>
      </c>
      <c r="D126" s="180">
        <v>300042</v>
      </c>
    </row>
    <row r="127" spans="1:7">
      <c r="B127" s="174">
        <v>42370</v>
      </c>
      <c r="C127" s="182">
        <v>0</v>
      </c>
      <c r="D127" s="182">
        <v>0</v>
      </c>
    </row>
    <row r="128" spans="1:7">
      <c r="B128" s="174">
        <v>42401</v>
      </c>
      <c r="C128" s="182">
        <v>0</v>
      </c>
      <c r="D128" s="182">
        <v>0</v>
      </c>
    </row>
    <row r="129" spans="1:7">
      <c r="B129" s="174">
        <v>42430</v>
      </c>
      <c r="C129" s="182">
        <v>0</v>
      </c>
      <c r="D129" s="182">
        <v>0</v>
      </c>
    </row>
    <row r="130" spans="1:7">
      <c r="B130" s="174">
        <v>42461</v>
      </c>
      <c r="C130" s="182">
        <v>0</v>
      </c>
      <c r="D130" s="182">
        <v>0</v>
      </c>
    </row>
    <row r="131" spans="1:7">
      <c r="B131" s="174">
        <v>42491</v>
      </c>
      <c r="C131" s="182">
        <v>0</v>
      </c>
      <c r="D131" s="182">
        <v>0</v>
      </c>
    </row>
    <row r="132" spans="1:7">
      <c r="B132" s="174">
        <v>42522</v>
      </c>
      <c r="C132" s="182">
        <v>0</v>
      </c>
      <c r="D132" s="182">
        <v>0</v>
      </c>
    </row>
    <row r="133" spans="1:7">
      <c r="B133" s="174">
        <v>42552</v>
      </c>
      <c r="C133" s="182">
        <v>0</v>
      </c>
      <c r="D133" s="182">
        <v>0</v>
      </c>
    </row>
    <row r="134" spans="1:7">
      <c r="B134" s="174">
        <v>42583</v>
      </c>
      <c r="C134" s="182">
        <v>0</v>
      </c>
      <c r="D134" s="182">
        <v>0</v>
      </c>
    </row>
    <row r="135" spans="1:7">
      <c r="B135" s="174">
        <v>42614</v>
      </c>
      <c r="C135" s="182">
        <v>0</v>
      </c>
      <c r="D135" s="182">
        <v>0</v>
      </c>
    </row>
    <row r="136" spans="1:7">
      <c r="B136" s="174">
        <v>42644</v>
      </c>
      <c r="C136" s="182">
        <v>0</v>
      </c>
      <c r="D136" s="182">
        <v>0</v>
      </c>
    </row>
    <row r="137" spans="1:7">
      <c r="B137" s="174">
        <v>42675</v>
      </c>
      <c r="C137" s="182">
        <v>0</v>
      </c>
      <c r="D137" s="182">
        <v>0</v>
      </c>
    </row>
    <row r="138" spans="1:7">
      <c r="B138" s="174">
        <v>42705</v>
      </c>
      <c r="C138" s="180">
        <v>2030364</v>
      </c>
      <c r="D138" s="180">
        <v>270892</v>
      </c>
    </row>
    <row r="139" spans="1:7">
      <c r="B139" s="174"/>
    </row>
    <row r="140" spans="1:7">
      <c r="B140" s="177" t="s">
        <v>382</v>
      </c>
      <c r="C140" s="178">
        <f>(C138+C126)/2</f>
        <v>1960989</v>
      </c>
      <c r="D140" s="178">
        <f>(D138+D126)/2</f>
        <v>285467</v>
      </c>
      <c r="E140" s="195">
        <f>+C140+D140</f>
        <v>2246456</v>
      </c>
    </row>
    <row r="142" spans="1:7">
      <c r="C142" s="200"/>
      <c r="D142" s="200"/>
    </row>
    <row r="143" spans="1:7">
      <c r="A143" s="173"/>
      <c r="B143" s="173"/>
      <c r="C143" s="173"/>
      <c r="D143" s="173"/>
      <c r="E143" s="173"/>
      <c r="F143" s="173"/>
      <c r="G143" s="173"/>
    </row>
    <row r="144" spans="1:7" ht="18.75">
      <c r="A144" s="169" t="s">
        <v>369</v>
      </c>
    </row>
    <row r="145" spans="1:4">
      <c r="A145" s="170" t="s">
        <v>390</v>
      </c>
    </row>
    <row r="146" spans="1:4">
      <c r="A146" s="170" t="s">
        <v>380</v>
      </c>
    </row>
    <row r="148" spans="1:4">
      <c r="B148" s="170" t="s">
        <v>391</v>
      </c>
    </row>
    <row r="149" spans="1:4">
      <c r="B149" s="198" t="s">
        <v>392</v>
      </c>
    </row>
    <row r="151" spans="1:4">
      <c r="C151" s="194" t="s">
        <v>390</v>
      </c>
      <c r="D151" s="203"/>
    </row>
    <row r="152" spans="1:4">
      <c r="B152" s="174">
        <v>42339</v>
      </c>
      <c r="C152" s="176">
        <v>279422</v>
      </c>
      <c r="D152" s="204"/>
    </row>
    <row r="153" spans="1:4">
      <c r="B153" s="174">
        <v>42370</v>
      </c>
      <c r="C153" s="182">
        <v>0</v>
      </c>
      <c r="D153" s="180"/>
    </row>
    <row r="154" spans="1:4">
      <c r="B154" s="174">
        <v>42401</v>
      </c>
      <c r="C154" s="182">
        <v>0</v>
      </c>
      <c r="D154" s="180"/>
    </row>
    <row r="155" spans="1:4">
      <c r="B155" s="174">
        <v>42430</v>
      </c>
      <c r="C155" s="182">
        <v>0</v>
      </c>
      <c r="D155" s="180"/>
    </row>
    <row r="156" spans="1:4">
      <c r="B156" s="174">
        <v>42461</v>
      </c>
      <c r="C156" s="182">
        <v>0</v>
      </c>
      <c r="D156" s="180"/>
    </row>
    <row r="157" spans="1:4">
      <c r="B157" s="174">
        <v>42491</v>
      </c>
      <c r="C157" s="182">
        <v>0</v>
      </c>
      <c r="D157" s="180"/>
    </row>
    <row r="158" spans="1:4">
      <c r="B158" s="174">
        <v>42522</v>
      </c>
      <c r="C158" s="182">
        <v>0</v>
      </c>
      <c r="D158" s="180"/>
    </row>
    <row r="159" spans="1:4">
      <c r="B159" s="174">
        <v>42552</v>
      </c>
      <c r="C159" s="182">
        <v>0</v>
      </c>
      <c r="D159" s="180"/>
    </row>
    <row r="160" spans="1:4">
      <c r="B160" s="174">
        <v>42583</v>
      </c>
      <c r="C160" s="182">
        <v>0</v>
      </c>
      <c r="D160" s="180"/>
    </row>
    <row r="161" spans="2:4">
      <c r="B161" s="174">
        <v>42614</v>
      </c>
      <c r="C161" s="182">
        <v>0</v>
      </c>
      <c r="D161" s="180"/>
    </row>
    <row r="162" spans="2:4">
      <c r="B162" s="174">
        <v>42644</v>
      </c>
      <c r="C162" s="182">
        <v>0</v>
      </c>
      <c r="D162" s="180"/>
    </row>
    <row r="163" spans="2:4">
      <c r="B163" s="174">
        <v>42675</v>
      </c>
      <c r="C163" s="182">
        <v>0</v>
      </c>
      <c r="D163" s="180"/>
    </row>
    <row r="164" spans="2:4">
      <c r="B164" s="174">
        <v>42705</v>
      </c>
      <c r="C164" s="196">
        <v>362245</v>
      </c>
      <c r="D164" s="180"/>
    </row>
    <row r="165" spans="2:4">
      <c r="B165" s="174"/>
      <c r="D165" s="173"/>
    </row>
    <row r="166" spans="2:4">
      <c r="B166" s="177" t="s">
        <v>382</v>
      </c>
      <c r="C166" s="178">
        <f>(C152+C164)/2</f>
        <v>320833.5</v>
      </c>
      <c r="D166" s="201"/>
    </row>
    <row r="167" spans="2:4">
      <c r="C167" s="202"/>
    </row>
    <row r="168" spans="2:4">
      <c r="C168" s="201"/>
    </row>
    <row r="169" spans="2:4">
      <c r="C169" s="178"/>
    </row>
    <row r="170" spans="2:4">
      <c r="B170" s="197"/>
    </row>
  </sheetData>
  <phoneticPr fontId="51" type="noConversion"/>
  <pageMargins left="0.5" right="0.75" top="1" bottom="1" header="0.5" footer="0.5"/>
  <pageSetup scale="60" fitToHeight="4" orientation="portrait" r:id="rId1"/>
  <headerFooter alignWithMargins="0"/>
  <rowBreaks count="3" manualBreakCount="3">
    <brk id="43" max="16383" man="1"/>
    <brk id="69" max="16383" man="1"/>
    <brk id="118"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zoomScale="80" zoomScaleNormal="80" workbookViewId="0"/>
  </sheetViews>
  <sheetFormatPr defaultRowHeight="17.25"/>
  <cols>
    <col min="1" max="1" width="8.88671875" style="205"/>
    <col min="2" max="3" width="9" style="217" bestFit="1" customWidth="1"/>
    <col min="4" max="4" width="9" style="205" bestFit="1" customWidth="1"/>
    <col min="5" max="5" width="18.77734375" style="205" customWidth="1"/>
    <col min="6" max="6" width="12.77734375" style="205" customWidth="1"/>
    <col min="7" max="7" width="12.77734375" style="217" customWidth="1"/>
    <col min="8" max="9" width="12.77734375" style="205" customWidth="1"/>
    <col min="10" max="10" width="18.77734375" style="205" customWidth="1"/>
    <col min="11" max="11" width="6.77734375" style="205" customWidth="1"/>
    <col min="12" max="12" width="18.77734375" style="205" customWidth="1"/>
    <col min="13" max="16384" width="8.88671875" style="205"/>
  </cols>
  <sheetData>
    <row r="1" spans="1:12" ht="18.75">
      <c r="A1" s="169" t="s">
        <v>369</v>
      </c>
    </row>
    <row r="2" spans="1:12">
      <c r="A2" s="170" t="s">
        <v>379</v>
      </c>
    </row>
    <row r="3" spans="1:12">
      <c r="A3" s="170" t="s">
        <v>380</v>
      </c>
    </row>
    <row r="5" spans="1:12">
      <c r="B5" s="170" t="s">
        <v>381</v>
      </c>
    </row>
    <row r="6" spans="1:12">
      <c r="B6" s="225"/>
      <c r="C6" s="225"/>
      <c r="D6" s="279"/>
      <c r="E6" s="280" t="s">
        <v>532</v>
      </c>
      <c r="F6" s="279"/>
      <c r="G6" s="225"/>
      <c r="H6" s="279"/>
      <c r="I6" s="279"/>
      <c r="J6" s="279"/>
      <c r="K6" s="279"/>
      <c r="L6" s="279"/>
    </row>
    <row r="7" spans="1:12">
      <c r="B7" s="225"/>
      <c r="C7" s="225" t="s">
        <v>533</v>
      </c>
      <c r="D7" s="281">
        <v>190</v>
      </c>
      <c r="E7" s="282">
        <f>L70+L92</f>
        <v>0</v>
      </c>
      <c r="F7" s="279"/>
      <c r="G7" s="225"/>
      <c r="H7" s="279"/>
      <c r="I7" s="279"/>
      <c r="J7" s="279"/>
      <c r="K7" s="279"/>
      <c r="L7" s="279"/>
    </row>
    <row r="8" spans="1:12">
      <c r="B8" s="225"/>
      <c r="C8" s="225" t="s">
        <v>533</v>
      </c>
      <c r="D8" s="281">
        <v>255</v>
      </c>
      <c r="E8" s="282">
        <v>0</v>
      </c>
      <c r="F8" s="279"/>
      <c r="G8" s="225"/>
      <c r="H8" s="279"/>
      <c r="I8" s="279"/>
      <c r="J8" s="279"/>
      <c r="K8" s="279"/>
      <c r="L8" s="279"/>
    </row>
    <row r="9" spans="1:12">
      <c r="B9" s="225"/>
      <c r="C9" s="225" t="s">
        <v>533</v>
      </c>
      <c r="D9" s="281">
        <v>281</v>
      </c>
      <c r="E9" s="282">
        <v>0</v>
      </c>
      <c r="F9" s="279"/>
      <c r="G9" s="225"/>
      <c r="H9" s="279"/>
      <c r="I9" s="279"/>
      <c r="J9" s="279"/>
      <c r="K9" s="279"/>
      <c r="L9" s="279"/>
    </row>
    <row r="10" spans="1:12">
      <c r="B10" s="225"/>
      <c r="C10" s="225" t="s">
        <v>533</v>
      </c>
      <c r="D10" s="281">
        <v>282</v>
      </c>
      <c r="E10" s="282">
        <f>L32</f>
        <v>0</v>
      </c>
      <c r="F10" s="279"/>
      <c r="G10" s="225"/>
      <c r="H10" s="279"/>
      <c r="I10" s="279"/>
      <c r="J10" s="279"/>
      <c r="K10" s="279"/>
      <c r="L10" s="279"/>
    </row>
    <row r="11" spans="1:12">
      <c r="B11" s="225"/>
      <c r="C11" s="225" t="s">
        <v>533</v>
      </c>
      <c r="D11" s="281">
        <v>283</v>
      </c>
      <c r="E11" s="282">
        <f>L51</f>
        <v>0</v>
      </c>
      <c r="F11" s="279"/>
      <c r="G11" s="225"/>
      <c r="H11" s="279"/>
      <c r="I11" s="279"/>
      <c r="J11" s="279"/>
      <c r="K11" s="279"/>
      <c r="L11" s="279"/>
    </row>
    <row r="12" spans="1:12" ht="18" thickBot="1">
      <c r="B12" s="225"/>
      <c r="C12" s="225"/>
      <c r="D12" s="279"/>
      <c r="E12" s="283">
        <f>SUM(E7:E11)</f>
        <v>0</v>
      </c>
      <c r="F12" s="279"/>
      <c r="G12" s="225"/>
      <c r="H12" s="279"/>
      <c r="I12" s="279"/>
      <c r="J12" s="279"/>
      <c r="K12" s="279"/>
      <c r="L12" s="279"/>
    </row>
    <row r="13" spans="1:12" ht="18" thickTop="1">
      <c r="B13" s="225"/>
      <c r="C13" s="225"/>
      <c r="D13" s="279"/>
      <c r="E13" s="279"/>
      <c r="F13" s="279"/>
      <c r="G13" s="225"/>
      <c r="H13" s="279"/>
      <c r="I13" s="279"/>
      <c r="J13" s="279"/>
      <c r="K13" s="279"/>
      <c r="L13" s="279"/>
    </row>
    <row r="14" spans="1:12">
      <c r="B14" s="225"/>
      <c r="C14" s="225"/>
      <c r="D14" s="279"/>
      <c r="E14" s="279"/>
      <c r="F14" s="279"/>
      <c r="G14" s="225"/>
      <c r="H14" s="279"/>
      <c r="I14" s="284">
        <v>282</v>
      </c>
      <c r="J14" s="284">
        <v>282</v>
      </c>
      <c r="K14" s="285"/>
      <c r="L14" s="279"/>
    </row>
    <row r="15" spans="1:12">
      <c r="B15" s="286"/>
      <c r="C15" s="286"/>
      <c r="D15" s="287"/>
      <c r="E15" s="284">
        <v>282</v>
      </c>
      <c r="F15" s="284">
        <v>282</v>
      </c>
      <c r="G15" s="286" t="s">
        <v>534</v>
      </c>
      <c r="H15" s="287"/>
      <c r="I15" s="287" t="s">
        <v>535</v>
      </c>
      <c r="J15" s="287" t="s">
        <v>536</v>
      </c>
      <c r="K15" s="287"/>
      <c r="L15" s="287" t="s">
        <v>537</v>
      </c>
    </row>
    <row r="16" spans="1:12" ht="18" thickBot="1">
      <c r="B16" s="288" t="s">
        <v>260</v>
      </c>
      <c r="C16" s="288" t="s">
        <v>538</v>
      </c>
      <c r="D16" s="289" t="s">
        <v>539</v>
      </c>
      <c r="E16" s="289" t="s">
        <v>533</v>
      </c>
      <c r="F16" s="289" t="s">
        <v>540</v>
      </c>
      <c r="G16" s="288" t="s">
        <v>541</v>
      </c>
      <c r="H16" s="289" t="s">
        <v>542</v>
      </c>
      <c r="I16" s="289" t="s">
        <v>540</v>
      </c>
      <c r="J16" s="289" t="s">
        <v>533</v>
      </c>
      <c r="K16" s="289"/>
      <c r="L16" s="289" t="s">
        <v>543</v>
      </c>
    </row>
    <row r="17" spans="2:12">
      <c r="B17" s="225"/>
      <c r="C17" s="225"/>
      <c r="D17" s="279"/>
      <c r="E17" s="279"/>
      <c r="F17" s="279"/>
      <c r="G17" s="225"/>
      <c r="H17" s="279"/>
      <c r="I17" s="279"/>
      <c r="J17" s="279"/>
      <c r="K17" s="279"/>
      <c r="L17" s="279"/>
    </row>
    <row r="18" spans="2:12">
      <c r="B18" s="225">
        <v>1</v>
      </c>
      <c r="C18" s="225">
        <v>2015</v>
      </c>
      <c r="D18" s="290" t="s">
        <v>544</v>
      </c>
      <c r="E18" s="312">
        <v>0</v>
      </c>
      <c r="F18" s="282"/>
      <c r="G18" s="225"/>
      <c r="H18" s="279"/>
      <c r="I18" s="282"/>
      <c r="J18" s="282">
        <f>E18</f>
        <v>0</v>
      </c>
      <c r="K18" s="282"/>
      <c r="L18" s="282">
        <f>+J18</f>
        <v>0</v>
      </c>
    </row>
    <row r="19" spans="2:12">
      <c r="B19" s="225">
        <v>2</v>
      </c>
      <c r="C19" s="225">
        <v>2016</v>
      </c>
      <c r="D19" s="290" t="s">
        <v>545</v>
      </c>
      <c r="E19" s="291">
        <f>+(($E$30-$E$18)/12)+E18</f>
        <v>0</v>
      </c>
      <c r="F19" s="282">
        <f>E19-E18</f>
        <v>0</v>
      </c>
      <c r="G19" s="225">
        <v>335</v>
      </c>
      <c r="H19" s="292">
        <f>G19/365</f>
        <v>0.9178082191780822</v>
      </c>
      <c r="I19" s="282">
        <f>H19*F19</f>
        <v>0</v>
      </c>
      <c r="J19" s="282">
        <f>J18+I19</f>
        <v>0</v>
      </c>
      <c r="K19" s="282"/>
      <c r="L19" s="279"/>
    </row>
    <row r="20" spans="2:12">
      <c r="B20" s="225">
        <v>3</v>
      </c>
      <c r="C20" s="225">
        <v>2016</v>
      </c>
      <c r="D20" s="290" t="s">
        <v>546</v>
      </c>
      <c r="E20" s="291">
        <f t="shared" ref="E20:E29" si="0">+(($E$30-$E$18)/12)+E19</f>
        <v>0</v>
      </c>
      <c r="F20" s="282">
        <f>E20-E19</f>
        <v>0</v>
      </c>
      <c r="G20" s="225">
        <v>307</v>
      </c>
      <c r="H20" s="292">
        <f t="shared" ref="H20:H30" si="1">G20/365</f>
        <v>0.84109589041095889</v>
      </c>
      <c r="I20" s="282">
        <f t="shared" ref="I20:I30" si="2">H20*F20</f>
        <v>0</v>
      </c>
      <c r="J20" s="282">
        <f>J19+I20</f>
        <v>0</v>
      </c>
      <c r="K20" s="282"/>
      <c r="L20" s="279"/>
    </row>
    <row r="21" spans="2:12">
      <c r="B21" s="225">
        <v>4</v>
      </c>
      <c r="C21" s="225">
        <v>2016</v>
      </c>
      <c r="D21" s="290" t="s">
        <v>547</v>
      </c>
      <c r="E21" s="291">
        <f t="shared" si="0"/>
        <v>0</v>
      </c>
      <c r="F21" s="282">
        <f t="shared" ref="F21:F30" si="3">E21-E20</f>
        <v>0</v>
      </c>
      <c r="G21" s="225">
        <v>276</v>
      </c>
      <c r="H21" s="292">
        <f t="shared" si="1"/>
        <v>0.75616438356164384</v>
      </c>
      <c r="I21" s="282">
        <f t="shared" si="2"/>
        <v>0</v>
      </c>
      <c r="J21" s="282">
        <f t="shared" ref="J21:J30" si="4">J20+I21</f>
        <v>0</v>
      </c>
      <c r="K21" s="282"/>
      <c r="L21" s="279"/>
    </row>
    <row r="22" spans="2:12">
      <c r="B22" s="225">
        <v>5</v>
      </c>
      <c r="C22" s="225">
        <v>2016</v>
      </c>
      <c r="D22" s="290" t="s">
        <v>548</v>
      </c>
      <c r="E22" s="291">
        <f t="shared" si="0"/>
        <v>0</v>
      </c>
      <c r="F22" s="282">
        <f t="shared" si="3"/>
        <v>0</v>
      </c>
      <c r="G22" s="225">
        <v>246</v>
      </c>
      <c r="H22" s="292">
        <f t="shared" si="1"/>
        <v>0.67397260273972603</v>
      </c>
      <c r="I22" s="282">
        <f t="shared" si="2"/>
        <v>0</v>
      </c>
      <c r="J22" s="282">
        <f t="shared" si="4"/>
        <v>0</v>
      </c>
      <c r="K22" s="282"/>
      <c r="L22" s="279"/>
    </row>
    <row r="23" spans="2:12">
      <c r="B23" s="225">
        <v>6</v>
      </c>
      <c r="C23" s="225">
        <v>2016</v>
      </c>
      <c r="D23" s="290" t="s">
        <v>439</v>
      </c>
      <c r="E23" s="291">
        <f t="shared" si="0"/>
        <v>0</v>
      </c>
      <c r="F23" s="282">
        <f t="shared" si="3"/>
        <v>0</v>
      </c>
      <c r="G23" s="225">
        <v>215</v>
      </c>
      <c r="H23" s="292">
        <f t="shared" si="1"/>
        <v>0.58904109589041098</v>
      </c>
      <c r="I23" s="282">
        <f t="shared" si="2"/>
        <v>0</v>
      </c>
      <c r="J23" s="282">
        <f t="shared" si="4"/>
        <v>0</v>
      </c>
      <c r="K23" s="282"/>
      <c r="L23" s="279"/>
    </row>
    <row r="24" spans="2:12">
      <c r="B24" s="225">
        <v>7</v>
      </c>
      <c r="C24" s="225">
        <v>2016</v>
      </c>
      <c r="D24" s="290" t="s">
        <v>549</v>
      </c>
      <c r="E24" s="291">
        <f t="shared" si="0"/>
        <v>0</v>
      </c>
      <c r="F24" s="282">
        <f t="shared" si="3"/>
        <v>0</v>
      </c>
      <c r="G24" s="225">
        <v>185</v>
      </c>
      <c r="H24" s="292">
        <f t="shared" si="1"/>
        <v>0.50684931506849318</v>
      </c>
      <c r="I24" s="282">
        <f t="shared" si="2"/>
        <v>0</v>
      </c>
      <c r="J24" s="282">
        <f t="shared" si="4"/>
        <v>0</v>
      </c>
      <c r="K24" s="282"/>
      <c r="L24" s="279"/>
    </row>
    <row r="25" spans="2:12">
      <c r="B25" s="225">
        <v>8</v>
      </c>
      <c r="C25" s="225">
        <v>2016</v>
      </c>
      <c r="D25" s="290" t="s">
        <v>550</v>
      </c>
      <c r="E25" s="291">
        <f t="shared" si="0"/>
        <v>0</v>
      </c>
      <c r="F25" s="282">
        <f t="shared" si="3"/>
        <v>0</v>
      </c>
      <c r="G25" s="225">
        <v>154</v>
      </c>
      <c r="H25" s="292">
        <f t="shared" si="1"/>
        <v>0.42191780821917807</v>
      </c>
      <c r="I25" s="282">
        <f t="shared" si="2"/>
        <v>0</v>
      </c>
      <c r="J25" s="282">
        <f t="shared" si="4"/>
        <v>0</v>
      </c>
      <c r="K25" s="282"/>
      <c r="L25" s="279"/>
    </row>
    <row r="26" spans="2:12">
      <c r="B26" s="225">
        <v>9</v>
      </c>
      <c r="C26" s="225">
        <v>2016</v>
      </c>
      <c r="D26" s="290" t="s">
        <v>551</v>
      </c>
      <c r="E26" s="291">
        <f t="shared" si="0"/>
        <v>0</v>
      </c>
      <c r="F26" s="282">
        <f t="shared" si="3"/>
        <v>0</v>
      </c>
      <c r="G26" s="225">
        <v>123</v>
      </c>
      <c r="H26" s="292">
        <f t="shared" si="1"/>
        <v>0.33698630136986302</v>
      </c>
      <c r="I26" s="282">
        <f t="shared" si="2"/>
        <v>0</v>
      </c>
      <c r="J26" s="282">
        <f t="shared" si="4"/>
        <v>0</v>
      </c>
      <c r="K26" s="282"/>
      <c r="L26" s="279"/>
    </row>
    <row r="27" spans="2:12">
      <c r="B27" s="225">
        <v>10</v>
      </c>
      <c r="C27" s="225">
        <v>2016</v>
      </c>
      <c r="D27" s="290" t="s">
        <v>552</v>
      </c>
      <c r="E27" s="291">
        <f t="shared" si="0"/>
        <v>0</v>
      </c>
      <c r="F27" s="282">
        <f t="shared" si="3"/>
        <v>0</v>
      </c>
      <c r="G27" s="225">
        <v>93</v>
      </c>
      <c r="H27" s="292">
        <f t="shared" si="1"/>
        <v>0.25479452054794521</v>
      </c>
      <c r="I27" s="282">
        <f t="shared" si="2"/>
        <v>0</v>
      </c>
      <c r="J27" s="282">
        <f t="shared" si="4"/>
        <v>0</v>
      </c>
      <c r="K27" s="282"/>
      <c r="L27" s="279"/>
    </row>
    <row r="28" spans="2:12">
      <c r="B28" s="225">
        <v>11</v>
      </c>
      <c r="C28" s="225">
        <v>2016</v>
      </c>
      <c r="D28" s="290" t="s">
        <v>553</v>
      </c>
      <c r="E28" s="291">
        <f t="shared" si="0"/>
        <v>0</v>
      </c>
      <c r="F28" s="282">
        <f t="shared" si="3"/>
        <v>0</v>
      </c>
      <c r="G28" s="225">
        <v>62</v>
      </c>
      <c r="H28" s="292">
        <f t="shared" si="1"/>
        <v>0.16986301369863013</v>
      </c>
      <c r="I28" s="282">
        <f t="shared" si="2"/>
        <v>0</v>
      </c>
      <c r="J28" s="282">
        <f t="shared" si="4"/>
        <v>0</v>
      </c>
      <c r="K28" s="282"/>
      <c r="L28" s="279"/>
    </row>
    <row r="29" spans="2:12">
      <c r="B29" s="225">
        <v>12</v>
      </c>
      <c r="C29" s="225">
        <v>2016</v>
      </c>
      <c r="D29" s="290" t="s">
        <v>554</v>
      </c>
      <c r="E29" s="291">
        <f t="shared" si="0"/>
        <v>0</v>
      </c>
      <c r="F29" s="282">
        <f t="shared" si="3"/>
        <v>0</v>
      </c>
      <c r="G29" s="225">
        <v>32</v>
      </c>
      <c r="H29" s="292">
        <f t="shared" si="1"/>
        <v>8.7671232876712329E-2</v>
      </c>
      <c r="I29" s="282">
        <f t="shared" si="2"/>
        <v>0</v>
      </c>
      <c r="J29" s="282">
        <f t="shared" si="4"/>
        <v>0</v>
      </c>
      <c r="K29" s="282"/>
      <c r="L29" s="279"/>
    </row>
    <row r="30" spans="2:12">
      <c r="B30" s="225">
        <v>13</v>
      </c>
      <c r="C30" s="225">
        <v>2016</v>
      </c>
      <c r="D30" s="290" t="s">
        <v>544</v>
      </c>
      <c r="E30" s="291">
        <v>0</v>
      </c>
      <c r="F30" s="282">
        <f t="shared" si="3"/>
        <v>0</v>
      </c>
      <c r="G30" s="225">
        <v>1</v>
      </c>
      <c r="H30" s="292">
        <f t="shared" si="1"/>
        <v>2.7397260273972603E-3</v>
      </c>
      <c r="I30" s="282">
        <f t="shared" si="2"/>
        <v>0</v>
      </c>
      <c r="J30" s="282">
        <f t="shared" si="4"/>
        <v>0</v>
      </c>
      <c r="K30" s="282"/>
      <c r="L30" s="282">
        <f>+J30</f>
        <v>0</v>
      </c>
    </row>
    <row r="31" spans="2:12">
      <c r="B31" s="225"/>
      <c r="C31" s="225"/>
      <c r="D31" s="279"/>
      <c r="E31" s="293"/>
      <c r="F31" s="279"/>
      <c r="G31" s="225"/>
      <c r="H31" s="279"/>
      <c r="I31" s="279"/>
      <c r="J31" s="279"/>
      <c r="K31" s="294"/>
      <c r="L31" s="295"/>
    </row>
    <row r="32" spans="2:12">
      <c r="B32" s="225"/>
      <c r="C32" s="225"/>
      <c r="D32" s="279"/>
      <c r="E32" s="293"/>
      <c r="F32" s="279"/>
      <c r="G32" s="225"/>
      <c r="H32" s="279"/>
      <c r="I32" s="279"/>
      <c r="J32" s="279"/>
      <c r="K32" s="296" t="s">
        <v>543</v>
      </c>
      <c r="L32" s="297">
        <f>AVERAGE(L18:L30)</f>
        <v>0</v>
      </c>
    </row>
    <row r="33" spans="2:12">
      <c r="B33" s="225"/>
      <c r="C33" s="225"/>
      <c r="D33" s="279"/>
      <c r="E33" s="293"/>
      <c r="F33" s="279"/>
      <c r="G33" s="225"/>
      <c r="H33" s="279"/>
      <c r="I33" s="284">
        <v>283</v>
      </c>
      <c r="J33" s="284">
        <v>283</v>
      </c>
      <c r="K33" s="285"/>
      <c r="L33" s="279"/>
    </row>
    <row r="34" spans="2:12">
      <c r="B34" s="286"/>
      <c r="C34" s="286"/>
      <c r="D34" s="287"/>
      <c r="E34" s="298">
        <v>283</v>
      </c>
      <c r="F34" s="284">
        <v>283</v>
      </c>
      <c r="G34" s="286" t="s">
        <v>534</v>
      </c>
      <c r="H34" s="287"/>
      <c r="I34" s="287" t="s">
        <v>535</v>
      </c>
      <c r="J34" s="287" t="s">
        <v>536</v>
      </c>
      <c r="K34" s="287"/>
      <c r="L34" s="287" t="s">
        <v>537</v>
      </c>
    </row>
    <row r="35" spans="2:12" ht="18" thickBot="1">
      <c r="B35" s="288" t="s">
        <v>260</v>
      </c>
      <c r="C35" s="288" t="s">
        <v>538</v>
      </c>
      <c r="D35" s="289" t="s">
        <v>539</v>
      </c>
      <c r="E35" s="299" t="s">
        <v>533</v>
      </c>
      <c r="F35" s="289" t="s">
        <v>540</v>
      </c>
      <c r="G35" s="288" t="s">
        <v>541</v>
      </c>
      <c r="H35" s="289" t="s">
        <v>542</v>
      </c>
      <c r="I35" s="289" t="s">
        <v>540</v>
      </c>
      <c r="J35" s="289" t="s">
        <v>533</v>
      </c>
      <c r="K35" s="289"/>
      <c r="L35" s="289" t="s">
        <v>543</v>
      </c>
    </row>
    <row r="36" spans="2:12">
      <c r="B36" s="225"/>
      <c r="C36" s="225"/>
      <c r="D36" s="279"/>
      <c r="E36" s="293"/>
      <c r="F36" s="279"/>
      <c r="G36" s="225"/>
      <c r="H36" s="279"/>
      <c r="I36" s="279"/>
      <c r="J36" s="279"/>
      <c r="K36" s="279"/>
      <c r="L36" s="279"/>
    </row>
    <row r="37" spans="2:12">
      <c r="B37" s="225">
        <v>1</v>
      </c>
      <c r="C37" s="225">
        <v>2015</v>
      </c>
      <c r="D37" s="290" t="s">
        <v>544</v>
      </c>
      <c r="E37" s="312">
        <v>0</v>
      </c>
      <c r="F37" s="300"/>
      <c r="G37" s="301"/>
      <c r="H37" s="302"/>
      <c r="I37" s="300"/>
      <c r="J37" s="282">
        <f>E37</f>
        <v>0</v>
      </c>
      <c r="K37" s="282"/>
      <c r="L37" s="282">
        <f>+J37</f>
        <v>0</v>
      </c>
    </row>
    <row r="38" spans="2:12">
      <c r="B38" s="225">
        <v>2</v>
      </c>
      <c r="C38" s="225">
        <v>2016</v>
      </c>
      <c r="D38" s="290" t="s">
        <v>545</v>
      </c>
      <c r="E38" s="291">
        <f>+(($E$49-$E$37)/12)+E37</f>
        <v>0</v>
      </c>
      <c r="F38" s="300"/>
      <c r="G38" s="301"/>
      <c r="H38" s="303"/>
      <c r="I38" s="300"/>
      <c r="J38" s="282">
        <f t="shared" ref="J38:J49" si="5">E38</f>
        <v>0</v>
      </c>
      <c r="K38" s="282"/>
      <c r="L38" s="279"/>
    </row>
    <row r="39" spans="2:12">
      <c r="B39" s="225">
        <v>3</v>
      </c>
      <c r="C39" s="225">
        <v>2016</v>
      </c>
      <c r="D39" s="290" t="s">
        <v>546</v>
      </c>
      <c r="E39" s="291">
        <f>+(($E$49-$E$37)/12)+E38</f>
        <v>0</v>
      </c>
      <c r="F39" s="300"/>
      <c r="G39" s="301"/>
      <c r="H39" s="303"/>
      <c r="I39" s="300"/>
      <c r="J39" s="282">
        <f t="shared" si="5"/>
        <v>0</v>
      </c>
      <c r="K39" s="282"/>
      <c r="L39" s="279"/>
    </row>
    <row r="40" spans="2:12">
      <c r="B40" s="225">
        <v>4</v>
      </c>
      <c r="C40" s="225">
        <v>2016</v>
      </c>
      <c r="D40" s="290" t="s">
        <v>547</v>
      </c>
      <c r="E40" s="291">
        <f t="shared" ref="E40:E48" si="6">+(($E$49-$E$37)/12)+E39</f>
        <v>0</v>
      </c>
      <c r="F40" s="300"/>
      <c r="G40" s="301"/>
      <c r="H40" s="303"/>
      <c r="I40" s="300"/>
      <c r="J40" s="282">
        <f t="shared" si="5"/>
        <v>0</v>
      </c>
      <c r="K40" s="282"/>
      <c r="L40" s="279"/>
    </row>
    <row r="41" spans="2:12">
      <c r="B41" s="225">
        <v>5</v>
      </c>
      <c r="C41" s="225">
        <v>2016</v>
      </c>
      <c r="D41" s="290" t="s">
        <v>548</v>
      </c>
      <c r="E41" s="291">
        <f t="shared" si="6"/>
        <v>0</v>
      </c>
      <c r="F41" s="300"/>
      <c r="G41" s="301"/>
      <c r="H41" s="303"/>
      <c r="I41" s="300"/>
      <c r="J41" s="282">
        <f t="shared" si="5"/>
        <v>0</v>
      </c>
      <c r="K41" s="282"/>
      <c r="L41" s="279"/>
    </row>
    <row r="42" spans="2:12">
      <c r="B42" s="225">
        <v>6</v>
      </c>
      <c r="C42" s="225">
        <v>2016</v>
      </c>
      <c r="D42" s="290" t="s">
        <v>439</v>
      </c>
      <c r="E42" s="291">
        <f t="shared" si="6"/>
        <v>0</v>
      </c>
      <c r="F42" s="300"/>
      <c r="G42" s="301"/>
      <c r="H42" s="303"/>
      <c r="I42" s="300"/>
      <c r="J42" s="282">
        <f t="shared" si="5"/>
        <v>0</v>
      </c>
      <c r="K42" s="282"/>
      <c r="L42" s="279"/>
    </row>
    <row r="43" spans="2:12">
      <c r="B43" s="225">
        <v>7</v>
      </c>
      <c r="C43" s="225">
        <v>2016</v>
      </c>
      <c r="D43" s="290" t="s">
        <v>549</v>
      </c>
      <c r="E43" s="291">
        <f t="shared" si="6"/>
        <v>0</v>
      </c>
      <c r="F43" s="300"/>
      <c r="G43" s="301"/>
      <c r="H43" s="303"/>
      <c r="I43" s="300"/>
      <c r="J43" s="282">
        <f t="shared" si="5"/>
        <v>0</v>
      </c>
      <c r="K43" s="282"/>
      <c r="L43" s="279"/>
    </row>
    <row r="44" spans="2:12">
      <c r="B44" s="225">
        <v>8</v>
      </c>
      <c r="C44" s="225">
        <v>2016</v>
      </c>
      <c r="D44" s="290" t="s">
        <v>550</v>
      </c>
      <c r="E44" s="291">
        <f t="shared" si="6"/>
        <v>0</v>
      </c>
      <c r="F44" s="300"/>
      <c r="G44" s="301"/>
      <c r="H44" s="303"/>
      <c r="I44" s="300"/>
      <c r="J44" s="282">
        <f t="shared" si="5"/>
        <v>0</v>
      </c>
      <c r="K44" s="282"/>
      <c r="L44" s="279"/>
    </row>
    <row r="45" spans="2:12">
      <c r="B45" s="225">
        <v>9</v>
      </c>
      <c r="C45" s="225">
        <v>2016</v>
      </c>
      <c r="D45" s="290" t="s">
        <v>551</v>
      </c>
      <c r="E45" s="291">
        <f t="shared" si="6"/>
        <v>0</v>
      </c>
      <c r="F45" s="300"/>
      <c r="G45" s="301"/>
      <c r="H45" s="303"/>
      <c r="I45" s="300"/>
      <c r="J45" s="282">
        <f t="shared" si="5"/>
        <v>0</v>
      </c>
      <c r="K45" s="282"/>
      <c r="L45" s="279"/>
    </row>
    <row r="46" spans="2:12">
      <c r="B46" s="225">
        <v>10</v>
      </c>
      <c r="C46" s="225">
        <v>2016</v>
      </c>
      <c r="D46" s="290" t="s">
        <v>552</v>
      </c>
      <c r="E46" s="291">
        <f t="shared" si="6"/>
        <v>0</v>
      </c>
      <c r="F46" s="300"/>
      <c r="G46" s="301"/>
      <c r="H46" s="303"/>
      <c r="I46" s="300"/>
      <c r="J46" s="282">
        <f t="shared" si="5"/>
        <v>0</v>
      </c>
      <c r="K46" s="282"/>
      <c r="L46" s="279"/>
    </row>
    <row r="47" spans="2:12">
      <c r="B47" s="225">
        <v>11</v>
      </c>
      <c r="C47" s="225">
        <v>2016</v>
      </c>
      <c r="D47" s="290" t="s">
        <v>553</v>
      </c>
      <c r="E47" s="291">
        <f t="shared" si="6"/>
        <v>0</v>
      </c>
      <c r="F47" s="300"/>
      <c r="G47" s="301"/>
      <c r="H47" s="303"/>
      <c r="I47" s="300"/>
      <c r="J47" s="282">
        <f t="shared" si="5"/>
        <v>0</v>
      </c>
      <c r="K47" s="282"/>
      <c r="L47" s="279"/>
    </row>
    <row r="48" spans="2:12">
      <c r="B48" s="225">
        <v>12</v>
      </c>
      <c r="C48" s="225">
        <v>2016</v>
      </c>
      <c r="D48" s="290" t="s">
        <v>554</v>
      </c>
      <c r="E48" s="291">
        <f t="shared" si="6"/>
        <v>0</v>
      </c>
      <c r="F48" s="300"/>
      <c r="G48" s="301"/>
      <c r="H48" s="303"/>
      <c r="I48" s="300"/>
      <c r="J48" s="282">
        <f t="shared" si="5"/>
        <v>0</v>
      </c>
      <c r="K48" s="282"/>
      <c r="L48" s="279"/>
    </row>
    <row r="49" spans="2:12">
      <c r="B49" s="225">
        <v>13</v>
      </c>
      <c r="C49" s="225">
        <v>2016</v>
      </c>
      <c r="D49" s="290" t="s">
        <v>544</v>
      </c>
      <c r="E49" s="291">
        <v>0</v>
      </c>
      <c r="F49" s="300"/>
      <c r="G49" s="301"/>
      <c r="H49" s="303"/>
      <c r="I49" s="300"/>
      <c r="J49" s="282">
        <f t="shared" si="5"/>
        <v>0</v>
      </c>
      <c r="K49" s="282"/>
      <c r="L49" s="282">
        <f>+J49</f>
        <v>0</v>
      </c>
    </row>
    <row r="50" spans="2:12">
      <c r="B50" s="225"/>
      <c r="C50" s="225"/>
      <c r="D50" s="279"/>
      <c r="E50" s="293"/>
      <c r="F50" s="279"/>
      <c r="G50" s="225"/>
      <c r="H50" s="279"/>
      <c r="I50" s="282"/>
      <c r="J50" s="279"/>
      <c r="K50" s="294"/>
      <c r="L50" s="295"/>
    </row>
    <row r="51" spans="2:12">
      <c r="B51" s="225"/>
      <c r="C51" s="225"/>
      <c r="D51" s="279"/>
      <c r="E51" s="293"/>
      <c r="F51" s="279"/>
      <c r="G51" s="225"/>
      <c r="H51" s="279"/>
      <c r="I51" s="279"/>
      <c r="J51" s="279"/>
      <c r="K51" s="296" t="s">
        <v>543</v>
      </c>
      <c r="L51" s="297">
        <f>AVERAGE(L37:L49)</f>
        <v>0</v>
      </c>
    </row>
    <row r="52" spans="2:12">
      <c r="B52" s="304" t="s">
        <v>557</v>
      </c>
      <c r="C52" s="225"/>
      <c r="D52" s="279"/>
      <c r="E52" s="293"/>
      <c r="F52" s="279"/>
      <c r="G52" s="225"/>
      <c r="H52" s="279"/>
      <c r="I52" s="284">
        <v>190</v>
      </c>
      <c r="J52" s="284">
        <v>190</v>
      </c>
      <c r="K52" s="285"/>
      <c r="L52" s="279"/>
    </row>
    <row r="53" spans="2:12">
      <c r="B53" s="286"/>
      <c r="C53" s="286"/>
      <c r="D53" s="287"/>
      <c r="E53" s="298">
        <v>190</v>
      </c>
      <c r="F53" s="284">
        <v>190</v>
      </c>
      <c r="G53" s="286" t="s">
        <v>534</v>
      </c>
      <c r="H53" s="287"/>
      <c r="I53" s="287" t="s">
        <v>535</v>
      </c>
      <c r="J53" s="287" t="s">
        <v>536</v>
      </c>
      <c r="K53" s="287"/>
      <c r="L53" s="287" t="s">
        <v>537</v>
      </c>
    </row>
    <row r="54" spans="2:12" ht="18" thickBot="1">
      <c r="B54" s="288" t="s">
        <v>260</v>
      </c>
      <c r="C54" s="288" t="s">
        <v>538</v>
      </c>
      <c r="D54" s="289" t="s">
        <v>539</v>
      </c>
      <c r="E54" s="299" t="s">
        <v>533</v>
      </c>
      <c r="F54" s="289" t="s">
        <v>540</v>
      </c>
      <c r="G54" s="288" t="s">
        <v>541</v>
      </c>
      <c r="H54" s="289" t="s">
        <v>542</v>
      </c>
      <c r="I54" s="289" t="s">
        <v>540</v>
      </c>
      <c r="J54" s="289" t="s">
        <v>533</v>
      </c>
      <c r="K54" s="289"/>
      <c r="L54" s="289" t="s">
        <v>543</v>
      </c>
    </row>
    <row r="55" spans="2:12">
      <c r="B55" s="225"/>
      <c r="C55" s="225"/>
      <c r="D55" s="279"/>
      <c r="E55" s="293"/>
      <c r="F55" s="279"/>
      <c r="G55" s="225"/>
      <c r="H55" s="279"/>
      <c r="I55" s="279"/>
      <c r="J55" s="279"/>
      <c r="K55" s="279"/>
      <c r="L55" s="279"/>
    </row>
    <row r="56" spans="2:12">
      <c r="B56" s="225">
        <v>1</v>
      </c>
      <c r="C56" s="225">
        <v>2015</v>
      </c>
      <c r="D56" s="290" t="s">
        <v>544</v>
      </c>
      <c r="E56" s="312">
        <v>0</v>
      </c>
      <c r="F56" s="300"/>
      <c r="G56" s="301"/>
      <c r="H56" s="302"/>
      <c r="I56" s="300"/>
      <c r="J56" s="282">
        <f>E56</f>
        <v>0</v>
      </c>
      <c r="K56" s="282"/>
      <c r="L56" s="282">
        <f>+J56</f>
        <v>0</v>
      </c>
    </row>
    <row r="57" spans="2:12">
      <c r="B57" s="225">
        <v>2</v>
      </c>
      <c r="C57" s="225">
        <v>2016</v>
      </c>
      <c r="D57" s="290" t="s">
        <v>545</v>
      </c>
      <c r="E57" s="291">
        <f>+(($E$68-$E$56)/12)+E56</f>
        <v>0</v>
      </c>
      <c r="F57" s="300"/>
      <c r="G57" s="301"/>
      <c r="H57" s="303"/>
      <c r="I57" s="300"/>
      <c r="J57" s="282">
        <f t="shared" ref="J57:J68" si="7">E57</f>
        <v>0</v>
      </c>
      <c r="K57" s="282"/>
      <c r="L57" s="279"/>
    </row>
    <row r="58" spans="2:12">
      <c r="B58" s="225">
        <v>3</v>
      </c>
      <c r="C58" s="225">
        <v>2016</v>
      </c>
      <c r="D58" s="290" t="s">
        <v>546</v>
      </c>
      <c r="E58" s="291">
        <f t="shared" ref="E58:E67" si="8">+(($E$68-$E$56)/12)+E57</f>
        <v>0</v>
      </c>
      <c r="F58" s="300"/>
      <c r="G58" s="301"/>
      <c r="H58" s="303"/>
      <c r="I58" s="300"/>
      <c r="J58" s="282">
        <f t="shared" si="7"/>
        <v>0</v>
      </c>
      <c r="K58" s="282"/>
      <c r="L58" s="279"/>
    </row>
    <row r="59" spans="2:12">
      <c r="B59" s="225">
        <v>4</v>
      </c>
      <c r="C59" s="225">
        <v>2016</v>
      </c>
      <c r="D59" s="290" t="s">
        <v>547</v>
      </c>
      <c r="E59" s="291">
        <f t="shared" si="8"/>
        <v>0</v>
      </c>
      <c r="F59" s="300"/>
      <c r="G59" s="301"/>
      <c r="H59" s="303"/>
      <c r="I59" s="300"/>
      <c r="J59" s="282">
        <f t="shared" si="7"/>
        <v>0</v>
      </c>
      <c r="K59" s="282"/>
      <c r="L59" s="279"/>
    </row>
    <row r="60" spans="2:12">
      <c r="B60" s="225">
        <v>5</v>
      </c>
      <c r="C60" s="225">
        <v>2016</v>
      </c>
      <c r="D60" s="290" t="s">
        <v>548</v>
      </c>
      <c r="E60" s="291">
        <f t="shared" si="8"/>
        <v>0</v>
      </c>
      <c r="F60" s="300"/>
      <c r="G60" s="301"/>
      <c r="H60" s="303"/>
      <c r="I60" s="300"/>
      <c r="J60" s="282">
        <f t="shared" si="7"/>
        <v>0</v>
      </c>
      <c r="K60" s="282"/>
      <c r="L60" s="279"/>
    </row>
    <row r="61" spans="2:12">
      <c r="B61" s="225">
        <v>6</v>
      </c>
      <c r="C61" s="225">
        <v>2016</v>
      </c>
      <c r="D61" s="290" t="s">
        <v>439</v>
      </c>
      <c r="E61" s="291">
        <f t="shared" si="8"/>
        <v>0</v>
      </c>
      <c r="F61" s="300"/>
      <c r="G61" s="301"/>
      <c r="H61" s="303"/>
      <c r="I61" s="300"/>
      <c r="J61" s="282">
        <f t="shared" si="7"/>
        <v>0</v>
      </c>
      <c r="K61" s="282"/>
      <c r="L61" s="279"/>
    </row>
    <row r="62" spans="2:12">
      <c r="B62" s="225">
        <v>7</v>
      </c>
      <c r="C62" s="225">
        <v>2016</v>
      </c>
      <c r="D62" s="290" t="s">
        <v>549</v>
      </c>
      <c r="E62" s="291">
        <f t="shared" si="8"/>
        <v>0</v>
      </c>
      <c r="F62" s="300"/>
      <c r="G62" s="301"/>
      <c r="H62" s="303"/>
      <c r="I62" s="300"/>
      <c r="J62" s="282">
        <f t="shared" si="7"/>
        <v>0</v>
      </c>
      <c r="K62" s="282"/>
      <c r="L62" s="279"/>
    </row>
    <row r="63" spans="2:12">
      <c r="B63" s="225">
        <v>8</v>
      </c>
      <c r="C63" s="225">
        <v>2016</v>
      </c>
      <c r="D63" s="290" t="s">
        <v>550</v>
      </c>
      <c r="E63" s="291">
        <f t="shared" si="8"/>
        <v>0</v>
      </c>
      <c r="F63" s="300"/>
      <c r="G63" s="301"/>
      <c r="H63" s="303"/>
      <c r="I63" s="300"/>
      <c r="J63" s="282">
        <f t="shared" si="7"/>
        <v>0</v>
      </c>
      <c r="K63" s="282"/>
      <c r="L63" s="279"/>
    </row>
    <row r="64" spans="2:12">
      <c r="B64" s="225">
        <v>9</v>
      </c>
      <c r="C64" s="225">
        <v>2016</v>
      </c>
      <c r="D64" s="290" t="s">
        <v>551</v>
      </c>
      <c r="E64" s="291">
        <f t="shared" si="8"/>
        <v>0</v>
      </c>
      <c r="F64" s="300"/>
      <c r="G64" s="301"/>
      <c r="H64" s="303"/>
      <c r="I64" s="300"/>
      <c r="J64" s="282">
        <f t="shared" si="7"/>
        <v>0</v>
      </c>
      <c r="K64" s="282"/>
      <c r="L64" s="279"/>
    </row>
    <row r="65" spans="2:12">
      <c r="B65" s="225">
        <v>10</v>
      </c>
      <c r="C65" s="225">
        <v>2016</v>
      </c>
      <c r="D65" s="290" t="s">
        <v>552</v>
      </c>
      <c r="E65" s="291">
        <f t="shared" si="8"/>
        <v>0</v>
      </c>
      <c r="F65" s="300"/>
      <c r="G65" s="301"/>
      <c r="H65" s="303"/>
      <c r="I65" s="300"/>
      <c r="J65" s="282">
        <f t="shared" si="7"/>
        <v>0</v>
      </c>
      <c r="K65" s="282"/>
      <c r="L65" s="279"/>
    </row>
    <row r="66" spans="2:12">
      <c r="B66" s="225">
        <v>11</v>
      </c>
      <c r="C66" s="225">
        <v>2016</v>
      </c>
      <c r="D66" s="290" t="s">
        <v>553</v>
      </c>
      <c r="E66" s="291">
        <f t="shared" si="8"/>
        <v>0</v>
      </c>
      <c r="F66" s="300"/>
      <c r="G66" s="301"/>
      <c r="H66" s="303"/>
      <c r="I66" s="300"/>
      <c r="J66" s="282">
        <f t="shared" si="7"/>
        <v>0</v>
      </c>
      <c r="K66" s="282"/>
      <c r="L66" s="279"/>
    </row>
    <row r="67" spans="2:12">
      <c r="B67" s="225">
        <v>12</v>
      </c>
      <c r="C67" s="225">
        <v>2016</v>
      </c>
      <c r="D67" s="290" t="s">
        <v>554</v>
      </c>
      <c r="E67" s="291">
        <f t="shared" si="8"/>
        <v>0</v>
      </c>
      <c r="F67" s="300"/>
      <c r="G67" s="301"/>
      <c r="H67" s="303"/>
      <c r="I67" s="300"/>
      <c r="J67" s="282">
        <f t="shared" si="7"/>
        <v>0</v>
      </c>
      <c r="K67" s="282"/>
      <c r="L67" s="279"/>
    </row>
    <row r="68" spans="2:12">
      <c r="B68" s="225">
        <v>13</v>
      </c>
      <c r="C68" s="225">
        <v>2016</v>
      </c>
      <c r="D68" s="290" t="s">
        <v>544</v>
      </c>
      <c r="E68" s="291">
        <v>0</v>
      </c>
      <c r="F68" s="300"/>
      <c r="G68" s="301"/>
      <c r="H68" s="303"/>
      <c r="I68" s="300"/>
      <c r="J68" s="282">
        <f t="shared" si="7"/>
        <v>0</v>
      </c>
      <c r="K68" s="282"/>
      <c r="L68" s="282">
        <f>+J68</f>
        <v>0</v>
      </c>
    </row>
    <row r="69" spans="2:12">
      <c r="B69" s="225"/>
      <c r="C69" s="225"/>
      <c r="D69" s="279"/>
      <c r="E69" s="279"/>
      <c r="F69" s="279"/>
      <c r="G69" s="225"/>
      <c r="H69" s="279"/>
      <c r="I69" s="279"/>
      <c r="J69" s="279"/>
      <c r="K69" s="294"/>
      <c r="L69" s="295"/>
    </row>
    <row r="70" spans="2:12">
      <c r="B70" s="225"/>
      <c r="C70" s="225"/>
      <c r="D70" s="279"/>
      <c r="E70" s="279"/>
      <c r="F70" s="279"/>
      <c r="G70" s="225"/>
      <c r="H70" s="279"/>
      <c r="I70" s="279"/>
      <c r="J70" s="279"/>
      <c r="K70" s="296" t="s">
        <v>543</v>
      </c>
      <c r="L70" s="297">
        <f>AVERAGE(L56:L68)</f>
        <v>0</v>
      </c>
    </row>
    <row r="71" spans="2:12">
      <c r="B71" s="225"/>
      <c r="C71" s="225"/>
      <c r="D71" s="279"/>
      <c r="E71" s="279"/>
      <c r="F71" s="279"/>
      <c r="G71" s="225"/>
      <c r="H71" s="279"/>
      <c r="I71" s="279"/>
      <c r="J71" s="279"/>
      <c r="K71" s="279"/>
      <c r="L71" s="279"/>
    </row>
    <row r="72" spans="2:12">
      <c r="B72" s="225"/>
      <c r="C72" s="225"/>
      <c r="D72" s="279"/>
      <c r="E72" s="279"/>
      <c r="F72" s="279"/>
      <c r="G72" s="225"/>
      <c r="H72" s="279"/>
      <c r="I72" s="279"/>
      <c r="J72" s="279"/>
      <c r="K72" s="279"/>
      <c r="L72" s="279"/>
    </row>
    <row r="73" spans="2:12">
      <c r="B73" s="225"/>
      <c r="C73" s="225"/>
      <c r="D73" s="279"/>
      <c r="E73" s="279"/>
      <c r="F73" s="279"/>
      <c r="G73" s="225"/>
      <c r="H73" s="279"/>
      <c r="I73" s="279"/>
      <c r="J73" s="279"/>
      <c r="K73" s="279"/>
      <c r="L73" s="279"/>
    </row>
    <row r="74" spans="2:12">
      <c r="B74" s="304" t="s">
        <v>556</v>
      </c>
      <c r="C74" s="225"/>
      <c r="D74" s="279"/>
      <c r="E74" s="293"/>
      <c r="F74" s="279"/>
      <c r="G74" s="225"/>
      <c r="H74" s="279"/>
      <c r="I74" s="284">
        <v>190</v>
      </c>
      <c r="J74" s="284">
        <v>190</v>
      </c>
      <c r="K74" s="285"/>
      <c r="L74" s="279"/>
    </row>
    <row r="75" spans="2:12">
      <c r="B75" s="286"/>
      <c r="C75" s="286"/>
      <c r="D75" s="287"/>
      <c r="E75" s="298">
        <v>190</v>
      </c>
      <c r="F75" s="284">
        <v>190</v>
      </c>
      <c r="G75" s="286" t="s">
        <v>534</v>
      </c>
      <c r="H75" s="287"/>
      <c r="I75" s="287" t="s">
        <v>535</v>
      </c>
      <c r="J75" s="287" t="s">
        <v>536</v>
      </c>
      <c r="K75" s="287"/>
      <c r="L75" s="287" t="s">
        <v>537</v>
      </c>
    </row>
    <row r="76" spans="2:12" ht="18" thickBot="1">
      <c r="B76" s="288" t="s">
        <v>260</v>
      </c>
      <c r="C76" s="288" t="s">
        <v>538</v>
      </c>
      <c r="D76" s="289" t="s">
        <v>539</v>
      </c>
      <c r="E76" s="299" t="s">
        <v>533</v>
      </c>
      <c r="F76" s="289" t="s">
        <v>540</v>
      </c>
      <c r="G76" s="288" t="s">
        <v>541</v>
      </c>
      <c r="H76" s="289" t="s">
        <v>542</v>
      </c>
      <c r="I76" s="289" t="s">
        <v>540</v>
      </c>
      <c r="J76" s="289" t="s">
        <v>533</v>
      </c>
      <c r="K76" s="289"/>
      <c r="L76" s="289" t="s">
        <v>543</v>
      </c>
    </row>
    <row r="77" spans="2:12">
      <c r="B77" s="225"/>
      <c r="C77" s="225"/>
      <c r="D77" s="279"/>
      <c r="E77" s="293"/>
      <c r="F77" s="279"/>
      <c r="G77" s="225"/>
      <c r="H77" s="279"/>
      <c r="I77" s="279"/>
      <c r="J77" s="279"/>
      <c r="K77" s="279"/>
      <c r="L77" s="279"/>
    </row>
    <row r="78" spans="2:12">
      <c r="B78" s="225">
        <v>1</v>
      </c>
      <c r="C78" s="225">
        <v>2015</v>
      </c>
      <c r="D78" s="290" t="s">
        <v>544</v>
      </c>
      <c r="E78" s="291">
        <v>0</v>
      </c>
      <c r="F78" s="282"/>
      <c r="G78" s="225"/>
      <c r="H78" s="279"/>
      <c r="I78" s="282"/>
      <c r="J78" s="282">
        <f>E78</f>
        <v>0</v>
      </c>
      <c r="K78" s="282"/>
      <c r="L78" s="282">
        <f>+J78</f>
        <v>0</v>
      </c>
    </row>
    <row r="79" spans="2:12">
      <c r="B79" s="225">
        <v>2</v>
      </c>
      <c r="C79" s="225">
        <v>2016</v>
      </c>
      <c r="D79" s="290" t="s">
        <v>545</v>
      </c>
      <c r="E79" s="291">
        <f>+(($E$90-$E$78)/12)+E78</f>
        <v>0</v>
      </c>
      <c r="F79" s="282">
        <f>E79-E78</f>
        <v>0</v>
      </c>
      <c r="G79" s="225">
        <v>335</v>
      </c>
      <c r="H79" s="292">
        <f>G79/365</f>
        <v>0.9178082191780822</v>
      </c>
      <c r="I79" s="282">
        <f>H79*F79</f>
        <v>0</v>
      </c>
      <c r="J79" s="282">
        <f>J78+I79</f>
        <v>0</v>
      </c>
      <c r="K79" s="282"/>
      <c r="L79" s="279"/>
    </row>
    <row r="80" spans="2:12">
      <c r="B80" s="225">
        <v>3</v>
      </c>
      <c r="C80" s="225">
        <v>2016</v>
      </c>
      <c r="D80" s="290" t="s">
        <v>546</v>
      </c>
      <c r="E80" s="291">
        <f>+(($E$90-$E$78)/12)+E79</f>
        <v>0</v>
      </c>
      <c r="F80" s="282">
        <f>E80-E79</f>
        <v>0</v>
      </c>
      <c r="G80" s="225">
        <v>307</v>
      </c>
      <c r="H80" s="292">
        <f t="shared" ref="H80:H90" si="9">G80/365</f>
        <v>0.84109589041095889</v>
      </c>
      <c r="I80" s="282">
        <f t="shared" ref="I80:I90" si="10">H80*F80</f>
        <v>0</v>
      </c>
      <c r="J80" s="282">
        <f>J79+I80</f>
        <v>0</v>
      </c>
      <c r="K80" s="282"/>
      <c r="L80" s="279"/>
    </row>
    <row r="81" spans="2:12">
      <c r="B81" s="225">
        <v>4</v>
      </c>
      <c r="C81" s="225">
        <v>2016</v>
      </c>
      <c r="D81" s="290" t="s">
        <v>547</v>
      </c>
      <c r="E81" s="291">
        <f t="shared" ref="E81:E89" si="11">+(($E$90-$E$78)/12)+E80</f>
        <v>0</v>
      </c>
      <c r="F81" s="282">
        <f t="shared" ref="F81:F90" si="12">E81-E80</f>
        <v>0</v>
      </c>
      <c r="G81" s="225">
        <v>276</v>
      </c>
      <c r="H81" s="292">
        <f t="shared" si="9"/>
        <v>0.75616438356164384</v>
      </c>
      <c r="I81" s="282">
        <f t="shared" si="10"/>
        <v>0</v>
      </c>
      <c r="J81" s="282">
        <f t="shared" ref="J81:J90" si="13">J80+I81</f>
        <v>0</v>
      </c>
      <c r="K81" s="282"/>
      <c r="L81" s="279"/>
    </row>
    <row r="82" spans="2:12">
      <c r="B82" s="225">
        <v>5</v>
      </c>
      <c r="C82" s="225">
        <v>2016</v>
      </c>
      <c r="D82" s="290" t="s">
        <v>548</v>
      </c>
      <c r="E82" s="291">
        <f t="shared" si="11"/>
        <v>0</v>
      </c>
      <c r="F82" s="282">
        <f t="shared" si="12"/>
        <v>0</v>
      </c>
      <c r="G82" s="225">
        <v>246</v>
      </c>
      <c r="H82" s="292">
        <f t="shared" si="9"/>
        <v>0.67397260273972603</v>
      </c>
      <c r="I82" s="282">
        <f t="shared" si="10"/>
        <v>0</v>
      </c>
      <c r="J82" s="282">
        <f t="shared" si="13"/>
        <v>0</v>
      </c>
      <c r="K82" s="282"/>
      <c r="L82" s="279"/>
    </row>
    <row r="83" spans="2:12">
      <c r="B83" s="225">
        <v>6</v>
      </c>
      <c r="C83" s="225">
        <v>2016</v>
      </c>
      <c r="D83" s="290" t="s">
        <v>439</v>
      </c>
      <c r="E83" s="291">
        <f t="shared" si="11"/>
        <v>0</v>
      </c>
      <c r="F83" s="282">
        <f t="shared" si="12"/>
        <v>0</v>
      </c>
      <c r="G83" s="225">
        <v>215</v>
      </c>
      <c r="H83" s="292">
        <f t="shared" si="9"/>
        <v>0.58904109589041098</v>
      </c>
      <c r="I83" s="282">
        <f t="shared" si="10"/>
        <v>0</v>
      </c>
      <c r="J83" s="282">
        <f t="shared" si="13"/>
        <v>0</v>
      </c>
      <c r="K83" s="282"/>
      <c r="L83" s="279"/>
    </row>
    <row r="84" spans="2:12">
      <c r="B84" s="225">
        <v>7</v>
      </c>
      <c r="C84" s="225">
        <v>2016</v>
      </c>
      <c r="D84" s="290" t="s">
        <v>549</v>
      </c>
      <c r="E84" s="291">
        <f t="shared" si="11"/>
        <v>0</v>
      </c>
      <c r="F84" s="282">
        <f t="shared" si="12"/>
        <v>0</v>
      </c>
      <c r="G84" s="225">
        <v>185</v>
      </c>
      <c r="H84" s="292">
        <f t="shared" si="9"/>
        <v>0.50684931506849318</v>
      </c>
      <c r="I84" s="282">
        <f t="shared" si="10"/>
        <v>0</v>
      </c>
      <c r="J84" s="282">
        <f t="shared" si="13"/>
        <v>0</v>
      </c>
      <c r="K84" s="282"/>
      <c r="L84" s="279"/>
    </row>
    <row r="85" spans="2:12">
      <c r="B85" s="225">
        <v>8</v>
      </c>
      <c r="C85" s="225">
        <v>2016</v>
      </c>
      <c r="D85" s="290" t="s">
        <v>550</v>
      </c>
      <c r="E85" s="291">
        <f t="shared" si="11"/>
        <v>0</v>
      </c>
      <c r="F85" s="282">
        <f t="shared" si="12"/>
        <v>0</v>
      </c>
      <c r="G85" s="225">
        <v>154</v>
      </c>
      <c r="H85" s="292">
        <f t="shared" si="9"/>
        <v>0.42191780821917807</v>
      </c>
      <c r="I85" s="282">
        <f t="shared" si="10"/>
        <v>0</v>
      </c>
      <c r="J85" s="282">
        <f t="shared" si="13"/>
        <v>0</v>
      </c>
      <c r="K85" s="282"/>
      <c r="L85" s="279"/>
    </row>
    <row r="86" spans="2:12">
      <c r="B86" s="225">
        <v>9</v>
      </c>
      <c r="C86" s="225">
        <v>2016</v>
      </c>
      <c r="D86" s="290" t="s">
        <v>551</v>
      </c>
      <c r="E86" s="291">
        <f t="shared" si="11"/>
        <v>0</v>
      </c>
      <c r="F86" s="282">
        <f t="shared" si="12"/>
        <v>0</v>
      </c>
      <c r="G86" s="225">
        <v>123</v>
      </c>
      <c r="H86" s="292">
        <f t="shared" si="9"/>
        <v>0.33698630136986302</v>
      </c>
      <c r="I86" s="282">
        <f t="shared" si="10"/>
        <v>0</v>
      </c>
      <c r="J86" s="282">
        <f t="shared" si="13"/>
        <v>0</v>
      </c>
      <c r="K86" s="282"/>
      <c r="L86" s="279"/>
    </row>
    <row r="87" spans="2:12">
      <c r="B87" s="225">
        <v>10</v>
      </c>
      <c r="C87" s="225">
        <v>2016</v>
      </c>
      <c r="D87" s="290" t="s">
        <v>552</v>
      </c>
      <c r="E87" s="291">
        <f t="shared" si="11"/>
        <v>0</v>
      </c>
      <c r="F87" s="282">
        <f t="shared" si="12"/>
        <v>0</v>
      </c>
      <c r="G87" s="225">
        <v>93</v>
      </c>
      <c r="H87" s="292">
        <f t="shared" si="9"/>
        <v>0.25479452054794521</v>
      </c>
      <c r="I87" s="282">
        <f t="shared" si="10"/>
        <v>0</v>
      </c>
      <c r="J87" s="282">
        <f t="shared" si="13"/>
        <v>0</v>
      </c>
      <c r="K87" s="282"/>
      <c r="L87" s="279"/>
    </row>
    <row r="88" spans="2:12">
      <c r="B88" s="225">
        <v>11</v>
      </c>
      <c r="C88" s="225">
        <v>2016</v>
      </c>
      <c r="D88" s="290" t="s">
        <v>553</v>
      </c>
      <c r="E88" s="291">
        <f t="shared" si="11"/>
        <v>0</v>
      </c>
      <c r="F88" s="282">
        <f t="shared" si="12"/>
        <v>0</v>
      </c>
      <c r="G88" s="225">
        <v>62</v>
      </c>
      <c r="H88" s="292">
        <f t="shared" si="9"/>
        <v>0.16986301369863013</v>
      </c>
      <c r="I88" s="282">
        <f t="shared" si="10"/>
        <v>0</v>
      </c>
      <c r="J88" s="282">
        <f t="shared" si="13"/>
        <v>0</v>
      </c>
      <c r="K88" s="282"/>
      <c r="L88" s="279"/>
    </row>
    <row r="89" spans="2:12">
      <c r="B89" s="225">
        <v>12</v>
      </c>
      <c r="C89" s="225">
        <v>2016</v>
      </c>
      <c r="D89" s="290" t="s">
        <v>554</v>
      </c>
      <c r="E89" s="291">
        <f t="shared" si="11"/>
        <v>0</v>
      </c>
      <c r="F89" s="282">
        <f t="shared" si="12"/>
        <v>0</v>
      </c>
      <c r="G89" s="225">
        <v>32</v>
      </c>
      <c r="H89" s="292">
        <f t="shared" si="9"/>
        <v>8.7671232876712329E-2</v>
      </c>
      <c r="I89" s="282">
        <f t="shared" si="10"/>
        <v>0</v>
      </c>
      <c r="J89" s="282">
        <f t="shared" si="13"/>
        <v>0</v>
      </c>
      <c r="K89" s="282"/>
      <c r="L89" s="279"/>
    </row>
    <row r="90" spans="2:12">
      <c r="B90" s="225">
        <v>13</v>
      </c>
      <c r="C90" s="225">
        <v>2016</v>
      </c>
      <c r="D90" s="290" t="s">
        <v>544</v>
      </c>
      <c r="E90" s="291">
        <v>0</v>
      </c>
      <c r="F90" s="282">
        <f t="shared" si="12"/>
        <v>0</v>
      </c>
      <c r="G90" s="225">
        <v>1</v>
      </c>
      <c r="H90" s="292">
        <f t="shared" si="9"/>
        <v>2.7397260273972603E-3</v>
      </c>
      <c r="I90" s="282">
        <f t="shared" si="10"/>
        <v>0</v>
      </c>
      <c r="J90" s="282">
        <f t="shared" si="13"/>
        <v>0</v>
      </c>
      <c r="K90" s="282"/>
      <c r="L90" s="282">
        <f>+J90</f>
        <v>0</v>
      </c>
    </row>
    <row r="91" spans="2:12">
      <c r="B91" s="225"/>
      <c r="C91" s="225"/>
      <c r="D91" s="279"/>
      <c r="E91" s="279"/>
      <c r="F91" s="279"/>
      <c r="G91" s="225"/>
      <c r="H91" s="279"/>
      <c r="I91" s="279"/>
      <c r="J91" s="279"/>
      <c r="K91" s="294" t="s">
        <v>555</v>
      </c>
      <c r="L91" s="295">
        <f>SUM(L78:L90)</f>
        <v>0</v>
      </c>
    </row>
    <row r="92" spans="2:12">
      <c r="B92" s="225"/>
      <c r="C92" s="225"/>
      <c r="D92" s="279"/>
      <c r="E92" s="279"/>
      <c r="F92" s="279"/>
      <c r="G92" s="225"/>
      <c r="H92" s="279"/>
      <c r="I92" s="279"/>
      <c r="J92" s="279"/>
      <c r="K92" s="296" t="s">
        <v>543</v>
      </c>
      <c r="L92" s="297">
        <f>+L91/2</f>
        <v>0</v>
      </c>
    </row>
  </sheetData>
  <pageMargins left="0.7" right="0.7" top="0.75" bottom="0.75" header="0.3" footer="0.3"/>
  <pageSetup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7"/>
  <sheetViews>
    <sheetView zoomScale="75" zoomScaleNormal="75" workbookViewId="0"/>
  </sheetViews>
  <sheetFormatPr defaultRowHeight="17.25"/>
  <cols>
    <col min="1" max="1" width="8.88671875" style="206"/>
    <col min="2" max="2" width="9" style="206" bestFit="1" customWidth="1"/>
    <col min="3" max="3" width="3.33203125" style="206" customWidth="1"/>
    <col min="4" max="4" width="52.6640625" style="206" customWidth="1"/>
    <col min="5" max="6" width="12.77734375" style="206" customWidth="1"/>
    <col min="7" max="7" width="14.21875" style="267" bestFit="1" customWidth="1"/>
    <col min="8" max="8" width="10.21875" style="205" bestFit="1" customWidth="1"/>
    <col min="9" max="16384" width="8.88671875" style="205"/>
  </cols>
  <sheetData>
    <row r="1" spans="1:7" ht="18.75">
      <c r="A1" s="169" t="s">
        <v>369</v>
      </c>
    </row>
    <row r="2" spans="1:7">
      <c r="A2" s="170" t="s">
        <v>393</v>
      </c>
    </row>
    <row r="3" spans="1:7">
      <c r="A3" s="170" t="s">
        <v>516</v>
      </c>
    </row>
    <row r="5" spans="1:7" ht="34.5">
      <c r="B5" s="210" t="s">
        <v>394</v>
      </c>
      <c r="G5" s="273"/>
    </row>
    <row r="6" spans="1:7">
      <c r="B6" s="210"/>
      <c r="C6" s="211" t="s">
        <v>395</v>
      </c>
      <c r="G6" s="313"/>
    </row>
    <row r="7" spans="1:7">
      <c r="B7" s="182">
        <v>560</v>
      </c>
      <c r="D7" s="206" t="s">
        <v>396</v>
      </c>
      <c r="E7" s="176">
        <v>35.314999999999998</v>
      </c>
      <c r="G7" s="269"/>
    </row>
    <row r="8" spans="1:7">
      <c r="B8" s="208">
        <v>561.1</v>
      </c>
      <c r="D8" s="206" t="s">
        <v>397</v>
      </c>
      <c r="E8" s="182">
        <v>1161.069</v>
      </c>
      <c r="G8" s="269"/>
    </row>
    <row r="9" spans="1:7">
      <c r="B9" s="208">
        <v>561.20000000000005</v>
      </c>
      <c r="D9" s="206" t="s">
        <v>398</v>
      </c>
      <c r="E9" s="182">
        <f>1705.217-475.02289</f>
        <v>1230.1941100000001</v>
      </c>
      <c r="G9" s="269"/>
    </row>
    <row r="10" spans="1:7">
      <c r="B10" s="208">
        <v>561.29999999999995</v>
      </c>
      <c r="D10" s="206" t="s">
        <v>399</v>
      </c>
      <c r="E10" s="182">
        <v>154.172</v>
      </c>
      <c r="G10" s="269"/>
    </row>
    <row r="11" spans="1:7" ht="16.5" customHeight="1">
      <c r="B11" s="208">
        <v>561.4</v>
      </c>
      <c r="D11" s="206" t="s">
        <v>400</v>
      </c>
      <c r="E11" s="182">
        <v>14961.228999999999</v>
      </c>
      <c r="G11" s="269"/>
    </row>
    <row r="12" spans="1:7">
      <c r="B12" s="208">
        <v>562</v>
      </c>
      <c r="D12" s="206" t="s">
        <v>401</v>
      </c>
      <c r="E12" s="182">
        <v>29.361999999999998</v>
      </c>
      <c r="G12" s="269"/>
    </row>
    <row r="13" spans="1:7">
      <c r="B13" s="208">
        <v>563</v>
      </c>
      <c r="D13" s="206" t="s">
        <v>402</v>
      </c>
      <c r="E13" s="182">
        <v>55.713000000000001</v>
      </c>
      <c r="G13" s="269"/>
    </row>
    <row r="14" spans="1:7">
      <c r="B14" s="208">
        <v>566</v>
      </c>
      <c r="D14" s="206" t="s">
        <v>403</v>
      </c>
      <c r="E14" s="182">
        <v>368.36799999999999</v>
      </c>
      <c r="G14" s="269"/>
    </row>
    <row r="15" spans="1:7">
      <c r="B15" s="208">
        <v>567</v>
      </c>
      <c r="C15" s="209"/>
      <c r="D15" s="209" t="s">
        <v>404</v>
      </c>
      <c r="E15" s="182">
        <v>8.8219999999999992</v>
      </c>
      <c r="G15" s="269"/>
    </row>
    <row r="16" spans="1:7">
      <c r="B16" s="208"/>
      <c r="D16" s="206" t="s">
        <v>405</v>
      </c>
      <c r="E16" s="216">
        <f>SUM(E7:E15)</f>
        <v>18004.24411</v>
      </c>
      <c r="G16" s="269"/>
    </row>
    <row r="17" spans="2:8">
      <c r="B17" s="208"/>
      <c r="G17" s="269"/>
    </row>
    <row r="18" spans="2:8">
      <c r="B18" s="210"/>
      <c r="C18" s="211" t="s">
        <v>406</v>
      </c>
      <c r="E18" s="195"/>
      <c r="G18" s="269"/>
    </row>
    <row r="19" spans="2:8">
      <c r="B19" s="182">
        <v>568</v>
      </c>
      <c r="D19" s="206" t="s">
        <v>396</v>
      </c>
      <c r="E19" s="176">
        <v>7.7830000000000004</v>
      </c>
      <c r="G19" s="269"/>
    </row>
    <row r="20" spans="2:8">
      <c r="B20" s="208">
        <v>569</v>
      </c>
      <c r="D20" s="206" t="s">
        <v>407</v>
      </c>
      <c r="E20" s="182">
        <v>190.91</v>
      </c>
      <c r="G20" s="269"/>
    </row>
    <row r="21" spans="2:8">
      <c r="B21" s="208">
        <v>569.1</v>
      </c>
      <c r="D21" s="206" t="s">
        <v>408</v>
      </c>
      <c r="E21" s="182">
        <v>44.125</v>
      </c>
      <c r="G21" s="269"/>
    </row>
    <row r="22" spans="2:8">
      <c r="B22" s="208">
        <v>569.20000000000005</v>
      </c>
      <c r="D22" s="206" t="s">
        <v>409</v>
      </c>
      <c r="E22" s="182">
        <f>421.693+475.02289</f>
        <v>896.71588999999994</v>
      </c>
      <c r="G22" s="269"/>
    </row>
    <row r="23" spans="2:8">
      <c r="B23" s="208">
        <v>569.29999999999995</v>
      </c>
      <c r="D23" s="206" t="s">
        <v>410</v>
      </c>
      <c r="E23" s="182">
        <v>201.47</v>
      </c>
      <c r="G23" s="269"/>
    </row>
    <row r="24" spans="2:8">
      <c r="B24" s="208">
        <v>570</v>
      </c>
      <c r="D24" s="206" t="s">
        <v>411</v>
      </c>
      <c r="E24" s="182">
        <v>437.26299999999998</v>
      </c>
      <c r="G24" s="269"/>
    </row>
    <row r="25" spans="2:8">
      <c r="B25" s="208">
        <v>571</v>
      </c>
      <c r="D25" s="209" t="s">
        <v>412</v>
      </c>
      <c r="E25" s="182">
        <v>1423.673</v>
      </c>
      <c r="G25" s="269"/>
    </row>
    <row r="26" spans="2:8">
      <c r="D26" s="206" t="s">
        <v>413</v>
      </c>
      <c r="E26" s="216">
        <f>SUM(E18:E25)</f>
        <v>3201.9398899999997</v>
      </c>
      <c r="G26" s="269"/>
    </row>
    <row r="27" spans="2:8">
      <c r="G27" s="269"/>
    </row>
    <row r="28" spans="2:8">
      <c r="C28" s="206" t="s">
        <v>414</v>
      </c>
      <c r="E28" s="195">
        <f>E26+E16</f>
        <v>21206.184000000001</v>
      </c>
      <c r="G28" s="269"/>
      <c r="H28" s="195"/>
    </row>
    <row r="29" spans="2:8">
      <c r="E29" s="195"/>
      <c r="G29" s="269"/>
    </row>
    <row r="30" spans="2:8">
      <c r="C30" s="206" t="s">
        <v>415</v>
      </c>
      <c r="G30" s="269"/>
    </row>
    <row r="31" spans="2:8">
      <c r="B31" s="208">
        <v>928</v>
      </c>
      <c r="D31" s="206" t="s">
        <v>416</v>
      </c>
      <c r="E31" s="176">
        <v>793.54100000000005</v>
      </c>
      <c r="G31" s="269"/>
    </row>
    <row r="32" spans="2:8">
      <c r="E32" s="195"/>
      <c r="G32" s="269"/>
    </row>
    <row r="33" spans="1:7">
      <c r="E33" s="195"/>
      <c r="G33" s="269"/>
    </row>
    <row r="34" spans="1:7">
      <c r="E34" s="195"/>
      <c r="G34" s="269"/>
    </row>
    <row r="35" spans="1:7">
      <c r="E35" s="195"/>
      <c r="G35" s="269"/>
    </row>
    <row r="36" spans="1:7" ht="18.75">
      <c r="A36" s="169" t="s">
        <v>369</v>
      </c>
      <c r="E36" s="195"/>
      <c r="G36" s="269"/>
    </row>
    <row r="37" spans="1:7">
      <c r="A37" s="170" t="s">
        <v>417</v>
      </c>
      <c r="E37" s="195"/>
      <c r="G37" s="269"/>
    </row>
    <row r="38" spans="1:7">
      <c r="A38" s="170" t="s">
        <v>418</v>
      </c>
      <c r="E38" s="195"/>
      <c r="G38" s="269"/>
    </row>
    <row r="39" spans="1:7">
      <c r="A39" s="170" t="s">
        <v>516</v>
      </c>
      <c r="G39" s="269"/>
    </row>
    <row r="40" spans="1:7">
      <c r="G40" s="269"/>
    </row>
    <row r="41" spans="1:7" ht="34.5">
      <c r="B41" s="210" t="s">
        <v>394</v>
      </c>
      <c r="G41" s="273"/>
    </row>
    <row r="42" spans="1:7">
      <c r="B42" s="210"/>
      <c r="C42" s="211" t="s">
        <v>419</v>
      </c>
      <c r="G42" s="269"/>
    </row>
    <row r="43" spans="1:7">
      <c r="B43" s="208">
        <v>920</v>
      </c>
      <c r="D43" s="206" t="s">
        <v>420</v>
      </c>
      <c r="E43" s="176">
        <v>15258.316999999999</v>
      </c>
      <c r="G43" s="269"/>
    </row>
    <row r="44" spans="1:7">
      <c r="B44" s="208">
        <v>921</v>
      </c>
      <c r="D44" s="206" t="s">
        <v>421</v>
      </c>
      <c r="E44" s="182">
        <v>4944.8789999999999</v>
      </c>
      <c r="G44" s="269"/>
    </row>
    <row r="45" spans="1:7">
      <c r="A45" s="253" t="s">
        <v>422</v>
      </c>
      <c r="B45" s="208">
        <v>922</v>
      </c>
      <c r="D45" s="206" t="s">
        <v>423</v>
      </c>
      <c r="E45" s="182">
        <v>-2340.8000000000002</v>
      </c>
      <c r="G45" s="269"/>
    </row>
    <row r="46" spans="1:7">
      <c r="B46" s="208">
        <v>923</v>
      </c>
      <c r="D46" s="206" t="s">
        <v>424</v>
      </c>
      <c r="E46" s="182">
        <v>13125.733</v>
      </c>
      <c r="G46" s="269"/>
    </row>
    <row r="47" spans="1:7">
      <c r="B47" s="208">
        <v>924</v>
      </c>
      <c r="D47" s="206" t="s">
        <v>425</v>
      </c>
      <c r="E47" s="182">
        <v>945.68799999999999</v>
      </c>
      <c r="G47" s="269"/>
    </row>
    <row r="48" spans="1:7">
      <c r="B48" s="208">
        <v>925</v>
      </c>
      <c r="D48" s="206" t="s">
        <v>426</v>
      </c>
      <c r="E48" s="182">
        <v>1307.519</v>
      </c>
      <c r="G48" s="269"/>
    </row>
    <row r="49" spans="2:7">
      <c r="B49" s="208">
        <v>926</v>
      </c>
      <c r="D49" s="206" t="s">
        <v>427</v>
      </c>
      <c r="E49" s="182">
        <v>24.545000000000002</v>
      </c>
      <c r="G49" s="269"/>
    </row>
    <row r="50" spans="2:7">
      <c r="B50" s="208">
        <v>928</v>
      </c>
      <c r="D50" s="206" t="s">
        <v>428</v>
      </c>
      <c r="E50" s="182">
        <v>1021.4930000000001</v>
      </c>
      <c r="G50" s="269"/>
    </row>
    <row r="51" spans="2:7">
      <c r="B51" s="208">
        <v>930.2</v>
      </c>
      <c r="D51" s="206" t="s">
        <v>429</v>
      </c>
      <c r="E51" s="182">
        <v>4225.027</v>
      </c>
      <c r="G51" s="269"/>
    </row>
    <row r="52" spans="2:7">
      <c r="B52" s="208">
        <v>931</v>
      </c>
      <c r="D52" s="206" t="s">
        <v>404</v>
      </c>
      <c r="E52" s="182">
        <v>37.064</v>
      </c>
      <c r="G52" s="269"/>
    </row>
    <row r="53" spans="2:7">
      <c r="B53" s="208">
        <v>935</v>
      </c>
      <c r="D53" s="209" t="s">
        <v>430</v>
      </c>
      <c r="E53" s="182">
        <v>289.06400000000002</v>
      </c>
      <c r="G53" s="269"/>
    </row>
    <row r="54" spans="2:7">
      <c r="B54" s="208"/>
      <c r="D54" s="206" t="s">
        <v>431</v>
      </c>
      <c r="E54" s="175">
        <f>SUM(E43:E53)</f>
        <v>38838.528999999995</v>
      </c>
      <c r="G54" s="269"/>
    </row>
    <row r="55" spans="2:7">
      <c r="B55" s="208"/>
      <c r="G55" s="269"/>
    </row>
    <row r="56" spans="2:7">
      <c r="G56" s="269"/>
    </row>
    <row r="57" spans="2:7">
      <c r="C57" s="211" t="s">
        <v>76</v>
      </c>
      <c r="G57" s="269"/>
    </row>
    <row r="58" spans="2:7">
      <c r="D58" s="206" t="s">
        <v>8</v>
      </c>
      <c r="E58" s="176">
        <v>9721.2483900000007</v>
      </c>
      <c r="G58" s="269"/>
    </row>
    <row r="59" spans="2:7">
      <c r="D59" s="206" t="s">
        <v>497</v>
      </c>
      <c r="E59" s="182">
        <f>1132.05+717.167</f>
        <v>1849.2170000000001</v>
      </c>
      <c r="G59" s="269"/>
    </row>
    <row r="60" spans="2:7">
      <c r="D60" s="206" t="s">
        <v>375</v>
      </c>
      <c r="E60" s="182">
        <v>1245.7650000000001</v>
      </c>
      <c r="G60" s="269"/>
    </row>
    <row r="61" spans="2:7">
      <c r="G61" s="269"/>
    </row>
    <row r="62" spans="2:7">
      <c r="B62" s="253"/>
      <c r="G62" s="269"/>
    </row>
    <row r="63" spans="2:7">
      <c r="C63" s="214" t="s">
        <v>432</v>
      </c>
      <c r="G63" s="269"/>
    </row>
    <row r="64" spans="2:7">
      <c r="E64" s="215" t="s">
        <v>433</v>
      </c>
      <c r="F64" s="215" t="s">
        <v>434</v>
      </c>
      <c r="G64" s="271"/>
    </row>
    <row r="65" spans="4:7">
      <c r="D65" s="206" t="s">
        <v>500</v>
      </c>
      <c r="E65" s="182">
        <v>8161.5389999999998</v>
      </c>
      <c r="F65" s="182"/>
      <c r="G65" s="269"/>
    </row>
    <row r="66" spans="4:7">
      <c r="D66" s="206" t="s">
        <v>501</v>
      </c>
      <c r="E66" s="182">
        <v>561.85799999999995</v>
      </c>
      <c r="F66" s="182"/>
      <c r="G66" s="269"/>
    </row>
    <row r="67" spans="4:7">
      <c r="D67" s="206" t="s">
        <v>502</v>
      </c>
      <c r="E67" s="182"/>
      <c r="F67" s="182">
        <v>7920.3530000000001</v>
      </c>
      <c r="G67" s="269"/>
    </row>
    <row r="68" spans="4:7">
      <c r="E68" s="216">
        <f>SUM(E65:E67)</f>
        <v>8723.396999999999</v>
      </c>
      <c r="F68" s="216">
        <f>SUM(F65:F67)</f>
        <v>7920.3530000000001</v>
      </c>
      <c r="G68" s="272"/>
    </row>
    <row r="69" spans="4:7">
      <c r="E69" s="196">
        <v>0</v>
      </c>
      <c r="F69" s="196">
        <v>0</v>
      </c>
      <c r="G69" s="269"/>
    </row>
    <row r="70" spans="4:7">
      <c r="E70" s="195">
        <f>+E68+E69</f>
        <v>8723.396999999999</v>
      </c>
      <c r="F70" s="195">
        <f>+F68+F69</f>
        <v>7920.3530000000001</v>
      </c>
      <c r="G70" s="269"/>
    </row>
    <row r="71" spans="4:7">
      <c r="G71" s="269"/>
    </row>
    <row r="72" spans="4:7">
      <c r="D72" s="278" t="s">
        <v>447</v>
      </c>
      <c r="E72" s="182">
        <v>419.27100000000002</v>
      </c>
      <c r="G72" s="269"/>
    </row>
    <row r="73" spans="4:7">
      <c r="G73" s="269"/>
    </row>
    <row r="74" spans="4:7">
      <c r="G74" s="269"/>
    </row>
    <row r="75" spans="4:7">
      <c r="G75" s="269"/>
    </row>
    <row r="76" spans="4:7">
      <c r="G76" s="269"/>
    </row>
    <row r="77" spans="4:7">
      <c r="G77" s="269"/>
    </row>
  </sheetData>
  <phoneticPr fontId="51" type="noConversion"/>
  <pageMargins left="0.75" right="0.75" top="1" bottom="1" header="0.5" footer="0.5"/>
  <pageSetup scale="59" fitToHeight="2" orientation="portrait" r:id="rId1"/>
  <headerFooter alignWithMargins="0"/>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7"/>
  <sheetViews>
    <sheetView zoomScale="80" zoomScaleNormal="80" workbookViewId="0"/>
  </sheetViews>
  <sheetFormatPr defaultRowHeight="17.25"/>
  <cols>
    <col min="1" max="2" width="8.88671875" style="205"/>
    <col min="3" max="3" width="3.33203125" style="205" customWidth="1"/>
    <col min="4" max="4" width="43.5546875" style="205" customWidth="1"/>
    <col min="5" max="5" width="22.33203125" style="206" bestFit="1" customWidth="1"/>
    <col min="6" max="6" width="14.109375" style="205" bestFit="1" customWidth="1"/>
    <col min="7" max="16384" width="8.88671875" style="205"/>
  </cols>
  <sheetData>
    <row r="1" spans="1:8" ht="18.75">
      <c r="A1" s="169" t="s">
        <v>369</v>
      </c>
    </row>
    <row r="2" spans="1:8">
      <c r="A2" s="205" t="s">
        <v>448</v>
      </c>
    </row>
    <row r="5" spans="1:8">
      <c r="C5" s="218" t="s">
        <v>86</v>
      </c>
    </row>
    <row r="6" spans="1:8">
      <c r="C6" s="170" t="s">
        <v>516</v>
      </c>
      <c r="E6" s="206" t="s">
        <v>449</v>
      </c>
    </row>
    <row r="7" spans="1:8">
      <c r="B7" s="219"/>
      <c r="D7" s="217" t="s">
        <v>247</v>
      </c>
      <c r="E7" s="195">
        <v>12583.183999999999</v>
      </c>
      <c r="F7" s="262"/>
      <c r="G7" s="212"/>
      <c r="H7" s="262"/>
    </row>
    <row r="8" spans="1:8">
      <c r="B8" s="219"/>
      <c r="D8" s="217" t="s">
        <v>13</v>
      </c>
      <c r="E8" s="182">
        <v>2051.194</v>
      </c>
      <c r="F8" s="262"/>
      <c r="H8" s="262"/>
    </row>
    <row r="9" spans="1:8">
      <c r="B9" s="219"/>
      <c r="D9" s="217" t="s">
        <v>249</v>
      </c>
      <c r="E9" s="182">
        <v>5357.3360000000002</v>
      </c>
      <c r="F9" s="262"/>
      <c r="H9" s="262"/>
    </row>
    <row r="10" spans="1:8">
      <c r="B10" s="219"/>
      <c r="D10" s="217" t="s">
        <v>115</v>
      </c>
      <c r="E10" s="182">
        <v>2034.9570000000001</v>
      </c>
      <c r="F10" s="262"/>
      <c r="H10" s="262"/>
    </row>
    <row r="11" spans="1:8">
      <c r="B11" s="219"/>
      <c r="D11" s="217"/>
      <c r="E11" s="182"/>
    </row>
    <row r="12" spans="1:8">
      <c r="B12" s="219"/>
      <c r="C12" s="218" t="s">
        <v>450</v>
      </c>
      <c r="E12" s="206" t="s">
        <v>451</v>
      </c>
    </row>
    <row r="13" spans="1:8">
      <c r="C13" s="220" t="s">
        <v>531</v>
      </c>
      <c r="D13" s="217"/>
      <c r="E13" s="182"/>
    </row>
    <row r="14" spans="1:8">
      <c r="B14" s="221"/>
      <c r="D14" s="217" t="s">
        <v>119</v>
      </c>
      <c r="E14" s="195">
        <v>2302.4657670000001</v>
      </c>
      <c r="F14" s="262"/>
      <c r="G14" s="222"/>
      <c r="H14" s="262"/>
    </row>
    <row r="15" spans="1:8">
      <c r="B15" s="221"/>
      <c r="D15" s="217" t="s">
        <v>120</v>
      </c>
      <c r="E15" s="182">
        <v>292.955333</v>
      </c>
      <c r="F15" s="262"/>
      <c r="H15" s="262"/>
    </row>
    <row r="16" spans="1:8">
      <c r="B16" s="223"/>
      <c r="D16" s="224" t="s">
        <v>122</v>
      </c>
      <c r="E16" s="196">
        <v>0</v>
      </c>
    </row>
    <row r="17" spans="5:5">
      <c r="E17" s="195">
        <f>SUM(E14:E16)</f>
        <v>2595.4211</v>
      </c>
    </row>
  </sheetData>
  <phoneticPr fontId="51" type="noConversion"/>
  <pageMargins left="0.75" right="1" top="1" bottom="1" header="0.5" footer="0.5"/>
  <pageSetup scale="71"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J31"/>
  <sheetViews>
    <sheetView zoomScale="80" zoomScaleNormal="80" workbookViewId="0"/>
  </sheetViews>
  <sheetFormatPr defaultRowHeight="17.25"/>
  <cols>
    <col min="1" max="1" width="8.5546875" style="225" customWidth="1"/>
    <col min="2" max="2" width="7.33203125" style="225" customWidth="1"/>
    <col min="3" max="3" width="17" style="225" bestFit="1" customWidth="1"/>
    <col min="4" max="4" width="2" style="225" customWidth="1"/>
    <col min="5" max="5" width="15.21875" style="179" customWidth="1"/>
    <col min="6" max="6" width="9.33203125" style="225" customWidth="1"/>
    <col min="7" max="7" width="8.88671875" style="225"/>
    <col min="8" max="8" width="10.6640625" style="225" customWidth="1"/>
    <col min="9" max="9" width="8.88671875" style="225"/>
    <col min="10" max="10" width="15.33203125" style="225" customWidth="1"/>
    <col min="11" max="16384" width="8.88671875" style="225"/>
  </cols>
  <sheetData>
    <row r="1" spans="1:7" ht="18.75">
      <c r="A1" s="169" t="s">
        <v>369</v>
      </c>
    </row>
    <row r="2" spans="1:7">
      <c r="A2" s="205" t="s">
        <v>452</v>
      </c>
    </row>
    <row r="3" spans="1:7">
      <c r="A3" s="205" t="s">
        <v>530</v>
      </c>
    </row>
    <row r="5" spans="1:7">
      <c r="B5" s="226" t="s">
        <v>453</v>
      </c>
      <c r="C5" s="226"/>
      <c r="F5" s="179"/>
      <c r="G5" s="179"/>
    </row>
    <row r="6" spans="1:7">
      <c r="C6" s="227" t="s">
        <v>454</v>
      </c>
      <c r="E6" s="276">
        <v>658225.73800000001</v>
      </c>
      <c r="F6" s="179"/>
      <c r="G6" s="179"/>
    </row>
    <row r="7" spans="1:7">
      <c r="C7" s="227" t="s">
        <v>455</v>
      </c>
      <c r="E7" s="228">
        <v>31450.868999999999</v>
      </c>
      <c r="F7" s="179"/>
      <c r="G7" s="179"/>
    </row>
    <row r="8" spans="1:7">
      <c r="C8" s="229" t="s">
        <v>456</v>
      </c>
      <c r="E8" s="230">
        <f>+E7/E6</f>
        <v>4.7781281077769099E-2</v>
      </c>
      <c r="F8" s="179"/>
      <c r="G8" s="179"/>
    </row>
    <row r="9" spans="1:7">
      <c r="F9" s="179"/>
      <c r="G9" s="179"/>
    </row>
    <row r="10" spans="1:7">
      <c r="F10" s="179"/>
      <c r="G10" s="179"/>
    </row>
    <row r="11" spans="1:7">
      <c r="F11" s="179"/>
      <c r="G11" s="179"/>
    </row>
    <row r="12" spans="1:7">
      <c r="B12" s="226" t="s">
        <v>457</v>
      </c>
      <c r="C12" s="226"/>
      <c r="F12" s="179"/>
      <c r="G12" s="179"/>
    </row>
    <row r="13" spans="1:7">
      <c r="C13" s="225" t="s">
        <v>457</v>
      </c>
      <c r="E13" s="276">
        <v>859817.84900000005</v>
      </c>
      <c r="F13" s="179"/>
      <c r="G13" s="179"/>
    </row>
    <row r="14" spans="1:7" hidden="1">
      <c r="C14" s="225" t="s">
        <v>458</v>
      </c>
      <c r="E14" s="231">
        <v>0</v>
      </c>
      <c r="F14" s="179"/>
      <c r="G14" s="179"/>
    </row>
    <row r="15" spans="1:7" hidden="1">
      <c r="C15" s="226" t="s">
        <v>459</v>
      </c>
      <c r="D15" s="226"/>
      <c r="E15" s="232">
        <v>0</v>
      </c>
      <c r="F15" s="179"/>
      <c r="G15" s="179"/>
    </row>
    <row r="16" spans="1:7" ht="18" thickBot="1">
      <c r="E16" s="233">
        <f>SUM(E13:E15)</f>
        <v>859817.84900000005</v>
      </c>
      <c r="F16" s="179"/>
      <c r="G16" s="179"/>
    </row>
    <row r="17" spans="2:10" ht="18" thickTop="1">
      <c r="F17" s="179"/>
      <c r="G17" s="179"/>
    </row>
    <row r="18" spans="2:10">
      <c r="F18" s="179"/>
      <c r="G18" s="179"/>
    </row>
    <row r="19" spans="2:10">
      <c r="F19" s="179"/>
      <c r="G19" s="179"/>
    </row>
    <row r="20" spans="2:10">
      <c r="B20" s="225" t="s">
        <v>452</v>
      </c>
      <c r="E20" s="179" t="s">
        <v>460</v>
      </c>
      <c r="F20" s="179" t="s">
        <v>461</v>
      </c>
      <c r="G20" s="179" t="s">
        <v>91</v>
      </c>
      <c r="H20" s="225" t="s">
        <v>93</v>
      </c>
    </row>
    <row r="21" spans="2:10">
      <c r="C21" s="225" t="s">
        <v>453</v>
      </c>
      <c r="E21" s="234">
        <f>E6</f>
        <v>658225.73800000001</v>
      </c>
      <c r="F21" s="235">
        <f>E21/E24</f>
        <v>0.43360134296328345</v>
      </c>
      <c r="G21" s="235">
        <f>E8</f>
        <v>4.7781281077769099E-2</v>
      </c>
      <c r="H21" s="236">
        <f>G21*F21</f>
        <v>2.0718027643826804E-2</v>
      </c>
    </row>
    <row r="22" spans="2:10" hidden="1">
      <c r="C22" s="225" t="s">
        <v>462</v>
      </c>
      <c r="E22" s="237">
        <v>0</v>
      </c>
      <c r="F22" s="230">
        <v>0</v>
      </c>
      <c r="G22" s="238">
        <v>0</v>
      </c>
      <c r="H22" s="239">
        <f>G22*F22</f>
        <v>0</v>
      </c>
    </row>
    <row r="23" spans="2:10">
      <c r="C23" s="225" t="s">
        <v>457</v>
      </c>
      <c r="E23" s="240">
        <f>E16</f>
        <v>859817.84900000005</v>
      </c>
      <c r="F23" s="241">
        <f>E23/E24</f>
        <v>0.56639865703671655</v>
      </c>
      <c r="G23" s="241">
        <f>+G31</f>
        <v>0.11975081967213116</v>
      </c>
      <c r="H23" s="242">
        <f>F23*G23</f>
        <v>6.7826703441341105E-2</v>
      </c>
    </row>
    <row r="24" spans="2:10">
      <c r="C24" s="225" t="s">
        <v>463</v>
      </c>
      <c r="E24" s="234">
        <f>SUM(E21:E23)</f>
        <v>1518043.5870000001</v>
      </c>
      <c r="F24" s="235">
        <f>SUM(F21:F23)</f>
        <v>1</v>
      </c>
      <c r="G24" s="179"/>
      <c r="H24" s="243">
        <f>SUM(H21:H23)</f>
        <v>8.8544731085167916E-2</v>
      </c>
      <c r="J24" s="244"/>
    </row>
    <row r="28" spans="2:10">
      <c r="B28" s="225" t="s">
        <v>605</v>
      </c>
    </row>
    <row r="29" spans="2:10">
      <c r="C29" s="225" t="s">
        <v>603</v>
      </c>
      <c r="E29" s="225">
        <f>366-E30</f>
        <v>271</v>
      </c>
      <c r="F29" s="360">
        <v>0.12379999999999999</v>
      </c>
      <c r="G29" s="236">
        <f>+E29/366*F29</f>
        <v>9.1666120218579242E-2</v>
      </c>
    </row>
    <row r="30" spans="2:10">
      <c r="C30" s="245" t="s">
        <v>604</v>
      </c>
      <c r="E30" s="225">
        <f>3+31+30+31</f>
        <v>95</v>
      </c>
      <c r="F30" s="360">
        <v>0.1082</v>
      </c>
      <c r="G30" s="236">
        <f>+E30/366*F30</f>
        <v>2.8084699453551916E-2</v>
      </c>
    </row>
    <row r="31" spans="2:10">
      <c r="G31" s="361">
        <f>+G29+G30</f>
        <v>0.11975081967213116</v>
      </c>
    </row>
  </sheetData>
  <phoneticPr fontId="51" type="noConversion"/>
  <pageMargins left="0.75" right="0.75" top="1" bottom="1" header="0.5" footer="0.5"/>
  <pageSetup scale="94"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29"/>
  <sheetViews>
    <sheetView zoomScale="75" zoomScaleNormal="75" workbookViewId="0"/>
  </sheetViews>
  <sheetFormatPr defaultRowHeight="17.25"/>
  <cols>
    <col min="1" max="1" width="8.88671875" style="205"/>
    <col min="2" max="2" width="3.21875" style="205" customWidth="1"/>
    <col min="3" max="3" width="16.5546875" style="205" customWidth="1"/>
    <col min="4" max="4" width="12.5546875" style="206" bestFit="1" customWidth="1"/>
    <col min="5" max="5" width="8.88671875" style="205"/>
    <col min="6" max="6" width="9.44140625" style="205" bestFit="1" customWidth="1"/>
    <col min="7" max="8" width="8.88671875" style="205"/>
    <col min="9" max="9" width="10.109375" style="205" customWidth="1"/>
    <col min="10" max="10" width="8.88671875" style="205"/>
    <col min="11" max="11" width="3.77734375" style="205" customWidth="1"/>
    <col min="12" max="12" width="3.21875" style="205" customWidth="1"/>
    <col min="13" max="13" width="8.88671875" style="205"/>
    <col min="14" max="14" width="10.5546875" style="205" customWidth="1"/>
    <col min="15" max="15" width="8.88671875" style="205"/>
    <col min="16" max="16" width="3.88671875" style="205" customWidth="1"/>
    <col min="17" max="16384" width="8.88671875" style="205"/>
  </cols>
  <sheetData>
    <row r="1" spans="1:6" ht="18.75">
      <c r="A1" s="169" t="s">
        <v>369</v>
      </c>
    </row>
    <row r="2" spans="1:6">
      <c r="A2" s="225" t="s">
        <v>464</v>
      </c>
    </row>
    <row r="3" spans="1:6">
      <c r="A3" s="246"/>
    </row>
    <row r="5" spans="1:6">
      <c r="B5" s="207" t="s">
        <v>465</v>
      </c>
    </row>
    <row r="6" spans="1:6">
      <c r="C6" s="225" t="s">
        <v>464</v>
      </c>
      <c r="D6" s="179"/>
    </row>
    <row r="7" spans="1:6">
      <c r="C7" s="225" t="s">
        <v>518</v>
      </c>
      <c r="D7" s="179"/>
    </row>
    <row r="8" spans="1:6">
      <c r="C8" s="225"/>
      <c r="D8" s="179"/>
    </row>
    <row r="9" spans="1:6" ht="21" customHeight="1">
      <c r="C9" s="225" t="s">
        <v>435</v>
      </c>
      <c r="D9" s="358">
        <v>976</v>
      </c>
      <c r="E9" s="247"/>
      <c r="F9" s="213"/>
    </row>
    <row r="10" spans="1:6" ht="22.5">
      <c r="C10" s="225" t="s">
        <v>436</v>
      </c>
      <c r="D10" s="358">
        <v>913</v>
      </c>
      <c r="E10" s="247"/>
      <c r="F10" s="213"/>
    </row>
    <row r="11" spans="1:6" ht="22.5">
      <c r="C11" s="225" t="s">
        <v>437</v>
      </c>
      <c r="D11" s="358">
        <v>812</v>
      </c>
      <c r="E11" s="247"/>
      <c r="F11" s="213"/>
    </row>
    <row r="12" spans="1:6" ht="22.5">
      <c r="C12" s="225" t="s">
        <v>438</v>
      </c>
      <c r="D12" s="358">
        <v>887</v>
      </c>
      <c r="E12" s="247"/>
      <c r="F12" s="213"/>
    </row>
    <row r="13" spans="1:6" ht="22.5">
      <c r="C13" s="225" t="s">
        <v>439</v>
      </c>
      <c r="D13" s="358">
        <v>1001</v>
      </c>
      <c r="E13" s="247"/>
      <c r="F13" s="213"/>
    </row>
    <row r="14" spans="1:6" ht="22.5">
      <c r="C14" s="225" t="s">
        <v>440</v>
      </c>
      <c r="D14" s="358">
        <v>1217</v>
      </c>
      <c r="E14" s="247"/>
      <c r="F14" s="213"/>
    </row>
    <row r="15" spans="1:6" ht="22.5">
      <c r="C15" s="225" t="s">
        <v>441</v>
      </c>
      <c r="D15" s="358">
        <v>1194</v>
      </c>
      <c r="E15" s="247"/>
      <c r="F15" s="213"/>
    </row>
    <row r="16" spans="1:6" ht="22.5">
      <c r="C16" s="225" t="s">
        <v>442</v>
      </c>
      <c r="D16" s="358">
        <v>1216</v>
      </c>
      <c r="E16" s="247"/>
      <c r="F16" s="213"/>
    </row>
    <row r="17" spans="3:6" ht="22.5">
      <c r="C17" s="225" t="s">
        <v>443</v>
      </c>
      <c r="D17" s="358">
        <v>1203</v>
      </c>
      <c r="E17" s="247"/>
      <c r="F17" s="213"/>
    </row>
    <row r="18" spans="3:6" ht="22.5">
      <c r="C18" s="225" t="s">
        <v>444</v>
      </c>
      <c r="D18" s="358">
        <v>977</v>
      </c>
      <c r="E18" s="247"/>
      <c r="F18" s="213"/>
    </row>
    <row r="19" spans="3:6" ht="22.5">
      <c r="C19" s="225" t="s">
        <v>445</v>
      </c>
      <c r="D19" s="358">
        <v>826</v>
      </c>
      <c r="E19" s="247"/>
      <c r="F19" s="213"/>
    </row>
    <row r="20" spans="3:6" ht="22.5">
      <c r="C20" s="225" t="s">
        <v>446</v>
      </c>
      <c r="D20" s="359">
        <v>926</v>
      </c>
      <c r="E20" s="247"/>
      <c r="F20" s="213"/>
    </row>
    <row r="21" spans="3:6">
      <c r="C21" s="225"/>
      <c r="D21" s="228">
        <f>SUM(D9:D20)</f>
        <v>12148</v>
      </c>
    </row>
    <row r="22" spans="3:6">
      <c r="C22" s="225" t="s">
        <v>466</v>
      </c>
      <c r="D22" s="231">
        <f>D21/12</f>
        <v>1012.3333333333334</v>
      </c>
    </row>
    <row r="23" spans="3:6" ht="18" thickBot="1">
      <c r="C23" s="225" t="s">
        <v>467</v>
      </c>
      <c r="D23" s="248">
        <f>D22*1000</f>
        <v>1012333.3333333334</v>
      </c>
    </row>
    <row r="24" spans="3:6" ht="19.5" thickTop="1">
      <c r="C24" s="249"/>
    </row>
    <row r="25" spans="3:6" ht="22.5">
      <c r="C25" s="250"/>
    </row>
    <row r="26" spans="3:6">
      <c r="D26" s="269"/>
    </row>
    <row r="27" spans="3:6">
      <c r="D27" s="269"/>
    </row>
    <row r="29" spans="3:6">
      <c r="D29" s="270"/>
    </row>
  </sheetData>
  <phoneticPr fontId="5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2"/>
  <sheetViews>
    <sheetView zoomScaleNormal="100" workbookViewId="0"/>
  </sheetViews>
  <sheetFormatPr defaultRowHeight="15"/>
  <cols>
    <col min="1" max="1" width="6.44140625" style="251" customWidth="1"/>
    <col min="2" max="2" width="25.44140625" style="251" customWidth="1"/>
    <col min="3" max="8" width="18.77734375" style="251" customWidth="1"/>
    <col min="9" max="11" width="11" style="251" customWidth="1"/>
    <col min="12" max="16384" width="8.88671875" style="251"/>
  </cols>
  <sheetData>
    <row r="1" spans="1:11" ht="18">
      <c r="A1" s="169" t="s">
        <v>369</v>
      </c>
    </row>
    <row r="2" spans="1:11" ht="17.25">
      <c r="A2" s="179" t="s">
        <v>468</v>
      </c>
    </row>
    <row r="4" spans="1:11" s="206" customFormat="1" ht="17.25">
      <c r="B4" s="206" t="s">
        <v>469</v>
      </c>
    </row>
    <row r="5" spans="1:11" s="206" customFormat="1" ht="17.25">
      <c r="B5" s="252"/>
    </row>
    <row r="6" spans="1:11" s="206" customFormat="1" ht="17.25">
      <c r="B6" s="206" t="s">
        <v>470</v>
      </c>
    </row>
    <row r="7" spans="1:11" s="206" customFormat="1" ht="17.25">
      <c r="B7" s="206" t="s">
        <v>471</v>
      </c>
      <c r="C7" s="182">
        <v>805896</v>
      </c>
    </row>
    <row r="8" spans="1:11" s="206" customFormat="1" ht="17.25">
      <c r="B8" s="206" t="s">
        <v>472</v>
      </c>
      <c r="C8" s="182">
        <v>3741101</v>
      </c>
    </row>
    <row r="9" spans="1:11" s="206" customFormat="1" ht="17.25">
      <c r="B9" s="206" t="s">
        <v>473</v>
      </c>
      <c r="C9" s="182">
        <v>19035070</v>
      </c>
      <c r="D9" s="195"/>
      <c r="G9" s="195"/>
      <c r="H9" s="195"/>
      <c r="I9" s="195"/>
      <c r="J9" s="195"/>
      <c r="K9" s="195"/>
    </row>
    <row r="10" spans="1:11" s="206" customFormat="1" ht="17.25">
      <c r="B10" s="209" t="s">
        <v>474</v>
      </c>
      <c r="C10" s="196">
        <v>59027.119999999995</v>
      </c>
      <c r="D10" s="195"/>
      <c r="G10" s="195"/>
      <c r="H10" s="195"/>
      <c r="I10" s="195"/>
      <c r="J10" s="195"/>
      <c r="K10" s="195"/>
    </row>
    <row r="11" spans="1:11" s="206" customFormat="1" ht="17.25">
      <c r="B11" s="206" t="s">
        <v>209</v>
      </c>
      <c r="C11" s="182">
        <f>SUM(C7:C10)</f>
        <v>23641094.120000001</v>
      </c>
      <c r="D11" s="195"/>
      <c r="G11" s="195"/>
      <c r="H11" s="195"/>
      <c r="I11" s="195"/>
      <c r="J11" s="195"/>
      <c r="K11" s="195"/>
    </row>
    <row r="12" spans="1:11" s="206" customFormat="1" ht="17.25">
      <c r="C12" s="182"/>
      <c r="D12" s="195"/>
      <c r="G12" s="195"/>
      <c r="H12" s="195"/>
      <c r="I12" s="195"/>
      <c r="J12" s="195"/>
      <c r="K12" s="195"/>
    </row>
    <row r="13" spans="1:11" s="206" customFormat="1" ht="17.25">
      <c r="B13" s="206" t="s">
        <v>475</v>
      </c>
      <c r="C13" s="182"/>
      <c r="D13" s="195"/>
      <c r="E13" s="195"/>
      <c r="F13" s="195"/>
      <c r="G13" s="195"/>
      <c r="H13" s="195"/>
      <c r="I13" s="195"/>
      <c r="J13" s="195"/>
      <c r="K13" s="195"/>
    </row>
    <row r="14" spans="1:11" s="206" customFormat="1" ht="17.25">
      <c r="B14" s="206" t="s">
        <v>476</v>
      </c>
      <c r="C14" s="182">
        <v>589894</v>
      </c>
      <c r="D14" s="195"/>
      <c r="E14" s="195"/>
      <c r="F14" s="195"/>
      <c r="G14" s="195"/>
      <c r="H14" s="195"/>
      <c r="I14" s="195"/>
      <c r="J14" s="195"/>
      <c r="K14" s="195"/>
    </row>
    <row r="15" spans="1:11" s="206" customFormat="1" ht="17.25">
      <c r="B15" s="206" t="s">
        <v>477</v>
      </c>
      <c r="C15" s="182">
        <v>247614</v>
      </c>
      <c r="D15" s="182"/>
      <c r="E15" s="182"/>
      <c r="F15" s="182"/>
      <c r="G15" s="182"/>
      <c r="H15" s="182"/>
      <c r="I15" s="182"/>
      <c r="J15" s="182"/>
      <c r="K15" s="182"/>
    </row>
    <row r="16" spans="1:11" s="206" customFormat="1" ht="17.25">
      <c r="B16" s="206" t="s">
        <v>478</v>
      </c>
      <c r="C16" s="180">
        <v>620099</v>
      </c>
      <c r="D16" s="180"/>
      <c r="E16" s="180"/>
      <c r="F16" s="180"/>
      <c r="G16" s="180"/>
      <c r="H16" s="180"/>
      <c r="I16" s="180"/>
      <c r="J16" s="180"/>
      <c r="K16" s="180"/>
    </row>
    <row r="17" spans="2:11" s="206" customFormat="1" ht="17.25">
      <c r="C17" s="196"/>
      <c r="D17" s="180"/>
      <c r="E17" s="180"/>
      <c r="F17" s="180"/>
      <c r="G17" s="180"/>
      <c r="H17" s="180"/>
      <c r="I17" s="180"/>
      <c r="J17" s="180"/>
      <c r="K17" s="180"/>
    </row>
    <row r="18" spans="2:11" s="206" customFormat="1" ht="17.25">
      <c r="B18" s="206" t="s">
        <v>479</v>
      </c>
      <c r="C18" s="182">
        <f>SUM(C11:C16)</f>
        <v>25098701.120000001</v>
      </c>
      <c r="D18" s="195"/>
      <c r="E18" s="195"/>
      <c r="F18" s="195"/>
      <c r="G18" s="195"/>
      <c r="H18" s="195"/>
      <c r="I18" s="195"/>
      <c r="J18" s="195"/>
      <c r="K18" s="195"/>
    </row>
    <row r="19" spans="2:11" s="206" customFormat="1" ht="17.25">
      <c r="C19" s="182"/>
    </row>
    <row r="20" spans="2:11" s="206" customFormat="1" ht="17.25">
      <c r="B20" s="206" t="s">
        <v>480</v>
      </c>
      <c r="C20" s="182">
        <f>+C14</f>
        <v>589894</v>
      </c>
    </row>
    <row r="21" spans="2:11" s="206" customFormat="1" ht="17.25">
      <c r="B21" s="206" t="s">
        <v>481</v>
      </c>
      <c r="C21" s="182">
        <f>+C15</f>
        <v>247614</v>
      </c>
    </row>
    <row r="22" spans="2:11" s="206" customFormat="1" ht="17.25">
      <c r="B22" s="206" t="s">
        <v>482</v>
      </c>
      <c r="C22" s="180">
        <f>+C8</f>
        <v>3741101</v>
      </c>
    </row>
    <row r="23" spans="2:11" s="206" customFormat="1" ht="17.25">
      <c r="B23" s="206" t="s">
        <v>483</v>
      </c>
      <c r="C23" s="182">
        <f>+C16</f>
        <v>620099</v>
      </c>
    </row>
    <row r="24" spans="2:11" s="206" customFormat="1" ht="17.25" hidden="1"/>
    <row r="25" spans="2:11" s="206" customFormat="1" ht="17.25">
      <c r="B25" s="206" t="s">
        <v>484</v>
      </c>
      <c r="C25" s="196">
        <f>+C9</f>
        <v>19035070</v>
      </c>
      <c r="G25" s="204"/>
    </row>
    <row r="26" spans="2:11" s="206" customFormat="1" ht="17.25">
      <c r="D26" s="204"/>
      <c r="E26" s="204"/>
      <c r="F26" s="204"/>
      <c r="H26" s="204"/>
      <c r="I26" s="204"/>
      <c r="J26" s="204"/>
      <c r="K26" s="204"/>
    </row>
    <row r="27" spans="2:11" s="206" customFormat="1" ht="18" thickBot="1">
      <c r="B27" s="253" t="s">
        <v>485</v>
      </c>
      <c r="C27" s="254">
        <f>C18-SUM(C20:C25)</f>
        <v>864923.12000000104</v>
      </c>
    </row>
    <row r="28" spans="2:11" s="206" customFormat="1" ht="18" thickTop="1">
      <c r="D28" s="204"/>
      <c r="E28" s="204"/>
      <c r="G28" s="204"/>
      <c r="H28" s="204"/>
      <c r="I28" s="204"/>
      <c r="J28" s="204"/>
      <c r="K28" s="204"/>
    </row>
    <row r="29" spans="2:11" s="206" customFormat="1" ht="17.25"/>
    <row r="30" spans="2:11" s="206" customFormat="1" ht="17.25"/>
    <row r="32" spans="2:11" ht="15.75">
      <c r="B32" s="255"/>
    </row>
  </sheetData>
  <phoneticPr fontId="5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O-GG Blended ROE</vt:lpstr>
      <vt:lpstr>SIGE</vt:lpstr>
      <vt:lpstr>Workpapers (Pages 1 to 4)</vt:lpstr>
      <vt:lpstr>Workpaper (Page 5)</vt:lpstr>
      <vt:lpstr>Workpapers (Pages 6 and 7)</vt:lpstr>
      <vt:lpstr>Workpapers (Page 8)</vt:lpstr>
      <vt:lpstr>Workpapers (Page 9)</vt:lpstr>
      <vt:lpstr>Workpapers (Page 10)</vt:lpstr>
      <vt:lpstr>Workpapers (Page 11)</vt:lpstr>
      <vt:lpstr>Variance Explanations</vt:lpstr>
      <vt:lpstr>SIGE!Print_Area</vt:lpstr>
      <vt:lpstr>'Workpapers (Page 10)'!Print_Area</vt:lpstr>
      <vt:lpstr>'Workpapers (Page 11)'!Print_Area</vt:lpstr>
      <vt:lpstr>'Workpapers (Page 8)'!Print_Area</vt:lpstr>
      <vt:lpstr>'Workpapers (Pages 6 and 7)'!Print_Area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McDowell, Matt</dc:creator>
  <cp:lastModifiedBy>mmcdowell</cp:lastModifiedBy>
  <cp:lastPrinted>2017-05-16T22:32:38Z</cp:lastPrinted>
  <dcterms:created xsi:type="dcterms:W3CDTF">2008-08-26T13:54:56Z</dcterms:created>
  <dcterms:modified xsi:type="dcterms:W3CDTF">2017-06-26T22:05:08Z</dcterms:modified>
</cp:coreProperties>
</file>