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70" yWindow="885" windowWidth="18675" windowHeight="8895"/>
  </bookViews>
  <sheets>
    <sheet name="Sch 1 Rcvble Exp" sheetId="2" r:id="rId1"/>
  </sheets>
  <definedNames>
    <definedName name="_xlnm.Print_Area" localSheetId="0">'Sch 1 Rcvble Exp'!$A$1:$F$59</definedName>
  </definedNames>
  <calcPr calcId="145621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I41" i="2" l="1"/>
  <c r="A55" i="2" l="1"/>
  <c r="A56" i="2" s="1"/>
  <c r="A57" i="2" s="1"/>
  <c r="A58" i="2" s="1"/>
  <c r="A59" i="2" s="1"/>
  <c r="I27" i="2" l="1"/>
  <c r="I25" i="2"/>
  <c r="I36" i="2" l="1"/>
  <c r="I35" i="2"/>
  <c r="I37" i="2" l="1"/>
  <c r="I21" i="2" l="1"/>
  <c r="I19" i="2"/>
  <c r="I18" i="2"/>
  <c r="I17" i="2"/>
  <c r="I16" i="2"/>
  <c r="G19" i="2"/>
  <c r="G23" i="2" s="1"/>
  <c r="G29" i="2" l="1"/>
  <c r="G33" i="2" s="1"/>
  <c r="I39" i="2" s="1"/>
  <c r="F19" i="2"/>
  <c r="F23" i="2" s="1"/>
  <c r="F29" i="2" s="1"/>
  <c r="F33" i="2" s="1"/>
  <c r="A8" i="2"/>
  <c r="A9" i="2" s="1"/>
  <c r="A10" i="2" s="1"/>
  <c r="A11" i="2" s="1"/>
  <c r="A12" i="2" s="1"/>
  <c r="A13" i="2" s="1"/>
  <c r="A14" i="2" s="1"/>
  <c r="A15" i="2" s="1"/>
  <c r="A16" i="2" s="1"/>
  <c r="I23" i="2" l="1"/>
  <c r="I29" i="2" s="1"/>
  <c r="I43" i="2" s="1"/>
  <c r="I47" i="2" s="1"/>
  <c r="I49" i="2" s="1"/>
  <c r="A17" i="2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l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B52" i="2"/>
  <c r="D29" i="2"/>
</calcChain>
</file>

<file path=xl/sharedStrings.xml><?xml version="1.0" encoding="utf-8"?>
<sst xmlns="http://schemas.openxmlformats.org/spreadsheetml/2006/main" count="61" uniqueCount="56">
  <si>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</si>
  <si>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</si>
  <si>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</si>
  <si>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</si>
  <si>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</si>
  <si>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</si>
  <si>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</si>
  <si>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</si>
  <si>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</si>
  <si>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</si>
  <si>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</si>
  <si>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</si>
  <si>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</si>
  <si>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</si>
  <si>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</si>
  <si>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>Rate Year: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</si>
  <si>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</si>
  <si>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</si>
  <si>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t xml:space="preserve"> </t>
  </si>
  <si>
    <t>True Up</t>
  </si>
  <si>
    <t>Rochester Public Utilities</t>
  </si>
  <si>
    <t>Actual</t>
  </si>
  <si>
    <t>Projected</t>
  </si>
  <si>
    <t>Actual-Projected</t>
  </si>
  <si>
    <t>(d)</t>
  </si>
  <si>
    <t>(e)</t>
  </si>
  <si>
    <t>Divisor kW (sum lines 8-14)</t>
  </si>
  <si>
    <t>Annual Cost ($/kW/Yr)</t>
  </si>
  <si>
    <t>Historic Year Actual Divisor</t>
  </si>
  <si>
    <t>Historic Year Projected Divisor</t>
  </si>
  <si>
    <t xml:space="preserve">    Difference in Divisor</t>
  </si>
  <si>
    <t>Historic Year Projected Annual Cost ($/kW/Yr)</t>
  </si>
  <si>
    <t>Historic Year Divisor True-up</t>
  </si>
  <si>
    <t>True-Up Adjustment Principal Under(Over) Recovery</t>
  </si>
  <si>
    <t>Twenty (20) Month Average Interest Rate</t>
  </si>
  <si>
    <t>Number of Months</t>
  </si>
  <si>
    <t>True-Up Adjustment Interest Under(Over) Recovery</t>
  </si>
  <si>
    <t xml:space="preserve">Total True-Up Adjustment Principal &amp; Interest Under(Over) Recovery </t>
  </si>
  <si>
    <t>(Line 29 - Line 30)</t>
  </si>
  <si>
    <t>Line 25, col. (d)</t>
  </si>
  <si>
    <t>Line 31 * Line 33</t>
  </si>
  <si>
    <t>Line 23, col. (e) + Line 35</t>
  </si>
  <si>
    <t>Line 37 * Line 38 * Line 39</t>
  </si>
  <si>
    <t>Line 37 + Line 41</t>
  </si>
  <si>
    <t>Note 2:  Source references may vary by company; page references are to each company's source document; analogous figures would be provided for projected year.  Inputs in whole dollars.</t>
  </si>
  <si>
    <t>Note 3:  Revenue collected by the Transmission Owner or ITC under this Schedule 1 for firm transactions of less than 1 year, all non-firm transactions, and any other transactions whose loads are not</t>
  </si>
  <si>
    <t xml:space="preserve"> included in the Attachment O Zonal Rate Divisor for the zone.</t>
  </si>
  <si>
    <t>This revenue credit is derived from the MISO MR Settlements file by subtracting Schedule 9 revenues related to Schedule 1 from the total Schedule 1 revenues, which results in the total revenue</t>
  </si>
  <si>
    <t xml:space="preserve"> credit for Schedule 1.</t>
  </si>
  <si>
    <t>RPU Attach O_GG 2016 workpapers V2, Account 456.1 worksheet</t>
  </si>
  <si>
    <t>RPU Attach O_GG 2016 workpapers V2, True-up interest worksheet</t>
  </si>
  <si>
    <r>
      <rPr>
        <sz val="11"/>
        <color rgb="FFFF0000"/>
        <rFont val="Calibri"/>
        <family val="2"/>
        <scheme val="minor"/>
      </rPr>
      <t>RPU EIA-412, Schedule 7, Line 8 and Transmission O&amp;M workpaper</t>
    </r>
    <r>
      <rPr>
        <vertAlign val="superscript"/>
        <sz val="11"/>
        <rFont val="Calibri"/>
        <family val="2"/>
        <scheme val="minor"/>
      </rPr>
      <t>2</t>
    </r>
  </si>
  <si>
    <t>RPU EIA-412, Schedule 7, Line 8 and Transmission O&amp;M workpaper</t>
  </si>
  <si>
    <r>
      <rPr>
        <sz val="11"/>
        <color rgb="FFFF0000"/>
        <rFont val="Calibri"/>
        <family val="2"/>
        <scheme val="minor"/>
      </rPr>
      <t>RPU has no Acct 561.BA Expenses</t>
    </r>
    <r>
      <rPr>
        <vertAlign val="superscript"/>
        <sz val="11"/>
        <rFont val="Calibri"/>
        <family val="2"/>
        <scheme val="minor"/>
      </rPr>
      <t xml:space="preserve"> 2</t>
    </r>
  </si>
  <si>
    <t>RPU Attach O_GG 2016 Actual and Projected, page 1 line 8</t>
  </si>
  <si>
    <r>
      <rPr>
        <sz val="11"/>
        <color rgb="FFFF0000"/>
        <rFont val="Calibri"/>
        <family val="2"/>
        <scheme val="minor"/>
      </rPr>
      <t xml:space="preserve">RPU did not have any true up for 2014. </t>
    </r>
    <r>
      <rPr>
        <vertAlign val="superscript"/>
        <sz val="11"/>
        <rFont val="Calibri"/>
        <family val="2"/>
        <scheme val="minor"/>
      </rPr>
      <t xml:space="preserve">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</si>
</sst>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#,##0.0"/>
    <numFmt numFmtId="168" formatCode="0.00_)"/>
    <numFmt numFmtId="169" formatCode="_(* #,##0.000_);_(* \(#,##0.000\);_(* &quot;-&quot;??_);_(@_)"/>
    <numFmt numFmtId="170" formatCode="0.0000%"/>
  </numFmts>
  <fonts count="66">
    <font>
      <sz val="11"/>
      <color theme="1"/>
      <name val="Times New Roman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2"/>
      <name val="Times New Roman"/>
      <family val="1"/>
    </font>
    <font>
      <sz val="12"/>
      <name val="Arial MT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i/>
      <sz val="16"/>
      <name val="Helv"/>
    </font>
    <font>
      <sz val="10"/>
      <name val="Helv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Courier"/>
      <family val="3"/>
    </font>
    <font>
      <b/>
      <u/>
      <sz val="12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489">
    <xf numFmtId="0" fontId="0" fillId="0" borderId="0"/>
    <xf numFmtId="0" fontId="3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4" applyNumberFormat="0" applyAlignment="0" applyProtection="0"/>
    <xf numFmtId="0" fontId="21" fillId="7" borderId="5" applyNumberFormat="0" applyAlignment="0" applyProtection="0"/>
    <xf numFmtId="0" fontId="22" fillId="7" borderId="4" applyNumberFormat="0" applyAlignment="0" applyProtection="0"/>
    <xf numFmtId="0" fontId="23" fillId="0" borderId="6" applyNumberFormat="0" applyFill="0" applyAlignment="0" applyProtection="0"/>
    <xf numFmtId="0" fontId="24" fillId="8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43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0" fillId="0" borderId="0" applyProtection="0"/>
    <xf numFmtId="44" fontId="3" fillId="0" borderId="0" applyFont="0" applyFill="0" applyBorder="0" applyAlignment="0" applyProtection="0"/>
    <xf numFmtId="0" fontId="2" fillId="0" borderId="0"/>
    <xf numFmtId="164" fontId="30" fillId="0" borderId="0" applyProtection="0"/>
    <xf numFmtId="164" fontId="36" fillId="0" borderId="0" applyFill="0"/>
    <xf numFmtId="164" fontId="36" fillId="0" borderId="0">
      <alignment horizontal="center"/>
    </xf>
    <xf numFmtId="0" fontId="36" fillId="0" borderId="0" applyFill="0">
      <alignment horizontal="center"/>
    </xf>
    <xf numFmtId="164" fontId="37" fillId="0" borderId="17" applyFill="0"/>
    <xf numFmtId="0" fontId="3" fillId="0" borderId="0" applyFont="0" applyAlignment="0"/>
    <xf numFmtId="0" fontId="38" fillId="0" borderId="0" applyFill="0">
      <alignment vertical="top"/>
    </xf>
    <xf numFmtId="0" fontId="37" fillId="0" borderId="0" applyFill="0">
      <alignment horizontal="left" vertical="top"/>
    </xf>
    <xf numFmtId="164" fontId="32" fillId="0" borderId="13" applyFill="0"/>
    <xf numFmtId="0" fontId="3" fillId="0" borderId="0" applyNumberFormat="0" applyFont="0" applyAlignment="0"/>
    <xf numFmtId="0" fontId="38" fillId="0" borderId="0" applyFill="0">
      <alignment wrapText="1"/>
    </xf>
    <xf numFmtId="0" fontId="37" fillId="0" borderId="0" applyFill="0">
      <alignment horizontal="left" vertical="top" wrapText="1"/>
    </xf>
    <xf numFmtId="164" fontId="33" fillId="0" borderId="0" applyFill="0"/>
    <xf numFmtId="0" fontId="39" fillId="0" borderId="0" applyNumberFormat="0" applyFont="0" applyAlignment="0">
      <alignment horizontal="center"/>
    </xf>
    <xf numFmtId="0" fontId="40" fillId="0" borderId="0" applyFill="0">
      <alignment vertical="top" wrapText="1"/>
    </xf>
    <xf numFmtId="0" fontId="32" fillId="0" borderId="0" applyFill="0">
      <alignment horizontal="left" vertical="top" wrapText="1"/>
    </xf>
    <xf numFmtId="164" fontId="3" fillId="0" borderId="0" applyFill="0"/>
    <xf numFmtId="0" fontId="39" fillId="0" borderId="0" applyNumberFormat="0" applyFont="0" applyAlignment="0">
      <alignment horizontal="center"/>
    </xf>
    <xf numFmtId="0" fontId="41" fillId="0" borderId="0" applyFill="0">
      <alignment vertical="center" wrapText="1"/>
    </xf>
    <xf numFmtId="0" fontId="6" fillId="0" borderId="0">
      <alignment horizontal="left" vertical="center" wrapText="1"/>
    </xf>
    <xf numFmtId="164" fontId="42" fillId="0" borderId="0" applyFill="0"/>
    <xf numFmtId="0" fontId="39" fillId="0" borderId="0" applyNumberFormat="0" applyFont="0" applyAlignment="0">
      <alignment horizontal="center"/>
    </xf>
    <xf numFmtId="0" fontId="43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64" fontId="44" fillId="0" borderId="0" applyFill="0"/>
    <xf numFmtId="0" fontId="39" fillId="0" borderId="0" applyNumberFormat="0" applyFont="0" applyAlignment="0">
      <alignment horizontal="center"/>
    </xf>
    <xf numFmtId="0" fontId="45" fillId="0" borderId="0" applyFill="0">
      <alignment horizontal="center" vertical="center" wrapText="1"/>
    </xf>
    <xf numFmtId="0" fontId="46" fillId="0" borderId="0" applyFill="0">
      <alignment horizontal="center" vertical="center" wrapText="1"/>
    </xf>
    <xf numFmtId="164" fontId="47" fillId="0" borderId="0" applyFill="0"/>
    <xf numFmtId="0" fontId="39" fillId="0" borderId="0" applyNumberFormat="0" applyFont="0" applyAlignment="0">
      <alignment horizontal="center"/>
    </xf>
    <xf numFmtId="0" fontId="48" fillId="0" borderId="0">
      <alignment horizontal="center" wrapText="1"/>
    </xf>
    <xf numFmtId="0" fontId="44" fillId="0" borderId="0" applyFill="0">
      <alignment horizontal="center" wrapText="1"/>
    </xf>
    <xf numFmtId="39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" fillId="0" borderId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3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38" fontId="36" fillId="34" borderId="0" applyNumberFormat="0" applyBorder="0" applyAlignment="0" applyProtection="0"/>
    <xf numFmtId="0" fontId="49" fillId="0" borderId="10"/>
    <xf numFmtId="0" fontId="50" fillId="0" borderId="0"/>
    <xf numFmtId="10" fontId="36" fillId="35" borderId="15" applyNumberFormat="0" applyBorder="0" applyAlignment="0" applyProtection="0"/>
    <xf numFmtId="168" fontId="51" fillId="0" borderId="0"/>
    <xf numFmtId="0" fontId="35" fillId="0" borderId="0"/>
    <xf numFmtId="39" fontId="52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53" fillId="0" borderId="0"/>
    <xf numFmtId="0" fontId="2" fillId="0" borderId="0"/>
    <xf numFmtId="0" fontId="2" fillId="0" borderId="0"/>
    <xf numFmtId="0" fontId="30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3" fontId="3" fillId="0" borderId="0">
      <alignment horizontal="left" vertical="top"/>
    </xf>
    <xf numFmtId="0" fontId="55" fillId="0" borderId="10">
      <alignment horizontal="center"/>
    </xf>
    <xf numFmtId="3" fontId="5" fillId="0" borderId="0" applyFont="0" applyFill="0" applyBorder="0" applyAlignment="0" applyProtection="0"/>
    <xf numFmtId="0" fontId="5" fillId="36" borderId="0" applyNumberFormat="0" applyFont="0" applyBorder="0" applyAlignment="0" applyProtection="0"/>
    <xf numFmtId="3" fontId="3" fillId="0" borderId="0">
      <alignment horizontal="right" vertical="top"/>
    </xf>
    <xf numFmtId="41" fontId="6" fillId="34" borderId="14" applyFill="0"/>
    <xf numFmtId="0" fontId="56" fillId="0" borderId="0">
      <alignment horizontal="left" indent="7"/>
    </xf>
    <xf numFmtId="41" fontId="6" fillId="0" borderId="14" applyFill="0">
      <alignment horizontal="left" indent="2"/>
    </xf>
    <xf numFmtId="164" fontId="57" fillId="0" borderId="12" applyFill="0">
      <alignment horizontal="right"/>
    </xf>
    <xf numFmtId="0" fontId="34" fillId="0" borderId="15" applyNumberFormat="0" applyFont="0" applyBorder="0">
      <alignment horizontal="right"/>
    </xf>
    <xf numFmtId="0" fontId="58" fillId="0" borderId="0" applyFill="0"/>
    <xf numFmtId="0" fontId="32" fillId="0" borderId="0" applyFill="0"/>
    <xf numFmtId="4" fontId="57" fillId="0" borderId="12" applyFill="0"/>
    <xf numFmtId="0" fontId="3" fillId="0" borderId="0" applyNumberFormat="0" applyFont="0" applyBorder="0" applyAlignment="0"/>
    <xf numFmtId="0" fontId="40" fillId="0" borderId="0" applyFill="0">
      <alignment horizontal="left" indent="1"/>
    </xf>
    <xf numFmtId="0" fontId="59" fillId="0" borderId="0" applyFill="0">
      <alignment horizontal="left" indent="1"/>
    </xf>
    <xf numFmtId="4" fontId="42" fillId="0" borderId="0" applyFill="0"/>
    <xf numFmtId="0" fontId="3" fillId="0" borderId="0" applyNumberFormat="0" applyFont="0" applyFill="0" applyBorder="0" applyAlignment="0"/>
    <xf numFmtId="0" fontId="40" fillId="0" borderId="0" applyFill="0">
      <alignment horizontal="left" indent="2"/>
    </xf>
    <xf numFmtId="0" fontId="32" fillId="0" borderId="0" applyFill="0">
      <alignment horizontal="left" indent="2"/>
    </xf>
    <xf numFmtId="4" fontId="42" fillId="0" borderId="0" applyFill="0"/>
    <xf numFmtId="0" fontId="3" fillId="0" borderId="0" applyNumberFormat="0" applyFont="0" applyBorder="0" applyAlignment="0"/>
    <xf numFmtId="0" fontId="60" fillId="0" borderId="0">
      <alignment horizontal="left" indent="3"/>
    </xf>
    <xf numFmtId="0" fontId="61" fillId="0" borderId="0" applyFill="0">
      <alignment horizontal="left" indent="3"/>
    </xf>
    <xf numFmtId="4" fontId="42" fillId="0" borderId="0" applyFill="0"/>
    <xf numFmtId="0" fontId="3" fillId="0" borderId="0" applyNumberFormat="0" applyFont="0" applyBorder="0" applyAlignment="0"/>
    <xf numFmtId="0" fontId="43" fillId="0" borderId="0">
      <alignment horizontal="left" indent="4"/>
    </xf>
    <xf numFmtId="0" fontId="3" fillId="0" borderId="0" applyFill="0">
      <alignment horizontal="left" indent="4"/>
    </xf>
    <xf numFmtId="4" fontId="44" fillId="0" borderId="0" applyFill="0"/>
    <xf numFmtId="0" fontId="3" fillId="0" borderId="0" applyNumberFormat="0" applyFont="0" applyBorder="0" applyAlignment="0"/>
    <xf numFmtId="0" fontId="45" fillId="0" borderId="0">
      <alignment horizontal="left" indent="5"/>
    </xf>
    <xf numFmtId="0" fontId="46" fillId="0" borderId="0" applyFill="0">
      <alignment horizontal="left" indent="5"/>
    </xf>
    <xf numFmtId="4" fontId="47" fillId="0" borderId="0" applyFill="0"/>
    <xf numFmtId="0" fontId="3" fillId="0" borderId="0" applyNumberFormat="0" applyFont="0" applyFill="0" applyBorder="0" applyAlignment="0"/>
    <xf numFmtId="0" fontId="48" fillId="0" borderId="0" applyFill="0">
      <alignment horizontal="left" indent="6"/>
    </xf>
    <xf numFmtId="0" fontId="44" fillId="0" borderId="0" applyFill="0">
      <alignment horizontal="left" indent="6"/>
    </xf>
    <xf numFmtId="0" fontId="54" fillId="0" borderId="0" applyNumberFormat="0" applyBorder="0" applyAlignment="0"/>
    <xf numFmtId="0" fontId="62" fillId="0" borderId="0" applyNumberFormat="0" applyBorder="0" applyAlignment="0"/>
    <xf numFmtId="0" fontId="63" fillId="0" borderId="0" applyNumberFormat="0" applyBorder="0" applyAlignment="0"/>
    <xf numFmtId="0" fontId="54" fillId="0" borderId="0" applyNumberFormat="0" applyBorder="0" applyAlignment="0"/>
    <xf numFmtId="9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64" fontId="30" fillId="0" borderId="0" applyProtection="0"/>
    <xf numFmtId="43" fontId="30" fillId="0" borderId="0" applyFont="0" applyFill="0" applyBorder="0" applyAlignment="0" applyProtection="0"/>
    <xf numFmtId="0" fontId="3" fillId="0" borderId="0"/>
    <xf numFmtId="0" fontId="3" fillId="0" borderId="0"/>
    <xf numFmtId="0" fontId="1" fillId="9" borderId="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" fillId="0" borderId="0" applyFont="0" applyAlignment="0"/>
    <xf numFmtId="0" fontId="3" fillId="0" borderId="0" applyNumberFormat="0" applyFont="0" applyAlignment="0"/>
    <xf numFmtId="164" fontId="3" fillId="0" borderId="0" applyFill="0"/>
    <xf numFmtId="0" fontId="3" fillId="0" borderId="0" applyFill="0">
      <alignment horizontal="center" vertical="center" wrapText="1"/>
    </xf>
    <xf numFmtId="3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>
      <alignment horizontal="left" vertical="top"/>
    </xf>
    <xf numFmtId="3" fontId="3" fillId="0" borderId="0">
      <alignment horizontal="right" vertical="top"/>
    </xf>
    <xf numFmtId="0" fontId="3" fillId="0" borderId="0" applyNumberFormat="0" applyFont="0" applyBorder="0" applyAlignment="0"/>
    <xf numFmtId="0" fontId="3" fillId="0" borderId="0" applyNumberFormat="0" applyFont="0" applyFill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Fill="0">
      <alignment horizontal="left" indent="4"/>
    </xf>
    <xf numFmtId="0" fontId="3" fillId="0" borderId="0" applyNumberFormat="0" applyFont="0" applyBorder="0" applyAlignment="0"/>
    <xf numFmtId="0" fontId="3" fillId="0" borderId="0" applyNumberFormat="0" applyFont="0" applyFill="0" applyBorder="0" applyAlignment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3" fillId="0" borderId="0"/>
    <xf numFmtId="0" fontId="2" fillId="0" borderId="0"/>
    <xf numFmtId="0" fontId="6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0" borderId="0"/>
    <xf numFmtId="0" fontId="3" fillId="0" borderId="0" applyFont="0" applyAlignment="0"/>
    <xf numFmtId="0" fontId="3" fillId="0" borderId="0" applyNumberFormat="0" applyFont="0" applyAlignment="0"/>
    <xf numFmtId="164" fontId="3" fillId="0" borderId="0" applyFill="0"/>
    <xf numFmtId="0" fontId="3" fillId="0" borderId="0" applyFill="0">
      <alignment horizontal="center" vertical="center" wrapText="1"/>
    </xf>
    <xf numFmtId="3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>
      <alignment horizontal="left" vertical="top"/>
    </xf>
    <xf numFmtId="3" fontId="3" fillId="0" borderId="0">
      <alignment horizontal="right" vertical="top"/>
    </xf>
    <xf numFmtId="0" fontId="3" fillId="0" borderId="0" applyNumberFormat="0" applyFont="0" applyBorder="0" applyAlignment="0"/>
    <xf numFmtId="0" fontId="3" fillId="0" borderId="0" applyNumberFormat="0" applyFont="0" applyFill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Fill="0">
      <alignment horizontal="left" indent="4"/>
    </xf>
    <xf numFmtId="0" fontId="3" fillId="0" borderId="0" applyNumberFormat="0" applyFont="0" applyBorder="0" applyAlignment="0"/>
    <xf numFmtId="0" fontId="3" fillId="0" borderId="0" applyNumberFormat="0" applyFont="0" applyFill="0" applyBorder="0" applyAlignment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46">
    <xf numFmtId="0" fontId="0" fillId="0" borderId="0" xfId="0"/>
    <xf numFmtId="0" fontId="8" fillId="0" borderId="0" xfId="0" applyFont="1"/>
    <xf numFmtId="0" fontId="2" fillId="0" borderId="0" xfId="0" applyFont="1"/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2" borderId="0" xfId="0" applyFont="1" applyFill="1"/>
    <xf numFmtId="0" fontId="8" fillId="0" borderId="0" xfId="0" applyFont="1" applyFill="1"/>
    <xf numFmtId="41" fontId="8" fillId="2" borderId="0" xfId="0" applyNumberFormat="1" applyFont="1" applyFill="1"/>
    <xf numFmtId="41" fontId="8" fillId="0" borderId="0" xfId="0" applyNumberFormat="1" applyFont="1" applyFill="1"/>
    <xf numFmtId="0" fontId="9" fillId="0" borderId="0" xfId="0" applyFont="1"/>
    <xf numFmtId="41" fontId="8" fillId="0" borderId="0" xfId="0" applyNumberFormat="1" applyFont="1"/>
    <xf numFmtId="0" fontId="12" fillId="0" borderId="0" xfId="0" applyFont="1"/>
    <xf numFmtId="0" fontId="8" fillId="0" borderId="0" xfId="0" applyFont="1"/>
    <xf numFmtId="0" fontId="2" fillId="0" borderId="0" xfId="0" applyFont="1"/>
    <xf numFmtId="41" fontId="8" fillId="2" borderId="0" xfId="0" applyNumberFormat="1" applyFont="1" applyFill="1"/>
    <xf numFmtId="41" fontId="8" fillId="0" borderId="0" xfId="0" applyNumberFormat="1" applyFont="1" applyFill="1"/>
    <xf numFmtId="0" fontId="9" fillId="0" borderId="0" xfId="0" applyFont="1"/>
    <xf numFmtId="41" fontId="8" fillId="0" borderId="0" xfId="0" applyNumberFormat="1" applyFont="1"/>
    <xf numFmtId="0" fontId="9" fillId="2" borderId="0" xfId="4" applyFont="1" applyFill="1" applyAlignment="1">
      <alignment horizontal="center" vertical="center"/>
    </xf>
    <xf numFmtId="0" fontId="7" fillId="2" borderId="0" xfId="0" applyFont="1" applyFill="1"/>
    <xf numFmtId="0" fontId="2" fillId="0" borderId="0" xfId="0" applyFont="1" applyAlignment="1"/>
    <xf numFmtId="164" fontId="30" fillId="0" borderId="0" xfId="48" applyAlignment="1"/>
    <xf numFmtId="0" fontId="31" fillId="0" borderId="0" xfId="48" applyNumberFormat="1" applyFont="1" applyFill="1" applyBorder="1" applyAlignment="1">
      <alignment horizontal="center"/>
    </xf>
    <xf numFmtId="0" fontId="65" fillId="0" borderId="0" xfId="48" applyNumberFormat="1" applyFont="1" applyFill="1" applyBorder="1" applyAlignment="1">
      <alignment horizontal="center"/>
    </xf>
    <xf numFmtId="42" fontId="8" fillId="0" borderId="0" xfId="0" applyNumberFormat="1" applyFont="1" applyFill="1" applyAlignment="1"/>
    <xf numFmtId="165" fontId="8" fillId="0" borderId="11" xfId="0" applyNumberFormat="1" applyFont="1" applyFill="1" applyBorder="1" applyAlignment="1"/>
    <xf numFmtId="3" fontId="8" fillId="0" borderId="0" xfId="0" applyNumberFormat="1" applyFont="1" applyFill="1" applyBorder="1" applyAlignment="1"/>
    <xf numFmtId="3" fontId="8" fillId="0" borderId="0" xfId="0" applyNumberFormat="1" applyFont="1" applyFill="1" applyAlignment="1"/>
    <xf numFmtId="165" fontId="9" fillId="0" borderId="11" xfId="0" applyNumberFormat="1" applyFont="1" applyFill="1" applyBorder="1" applyAlignment="1"/>
    <xf numFmtId="41" fontId="2" fillId="0" borderId="0" xfId="0" applyNumberFormat="1" applyFont="1"/>
    <xf numFmtId="170" fontId="8" fillId="0" borderId="0" xfId="487" applyNumberFormat="1" applyFont="1" applyFill="1" applyAlignment="1"/>
    <xf numFmtId="166" fontId="8" fillId="0" borderId="13" xfId="45" applyNumberFormat="1" applyFont="1" applyFill="1" applyBorder="1"/>
    <xf numFmtId="0" fontId="8" fillId="0" borderId="0" xfId="0" applyNumberFormat="1" applyFont="1" applyFill="1" applyAlignment="1"/>
    <xf numFmtId="1" fontId="8" fillId="0" borderId="0" xfId="0" applyNumberFormat="1" applyFont="1" applyFill="1" applyAlignment="1"/>
    <xf numFmtId="165" fontId="8" fillId="0" borderId="11" xfId="488" applyNumberFormat="1" applyFont="1" applyFill="1" applyBorder="1" applyAlignment="1"/>
    <xf numFmtId="169" fontId="8" fillId="0" borderId="0" xfId="45" applyNumberFormat="1" applyFont="1" applyFill="1" applyBorder="1"/>
    <xf numFmtId="0" fontId="8" fillId="0" borderId="0" xfId="0" applyNumberFormat="1" applyFont="1" applyFill="1"/>
    <xf numFmtId="3" fontId="8" fillId="2" borderId="16" xfId="0" applyNumberFormat="1" applyFont="1" applyFill="1" applyBorder="1"/>
    <xf numFmtId="41" fontId="8" fillId="2" borderId="12" xfId="0" applyNumberFormat="1" applyFont="1" applyFill="1" applyBorder="1"/>
    <xf numFmtId="41" fontId="2" fillId="0" borderId="12" xfId="0" applyNumberFormat="1" applyFont="1" applyBorder="1"/>
    <xf numFmtId="164" fontId="30" fillId="0" borderId="0" xfId="258" applyAlignment="1"/>
    <xf numFmtId="0" fontId="29" fillId="0" borderId="0" xfId="258" applyNumberFormat="1" applyFont="1" applyFill="1" applyBorder="1" applyAlignment="1">
      <alignment horizontal="center"/>
    </xf>
  </cellXfs>
  <cellStyles count="489">
    <cellStyle name="20% - Accent1" xfId="22" builtinId="30" customBuiltin="1"/>
    <cellStyle name="20% - Accent1 2" xfId="337"/>
    <cellStyle name="20% - Accent1 2 2" xfId="408"/>
    <cellStyle name="20% - Accent1 2 2 2" xfId="470"/>
    <cellStyle name="20% - Accent1 2 3" xfId="439"/>
    <cellStyle name="20% - Accent1 3" xfId="389"/>
    <cellStyle name="20% - Accent1 3 2" xfId="452"/>
    <cellStyle name="20% - Accent1 4" xfId="421"/>
    <cellStyle name="20% - Accent1 5" xfId="311"/>
    <cellStyle name="20% - Accent2" xfId="26" builtinId="34" customBuiltin="1"/>
    <cellStyle name="20% - Accent2 2" xfId="339"/>
    <cellStyle name="20% - Accent2 2 2" xfId="410"/>
    <cellStyle name="20% - Accent2 2 2 2" xfId="472"/>
    <cellStyle name="20% - Accent2 2 3" xfId="441"/>
    <cellStyle name="20% - Accent2 3" xfId="391"/>
    <cellStyle name="20% - Accent2 3 2" xfId="454"/>
    <cellStyle name="20% - Accent2 4" xfId="423"/>
    <cellStyle name="20% - Accent2 5" xfId="313"/>
    <cellStyle name="20% - Accent3" xfId="30" builtinId="38" customBuiltin="1"/>
    <cellStyle name="20% - Accent3 2" xfId="341"/>
    <cellStyle name="20% - Accent3 2 2" xfId="412"/>
    <cellStyle name="20% - Accent3 2 2 2" xfId="474"/>
    <cellStyle name="20% - Accent3 2 3" xfId="443"/>
    <cellStyle name="20% - Accent3 3" xfId="393"/>
    <cellStyle name="20% - Accent3 3 2" xfId="456"/>
    <cellStyle name="20% - Accent3 4" xfId="425"/>
    <cellStyle name="20% - Accent3 5" xfId="315"/>
    <cellStyle name="20% - Accent4" xfId="34" builtinId="42" customBuiltin="1"/>
    <cellStyle name="20% - Accent4 2" xfId="343"/>
    <cellStyle name="20% - Accent4 2 2" xfId="414"/>
    <cellStyle name="20% - Accent4 2 2 2" xfId="476"/>
    <cellStyle name="20% - Accent4 2 3" xfId="445"/>
    <cellStyle name="20% - Accent4 3" xfId="395"/>
    <cellStyle name="20% - Accent4 3 2" xfId="458"/>
    <cellStyle name="20% - Accent4 4" xfId="427"/>
    <cellStyle name="20% - Accent4 5" xfId="317"/>
    <cellStyle name="20% - Accent5" xfId="38" builtinId="46" customBuiltin="1"/>
    <cellStyle name="20% - Accent5 2" xfId="345"/>
    <cellStyle name="20% - Accent5 2 2" xfId="416"/>
    <cellStyle name="20% - Accent5 2 2 2" xfId="478"/>
    <cellStyle name="20% - Accent5 2 3" xfId="447"/>
    <cellStyle name="20% - Accent5 3" xfId="397"/>
    <cellStyle name="20% - Accent5 3 2" xfId="460"/>
    <cellStyle name="20% - Accent5 4" xfId="429"/>
    <cellStyle name="20% - Accent5 5" xfId="319"/>
    <cellStyle name="20% - Accent6" xfId="42" builtinId="50" customBuiltin="1"/>
    <cellStyle name="20% - Accent6 2" xfId="347"/>
    <cellStyle name="20% - Accent6 2 2" xfId="418"/>
    <cellStyle name="20% - Accent6 2 2 2" xfId="480"/>
    <cellStyle name="20% - Accent6 2 3" xfId="449"/>
    <cellStyle name="20% - Accent6 3" xfId="399"/>
    <cellStyle name="20% - Accent6 3 2" xfId="462"/>
    <cellStyle name="20% - Accent6 4" xfId="431"/>
    <cellStyle name="20% - Accent6 5" xfId="321"/>
    <cellStyle name="40% - Accent1" xfId="23" builtinId="31" customBuiltin="1"/>
    <cellStyle name="40% - Accent1 2" xfId="338"/>
    <cellStyle name="40% - Accent1 2 2" xfId="409"/>
    <cellStyle name="40% - Accent1 2 2 2" xfId="471"/>
    <cellStyle name="40% - Accent1 2 3" xfId="440"/>
    <cellStyle name="40% - Accent1 3" xfId="390"/>
    <cellStyle name="40% - Accent1 3 2" xfId="453"/>
    <cellStyle name="40% - Accent1 4" xfId="422"/>
    <cellStyle name="40% - Accent1 5" xfId="312"/>
    <cellStyle name="40% - Accent2" xfId="27" builtinId="35" customBuiltin="1"/>
    <cellStyle name="40% - Accent2 2" xfId="340"/>
    <cellStyle name="40% - Accent2 2 2" xfId="411"/>
    <cellStyle name="40% - Accent2 2 2 2" xfId="473"/>
    <cellStyle name="40% - Accent2 2 3" xfId="442"/>
    <cellStyle name="40% - Accent2 3" xfId="392"/>
    <cellStyle name="40% - Accent2 3 2" xfId="455"/>
    <cellStyle name="40% - Accent2 4" xfId="424"/>
    <cellStyle name="40% - Accent2 5" xfId="314"/>
    <cellStyle name="40% - Accent3" xfId="31" builtinId="39" customBuiltin="1"/>
    <cellStyle name="40% - Accent3 2" xfId="342"/>
    <cellStyle name="40% - Accent3 2 2" xfId="413"/>
    <cellStyle name="40% - Accent3 2 2 2" xfId="475"/>
    <cellStyle name="40% - Accent3 2 3" xfId="444"/>
    <cellStyle name="40% - Accent3 3" xfId="394"/>
    <cellStyle name="40% - Accent3 3 2" xfId="457"/>
    <cellStyle name="40% - Accent3 4" xfId="426"/>
    <cellStyle name="40% - Accent3 5" xfId="316"/>
    <cellStyle name="40% - Accent4" xfId="35" builtinId="43" customBuiltin="1"/>
    <cellStyle name="40% - Accent4 2" xfId="344"/>
    <cellStyle name="40% - Accent4 2 2" xfId="415"/>
    <cellStyle name="40% - Accent4 2 2 2" xfId="477"/>
    <cellStyle name="40% - Accent4 2 3" xfId="446"/>
    <cellStyle name="40% - Accent4 3" xfId="396"/>
    <cellStyle name="40% - Accent4 3 2" xfId="459"/>
    <cellStyle name="40% - Accent4 4" xfId="428"/>
    <cellStyle name="40% - Accent4 5" xfId="318"/>
    <cellStyle name="40% - Accent5" xfId="39" builtinId="47" customBuiltin="1"/>
    <cellStyle name="40% - Accent5 2" xfId="346"/>
    <cellStyle name="40% - Accent5 2 2" xfId="417"/>
    <cellStyle name="40% - Accent5 2 2 2" xfId="479"/>
    <cellStyle name="40% - Accent5 2 3" xfId="448"/>
    <cellStyle name="40% - Accent5 3" xfId="398"/>
    <cellStyle name="40% - Accent5 3 2" xfId="461"/>
    <cellStyle name="40% - Accent5 4" xfId="430"/>
    <cellStyle name="40% - Accent5 5" xfId="320"/>
    <cellStyle name="40% - Accent6" xfId="43" builtinId="51" customBuiltin="1"/>
    <cellStyle name="40% - Accent6 2" xfId="348"/>
    <cellStyle name="40% - Accent6 2 2" xfId="419"/>
    <cellStyle name="40% - Accent6 2 2 2" xfId="481"/>
    <cellStyle name="40% - Accent6 2 3" xfId="450"/>
    <cellStyle name="40% - Accent6 3" xfId="400"/>
    <cellStyle name="40% - Accent6 3 2" xfId="463"/>
    <cellStyle name="40% - Accent6 4" xfId="432"/>
    <cellStyle name="40% - Accent6 5" xfId="322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00A" xfId="52"/>
    <cellStyle name="C00B" xfId="53"/>
    <cellStyle name="C00L" xfId="54"/>
    <cellStyle name="C01A" xfId="55"/>
    <cellStyle name="C01B" xfId="56"/>
    <cellStyle name="C01B 2" xfId="350"/>
    <cellStyle name="C01B 3" xfId="270"/>
    <cellStyle name="C01H" xfId="57"/>
    <cellStyle name="C01L" xfId="58"/>
    <cellStyle name="C02A" xfId="59"/>
    <cellStyle name="C02B" xfId="60"/>
    <cellStyle name="C02B 2" xfId="351"/>
    <cellStyle name="C02B 3" xfId="271"/>
    <cellStyle name="C02H" xfId="61"/>
    <cellStyle name="C02L" xfId="62"/>
    <cellStyle name="C03A" xfId="63"/>
    <cellStyle name="C03B" xfId="64"/>
    <cellStyle name="C03H" xfId="65"/>
    <cellStyle name="C03L" xfId="66"/>
    <cellStyle name="C04A" xfId="67"/>
    <cellStyle name="C04A 2" xfId="352"/>
    <cellStyle name="C04A 3" xfId="272"/>
    <cellStyle name="C04B" xfId="68"/>
    <cellStyle name="C04H" xfId="69"/>
    <cellStyle name="C04L" xfId="70"/>
    <cellStyle name="C05A" xfId="71"/>
    <cellStyle name="C05B" xfId="72"/>
    <cellStyle name="C05H" xfId="73"/>
    <cellStyle name="C05L" xfId="74"/>
    <cellStyle name="C05L 2" xfId="353"/>
    <cellStyle name="C05L 3" xfId="273"/>
    <cellStyle name="C06A" xfId="75"/>
    <cellStyle name="C06B" xfId="76"/>
    <cellStyle name="C06H" xfId="77"/>
    <cellStyle name="C06L" xfId="78"/>
    <cellStyle name="C07A" xfId="79"/>
    <cellStyle name="C07B" xfId="80"/>
    <cellStyle name="C07H" xfId="81"/>
    <cellStyle name="C07L" xfId="82"/>
    <cellStyle name="Calculation" xfId="15" builtinId="22" customBuiltin="1"/>
    <cellStyle name="Check Cell" xfId="17" builtinId="23" customBuiltin="1"/>
    <cellStyle name="Comma [2]" xfId="83"/>
    <cellStyle name="Comma [2] 2" xfId="354"/>
    <cellStyle name="Comma [2] 3" xfId="274"/>
    <cellStyle name="Comma 10" xfId="84"/>
    <cellStyle name="Comma 11" xfId="85"/>
    <cellStyle name="Comma 12" xfId="86"/>
    <cellStyle name="Comma 13" xfId="87"/>
    <cellStyle name="Comma 14" xfId="88"/>
    <cellStyle name="Comma 15" xfId="89"/>
    <cellStyle name="Comma 16" xfId="90"/>
    <cellStyle name="Comma 17" xfId="91"/>
    <cellStyle name="Comma 18" xfId="92"/>
    <cellStyle name="Comma 19" xfId="93"/>
    <cellStyle name="Comma 2" xfId="3"/>
    <cellStyle name="Comma 2 2" xfId="94"/>
    <cellStyle name="Comma 2 2 2" xfId="355"/>
    <cellStyle name="Comma 2 2 3" xfId="275"/>
    <cellStyle name="Comma 2 3" xfId="256"/>
    <cellStyle name="Comma 2 3 2" xfId="387"/>
    <cellStyle name="Comma 2 3 3" xfId="309"/>
    <cellStyle name="Comma 2 4" xfId="47"/>
    <cellStyle name="Comma 20" xfId="95"/>
    <cellStyle name="Comma 21" xfId="96"/>
    <cellStyle name="Comma 22" xfId="97"/>
    <cellStyle name="Comma 23" xfId="98"/>
    <cellStyle name="Comma 24" xfId="99"/>
    <cellStyle name="Comma 25" xfId="100"/>
    <cellStyle name="Comma 26" xfId="101"/>
    <cellStyle name="Comma 27" xfId="102"/>
    <cellStyle name="Comma 28" xfId="103"/>
    <cellStyle name="Comma 29" xfId="104"/>
    <cellStyle name="Comma 3" xfId="105"/>
    <cellStyle name="Comma 30" xfId="106"/>
    <cellStyle name="Comma 31" xfId="107"/>
    <cellStyle name="Comma 32" xfId="108"/>
    <cellStyle name="Comma 33" xfId="109"/>
    <cellStyle name="Comma 34" xfId="110"/>
    <cellStyle name="Comma 35" xfId="111"/>
    <cellStyle name="Comma 36" xfId="112"/>
    <cellStyle name="Comma 37" xfId="113"/>
    <cellStyle name="Comma 38" xfId="114"/>
    <cellStyle name="Comma 39" xfId="115"/>
    <cellStyle name="Comma 4" xfId="116"/>
    <cellStyle name="Comma 4 2" xfId="356"/>
    <cellStyle name="Comma 4 3" xfId="276"/>
    <cellStyle name="Comma 40" xfId="117"/>
    <cellStyle name="Comma 41" xfId="118"/>
    <cellStyle name="Comma 42" xfId="119"/>
    <cellStyle name="Comma 43" xfId="120"/>
    <cellStyle name="Comma 44" xfId="121"/>
    <cellStyle name="Comma 45" xfId="122"/>
    <cellStyle name="Comma 46" xfId="123"/>
    <cellStyle name="Comma 47" xfId="124"/>
    <cellStyle name="Comma 48" xfId="125"/>
    <cellStyle name="Comma 49" xfId="126"/>
    <cellStyle name="Comma 5" xfId="127"/>
    <cellStyle name="Comma 50" xfId="128"/>
    <cellStyle name="Comma 51" xfId="129"/>
    <cellStyle name="Comma 52" xfId="130"/>
    <cellStyle name="Comma 53" xfId="131"/>
    <cellStyle name="Comma 54" xfId="132"/>
    <cellStyle name="Comma 55" xfId="133"/>
    <cellStyle name="Comma 56" xfId="134"/>
    <cellStyle name="Comma 57" xfId="135"/>
    <cellStyle name="Comma 58" xfId="136"/>
    <cellStyle name="Comma 59" xfId="137"/>
    <cellStyle name="Comma 6" xfId="138"/>
    <cellStyle name="Comma 6 2" xfId="139"/>
    <cellStyle name="Comma 6 2 2" xfId="358"/>
    <cellStyle name="Comma 6 2 3" xfId="278"/>
    <cellStyle name="Comma 6 3" xfId="357"/>
    <cellStyle name="Comma 6 4" xfId="277"/>
    <cellStyle name="Comma 60" xfId="140"/>
    <cellStyle name="Comma 61" xfId="141"/>
    <cellStyle name="Comma 62" xfId="142"/>
    <cellStyle name="Comma 63" xfId="143"/>
    <cellStyle name="Comma 64" xfId="144"/>
    <cellStyle name="Comma 65" xfId="145"/>
    <cellStyle name="Comma 66" xfId="146"/>
    <cellStyle name="Comma 67" xfId="147"/>
    <cellStyle name="Comma 68" xfId="148"/>
    <cellStyle name="Comma 69" xfId="149"/>
    <cellStyle name="Comma 7" xfId="150"/>
    <cellStyle name="Comma 70" xfId="151"/>
    <cellStyle name="Comma 71" xfId="152"/>
    <cellStyle name="Comma 72" xfId="153"/>
    <cellStyle name="Comma 73" xfId="154"/>
    <cellStyle name="Comma 74" xfId="155"/>
    <cellStyle name="Comma 75" xfId="156"/>
    <cellStyle name="Comma 76" xfId="157"/>
    <cellStyle name="Comma 77" xfId="158"/>
    <cellStyle name="Comma 78" xfId="159"/>
    <cellStyle name="Comma 79" xfId="160"/>
    <cellStyle name="Comma 8" xfId="161"/>
    <cellStyle name="Comma 80" xfId="162"/>
    <cellStyle name="Comma 81" xfId="163"/>
    <cellStyle name="Comma 82" xfId="164"/>
    <cellStyle name="Comma 83" xfId="165"/>
    <cellStyle name="Comma 84" xfId="166"/>
    <cellStyle name="Comma 85" xfId="167"/>
    <cellStyle name="Comma 86" xfId="245"/>
    <cellStyle name="Comma 87" xfId="249"/>
    <cellStyle name="Comma 87 2" xfId="382"/>
    <cellStyle name="Comma 87 3" xfId="304"/>
    <cellStyle name="Comma 88" xfId="264"/>
    <cellStyle name="Comma 89" xfId="327"/>
    <cellStyle name="Comma 9" xfId="168"/>
    <cellStyle name="Comma 90" xfId="333"/>
    <cellStyle name="Comma 90 2" xfId="404"/>
    <cellStyle name="Comma 90 2 2" xfId="466"/>
    <cellStyle name="Comma 90 3" xfId="435"/>
    <cellStyle name="Comma 91" xfId="336"/>
    <cellStyle name="Comma 91 2" xfId="407"/>
    <cellStyle name="Comma 91 2 2" xfId="469"/>
    <cellStyle name="Comma 91 3" xfId="438"/>
    <cellStyle name="Comma 92" xfId="45"/>
    <cellStyle name="Comma 93" xfId="259"/>
    <cellStyle name="Comma0" xfId="169"/>
    <cellStyle name="Comma0 2" xfId="359"/>
    <cellStyle name="Comma0 3" xfId="279"/>
    <cellStyle name="Currency [2]" xfId="170"/>
    <cellStyle name="Currency [2] 2" xfId="360"/>
    <cellStyle name="Currency [2] 3" xfId="280"/>
    <cellStyle name="Currency 10" xfId="488"/>
    <cellStyle name="Currency 2" xfId="49"/>
    <cellStyle name="Currency 3" xfId="171"/>
    <cellStyle name="Currency 3 2" xfId="172"/>
    <cellStyle name="Currency 3 2 2" xfId="361"/>
    <cellStyle name="Currency 3 2 3" xfId="281"/>
    <cellStyle name="Currency 3 3" xfId="252"/>
    <cellStyle name="Currency 3 4" xfId="255"/>
    <cellStyle name="Currency 3 4 2" xfId="386"/>
    <cellStyle name="Currency 3 4 3" xfId="308"/>
    <cellStyle name="Currency 4" xfId="173"/>
    <cellStyle name="Currency 5" xfId="174"/>
    <cellStyle name="Currency 6" xfId="246"/>
    <cellStyle name="Currency 7" xfId="250"/>
    <cellStyle name="Currency 7 2" xfId="268"/>
    <cellStyle name="Currency 7 2 2" xfId="383"/>
    <cellStyle name="Currency 7 3" xfId="305"/>
    <cellStyle name="Currency 8" xfId="328"/>
    <cellStyle name="Currency 9" xfId="243"/>
    <cellStyle name="Currency0" xfId="175"/>
    <cellStyle name="Currency0 2" xfId="362"/>
    <cellStyle name="Currency0 3" xfId="282"/>
    <cellStyle name="Date" xfId="176"/>
    <cellStyle name="Date 2" xfId="363"/>
    <cellStyle name="Date 3" xfId="283"/>
    <cellStyle name="Explanatory Text" xfId="19" builtinId="53" customBuiltin="1"/>
    <cellStyle name="Fixed" xfId="177"/>
    <cellStyle name="Fixed 2" xfId="364"/>
    <cellStyle name="Fixed 3" xfId="284"/>
    <cellStyle name="Good" xfId="10" builtinId="26" customBuiltin="1"/>
    <cellStyle name="Grey" xfId="178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eading1" xfId="179"/>
    <cellStyle name="Heading2" xfId="180"/>
    <cellStyle name="Input" xfId="13" builtinId="20" customBuiltin="1"/>
    <cellStyle name="Input [yellow]" xfId="181"/>
    <cellStyle name="Linked Cell" xfId="16" builtinId="24" customBuiltin="1"/>
    <cellStyle name="Neutral" xfId="12" builtinId="28" customBuiltin="1"/>
    <cellStyle name="Normal" xfId="0" builtinId="0"/>
    <cellStyle name="Normal - Style1" xfId="182"/>
    <cellStyle name="Normal 10" xfId="248"/>
    <cellStyle name="Normal 10 2" xfId="267"/>
    <cellStyle name="Normal 10 2 2" xfId="325"/>
    <cellStyle name="Normal 10 3" xfId="303"/>
    <cellStyle name="Normal 11" xfId="183"/>
    <cellStyle name="Normal 12" xfId="257"/>
    <cellStyle name="Normal 12 2" xfId="388"/>
    <cellStyle name="Normal 12 2 2" xfId="451"/>
    <cellStyle name="Normal 12 3" xfId="420"/>
    <cellStyle name="Normal 12 4" xfId="310"/>
    <cellStyle name="Normal 13" xfId="260"/>
    <cellStyle name="Normal 14" xfId="261"/>
    <cellStyle name="Normal 15" xfId="263"/>
    <cellStyle name="Normal 16" xfId="265"/>
    <cellStyle name="Normal 16 2" xfId="402"/>
    <cellStyle name="Normal 16 3" xfId="324"/>
    <cellStyle name="Normal 17" xfId="326"/>
    <cellStyle name="Normal 18" xfId="332"/>
    <cellStyle name="Normal 18 2" xfId="403"/>
    <cellStyle name="Normal 18 2 2" xfId="465"/>
    <cellStyle name="Normal 18 3" xfId="434"/>
    <cellStyle name="Normal 19" xfId="334"/>
    <cellStyle name="Normal 19 2" xfId="405"/>
    <cellStyle name="Normal 19 2 2" xfId="467"/>
    <cellStyle name="Normal 19 3" xfId="436"/>
    <cellStyle name="Normal 2" xfId="1"/>
    <cellStyle name="Normal 2 2" xfId="51"/>
    <cellStyle name="Normal 2 2 2" xfId="329"/>
    <cellStyle name="Normal 20" xfId="482"/>
    <cellStyle name="Normal 21" xfId="483"/>
    <cellStyle name="Normal 22" xfId="484"/>
    <cellStyle name="Normal 23" xfId="485"/>
    <cellStyle name="Normal 24" xfId="486"/>
    <cellStyle name="Normal 25" xfId="48"/>
    <cellStyle name="Normal 26" xfId="258"/>
    <cellStyle name="Normal 3" xfId="184"/>
    <cellStyle name="Normal 3 2" xfId="253"/>
    <cellStyle name="Normal 3 3" xfId="254"/>
    <cellStyle name="Normal 3 3 2" xfId="385"/>
    <cellStyle name="Normal 3 3 3" xfId="307"/>
    <cellStyle name="Normal 3 4" xfId="330"/>
    <cellStyle name="Normal 33" xfId="185"/>
    <cellStyle name="Normal 34" xfId="186"/>
    <cellStyle name="Normal 4" xfId="187"/>
    <cellStyle name="Normal 4 2" xfId="188"/>
    <cellStyle name="Normal 4 2 2" xfId="366"/>
    <cellStyle name="Normal 4 2 3" xfId="286"/>
    <cellStyle name="Normal 4 3" xfId="331"/>
    <cellStyle name="Normal 4 4" xfId="365"/>
    <cellStyle name="Normal 4 5" xfId="285"/>
    <cellStyle name="Normal 5" xfId="189"/>
    <cellStyle name="Normal 6" xfId="50"/>
    <cellStyle name="Normal 6 2" xfId="190"/>
    <cellStyle name="Normal 6 2 2" xfId="367"/>
    <cellStyle name="Normal 6 2 3" xfId="287"/>
    <cellStyle name="Normal 6 3" xfId="244"/>
    <cellStyle name="Normal 6 3 2" xfId="381"/>
    <cellStyle name="Normal 6 3 3" xfId="302"/>
    <cellStyle name="Normal 6 4" xfId="349"/>
    <cellStyle name="Normal 6 5" xfId="269"/>
    <cellStyle name="Normal 7" xfId="191"/>
    <cellStyle name="Normal 7 2" xfId="368"/>
    <cellStyle name="Normal 7 3" xfId="288"/>
    <cellStyle name="Normal 8" xfId="192"/>
    <cellStyle name="Normal 9" xfId="247"/>
    <cellStyle name="Normal_Book2_12-31-2004 SPS BK Revised Revenue Credit" xfId="4"/>
    <cellStyle name="Note 2" xfId="262"/>
    <cellStyle name="Note 2 2" xfId="401"/>
    <cellStyle name="Note 2 2 2" xfId="464"/>
    <cellStyle name="Note 2 3" xfId="433"/>
    <cellStyle name="Note 2 4" xfId="323"/>
    <cellStyle name="Note 3" xfId="335"/>
    <cellStyle name="Note 3 2" xfId="406"/>
    <cellStyle name="Note 3 2 2" xfId="468"/>
    <cellStyle name="Note 3 3" xfId="437"/>
    <cellStyle name="Output" xfId="14" builtinId="21" customBuiltin="1"/>
    <cellStyle name="Percent [2]" xfId="193"/>
    <cellStyle name="Percent [2] 2" xfId="369"/>
    <cellStyle name="Percent [2] 3" xfId="289"/>
    <cellStyle name="Percent 10" xfId="487"/>
    <cellStyle name="Percent 2" xfId="2"/>
    <cellStyle name="Percent 2 2" xfId="46"/>
    <cellStyle name="Percent 2 3" xfId="290"/>
    <cellStyle name="Percent 3" xfId="194"/>
    <cellStyle name="Percent 3 2" xfId="195"/>
    <cellStyle name="Percent 3 2 2" xfId="371"/>
    <cellStyle name="Percent 3 2 3" xfId="292"/>
    <cellStyle name="Percent 3 3" xfId="370"/>
    <cellStyle name="Percent 3 4" xfId="291"/>
    <cellStyle name="Percent 4" xfId="196"/>
    <cellStyle name="Percent 5" xfId="197"/>
    <cellStyle name="Percent 6" xfId="198"/>
    <cellStyle name="Percent 7" xfId="251"/>
    <cellStyle name="Percent 7 2" xfId="384"/>
    <cellStyle name="Percent 7 3" xfId="306"/>
    <cellStyle name="Percent 8" xfId="266"/>
    <cellStyle name="Percent 9" xfId="242"/>
    <cellStyle name="PSChar" xfId="199"/>
    <cellStyle name="PSDate" xfId="200"/>
    <cellStyle name="PSDec" xfId="201"/>
    <cellStyle name="PSdesc" xfId="202"/>
    <cellStyle name="PSdesc 2" xfId="372"/>
    <cellStyle name="PSdesc 3" xfId="293"/>
    <cellStyle name="PSHeading" xfId="203"/>
    <cellStyle name="PSInt" xfId="204"/>
    <cellStyle name="PSSpacer" xfId="205"/>
    <cellStyle name="PStest" xfId="206"/>
    <cellStyle name="PStest 2" xfId="373"/>
    <cellStyle name="PStest 3" xfId="294"/>
    <cellStyle name="R00A" xfId="207"/>
    <cellStyle name="R00B" xfId="208"/>
    <cellStyle name="R00L" xfId="209"/>
    <cellStyle name="R01A" xfId="210"/>
    <cellStyle name="R01B" xfId="211"/>
    <cellStyle name="R01H" xfId="212"/>
    <cellStyle name="R01L" xfId="213"/>
    <cellStyle name="R02A" xfId="214"/>
    <cellStyle name="R02B" xfId="215"/>
    <cellStyle name="R02B 2" xfId="374"/>
    <cellStyle name="R02B 3" xfId="295"/>
    <cellStyle name="R02H" xfId="216"/>
    <cellStyle name="R02L" xfId="217"/>
    <cellStyle name="R03A" xfId="218"/>
    <cellStyle name="R03B" xfId="219"/>
    <cellStyle name="R03B 2" xfId="375"/>
    <cellStyle name="R03B 3" xfId="296"/>
    <cellStyle name="R03H" xfId="220"/>
    <cellStyle name="R03L" xfId="221"/>
    <cellStyle name="R04A" xfId="222"/>
    <cellStyle name="R04B" xfId="223"/>
    <cellStyle name="R04B 2" xfId="376"/>
    <cellStyle name="R04B 3" xfId="297"/>
    <cellStyle name="R04H" xfId="224"/>
    <cellStyle name="R04L" xfId="225"/>
    <cellStyle name="R05A" xfId="226"/>
    <cellStyle name="R05B" xfId="227"/>
    <cellStyle name="R05B 2" xfId="377"/>
    <cellStyle name="R05B 3" xfId="298"/>
    <cellStyle name="R05H" xfId="228"/>
    <cellStyle name="R05L" xfId="229"/>
    <cellStyle name="R05L 2" xfId="378"/>
    <cellStyle name="R05L 3" xfId="299"/>
    <cellStyle name="R06A" xfId="230"/>
    <cellStyle name="R06B" xfId="231"/>
    <cellStyle name="R06B 2" xfId="379"/>
    <cellStyle name="R06B 3" xfId="300"/>
    <cellStyle name="R06H" xfId="232"/>
    <cellStyle name="R06L" xfId="233"/>
    <cellStyle name="R07A" xfId="234"/>
    <cellStyle name="R07B" xfId="235"/>
    <cellStyle name="R07B 2" xfId="380"/>
    <cellStyle name="R07B 3" xfId="301"/>
    <cellStyle name="R07H" xfId="236"/>
    <cellStyle name="R07L" xfId="237"/>
    <cellStyle name="STYLE1" xfId="238"/>
    <cellStyle name="STYLE2" xfId="239"/>
    <cellStyle name="STYLE3" xfId="240"/>
    <cellStyle name="STYLE4" xfId="241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/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tabSelected="1" topLeftCell="A25" zoomScale="80" zoomScaleNormal="80" workbookViewId="0">
      <selection activeCell="F25" sqref="F25"/>
    </sheetView>
  </sheetViews>
  <sheetFormatPr defaultColWidth="9.140625" defaultRowHeight="15"/>
  <cols>
    <col min="1" max="1" width="5.140625" style="1" customWidth="1"/>
    <col min="2" max="2" width="20.28515625" style="1" customWidth="1"/>
    <col min="3" max="3" width="56.85546875" style="1" customWidth="1"/>
    <col min="4" max="4" width="67.7109375" style="1" customWidth="1"/>
    <col min="5" max="5" width="2" style="1" customWidth="1"/>
    <col min="6" max="6" width="12.7109375" style="1" customWidth="1"/>
    <col min="7" max="7" width="12" style="1" bestFit="1" customWidth="1"/>
    <col min="8" max="8" width="7.5703125" style="2" customWidth="1"/>
    <col min="9" max="9" width="17.85546875" style="2" bestFit="1" customWidth="1"/>
    <col min="10" max="30" width="9.140625" style="2"/>
    <col min="31" max="31" width="29.5703125" style="2" bestFit="1" customWidth="1"/>
    <col min="32" max="16384" width="9.140625" style="2"/>
  </cols>
  <sheetData>
    <row r="1" spans="1:9" ht="19.149999999999999" customHeight="1">
      <c r="A1" s="1" t="s">
        <v>18</v>
      </c>
    </row>
    <row r="2" spans="1:9" ht="19.149999999999999" customHeight="1"/>
    <row r="3" spans="1:9" ht="19.149999999999999" customHeight="1"/>
    <row r="4" spans="1:9" ht="19.149999999999999" customHeight="1"/>
    <row r="5" spans="1:9" ht="19.149999999999999" customHeight="1">
      <c r="B5" s="15" t="s">
        <v>7</v>
      </c>
    </row>
    <row r="6" spans="1:9" ht="19.149999999999999" customHeight="1"/>
    <row r="7" spans="1:9">
      <c r="A7" s="1">
        <v>1</v>
      </c>
      <c r="B7" s="1" t="s">
        <v>6</v>
      </c>
      <c r="C7" s="22" t="s">
        <v>20</v>
      </c>
    </row>
    <row r="8" spans="1:9">
      <c r="A8" s="1">
        <f t="shared" ref="A8:A59" si="0">1+A7</f>
        <v>2</v>
      </c>
      <c r="C8" s="3"/>
    </row>
    <row r="9" spans="1:9">
      <c r="A9" s="1">
        <f t="shared" si="0"/>
        <v>3</v>
      </c>
      <c r="B9" s="1" t="s">
        <v>15</v>
      </c>
      <c r="C9" s="4">
        <v>2016</v>
      </c>
    </row>
    <row r="10" spans="1:9" ht="17.25">
      <c r="A10" s="1">
        <f t="shared" si="0"/>
        <v>4</v>
      </c>
      <c r="B10" s="1" t="s">
        <v>16</v>
      </c>
      <c r="C10" s="4">
        <v>2016</v>
      </c>
    </row>
    <row r="11" spans="1:9">
      <c r="A11" s="1">
        <f t="shared" si="0"/>
        <v>5</v>
      </c>
      <c r="C11" s="5"/>
    </row>
    <row r="12" spans="1:9">
      <c r="A12" s="1">
        <f t="shared" si="0"/>
        <v>6</v>
      </c>
      <c r="B12" s="1" t="s">
        <v>5</v>
      </c>
      <c r="C12" s="4" t="s">
        <v>19</v>
      </c>
    </row>
    <row r="13" spans="1:9" ht="15.75">
      <c r="A13" s="1">
        <f t="shared" si="0"/>
        <v>7</v>
      </c>
      <c r="F13" s="27" t="s">
        <v>21</v>
      </c>
      <c r="G13" s="27" t="s">
        <v>22</v>
      </c>
      <c r="H13" s="25"/>
      <c r="I13" s="26" t="s">
        <v>23</v>
      </c>
    </row>
    <row r="14" spans="1:9" ht="15.75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45" t="s">
        <v>24</v>
      </c>
      <c r="H14" s="44"/>
      <c r="I14" s="45" t="s">
        <v>25</v>
      </c>
    </row>
    <row r="15" spans="1:9">
      <c r="A15" s="1">
        <f t="shared" si="0"/>
        <v>9</v>
      </c>
      <c r="B15" s="8"/>
      <c r="C15" s="8"/>
      <c r="D15" s="8"/>
      <c r="E15" s="8"/>
      <c r="F15" s="8"/>
      <c r="G15" s="8"/>
    </row>
    <row r="16" spans="1:9" ht="17.25">
      <c r="A16" s="1">
        <f t="shared" si="0"/>
        <v>10</v>
      </c>
      <c r="B16" s="1" t="s">
        <v>4</v>
      </c>
      <c r="D16" s="9" t="s">
        <v>51</v>
      </c>
      <c r="E16" s="10" t="s">
        <v>8</v>
      </c>
      <c r="F16" s="11">
        <v>34045</v>
      </c>
      <c r="G16" s="18">
        <v>58048</v>
      </c>
      <c r="I16" s="33">
        <f>F16-G16</f>
        <v>-24003</v>
      </c>
    </row>
    <row r="17" spans="1:9">
      <c r="A17" s="1">
        <f t="shared" si="0"/>
        <v>11</v>
      </c>
      <c r="B17" s="1" t="s">
        <v>1</v>
      </c>
      <c r="D17" s="23" t="s">
        <v>52</v>
      </c>
      <c r="E17" s="10"/>
      <c r="F17" s="11">
        <v>227197</v>
      </c>
      <c r="G17" s="18">
        <v>217226</v>
      </c>
      <c r="I17" s="33">
        <f>F17-G17</f>
        <v>9971</v>
      </c>
    </row>
    <row r="18" spans="1:9">
      <c r="A18" s="1">
        <f t="shared" si="0"/>
        <v>12</v>
      </c>
      <c r="B18" s="1" t="s">
        <v>2</v>
      </c>
      <c r="D18" s="23" t="s">
        <v>52</v>
      </c>
      <c r="E18" s="10"/>
      <c r="F18" s="42">
        <v>11073</v>
      </c>
      <c r="G18" s="42">
        <v>10044</v>
      </c>
      <c r="I18" s="43">
        <f>F18-G18</f>
        <v>1029</v>
      </c>
    </row>
    <row r="19" spans="1:9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2">
        <f>SUM(F16:F18)</f>
        <v>272315</v>
      </c>
      <c r="G19" s="19">
        <f>SUM(G16:G18)</f>
        <v>285318</v>
      </c>
      <c r="I19" s="19">
        <f>SUM(I16:I18)</f>
        <v>-13003</v>
      </c>
    </row>
    <row r="20" spans="1:9">
      <c r="A20" s="1">
        <f t="shared" si="0"/>
        <v>14</v>
      </c>
      <c r="G20" s="16"/>
    </row>
    <row r="21" spans="1:9" ht="17.25">
      <c r="A21" s="1">
        <f t="shared" si="0"/>
        <v>15</v>
      </c>
      <c r="B21" s="1" t="s">
        <v>0</v>
      </c>
      <c r="D21" s="9" t="s">
        <v>53</v>
      </c>
      <c r="E21" s="10"/>
      <c r="F21" s="11"/>
      <c r="G21" s="18"/>
      <c r="I21" s="33">
        <f>F21-G21</f>
        <v>0</v>
      </c>
    </row>
    <row r="22" spans="1:9">
      <c r="A22" s="1">
        <f t="shared" si="0"/>
        <v>16</v>
      </c>
      <c r="G22" s="16"/>
    </row>
    <row r="23" spans="1:9">
      <c r="A23" s="1">
        <f t="shared" si="0"/>
        <v>17</v>
      </c>
      <c r="B23" s="13" t="s">
        <v>10</v>
      </c>
      <c r="D23" s="1" t="str">
        <f>"(Line "&amp;A19&amp;" - Line "&amp;A21&amp;")"</f>
        <v>(Line 13 - Line 15)</v>
      </c>
      <c r="E23" s="1" t="s">
        <v>8</v>
      </c>
      <c r="F23" s="14">
        <f>+F19-F21</f>
        <v>272315</v>
      </c>
      <c r="G23" s="21">
        <f>+G19-G21</f>
        <v>285318</v>
      </c>
      <c r="I23" s="33">
        <f>F23-G23</f>
        <v>-13003</v>
      </c>
    </row>
    <row r="24" spans="1:9">
      <c r="A24" s="1">
        <f t="shared" si="0"/>
        <v>18</v>
      </c>
      <c r="G24" s="16"/>
    </row>
    <row r="25" spans="1:9" ht="17.25">
      <c r="A25" s="1">
        <f t="shared" si="0"/>
        <v>19</v>
      </c>
      <c r="B25" s="13" t="s">
        <v>9</v>
      </c>
      <c r="D25" s="9" t="s">
        <v>55</v>
      </c>
      <c r="E25" s="10"/>
      <c r="F25" s="11">
        <v>0</v>
      </c>
      <c r="G25" s="18">
        <v>0</v>
      </c>
      <c r="I25" s="33">
        <f>F25-G25</f>
        <v>0</v>
      </c>
    </row>
    <row r="26" spans="1:9">
      <c r="A26" s="1">
        <f t="shared" si="0"/>
        <v>20</v>
      </c>
      <c r="G26" s="16"/>
    </row>
    <row r="27" spans="1:9">
      <c r="A27" s="1">
        <f t="shared" si="0"/>
        <v>21</v>
      </c>
      <c r="B27" s="13" t="s">
        <v>17</v>
      </c>
      <c r="D27" s="23" t="s">
        <v>49</v>
      </c>
      <c r="E27" s="1" t="s">
        <v>8</v>
      </c>
      <c r="F27" s="11">
        <v>20967</v>
      </c>
      <c r="G27" s="18">
        <v>0</v>
      </c>
      <c r="I27" s="33">
        <f>F27-G27</f>
        <v>20967</v>
      </c>
    </row>
    <row r="28" spans="1:9">
      <c r="A28" s="1">
        <f t="shared" si="0"/>
        <v>22</v>
      </c>
      <c r="G28" s="16"/>
    </row>
    <row r="29" spans="1:9">
      <c r="A29" s="1">
        <f t="shared" si="0"/>
        <v>23</v>
      </c>
      <c r="B29" s="13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4">
        <f>+F23+F25-F27</f>
        <v>251348</v>
      </c>
      <c r="G29" s="21">
        <f>+G23+G25-G27</f>
        <v>285318</v>
      </c>
      <c r="I29" s="21">
        <f>+I23+I25-I27</f>
        <v>-33970</v>
      </c>
    </row>
    <row r="30" spans="1:9">
      <c r="A30" s="16">
        <f t="shared" si="0"/>
        <v>24</v>
      </c>
    </row>
    <row r="31" spans="1:9" s="17" customFormat="1">
      <c r="A31" s="16">
        <f t="shared" si="0"/>
        <v>25</v>
      </c>
      <c r="B31" s="16" t="s">
        <v>26</v>
      </c>
      <c r="C31" s="16"/>
      <c r="D31" s="23" t="s">
        <v>54</v>
      </c>
      <c r="E31" s="16"/>
      <c r="F31" s="41">
        <v>197758.75</v>
      </c>
      <c r="G31" s="41">
        <v>211819.25</v>
      </c>
    </row>
    <row r="32" spans="1:9" s="17" customFormat="1">
      <c r="A32" s="16">
        <f t="shared" si="0"/>
        <v>26</v>
      </c>
      <c r="B32" s="16"/>
      <c r="C32" s="16"/>
      <c r="D32" s="16"/>
      <c r="E32" s="16"/>
      <c r="F32" s="24"/>
      <c r="G32" s="36"/>
    </row>
    <row r="33" spans="1:9" s="17" customFormat="1">
      <c r="A33" s="16">
        <f t="shared" si="0"/>
        <v>27</v>
      </c>
      <c r="B33" s="16" t="s">
        <v>27</v>
      </c>
      <c r="C33" s="16"/>
      <c r="D33" s="16"/>
      <c r="E33" s="16"/>
      <c r="F33" s="40">
        <f>ROUND(F29/F31,8)</f>
        <v>1.2709829500000001</v>
      </c>
      <c r="G33" s="40">
        <f>ROUND(G29/G31,8)</f>
        <v>1.3469880599999999</v>
      </c>
      <c r="H33" s="24"/>
      <c r="I33" s="39"/>
    </row>
    <row r="34" spans="1:9" s="17" customFormat="1">
      <c r="A34" s="16">
        <f t="shared" si="0"/>
        <v>28</v>
      </c>
      <c r="B34" s="16"/>
      <c r="C34" s="16"/>
      <c r="D34" s="16"/>
      <c r="E34" s="16"/>
      <c r="F34" s="24"/>
      <c r="G34" s="24"/>
      <c r="H34" s="24"/>
      <c r="I34" s="36"/>
    </row>
    <row r="35" spans="1:9" s="17" customFormat="1">
      <c r="A35" s="16">
        <f t="shared" si="0"/>
        <v>29</v>
      </c>
      <c r="B35" s="16" t="s">
        <v>28</v>
      </c>
      <c r="C35" s="16"/>
      <c r="D35" s="16"/>
      <c r="E35" s="16"/>
      <c r="F35" s="24"/>
      <c r="G35" s="24"/>
      <c r="H35" s="24"/>
      <c r="I35" s="31">
        <f>F31</f>
        <v>197758.75</v>
      </c>
    </row>
    <row r="36" spans="1:9" s="17" customFormat="1">
      <c r="A36" s="16">
        <f t="shared" si="0"/>
        <v>30</v>
      </c>
      <c r="B36" s="16" t="s">
        <v>29</v>
      </c>
      <c r="C36" s="16"/>
      <c r="D36" s="16"/>
      <c r="E36" s="16"/>
      <c r="F36" s="24"/>
      <c r="G36" s="24"/>
      <c r="H36" s="24"/>
      <c r="I36" s="30">
        <f>G31</f>
        <v>211819.25</v>
      </c>
    </row>
    <row r="37" spans="1:9" s="17" customFormat="1">
      <c r="A37" s="16">
        <f t="shared" si="0"/>
        <v>31</v>
      </c>
      <c r="B37" s="16" t="s">
        <v>30</v>
      </c>
      <c r="C37" s="16"/>
      <c r="D37" s="16" t="s">
        <v>38</v>
      </c>
      <c r="E37" s="16"/>
      <c r="F37" s="24"/>
      <c r="G37" s="24"/>
      <c r="H37" s="24"/>
      <c r="I37" s="35">
        <f>I36-I35</f>
        <v>14060.5</v>
      </c>
    </row>
    <row r="38" spans="1:9" s="17" customFormat="1">
      <c r="A38" s="16">
        <f t="shared" si="0"/>
        <v>32</v>
      </c>
      <c r="B38" s="16"/>
      <c r="C38" s="16"/>
      <c r="D38" s="16"/>
      <c r="E38" s="16"/>
      <c r="F38" s="24"/>
      <c r="G38" s="24"/>
      <c r="H38" s="24"/>
      <c r="I38" s="36"/>
    </row>
    <row r="39" spans="1:9" s="17" customFormat="1">
      <c r="A39" s="16">
        <f t="shared" si="0"/>
        <v>33</v>
      </c>
      <c r="B39" s="16" t="s">
        <v>31</v>
      </c>
      <c r="C39" s="16"/>
      <c r="D39" s="16" t="s">
        <v>39</v>
      </c>
      <c r="E39" s="16"/>
      <c r="F39" s="24"/>
      <c r="G39" s="24"/>
      <c r="H39" s="24"/>
      <c r="I39" s="36">
        <f>G33</f>
        <v>1.3469880599999999</v>
      </c>
    </row>
    <row r="40" spans="1:9" s="17" customFormat="1">
      <c r="A40" s="16">
        <f t="shared" si="0"/>
        <v>34</v>
      </c>
      <c r="B40" s="16"/>
      <c r="C40" s="16"/>
      <c r="D40" s="16"/>
      <c r="E40" s="16"/>
      <c r="F40" s="24"/>
      <c r="G40" s="24"/>
      <c r="H40" s="24"/>
      <c r="I40" s="36"/>
    </row>
    <row r="41" spans="1:9" s="17" customFormat="1" ht="15.75" thickBot="1">
      <c r="A41" s="16">
        <f t="shared" si="0"/>
        <v>35</v>
      </c>
      <c r="B41" s="16" t="s">
        <v>32</v>
      </c>
      <c r="C41" s="16"/>
      <c r="D41" s="16" t="s">
        <v>40</v>
      </c>
      <c r="E41" s="16"/>
      <c r="F41" s="24"/>
      <c r="G41" s="24"/>
      <c r="H41" s="24"/>
      <c r="I41" s="38">
        <f>I37*I39</f>
        <v>18939.325617629998</v>
      </c>
    </row>
    <row r="42" spans="1:9" s="17" customFormat="1" ht="15.75" thickTop="1">
      <c r="A42" s="16">
        <f t="shared" si="0"/>
        <v>36</v>
      </c>
      <c r="B42" s="16"/>
      <c r="C42" s="16"/>
      <c r="D42" s="16"/>
      <c r="E42" s="16"/>
      <c r="F42" s="24"/>
      <c r="G42" s="24"/>
      <c r="H42" s="24"/>
      <c r="I42" s="36"/>
    </row>
    <row r="43" spans="1:9" s="17" customFormat="1" ht="15.75" thickBot="1">
      <c r="A43" s="16">
        <f t="shared" si="0"/>
        <v>37</v>
      </c>
      <c r="B43" s="20" t="s">
        <v>33</v>
      </c>
      <c r="C43" s="16"/>
      <c r="D43" s="16" t="s">
        <v>41</v>
      </c>
      <c r="E43" s="16"/>
      <c r="F43" s="24"/>
      <c r="G43" s="24"/>
      <c r="H43" s="24"/>
      <c r="I43" s="29">
        <f>I41+I29</f>
        <v>-15030.674382370002</v>
      </c>
    </row>
    <row r="44" spans="1:9" s="17" customFormat="1" ht="15.75" thickTop="1">
      <c r="A44" s="16">
        <f t="shared" si="0"/>
        <v>38</v>
      </c>
      <c r="B44" s="16" t="s">
        <v>34</v>
      </c>
      <c r="C44" s="16"/>
      <c r="D44" s="23" t="s">
        <v>50</v>
      </c>
      <c r="E44" s="16"/>
      <c r="F44" s="24"/>
      <c r="G44" s="24"/>
      <c r="H44" s="24"/>
      <c r="I44" s="34">
        <v>2.939999999999999E-3</v>
      </c>
    </row>
    <row r="45" spans="1:9" s="17" customFormat="1">
      <c r="A45" s="16">
        <f t="shared" si="0"/>
        <v>39</v>
      </c>
      <c r="B45" s="16" t="s">
        <v>35</v>
      </c>
      <c r="C45" s="16"/>
      <c r="D45" s="16"/>
      <c r="E45" s="16"/>
      <c r="F45" s="24"/>
      <c r="G45" s="24"/>
      <c r="H45" s="24"/>
      <c r="I45" s="37">
        <v>24</v>
      </c>
    </row>
    <row r="46" spans="1:9" s="17" customFormat="1">
      <c r="A46" s="16">
        <f t="shared" si="0"/>
        <v>40</v>
      </c>
      <c r="B46" s="16"/>
      <c r="C46" s="16"/>
      <c r="D46" s="16"/>
      <c r="E46" s="16"/>
      <c r="F46" s="24"/>
      <c r="G46" s="24"/>
      <c r="H46" s="24"/>
      <c r="I46" s="36"/>
    </row>
    <row r="47" spans="1:9" s="17" customFormat="1">
      <c r="A47" s="16">
        <f t="shared" si="0"/>
        <v>41</v>
      </c>
      <c r="B47" s="16" t="s">
        <v>36</v>
      </c>
      <c r="C47" s="16"/>
      <c r="D47" s="16" t="s">
        <v>42</v>
      </c>
      <c r="E47" s="16"/>
      <c r="F47" s="24"/>
      <c r="G47" s="24"/>
      <c r="H47" s="24"/>
      <c r="I47" s="28">
        <f>ROUND(I43*I44*I45,0)</f>
        <v>-1061</v>
      </c>
    </row>
    <row r="48" spans="1:9" s="17" customFormat="1">
      <c r="A48" s="16">
        <f t="shared" si="0"/>
        <v>42</v>
      </c>
      <c r="B48" s="16"/>
      <c r="C48" s="16"/>
      <c r="D48" s="16"/>
      <c r="E48" s="16"/>
      <c r="F48" s="24"/>
      <c r="G48" s="24"/>
      <c r="H48" s="24"/>
      <c r="I48" s="36"/>
    </row>
    <row r="49" spans="1:9" s="17" customFormat="1" ht="15.75" thickBot="1">
      <c r="A49" s="16">
        <f t="shared" si="0"/>
        <v>43</v>
      </c>
      <c r="B49" s="20" t="s">
        <v>37</v>
      </c>
      <c r="C49" s="16"/>
      <c r="D49" s="16" t="s">
        <v>43</v>
      </c>
      <c r="E49" s="16"/>
      <c r="F49" s="24"/>
      <c r="G49" s="24"/>
      <c r="H49" s="24"/>
      <c r="I49" s="32">
        <f>I43+I47</f>
        <v>-16091.674382370002</v>
      </c>
    </row>
    <row r="50" spans="1:9" s="17" customFormat="1" ht="15.75" thickTop="1">
      <c r="A50" s="16">
        <f t="shared" si="0"/>
        <v>44</v>
      </c>
      <c r="B50" s="16"/>
      <c r="C50" s="16"/>
      <c r="D50" s="16"/>
      <c r="E50" s="16"/>
      <c r="F50" s="16"/>
      <c r="G50" s="16"/>
    </row>
    <row r="51" spans="1:9" s="17" customFormat="1">
      <c r="A51" s="16">
        <f t="shared" si="0"/>
        <v>45</v>
      </c>
      <c r="B51" s="16"/>
      <c r="C51" s="16"/>
      <c r="D51" s="16"/>
      <c r="E51" s="16"/>
      <c r="F51" s="16"/>
      <c r="G51" s="16"/>
    </row>
    <row r="52" spans="1:9">
      <c r="A52" s="16">
        <f t="shared" si="0"/>
        <v>46</v>
      </c>
      <c r="B52" s="1" t="str">
        <f>"Note 1:  Utilized by forward-looking Transmission Owners.  Line "&amp;A25&amp;" will be supported by a True-Up Worksheet."</f>
        <v>Note 1:  Utilized by forward-looking Transmission Owners.  Line 19 will be supported by a True-Up Worksheet.</v>
      </c>
    </row>
    <row r="53" spans="1:9">
      <c r="A53" s="16">
        <f t="shared" si="0"/>
        <v>47</v>
      </c>
    </row>
    <row r="54" spans="1:9">
      <c r="A54" s="16">
        <f t="shared" si="0"/>
        <v>48</v>
      </c>
      <c r="B54" s="1" t="s">
        <v>44</v>
      </c>
    </row>
    <row r="55" spans="1:9">
      <c r="A55" s="16">
        <f t="shared" si="0"/>
        <v>49</v>
      </c>
    </row>
    <row r="56" spans="1:9">
      <c r="A56" s="16">
        <f t="shared" si="0"/>
        <v>50</v>
      </c>
      <c r="B56" s="1" t="s">
        <v>45</v>
      </c>
    </row>
    <row r="57" spans="1:9">
      <c r="A57" s="16">
        <f t="shared" si="0"/>
        <v>51</v>
      </c>
      <c r="B57" s="1" t="s">
        <v>46</v>
      </c>
    </row>
    <row r="58" spans="1:9">
      <c r="A58" s="16">
        <f t="shared" si="0"/>
        <v>52</v>
      </c>
      <c r="B58" s="1" t="s">
        <v>47</v>
      </c>
    </row>
    <row r="59" spans="1:9">
      <c r="A59" s="16">
        <f t="shared" si="0"/>
        <v>53</v>
      </c>
      <c r="B59" s="1" t="s">
        <v>48</v>
      </c>
    </row>
  </sheetData>
  <pageMargins left="0.25" right="0.19" top="0.8" bottom="0.5" header="0.3" footer="0.3"/>
  <pageSetup paperSize="482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 Rcvble Exp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Tina Livingston</cp:lastModifiedBy>
  <cp:lastPrinted>2014-04-14T15:38:58Z</cp:lastPrinted>
  <dcterms:created xsi:type="dcterms:W3CDTF">2013-09-19T19:05:18Z</dcterms:created>
  <dcterms:modified xsi:type="dcterms:W3CDTF">2017-09-19T13:02:07Z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RPU 2016 Schedule 1 Rev True Up.xlsx</vt:lpwstr>
  </property>
</Properties>
</file>