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270" windowWidth="12300" windowHeight="10035"/>
  </bookViews>
  <sheets>
    <sheet name="Contents" sheetId="3" r:id="rId1"/>
    <sheet name="1. Allocation" sheetId="2" r:id="rId2"/>
    <sheet name="2. Gross Xmsn Forecast " sheetId="1" r:id="rId3"/>
  </sheets>
  <calcPr calcId="145621"/>
</workbook>
</file>

<file path=xl/calcChain.xml><?xml version="1.0" encoding="utf-8"?>
<calcChain xmlns="http://schemas.openxmlformats.org/spreadsheetml/2006/main">
  <c r="H17" i="1" l="1"/>
  <c r="J16" i="1"/>
  <c r="J17" i="1" s="1"/>
  <c r="H16" i="1"/>
  <c r="K6" i="1"/>
  <c r="K5" i="1"/>
  <c r="I6" i="1"/>
  <c r="I5" i="1"/>
  <c r="G6" i="1"/>
  <c r="G7" i="1" s="1"/>
  <c r="J6" i="1"/>
  <c r="J7" i="1" s="1"/>
  <c r="E8" i="1"/>
  <c r="E7" i="1"/>
  <c r="E6" i="1"/>
  <c r="C6" i="1"/>
  <c r="E5" i="1"/>
  <c r="C5" i="1"/>
  <c r="D5" i="1" s="1"/>
  <c r="C7" i="1" l="1"/>
  <c r="D6" i="1"/>
  <c r="E9" i="1"/>
  <c r="J8" i="1"/>
  <c r="J9" i="1" s="1"/>
  <c r="J10" i="1" s="1"/>
  <c r="J11" i="1" s="1"/>
  <c r="J12" i="1" s="1"/>
  <c r="J13" i="1" s="1"/>
  <c r="J14" i="1" s="1"/>
  <c r="M7" i="1"/>
  <c r="I7" i="1"/>
  <c r="K7" i="1"/>
  <c r="G8" i="1"/>
  <c r="M6" i="1"/>
  <c r="E10" i="1" l="1"/>
  <c r="C8" i="1"/>
  <c r="D7" i="1"/>
  <c r="I8" i="1"/>
  <c r="M8" i="1" s="1"/>
  <c r="K8" i="1"/>
  <c r="G9" i="1"/>
  <c r="J19" i="1"/>
  <c r="D7" i="2" s="1"/>
  <c r="D9" i="2" s="1"/>
  <c r="K9" i="1" l="1"/>
  <c r="G10" i="1"/>
  <c r="I9" i="1"/>
  <c r="M9" i="1" s="1"/>
  <c r="C9" i="1"/>
  <c r="D8" i="1"/>
  <c r="E11" i="1"/>
  <c r="C10" i="1" l="1"/>
  <c r="D9" i="1"/>
  <c r="E12" i="1"/>
  <c r="G11" i="1"/>
  <c r="I10" i="1"/>
  <c r="M10" i="1" s="1"/>
  <c r="K10" i="1"/>
  <c r="I11" i="1" l="1"/>
  <c r="M11" i="1" s="1"/>
  <c r="K11" i="1"/>
  <c r="G12" i="1"/>
  <c r="E13" i="1"/>
  <c r="C11" i="1"/>
  <c r="D10" i="1"/>
  <c r="I12" i="1" l="1"/>
  <c r="M12" i="1" s="1"/>
  <c r="K12" i="1"/>
  <c r="G13" i="1"/>
  <c r="C12" i="1"/>
  <c r="D11" i="1"/>
  <c r="E14" i="1"/>
  <c r="C13" i="1" l="1"/>
  <c r="D12" i="1"/>
  <c r="K13" i="1"/>
  <c r="G14" i="1"/>
  <c r="I13" i="1"/>
  <c r="M13" i="1" s="1"/>
  <c r="E15" i="1"/>
  <c r="G15" i="1" l="1"/>
  <c r="I14" i="1"/>
  <c r="M14" i="1" s="1"/>
  <c r="K14" i="1"/>
  <c r="E16" i="1"/>
  <c r="C14" i="1"/>
  <c r="D13" i="1"/>
  <c r="C15" i="1" l="1"/>
  <c r="D14" i="1"/>
  <c r="E19" i="1"/>
  <c r="C8" i="2" s="1"/>
  <c r="E8" i="2" s="1"/>
  <c r="G16" i="1"/>
  <c r="I15" i="1"/>
  <c r="M15" i="1" s="1"/>
  <c r="K15" i="1"/>
  <c r="G17" i="1" l="1"/>
  <c r="K16" i="1"/>
  <c r="I16" i="1"/>
  <c r="M16" i="1" s="1"/>
  <c r="C16" i="1"/>
  <c r="D15" i="1"/>
  <c r="C17" i="1" l="1"/>
  <c r="D17" i="1" s="1"/>
  <c r="D16" i="1"/>
  <c r="K17" i="1"/>
  <c r="I17" i="1"/>
  <c r="M17" i="1" l="1"/>
  <c r="M19" i="1" s="1"/>
  <c r="I19" i="1"/>
  <c r="K19" i="1" l="1"/>
  <c r="C7" i="2"/>
  <c r="E7" i="2" l="1"/>
  <c r="C9" i="2"/>
  <c r="E9" i="2" l="1"/>
  <c r="F8" i="2" s="1"/>
  <c r="G8" i="2" s="1"/>
  <c r="F7" i="2" l="1"/>
  <c r="F9" i="2" l="1"/>
  <c r="G7" i="2"/>
</calcChain>
</file>

<file path=xl/sharedStrings.xml><?xml version="1.0" encoding="utf-8"?>
<sst xmlns="http://schemas.openxmlformats.org/spreadsheetml/2006/main" count="51" uniqueCount="48">
  <si>
    <t>Gross Plant in Service</t>
  </si>
  <si>
    <t>Year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</si>
  <si>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</si>
  <si>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</si>
  <si>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</si>
  <si>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</si>
  <si>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</si>
  <si>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</si>
  <si>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</si>
  <si>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</si>
  <si>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</si>
  <si>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</si>
  <si>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</si>
  <si>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</si>
  <si>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13 Month Average</t>
  </si>
  <si>
    <t>Total
Transmission</t>
  </si>
  <si>
    <t>Pricing Zone</t>
  </si>
  <si>
    <t>Calculation of 2015 Zonal Allocation factors</t>
  </si>
  <si>
    <t>16 (NSP)</t>
  </si>
  <si>
    <t>20 (SMMPA)</t>
  </si>
  <si>
    <t>Total</t>
  </si>
  <si>
    <t>Allocation Percent</t>
  </si>
  <si>
    <t>(a)</t>
  </si>
  <si>
    <t>(b)</t>
  </si>
  <si>
    <t>(d)</t>
  </si>
  <si>
    <t>( c)</t>
  </si>
  <si>
    <t>Gross Plant Net of Attachment GG (a) - (b)</t>
  </si>
  <si>
    <t>Total Zonal Gross Plant*</t>
  </si>
  <si>
    <t>Attachment GG Gross Plant*</t>
  </si>
  <si>
    <t xml:space="preserve">* 13 month Avg Gross Book Value </t>
  </si>
  <si>
    <t>(e)</t>
  </si>
  <si>
    <t>Rochester Public Utilities</t>
  </si>
  <si>
    <t xml:space="preserve">Attachment O Workpapers </t>
  </si>
  <si>
    <t>Forecasted 12 Months Ended December 31,</t>
  </si>
  <si>
    <t>Allocated ATRR    Amount **</t>
  </si>
  <si>
    <t>* Total ATRR from 1. 2015 Att O_RPU, page 1 of 5, line 7.</t>
  </si>
  <si>
    <t>Attachment O Allocable Gross Transmission Plant in-service</t>
  </si>
  <si>
    <t xml:space="preserve">Zone 20 (SMMPA) </t>
  </si>
  <si>
    <t>Base</t>
  </si>
  <si>
    <t>Additions</t>
  </si>
  <si>
    <t>Zone 20 Total</t>
  </si>
  <si>
    <t>Zone 16 Total</t>
  </si>
  <si>
    <t xml:space="preserve">Zone 16 (NSP) </t>
  </si>
  <si>
    <t>less: Attachment GG Xmsn</t>
  </si>
  <si>
    <t>Zone 16  Attachment O Total</t>
  </si>
  <si>
    <t>2. Gross Xmsn Forecast:  Current and forecast gross transmission balances used for calculation of zonal allocation percentages</t>
  </si>
  <si>
    <t>1. Allocation:                       Calculation of zonal allocation percentages and zonal ATRR allocations</t>
  </si>
  <si>
    <t>Contents of the Workbook by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</si>
</sst>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#,##0.0"/>
    <numFmt numFmtId="167" formatCode="0.00_)"/>
    <numFmt numFmtId="168" formatCode="_(* #,##0_);_(* \(#,##0\);_(* &quot;-&quot;??_);_(@_)"/>
  </numFmts>
  <fonts count="65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2"/>
      <name val="Arial MT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i/>
      <sz val="16"/>
      <name val="Helv"/>
    </font>
    <font>
      <sz val="10"/>
      <name val="Helv"/>
    </font>
    <font>
      <sz val="10"/>
      <color theme="1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4"/>
      <color theme="1"/>
      <name val="Gill Sans MT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27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6" applyNumberFormat="0" applyAlignment="0" applyProtection="0"/>
    <xf numFmtId="0" fontId="18" fillId="6" borderId="7" applyNumberFormat="0" applyAlignment="0" applyProtection="0"/>
    <xf numFmtId="0" fontId="19" fillId="6" borderId="6" applyNumberFormat="0" applyAlignment="0" applyProtection="0"/>
    <xf numFmtId="0" fontId="20" fillId="0" borderId="8" applyNumberFormat="0" applyFill="0" applyAlignment="0" applyProtection="0"/>
    <xf numFmtId="0" fontId="21" fillId="7" borderId="9" applyNumberFormat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165" fontId="25" fillId="0" borderId="0" applyProtection="0"/>
    <xf numFmtId="43" fontId="2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  <xf numFmtId="165" fontId="25" fillId="0" borderId="0" applyProtection="0"/>
    <xf numFmtId="165" fontId="32" fillId="0" borderId="0" applyFill="0"/>
    <xf numFmtId="165" fontId="32" fillId="0" borderId="0">
      <alignment horizontal="center"/>
    </xf>
    <xf numFmtId="0" fontId="32" fillId="0" borderId="0" applyFill="0">
      <alignment horizontal="center"/>
    </xf>
    <xf numFmtId="165" fontId="33" fillId="0" borderId="15" applyFill="0"/>
    <xf numFmtId="0" fontId="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65" fontId="27" fillId="0" borderId="13" applyFill="0"/>
    <xf numFmtId="0" fontId="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65" fontId="29" fillId="0" borderId="0" applyFill="0"/>
    <xf numFmtId="0" fontId="35" fillId="0" borderId="0" applyNumberFormat="0" applyFont="0" applyAlignment="0">
      <alignment horizontal="center"/>
    </xf>
    <xf numFmtId="0" fontId="36" fillId="0" borderId="0" applyFill="0">
      <alignment vertical="top" wrapText="1"/>
    </xf>
    <xf numFmtId="0" fontId="27" fillId="0" borderId="0" applyFill="0">
      <alignment horizontal="left" vertical="top" wrapText="1"/>
    </xf>
    <xf numFmtId="165" fontId="9" fillId="0" borderId="0" applyFill="0"/>
    <xf numFmtId="0" fontId="35" fillId="0" borderId="0" applyNumberFormat="0" applyFont="0" applyAlignment="0">
      <alignment horizontal="center"/>
    </xf>
    <xf numFmtId="0" fontId="37" fillId="0" borderId="0" applyFill="0">
      <alignment vertical="center" wrapText="1"/>
    </xf>
    <xf numFmtId="0" fontId="28" fillId="0" borderId="0">
      <alignment horizontal="left" vertical="center" wrapText="1"/>
    </xf>
    <xf numFmtId="165" fontId="38" fillId="0" borderId="0" applyFill="0"/>
    <xf numFmtId="0" fontId="35" fillId="0" borderId="0" applyNumberFormat="0" applyFont="0" applyAlignment="0">
      <alignment horizontal="center"/>
    </xf>
    <xf numFmtId="0" fontId="3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65" fontId="40" fillId="0" borderId="0" applyFill="0"/>
    <xf numFmtId="0" fontId="35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42" fillId="0" borderId="0" applyFill="0">
      <alignment horizontal="center" vertical="center" wrapText="1"/>
    </xf>
    <xf numFmtId="165" fontId="43" fillId="0" borderId="0" applyFill="0"/>
    <xf numFmtId="0" fontId="35" fillId="0" borderId="0" applyNumberFormat="0" applyFont="0" applyAlignment="0">
      <alignment horizontal="center"/>
    </xf>
    <xf numFmtId="0" fontId="44" fillId="0" borderId="0">
      <alignment horizontal="center" wrapText="1"/>
    </xf>
    <xf numFmtId="0" fontId="40" fillId="0" borderId="0" applyFill="0">
      <alignment horizontal="center" wrapText="1"/>
    </xf>
    <xf numFmtId="39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9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38" fontId="32" fillId="33" borderId="0" applyNumberFormat="0" applyBorder="0" applyAlignment="0" applyProtection="0"/>
    <xf numFmtId="0" fontId="46" fillId="0" borderId="12"/>
    <xf numFmtId="0" fontId="47" fillId="0" borderId="0"/>
    <xf numFmtId="10" fontId="32" fillId="34" borderId="2" applyNumberFormat="0" applyBorder="0" applyAlignment="0" applyProtection="0"/>
    <xf numFmtId="167" fontId="48" fillId="0" borderId="0"/>
    <xf numFmtId="0" fontId="31" fillId="0" borderId="0"/>
    <xf numFmtId="39" fontId="4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50" fillId="0" borderId="0"/>
    <xf numFmtId="0" fontId="3" fillId="0" borderId="0"/>
    <xf numFmtId="0" fontId="3" fillId="0" borderId="0"/>
    <xf numFmtId="0" fontId="25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3" fontId="9" fillId="0" borderId="0">
      <alignment horizontal="left" vertical="top"/>
    </xf>
    <xf numFmtId="0" fontId="51" fillId="0" borderId="12">
      <alignment horizontal="center"/>
    </xf>
    <xf numFmtId="3" fontId="45" fillId="0" borderId="0" applyFont="0" applyFill="0" applyBorder="0" applyAlignment="0" applyProtection="0"/>
    <xf numFmtId="0" fontId="45" fillId="35" borderId="0" applyNumberFormat="0" applyFont="0" applyBorder="0" applyAlignment="0" applyProtection="0"/>
    <xf numFmtId="3" fontId="9" fillId="0" borderId="0">
      <alignment horizontal="right" vertical="top"/>
    </xf>
    <xf numFmtId="41" fontId="28" fillId="33" borderId="14" applyFill="0"/>
    <xf numFmtId="0" fontId="52" fillId="0" borderId="0">
      <alignment horizontal="left" indent="7"/>
    </xf>
    <xf numFmtId="41" fontId="28" fillId="0" borderId="14" applyFill="0">
      <alignment horizontal="left" indent="2"/>
    </xf>
    <xf numFmtId="165" fontId="53" fillId="0" borderId="1" applyFill="0">
      <alignment horizontal="right"/>
    </xf>
    <xf numFmtId="0" fontId="30" fillId="0" borderId="2" applyNumberFormat="0" applyFont="0" applyBorder="0">
      <alignment horizontal="right"/>
    </xf>
    <xf numFmtId="0" fontId="54" fillId="0" borderId="0" applyFill="0"/>
    <xf numFmtId="0" fontId="27" fillId="0" borderId="0" applyFill="0"/>
    <xf numFmtId="4" fontId="53" fillId="0" borderId="1" applyFill="0"/>
    <xf numFmtId="0" fontId="9" fillId="0" borderId="0" applyNumberFormat="0" applyFont="0" applyBorder="0" applyAlignment="0"/>
    <xf numFmtId="0" fontId="36" fillId="0" borderId="0" applyFill="0">
      <alignment horizontal="left" indent="1"/>
    </xf>
    <xf numFmtId="0" fontId="55" fillId="0" borderId="0" applyFill="0">
      <alignment horizontal="left" indent="1"/>
    </xf>
    <xf numFmtId="4" fontId="38" fillId="0" borderId="0" applyFill="0"/>
    <xf numFmtId="0" fontId="9" fillId="0" borderId="0" applyNumberFormat="0" applyFont="0" applyFill="0" applyBorder="0" applyAlignment="0"/>
    <xf numFmtId="0" fontId="36" fillId="0" borderId="0" applyFill="0">
      <alignment horizontal="left" indent="2"/>
    </xf>
    <xf numFmtId="0" fontId="27" fillId="0" borderId="0" applyFill="0">
      <alignment horizontal="left" indent="2"/>
    </xf>
    <xf numFmtId="4" fontId="38" fillId="0" borderId="0" applyFill="0"/>
    <xf numFmtId="0" fontId="9" fillId="0" borderId="0" applyNumberFormat="0" applyFont="0" applyBorder="0" applyAlignment="0"/>
    <xf numFmtId="0" fontId="56" fillId="0" borderId="0">
      <alignment horizontal="left" indent="3"/>
    </xf>
    <xf numFmtId="0" fontId="57" fillId="0" borderId="0" applyFill="0">
      <alignment horizontal="left" indent="3"/>
    </xf>
    <xf numFmtId="4" fontId="38" fillId="0" borderId="0" applyFill="0"/>
    <xf numFmtId="0" fontId="9" fillId="0" borderId="0" applyNumberFormat="0" applyFont="0" applyBorder="0" applyAlignment="0"/>
    <xf numFmtId="0" fontId="39" fillId="0" borderId="0">
      <alignment horizontal="left" indent="4"/>
    </xf>
    <xf numFmtId="0" fontId="9" fillId="0" borderId="0" applyFill="0">
      <alignment horizontal="left" indent="4"/>
    </xf>
    <xf numFmtId="4" fontId="40" fillId="0" borderId="0" applyFill="0"/>
    <xf numFmtId="0" fontId="9" fillId="0" borderId="0" applyNumberFormat="0" applyFont="0" applyBorder="0" applyAlignment="0"/>
    <xf numFmtId="0" fontId="41" fillId="0" borderId="0">
      <alignment horizontal="left" indent="5"/>
    </xf>
    <xf numFmtId="0" fontId="42" fillId="0" borderId="0" applyFill="0">
      <alignment horizontal="left" indent="5"/>
    </xf>
    <xf numFmtId="4" fontId="43" fillId="0" borderId="0" applyFill="0"/>
    <xf numFmtId="0" fontId="9" fillId="0" borderId="0" applyNumberFormat="0" applyFont="0" applyFill="0" applyBorder="0" applyAlignment="0"/>
    <xf numFmtId="0" fontId="44" fillId="0" borderId="0" applyFill="0">
      <alignment horizontal="left" indent="6"/>
    </xf>
    <xf numFmtId="0" fontId="40" fillId="0" borderId="0" applyFill="0">
      <alignment horizontal="left" indent="6"/>
    </xf>
    <xf numFmtId="0" fontId="8" fillId="0" borderId="0" applyNumberFormat="0" applyBorder="0" applyAlignment="0"/>
    <xf numFmtId="0" fontId="58" fillId="0" borderId="0" applyNumberFormat="0" applyBorder="0" applyAlignment="0"/>
    <xf numFmtId="0" fontId="59" fillId="0" borderId="0" applyNumberFormat="0" applyBorder="0" applyAlignment="0"/>
    <xf numFmtId="0" fontId="8" fillId="0" borderId="0" applyNumberFormat="0" applyBorder="0" applyAlignment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5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165" fontId="25" fillId="0" borderId="0" applyProtection="0"/>
    <xf numFmtId="43" fontId="25" fillId="0" borderId="0" applyFont="0" applyFill="0" applyBorder="0" applyAlignment="0" applyProtection="0"/>
    <xf numFmtId="0" fontId="9" fillId="0" borderId="0"/>
    <xf numFmtId="0" fontId="9" fillId="0" borderId="0"/>
    <xf numFmtId="0" fontId="1" fillId="8" borderId="10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164" fontId="0" fillId="0" borderId="0" xfId="3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Alignment="1">
      <alignment vertical="center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164" fontId="7" fillId="0" borderId="0" xfId="3" applyNumberFormat="1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0" fillId="0" borderId="0" xfId="0" applyBorder="1"/>
    <xf numFmtId="43" fontId="2" fillId="0" borderId="0" xfId="1" applyFont="1" applyBorder="1"/>
    <xf numFmtId="43" fontId="2" fillId="0" borderId="0" xfId="1" applyFont="1"/>
    <xf numFmtId="0" fontId="60" fillId="0" borderId="0" xfId="0" applyFont="1"/>
    <xf numFmtId="0" fontId="60" fillId="0" borderId="0" xfId="0" applyFont="1" applyAlignment="1">
      <alignment horizontal="center"/>
    </xf>
    <xf numFmtId="164" fontId="60" fillId="0" borderId="0" xfId="0" applyNumberFormat="1" applyFont="1"/>
    <xf numFmtId="168" fontId="60" fillId="0" borderId="1" xfId="1" applyNumberFormat="1" applyFont="1" applyBorder="1"/>
    <xf numFmtId="0" fontId="60" fillId="0" borderId="1" xfId="0" applyFont="1" applyBorder="1" applyAlignment="1">
      <alignment horizontal="center" wrapText="1"/>
    </xf>
    <xf numFmtId="0" fontId="60" fillId="0" borderId="1" xfId="0" applyFont="1" applyFill="1" applyBorder="1" applyAlignment="1">
      <alignment horizontal="center" wrapText="1"/>
    </xf>
    <xf numFmtId="164" fontId="60" fillId="0" borderId="0" xfId="269" applyNumberFormat="1" applyFont="1" applyAlignment="1">
      <alignment horizontal="left"/>
    </xf>
    <xf numFmtId="164" fontId="60" fillId="0" borderId="0" xfId="269" applyNumberFormat="1" applyFont="1"/>
    <xf numFmtId="10" fontId="60" fillId="0" borderId="0" xfId="268" applyNumberFormat="1" applyFont="1" applyAlignment="1">
      <alignment horizontal="center"/>
    </xf>
    <xf numFmtId="10" fontId="60" fillId="0" borderId="1" xfId="268" applyNumberFormat="1" applyFont="1" applyBorder="1" applyAlignment="1">
      <alignment horizontal="center"/>
    </xf>
    <xf numFmtId="0" fontId="61" fillId="0" borderId="0" xfId="2" applyFont="1"/>
    <xf numFmtId="0" fontId="62" fillId="0" borderId="0" xfId="2" applyFont="1"/>
    <xf numFmtId="0" fontId="0" fillId="0" borderId="0" xfId="0" applyAlignment="1">
      <alignment horizontal="center"/>
    </xf>
    <xf numFmtId="164" fontId="3" fillId="0" borderId="0" xfId="269" applyNumberFormat="1" applyFont="1" applyBorder="1" applyAlignment="1">
      <alignment horizontal="center" vertical="center" wrapText="1"/>
    </xf>
    <xf numFmtId="168" fontId="3" fillId="0" borderId="0" xfId="1" applyNumberFormat="1" applyFont="1" applyAlignment="1">
      <alignment horizontal="center" vertical="center"/>
    </xf>
    <xf numFmtId="164" fontId="0" fillId="0" borderId="0" xfId="0" applyNumberFormat="1"/>
    <xf numFmtId="43" fontId="0" fillId="0" borderId="0" xfId="1" applyFont="1"/>
    <xf numFmtId="43" fontId="0" fillId="0" borderId="0" xfId="1" applyFont="1" applyAlignment="1">
      <alignment vertical="center"/>
    </xf>
    <xf numFmtId="168" fontId="0" fillId="0" borderId="0" xfId="1" applyNumberFormat="1" applyFont="1" applyAlignment="1">
      <alignment vertical="center"/>
    </xf>
    <xf numFmtId="168" fontId="0" fillId="0" borderId="0" xfId="1" applyNumberFormat="1" applyFont="1"/>
    <xf numFmtId="168" fontId="0" fillId="0" borderId="0" xfId="0" applyNumberFormat="1"/>
    <xf numFmtId="0" fontId="61" fillId="0" borderId="0" xfId="2" applyFont="1" applyFill="1"/>
    <xf numFmtId="0" fontId="64" fillId="0" borderId="0" xfId="0" applyFont="1"/>
    <xf numFmtId="0" fontId="61" fillId="0" borderId="0" xfId="2" applyFont="1" applyFill="1" applyAlignment="1">
      <alignment horizontal="left"/>
    </xf>
    <xf numFmtId="0" fontId="63" fillId="0" borderId="1" xfId="2" applyFont="1" applyBorder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Border="1" applyAlignment="1">
      <alignment horizontal="center" vertical="center" wrapText="1"/>
    </xf>
  </cellXfs>
  <cellStyles count="27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00A" xfId="52"/>
    <cellStyle name="C00B" xfId="53"/>
    <cellStyle name="C00L" xfId="54"/>
    <cellStyle name="C01A" xfId="55"/>
    <cellStyle name="C01B" xfId="56"/>
    <cellStyle name="C01H" xfId="57"/>
    <cellStyle name="C01L" xfId="58"/>
    <cellStyle name="C02A" xfId="59"/>
    <cellStyle name="C02B" xfId="60"/>
    <cellStyle name="C02H" xfId="61"/>
    <cellStyle name="C02L" xfId="62"/>
    <cellStyle name="C03A" xfId="63"/>
    <cellStyle name="C03B" xfId="64"/>
    <cellStyle name="C03H" xfId="65"/>
    <cellStyle name="C03L" xfId="66"/>
    <cellStyle name="C04A" xfId="67"/>
    <cellStyle name="C04B" xfId="68"/>
    <cellStyle name="C04H" xfId="69"/>
    <cellStyle name="C04L" xfId="70"/>
    <cellStyle name="C05A" xfId="71"/>
    <cellStyle name="C05B" xfId="72"/>
    <cellStyle name="C05H" xfId="73"/>
    <cellStyle name="C05L" xfId="74"/>
    <cellStyle name="C06A" xfId="75"/>
    <cellStyle name="C06B" xfId="76"/>
    <cellStyle name="C06H" xfId="77"/>
    <cellStyle name="C06L" xfId="78"/>
    <cellStyle name="C07A" xfId="79"/>
    <cellStyle name="C07B" xfId="80"/>
    <cellStyle name="C07H" xfId="81"/>
    <cellStyle name="C07L" xfId="82"/>
    <cellStyle name="Calculation" xfId="16" builtinId="22" customBuiltin="1"/>
    <cellStyle name="Check Cell" xfId="18" builtinId="23" customBuiltin="1"/>
    <cellStyle name="Comma" xfId="1" builtinId="3"/>
    <cellStyle name="Comma [2]" xfId="83"/>
    <cellStyle name="Comma 10" xfId="84"/>
    <cellStyle name="Comma 11" xfId="85"/>
    <cellStyle name="Comma 12" xfId="86"/>
    <cellStyle name="Comma 13" xfId="87"/>
    <cellStyle name="Comma 14" xfId="88"/>
    <cellStyle name="Comma 15" xfId="89"/>
    <cellStyle name="Comma 16" xfId="90"/>
    <cellStyle name="Comma 17" xfId="91"/>
    <cellStyle name="Comma 18" xfId="92"/>
    <cellStyle name="Comma 19" xfId="93"/>
    <cellStyle name="Comma 2" xfId="49"/>
    <cellStyle name="Comma 2 2" xfId="94"/>
    <cellStyle name="Comma 2 3" xfId="255"/>
    <cellStyle name="Comma 20" xfId="95"/>
    <cellStyle name="Comma 21" xfId="96"/>
    <cellStyle name="Comma 22" xfId="97"/>
    <cellStyle name="Comma 23" xfId="98"/>
    <cellStyle name="Comma 24" xfId="99"/>
    <cellStyle name="Comma 25" xfId="100"/>
    <cellStyle name="Comma 26" xfId="101"/>
    <cellStyle name="Comma 27" xfId="102"/>
    <cellStyle name="Comma 28" xfId="103"/>
    <cellStyle name="Comma 29" xfId="104"/>
    <cellStyle name="Comma 3" xfId="105"/>
    <cellStyle name="Comma 30" xfId="106"/>
    <cellStyle name="Comma 31" xfId="107"/>
    <cellStyle name="Comma 32" xfId="108"/>
    <cellStyle name="Comma 33" xfId="109"/>
    <cellStyle name="Comma 34" xfId="110"/>
    <cellStyle name="Comma 35" xfId="111"/>
    <cellStyle name="Comma 36" xfId="112"/>
    <cellStyle name="Comma 37" xfId="113"/>
    <cellStyle name="Comma 38" xfId="114"/>
    <cellStyle name="Comma 39" xfId="115"/>
    <cellStyle name="Comma 4" xfId="116"/>
    <cellStyle name="Comma 40" xfId="117"/>
    <cellStyle name="Comma 41" xfId="118"/>
    <cellStyle name="Comma 42" xfId="119"/>
    <cellStyle name="Comma 43" xfId="120"/>
    <cellStyle name="Comma 44" xfId="121"/>
    <cellStyle name="Comma 45" xfId="122"/>
    <cellStyle name="Comma 46" xfId="123"/>
    <cellStyle name="Comma 47" xfId="124"/>
    <cellStyle name="Comma 48" xfId="125"/>
    <cellStyle name="Comma 49" xfId="126"/>
    <cellStyle name="Comma 5" xfId="127"/>
    <cellStyle name="Comma 50" xfId="128"/>
    <cellStyle name="Comma 51" xfId="129"/>
    <cellStyle name="Comma 52" xfId="130"/>
    <cellStyle name="Comma 53" xfId="131"/>
    <cellStyle name="Comma 54" xfId="132"/>
    <cellStyle name="Comma 55" xfId="133"/>
    <cellStyle name="Comma 56" xfId="134"/>
    <cellStyle name="Comma 57" xfId="135"/>
    <cellStyle name="Comma 58" xfId="136"/>
    <cellStyle name="Comma 59" xfId="137"/>
    <cellStyle name="Comma 6" xfId="138"/>
    <cellStyle name="Comma 6 2" xfId="139"/>
    <cellStyle name="Comma 60" xfId="140"/>
    <cellStyle name="Comma 61" xfId="141"/>
    <cellStyle name="Comma 62" xfId="142"/>
    <cellStyle name="Comma 63" xfId="143"/>
    <cellStyle name="Comma 64" xfId="144"/>
    <cellStyle name="Comma 65" xfId="145"/>
    <cellStyle name="Comma 66" xfId="146"/>
    <cellStyle name="Comma 67" xfId="147"/>
    <cellStyle name="Comma 68" xfId="148"/>
    <cellStyle name="Comma 69" xfId="149"/>
    <cellStyle name="Comma 7" xfId="150"/>
    <cellStyle name="Comma 70" xfId="151"/>
    <cellStyle name="Comma 71" xfId="152"/>
    <cellStyle name="Comma 72" xfId="153"/>
    <cellStyle name="Comma 73" xfId="154"/>
    <cellStyle name="Comma 74" xfId="155"/>
    <cellStyle name="Comma 75" xfId="156"/>
    <cellStyle name="Comma 76" xfId="157"/>
    <cellStyle name="Comma 77" xfId="158"/>
    <cellStyle name="Comma 78" xfId="159"/>
    <cellStyle name="Comma 79" xfId="160"/>
    <cellStyle name="Comma 8" xfId="161"/>
    <cellStyle name="Comma 80" xfId="162"/>
    <cellStyle name="Comma 81" xfId="163"/>
    <cellStyle name="Comma 82" xfId="164"/>
    <cellStyle name="Comma 83" xfId="165"/>
    <cellStyle name="Comma 84" xfId="166"/>
    <cellStyle name="Comma 85" xfId="167"/>
    <cellStyle name="Comma 86" xfId="246"/>
    <cellStyle name="Comma 87" xfId="249"/>
    <cellStyle name="Comma 88" xfId="263"/>
    <cellStyle name="Comma 89" xfId="47"/>
    <cellStyle name="Comma 9" xfId="168"/>
    <cellStyle name="Comma 90" xfId="258"/>
    <cellStyle name="Comma0" xfId="169"/>
    <cellStyle name="Currency" xfId="269" builtinId="4"/>
    <cellStyle name="Currency [2]" xfId="170"/>
    <cellStyle name="Currency 2" xfId="5"/>
    <cellStyle name="Currency 3" xfId="171"/>
    <cellStyle name="Currency 3 2" xfId="172"/>
    <cellStyle name="Currency 3 3" xfId="251"/>
    <cellStyle name="Currency 3 4" xfId="254"/>
    <cellStyle name="Currency 4" xfId="173"/>
    <cellStyle name="Currency 5" xfId="174"/>
    <cellStyle name="Currency 6" xfId="247"/>
    <cellStyle name="Currency 7" xfId="3"/>
    <cellStyle name="Currency 8" xfId="244"/>
    <cellStyle name="Currency 9" xfId="267"/>
    <cellStyle name="Currency0" xfId="175"/>
    <cellStyle name="Date" xfId="176"/>
    <cellStyle name="Explanatory Text" xfId="20" builtinId="53" customBuiltin="1"/>
    <cellStyle name="Fixed" xfId="177"/>
    <cellStyle name="Good" xfId="11" builtinId="26" customBuiltin="1"/>
    <cellStyle name="Grey" xfId="178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179"/>
    <cellStyle name="Heading2" xfId="180"/>
    <cellStyle name="Input" xfId="14" builtinId="20" customBuiltin="1"/>
    <cellStyle name="Input [yellow]" xfId="181"/>
    <cellStyle name="Linked Cell" xfId="17" builtinId="24" customBuiltin="1"/>
    <cellStyle name="Neutral" xfId="13" builtinId="28" customBuiltin="1"/>
    <cellStyle name="Normal" xfId="0" builtinId="0"/>
    <cellStyle name="Normal - Style1" xfId="182"/>
    <cellStyle name="Normal 10" xfId="2"/>
    <cellStyle name="Normal 10 2" xfId="265"/>
    <cellStyle name="Normal 11" xfId="183"/>
    <cellStyle name="Normal 12" xfId="256"/>
    <cellStyle name="Normal 13" xfId="259"/>
    <cellStyle name="Normal 14" xfId="260"/>
    <cellStyle name="Normal 15" xfId="262"/>
    <cellStyle name="Normal 16" xfId="264"/>
    <cellStyle name="Normal 17" xfId="46"/>
    <cellStyle name="Normal 18" xfId="257"/>
    <cellStyle name="Normal 2" xfId="48"/>
    <cellStyle name="Normal 2 2" xfId="51"/>
    <cellStyle name="Normal 3" xfId="184"/>
    <cellStyle name="Normal 3 2" xfId="252"/>
    <cellStyle name="Normal 3 3" xfId="253"/>
    <cellStyle name="Normal 33" xfId="185"/>
    <cellStyle name="Normal 34" xfId="186"/>
    <cellStyle name="Normal 4" xfId="187"/>
    <cellStyle name="Normal 4 2" xfId="188"/>
    <cellStyle name="Normal 5" xfId="189"/>
    <cellStyle name="Normal 6" xfId="50"/>
    <cellStyle name="Normal 6 2" xfId="190"/>
    <cellStyle name="Normal 6 3" xfId="245"/>
    <cellStyle name="Normal 7" xfId="191"/>
    <cellStyle name="Normal 8" xfId="192"/>
    <cellStyle name="Normal 9" xfId="248"/>
    <cellStyle name="Note 2" xfId="261"/>
    <cellStyle name="Output" xfId="15" builtinId="21" customBuiltin="1"/>
    <cellStyle name="Percent" xfId="268" builtinId="5"/>
    <cellStyle name="Percent [2]" xfId="193"/>
    <cellStyle name="Percent 10" xfId="266"/>
    <cellStyle name="Percent 2" xfId="194"/>
    <cellStyle name="Percent 3" xfId="195"/>
    <cellStyle name="Percent 3 2" xfId="196"/>
    <cellStyle name="Percent 4" xfId="197"/>
    <cellStyle name="Percent 5" xfId="198"/>
    <cellStyle name="Percent 6" xfId="199"/>
    <cellStyle name="Percent 7" xfId="250"/>
    <cellStyle name="Percent 8" xfId="4"/>
    <cellStyle name="Percent 9" xfId="243"/>
    <cellStyle name="PSChar" xfId="200"/>
    <cellStyle name="PSDate" xfId="201"/>
    <cellStyle name="PSDec" xfId="202"/>
    <cellStyle name="PSdesc" xfId="203"/>
    <cellStyle name="PSHeading" xfId="204"/>
    <cellStyle name="PSInt" xfId="205"/>
    <cellStyle name="PSSpacer" xfId="206"/>
    <cellStyle name="PStest" xfId="207"/>
    <cellStyle name="R00A" xfId="208"/>
    <cellStyle name="R00B" xfId="209"/>
    <cellStyle name="R00L" xfId="210"/>
    <cellStyle name="R01A" xfId="211"/>
    <cellStyle name="R01B" xfId="212"/>
    <cellStyle name="R01H" xfId="213"/>
    <cellStyle name="R01L" xfId="214"/>
    <cellStyle name="R02A" xfId="215"/>
    <cellStyle name="R02B" xfId="216"/>
    <cellStyle name="R02H" xfId="217"/>
    <cellStyle name="R02L" xfId="218"/>
    <cellStyle name="R03A" xfId="219"/>
    <cellStyle name="R03B" xfId="220"/>
    <cellStyle name="R03H" xfId="221"/>
    <cellStyle name="R03L" xfId="222"/>
    <cellStyle name="R04A" xfId="223"/>
    <cellStyle name="R04B" xfId="224"/>
    <cellStyle name="R04H" xfId="225"/>
    <cellStyle name="R04L" xfId="226"/>
    <cellStyle name="R05A" xfId="227"/>
    <cellStyle name="R05B" xfId="228"/>
    <cellStyle name="R05H" xfId="229"/>
    <cellStyle name="R05L" xfId="230"/>
    <cellStyle name="R06A" xfId="231"/>
    <cellStyle name="R06B" xfId="232"/>
    <cellStyle name="R06H" xfId="233"/>
    <cellStyle name="R06L" xfId="234"/>
    <cellStyle name="R07A" xfId="235"/>
    <cellStyle name="R07B" xfId="236"/>
    <cellStyle name="R07H" xfId="237"/>
    <cellStyle name="R07L" xfId="238"/>
    <cellStyle name="STYLE1" xfId="239"/>
    <cellStyle name="STYLE2" xfId="240"/>
    <cellStyle name="STYLE3" xfId="241"/>
    <cellStyle name="STYLE4" xfId="242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tabSelected="1" workbookViewId="0"/>
  </sheetViews>
  <sheetFormatPr defaultRowHeight="12.75"/>
  <cols>
    <col min="2" max="2" width="52.140625" bestFit="1" customWidth="1"/>
    <col min="3" max="3" width="7" bestFit="1" customWidth="1"/>
  </cols>
  <sheetData>
    <row r="3" spans="2:12" ht="18.75">
      <c r="B3" s="26" t="s">
        <v>31</v>
      </c>
      <c r="C3" s="27"/>
    </row>
    <row r="4" spans="2:12" ht="18.75">
      <c r="B4" s="26" t="s">
        <v>32</v>
      </c>
      <c r="C4" s="27"/>
    </row>
    <row r="5" spans="2:12" ht="18.75">
      <c r="B5" s="26" t="s">
        <v>33</v>
      </c>
      <c r="C5" s="39">
        <v>2015</v>
      </c>
    </row>
    <row r="8" spans="2:12" ht="18.75">
      <c r="B8" s="40" t="s">
        <v>47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2:12" ht="18.75">
      <c r="B9" s="37" t="s">
        <v>46</v>
      </c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2:12" ht="18.75">
      <c r="B10" s="37" t="s">
        <v>45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</row>
  </sheetData>
  <mergeCells count="1">
    <mergeCell ref="B8:L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1"/>
  <sheetViews>
    <sheetView workbookViewId="0">
      <selection activeCell="A9" sqref="A9"/>
    </sheetView>
  </sheetViews>
  <sheetFormatPr defaultRowHeight="12.75"/>
  <cols>
    <col min="2" max="2" width="15.42578125" customWidth="1"/>
    <col min="3" max="3" width="17.85546875" customWidth="1"/>
    <col min="4" max="4" width="18" customWidth="1"/>
    <col min="5" max="5" width="18.140625" customWidth="1"/>
    <col min="6" max="6" width="15" customWidth="1"/>
    <col min="7" max="7" width="18.140625" customWidth="1"/>
  </cols>
  <sheetData>
    <row r="4" spans="2:7" ht="21.75">
      <c r="B4" s="41" t="s">
        <v>17</v>
      </c>
      <c r="C4" s="41"/>
      <c r="D4" s="41"/>
      <c r="E4" s="41"/>
      <c r="F4" s="41"/>
      <c r="G4" s="41"/>
    </row>
    <row r="5" spans="2:7" ht="87">
      <c r="B5" s="20" t="s">
        <v>16</v>
      </c>
      <c r="C5" s="20" t="s">
        <v>27</v>
      </c>
      <c r="D5" s="20" t="s">
        <v>28</v>
      </c>
      <c r="E5" s="20" t="s">
        <v>26</v>
      </c>
      <c r="F5" s="20" t="s">
        <v>21</v>
      </c>
      <c r="G5" s="21" t="s">
        <v>34</v>
      </c>
    </row>
    <row r="6" spans="2:7" ht="21.75">
      <c r="B6" s="16"/>
      <c r="C6" s="17" t="s">
        <v>22</v>
      </c>
      <c r="D6" s="17" t="s">
        <v>23</v>
      </c>
      <c r="E6" s="17" t="s">
        <v>25</v>
      </c>
      <c r="F6" s="17" t="s">
        <v>24</v>
      </c>
      <c r="G6" s="17" t="s">
        <v>30</v>
      </c>
    </row>
    <row r="7" spans="2:7" ht="28.5" customHeight="1">
      <c r="B7" s="17" t="s">
        <v>18</v>
      </c>
      <c r="C7" s="18">
        <f>'2. Gross Xmsn Forecast '!I19</f>
        <v>6399754</v>
      </c>
      <c r="D7" s="18">
        <f>'2. Gross Xmsn Forecast '!J19</f>
        <v>6399754</v>
      </c>
      <c r="E7" s="18">
        <f>C7-D7</f>
        <v>0</v>
      </c>
      <c r="F7" s="24">
        <f>ROUND(E7/E9,4)</f>
        <v>0</v>
      </c>
      <c r="G7" s="23">
        <f>ROUND(F7*G9,0)</f>
        <v>0</v>
      </c>
    </row>
    <row r="8" spans="2:7" ht="21.75">
      <c r="B8" s="17" t="s">
        <v>19</v>
      </c>
      <c r="C8" s="19">
        <f>'2. Gross Xmsn Forecast '!E19</f>
        <v>26719447.076923076</v>
      </c>
      <c r="D8" s="19">
        <v>0</v>
      </c>
      <c r="E8" s="19">
        <f>C8-D8</f>
        <v>26719447.076923076</v>
      </c>
      <c r="F8" s="25">
        <f>ROUND(E8/E9,4)</f>
        <v>1</v>
      </c>
      <c r="G8" s="19">
        <f>ROUND(F8*G9,0)</f>
        <v>4982751</v>
      </c>
    </row>
    <row r="9" spans="2:7" ht="21.75">
      <c r="B9" s="17" t="s">
        <v>20</v>
      </c>
      <c r="C9" s="18">
        <f>SUM(C7:C8)</f>
        <v>33119201.076923076</v>
      </c>
      <c r="D9" s="18">
        <f>SUM(D7:D8)</f>
        <v>6399754</v>
      </c>
      <c r="E9" s="18">
        <f>SUM(E7:E8)</f>
        <v>26719447.076923076</v>
      </c>
      <c r="F9" s="24">
        <f>SUM(F7:F8)</f>
        <v>1</v>
      </c>
      <c r="G9" s="22">
        <v>4982751</v>
      </c>
    </row>
    <row r="10" spans="2:7" ht="36.75" customHeight="1">
      <c r="B10" s="16" t="s">
        <v>29</v>
      </c>
      <c r="C10" s="16"/>
      <c r="D10" s="16"/>
      <c r="E10" s="16"/>
      <c r="F10" s="16"/>
    </row>
    <row r="11" spans="2:7" ht="21.75">
      <c r="B11" s="16" t="s">
        <v>35</v>
      </c>
    </row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workbookViewId="0">
      <selection activeCell="A15" sqref="A15"/>
    </sheetView>
  </sheetViews>
  <sheetFormatPr defaultRowHeight="12.75"/>
  <cols>
    <col min="1" max="1" width="19.42578125" bestFit="1" customWidth="1"/>
    <col min="2" max="2" width="6" bestFit="1" customWidth="1"/>
    <col min="3" max="3" width="12" customWidth="1"/>
    <col min="4" max="4" width="13.42578125" bestFit="1" customWidth="1"/>
    <col min="5" max="5" width="13.42578125" customWidth="1"/>
    <col min="6" max="6" width="2.85546875" customWidth="1"/>
    <col min="7" max="7" width="13.42578125" customWidth="1"/>
    <col min="8" max="8" width="13.5703125" bestFit="1" customWidth="1"/>
    <col min="9" max="9" width="13.42578125" customWidth="1"/>
    <col min="10" max="10" width="14.85546875" bestFit="1" customWidth="1"/>
    <col min="11" max="11" width="14.85546875" customWidth="1"/>
    <col min="12" max="12" width="2.28515625" customWidth="1"/>
    <col min="13" max="13" width="14.42578125" customWidth="1"/>
    <col min="14" max="14" width="9.140625" style="15" customWidth="1"/>
    <col min="17" max="17" width="15.42578125" customWidth="1"/>
    <col min="18" max="18" width="17.85546875" customWidth="1"/>
    <col min="19" max="19" width="18" customWidth="1"/>
    <col min="20" max="20" width="18.140625" customWidth="1"/>
    <col min="21" max="21" width="15" customWidth="1"/>
    <col min="22" max="22" width="18.140625" customWidth="1"/>
  </cols>
  <sheetData>
    <row r="2" spans="1:14">
      <c r="D2" s="42" t="s">
        <v>36</v>
      </c>
      <c r="E2" s="42"/>
      <c r="F2" s="42"/>
      <c r="G2" s="42"/>
      <c r="H2" s="42"/>
      <c r="I2" s="28"/>
    </row>
    <row r="3" spans="1:14" s="13" customFormat="1" ht="30">
      <c r="A3" s="12" t="s">
        <v>0</v>
      </c>
      <c r="B3" s="12" t="s">
        <v>1</v>
      </c>
      <c r="C3" s="43" t="s">
        <v>37</v>
      </c>
      <c r="D3" s="43"/>
      <c r="E3" s="43"/>
      <c r="F3" s="12"/>
      <c r="G3" s="43" t="s">
        <v>42</v>
      </c>
      <c r="H3" s="43"/>
      <c r="I3" s="43"/>
      <c r="J3" s="43"/>
      <c r="K3" s="43"/>
      <c r="L3" s="2"/>
      <c r="M3" s="12" t="s">
        <v>15</v>
      </c>
      <c r="N3" s="14"/>
    </row>
    <row r="4" spans="1:14" ht="45">
      <c r="A4" s="1"/>
      <c r="B4" s="1"/>
      <c r="C4" s="1" t="s">
        <v>38</v>
      </c>
      <c r="D4" s="1" t="s">
        <v>39</v>
      </c>
      <c r="E4" s="1" t="s">
        <v>40</v>
      </c>
      <c r="F4" s="1"/>
      <c r="G4" s="1" t="s">
        <v>38</v>
      </c>
      <c r="H4" s="1" t="s">
        <v>39</v>
      </c>
      <c r="I4" s="1" t="s">
        <v>41</v>
      </c>
      <c r="J4" s="1" t="s">
        <v>43</v>
      </c>
      <c r="K4" s="1" t="s">
        <v>44</v>
      </c>
      <c r="L4" s="1"/>
      <c r="M4" s="11"/>
    </row>
    <row r="5" spans="1:14" ht="15">
      <c r="A5" s="2" t="s">
        <v>2</v>
      </c>
      <c r="B5" s="2">
        <v>2014</v>
      </c>
      <c r="C5" s="29">
        <f>M5-G5</f>
        <v>26579864</v>
      </c>
      <c r="D5" s="31">
        <f>E5-C5</f>
        <v>0</v>
      </c>
      <c r="E5" s="3">
        <f>M5-J5</f>
        <v>26579864</v>
      </c>
      <c r="F5" s="3"/>
      <c r="G5" s="3">
        <v>2393899</v>
      </c>
      <c r="I5" s="31">
        <f>G5+H5</f>
        <v>2393899</v>
      </c>
      <c r="J5" s="3">
        <v>2393899</v>
      </c>
      <c r="K5" s="3">
        <f>G5-J5+H5</f>
        <v>0</v>
      </c>
      <c r="L5" s="3"/>
      <c r="M5" s="3">
        <v>28973763</v>
      </c>
      <c r="N5"/>
    </row>
    <row r="6" spans="1:14" ht="15">
      <c r="A6" s="4" t="s">
        <v>3</v>
      </c>
      <c r="B6" s="5">
        <v>2015</v>
      </c>
      <c r="C6" s="30">
        <f>C5</f>
        <v>26579864</v>
      </c>
      <c r="D6" s="32">
        <f>E6-C6</f>
        <v>0</v>
      </c>
      <c r="E6" s="34">
        <f>E5</f>
        <v>26579864</v>
      </c>
      <c r="F6" s="3"/>
      <c r="G6" s="34">
        <f>G5</f>
        <v>2393899</v>
      </c>
      <c r="I6" s="36">
        <f>G6+H6</f>
        <v>2393899</v>
      </c>
      <c r="J6" s="3">
        <f t="shared" ref="J6:J17" si="0">J5</f>
        <v>2393899</v>
      </c>
      <c r="K6" s="33">
        <f>G6+H6-J6</f>
        <v>0</v>
      </c>
      <c r="L6" s="3"/>
      <c r="M6" s="34">
        <f>E6+I6</f>
        <v>28973763</v>
      </c>
      <c r="N6"/>
    </row>
    <row r="7" spans="1:14" ht="15.75">
      <c r="A7" s="6" t="s">
        <v>4</v>
      </c>
      <c r="B7" s="5">
        <v>2015</v>
      </c>
      <c r="C7" s="30">
        <f t="shared" ref="C7:C17" si="1">C6</f>
        <v>26579864</v>
      </c>
      <c r="D7" s="32">
        <f t="shared" ref="D7:D17" si="2">E7-C7</f>
        <v>0</v>
      </c>
      <c r="E7" s="34">
        <f>E6</f>
        <v>26579864</v>
      </c>
      <c r="F7" s="3"/>
      <c r="G7" s="34">
        <f t="shared" ref="G7:G17" si="3">G6</f>
        <v>2393899</v>
      </c>
      <c r="I7" s="36">
        <f t="shared" ref="I7:I17" si="4">G7+H7</f>
        <v>2393899</v>
      </c>
      <c r="J7" s="3">
        <f t="shared" si="0"/>
        <v>2393899</v>
      </c>
      <c r="K7" s="33">
        <f t="shared" ref="K7:K17" si="5">G7+H7-J7</f>
        <v>0</v>
      </c>
      <c r="L7" s="3"/>
      <c r="M7" s="34">
        <f t="shared" ref="M7:M17" si="6">E7+I7</f>
        <v>28973763</v>
      </c>
      <c r="N7"/>
    </row>
    <row r="8" spans="1:14" ht="15.75">
      <c r="A8" s="6" t="s">
        <v>5</v>
      </c>
      <c r="B8" s="5">
        <v>2015</v>
      </c>
      <c r="C8" s="30">
        <f t="shared" si="1"/>
        <v>26579864</v>
      </c>
      <c r="D8" s="32">
        <f t="shared" si="2"/>
        <v>0</v>
      </c>
      <c r="E8" s="34">
        <f>E7</f>
        <v>26579864</v>
      </c>
      <c r="F8" s="3"/>
      <c r="G8" s="34">
        <f t="shared" si="3"/>
        <v>2393899</v>
      </c>
      <c r="I8" s="36">
        <f t="shared" si="4"/>
        <v>2393899</v>
      </c>
      <c r="J8" s="3">
        <f t="shared" si="0"/>
        <v>2393899</v>
      </c>
      <c r="K8" s="33">
        <f t="shared" si="5"/>
        <v>0</v>
      </c>
      <c r="L8" s="3"/>
      <c r="M8" s="34">
        <f t="shared" si="6"/>
        <v>28973763</v>
      </c>
      <c r="N8"/>
    </row>
    <row r="9" spans="1:14" ht="15.75">
      <c r="A9" s="6" t="s">
        <v>6</v>
      </c>
      <c r="B9" s="5">
        <v>2015</v>
      </c>
      <c r="C9" s="30">
        <f t="shared" si="1"/>
        <v>26579864</v>
      </c>
      <c r="D9" s="32">
        <f t="shared" si="2"/>
        <v>0</v>
      </c>
      <c r="E9" s="34">
        <f>E8</f>
        <v>26579864</v>
      </c>
      <c r="F9" s="3"/>
      <c r="G9" s="34">
        <f t="shared" si="3"/>
        <v>2393899</v>
      </c>
      <c r="I9" s="36">
        <f t="shared" si="4"/>
        <v>2393899</v>
      </c>
      <c r="J9" s="3">
        <f t="shared" si="0"/>
        <v>2393899</v>
      </c>
      <c r="K9" s="33">
        <f t="shared" si="5"/>
        <v>0</v>
      </c>
      <c r="L9" s="3"/>
      <c r="M9" s="34">
        <f t="shared" si="6"/>
        <v>28973763</v>
      </c>
      <c r="N9"/>
    </row>
    <row r="10" spans="1:14" ht="15.75">
      <c r="A10" s="6" t="s">
        <v>7</v>
      </c>
      <c r="B10" s="5">
        <v>2015</v>
      </c>
      <c r="C10" s="30">
        <f t="shared" si="1"/>
        <v>26579864</v>
      </c>
      <c r="D10" s="35">
        <f t="shared" si="2"/>
        <v>0</v>
      </c>
      <c r="E10" s="34">
        <f t="shared" ref="E10:E16" si="7">E9</f>
        <v>26579864</v>
      </c>
      <c r="F10" s="3"/>
      <c r="G10" s="34">
        <f t="shared" si="3"/>
        <v>2393899</v>
      </c>
      <c r="I10" s="36">
        <f t="shared" si="4"/>
        <v>2393899</v>
      </c>
      <c r="J10" s="3">
        <f t="shared" si="0"/>
        <v>2393899</v>
      </c>
      <c r="K10" s="33">
        <f t="shared" si="5"/>
        <v>0</v>
      </c>
      <c r="L10" s="3"/>
      <c r="M10" s="34">
        <f t="shared" si="6"/>
        <v>28973763</v>
      </c>
      <c r="N10"/>
    </row>
    <row r="11" spans="1:14" ht="15.75">
      <c r="A11" s="6" t="s">
        <v>8</v>
      </c>
      <c r="B11" s="5">
        <v>2015</v>
      </c>
      <c r="C11" s="30">
        <f t="shared" si="1"/>
        <v>26579864</v>
      </c>
      <c r="D11" s="35">
        <f t="shared" si="2"/>
        <v>0</v>
      </c>
      <c r="E11" s="34">
        <f t="shared" si="7"/>
        <v>26579864</v>
      </c>
      <c r="F11" s="3"/>
      <c r="G11" s="34">
        <f t="shared" si="3"/>
        <v>2393899</v>
      </c>
      <c r="H11" s="3"/>
      <c r="I11" s="36">
        <f t="shared" si="4"/>
        <v>2393899</v>
      </c>
      <c r="J11" s="3">
        <f t="shared" si="0"/>
        <v>2393899</v>
      </c>
      <c r="K11" s="33">
        <f t="shared" si="5"/>
        <v>0</v>
      </c>
      <c r="L11" s="3"/>
      <c r="M11" s="34">
        <f t="shared" si="6"/>
        <v>28973763</v>
      </c>
      <c r="N11"/>
    </row>
    <row r="12" spans="1:14" ht="15.75">
      <c r="A12" s="6" t="s">
        <v>9</v>
      </c>
      <c r="B12" s="5">
        <v>2015</v>
      </c>
      <c r="C12" s="30">
        <f t="shared" si="1"/>
        <v>26579864</v>
      </c>
      <c r="D12" s="35">
        <f t="shared" si="2"/>
        <v>0</v>
      </c>
      <c r="E12" s="34">
        <f t="shared" si="7"/>
        <v>26579864</v>
      </c>
      <c r="F12" s="3"/>
      <c r="G12" s="34">
        <f t="shared" si="3"/>
        <v>2393899</v>
      </c>
      <c r="H12" s="35"/>
      <c r="I12" s="36">
        <f t="shared" si="4"/>
        <v>2393899</v>
      </c>
      <c r="J12" s="3">
        <f t="shared" si="0"/>
        <v>2393899</v>
      </c>
      <c r="K12" s="33">
        <f t="shared" si="5"/>
        <v>0</v>
      </c>
      <c r="L12" s="3"/>
      <c r="M12" s="34">
        <f t="shared" si="6"/>
        <v>28973763</v>
      </c>
      <c r="N12"/>
    </row>
    <row r="13" spans="1:14" ht="15.75">
      <c r="A13" s="6" t="s">
        <v>10</v>
      </c>
      <c r="B13" s="5">
        <v>2015</v>
      </c>
      <c r="C13" s="30">
        <f t="shared" si="1"/>
        <v>26579864</v>
      </c>
      <c r="D13" s="35">
        <f t="shared" si="2"/>
        <v>0</v>
      </c>
      <c r="E13" s="34">
        <f t="shared" si="7"/>
        <v>26579864</v>
      </c>
      <c r="F13" s="3"/>
      <c r="G13" s="34">
        <f t="shared" si="3"/>
        <v>2393899</v>
      </c>
      <c r="H13" s="35"/>
      <c r="I13" s="36">
        <f t="shared" si="4"/>
        <v>2393899</v>
      </c>
      <c r="J13" s="3">
        <f t="shared" si="0"/>
        <v>2393899</v>
      </c>
      <c r="K13" s="33">
        <f t="shared" si="5"/>
        <v>0</v>
      </c>
      <c r="L13" s="3"/>
      <c r="M13" s="34">
        <f t="shared" si="6"/>
        <v>28973763</v>
      </c>
      <c r="N13"/>
    </row>
    <row r="14" spans="1:14" ht="15.75">
      <c r="A14" s="6" t="s">
        <v>11</v>
      </c>
      <c r="B14" s="5">
        <v>2015</v>
      </c>
      <c r="C14" s="30">
        <f t="shared" si="1"/>
        <v>26579864</v>
      </c>
      <c r="D14" s="35">
        <f t="shared" si="2"/>
        <v>0</v>
      </c>
      <c r="E14" s="34">
        <f t="shared" si="7"/>
        <v>26579864</v>
      </c>
      <c r="F14" s="3"/>
      <c r="G14" s="34">
        <f t="shared" si="3"/>
        <v>2393899</v>
      </c>
      <c r="H14" s="35"/>
      <c r="I14" s="36">
        <f t="shared" si="4"/>
        <v>2393899</v>
      </c>
      <c r="J14" s="3">
        <f t="shared" si="0"/>
        <v>2393899</v>
      </c>
      <c r="K14" s="33">
        <f t="shared" si="5"/>
        <v>0</v>
      </c>
      <c r="L14" s="3"/>
      <c r="M14" s="34">
        <f t="shared" si="6"/>
        <v>28973763</v>
      </c>
      <c r="N14"/>
    </row>
    <row r="15" spans="1:14" ht="15.75">
      <c r="A15" s="6" t="s">
        <v>12</v>
      </c>
      <c r="B15" s="5">
        <v>2015</v>
      </c>
      <c r="C15" s="30">
        <f t="shared" si="1"/>
        <v>26579864</v>
      </c>
      <c r="D15" s="35">
        <f t="shared" si="2"/>
        <v>0</v>
      </c>
      <c r="E15" s="34">
        <f t="shared" si="7"/>
        <v>26579864</v>
      </c>
      <c r="F15" s="3"/>
      <c r="G15" s="34">
        <f t="shared" si="3"/>
        <v>2393899</v>
      </c>
      <c r="H15" s="34">
        <v>17358705</v>
      </c>
      <c r="I15" s="36">
        <f t="shared" si="4"/>
        <v>19752604</v>
      </c>
      <c r="J15" s="3">
        <v>19752604</v>
      </c>
      <c r="K15" s="33">
        <f t="shared" si="5"/>
        <v>0</v>
      </c>
      <c r="L15" s="3"/>
      <c r="M15" s="34">
        <f t="shared" si="6"/>
        <v>46332468</v>
      </c>
      <c r="N15"/>
    </row>
    <row r="16" spans="1:14" ht="15.75">
      <c r="A16" s="6" t="s">
        <v>13</v>
      </c>
      <c r="B16" s="5">
        <v>2015</v>
      </c>
      <c r="C16" s="30">
        <f t="shared" si="1"/>
        <v>26579864</v>
      </c>
      <c r="D16" s="35">
        <f t="shared" si="2"/>
        <v>0</v>
      </c>
      <c r="E16" s="34">
        <f t="shared" si="7"/>
        <v>26579864</v>
      </c>
      <c r="F16" s="3"/>
      <c r="G16" s="34">
        <f t="shared" si="3"/>
        <v>2393899</v>
      </c>
      <c r="H16" s="34">
        <f>H15</f>
        <v>17358705</v>
      </c>
      <c r="I16" s="36">
        <f t="shared" si="4"/>
        <v>19752604</v>
      </c>
      <c r="J16" s="3">
        <f t="shared" si="0"/>
        <v>19752604</v>
      </c>
      <c r="K16" s="34">
        <f t="shared" si="5"/>
        <v>0</v>
      </c>
      <c r="L16" s="3"/>
      <c r="M16" s="34">
        <f t="shared" si="6"/>
        <v>46332468</v>
      </c>
      <c r="N16"/>
    </row>
    <row r="17" spans="1:14" ht="15.75">
      <c r="A17" s="6" t="s">
        <v>2</v>
      </c>
      <c r="B17" s="5">
        <v>2015</v>
      </c>
      <c r="C17" s="30">
        <f t="shared" si="1"/>
        <v>26579864</v>
      </c>
      <c r="D17" s="35">
        <f t="shared" si="2"/>
        <v>1814580</v>
      </c>
      <c r="E17" s="34">
        <v>28394444</v>
      </c>
      <c r="F17" s="3"/>
      <c r="G17" s="34">
        <f t="shared" si="3"/>
        <v>2393899</v>
      </c>
      <c r="H17" s="34">
        <f>H16</f>
        <v>17358705</v>
      </c>
      <c r="I17" s="36">
        <f t="shared" si="4"/>
        <v>19752604</v>
      </c>
      <c r="J17" s="3">
        <f t="shared" si="0"/>
        <v>19752604</v>
      </c>
      <c r="K17" s="34">
        <f t="shared" si="5"/>
        <v>0</v>
      </c>
      <c r="L17" s="3"/>
      <c r="M17" s="34">
        <f t="shared" si="6"/>
        <v>48147048</v>
      </c>
      <c r="N17"/>
    </row>
    <row r="18" spans="1:14" ht="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/>
    </row>
    <row r="19" spans="1:14" ht="17.25">
      <c r="A19" s="8" t="s">
        <v>14</v>
      </c>
      <c r="B19" s="9"/>
      <c r="C19" s="9"/>
      <c r="D19" s="10"/>
      <c r="E19" s="10">
        <f>SUM(E5:E17)/13</f>
        <v>26719447.076923076</v>
      </c>
      <c r="F19" s="10"/>
      <c r="G19" s="10"/>
      <c r="H19" s="10"/>
      <c r="I19" s="10">
        <f t="shared" ref="I19" si="8">SUM(I5:I17)/13</f>
        <v>6399754</v>
      </c>
      <c r="J19" s="10">
        <f t="shared" ref="J19:M19" si="9">SUM(J5:J17)/13</f>
        <v>6399754</v>
      </c>
      <c r="K19" s="10">
        <f>I19-J19</f>
        <v>0</v>
      </c>
      <c r="L19" s="10"/>
      <c r="M19" s="10">
        <f t="shared" si="9"/>
        <v>33119201.076923076</v>
      </c>
      <c r="N19"/>
    </row>
    <row r="22" spans="1:14">
      <c r="N22"/>
    </row>
    <row r="23" spans="1:14">
      <c r="N23"/>
    </row>
    <row r="24" spans="1:14">
      <c r="N24"/>
    </row>
    <row r="25" spans="1:14">
      <c r="N25"/>
    </row>
    <row r="26" spans="1:14">
      <c r="N26"/>
    </row>
    <row r="27" spans="1:14">
      <c r="N27"/>
    </row>
    <row r="28" spans="1:14">
      <c r="N28"/>
    </row>
  </sheetData>
  <mergeCells count="3">
    <mergeCell ref="D2:H2"/>
    <mergeCell ref="C3:E3"/>
    <mergeCell ref="G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1. Allocation</vt:lpstr>
      <vt:lpstr>2. Gross Xmsn Forecast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Livingston</dc:creator>
  <cp:lastModifiedBy>Tina Livingston</cp:lastModifiedBy>
  <dcterms:created xsi:type="dcterms:W3CDTF">2014-10-16T19:46:31Z</dcterms:created>
  <dcterms:modified xsi:type="dcterms:W3CDTF">2015-01-09T18:58:25Z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2015_Zonal_ATRR_Allocation-Rework.xlsx</vt:lpwstr>
  </property>
</Properties>
</file>