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D39" i="3" l="1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 s="1"/>
  <c r="J43" i="3"/>
  <c r="J56" i="3" s="1"/>
  <c r="I43" i="3"/>
  <c r="I56" i="3" s="1"/>
  <c r="H43" i="3"/>
  <c r="H56" i="3" s="1"/>
  <c r="G43" i="3"/>
  <c r="G56" i="3" s="1"/>
  <c r="F43" i="3"/>
  <c r="F56" i="3" s="1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26" i="3" s="1"/>
  <c r="B22" i="3"/>
  <c r="B38" i="3" s="1"/>
  <c r="B55" i="3" s="1"/>
  <c r="E56" i="3" l="1"/>
  <c r="D56" i="3"/>
  <c r="C56" i="3"/>
  <c r="B43" i="3"/>
  <c r="B44" i="3"/>
</calcChain>
</file>

<file path=xl/sharedStrings.xml><?xml version="1.0" encoding="utf-8"?>
<sst xmlns="http://schemas.openxmlformats.org/spreadsheetml/2006/main" count="91" uniqueCount="50">
  <si>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</si>
  <si>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</si>
  <si>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</si>
  <si>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</si>
  <si>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</si>
  <si>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</si>
  <si>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</si>
  <si>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</si>
  <si>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</si>
  <si>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</si>
  <si>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</si>
  <si>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</si>
  <si>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Pricing Zone</t>
  </si>
  <si>
    <t>Net Plant</t>
  </si>
  <si>
    <t>Gross Plant</t>
  </si>
  <si>
    <t>GIP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</si>
  <si>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</si>
  <si>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</si>
  <si>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</si>
  <si>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</si>
  <si>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</si>
  <si>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</si>
  <si>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</si>
  <si>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</si>
  <si>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</si>
  <si>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</si>
  <si>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</si>
  <si>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</si>
  <si>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</si>
  <si>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</si>
  <si>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</si>
  <si>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</si>
  <si>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</si>
  <si>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</si>
  <si>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</si>
  <si>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</si>
  <si>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</si>
  <si>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</si>
  <si>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</si>
  <si>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</si>
  <si>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</si>
  <si>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</si>
  <si>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</si>
  <si>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1881, 1882, 1883, 1884, 1885, 1886, 1887, 1888, 1889, 1893, 5624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</si>
  <si>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Cedar Mountain-Franklin 115 kV Line</t>
  </si>
  <si>
    <t>Big Stone South - Ellendale 345 kV line</t>
  </si>
  <si>
    <t>4116, 4117, 6383, 6384, 6387, 6588, 6589</t>
  </si>
  <si>
    <t>Big Stone South - Brookings 345 kV line (double ckt capable); Big Stone South 345/230 kV Substation, Big Stone South 345/230 kV Transformers 1 &amp; 2; Big Stone - Big Stone South 230 kV line 1 &amp; 2; Big Stone (Plant) 230 kV Substation Equipment</t>
  </si>
  <si>
    <t>OTP</t>
  </si>
  <si>
    <t>Otter Tail Power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</si>
</sst>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</numFmts>
  <fonts count="9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43" fontId="97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51" fillId="0" borderId="0" xfId="207" applyFont="1" applyFill="1" applyBorder="1">
      <alignment vertical="top"/>
    </xf>
    <xf numFmtId="0" fontId="51" fillId="0" borderId="0" xfId="208" applyFont="1">
      <alignment vertical="top"/>
    </xf>
    <xf numFmtId="0" fontId="3" fillId="0" borderId="0" xfId="208" applyFont="1">
      <alignment vertical="top"/>
    </xf>
    <xf numFmtId="0" fontId="66" fillId="0" borderId="0" xfId="208">
      <alignment vertical="top"/>
    </xf>
    <xf numFmtId="0" fontId="51" fillId="0" borderId="1" xfId="207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6" applyFont="1" applyFill="1" applyAlignment="1">
      <alignment horizontal="right"/>
    </xf>
    <xf numFmtId="0" fontId="0" fillId="32" borderId="0" xfId="0" applyFill="1"/>
    <xf numFmtId="0" fontId="1" fillId="32" borderId="0" xfId="206" applyFont="1" applyFill="1"/>
    <xf numFmtId="0" fontId="51" fillId="32" borderId="0" xfId="208" applyFont="1" applyFill="1">
      <alignment vertical="top"/>
    </xf>
    <xf numFmtId="0" fontId="3" fillId="0" borderId="19" xfId="206" quotePrefix="1" applyFont="1" applyFill="1" applyBorder="1" applyAlignment="1">
      <alignment horizontal="left"/>
    </xf>
    <xf numFmtId="0" fontId="1" fillId="0" borderId="16" xfId="206" quotePrefix="1" applyFont="1" applyFill="1" applyBorder="1" applyAlignment="1">
      <alignment horizontal="left"/>
    </xf>
    <xf numFmtId="0" fontId="1" fillId="0" borderId="16" xfId="206" applyFont="1" applyFill="1" applyBorder="1"/>
    <xf numFmtId="0" fontId="1" fillId="0" borderId="20" xfId="206" applyFont="1" applyFill="1" applyBorder="1"/>
    <xf numFmtId="0" fontId="3" fillId="0" borderId="19" xfId="206" quotePrefix="1" applyFont="1" applyBorder="1" applyAlignment="1">
      <alignment horizontal="left"/>
    </xf>
    <xf numFmtId="0" fontId="1" fillId="0" borderId="16" xfId="206" quotePrefix="1" applyFont="1" applyBorder="1" applyAlignment="1">
      <alignment horizontal="left"/>
    </xf>
    <xf numFmtId="0" fontId="1" fillId="0" borderId="16" xfId="206" applyFont="1" applyBorder="1"/>
    <xf numFmtId="0" fontId="1" fillId="0" borderId="20" xfId="206" applyFont="1" applyBorder="1"/>
    <xf numFmtId="0" fontId="3" fillId="0" borderId="20" xfId="208" applyFont="1" applyBorder="1">
      <alignment vertical="top"/>
    </xf>
    <xf numFmtId="0" fontId="51" fillId="32" borderId="19" xfId="208" applyFont="1" applyFill="1" applyBorder="1">
      <alignment vertical="top"/>
    </xf>
    <xf numFmtId="0" fontId="51" fillId="32" borderId="16" xfId="208" applyFont="1" applyFill="1" applyBorder="1">
      <alignment vertical="top"/>
    </xf>
    <xf numFmtId="0" fontId="51" fillId="32" borderId="20" xfId="208" applyFont="1" applyFill="1" applyBorder="1">
      <alignment vertical="top"/>
    </xf>
    <xf numFmtId="0" fontId="16" fillId="0" borderId="0" xfId="208" applyFont="1">
      <alignment vertical="top"/>
    </xf>
    <xf numFmtId="0" fontId="92" fillId="0" borderId="0" xfId="0" applyFont="1"/>
    <xf numFmtId="0" fontId="51" fillId="0" borderId="0" xfId="206" applyFont="1" applyAlignment="1">
      <alignment horizontal="right"/>
    </xf>
    <xf numFmtId="227" fontId="91" fillId="0" borderId="0" xfId="205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8" applyFont="1" applyBorder="1">
      <alignment vertical="top"/>
    </xf>
    <xf numFmtId="0" fontId="0" fillId="0" borderId="0" xfId="0" applyFill="1"/>
    <xf numFmtId="0" fontId="93" fillId="35" borderId="0" xfId="206" applyFont="1" applyFill="1" applyAlignment="1"/>
    <xf numFmtId="227" fontId="94" fillId="35" borderId="0" xfId="205" applyNumberFormat="1" applyFont="1" applyFill="1" applyAlignment="1">
      <alignment horizontal="center" wrapText="1"/>
    </xf>
    <xf numFmtId="0" fontId="51" fillId="0" borderId="0" xfId="208" applyFont="1" applyFill="1">
      <alignment vertical="top"/>
    </xf>
    <xf numFmtId="0" fontId="51" fillId="0" borderId="0" xfId="206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0" fontId="96" fillId="37" borderId="1" xfId="0" applyFont="1" applyFill="1" applyBorder="1" applyAlignment="1">
      <alignment horizontal="center"/>
    </xf>
    <xf numFmtId="0" fontId="95" fillId="0" borderId="11" xfId="0" applyFont="1" applyBorder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4" fontId="1" fillId="0" borderId="11" xfId="358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1" fillId="0" borderId="11" xfId="358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94" fillId="35" borderId="0" xfId="205" applyNumberFormat="1" applyFont="1" applyFill="1" applyAlignment="1">
      <alignment horizontal="center" wrapText="1"/>
    </xf>
    <xf numFmtId="263" fontId="96" fillId="36" borderId="22" xfId="357" applyNumberFormat="1" applyFont="1" applyFill="1" applyBorder="1" applyAlignment="1">
      <alignment horizontal="right" vertical="top"/>
    </xf>
    <xf numFmtId="263" fontId="96" fillId="36" borderId="12" xfId="357" applyNumberFormat="1" applyFont="1" applyFill="1" applyBorder="1" applyAlignment="1">
      <alignment horizontal="right" vertical="top"/>
    </xf>
    <xf numFmtId="263" fontId="96" fillId="0" borderId="3" xfId="357" applyNumberFormat="1" applyFont="1" applyBorder="1" applyAlignment="1">
      <alignment horizontal="right" vertical="top"/>
    </xf>
    <xf numFmtId="263" fontId="96" fillId="0" borderId="0" xfId="357" applyNumberFormat="1" applyFont="1" applyBorder="1" applyAlignment="1">
      <alignment horizontal="right" vertical="top"/>
    </xf>
    <xf numFmtId="263" fontId="3" fillId="36" borderId="21" xfId="357" applyNumberFormat="1" applyFont="1" applyFill="1" applyBorder="1" applyAlignment="1">
      <alignment horizontal="right" vertical="top"/>
    </xf>
    <xf numFmtId="263" fontId="3" fillId="0" borderId="8" xfId="357" applyNumberFormat="1" applyFont="1" applyBorder="1" applyAlignment="1">
      <alignment horizontal="right" vertical="top"/>
    </xf>
    <xf numFmtId="263" fontId="3" fillId="36" borderId="0" xfId="357" applyNumberFormat="1" applyFont="1" applyFill="1" applyBorder="1" applyAlignment="1">
      <alignment horizontal="right" vertical="top"/>
    </xf>
    <xf numFmtId="263" fontId="3" fillId="0" borderId="0" xfId="357" applyNumberFormat="1" applyFont="1" applyBorder="1" applyAlignment="1">
      <alignment horizontal="right" vertical="top"/>
    </xf>
    <xf numFmtId="263" fontId="3" fillId="0" borderId="0" xfId="357" applyNumberFormat="1" applyFont="1" applyFill="1" applyBorder="1" applyAlignment="1">
      <alignment horizontal="right" vertical="top"/>
    </xf>
    <xf numFmtId="263" fontId="1" fillId="32" borderId="0" xfId="357" applyNumberFormat="1" applyFont="1" applyFill="1" applyBorder="1" applyAlignment="1">
      <alignment horizontal="right"/>
    </xf>
    <xf numFmtId="263" fontId="1" fillId="32" borderId="0" xfId="357" applyNumberFormat="1" applyFont="1" applyFill="1" applyAlignment="1">
      <alignment horizontal="right"/>
    </xf>
    <xf numFmtId="263" fontId="3" fillId="36" borderId="22" xfId="357" applyNumberFormat="1" applyFont="1" applyFill="1" applyBorder="1" applyAlignment="1">
      <alignment horizontal="right" vertical="top"/>
    </xf>
    <xf numFmtId="263" fontId="3" fillId="0" borderId="3" xfId="357" applyNumberFormat="1" applyFont="1" applyBorder="1" applyAlignment="1">
      <alignment horizontal="right" vertical="top"/>
    </xf>
    <xf numFmtId="263" fontId="3" fillId="36" borderId="12" xfId="357" applyNumberFormat="1" applyFont="1" applyFill="1" applyBorder="1" applyAlignment="1">
      <alignment horizontal="right" vertical="top"/>
    </xf>
    <xf numFmtId="263" fontId="3" fillId="32" borderId="0" xfId="357" applyNumberFormat="1" applyFont="1" applyFill="1" applyBorder="1" applyAlignment="1">
      <alignment horizontal="right" vertical="top"/>
    </xf>
    <xf numFmtId="263" fontId="0" fillId="32" borderId="0" xfId="357" applyNumberFormat="1" applyFont="1" applyFill="1" applyAlignment="1">
      <alignment horizontal="right"/>
    </xf>
    <xf numFmtId="263" fontId="96" fillId="36" borderId="3" xfId="357" applyNumberFormat="1" applyFont="1" applyFill="1" applyBorder="1" applyAlignment="1">
      <alignment horizontal="right" vertical="top"/>
    </xf>
    <xf numFmtId="263" fontId="96" fillId="0" borderId="23" xfId="357" applyNumberFormat="1" applyFont="1" applyBorder="1" applyAlignment="1">
      <alignment horizontal="right" vertical="top"/>
    </xf>
    <xf numFmtId="263" fontId="96" fillId="36" borderId="1" xfId="357" applyNumberFormat="1" applyFont="1" applyFill="1" applyBorder="1" applyAlignment="1">
      <alignment horizontal="right" vertical="top"/>
    </xf>
    <xf numFmtId="263" fontId="96" fillId="0" borderId="1" xfId="357" applyNumberFormat="1" applyFont="1" applyBorder="1" applyAlignment="1">
      <alignment horizontal="right" vertical="top"/>
    </xf>
    <xf numFmtId="263" fontId="96" fillId="0" borderId="17" xfId="357" applyNumberFormat="1" applyFont="1" applyBorder="1" applyAlignment="1">
      <alignment horizontal="right" vertical="top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357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 [1]" xfId="107"/>
    <cellStyle name="Currency [2]" xfId="108"/>
    <cellStyle name="Currency [3]" xfId="109"/>
    <cellStyle name="Currency 0.0" xfId="110"/>
    <cellStyle name="Currency 0.00" xfId="111"/>
    <cellStyle name="Currency 0.000" xfId="112"/>
    <cellStyle name="Currency 0.0000" xfId="113"/>
    <cellStyle name="Currency 2" xfId="114"/>
    <cellStyle name="Currency 2 2" xfId="115"/>
    <cellStyle name="Currency 3" xfId="116"/>
    <cellStyle name="Currency 3 2" xfId="117"/>
    <cellStyle name="Currency Input" xfId="118"/>
    <cellStyle name="Currency0" xfId="119"/>
    <cellStyle name="d" xfId="120"/>
    <cellStyle name="d," xfId="121"/>
    <cellStyle name="d1" xfId="122"/>
    <cellStyle name="d1," xfId="123"/>
    <cellStyle name="d2" xfId="124"/>
    <cellStyle name="d2," xfId="125"/>
    <cellStyle name="d3" xfId="126"/>
    <cellStyle name="Dash" xfId="127"/>
    <cellStyle name="Date" xfId="128"/>
    <cellStyle name="Date [Abbreviated]" xfId="129"/>
    <cellStyle name="Date [Long Europe]" xfId="130"/>
    <cellStyle name="Date [Long U.S.]" xfId="131"/>
    <cellStyle name="Date [Short Europe]" xfId="132"/>
    <cellStyle name="Date [Short U.S.]" xfId="133"/>
    <cellStyle name="Date_ITCM 2010 Template" xfId="134"/>
    <cellStyle name="Define$0" xfId="135"/>
    <cellStyle name="Define$1" xfId="136"/>
    <cellStyle name="Define$2" xfId="137"/>
    <cellStyle name="Define0" xfId="138"/>
    <cellStyle name="Define1" xfId="139"/>
    <cellStyle name="Define1x" xfId="140"/>
    <cellStyle name="Define2" xfId="141"/>
    <cellStyle name="Define2x" xfId="142"/>
    <cellStyle name="Dollar" xfId="143"/>
    <cellStyle name="e" xfId="144"/>
    <cellStyle name="e1" xfId="145"/>
    <cellStyle name="e2" xfId="146"/>
    <cellStyle name="Euro" xfId="147"/>
    <cellStyle name="Explanatory Text" xfId="148" builtinId="53" customBuiltin="1"/>
    <cellStyle name="Fixed" xfId="149"/>
    <cellStyle name="FOOTER - Style1" xfId="150"/>
    <cellStyle name="g" xfId="151"/>
    <cellStyle name="general" xfId="152"/>
    <cellStyle name="General [C]" xfId="153"/>
    <cellStyle name="General [R]" xfId="154"/>
    <cellStyle name="Good" xfId="155" builtinId="26" customBuiltin="1"/>
    <cellStyle name="Green" xfId="156"/>
    <cellStyle name="grey" xfId="157"/>
    <cellStyle name="Header1" xfId="158"/>
    <cellStyle name="Header2" xfId="159"/>
    <cellStyle name="Heading" xfId="160"/>
    <cellStyle name="Heading 1" xfId="161" builtinId="16" customBuiltin="1"/>
    <cellStyle name="Heading 2" xfId="162" builtinId="17" customBuiltin="1"/>
    <cellStyle name="Heading 3" xfId="163" builtinId="18" customBuiltin="1"/>
    <cellStyle name="Heading 4" xfId="164" builtinId="19" customBuiltin="1"/>
    <cellStyle name="Heading No Underline" xfId="165"/>
    <cellStyle name="Heading With Underline" xfId="166"/>
    <cellStyle name="Heading1" xfId="167"/>
    <cellStyle name="Heading2" xfId="168"/>
    <cellStyle name="Headline" xfId="169"/>
    <cellStyle name="Highlight" xfId="170"/>
    <cellStyle name="in" xfId="171"/>
    <cellStyle name="Indented [0]" xfId="172"/>
    <cellStyle name="Indented [2]" xfId="173"/>
    <cellStyle name="Indented [4]" xfId="174"/>
    <cellStyle name="Indented [6]" xfId="175"/>
    <cellStyle name="Input" xfId="176" builtinId="20" customBuiltin="1"/>
    <cellStyle name="Input [yellow]" xfId="177"/>
    <cellStyle name="Input$0" xfId="178"/>
    <cellStyle name="Input$1" xfId="179"/>
    <cellStyle name="Input$2" xfId="180"/>
    <cellStyle name="Input0" xfId="181"/>
    <cellStyle name="Input1" xfId="182"/>
    <cellStyle name="Input1x" xfId="183"/>
    <cellStyle name="Input2" xfId="184"/>
    <cellStyle name="Input2x" xfId="185"/>
    <cellStyle name="lborder" xfId="186"/>
    <cellStyle name="LeftSubtitle" xfId="187"/>
    <cellStyle name="Linked Cell" xfId="188" builtinId="24" customBuiltin="1"/>
    <cellStyle name="m" xfId="189"/>
    <cellStyle name="m1" xfId="190"/>
    <cellStyle name="m2" xfId="191"/>
    <cellStyle name="m3" xfId="192"/>
    <cellStyle name="Multiple" xfId="193"/>
    <cellStyle name="Negative" xfId="194"/>
    <cellStyle name="Neutral" xfId="195" builtinId="28" customBuiltin="1"/>
    <cellStyle name="no dec" xfId="196"/>
    <cellStyle name="Normal" xfId="0" builtinId="0"/>
    <cellStyle name="Normal - Style1" xfId="197"/>
    <cellStyle name="Normal 10 4" xfId="358"/>
    <cellStyle name="Normal 2" xfId="198"/>
    <cellStyle name="Normal 3" xfId="199"/>
    <cellStyle name="Normal 3 2" xfId="200"/>
    <cellStyle name="Normal 3_ITC-Great Plains Heintz 6-24-08a" xfId="201"/>
    <cellStyle name="Normal 4" xfId="202"/>
    <cellStyle name="Normal 4 2" xfId="203"/>
    <cellStyle name="Normal 4_ITC-Great Plains Heintz 6-24-08a" xfId="204"/>
    <cellStyle name="Normal_Attachment GG (2)" xfId="205"/>
    <cellStyle name="Normal_Schedule O Info for Mike" xfId="206"/>
    <cellStyle name="Normal_Sheet1" xfId="207"/>
    <cellStyle name="Normal_Sheet3" xfId="208"/>
    <cellStyle name="Note" xfId="209" builtinId="10" customBuiltin="1"/>
    <cellStyle name="Output" xfId="210" builtinId="21" customBuiltin="1"/>
    <cellStyle name="Output1_Back" xfId="211"/>
    <cellStyle name="p" xfId="212"/>
    <cellStyle name="p_2010 Attachment O  GG_082709" xfId="213"/>
    <cellStyle name="p_2010 Attachment O Template Supporting Work Papers_ITC Midwest" xfId="214"/>
    <cellStyle name="p_2010 Attachment O Template Supporting Work Papers_ITCTransmission" xfId="215"/>
    <cellStyle name="p_2010 Attachment O Template Supporting Work Papers_METC" xfId="216"/>
    <cellStyle name="p_2Mod11" xfId="217"/>
    <cellStyle name="p_aavidmod11.xls Chart 1" xfId="218"/>
    <cellStyle name="p_aavidmod11.xls Chart 2" xfId="219"/>
    <cellStyle name="p_Attachment O &amp; GG" xfId="220"/>
    <cellStyle name="p_charts for capm" xfId="221"/>
    <cellStyle name="p_DCF" xfId="222"/>
    <cellStyle name="p_DCF_2Mod11" xfId="223"/>
    <cellStyle name="p_DCF_aavidmod11.xls Chart 1" xfId="224"/>
    <cellStyle name="p_DCF_aavidmod11.xls Chart 2" xfId="225"/>
    <cellStyle name="p_DCF_charts for capm" xfId="226"/>
    <cellStyle name="p_DCF_DCF5" xfId="227"/>
    <cellStyle name="p_DCF_Template2" xfId="228"/>
    <cellStyle name="p_DCF_Template2_1" xfId="229"/>
    <cellStyle name="p_DCF_VERA" xfId="230"/>
    <cellStyle name="p_DCF_VERA_1" xfId="231"/>
    <cellStyle name="p_DCF_VERA_1_Template2" xfId="232"/>
    <cellStyle name="p_DCF_VERA_aavidmod11.xls Chart 2" xfId="233"/>
    <cellStyle name="p_DCF_VERA_Model02" xfId="234"/>
    <cellStyle name="p_DCF_VERA_Template2" xfId="235"/>
    <cellStyle name="p_DCF_VERA_VERA" xfId="236"/>
    <cellStyle name="p_DCF_VERA_VERA_1" xfId="237"/>
    <cellStyle name="p_DCF_VERA_VERA_2" xfId="238"/>
    <cellStyle name="p_DCF_VERA_VERA_Template2" xfId="239"/>
    <cellStyle name="p_DCF5" xfId="240"/>
    <cellStyle name="p_ITC Great Plains Formula 1-12-09a" xfId="241"/>
    <cellStyle name="p_ITCM 2010 Template" xfId="242"/>
    <cellStyle name="p_ITCMW 2009 Rate" xfId="243"/>
    <cellStyle name="p_ITCMW 2010 Rate_083109" xfId="244"/>
    <cellStyle name="p_ITCOP 2010 Rate_083109" xfId="245"/>
    <cellStyle name="p_ITCT 2009 Rate" xfId="246"/>
    <cellStyle name="p_ITCT New 2010 Attachment O &amp; GG_111209NL" xfId="247"/>
    <cellStyle name="p_METC 2010 Rate_083109" xfId="248"/>
    <cellStyle name="p_Template2" xfId="249"/>
    <cellStyle name="p_Template2_1" xfId="250"/>
    <cellStyle name="p_VERA" xfId="251"/>
    <cellStyle name="p_VERA_1" xfId="252"/>
    <cellStyle name="p_VERA_1_Template2" xfId="253"/>
    <cellStyle name="p_VERA_aavidmod11.xls Chart 2" xfId="254"/>
    <cellStyle name="p_VERA_Model02" xfId="255"/>
    <cellStyle name="p_VERA_Template2" xfId="256"/>
    <cellStyle name="p_VERA_VERA" xfId="257"/>
    <cellStyle name="p_VERA_VERA_1" xfId="258"/>
    <cellStyle name="p_VERA_VERA_2" xfId="259"/>
    <cellStyle name="p_VERA_VERA_Template2" xfId="260"/>
    <cellStyle name="p1" xfId="261"/>
    <cellStyle name="p2" xfId="262"/>
    <cellStyle name="p3" xfId="263"/>
    <cellStyle name="Percent %" xfId="264"/>
    <cellStyle name="Percent % Long Underline" xfId="265"/>
    <cellStyle name="Percent (0)" xfId="266"/>
    <cellStyle name="Percent [0]" xfId="267"/>
    <cellStyle name="Percent [1]" xfId="268"/>
    <cellStyle name="Percent [2]" xfId="269"/>
    <cellStyle name="Percent [3]" xfId="270"/>
    <cellStyle name="Percent 0.0%" xfId="271"/>
    <cellStyle name="Percent 0.0% Long Underline" xfId="272"/>
    <cellStyle name="Percent 0.00%" xfId="273"/>
    <cellStyle name="Percent 0.00% Long Underline" xfId="274"/>
    <cellStyle name="Percent 0.000%" xfId="275"/>
    <cellStyle name="Percent 0.000% Long Underline" xfId="276"/>
    <cellStyle name="Percent 0.0000%" xfId="277"/>
    <cellStyle name="Percent 0.0000% Long Underline" xfId="278"/>
    <cellStyle name="Percent 2" xfId="279"/>
    <cellStyle name="Percent 2 2" xfId="280"/>
    <cellStyle name="Percent 3" xfId="281"/>
    <cellStyle name="Percent 3 2" xfId="282"/>
    <cellStyle name="Percent Input" xfId="283"/>
    <cellStyle name="Percent0" xfId="284"/>
    <cellStyle name="Percent1" xfId="285"/>
    <cellStyle name="Percent2" xfId="286"/>
    <cellStyle name="PSChar" xfId="287"/>
    <cellStyle name="PSDate" xfId="288"/>
    <cellStyle name="PSDec" xfId="289"/>
    <cellStyle name="PSdesc" xfId="290"/>
    <cellStyle name="PSHeading" xfId="291"/>
    <cellStyle name="PSInt" xfId="292"/>
    <cellStyle name="PSSpacer" xfId="293"/>
    <cellStyle name="PStest" xfId="294"/>
    <cellStyle name="R00A" xfId="295"/>
    <cellStyle name="R00B" xfId="296"/>
    <cellStyle name="R00L" xfId="297"/>
    <cellStyle name="R01A" xfId="298"/>
    <cellStyle name="R01B" xfId="299"/>
    <cellStyle name="R01H" xfId="300"/>
    <cellStyle name="R01L" xfId="301"/>
    <cellStyle name="R02A" xfId="302"/>
    <cellStyle name="R02B" xfId="303"/>
    <cellStyle name="R02H" xfId="304"/>
    <cellStyle name="R02L" xfId="305"/>
    <cellStyle name="R03A" xfId="306"/>
    <cellStyle name="R03B" xfId="307"/>
    <cellStyle name="R03H" xfId="308"/>
    <cellStyle name="R03L" xfId="309"/>
    <cellStyle name="R04A" xfId="310"/>
    <cellStyle name="R04B" xfId="311"/>
    <cellStyle name="R04H" xfId="312"/>
    <cellStyle name="R04L" xfId="313"/>
    <cellStyle name="R05A" xfId="314"/>
    <cellStyle name="R05B" xfId="315"/>
    <cellStyle name="R05H" xfId="316"/>
    <cellStyle name="R05L" xfId="317"/>
    <cellStyle name="R06A" xfId="318"/>
    <cellStyle name="R06B" xfId="319"/>
    <cellStyle name="R06H" xfId="320"/>
    <cellStyle name="R06L" xfId="321"/>
    <cellStyle name="R07A" xfId="322"/>
    <cellStyle name="R07B" xfId="323"/>
    <cellStyle name="R07H" xfId="324"/>
    <cellStyle name="R07L" xfId="325"/>
    <cellStyle name="rborder" xfId="326"/>
    <cellStyle name="red" xfId="327"/>
    <cellStyle name="s_HardInc " xfId="328"/>
    <cellStyle name="s_HardInc _ITC Great Plains Formula 1-12-09a" xfId="329"/>
    <cellStyle name="scenario" xfId="330"/>
    <cellStyle name="Sheetmult" xfId="331"/>
    <cellStyle name="Shtmultx" xfId="332"/>
    <cellStyle name="Style 1" xfId="333"/>
    <cellStyle name="STYLE1" xfId="334"/>
    <cellStyle name="STYLE2" xfId="335"/>
    <cellStyle name="TableHeading" xfId="336"/>
    <cellStyle name="tb" xfId="337"/>
    <cellStyle name="Tickmark" xfId="338"/>
    <cellStyle name="Title" xfId="339" builtinId="15" customBuiltin="1"/>
    <cellStyle name="Title1" xfId="340"/>
    <cellStyle name="top" xfId="341"/>
    <cellStyle name="Total" xfId="342" builtinId="25" customBuiltin="1"/>
    <cellStyle name="w" xfId="343"/>
    <cellStyle name="Warning Text" xfId="344" builtinId="11" customBuiltin="1"/>
    <cellStyle name="XComma" xfId="345"/>
    <cellStyle name="XComma 0.0" xfId="346"/>
    <cellStyle name="XComma 0.00" xfId="347"/>
    <cellStyle name="XComma 0.000" xfId="348"/>
    <cellStyle name="XCurrency" xfId="349"/>
    <cellStyle name="XCurrency 0.0" xfId="350"/>
    <cellStyle name="XCurrency 0.00" xfId="351"/>
    <cellStyle name="XCurrency 0.000" xfId="352"/>
    <cellStyle name="yra" xfId="353"/>
    <cellStyle name="yrActual" xfId="354"/>
    <cellStyle name="yre" xfId="355"/>
    <cellStyle name="yrExpect" xfId="35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H56" sqref="H56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37</v>
      </c>
    </row>
    <row r="2" spans="1:13">
      <c r="A2" s="2"/>
    </row>
    <row r="3" spans="1:13">
      <c r="A3" s="1" t="s">
        <v>24</v>
      </c>
      <c r="B3" s="38">
        <v>2017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25</v>
      </c>
      <c r="B5" s="5" t="s">
        <v>49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31</v>
      </c>
    </row>
    <row r="7" spans="1:13">
      <c r="A7" s="4"/>
      <c r="B7" s="31" t="s">
        <v>28</v>
      </c>
      <c r="C7" s="47">
        <v>1203</v>
      </c>
      <c r="D7" s="47">
        <v>2220</v>
      </c>
      <c r="E7" s="47">
        <v>2221</v>
      </c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27" t="s">
        <v>15</v>
      </c>
    </row>
    <row r="8" spans="1:13">
      <c r="A8" s="4"/>
      <c r="B8" s="31" t="s">
        <v>12</v>
      </c>
      <c r="C8" s="32" t="s">
        <v>48</v>
      </c>
      <c r="D8" s="32" t="s">
        <v>48</v>
      </c>
      <c r="E8" s="32" t="s">
        <v>48</v>
      </c>
      <c r="F8" s="32" t="s">
        <v>27</v>
      </c>
      <c r="G8" s="32" t="s">
        <v>27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</row>
    <row r="9" spans="1:13" ht="15" customHeight="1">
      <c r="A9" s="4"/>
      <c r="B9" s="31" t="s">
        <v>32</v>
      </c>
      <c r="C9" s="32" t="s">
        <v>31</v>
      </c>
      <c r="D9" s="32" t="s">
        <v>31</v>
      </c>
      <c r="E9" s="32" t="s">
        <v>31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15</v>
      </c>
      <c r="L9" s="32" t="s">
        <v>15</v>
      </c>
    </row>
    <row r="10" spans="1:13">
      <c r="A10" s="21" t="s">
        <v>14</v>
      </c>
      <c r="B10" s="12" t="str">
        <f xml:space="preserve"> "December " &amp; B3-1</f>
        <v>December 2016</v>
      </c>
      <c r="C10" s="48">
        <v>26463605</v>
      </c>
      <c r="D10" s="50">
        <v>45887320</v>
      </c>
      <c r="E10" s="48">
        <v>68157088</v>
      </c>
      <c r="F10" s="50">
        <v>0</v>
      </c>
      <c r="G10" s="48">
        <v>0</v>
      </c>
      <c r="H10" s="50">
        <v>0</v>
      </c>
      <c r="I10" s="48">
        <v>0</v>
      </c>
      <c r="J10" s="50">
        <v>0</v>
      </c>
      <c r="K10" s="48">
        <v>0</v>
      </c>
      <c r="L10" s="50">
        <v>0</v>
      </c>
    </row>
    <row r="11" spans="1:13">
      <c r="A11" s="22" t="s">
        <v>11</v>
      </c>
      <c r="B11" s="13" t="str">
        <f xml:space="preserve"> "January " &amp; B3</f>
        <v>January 2017</v>
      </c>
      <c r="C11" s="49">
        <v>26460560</v>
      </c>
      <c r="D11" s="51">
        <v>53710876</v>
      </c>
      <c r="E11" s="49">
        <v>69233661</v>
      </c>
      <c r="F11" s="51">
        <v>0</v>
      </c>
      <c r="G11" s="49">
        <v>0</v>
      </c>
      <c r="H11" s="51">
        <v>0</v>
      </c>
      <c r="I11" s="49">
        <v>0</v>
      </c>
      <c r="J11" s="51">
        <v>0</v>
      </c>
      <c r="K11" s="49">
        <v>0</v>
      </c>
      <c r="L11" s="51">
        <v>0</v>
      </c>
    </row>
    <row r="12" spans="1:13">
      <c r="A12" s="22"/>
      <c r="B12" s="14" t="s">
        <v>1</v>
      </c>
      <c r="C12" s="49">
        <v>26458086</v>
      </c>
      <c r="D12" s="51">
        <v>58897784</v>
      </c>
      <c r="E12" s="49">
        <v>70718544</v>
      </c>
      <c r="F12" s="51">
        <v>0</v>
      </c>
      <c r="G12" s="49">
        <v>0</v>
      </c>
      <c r="H12" s="51">
        <v>0</v>
      </c>
      <c r="I12" s="49">
        <v>0</v>
      </c>
      <c r="J12" s="51">
        <v>0</v>
      </c>
      <c r="K12" s="49">
        <v>0</v>
      </c>
      <c r="L12" s="51">
        <v>0</v>
      </c>
    </row>
    <row r="13" spans="1:13">
      <c r="A13" s="22"/>
      <c r="B13" s="14" t="s">
        <v>2</v>
      </c>
      <c r="C13" s="49">
        <v>26459865</v>
      </c>
      <c r="D13" s="51">
        <v>61521618</v>
      </c>
      <c r="E13" s="49">
        <v>71850353</v>
      </c>
      <c r="F13" s="51">
        <v>0</v>
      </c>
      <c r="G13" s="49">
        <v>0</v>
      </c>
      <c r="H13" s="51">
        <v>0</v>
      </c>
      <c r="I13" s="49">
        <v>0</v>
      </c>
      <c r="J13" s="51">
        <v>0</v>
      </c>
      <c r="K13" s="49">
        <v>0</v>
      </c>
      <c r="L13" s="51">
        <v>0</v>
      </c>
    </row>
    <row r="14" spans="1:13">
      <c r="A14" s="22"/>
      <c r="B14" s="14" t="s">
        <v>3</v>
      </c>
      <c r="C14" s="49">
        <v>26458229</v>
      </c>
      <c r="D14" s="51">
        <v>66402627</v>
      </c>
      <c r="E14" s="49">
        <v>72331460</v>
      </c>
      <c r="F14" s="51">
        <v>0</v>
      </c>
      <c r="G14" s="49">
        <v>0</v>
      </c>
      <c r="H14" s="51">
        <v>0</v>
      </c>
      <c r="I14" s="49">
        <v>0</v>
      </c>
      <c r="J14" s="51">
        <v>0</v>
      </c>
      <c r="K14" s="49">
        <v>0</v>
      </c>
      <c r="L14" s="51">
        <v>0</v>
      </c>
    </row>
    <row r="15" spans="1:13">
      <c r="A15" s="22"/>
      <c r="B15" s="14" t="s">
        <v>4</v>
      </c>
      <c r="C15" s="49">
        <v>26461132</v>
      </c>
      <c r="D15" s="51">
        <v>70048432</v>
      </c>
      <c r="E15" s="49">
        <v>72769754</v>
      </c>
      <c r="F15" s="51">
        <v>0</v>
      </c>
      <c r="G15" s="49">
        <v>0</v>
      </c>
      <c r="H15" s="51">
        <v>0</v>
      </c>
      <c r="I15" s="49">
        <v>0</v>
      </c>
      <c r="J15" s="51">
        <v>0</v>
      </c>
      <c r="K15" s="49">
        <v>0</v>
      </c>
      <c r="L15" s="51">
        <v>0</v>
      </c>
    </row>
    <row r="16" spans="1:13">
      <c r="A16" s="22"/>
      <c r="B16" s="14" t="s">
        <v>5</v>
      </c>
      <c r="C16" s="49">
        <v>26458063</v>
      </c>
      <c r="D16" s="51">
        <v>72746909</v>
      </c>
      <c r="E16" s="49">
        <v>73025838</v>
      </c>
      <c r="F16" s="51">
        <v>0</v>
      </c>
      <c r="G16" s="49">
        <v>0</v>
      </c>
      <c r="H16" s="51">
        <v>0</v>
      </c>
      <c r="I16" s="49">
        <v>0</v>
      </c>
      <c r="J16" s="51">
        <v>0</v>
      </c>
      <c r="K16" s="49">
        <v>0</v>
      </c>
      <c r="L16" s="51">
        <v>0</v>
      </c>
    </row>
    <row r="17" spans="1:12">
      <c r="A17" s="22"/>
      <c r="B17" s="14" t="s">
        <v>6</v>
      </c>
      <c r="C17" s="49">
        <v>26458063</v>
      </c>
      <c r="D17" s="51">
        <v>75900073</v>
      </c>
      <c r="E17" s="49">
        <v>73278523</v>
      </c>
      <c r="F17" s="51">
        <v>0</v>
      </c>
      <c r="G17" s="49">
        <v>0</v>
      </c>
      <c r="H17" s="51">
        <v>0</v>
      </c>
      <c r="I17" s="49">
        <v>0</v>
      </c>
      <c r="J17" s="51">
        <v>0</v>
      </c>
      <c r="K17" s="49">
        <v>0</v>
      </c>
      <c r="L17" s="51">
        <v>0</v>
      </c>
    </row>
    <row r="18" spans="1:12">
      <c r="A18" s="22"/>
      <c r="B18" s="14" t="s">
        <v>7</v>
      </c>
      <c r="C18" s="49">
        <v>26458063</v>
      </c>
      <c r="D18" s="51">
        <v>80337404</v>
      </c>
      <c r="E18" s="49">
        <v>73535548</v>
      </c>
      <c r="F18" s="51">
        <v>0</v>
      </c>
      <c r="G18" s="49">
        <v>0</v>
      </c>
      <c r="H18" s="51">
        <v>0</v>
      </c>
      <c r="I18" s="49">
        <v>0</v>
      </c>
      <c r="J18" s="51">
        <v>0</v>
      </c>
      <c r="K18" s="49">
        <v>0</v>
      </c>
      <c r="L18" s="51">
        <v>0</v>
      </c>
    </row>
    <row r="19" spans="1:12">
      <c r="A19" s="22"/>
      <c r="B19" s="14" t="s">
        <v>8</v>
      </c>
      <c r="C19" s="49">
        <v>26458063</v>
      </c>
      <c r="D19" s="51">
        <v>82861068</v>
      </c>
      <c r="E19" s="49">
        <v>73728681</v>
      </c>
      <c r="F19" s="51">
        <v>0</v>
      </c>
      <c r="G19" s="49">
        <v>0</v>
      </c>
      <c r="H19" s="51">
        <v>0</v>
      </c>
      <c r="I19" s="49">
        <v>0</v>
      </c>
      <c r="J19" s="51">
        <v>0</v>
      </c>
      <c r="K19" s="49">
        <v>0</v>
      </c>
      <c r="L19" s="51">
        <v>0</v>
      </c>
    </row>
    <row r="20" spans="1:12">
      <c r="A20" s="22"/>
      <c r="B20" s="14" t="s">
        <v>9</v>
      </c>
      <c r="C20" s="49">
        <v>26458063</v>
      </c>
      <c r="D20" s="51">
        <v>85381732</v>
      </c>
      <c r="E20" s="49">
        <v>74968162</v>
      </c>
      <c r="F20" s="51">
        <v>0</v>
      </c>
      <c r="G20" s="49">
        <v>0</v>
      </c>
      <c r="H20" s="51">
        <v>0</v>
      </c>
      <c r="I20" s="49">
        <v>0</v>
      </c>
      <c r="J20" s="51">
        <v>0</v>
      </c>
      <c r="K20" s="49">
        <v>0</v>
      </c>
      <c r="L20" s="51">
        <v>0</v>
      </c>
    </row>
    <row r="21" spans="1:12">
      <c r="A21" s="22"/>
      <c r="B21" s="14" t="s">
        <v>10</v>
      </c>
      <c r="C21" s="49">
        <v>26458063</v>
      </c>
      <c r="D21" s="51">
        <v>88125896</v>
      </c>
      <c r="E21" s="49">
        <v>75139560</v>
      </c>
      <c r="F21" s="51">
        <v>0</v>
      </c>
      <c r="G21" s="49">
        <v>0</v>
      </c>
      <c r="H21" s="51">
        <v>0</v>
      </c>
      <c r="I21" s="49">
        <v>0</v>
      </c>
      <c r="J21" s="51">
        <v>0</v>
      </c>
      <c r="K21" s="49">
        <v>0</v>
      </c>
      <c r="L21" s="51">
        <v>0</v>
      </c>
    </row>
    <row r="22" spans="1:12">
      <c r="A22" s="23"/>
      <c r="B22" s="15" t="str">
        <f xml:space="preserve"> "December " &amp; B3</f>
        <v>December 2017</v>
      </c>
      <c r="C22" s="49">
        <v>26458063</v>
      </c>
      <c r="D22" s="51">
        <v>92467646</v>
      </c>
      <c r="E22" s="49">
        <v>75329885</v>
      </c>
      <c r="F22" s="51">
        <v>0</v>
      </c>
      <c r="G22" s="49">
        <v>0</v>
      </c>
      <c r="H22" s="51">
        <v>0</v>
      </c>
      <c r="I22" s="49">
        <v>0</v>
      </c>
      <c r="J22" s="51">
        <v>0</v>
      </c>
      <c r="K22" s="49">
        <v>0</v>
      </c>
      <c r="L22" s="51">
        <v>0</v>
      </c>
    </row>
    <row r="23" spans="1:12">
      <c r="A23" s="11"/>
      <c r="B23" s="26" t="s">
        <v>26</v>
      </c>
      <c r="C23" s="52">
        <f>AVERAGE(C10:C22)</f>
        <v>26459070.615384616</v>
      </c>
      <c r="D23" s="53">
        <f>AVERAGE(D10:D22)</f>
        <v>71868414.230769232</v>
      </c>
      <c r="E23" s="52">
        <f t="shared" ref="E23:L23" si="0">AVERAGE(E10:E22)</f>
        <v>72620542.84615384</v>
      </c>
      <c r="F23" s="53">
        <f t="shared" si="0"/>
        <v>0</v>
      </c>
      <c r="G23" s="52">
        <f t="shared" si="0"/>
        <v>0</v>
      </c>
      <c r="H23" s="53">
        <f t="shared" si="0"/>
        <v>0</v>
      </c>
      <c r="I23" s="52">
        <f t="shared" si="0"/>
        <v>0</v>
      </c>
      <c r="J23" s="53">
        <f t="shared" si="0"/>
        <v>0</v>
      </c>
      <c r="K23" s="52">
        <f t="shared" si="0"/>
        <v>0</v>
      </c>
      <c r="L23" s="53">
        <f t="shared" si="0"/>
        <v>0</v>
      </c>
    </row>
    <row r="24" spans="1:12">
      <c r="A24" s="11"/>
      <c r="B24" s="26"/>
      <c r="C24" s="54"/>
      <c r="D24" s="55"/>
      <c r="E24" s="54"/>
      <c r="F24" s="55"/>
      <c r="G24" s="54"/>
      <c r="H24" s="55"/>
      <c r="I24" s="54"/>
      <c r="J24" s="55"/>
      <c r="K24" s="54"/>
      <c r="L24" s="55"/>
    </row>
    <row r="25" spans="1:12">
      <c r="A25" s="11"/>
      <c r="B25" s="26"/>
      <c r="C25" s="54"/>
      <c r="D25" s="55"/>
      <c r="E25" s="54"/>
      <c r="F25" s="55"/>
      <c r="G25" s="54"/>
      <c r="H25" s="55"/>
      <c r="I25" s="54"/>
      <c r="J25" s="55"/>
      <c r="K25" s="54"/>
      <c r="L25" s="55"/>
    </row>
    <row r="26" spans="1:12">
      <c r="A26" s="21" t="s">
        <v>33</v>
      </c>
      <c r="B26" s="12" t="str">
        <f>B10</f>
        <v>December 2016</v>
      </c>
      <c r="C26" s="48">
        <v>1081612</v>
      </c>
      <c r="D26" s="50">
        <v>0</v>
      </c>
      <c r="E26" s="48">
        <v>8013</v>
      </c>
      <c r="F26" s="50">
        <v>0</v>
      </c>
      <c r="G26" s="48">
        <v>0</v>
      </c>
      <c r="H26" s="50">
        <v>0</v>
      </c>
      <c r="I26" s="48">
        <v>0</v>
      </c>
      <c r="J26" s="50">
        <v>0</v>
      </c>
      <c r="K26" s="48">
        <v>0</v>
      </c>
      <c r="L26" s="50">
        <v>0</v>
      </c>
    </row>
    <row r="27" spans="1:12">
      <c r="A27" s="22" t="s">
        <v>34</v>
      </c>
      <c r="B27" s="13" t="str">
        <f>B11</f>
        <v>January 2017</v>
      </c>
      <c r="C27" s="49">
        <v>1117426</v>
      </c>
      <c r="D27" s="51">
        <v>0</v>
      </c>
      <c r="E27" s="49">
        <v>8516</v>
      </c>
      <c r="F27" s="51">
        <v>0</v>
      </c>
      <c r="G27" s="49">
        <v>0</v>
      </c>
      <c r="H27" s="51">
        <v>0</v>
      </c>
      <c r="I27" s="49">
        <v>0</v>
      </c>
      <c r="J27" s="51">
        <v>0</v>
      </c>
      <c r="K27" s="49">
        <v>0</v>
      </c>
      <c r="L27" s="51">
        <v>0</v>
      </c>
    </row>
    <row r="28" spans="1:12">
      <c r="A28" s="22" t="s">
        <v>38</v>
      </c>
      <c r="B28" s="18" t="s">
        <v>1</v>
      </c>
      <c r="C28" s="49">
        <v>1153236</v>
      </c>
      <c r="D28" s="51">
        <v>0</v>
      </c>
      <c r="E28" s="49">
        <v>9019</v>
      </c>
      <c r="F28" s="51">
        <v>0</v>
      </c>
      <c r="G28" s="49">
        <v>0</v>
      </c>
      <c r="H28" s="51">
        <v>0</v>
      </c>
      <c r="I28" s="49">
        <v>0</v>
      </c>
      <c r="J28" s="51">
        <v>0</v>
      </c>
      <c r="K28" s="49">
        <v>0</v>
      </c>
      <c r="L28" s="51">
        <v>0</v>
      </c>
    </row>
    <row r="29" spans="1:12">
      <c r="A29" s="22"/>
      <c r="B29" s="18" t="s">
        <v>2</v>
      </c>
      <c r="C29" s="49">
        <v>1189042</v>
      </c>
      <c r="D29" s="51">
        <v>0</v>
      </c>
      <c r="E29" s="49">
        <v>9522</v>
      </c>
      <c r="F29" s="51">
        <v>0</v>
      </c>
      <c r="G29" s="49">
        <v>0</v>
      </c>
      <c r="H29" s="51">
        <v>0</v>
      </c>
      <c r="I29" s="49">
        <v>0</v>
      </c>
      <c r="J29" s="51">
        <v>0</v>
      </c>
      <c r="K29" s="49">
        <v>0</v>
      </c>
      <c r="L29" s="51">
        <v>0</v>
      </c>
    </row>
    <row r="30" spans="1:12">
      <c r="A30" s="22"/>
      <c r="B30" s="18" t="s">
        <v>3</v>
      </c>
      <c r="C30" s="49">
        <v>1224851</v>
      </c>
      <c r="D30" s="51">
        <v>0</v>
      </c>
      <c r="E30" s="49">
        <v>10025</v>
      </c>
      <c r="F30" s="51">
        <v>0</v>
      </c>
      <c r="G30" s="49">
        <v>0</v>
      </c>
      <c r="H30" s="51">
        <v>0</v>
      </c>
      <c r="I30" s="49">
        <v>0</v>
      </c>
      <c r="J30" s="51">
        <v>0</v>
      </c>
      <c r="K30" s="49">
        <v>0</v>
      </c>
      <c r="L30" s="51">
        <v>0</v>
      </c>
    </row>
    <row r="31" spans="1:12">
      <c r="A31" s="22"/>
      <c r="B31" s="18" t="s">
        <v>4</v>
      </c>
      <c r="C31" s="49">
        <v>1260657</v>
      </c>
      <c r="D31" s="51">
        <v>0</v>
      </c>
      <c r="E31" s="49">
        <v>10528</v>
      </c>
      <c r="F31" s="51">
        <v>0</v>
      </c>
      <c r="G31" s="49">
        <v>0</v>
      </c>
      <c r="H31" s="51">
        <v>0</v>
      </c>
      <c r="I31" s="49">
        <v>0</v>
      </c>
      <c r="J31" s="51">
        <v>0</v>
      </c>
      <c r="K31" s="49">
        <v>0</v>
      </c>
      <c r="L31" s="51">
        <v>0</v>
      </c>
    </row>
    <row r="32" spans="1:12">
      <c r="A32" s="22"/>
      <c r="B32" s="18" t="s">
        <v>5</v>
      </c>
      <c r="C32" s="49">
        <v>1296468</v>
      </c>
      <c r="D32" s="51">
        <v>0</v>
      </c>
      <c r="E32" s="49">
        <v>11031</v>
      </c>
      <c r="F32" s="51">
        <v>0</v>
      </c>
      <c r="G32" s="49">
        <v>0</v>
      </c>
      <c r="H32" s="51">
        <v>0</v>
      </c>
      <c r="I32" s="49">
        <v>0</v>
      </c>
      <c r="J32" s="51">
        <v>0</v>
      </c>
      <c r="K32" s="49">
        <v>0</v>
      </c>
      <c r="L32" s="51">
        <v>0</v>
      </c>
    </row>
    <row r="33" spans="1:12">
      <c r="A33" s="22"/>
      <c r="B33" s="18" t="s">
        <v>6</v>
      </c>
      <c r="C33" s="49">
        <v>1332274</v>
      </c>
      <c r="D33" s="51">
        <v>0</v>
      </c>
      <c r="E33" s="49">
        <v>11534</v>
      </c>
      <c r="F33" s="51">
        <v>0</v>
      </c>
      <c r="G33" s="49">
        <v>0</v>
      </c>
      <c r="H33" s="51">
        <v>0</v>
      </c>
      <c r="I33" s="49">
        <v>0</v>
      </c>
      <c r="J33" s="51">
        <v>0</v>
      </c>
      <c r="K33" s="49">
        <v>0</v>
      </c>
      <c r="L33" s="51">
        <v>0</v>
      </c>
    </row>
    <row r="34" spans="1:12">
      <c r="A34" s="22"/>
      <c r="B34" s="18" t="s">
        <v>7</v>
      </c>
      <c r="C34" s="49">
        <v>1368080</v>
      </c>
      <c r="D34" s="51">
        <v>0</v>
      </c>
      <c r="E34" s="49">
        <v>12037</v>
      </c>
      <c r="F34" s="51">
        <v>0</v>
      </c>
      <c r="G34" s="49">
        <v>0</v>
      </c>
      <c r="H34" s="51">
        <v>0</v>
      </c>
      <c r="I34" s="49">
        <v>0</v>
      </c>
      <c r="J34" s="51">
        <v>0</v>
      </c>
      <c r="K34" s="49">
        <v>0</v>
      </c>
      <c r="L34" s="51">
        <v>0</v>
      </c>
    </row>
    <row r="35" spans="1:12">
      <c r="A35" s="22"/>
      <c r="B35" s="18" t="s">
        <v>8</v>
      </c>
      <c r="C35" s="49">
        <v>1403886</v>
      </c>
      <c r="D35" s="51">
        <v>0</v>
      </c>
      <c r="E35" s="49">
        <v>12540</v>
      </c>
      <c r="F35" s="51">
        <v>0</v>
      </c>
      <c r="G35" s="49">
        <v>0</v>
      </c>
      <c r="H35" s="51">
        <v>0</v>
      </c>
      <c r="I35" s="49">
        <v>0</v>
      </c>
      <c r="J35" s="51">
        <v>0</v>
      </c>
      <c r="K35" s="49">
        <v>0</v>
      </c>
      <c r="L35" s="51">
        <v>0</v>
      </c>
    </row>
    <row r="36" spans="1:12">
      <c r="A36" s="22"/>
      <c r="B36" s="18" t="s">
        <v>9</v>
      </c>
      <c r="C36" s="49">
        <v>1439693</v>
      </c>
      <c r="D36" s="51">
        <v>0</v>
      </c>
      <c r="E36" s="49">
        <v>13043</v>
      </c>
      <c r="F36" s="51">
        <v>0</v>
      </c>
      <c r="G36" s="49">
        <v>0</v>
      </c>
      <c r="H36" s="51">
        <v>0</v>
      </c>
      <c r="I36" s="49">
        <v>0</v>
      </c>
      <c r="J36" s="51">
        <v>0</v>
      </c>
      <c r="K36" s="49">
        <v>0</v>
      </c>
      <c r="L36" s="51">
        <v>0</v>
      </c>
    </row>
    <row r="37" spans="1:12">
      <c r="A37" s="22"/>
      <c r="B37" s="18" t="s">
        <v>10</v>
      </c>
      <c r="C37" s="49">
        <v>1475499</v>
      </c>
      <c r="D37" s="51">
        <v>0</v>
      </c>
      <c r="E37" s="49">
        <v>13546</v>
      </c>
      <c r="F37" s="51">
        <v>0</v>
      </c>
      <c r="G37" s="49">
        <v>0</v>
      </c>
      <c r="H37" s="51">
        <v>0</v>
      </c>
      <c r="I37" s="49">
        <v>0</v>
      </c>
      <c r="J37" s="51">
        <v>0</v>
      </c>
      <c r="K37" s="49">
        <v>0</v>
      </c>
      <c r="L37" s="51">
        <v>0</v>
      </c>
    </row>
    <row r="38" spans="1:12">
      <c r="A38" s="23"/>
      <c r="B38" s="15" t="str">
        <f>+B22</f>
        <v>December 2017</v>
      </c>
      <c r="C38" s="49">
        <v>1511305</v>
      </c>
      <c r="D38" s="51">
        <v>0</v>
      </c>
      <c r="E38" s="49">
        <v>14049</v>
      </c>
      <c r="F38" s="51">
        <v>0</v>
      </c>
      <c r="G38" s="49">
        <v>0</v>
      </c>
      <c r="H38" s="51">
        <v>0</v>
      </c>
      <c r="I38" s="49">
        <v>0</v>
      </c>
      <c r="J38" s="51">
        <v>0</v>
      </c>
      <c r="K38" s="49">
        <v>0</v>
      </c>
      <c r="L38" s="51">
        <v>0</v>
      </c>
    </row>
    <row r="39" spans="1:12">
      <c r="A39" s="11"/>
      <c r="B39" s="26" t="s">
        <v>26</v>
      </c>
      <c r="C39" s="52">
        <f t="shared" ref="C39:L39" si="1">AVERAGE(C26:C38)</f>
        <v>1296463.7692307692</v>
      </c>
      <c r="D39" s="53">
        <f t="shared" si="1"/>
        <v>0</v>
      </c>
      <c r="E39" s="52">
        <f t="shared" si="1"/>
        <v>11031</v>
      </c>
      <c r="F39" s="53">
        <f t="shared" si="1"/>
        <v>0</v>
      </c>
      <c r="G39" s="52">
        <f t="shared" si="1"/>
        <v>0</v>
      </c>
      <c r="H39" s="53">
        <f t="shared" si="1"/>
        <v>0</v>
      </c>
      <c r="I39" s="52">
        <f t="shared" si="1"/>
        <v>0</v>
      </c>
      <c r="J39" s="53">
        <f t="shared" si="1"/>
        <v>0</v>
      </c>
      <c r="K39" s="52">
        <f t="shared" si="1"/>
        <v>0</v>
      </c>
      <c r="L39" s="53">
        <f t="shared" si="1"/>
        <v>0</v>
      </c>
    </row>
    <row r="40" spans="1:12" s="30" customFormat="1">
      <c r="A40" s="33"/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>
      <c r="A41" s="11"/>
      <c r="B41" s="8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>
      <c r="A42" s="11"/>
      <c r="B42" s="10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>
      <c r="A43" s="21" t="s">
        <v>13</v>
      </c>
      <c r="B43" s="16" t="str">
        <f>B10</f>
        <v>December 2016</v>
      </c>
      <c r="C43" s="59">
        <f t="shared" ref="C43:D55" si="2">+C10-C26</f>
        <v>25381993</v>
      </c>
      <c r="D43" s="60">
        <f t="shared" si="2"/>
        <v>45887320</v>
      </c>
      <c r="E43" s="59">
        <f t="shared" ref="E43:L43" si="3">+E10-E26</f>
        <v>68149075</v>
      </c>
      <c r="F43" s="60">
        <f t="shared" si="3"/>
        <v>0</v>
      </c>
      <c r="G43" s="59">
        <f t="shared" si="3"/>
        <v>0</v>
      </c>
      <c r="H43" s="60">
        <f t="shared" si="3"/>
        <v>0</v>
      </c>
      <c r="I43" s="59">
        <f t="shared" si="3"/>
        <v>0</v>
      </c>
      <c r="J43" s="60">
        <f t="shared" si="3"/>
        <v>0</v>
      </c>
      <c r="K43" s="59">
        <f t="shared" si="3"/>
        <v>0</v>
      </c>
      <c r="L43" s="60">
        <f t="shared" si="3"/>
        <v>0</v>
      </c>
    </row>
    <row r="44" spans="1:12">
      <c r="A44" s="22" t="s">
        <v>39</v>
      </c>
      <c r="B44" s="17" t="str">
        <f>B11</f>
        <v>January 2017</v>
      </c>
      <c r="C44" s="61">
        <f t="shared" si="2"/>
        <v>25343134</v>
      </c>
      <c r="D44" s="55">
        <f t="shared" si="2"/>
        <v>53710876</v>
      </c>
      <c r="E44" s="61">
        <f t="shared" ref="E44:L44" si="4">+E11-E27</f>
        <v>69225145</v>
      </c>
      <c r="F44" s="55">
        <f t="shared" si="4"/>
        <v>0</v>
      </c>
      <c r="G44" s="61">
        <f t="shared" si="4"/>
        <v>0</v>
      </c>
      <c r="H44" s="55">
        <f t="shared" si="4"/>
        <v>0</v>
      </c>
      <c r="I44" s="61">
        <f t="shared" si="4"/>
        <v>0</v>
      </c>
      <c r="J44" s="55">
        <f t="shared" si="4"/>
        <v>0</v>
      </c>
      <c r="K44" s="61">
        <f t="shared" si="4"/>
        <v>0</v>
      </c>
      <c r="L44" s="55">
        <f t="shared" si="4"/>
        <v>0</v>
      </c>
    </row>
    <row r="45" spans="1:12">
      <c r="A45" s="22"/>
      <c r="B45" s="18" t="s">
        <v>1</v>
      </c>
      <c r="C45" s="61">
        <f t="shared" si="2"/>
        <v>25304850</v>
      </c>
      <c r="D45" s="55">
        <f t="shared" si="2"/>
        <v>58897784</v>
      </c>
      <c r="E45" s="61">
        <f t="shared" ref="E45:L45" si="5">+E12-E28</f>
        <v>70709525</v>
      </c>
      <c r="F45" s="55">
        <f t="shared" si="5"/>
        <v>0</v>
      </c>
      <c r="G45" s="61">
        <f t="shared" si="5"/>
        <v>0</v>
      </c>
      <c r="H45" s="55">
        <f t="shared" si="5"/>
        <v>0</v>
      </c>
      <c r="I45" s="61">
        <f t="shared" si="5"/>
        <v>0</v>
      </c>
      <c r="J45" s="55">
        <f t="shared" si="5"/>
        <v>0</v>
      </c>
      <c r="K45" s="61">
        <f t="shared" si="5"/>
        <v>0</v>
      </c>
      <c r="L45" s="55">
        <f t="shared" si="5"/>
        <v>0</v>
      </c>
    </row>
    <row r="46" spans="1:12">
      <c r="A46" s="22"/>
      <c r="B46" s="18" t="s">
        <v>2</v>
      </c>
      <c r="C46" s="61">
        <f t="shared" si="2"/>
        <v>25270823</v>
      </c>
      <c r="D46" s="55">
        <f t="shared" si="2"/>
        <v>61521618</v>
      </c>
      <c r="E46" s="61">
        <f t="shared" ref="E46:L46" si="6">+E13-E29</f>
        <v>71840831</v>
      </c>
      <c r="F46" s="55">
        <f t="shared" si="6"/>
        <v>0</v>
      </c>
      <c r="G46" s="61">
        <f t="shared" si="6"/>
        <v>0</v>
      </c>
      <c r="H46" s="55">
        <f>+H13-H29</f>
        <v>0</v>
      </c>
      <c r="I46" s="61">
        <f t="shared" si="6"/>
        <v>0</v>
      </c>
      <c r="J46" s="55">
        <f t="shared" si="6"/>
        <v>0</v>
      </c>
      <c r="K46" s="61">
        <f t="shared" si="6"/>
        <v>0</v>
      </c>
      <c r="L46" s="55">
        <f t="shared" si="6"/>
        <v>0</v>
      </c>
    </row>
    <row r="47" spans="1:12">
      <c r="A47" s="22"/>
      <c r="B47" s="18" t="s">
        <v>3</v>
      </c>
      <c r="C47" s="61">
        <f t="shared" si="2"/>
        <v>25233378</v>
      </c>
      <c r="D47" s="55">
        <f t="shared" si="2"/>
        <v>66402627</v>
      </c>
      <c r="E47" s="61">
        <f t="shared" ref="E47:L47" si="7">+E14-E30</f>
        <v>72321435</v>
      </c>
      <c r="F47" s="55">
        <f t="shared" si="7"/>
        <v>0</v>
      </c>
      <c r="G47" s="61">
        <f t="shared" si="7"/>
        <v>0</v>
      </c>
      <c r="H47" s="55">
        <f t="shared" si="7"/>
        <v>0</v>
      </c>
      <c r="I47" s="61">
        <f t="shared" si="7"/>
        <v>0</v>
      </c>
      <c r="J47" s="55">
        <f t="shared" si="7"/>
        <v>0</v>
      </c>
      <c r="K47" s="61">
        <f t="shared" si="7"/>
        <v>0</v>
      </c>
      <c r="L47" s="55">
        <f t="shared" si="7"/>
        <v>0</v>
      </c>
    </row>
    <row r="48" spans="1:12">
      <c r="A48" s="22"/>
      <c r="B48" s="18" t="s">
        <v>4</v>
      </c>
      <c r="C48" s="61">
        <f t="shared" si="2"/>
        <v>25200475</v>
      </c>
      <c r="D48" s="55">
        <f t="shared" si="2"/>
        <v>70048432</v>
      </c>
      <c r="E48" s="61">
        <f t="shared" ref="E48:L48" si="8">+E15-E31</f>
        <v>72759226</v>
      </c>
      <c r="F48" s="55">
        <f t="shared" si="8"/>
        <v>0</v>
      </c>
      <c r="G48" s="61">
        <f t="shared" si="8"/>
        <v>0</v>
      </c>
      <c r="H48" s="55">
        <f t="shared" si="8"/>
        <v>0</v>
      </c>
      <c r="I48" s="61">
        <f t="shared" si="8"/>
        <v>0</v>
      </c>
      <c r="J48" s="55">
        <f t="shared" si="8"/>
        <v>0</v>
      </c>
      <c r="K48" s="61">
        <f t="shared" si="8"/>
        <v>0</v>
      </c>
      <c r="L48" s="55">
        <f t="shared" si="8"/>
        <v>0</v>
      </c>
    </row>
    <row r="49" spans="1:12">
      <c r="A49" s="22"/>
      <c r="B49" s="18" t="s">
        <v>5</v>
      </c>
      <c r="C49" s="61">
        <f t="shared" si="2"/>
        <v>25161595</v>
      </c>
      <c r="D49" s="55">
        <f t="shared" si="2"/>
        <v>72746909</v>
      </c>
      <c r="E49" s="61">
        <f t="shared" ref="E49:L49" si="9">+E16-E32</f>
        <v>73014807</v>
      </c>
      <c r="F49" s="55">
        <f t="shared" si="9"/>
        <v>0</v>
      </c>
      <c r="G49" s="61">
        <f t="shared" si="9"/>
        <v>0</v>
      </c>
      <c r="H49" s="55">
        <f t="shared" si="9"/>
        <v>0</v>
      </c>
      <c r="I49" s="61">
        <f t="shared" si="9"/>
        <v>0</v>
      </c>
      <c r="J49" s="55">
        <f t="shared" si="9"/>
        <v>0</v>
      </c>
      <c r="K49" s="61">
        <f t="shared" si="9"/>
        <v>0</v>
      </c>
      <c r="L49" s="55">
        <f t="shared" si="9"/>
        <v>0</v>
      </c>
    </row>
    <row r="50" spans="1:12">
      <c r="A50" s="22"/>
      <c r="B50" s="18" t="s">
        <v>6</v>
      </c>
      <c r="C50" s="61">
        <f t="shared" si="2"/>
        <v>25125789</v>
      </c>
      <c r="D50" s="55">
        <f t="shared" si="2"/>
        <v>75900073</v>
      </c>
      <c r="E50" s="61">
        <f t="shared" ref="E50:L50" si="10">+E17-E33</f>
        <v>73266989</v>
      </c>
      <c r="F50" s="55">
        <f t="shared" si="10"/>
        <v>0</v>
      </c>
      <c r="G50" s="61">
        <f t="shared" si="10"/>
        <v>0</v>
      </c>
      <c r="H50" s="55">
        <f t="shared" si="10"/>
        <v>0</v>
      </c>
      <c r="I50" s="61">
        <f t="shared" si="10"/>
        <v>0</v>
      </c>
      <c r="J50" s="55">
        <f t="shared" si="10"/>
        <v>0</v>
      </c>
      <c r="K50" s="61">
        <f t="shared" si="10"/>
        <v>0</v>
      </c>
      <c r="L50" s="55">
        <f t="shared" si="10"/>
        <v>0</v>
      </c>
    </row>
    <row r="51" spans="1:12">
      <c r="A51" s="22"/>
      <c r="B51" s="18" t="s">
        <v>7</v>
      </c>
      <c r="C51" s="61">
        <f t="shared" si="2"/>
        <v>25089983</v>
      </c>
      <c r="D51" s="55">
        <f t="shared" si="2"/>
        <v>80337404</v>
      </c>
      <c r="E51" s="61">
        <f t="shared" ref="E51:L51" si="11">+E18-E34</f>
        <v>73523511</v>
      </c>
      <c r="F51" s="55">
        <f t="shared" si="11"/>
        <v>0</v>
      </c>
      <c r="G51" s="61">
        <f t="shared" si="11"/>
        <v>0</v>
      </c>
      <c r="H51" s="55">
        <f t="shared" si="11"/>
        <v>0</v>
      </c>
      <c r="I51" s="61">
        <f t="shared" si="11"/>
        <v>0</v>
      </c>
      <c r="J51" s="55">
        <f t="shared" si="11"/>
        <v>0</v>
      </c>
      <c r="K51" s="61">
        <f t="shared" si="11"/>
        <v>0</v>
      </c>
      <c r="L51" s="55">
        <f t="shared" si="11"/>
        <v>0</v>
      </c>
    </row>
    <row r="52" spans="1:12">
      <c r="A52" s="22"/>
      <c r="B52" s="18" t="s">
        <v>8</v>
      </c>
      <c r="C52" s="61">
        <f t="shared" si="2"/>
        <v>25054177</v>
      </c>
      <c r="D52" s="55">
        <f t="shared" si="2"/>
        <v>82861068</v>
      </c>
      <c r="E52" s="61">
        <f t="shared" ref="E52:L52" si="12">+E19-E35</f>
        <v>73716141</v>
      </c>
      <c r="F52" s="55">
        <f t="shared" si="12"/>
        <v>0</v>
      </c>
      <c r="G52" s="61">
        <f t="shared" si="12"/>
        <v>0</v>
      </c>
      <c r="H52" s="55">
        <f t="shared" si="12"/>
        <v>0</v>
      </c>
      <c r="I52" s="61">
        <f t="shared" si="12"/>
        <v>0</v>
      </c>
      <c r="J52" s="55">
        <f t="shared" si="12"/>
        <v>0</v>
      </c>
      <c r="K52" s="61">
        <f t="shared" si="12"/>
        <v>0</v>
      </c>
      <c r="L52" s="55">
        <f t="shared" si="12"/>
        <v>0</v>
      </c>
    </row>
    <row r="53" spans="1:12">
      <c r="A53" s="22"/>
      <c r="B53" s="18" t="s">
        <v>9</v>
      </c>
      <c r="C53" s="61">
        <f t="shared" si="2"/>
        <v>25018370</v>
      </c>
      <c r="D53" s="55">
        <f t="shared" si="2"/>
        <v>85381732</v>
      </c>
      <c r="E53" s="61">
        <f>+E20-E36</f>
        <v>74955119</v>
      </c>
      <c r="F53" s="55">
        <f t="shared" ref="F53:L53" si="13">+F20-F36</f>
        <v>0</v>
      </c>
      <c r="G53" s="61">
        <f t="shared" si="13"/>
        <v>0</v>
      </c>
      <c r="H53" s="55">
        <f t="shared" si="13"/>
        <v>0</v>
      </c>
      <c r="I53" s="61">
        <f t="shared" si="13"/>
        <v>0</v>
      </c>
      <c r="J53" s="55">
        <f t="shared" si="13"/>
        <v>0</v>
      </c>
      <c r="K53" s="61">
        <f t="shared" si="13"/>
        <v>0</v>
      </c>
      <c r="L53" s="55">
        <f t="shared" si="13"/>
        <v>0</v>
      </c>
    </row>
    <row r="54" spans="1:12">
      <c r="A54" s="22"/>
      <c r="B54" s="18" t="s">
        <v>10</v>
      </c>
      <c r="C54" s="61">
        <f t="shared" si="2"/>
        <v>24982564</v>
      </c>
      <c r="D54" s="55">
        <f t="shared" si="2"/>
        <v>88125896</v>
      </c>
      <c r="E54" s="61">
        <f t="shared" ref="E54:L54" si="14">+E21-E37</f>
        <v>75126014</v>
      </c>
      <c r="F54" s="55">
        <f t="shared" si="14"/>
        <v>0</v>
      </c>
      <c r="G54" s="61">
        <f t="shared" si="14"/>
        <v>0</v>
      </c>
      <c r="H54" s="55">
        <f t="shared" si="14"/>
        <v>0</v>
      </c>
      <c r="I54" s="61">
        <f t="shared" si="14"/>
        <v>0</v>
      </c>
      <c r="J54" s="55">
        <f t="shared" si="14"/>
        <v>0</v>
      </c>
      <c r="K54" s="61">
        <f t="shared" si="14"/>
        <v>0</v>
      </c>
      <c r="L54" s="55">
        <f t="shared" si="14"/>
        <v>0</v>
      </c>
    </row>
    <row r="55" spans="1:12">
      <c r="A55" s="23"/>
      <c r="B55" s="19" t="str">
        <f>+B38</f>
        <v>December 2017</v>
      </c>
      <c r="C55" s="61">
        <f t="shared" si="2"/>
        <v>24946758</v>
      </c>
      <c r="D55" s="55">
        <f t="shared" si="2"/>
        <v>92467646</v>
      </c>
      <c r="E55" s="61">
        <f t="shared" ref="E55:L55" si="15">+E22-E38</f>
        <v>75315836</v>
      </c>
      <c r="F55" s="55">
        <f t="shared" si="15"/>
        <v>0</v>
      </c>
      <c r="G55" s="61">
        <f t="shared" si="15"/>
        <v>0</v>
      </c>
      <c r="H55" s="55">
        <f t="shared" si="15"/>
        <v>0</v>
      </c>
      <c r="I55" s="61">
        <f t="shared" si="15"/>
        <v>0</v>
      </c>
      <c r="J55" s="55">
        <f t="shared" si="15"/>
        <v>0</v>
      </c>
      <c r="K55" s="61">
        <f t="shared" si="15"/>
        <v>0</v>
      </c>
      <c r="L55" s="55">
        <f t="shared" si="15"/>
        <v>0</v>
      </c>
    </row>
    <row r="56" spans="1:12">
      <c r="A56" s="11"/>
      <c r="B56" s="26" t="s">
        <v>26</v>
      </c>
      <c r="C56" s="52">
        <f>AVERAGE(C43:C55)</f>
        <v>25162606.846153848</v>
      </c>
      <c r="D56" s="53">
        <f>AVERAGE(D43:D55)</f>
        <v>71868414.230769232</v>
      </c>
      <c r="E56" s="52">
        <f t="shared" ref="E56:L56" si="16">AVERAGE(E43:E55)</f>
        <v>72609511.84615384</v>
      </c>
      <c r="F56" s="53">
        <f t="shared" si="16"/>
        <v>0</v>
      </c>
      <c r="G56" s="52">
        <f t="shared" si="16"/>
        <v>0</v>
      </c>
      <c r="H56" s="53">
        <f t="shared" si="16"/>
        <v>0</v>
      </c>
      <c r="I56" s="52">
        <f t="shared" si="16"/>
        <v>0</v>
      </c>
      <c r="J56" s="53">
        <f t="shared" si="16"/>
        <v>0</v>
      </c>
      <c r="K56" s="52">
        <f t="shared" si="16"/>
        <v>0</v>
      </c>
      <c r="L56" s="53">
        <f t="shared" si="16"/>
        <v>0</v>
      </c>
    </row>
    <row r="57" spans="1:12">
      <c r="A57" s="11"/>
      <c r="B57" s="8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>
      <c r="A58" s="11"/>
      <c r="B58" s="9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>
      <c r="A59" s="28" t="s">
        <v>30</v>
      </c>
      <c r="B59" s="29" t="s">
        <v>0</v>
      </c>
      <c r="C59" s="48">
        <v>429693</v>
      </c>
      <c r="D59" s="50">
        <v>0</v>
      </c>
      <c r="E59" s="64">
        <v>6036</v>
      </c>
      <c r="F59" s="50">
        <v>0</v>
      </c>
      <c r="G59" s="64">
        <v>0</v>
      </c>
      <c r="H59" s="50">
        <v>0</v>
      </c>
      <c r="I59" s="64">
        <v>0</v>
      </c>
      <c r="J59" s="50">
        <v>0</v>
      </c>
      <c r="K59" s="64">
        <v>0</v>
      </c>
      <c r="L59" s="65">
        <v>0</v>
      </c>
    </row>
    <row r="60" spans="1:12">
      <c r="A60" s="23" t="s">
        <v>40</v>
      </c>
      <c r="B60" s="20" t="s">
        <v>16</v>
      </c>
      <c r="C60" s="49">
        <v>0</v>
      </c>
      <c r="D60" s="51">
        <v>0</v>
      </c>
      <c r="E60" s="66">
        <v>0</v>
      </c>
      <c r="F60" s="67">
        <v>0</v>
      </c>
      <c r="G60" s="66">
        <v>0</v>
      </c>
      <c r="H60" s="67">
        <v>0</v>
      </c>
      <c r="I60" s="66">
        <v>0</v>
      </c>
      <c r="J60" s="67">
        <v>0</v>
      </c>
      <c r="K60" s="66">
        <v>0</v>
      </c>
      <c r="L60" s="68">
        <v>0</v>
      </c>
    </row>
    <row r="61" spans="1:12">
      <c r="A61" s="2"/>
      <c r="B61" s="26" t="s">
        <v>29</v>
      </c>
      <c r="C61" s="52">
        <f>+C59+C60</f>
        <v>429693</v>
      </c>
      <c r="D61" s="53">
        <f>+D59+D60</f>
        <v>0</v>
      </c>
      <c r="E61" s="52">
        <f t="shared" ref="E61:L61" si="17">+E59+E60</f>
        <v>6036</v>
      </c>
      <c r="F61" s="53">
        <f t="shared" si="17"/>
        <v>0</v>
      </c>
      <c r="G61" s="52">
        <f t="shared" si="17"/>
        <v>0</v>
      </c>
      <c r="H61" s="53">
        <f t="shared" si="17"/>
        <v>0</v>
      </c>
      <c r="I61" s="52">
        <f t="shared" si="17"/>
        <v>0</v>
      </c>
      <c r="J61" s="53">
        <f t="shared" si="17"/>
        <v>0</v>
      </c>
      <c r="K61" s="52">
        <f t="shared" si="17"/>
        <v>0</v>
      </c>
      <c r="L61" s="53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B11" sqref="B11"/>
    </sheetView>
  </sheetViews>
  <sheetFormatPr defaultRowHeight="12.75"/>
  <cols>
    <col min="2" max="2" width="22.42578125" customWidth="1"/>
    <col min="3" max="3" width="11.28515625" bestFit="1" customWidth="1"/>
    <col min="4" max="4" width="112.42578125" customWidth="1"/>
  </cols>
  <sheetData>
    <row r="1" spans="1:4">
      <c r="A1" s="35" t="s">
        <v>36</v>
      </c>
      <c r="B1" s="35"/>
    </row>
    <row r="3" spans="1:4" ht="25.5">
      <c r="A3" s="39" t="s">
        <v>28</v>
      </c>
      <c r="B3" s="39" t="s">
        <v>41</v>
      </c>
      <c r="C3" s="39" t="s">
        <v>42</v>
      </c>
      <c r="D3" s="37" t="s">
        <v>35</v>
      </c>
    </row>
    <row r="4" spans="1:4" ht="75.75" customHeight="1">
      <c r="A4" s="40">
        <v>1203</v>
      </c>
      <c r="B4" s="41" t="s">
        <v>43</v>
      </c>
      <c r="C4" s="42">
        <v>41703</v>
      </c>
      <c r="D4" s="41" t="s">
        <v>44</v>
      </c>
    </row>
    <row r="5" spans="1:4" ht="31.5" customHeight="1">
      <c r="A5" s="43">
        <v>2220</v>
      </c>
      <c r="B5" s="44">
        <v>4092</v>
      </c>
      <c r="C5" s="45">
        <v>41703</v>
      </c>
      <c r="D5" s="46" t="s">
        <v>45</v>
      </c>
    </row>
    <row r="6" spans="1:4" ht="60" customHeight="1">
      <c r="A6" s="43">
        <v>2221</v>
      </c>
      <c r="B6" s="44" t="s">
        <v>46</v>
      </c>
      <c r="C6" s="45">
        <v>41703</v>
      </c>
      <c r="D6" s="46" t="s">
        <v>47</v>
      </c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86D1BDC4BBA4A870FFA87CF6AFDA3" ma:contentTypeVersion="" ma:contentTypeDescription="Create a new document." ma:contentTypeScope="" ma:versionID="3a5e10e547d4233f6241df58b5471fc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DFA3E92B-54F6-4279-B264-FBB79862C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F8A5B-3876-4906-B8B7-AC5BA6C80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FB0359-7752-4F7B-BCE8-0F5C9CF32AD6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$ListId:Library;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2016-10-19T15:14:00Z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0x01010057B86D1BDC4BBA4A870FFA87CF6AFDA3</vt:lpwstr>
  </property>
</Properties>
</file>