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6Data/Library/2016 Actual/6/"/>
    </mc:Choice>
  </mc:AlternateContent>
  <bookViews>
    <workbookView xWindow="480" yWindow="30" windowWidth="18060" windowHeight="11385" xr2:uid="{00000000-000D-0000-FFFF-FFFF00000000}"/>
  </bookViews>
  <sheets>
    <sheet name="Sheet1" sheetId="1" r:id="rId1"/>
    <sheet name="Sheet2" sheetId="2" r:id="rId2"/>
  </sheets>
  <definedNames>
    <definedName name="_xlnm.Print_Area" localSheetId="0">Sheet1!$B$1:$L$36</definedName>
  </definedNames>
  <calcPr calcId="171027" iterate="1" iterateCount="1000"/>
</workbook>
</file>

<file path=xl/calcChain.xml><?xml version="1.0" encoding="utf-8"?>
<calcChain xmlns="http://schemas.openxmlformats.org/spreadsheetml/2006/main">
  <c r="E21" i="1" l="1"/>
  <c r="F60" i="1" l="1"/>
  <c r="J24" i="1" l="1"/>
  <c r="J25" i="1"/>
  <c r="J23" i="1"/>
  <c r="H29" i="1"/>
  <c r="F29" i="1"/>
  <c r="G23" i="1" l="1"/>
  <c r="I23" i="1" s="1"/>
  <c r="K23" i="1" s="1"/>
  <c r="G25" i="1" l="1"/>
  <c r="G24" i="1"/>
  <c r="I25" i="1" l="1"/>
  <c r="K25" i="1" s="1"/>
  <c r="L25" i="1" s="1"/>
  <c r="I24" i="1"/>
  <c r="G29" i="1"/>
  <c r="K24" i="1" l="1"/>
  <c r="L24" i="1" s="1"/>
  <c r="I31" i="1"/>
  <c r="L23" i="1"/>
  <c r="K31" i="1" l="1"/>
  <c r="L31" i="1"/>
</calcChain>
</file>

<file path=xl/sharedStrings.xml><?xml version="1.0" encoding="utf-8"?>
<sst xmlns="http://schemas.openxmlformats.org/spreadsheetml/2006/main" count="102" uniqueCount="77">
  <si>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</si>
  <si>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</si>
  <si>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</si>
  <si>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</si>
  <si>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</si>
  <si>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</si>
  <si>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</si>
  <si>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</si>
  <si>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</si>
  <si>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</si>
  <si>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</si>
  <si>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Total</t>
  </si>
  <si>
    <t>True-Up</t>
  </si>
  <si>
    <t>Adjustment</t>
  </si>
  <si>
    <t>Applicable</t>
  </si>
  <si>
    <t>Interest</t>
  </si>
  <si>
    <t>Rate on</t>
  </si>
  <si>
    <t>Under/(Over)</t>
  </si>
  <si>
    <t>Principal</t>
  </si>
  <si>
    <t>Actual</t>
  </si>
  <si>
    <t>Annual</t>
  </si>
  <si>
    <t>Revenue</t>
  </si>
  <si>
    <t>Attachment MM</t>
  </si>
  <si>
    <t>Revenues</t>
  </si>
  <si>
    <t>Allocated</t>
  </si>
  <si>
    <t>Line</t>
  </si>
  <si>
    <t>No.</t>
  </si>
  <si>
    <t>MTEP</t>
  </si>
  <si>
    <t>Project</t>
  </si>
  <si>
    <t>Number</t>
  </si>
  <si>
    <t>Name</t>
  </si>
  <si>
    <t>Projected</t>
  </si>
  <si>
    <t xml:space="preserve">Company Name:  </t>
  </si>
  <si>
    <t xml:space="preserve">True-Up Year:  </t>
  </si>
  <si>
    <t xml:space="preserve">Note:  </t>
  </si>
  <si>
    <t>[Col. (d), line 1</t>
  </si>
  <si>
    <t>x (Col. (e), line 2x /</t>
  </si>
  <si>
    <t>Col. (g) - Col. (f)</t>
  </si>
  <si>
    <t>Line 5</t>
  </si>
  <si>
    <t>2a</t>
  </si>
  <si>
    <t>2b</t>
  </si>
  <si>
    <t>2c</t>
  </si>
  <si>
    <t>Subtotal</t>
  </si>
  <si>
    <t>Under/(Over) Recovery</t>
  </si>
  <si>
    <t>Rounded to whole dollars.</t>
  </si>
  <si>
    <t>Amount excludes True-Up Adjustment, as reported in True-Up Year projected Attachment MM, page 2, column 15.</t>
  </si>
  <si>
    <t>To be completed after the Attachment MM using actual data is completed for the True-Up Year</t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</si>
  <si>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</si>
  <si>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</si>
  <si>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2</t>
  </si>
  <si>
    <t>1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</si>
  <si>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</si>
  <si>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</si>
  <si>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</si>
  <si>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Col. (h) + Col. (j)</t>
  </si>
  <si>
    <t>Col. (h) x Col. (i)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</si>
  <si>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</si>
  <si>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t>Attachment MM True-Up Adjustment - Aggregate</t>
  </si>
  <si>
    <t>Applicable Interest rate per month (expressed to four decimal places)</t>
  </si>
  <si>
    <t>OTP</t>
  </si>
  <si>
    <t xml:space="preserve">Copied form FERC Website http://www.ferc.gov/enforcement/acct-matts/interest-rates.asp </t>
  </si>
  <si>
    <t>June</t>
  </si>
  <si>
    <t>May</t>
  </si>
  <si>
    <t>April</t>
  </si>
  <si>
    <t>March</t>
  </si>
  <si>
    <t>Feb</t>
  </si>
  <si>
    <t>Jan</t>
  </si>
  <si>
    <t>Dec 2016</t>
  </si>
  <si>
    <t>Nov</t>
  </si>
  <si>
    <t>Oct</t>
  </si>
  <si>
    <t>Sept</t>
  </si>
  <si>
    <t>Aug</t>
  </si>
  <si>
    <t>July</t>
  </si>
  <si>
    <t>Average</t>
  </si>
  <si>
    <t>Dec 2015</t>
  </si>
  <si>
    <t>(1) OTP's Average ST Debt Rate for last 19 month was :</t>
  </si>
  <si>
    <t>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</si>
</sst>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&quot;$&quot;#,##0.00"/>
    <numFmt numFmtId="168" formatCode="_(* #,##0.000000_);_(* \(#,##0.000000\);_(* &quot;-&quot;??_);_(@_)"/>
    <numFmt numFmtId="173" formatCode="0.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2" applyNumberFormat="1" applyFont="1"/>
    <xf numFmtId="0" fontId="0" fillId="0" borderId="4" xfId="0" applyBorder="1" applyAlignment="1">
      <alignment horizontal="center" vertical="center"/>
    </xf>
    <xf numFmtId="165" fontId="0" fillId="0" borderId="0" xfId="1" applyNumberFormat="1" applyFont="1" applyBorder="1"/>
    <xf numFmtId="165" fontId="0" fillId="0" borderId="0" xfId="0" applyNumberFormat="1" applyBorder="1"/>
    <xf numFmtId="165" fontId="0" fillId="0" borderId="5" xfId="0" applyNumberFormat="1" applyBorder="1"/>
    <xf numFmtId="10" fontId="0" fillId="0" borderId="0" xfId="3" applyNumberFormat="1" applyFont="1" applyBorder="1"/>
    <xf numFmtId="164" fontId="3" fillId="2" borderId="0" xfId="2" applyNumberFormat="1" applyFont="1" applyFill="1" applyBorder="1"/>
    <xf numFmtId="165" fontId="3" fillId="2" borderId="0" xfId="1" applyNumberFormat="1" applyFont="1" applyFill="1" applyBorder="1"/>
    <xf numFmtId="0" fontId="4" fillId="0" borderId="0" xfId="0" quotePrefix="1" applyFont="1" applyAlignment="1">
      <alignment horizontal="center"/>
    </xf>
    <xf numFmtId="0" fontId="0" fillId="0" borderId="8" xfId="0" applyFill="1" applyBorder="1" applyAlignment="1">
      <alignment horizontal="center"/>
    </xf>
    <xf numFmtId="9" fontId="0" fillId="0" borderId="0" xfId="3" applyFont="1"/>
    <xf numFmtId="43" fontId="0" fillId="0" borderId="0" xfId="1" applyFont="1"/>
    <xf numFmtId="166" fontId="0" fillId="0" borderId="0" xfId="1" applyNumberFormat="1" applyFont="1"/>
    <xf numFmtId="166" fontId="0" fillId="0" borderId="0" xfId="3" applyNumberFormat="1" applyFont="1"/>
    <xf numFmtId="165" fontId="0" fillId="0" borderId="0" xfId="1" applyNumberFormat="1" applyFont="1"/>
    <xf numFmtId="17" fontId="0" fillId="0" borderId="0" xfId="1" quotePrefix="1" applyNumberFormat="1" applyFont="1"/>
    <xf numFmtId="166" fontId="0" fillId="0" borderId="2" xfId="1" applyNumberFormat="1" applyFont="1" applyBorder="1"/>
    <xf numFmtId="43" fontId="0" fillId="0" borderId="0" xfId="1" quotePrefix="1" applyFont="1"/>
    <xf numFmtId="167" fontId="0" fillId="0" borderId="0" xfId="0" quotePrefix="1" applyNumberFormat="1" applyFill="1" applyAlignment="1"/>
    <xf numFmtId="168" fontId="0" fillId="0" borderId="0" xfId="1" applyNumberFormat="1" applyFont="1"/>
    <xf numFmtId="0" fontId="0" fillId="0" borderId="0" xfId="0" applyBorder="1" applyAlignment="1">
      <alignment horizontal="center" wrapText="1"/>
    </xf>
    <xf numFmtId="0" fontId="0" fillId="3" borderId="0" xfId="0" applyFill="1" applyAlignment="1">
      <alignment horizontal="center" wrapText="1"/>
    </xf>
    <xf numFmtId="173" fontId="3" fillId="2" borderId="0" xfId="3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82"/>
  <sheetViews>
    <sheetView tabSelected="1" zoomScaleNormal="100" workbookViewId="0">
      <selection activeCell="J33" sqref="J33"/>
    </sheetView>
  </sheetViews>
  <sheetFormatPr defaultRowHeight="15" x14ac:dyDescent="0.25"/>
  <cols>
    <col min="1" max="1" width="1.7109375" customWidth="1"/>
    <col min="2" max="2" width="5.42578125" customWidth="1"/>
    <col min="3" max="3" width="25.85546875" customWidth="1"/>
    <col min="5" max="5" width="15.42578125" bestFit="1" customWidth="1"/>
    <col min="6" max="6" width="16.42578125" customWidth="1"/>
    <col min="7" max="7" width="14.42578125" customWidth="1"/>
    <col min="8" max="8" width="17.140625" customWidth="1"/>
    <col min="9" max="9" width="15" bestFit="1" customWidth="1"/>
    <col min="10" max="10" width="13.140625" bestFit="1" customWidth="1"/>
    <col min="11" max="11" width="15.28515625" bestFit="1" customWidth="1"/>
    <col min="12" max="12" width="15.42578125" customWidth="1"/>
  </cols>
  <sheetData>
    <row r="2" spans="2:12" ht="15.75" x14ac:dyDescent="0.25">
      <c r="B2" s="2" t="s">
        <v>57</v>
      </c>
    </row>
    <row r="3" spans="2:12" x14ac:dyDescent="0.25">
      <c r="B3" t="s">
        <v>46</v>
      </c>
    </row>
    <row r="6" spans="2:12" x14ac:dyDescent="0.25">
      <c r="C6" s="3" t="s">
        <v>32</v>
      </c>
      <c r="D6" s="4" t="s">
        <v>59</v>
      </c>
      <c r="E6" s="4"/>
      <c r="F6" s="4"/>
    </row>
    <row r="7" spans="2:12" x14ac:dyDescent="0.25">
      <c r="C7" s="3" t="s">
        <v>33</v>
      </c>
      <c r="D7" s="4">
        <v>2016</v>
      </c>
      <c r="E7" s="4"/>
      <c r="F7" s="4"/>
    </row>
    <row r="8" spans="2:12" x14ac:dyDescent="0.25">
      <c r="C8" s="3" t="s">
        <v>34</v>
      </c>
      <c r="D8" s="4"/>
      <c r="E8" s="4"/>
      <c r="F8" s="4"/>
    </row>
    <row r="11" spans="2:12" x14ac:dyDescent="0.2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</row>
    <row r="12" spans="2:12" x14ac:dyDescent="0.25">
      <c r="B12" s="17"/>
      <c r="C12" s="18"/>
      <c r="D12" s="18"/>
      <c r="E12" s="18"/>
      <c r="F12" s="18"/>
      <c r="G12" s="5" t="s">
        <v>19</v>
      </c>
      <c r="H12" s="18"/>
      <c r="I12" s="18"/>
      <c r="J12" s="18"/>
      <c r="K12" s="18"/>
      <c r="L12" s="19"/>
    </row>
    <row r="13" spans="2:12" x14ac:dyDescent="0.25">
      <c r="B13" s="9"/>
      <c r="C13" s="10"/>
      <c r="D13" s="10"/>
      <c r="E13" s="10"/>
      <c r="F13" s="7" t="s">
        <v>31</v>
      </c>
      <c r="G13" s="7" t="s">
        <v>22</v>
      </c>
      <c r="H13" s="7" t="s">
        <v>19</v>
      </c>
      <c r="I13" s="7" t="s">
        <v>12</v>
      </c>
      <c r="J13" s="7" t="s">
        <v>14</v>
      </c>
      <c r="K13" s="7" t="s">
        <v>12</v>
      </c>
      <c r="L13" s="11"/>
    </row>
    <row r="14" spans="2:12" x14ac:dyDescent="0.25">
      <c r="B14" s="9"/>
      <c r="C14" s="10"/>
      <c r="D14" s="7" t="s">
        <v>27</v>
      </c>
      <c r="E14" s="7" t="s">
        <v>19</v>
      </c>
      <c r="F14" s="7" t="s">
        <v>20</v>
      </c>
      <c r="G14" s="7" t="s">
        <v>23</v>
      </c>
      <c r="H14" s="7" t="s">
        <v>20</v>
      </c>
      <c r="I14" s="7" t="s">
        <v>13</v>
      </c>
      <c r="J14" s="7" t="s">
        <v>15</v>
      </c>
      <c r="K14" s="7" t="s">
        <v>13</v>
      </c>
      <c r="L14" s="8" t="s">
        <v>11</v>
      </c>
    </row>
    <row r="15" spans="2:12" x14ac:dyDescent="0.25">
      <c r="B15" s="6" t="s">
        <v>25</v>
      </c>
      <c r="C15" s="7" t="s">
        <v>28</v>
      </c>
      <c r="D15" s="7" t="s">
        <v>28</v>
      </c>
      <c r="E15" s="7" t="s">
        <v>22</v>
      </c>
      <c r="F15" s="7" t="s">
        <v>21</v>
      </c>
      <c r="G15" s="7" t="s">
        <v>24</v>
      </c>
      <c r="H15" s="7" t="s">
        <v>21</v>
      </c>
      <c r="I15" s="7" t="s">
        <v>18</v>
      </c>
      <c r="J15" s="7" t="s">
        <v>16</v>
      </c>
      <c r="K15" s="7" t="s">
        <v>15</v>
      </c>
      <c r="L15" s="8" t="s">
        <v>12</v>
      </c>
    </row>
    <row r="16" spans="2:12" ht="17.25" x14ac:dyDescent="0.25">
      <c r="B16" s="21" t="s">
        <v>26</v>
      </c>
      <c r="C16" s="14" t="s">
        <v>30</v>
      </c>
      <c r="D16" s="14" t="s">
        <v>29</v>
      </c>
      <c r="E16" s="14" t="s">
        <v>23</v>
      </c>
      <c r="F16" s="14" t="s">
        <v>51</v>
      </c>
      <c r="G16" s="14" t="s">
        <v>48</v>
      </c>
      <c r="H16" s="14" t="s">
        <v>51</v>
      </c>
      <c r="I16" s="14" t="s">
        <v>17</v>
      </c>
      <c r="J16" s="14" t="s">
        <v>17</v>
      </c>
      <c r="K16" s="14" t="s">
        <v>17</v>
      </c>
      <c r="L16" s="31" t="s">
        <v>13</v>
      </c>
    </row>
    <row r="17" spans="2:12" x14ac:dyDescent="0.25">
      <c r="B17" s="9"/>
      <c r="C17" s="10"/>
      <c r="D17" s="10"/>
      <c r="E17" s="10"/>
      <c r="F17" s="16" t="s">
        <v>31</v>
      </c>
      <c r="G17" s="16" t="s">
        <v>35</v>
      </c>
      <c r="H17" s="16" t="s">
        <v>19</v>
      </c>
      <c r="I17" s="10"/>
      <c r="J17" s="10"/>
      <c r="K17" s="10"/>
      <c r="L17" s="11"/>
    </row>
    <row r="18" spans="2:12" x14ac:dyDescent="0.25">
      <c r="B18" s="9"/>
      <c r="C18" s="10"/>
      <c r="D18" s="10"/>
      <c r="E18" s="10"/>
      <c r="F18" s="16" t="s">
        <v>22</v>
      </c>
      <c r="G18" s="16" t="s">
        <v>36</v>
      </c>
      <c r="H18" s="16" t="s">
        <v>22</v>
      </c>
      <c r="I18" s="10"/>
      <c r="J18" s="16"/>
      <c r="K18" s="16" t="s">
        <v>55</v>
      </c>
      <c r="L18" s="11"/>
    </row>
    <row r="19" spans="2:12" ht="17.25" x14ac:dyDescent="0.25">
      <c r="B19" s="12"/>
      <c r="C19" s="13"/>
      <c r="D19" s="13"/>
      <c r="E19" s="13"/>
      <c r="F19" s="20" t="s">
        <v>56</v>
      </c>
      <c r="G19" s="20" t="s">
        <v>47</v>
      </c>
      <c r="H19" s="20" t="s">
        <v>56</v>
      </c>
      <c r="I19" s="20" t="s">
        <v>37</v>
      </c>
      <c r="J19" s="20" t="s">
        <v>38</v>
      </c>
      <c r="K19" s="20" t="s">
        <v>52</v>
      </c>
      <c r="L19" s="31" t="s">
        <v>54</v>
      </c>
    </row>
    <row r="20" spans="2:12" ht="9.75" customHeight="1" x14ac:dyDescent="0.2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2:12" ht="32.25" customHeight="1" x14ac:dyDescent="0.25">
      <c r="B21" s="23">
        <v>1</v>
      </c>
      <c r="C21" s="42" t="s">
        <v>53</v>
      </c>
      <c r="D21" s="42"/>
      <c r="E21" s="28">
        <f>105194.3+12372908.34-8240+46988</f>
        <v>12516850.640000001</v>
      </c>
      <c r="F21" s="10"/>
      <c r="G21" s="10"/>
      <c r="H21" s="10"/>
      <c r="I21" s="10"/>
      <c r="J21" s="10"/>
      <c r="K21" s="10"/>
      <c r="L21" s="11"/>
    </row>
    <row r="22" spans="2:12" ht="6.75" customHeight="1" x14ac:dyDescent="0.25"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2" x14ac:dyDescent="0.25">
      <c r="B23" s="6" t="s">
        <v>39</v>
      </c>
      <c r="C23" s="10">
        <v>1203</v>
      </c>
      <c r="D23" s="10"/>
      <c r="E23" s="24"/>
      <c r="F23" s="29">
        <v>3993270</v>
      </c>
      <c r="G23" s="24">
        <f>IF(F23=0,0,ROUND($E$21*(F23/$F$29),0))</f>
        <v>3680954</v>
      </c>
      <c r="H23" s="29">
        <v>4060018</v>
      </c>
      <c r="I23" s="25">
        <f>+H23-G23</f>
        <v>379064</v>
      </c>
      <c r="J23" s="27">
        <f>+$J$33</f>
        <v>1.578E-3</v>
      </c>
      <c r="K23" s="25">
        <f>ROUND((I23*J23)*24,0)</f>
        <v>14356</v>
      </c>
      <c r="L23" s="26">
        <f>+I23+K23</f>
        <v>393420</v>
      </c>
    </row>
    <row r="24" spans="2:12" x14ac:dyDescent="0.25">
      <c r="B24" s="6" t="s">
        <v>40</v>
      </c>
      <c r="C24" s="10">
        <v>2220</v>
      </c>
      <c r="D24" s="10"/>
      <c r="E24" s="24"/>
      <c r="F24" s="29">
        <v>4326003</v>
      </c>
      <c r="G24" s="24">
        <f>IF(F24=0,0,ROUND($E$21*(F24/$F$29),0))</f>
        <v>3987663</v>
      </c>
      <c r="H24" s="29">
        <v>4262463</v>
      </c>
      <c r="I24" s="25">
        <f>+H24-G24</f>
        <v>274800</v>
      </c>
      <c r="J24" s="27">
        <f>+$J$33</f>
        <v>1.578E-3</v>
      </c>
      <c r="K24" s="25">
        <f t="shared" ref="K24:K25" si="0">ROUND((I24*J24)*24,0)</f>
        <v>10407</v>
      </c>
      <c r="L24" s="26">
        <f t="shared" ref="L24:L25" si="1">+I24+K24</f>
        <v>285207</v>
      </c>
    </row>
    <row r="25" spans="2:12" x14ac:dyDescent="0.25">
      <c r="B25" s="6" t="s">
        <v>41</v>
      </c>
      <c r="C25" s="10">
        <v>2221</v>
      </c>
      <c r="D25" s="10"/>
      <c r="E25" s="24"/>
      <c r="F25" s="29">
        <v>5259590</v>
      </c>
      <c r="G25" s="24">
        <f>IF(F25=0,0,ROUND($E$21*(F25/$F$29),0))</f>
        <v>4848234</v>
      </c>
      <c r="H25" s="29">
        <v>5892975</v>
      </c>
      <c r="I25" s="25">
        <f>+H25-G25</f>
        <v>1044741</v>
      </c>
      <c r="J25" s="27">
        <f>+$J$33</f>
        <v>1.578E-3</v>
      </c>
      <c r="K25" s="25">
        <f t="shared" si="0"/>
        <v>39566</v>
      </c>
      <c r="L25" s="26">
        <f t="shared" si="1"/>
        <v>1084307</v>
      </c>
    </row>
    <row r="26" spans="2:12" x14ac:dyDescent="0.25"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2:12" x14ac:dyDescent="0.25"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2:12" x14ac:dyDescent="0.25">
      <c r="B28" s="21"/>
      <c r="C28" s="13"/>
      <c r="D28" s="13"/>
      <c r="E28" s="13"/>
      <c r="F28" s="13"/>
      <c r="G28" s="13"/>
      <c r="H28" s="13"/>
      <c r="I28" s="13"/>
      <c r="J28" s="13"/>
      <c r="K28" s="13"/>
      <c r="L28" s="15"/>
    </row>
    <row r="29" spans="2:12" x14ac:dyDescent="0.25">
      <c r="B29" s="1">
        <v>3</v>
      </c>
      <c r="C29" t="s">
        <v>42</v>
      </c>
      <c r="E29" s="22"/>
      <c r="F29" s="22">
        <f t="shared" ref="F29:G29" si="2">SUM(F23:F28)</f>
        <v>13578863</v>
      </c>
      <c r="G29" s="22">
        <f t="shared" si="2"/>
        <v>12516851</v>
      </c>
      <c r="H29" s="22">
        <f>SUM(H23:H28)</f>
        <v>14215456</v>
      </c>
      <c r="I29" s="22"/>
    </row>
    <row r="30" spans="2:12" x14ac:dyDescent="0.25">
      <c r="B30" s="1"/>
    </row>
    <row r="31" spans="2:12" x14ac:dyDescent="0.25">
      <c r="B31" s="1">
        <v>4</v>
      </c>
      <c r="C31" t="s">
        <v>43</v>
      </c>
      <c r="I31" s="22">
        <f>SUM(I23:I28)</f>
        <v>1698605</v>
      </c>
      <c r="K31" s="22">
        <f>SUM(K23:K28)</f>
        <v>64329</v>
      </c>
      <c r="L31" s="22">
        <f>SUM(L23:L28)</f>
        <v>1762934</v>
      </c>
    </row>
    <row r="32" spans="2:12" x14ac:dyDescent="0.25">
      <c r="B32" s="1"/>
    </row>
    <row r="33" spans="2:10" x14ac:dyDescent="0.25">
      <c r="B33" s="1">
        <v>5</v>
      </c>
      <c r="C33" t="s">
        <v>58</v>
      </c>
      <c r="J33" s="44">
        <v>1.578E-3</v>
      </c>
    </row>
    <row r="34" spans="2:10" x14ac:dyDescent="0.25">
      <c r="B34" s="1"/>
    </row>
    <row r="35" spans="2:10" ht="17.25" x14ac:dyDescent="0.25">
      <c r="B35" s="30" t="s">
        <v>50</v>
      </c>
      <c r="C35" t="s">
        <v>45</v>
      </c>
    </row>
    <row r="36" spans="2:10" ht="17.25" x14ac:dyDescent="0.25">
      <c r="B36" s="30" t="s">
        <v>49</v>
      </c>
      <c r="C36" t="s">
        <v>44</v>
      </c>
    </row>
    <row r="38" spans="2:10" x14ac:dyDescent="0.25">
      <c r="C38" s="40" t="s">
        <v>75</v>
      </c>
      <c r="F38" s="41">
        <v>1.463408011051616E-3</v>
      </c>
    </row>
    <row r="39" spans="2:10" x14ac:dyDescent="0.25">
      <c r="C39" s="43" t="s">
        <v>60</v>
      </c>
      <c r="D39" s="43"/>
      <c r="E39" s="43"/>
      <c r="F39" s="43"/>
    </row>
    <row r="41" spans="2:10" x14ac:dyDescent="0.25">
      <c r="F41" s="34">
        <v>3.0000000000000001E-3</v>
      </c>
      <c r="G41" s="36">
        <v>1</v>
      </c>
      <c r="H41" s="37" t="s">
        <v>76</v>
      </c>
      <c r="I41" s="33"/>
      <c r="J41" s="33"/>
    </row>
    <row r="42" spans="2:10" x14ac:dyDescent="0.25">
      <c r="F42" s="34">
        <v>3.2000000000000002E-3</v>
      </c>
      <c r="G42" s="36">
        <v>2</v>
      </c>
      <c r="H42" s="33" t="s">
        <v>62</v>
      </c>
      <c r="I42" s="33"/>
      <c r="J42" s="33"/>
    </row>
    <row r="43" spans="2:10" x14ac:dyDescent="0.25">
      <c r="F43" s="34">
        <v>3.0000000000000001E-3</v>
      </c>
      <c r="G43" s="36">
        <v>3</v>
      </c>
      <c r="H43" s="33" t="s">
        <v>63</v>
      </c>
      <c r="I43" s="33"/>
      <c r="J43" s="33"/>
    </row>
    <row r="44" spans="2:10" x14ac:dyDescent="0.25">
      <c r="F44" s="34">
        <v>3.0000000000000001E-3</v>
      </c>
      <c r="G44" s="36">
        <v>4</v>
      </c>
      <c r="H44" s="33" t="s">
        <v>64</v>
      </c>
      <c r="I44" s="33"/>
      <c r="J44" s="33"/>
    </row>
    <row r="45" spans="2:10" x14ac:dyDescent="0.25">
      <c r="F45" s="34">
        <v>2.7000000000000001E-3</v>
      </c>
      <c r="G45" s="36">
        <v>5</v>
      </c>
      <c r="H45" s="33" t="s">
        <v>65</v>
      </c>
      <c r="I45" s="33"/>
      <c r="J45" s="33"/>
    </row>
    <row r="46" spans="2:10" x14ac:dyDescent="0.25">
      <c r="F46" s="34">
        <v>3.0000000000000001E-3</v>
      </c>
      <c r="G46" s="36">
        <v>6</v>
      </c>
      <c r="H46" s="33" t="s">
        <v>66</v>
      </c>
      <c r="I46" s="33"/>
      <c r="J46" s="33"/>
    </row>
    <row r="47" spans="2:10" x14ac:dyDescent="0.25">
      <c r="F47" s="34">
        <v>3.0000000000000001E-3</v>
      </c>
      <c r="G47" s="36">
        <v>7</v>
      </c>
      <c r="H47" s="37" t="s">
        <v>67</v>
      </c>
      <c r="I47" s="33"/>
      <c r="J47" s="33"/>
    </row>
    <row r="48" spans="2:10" x14ac:dyDescent="0.25">
      <c r="F48" s="34">
        <v>2.8999999999999998E-3</v>
      </c>
      <c r="G48" s="36">
        <v>8</v>
      </c>
      <c r="H48" s="33" t="s">
        <v>68</v>
      </c>
      <c r="I48" s="33"/>
      <c r="J48" s="33"/>
    </row>
    <row r="49" spans="6:10" x14ac:dyDescent="0.25">
      <c r="F49" s="34">
        <v>3.0000000000000001E-3</v>
      </c>
      <c r="G49" s="36">
        <v>9</v>
      </c>
      <c r="H49" s="33" t="s">
        <v>69</v>
      </c>
      <c r="I49" s="33"/>
      <c r="J49" s="33"/>
    </row>
    <row r="50" spans="6:10" x14ac:dyDescent="0.25">
      <c r="F50" s="34">
        <v>2.8999999999999998E-3</v>
      </c>
      <c r="G50" s="36">
        <v>10</v>
      </c>
      <c r="H50" s="33" t="s">
        <v>70</v>
      </c>
      <c r="I50" s="33"/>
      <c r="J50" s="33"/>
    </row>
    <row r="51" spans="6:10" x14ac:dyDescent="0.25">
      <c r="F51" s="34">
        <v>3.0000000000000001E-3</v>
      </c>
      <c r="G51" s="36">
        <v>11</v>
      </c>
      <c r="H51" s="33" t="s">
        <v>71</v>
      </c>
      <c r="I51" s="33"/>
      <c r="J51" s="33"/>
    </row>
    <row r="52" spans="6:10" x14ac:dyDescent="0.25">
      <c r="F52" s="34">
        <v>3.0000000000000001E-3</v>
      </c>
      <c r="G52" s="36">
        <v>12</v>
      </c>
      <c r="H52" s="33" t="s">
        <v>72</v>
      </c>
      <c r="I52" s="33"/>
      <c r="J52" s="33"/>
    </row>
    <row r="53" spans="6:10" x14ac:dyDescent="0.25">
      <c r="F53" s="34">
        <v>2.8E-3</v>
      </c>
      <c r="G53" s="36">
        <v>13</v>
      </c>
      <c r="H53" s="33" t="s">
        <v>61</v>
      </c>
      <c r="I53" s="33"/>
      <c r="J53" s="33"/>
    </row>
    <row r="54" spans="6:10" x14ac:dyDescent="0.25">
      <c r="F54" s="34">
        <v>2.8999999999999998E-3</v>
      </c>
      <c r="G54" s="36">
        <v>14</v>
      </c>
      <c r="H54" s="33" t="s">
        <v>62</v>
      </c>
      <c r="I54" s="33"/>
      <c r="J54" s="33"/>
    </row>
    <row r="55" spans="6:10" x14ac:dyDescent="0.25">
      <c r="F55" s="34">
        <v>2.8E-3</v>
      </c>
      <c r="G55" s="36">
        <v>15</v>
      </c>
      <c r="H55" s="33" t="s">
        <v>63</v>
      </c>
      <c r="I55" s="33"/>
      <c r="J55" s="33"/>
    </row>
    <row r="56" spans="6:10" x14ac:dyDescent="0.25">
      <c r="F56" s="34">
        <v>2.8E-3</v>
      </c>
      <c r="G56" s="36">
        <v>16</v>
      </c>
      <c r="H56" s="33" t="s">
        <v>64</v>
      </c>
      <c r="I56" s="33"/>
      <c r="J56" s="33"/>
    </row>
    <row r="57" spans="6:10" x14ac:dyDescent="0.25">
      <c r="F57" s="34">
        <v>2.5999999999999999E-3</v>
      </c>
      <c r="G57" s="36">
        <v>17</v>
      </c>
      <c r="H57" s="33" t="s">
        <v>65</v>
      </c>
      <c r="I57" s="33"/>
      <c r="J57" s="33"/>
    </row>
    <row r="58" spans="6:10" x14ac:dyDescent="0.25">
      <c r="F58" s="34">
        <v>2.8E-3</v>
      </c>
      <c r="G58" s="36">
        <v>18</v>
      </c>
      <c r="H58" s="33" t="s">
        <v>66</v>
      </c>
      <c r="I58" s="33"/>
      <c r="J58" s="33"/>
    </row>
    <row r="59" spans="6:10" x14ac:dyDescent="0.25">
      <c r="F59" s="34">
        <v>2.8E-3</v>
      </c>
      <c r="G59" s="36">
        <v>19</v>
      </c>
      <c r="H59" s="39" t="s">
        <v>74</v>
      </c>
      <c r="I59" s="33"/>
      <c r="J59" s="33"/>
    </row>
    <row r="60" spans="6:10" x14ac:dyDescent="0.25">
      <c r="F60" s="38">
        <f>AVERAGE(F41:F59)</f>
        <v>2.9052631578947359E-3</v>
      </c>
      <c r="G60" s="34" t="s">
        <v>73</v>
      </c>
      <c r="H60" s="33"/>
      <c r="I60" s="33"/>
      <c r="J60" s="33"/>
    </row>
    <row r="61" spans="6:10" x14ac:dyDescent="0.25">
      <c r="F61" s="34"/>
      <c r="G61" s="34"/>
      <c r="H61" s="33"/>
      <c r="I61" s="33"/>
      <c r="J61" s="33"/>
    </row>
    <row r="62" spans="6:10" x14ac:dyDescent="0.25">
      <c r="F62" s="34"/>
      <c r="G62" s="34"/>
      <c r="H62" s="33"/>
      <c r="I62" s="33"/>
      <c r="J62" s="33"/>
    </row>
    <row r="63" spans="6:10" x14ac:dyDescent="0.25">
      <c r="F63" s="34"/>
      <c r="G63" s="34"/>
      <c r="H63" s="33"/>
      <c r="I63" s="33"/>
      <c r="J63" s="33"/>
    </row>
    <row r="64" spans="6:10" x14ac:dyDescent="0.25">
      <c r="F64" s="34"/>
      <c r="G64" s="34"/>
      <c r="H64" s="33"/>
      <c r="I64" s="33"/>
      <c r="J64" s="33"/>
    </row>
    <row r="65" spans="6:10" x14ac:dyDescent="0.25">
      <c r="F65" s="34"/>
      <c r="G65" s="34"/>
      <c r="H65" s="33"/>
      <c r="I65" s="33"/>
      <c r="J65" s="33"/>
    </row>
    <row r="66" spans="6:10" x14ac:dyDescent="0.25">
      <c r="F66" s="34"/>
      <c r="G66" s="34"/>
      <c r="H66" s="33"/>
      <c r="I66" s="33"/>
      <c r="J66" s="33"/>
    </row>
    <row r="67" spans="6:10" x14ac:dyDescent="0.25">
      <c r="F67" s="34"/>
      <c r="G67" s="34"/>
      <c r="H67" s="33"/>
      <c r="I67" s="33"/>
      <c r="J67" s="33"/>
    </row>
    <row r="68" spans="6:10" x14ac:dyDescent="0.25">
      <c r="F68" s="34"/>
      <c r="G68" s="34"/>
      <c r="H68" s="33"/>
      <c r="I68" s="33"/>
      <c r="J68" s="33"/>
    </row>
    <row r="69" spans="6:10" x14ac:dyDescent="0.25">
      <c r="F69" s="34"/>
      <c r="G69" s="34"/>
      <c r="H69" s="33"/>
      <c r="I69" s="33"/>
      <c r="J69" s="33"/>
    </row>
    <row r="70" spans="6:10" x14ac:dyDescent="0.25">
      <c r="F70" s="35"/>
      <c r="G70" s="35"/>
    </row>
    <row r="71" spans="6:10" x14ac:dyDescent="0.25">
      <c r="F71" s="35"/>
      <c r="G71" s="35"/>
    </row>
    <row r="72" spans="6:10" x14ac:dyDescent="0.25">
      <c r="F72" s="35"/>
      <c r="G72" s="35"/>
    </row>
    <row r="73" spans="6:10" x14ac:dyDescent="0.25">
      <c r="F73" s="35"/>
      <c r="G73" s="35"/>
    </row>
    <row r="74" spans="6:10" x14ac:dyDescent="0.25">
      <c r="F74" s="32"/>
      <c r="G74" s="32"/>
    </row>
    <row r="75" spans="6:10" x14ac:dyDescent="0.25">
      <c r="F75" s="32"/>
      <c r="G75" s="32"/>
    </row>
    <row r="76" spans="6:10" x14ac:dyDescent="0.25">
      <c r="F76" s="32"/>
      <c r="G76" s="32"/>
    </row>
    <row r="77" spans="6:10" x14ac:dyDescent="0.25">
      <c r="F77" s="32"/>
      <c r="G77" s="32"/>
    </row>
    <row r="78" spans="6:10" x14ac:dyDescent="0.25">
      <c r="F78" s="32"/>
      <c r="G78" s="32"/>
    </row>
    <row r="79" spans="6:10" x14ac:dyDescent="0.25">
      <c r="F79" s="32"/>
      <c r="G79" s="32"/>
    </row>
    <row r="80" spans="6:10" x14ac:dyDescent="0.25">
      <c r="F80" s="32"/>
      <c r="G80" s="32"/>
    </row>
    <row r="81" spans="6:7" x14ac:dyDescent="0.25">
      <c r="F81" s="32"/>
      <c r="G81" s="32"/>
    </row>
    <row r="82" spans="6:7" x14ac:dyDescent="0.25">
      <c r="F82" s="32"/>
      <c r="G82" s="32"/>
    </row>
  </sheetData>
  <mergeCells count="2">
    <mergeCell ref="C21:D21"/>
    <mergeCell ref="C39:F39"/>
  </mergeCells>
  <pageMargins left="0.25" right="0.25" top="0.75" bottom="0.5" header="0.3" footer="0.3"/>
  <pageSetup scale="79" orientation="landscape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B2DBB093EA43A5D64860B5BF6B9E" ma:contentTypeVersion="" ma:contentTypeDescription="Create a new document." ma:contentTypeScope="" ma:versionID="e4cdbf82538e4b8536a0cbff33ab819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580F326C-D556-4641-B0E8-C88CF73ABC84}"/>
</file>

<file path=customXml/itemProps2.xml><?xml version="1.0" encoding="utf-8"?>
<ds:datastoreItem xmlns:ds="http://schemas.openxmlformats.org/officeDocument/2006/customXml" ds:itemID="{C3543FC0-1B36-4B7E-B46F-EE0425EB546A}"/>
</file>

<file path=customXml/itemProps3.xml><?xml version="1.0" encoding="utf-8"?>
<ds:datastoreItem xmlns:ds="http://schemas.openxmlformats.org/officeDocument/2006/customXml" ds:itemID="{11AD232D-8EEE-45E4-8687-564511A61B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Midwest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Gard</dc:creator>
  <cp:lastModifiedBy>Petersen, Christine</cp:lastModifiedBy>
  <cp:lastPrinted>2013-01-29T19:17:18Z</cp:lastPrinted>
  <dcterms:created xsi:type="dcterms:W3CDTF">2013-01-28T20:05:50Z</dcterms:created>
  <dcterms:modified xsi:type="dcterms:W3CDTF">2017-12-15T17:57:15Z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0x010100ECF9B2DBB093EA43A5D64860B5BF6B9E</vt:lpwstr>
  </property>
</Properties>
</file>