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ory_Services\TRANSMISSION\MISO\Attachment O\2016\2016 Actual\"/>
    </mc:Choice>
  </mc:AlternateContent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71027" iterate="1" iterateCount="10000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E56" i="3" s="1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K56" i="3" s="1"/>
  <c r="J44" i="3"/>
  <c r="I44" i="3"/>
  <c r="H44" i="3"/>
  <c r="G44" i="3"/>
  <c r="G56" i="3" s="1"/>
  <c r="F44" i="3"/>
  <c r="E44" i="3"/>
  <c r="L43" i="3"/>
  <c r="L56" i="3"/>
  <c r="K43" i="3"/>
  <c r="J43" i="3"/>
  <c r="J56" i="3"/>
  <c r="I43" i="3"/>
  <c r="H43" i="3"/>
  <c r="H56" i="3"/>
  <c r="G43" i="3"/>
  <c r="F43" i="3"/>
  <c r="F56" i="3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/>
  <c r="B10" i="3"/>
  <c r="B26" i="3" s="1"/>
  <c r="B22" i="3"/>
  <c r="B38" i="3" s="1"/>
  <c r="B55" i="3" s="1"/>
  <c r="B44" i="3"/>
  <c r="B43" i="3"/>
  <c r="C56" i="3" l="1"/>
  <c r="D56" i="3"/>
</calcChain>
</file>

<file path=xl/sharedStrings.xml><?xml version="1.0" encoding="utf-8"?>
<sst xmlns="http://schemas.openxmlformats.org/spreadsheetml/2006/main" count="91" uniqueCount="49">
  <si>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</si>
  <si>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</si>
  <si>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</si>
  <si>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</si>
  <si>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</si>
  <si>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</si>
  <si>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</si>
  <si>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</si>
  <si>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</si>
  <si>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</si>
  <si>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</si>
  <si>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</si>
  <si>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Pricing Zone</t>
  </si>
  <si>
    <t>Net Plant</t>
  </si>
  <si>
    <t>Gross Plant</t>
  </si>
  <si>
    <t>GIP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</si>
  <si>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</si>
  <si>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</si>
  <si>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</si>
  <si>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</si>
  <si>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</si>
  <si>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</si>
  <si>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</si>
  <si>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</si>
  <si>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</si>
  <si>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</si>
  <si>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</si>
  <si>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</si>
  <si>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</si>
  <si>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</si>
  <si>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</si>
  <si>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</si>
  <si>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</si>
  <si>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</si>
  <si>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</si>
  <si>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</si>
  <si>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</si>
  <si>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</si>
  <si>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</si>
  <si>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</si>
  <si>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</si>
  <si>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</si>
  <si>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</si>
  <si>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OTP</t>
  </si>
  <si>
    <t>1881, 1882, 1883, 1884, 1885, 1886, 1887, 1888, 1889, 1893, 5624</t>
  </si>
  <si>
    <t>Brookings County-Lyon County 345 kV Line; Lyon County - Cedar Mountain 345 kV Line; Lyon County - Cedar Mountain 345 kV Line #2; Cedar Mountain - Helena 345 kV Line; Cedar Mountain - Helena 345 kV Line #2; Helena - Chub Lake 345 kV Line; Chub Lake - Hampton Corner 345 kV Line; Lyon County-Hazel Creek 345 kV Line; Hazel Creek-Minnesota Valley 230 kV Line; Cedar Mountain-Franklin 115 kV Line</t>
  </si>
  <si>
    <t>Big Stone South - Ellendale 345 kV line</t>
  </si>
  <si>
    <t>4116, 4117, 6383, 6384, 6387, 6588, 6589</t>
  </si>
  <si>
    <t>Big Stone South - Brookings 345 kV line (double ckt capable); Big Stone South 345/230 kV Substation, Big Stone South 345/230 kV Transformers 1 &amp; 2; Big Stone - Big Stone South 230 kV line 1 &amp; 2; Big Stone (Plant) 230 kV Substation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</si>
</sst>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0" fontId="1" fillId="0" borderId="0"/>
  </cellStyleXfs>
  <cellXfs count="71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2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2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2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3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4" fontId="1" fillId="0" borderId="11" xfId="358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1" fillId="0" borderId="11" xfId="358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94" fillId="35" borderId="0" xfId="206" applyNumberFormat="1" applyFont="1" applyFill="1" applyAlignment="1">
      <alignment horizontal="center" wrapText="1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10 4" xfId="35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25" sqref="C25"/>
    </sheetView>
  </sheetViews>
  <sheetFormatPr defaultRowHeight="12.75"/>
  <cols>
    <col min="1" max="1" width="21.28515625" customWidth="1"/>
    <col min="2" max="2" width="32.85546875" customWidth="1"/>
    <col min="3" max="5" width="19" customWidth="1"/>
    <col min="6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37</v>
      </c>
    </row>
    <row r="2" spans="1:13">
      <c r="A2" s="2"/>
    </row>
    <row r="3" spans="1:13">
      <c r="A3" s="1" t="s">
        <v>24</v>
      </c>
      <c r="B3" s="39">
        <v>2016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25</v>
      </c>
      <c r="B5" s="5" t="s">
        <v>43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31</v>
      </c>
    </row>
    <row r="7" spans="1:13">
      <c r="A7" s="4"/>
      <c r="B7" s="31" t="s">
        <v>28</v>
      </c>
      <c r="C7" s="70">
        <v>1203</v>
      </c>
      <c r="D7" s="70">
        <v>2220</v>
      </c>
      <c r="E7" s="70">
        <v>2221</v>
      </c>
      <c r="F7" s="32" t="s">
        <v>17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27" t="s">
        <v>15</v>
      </c>
    </row>
    <row r="8" spans="1:13">
      <c r="A8" s="4"/>
      <c r="B8" s="31" t="s">
        <v>12</v>
      </c>
      <c r="C8" s="32" t="s">
        <v>43</v>
      </c>
      <c r="D8" s="32" t="s">
        <v>43</v>
      </c>
      <c r="E8" s="32" t="s">
        <v>43</v>
      </c>
      <c r="F8" s="32" t="s">
        <v>27</v>
      </c>
      <c r="G8" s="32" t="s">
        <v>27</v>
      </c>
      <c r="H8" s="32" t="s">
        <v>27</v>
      </c>
      <c r="I8" s="32" t="s">
        <v>27</v>
      </c>
      <c r="J8" s="32" t="s">
        <v>27</v>
      </c>
      <c r="K8" s="32" t="s">
        <v>27</v>
      </c>
      <c r="L8" s="32" t="s">
        <v>27</v>
      </c>
    </row>
    <row r="9" spans="1:13" ht="15" customHeight="1">
      <c r="A9" s="4"/>
      <c r="B9" s="31" t="s">
        <v>32</v>
      </c>
      <c r="C9" s="32" t="s">
        <v>31</v>
      </c>
      <c r="D9" s="32" t="s">
        <v>31</v>
      </c>
      <c r="E9" s="32" t="s">
        <v>31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15</v>
      </c>
      <c r="L9" s="32" t="s">
        <v>15</v>
      </c>
    </row>
    <row r="10" spans="1:13">
      <c r="A10" s="21" t="s">
        <v>14</v>
      </c>
      <c r="B10" s="12" t="str">
        <f xml:space="preserve"> "December " &amp; B3-1</f>
        <v>December 2015</v>
      </c>
      <c r="C10" s="47">
        <v>26188891</v>
      </c>
      <c r="D10" s="48">
        <v>16350823</v>
      </c>
      <c r="E10" s="47">
        <v>21760807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2" t="s">
        <v>11</v>
      </c>
      <c r="B11" s="13" t="str">
        <f xml:space="preserve"> "January " &amp; B3</f>
        <v>January 2016</v>
      </c>
      <c r="C11" s="53">
        <v>26503889</v>
      </c>
      <c r="D11" s="54">
        <v>18108819</v>
      </c>
      <c r="E11" s="53">
        <v>23838972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53">
        <v>26578508</v>
      </c>
      <c r="D12" s="54">
        <v>19283386</v>
      </c>
      <c r="E12" s="53">
        <v>26893683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53">
        <v>26649445</v>
      </c>
      <c r="D13" s="54">
        <v>20010405</v>
      </c>
      <c r="E13" s="53">
        <v>29707858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53">
        <v>26634223</v>
      </c>
      <c r="D14" s="54">
        <v>23420618</v>
      </c>
      <c r="E14" s="53">
        <v>32514533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53">
        <v>26610227</v>
      </c>
      <c r="D15" s="54">
        <v>26364036</v>
      </c>
      <c r="E15" s="53">
        <v>37818205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53">
        <v>26658954</v>
      </c>
      <c r="D16" s="54">
        <v>29770195</v>
      </c>
      <c r="E16" s="53">
        <v>43089823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53">
        <v>26593838</v>
      </c>
      <c r="D17" s="54">
        <v>33870093</v>
      </c>
      <c r="E17" s="53">
        <v>47678460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53">
        <v>26607110</v>
      </c>
      <c r="D18" s="54">
        <v>37464948</v>
      </c>
      <c r="E18" s="53">
        <v>52475819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53">
        <v>26510325</v>
      </c>
      <c r="D19" s="54">
        <v>39769137</v>
      </c>
      <c r="E19" s="53">
        <v>56460304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53">
        <v>26394284</v>
      </c>
      <c r="D20" s="54">
        <v>42591770</v>
      </c>
      <c r="E20" s="53">
        <v>58786935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53">
        <v>26393847</v>
      </c>
      <c r="D21" s="54">
        <v>45073453</v>
      </c>
      <c r="E21" s="53">
        <v>60514168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2016</v>
      </c>
      <c r="C22" s="53">
        <v>26406308</v>
      </c>
      <c r="D22" s="54">
        <v>49162742</v>
      </c>
      <c r="E22" s="53">
        <v>62636726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26</v>
      </c>
      <c r="C23" s="45">
        <f>AVERAGE(C10:C22)</f>
        <v>26517680.692307692</v>
      </c>
      <c r="D23" s="46">
        <f>AVERAGE(D10:D22)</f>
        <v>30864648.076923076</v>
      </c>
      <c r="E23" s="45">
        <f t="shared" ref="E23:L23" si="0">AVERAGE(E10:E22)</f>
        <v>42628945.615384616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1"/>
      <c r="B25" s="26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1" t="s">
        <v>33</v>
      </c>
      <c r="B26" s="12" t="str">
        <f>B10</f>
        <v>December 2015</v>
      </c>
      <c r="C26" s="47">
        <v>650656</v>
      </c>
      <c r="D26" s="48">
        <v>0</v>
      </c>
      <c r="E26" s="47">
        <v>1981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2" t="s">
        <v>34</v>
      </c>
      <c r="B27" s="13" t="str">
        <f>B11</f>
        <v>January 2016</v>
      </c>
      <c r="C27" s="53">
        <v>686095</v>
      </c>
      <c r="D27" s="54">
        <v>0</v>
      </c>
      <c r="E27" s="53">
        <v>2484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2" t="s">
        <v>38</v>
      </c>
      <c r="B28" s="18" t="s">
        <v>1</v>
      </c>
      <c r="C28" s="53">
        <v>721969</v>
      </c>
      <c r="D28" s="54">
        <v>0</v>
      </c>
      <c r="E28" s="53">
        <v>2987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53">
        <v>757941</v>
      </c>
      <c r="D29" s="54">
        <v>0</v>
      </c>
      <c r="E29" s="53">
        <v>3489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53">
        <v>794009</v>
      </c>
      <c r="D30" s="54">
        <v>0</v>
      </c>
      <c r="E30" s="53">
        <v>3992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53">
        <v>830056</v>
      </c>
      <c r="D31" s="54">
        <v>0</v>
      </c>
      <c r="E31" s="53">
        <v>4495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53">
        <v>866072</v>
      </c>
      <c r="D32" s="54">
        <v>0</v>
      </c>
      <c r="E32" s="53">
        <v>4997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53">
        <v>902152</v>
      </c>
      <c r="D33" s="54">
        <v>0</v>
      </c>
      <c r="E33" s="53">
        <v>5500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53">
        <v>938147</v>
      </c>
      <c r="D34" s="54">
        <v>0</v>
      </c>
      <c r="E34" s="53">
        <v>6003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53">
        <v>974158</v>
      </c>
      <c r="D35" s="54">
        <v>0</v>
      </c>
      <c r="E35" s="53">
        <v>6505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53">
        <v>1010033</v>
      </c>
      <c r="D36" s="54">
        <v>0</v>
      </c>
      <c r="E36" s="53">
        <v>7008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53">
        <v>1045751</v>
      </c>
      <c r="D37" s="54">
        <v>0</v>
      </c>
      <c r="E37" s="53">
        <v>7511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2016</v>
      </c>
      <c r="C38" s="53">
        <v>1081469</v>
      </c>
      <c r="D38" s="54">
        <v>0</v>
      </c>
      <c r="E38" s="53">
        <v>8013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26</v>
      </c>
      <c r="C39" s="45">
        <f t="shared" ref="C39:L39" si="1">AVERAGE(C26:C38)</f>
        <v>866039.07692307688</v>
      </c>
      <c r="D39" s="46">
        <f t="shared" si="1"/>
        <v>0</v>
      </c>
      <c r="E39" s="45">
        <f t="shared" si="1"/>
        <v>4997.3076923076924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1"/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13</v>
      </c>
      <c r="B43" s="16" t="str">
        <f>B10</f>
        <v>December 2015</v>
      </c>
      <c r="C43" s="41">
        <f t="shared" ref="C43:D55" si="2">+C10-C26</f>
        <v>25538235</v>
      </c>
      <c r="D43" s="49">
        <f t="shared" si="2"/>
        <v>16350823</v>
      </c>
      <c r="E43" s="41">
        <f t="shared" ref="E43:L43" si="3">+E10-E26</f>
        <v>21758826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39</v>
      </c>
      <c r="B44" s="17" t="str">
        <f>B11</f>
        <v>January 2016</v>
      </c>
      <c r="C44" s="38">
        <f t="shared" si="2"/>
        <v>25817794</v>
      </c>
      <c r="D44" s="40">
        <f t="shared" si="2"/>
        <v>18108819</v>
      </c>
      <c r="E44" s="38">
        <f t="shared" ref="E44:L44" si="4">+E11-E27</f>
        <v>23836488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38">
        <f t="shared" si="2"/>
        <v>25856539</v>
      </c>
      <c r="D45" s="40">
        <f t="shared" si="2"/>
        <v>19283386</v>
      </c>
      <c r="E45" s="38">
        <f t="shared" ref="E45:L45" si="5">+E12-E28</f>
        <v>26890696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38">
        <f t="shared" si="2"/>
        <v>25891504</v>
      </c>
      <c r="D46" s="40">
        <f t="shared" si="2"/>
        <v>20010405</v>
      </c>
      <c r="E46" s="38">
        <f t="shared" ref="E46:L46" si="6">+E13-E29</f>
        <v>29704369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38">
        <f t="shared" si="2"/>
        <v>25840214</v>
      </c>
      <c r="D47" s="40">
        <f t="shared" si="2"/>
        <v>23420618</v>
      </c>
      <c r="E47" s="38">
        <f t="shared" ref="E47:L47" si="7">+E14-E30</f>
        <v>32510541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38">
        <f t="shared" si="2"/>
        <v>25780171</v>
      </c>
      <c r="D48" s="40">
        <f t="shared" si="2"/>
        <v>26364036</v>
      </c>
      <c r="E48" s="38">
        <f t="shared" ref="E48:L48" si="8">+E15-E31</f>
        <v>37813710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38">
        <f t="shared" si="2"/>
        <v>25792882</v>
      </c>
      <c r="D49" s="40">
        <f t="shared" si="2"/>
        <v>29770195</v>
      </c>
      <c r="E49" s="38">
        <f t="shared" ref="E49:L49" si="9">+E16-E32</f>
        <v>43084826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38">
        <f t="shared" si="2"/>
        <v>25691686</v>
      </c>
      <c r="D50" s="40">
        <f t="shared" si="2"/>
        <v>33870093</v>
      </c>
      <c r="E50" s="38">
        <f t="shared" ref="E50:L50" si="10">+E17-E33</f>
        <v>47672960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38">
        <f t="shared" si="2"/>
        <v>25668963</v>
      </c>
      <c r="D51" s="40">
        <f t="shared" si="2"/>
        <v>37464948</v>
      </c>
      <c r="E51" s="38">
        <f t="shared" ref="E51:L51" si="11">+E18-E34</f>
        <v>52469816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38">
        <f t="shared" si="2"/>
        <v>25536167</v>
      </c>
      <c r="D52" s="40">
        <f t="shared" si="2"/>
        <v>39769137</v>
      </c>
      <c r="E52" s="38">
        <f t="shared" ref="E52:L52" si="12">+E19-E35</f>
        <v>56453799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38">
        <f t="shared" si="2"/>
        <v>25384251</v>
      </c>
      <c r="D53" s="40">
        <f t="shared" si="2"/>
        <v>42591770</v>
      </c>
      <c r="E53" s="38">
        <f>+E20-E36</f>
        <v>58779927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38">
        <f t="shared" si="2"/>
        <v>25348096</v>
      </c>
      <c r="D54" s="40">
        <f t="shared" si="2"/>
        <v>45073453</v>
      </c>
      <c r="E54" s="38">
        <f t="shared" ref="E54:L54" si="14">+E21-E37</f>
        <v>60506657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2016</v>
      </c>
      <c r="C55" s="38">
        <f t="shared" si="2"/>
        <v>25324839</v>
      </c>
      <c r="D55" s="40">
        <f t="shared" si="2"/>
        <v>49162742</v>
      </c>
      <c r="E55" s="38">
        <f t="shared" ref="E55:L55" si="15">+E22-E38</f>
        <v>62628713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26</v>
      </c>
      <c r="C56" s="45">
        <f>AVERAGE(C43:C55)</f>
        <v>25651641.615384616</v>
      </c>
      <c r="D56" s="46">
        <f>AVERAGE(D43:D55)</f>
        <v>30864648.076923076</v>
      </c>
      <c r="E56" s="45">
        <f t="shared" ref="E56:L56" si="16">AVERAGE(E43:E55)</f>
        <v>42623948.307692304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8" t="s">
        <v>30</v>
      </c>
      <c r="B59" s="29" t="s">
        <v>0</v>
      </c>
      <c r="C59" s="58">
        <v>430813</v>
      </c>
      <c r="D59" s="59">
        <v>0</v>
      </c>
      <c r="E59" s="60">
        <v>6032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61">
        <v>0</v>
      </c>
    </row>
    <row r="60" spans="1:12">
      <c r="A60" s="23" t="s">
        <v>40</v>
      </c>
      <c r="B60" s="20" t="s">
        <v>16</v>
      </c>
      <c r="C60" s="5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29</v>
      </c>
      <c r="C61" s="45">
        <f>+C59+C60</f>
        <v>430813</v>
      </c>
      <c r="D61" s="46">
        <f>+D59+D60</f>
        <v>0</v>
      </c>
      <c r="E61" s="45">
        <f t="shared" ref="E61:L61" si="17">+E59+E60</f>
        <v>6032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:D6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36</v>
      </c>
      <c r="B1" s="35"/>
    </row>
    <row r="3" spans="1:4" ht="25.5">
      <c r="A3" s="62" t="s">
        <v>28</v>
      </c>
      <c r="B3" s="62" t="s">
        <v>41</v>
      </c>
      <c r="C3" s="62" t="s">
        <v>42</v>
      </c>
      <c r="D3" s="37" t="s">
        <v>35</v>
      </c>
    </row>
    <row r="4" spans="1:4" ht="140.25">
      <c r="A4" s="63">
        <v>1203</v>
      </c>
      <c r="B4" s="64" t="s">
        <v>44</v>
      </c>
      <c r="C4" s="65">
        <v>41703</v>
      </c>
      <c r="D4" s="64" t="s">
        <v>45</v>
      </c>
    </row>
    <row r="5" spans="1:4">
      <c r="A5" s="66">
        <v>2220</v>
      </c>
      <c r="B5" s="67">
        <v>4092</v>
      </c>
      <c r="C5" s="68">
        <v>41703</v>
      </c>
      <c r="D5" s="69" t="s">
        <v>46</v>
      </c>
    </row>
    <row r="6" spans="1:4" ht="89.25">
      <c r="A6" s="66">
        <v>2221</v>
      </c>
      <c r="B6" s="67" t="s">
        <v>47</v>
      </c>
      <c r="C6" s="68">
        <v>41703</v>
      </c>
      <c r="D6" s="69" t="s">
        <v>48</v>
      </c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80D54C4ADEAC4A92CC57E648AF4434" ma:contentTypeVersion="" ma:contentTypeDescription="Create a new document." ma:contentTypeScope="" ma:versionID="0563850dc556498a1bee7c9faeb864f2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128AB78D-3141-46D5-AFEF-F0129BC40AC3}"/>
</file>

<file path=customXml/itemProps2.xml><?xml version="1.0" encoding="utf-8"?>
<ds:datastoreItem xmlns:ds="http://schemas.openxmlformats.org/officeDocument/2006/customXml" ds:itemID="{6B8D3F80-51F0-4CE9-A814-8B38D582BF87}"/>
</file>

<file path=customXml/itemProps3.xml><?xml version="1.0" encoding="utf-8"?>
<ds:datastoreItem xmlns:ds="http://schemas.openxmlformats.org/officeDocument/2006/customXml" ds:itemID="{68507DA4-C41E-456E-96A1-1FC159E4E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2017-05-24T17:49:07Z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0x010100F180D54C4ADEAC4A92CC57E648AF4434</vt:lpwstr>
  </property>
</Properties>
</file>