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35" yWindow="-225" windowWidth="19230" windowHeight="6285" tabRatio="403"/>
  </bookViews>
  <sheets>
    <sheet name="OTP Attach O" sheetId="24" r:id="rId1"/>
  </sheets>
  <externalReferences>
    <externalReference r:id="rId2"/>
    <externalReference r:id="rId3"/>
  </externalReferences>
  <definedNames>
    <definedName name="\P">#REF!</definedName>
    <definedName name="__HH_F">[1]factors:memo!$G$36:$N$82</definedName>
    <definedName name="_Order1" hidden="1">255</definedName>
    <definedName name="_PG1">#REF!</definedName>
    <definedName name="_PG2">#REF!</definedName>
    <definedName name="_PR1">#REF!</definedName>
    <definedName name="_PR2">#REF!</definedName>
    <definedName name="_PR3">#REF!</definedName>
    <definedName name="Amount">#REF!</definedName>
    <definedName name="CCOSS_Data">#REF!</definedName>
    <definedName name="CH_COS">#REF!</definedName>
    <definedName name="D__M">#REF!</definedName>
    <definedName name="DB">#REF!</definedName>
    <definedName name="EV__CVPARAMS__" hidden="1">"Nested Row!$B$20:$C$41;"</definedName>
    <definedName name="EV__DECIMALSYMBOL__" hidden="1">"."</definedName>
    <definedName name="EV__EXPOPTIONS__" hidden="1">0</definedName>
    <definedName name="EV__LASTREFTIME__" hidden="1">39443.4710648148</definedName>
    <definedName name="EV__LOCKEDCVW__CAPITAL" hidden="1">"AP_DAYS_OS,ALL_BUDGET_NOS,ACT,All_Sources,OTP,USD,ALL_SUB_TYPES,1999.TOTAL,ALL_WO_NUMBERS,PERIODIC,"</definedName>
    <definedName name="EV__LOCKEDCVW__FINANCE" hidden="1">"OTP,Corp_Earnings,FCST,LC,periodic,All_Sources,2008.TOTAL,"</definedName>
    <definedName name="EV__LOCKEDCVW__RATE" hidden="1">"ACT,DZD,Avg,RateInput,1999.TOTAL,PERIODIC,"</definedName>
    <definedName name="EV__LOCKSTATUS__" hidden="1">4</definedName>
    <definedName name="EV__MAXEXPCOLS__" hidden="1">100</definedName>
    <definedName name="EV__MAXEXPROWS__" hidden="1">20000</definedName>
    <definedName name="EV__MEMORYCVW__" hidden="1">0</definedName>
    <definedName name="EV__WBEVMODE__" hidden="1">0</definedName>
    <definedName name="EV__WBREFOPTIONS__" hidden="1">134217783</definedName>
    <definedName name="EV__WBVERSION__" hidden="1">0</definedName>
    <definedName name="Federal">#REF!</definedName>
    <definedName name="FERC">#REF!</definedName>
    <definedName name="K2_WBEVMODE" hidden="1">0</definedName>
    <definedName name="NSP_COS">#REF!</definedName>
    <definedName name="PNT">#REF!</definedName>
    <definedName name="PRINT">#REF!</definedName>
    <definedName name="_xlnm.Print_Area" localSheetId="0">'OTP Attach O'!$A$1:$L$338</definedName>
    <definedName name="Print_Titles_MI">#REF!</definedName>
    <definedName name="Print1">#REF!</definedName>
    <definedName name="Print3">#REF!</definedName>
    <definedName name="Print4">#REF!</definedName>
    <definedName name="Print5">#REF!</definedName>
    <definedName name="PRNT">#REF!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TOTAL">#REF!</definedName>
    <definedName name="TOTAL2">#REF!</definedName>
    <definedName name="Xcel">'[2]Data Entry and Forecaster'!#REF!</definedName>
    <definedName name="Xcel_COS">#REF!</definedName>
  </definedNames>
  <calcPr calcId="145621"/>
</workbook>
</file>

<file path=xl/calcChain.xml><?xml version="1.0" encoding="utf-8"?>
<calcChain xmlns="http://schemas.openxmlformats.org/spreadsheetml/2006/main">
  <c r="I219" i="24" l="1"/>
  <c r="J30" i="24" l="1"/>
  <c r="E311" i="24"/>
  <c r="J28" i="24"/>
  <c r="O43" i="24"/>
  <c r="T89" i="24" l="1"/>
  <c r="T86" i="24"/>
  <c r="T87" i="24"/>
  <c r="T88" i="24"/>
  <c r="T85" i="24"/>
  <c r="S89" i="24"/>
  <c r="S88" i="24"/>
  <c r="S86" i="24"/>
  <c r="S87" i="24"/>
  <c r="S85" i="24"/>
  <c r="R89" i="24"/>
  <c r="Q86" i="24"/>
  <c r="Q87" i="24"/>
  <c r="Q88" i="24"/>
  <c r="Q89" i="24"/>
  <c r="Q85" i="24"/>
  <c r="P89" i="24"/>
  <c r="E332" i="24" l="1"/>
  <c r="J207" i="24" l="1"/>
  <c r="J203" i="24"/>
  <c r="J287" i="24" l="1"/>
  <c r="E14" i="24" s="1"/>
  <c r="E13" i="24"/>
  <c r="G14" i="24"/>
  <c r="G15" i="24" s="1"/>
  <c r="G16" i="24" s="1"/>
  <c r="J21" i="24"/>
  <c r="J35" i="24"/>
  <c r="J46" i="24"/>
  <c r="J47" i="24"/>
  <c r="L75" i="24"/>
  <c r="E78" i="24"/>
  <c r="E100" i="24"/>
  <c r="E89" i="24"/>
  <c r="C92" i="24"/>
  <c r="C100" i="24" s="1"/>
  <c r="G92" i="24"/>
  <c r="H92" i="24"/>
  <c r="C93" i="24"/>
  <c r="C101" i="24" s="1"/>
  <c r="G93" i="24"/>
  <c r="G120" i="24" s="1"/>
  <c r="C94" i="24"/>
  <c r="C102" i="24" s="1"/>
  <c r="G94" i="24"/>
  <c r="H94" i="24"/>
  <c r="C95" i="24"/>
  <c r="C103" i="24" s="1"/>
  <c r="G95" i="24"/>
  <c r="C96" i="24"/>
  <c r="C104" i="24" s="1"/>
  <c r="G96" i="24"/>
  <c r="E97" i="24"/>
  <c r="E101" i="24"/>
  <c r="E102" i="24"/>
  <c r="E103" i="24"/>
  <c r="E104" i="24"/>
  <c r="G111" i="24"/>
  <c r="E118" i="24"/>
  <c r="G114" i="24"/>
  <c r="L146" i="24"/>
  <c r="E149" i="24"/>
  <c r="J155" i="24"/>
  <c r="G158" i="24"/>
  <c r="G159" i="24" s="1"/>
  <c r="G160" i="24"/>
  <c r="D161" i="24"/>
  <c r="J162" i="24"/>
  <c r="E163" i="24"/>
  <c r="E123" i="24" s="1"/>
  <c r="E126" i="24" s="1"/>
  <c r="C166" i="24"/>
  <c r="C170" i="24"/>
  <c r="E171" i="24"/>
  <c r="D176" i="24"/>
  <c r="G176" i="24"/>
  <c r="G179" i="24"/>
  <c r="D180" i="24"/>
  <c r="E182" i="24"/>
  <c r="G180" i="24"/>
  <c r="E185" i="24"/>
  <c r="E189" i="24" s="1"/>
  <c r="E193" i="24" s="1"/>
  <c r="E222" i="24"/>
  <c r="J226" i="24"/>
  <c r="J229" i="24" s="1"/>
  <c r="J234" i="24"/>
  <c r="H244" i="24"/>
  <c r="H246" i="24"/>
  <c r="H247" i="24"/>
  <c r="J250" i="24"/>
  <c r="E254" i="24"/>
  <c r="H252" i="24" s="1"/>
  <c r="J263" i="24"/>
  <c r="H268" i="24"/>
  <c r="H269" i="24"/>
  <c r="J278" i="24"/>
  <c r="L292" i="24"/>
  <c r="E294" i="24"/>
  <c r="E334" i="24"/>
  <c r="J22" i="24" s="1"/>
  <c r="J265" i="24" l="1"/>
  <c r="E270" i="24" s="1"/>
  <c r="E271" i="24" s="1"/>
  <c r="F270" i="24" s="1"/>
  <c r="J270" i="24" s="1"/>
  <c r="J231" i="24"/>
  <c r="J236" i="24"/>
  <c r="J238" i="24" s="1"/>
  <c r="E248" i="24"/>
  <c r="E105" i="24"/>
  <c r="E128" i="24" s="1"/>
  <c r="F268" i="24" l="1"/>
  <c r="J268" i="24" s="1"/>
  <c r="F269" i="24"/>
  <c r="J269" i="24" s="1"/>
  <c r="H108" i="24"/>
  <c r="J108" i="24" s="1"/>
  <c r="H116" i="24"/>
  <c r="J116" i="24" s="1"/>
  <c r="H167" i="24"/>
  <c r="J167" i="24" s="1"/>
  <c r="J239" i="24"/>
  <c r="J240" i="24" s="1"/>
  <c r="H13" i="24"/>
  <c r="H168" i="24"/>
  <c r="J168" i="24" s="1"/>
  <c r="H85" i="24"/>
  <c r="F245" i="24"/>
  <c r="H245" i="24" s="1"/>
  <c r="H248" i="24" s="1"/>
  <c r="J248" i="24" s="1"/>
  <c r="H117" i="24"/>
  <c r="J117" i="24" s="1"/>
  <c r="J271" i="24" l="1"/>
  <c r="E186" i="24" s="1"/>
  <c r="J252" i="24"/>
  <c r="L252" i="24" s="1"/>
  <c r="H88" i="24" s="1"/>
  <c r="H87" i="24"/>
  <c r="H154" i="24"/>
  <c r="H124" i="24"/>
  <c r="J124" i="24" s="1"/>
  <c r="J85" i="24"/>
  <c r="P91" i="24" s="1"/>
  <c r="P94" i="24" s="1"/>
  <c r="H93" i="24"/>
  <c r="H14" i="24"/>
  <c r="J13" i="24"/>
  <c r="E196" i="24" l="1"/>
  <c r="E192" i="24" s="1"/>
  <c r="E194" i="24" s="1"/>
  <c r="E199" i="24" s="1"/>
  <c r="E208" i="24" s="1"/>
  <c r="H15" i="24"/>
  <c r="J14" i="24"/>
  <c r="H156" i="24"/>
  <c r="J156" i="24" s="1"/>
  <c r="J154" i="24"/>
  <c r="H160" i="24"/>
  <c r="J160" i="24" s="1"/>
  <c r="J88" i="24"/>
  <c r="H96" i="24"/>
  <c r="J93" i="24"/>
  <c r="J101" i="24" s="1"/>
  <c r="H120" i="24"/>
  <c r="H95" i="24"/>
  <c r="J87" i="24"/>
  <c r="J89" i="24" l="1"/>
  <c r="H89" i="24" s="1"/>
  <c r="H166" i="24"/>
  <c r="J166" i="24" s="1"/>
  <c r="J120" i="24"/>
  <c r="H161" i="24"/>
  <c r="J96" i="24"/>
  <c r="J104" i="24" s="1"/>
  <c r="J15" i="24"/>
  <c r="H16" i="24"/>
  <c r="J16" i="24" s="1"/>
  <c r="J95" i="24"/>
  <c r="J103" i="24" s="1"/>
  <c r="H157" i="24"/>
  <c r="J97" i="24" l="1"/>
  <c r="J105" i="24"/>
  <c r="H105" i="24" s="1"/>
  <c r="H112" i="24" s="1"/>
  <c r="H169" i="24"/>
  <c r="H158" i="24"/>
  <c r="J157" i="24"/>
  <c r="H125" i="24"/>
  <c r="J125" i="24" s="1"/>
  <c r="H178" i="24"/>
  <c r="J17" i="24"/>
  <c r="H170" i="24"/>
  <c r="J170" i="24" s="1"/>
  <c r="J161" i="24"/>
  <c r="J112" i="24" l="1"/>
  <c r="H113" i="24"/>
  <c r="J113" i="24" s="1"/>
  <c r="H193" i="24"/>
  <c r="J193" i="24" s="1"/>
  <c r="J158" i="24"/>
  <c r="H159" i="24"/>
  <c r="J159" i="24" s="1"/>
  <c r="H180" i="24"/>
  <c r="J180" i="24" s="1"/>
  <c r="J178" i="24"/>
  <c r="H181" i="24"/>
  <c r="J181" i="24" s="1"/>
  <c r="H175" i="24"/>
  <c r="J169" i="24"/>
  <c r="J171" i="24" s="1"/>
  <c r="H115" i="24" l="1"/>
  <c r="J115" i="24" s="1"/>
  <c r="H114" i="24"/>
  <c r="J114" i="24" s="1"/>
  <c r="J163" i="24"/>
  <c r="J123" i="24" s="1"/>
  <c r="J126" i="24" s="1"/>
  <c r="H176" i="24"/>
  <c r="J176" i="24" s="1"/>
  <c r="J175" i="24"/>
  <c r="J118" i="24" l="1"/>
  <c r="J128" i="24" s="1"/>
  <c r="J196" i="24" s="1"/>
  <c r="J192" i="24" s="1"/>
  <c r="J194" i="24" s="1"/>
  <c r="J182" i="24"/>
  <c r="J199" i="24" l="1"/>
  <c r="J208" i="24" l="1"/>
  <c r="J10" i="24" s="1"/>
  <c r="J25" i="24" s="1"/>
  <c r="E37" i="24" s="1"/>
  <c r="J43" i="24" l="1"/>
  <c r="E41" i="24"/>
  <c r="E42" i="24"/>
  <c r="E38" i="24"/>
  <c r="J41" i="24"/>
  <c r="J42" i="24"/>
  <c r="E43" i="24"/>
</calcChain>
</file>

<file path=xl/sharedStrings.xml><?xml version="1.0" encoding="utf-8"?>
<sst xmlns="http://schemas.openxmlformats.org/spreadsheetml/2006/main" count="518" uniqueCount="400">
  <si>
    <t>Otter Tail Power Company</t>
  </si>
  <si>
    <t>Line</t>
  </si>
  <si>
    <t>No.</t>
  </si>
  <si>
    <t>Transmission</t>
  </si>
  <si>
    <t>Total</t>
  </si>
  <si>
    <t xml:space="preserve">  Transmission</t>
  </si>
  <si>
    <t xml:space="preserve">  Distribution</t>
  </si>
  <si>
    <t>Amount</t>
  </si>
  <si>
    <t xml:space="preserve"> </t>
  </si>
  <si>
    <t>Cost</t>
  </si>
  <si>
    <t>(1)</t>
  </si>
  <si>
    <t>(2)</t>
  </si>
  <si>
    <t>(3)</t>
  </si>
  <si>
    <t xml:space="preserve">Formula Rate - Non-Levelized </t>
  </si>
  <si>
    <t>Rate Formula Template</t>
  </si>
  <si>
    <t>Utilizing FERC Form 1 Data</t>
  </si>
  <si>
    <t>Allocated</t>
  </si>
  <si>
    <t>GROSS REVENUE REQUIREMENT  (page 3, line 31)</t>
  </si>
  <si>
    <t xml:space="preserve">REVENUE CREDITS </t>
  </si>
  <si>
    <t>(Note T)</t>
  </si>
  <si>
    <t>Allocator</t>
  </si>
  <si>
    <t xml:space="preserve">  Account No. 454</t>
  </si>
  <si>
    <t>(page 4, line 34)</t>
  </si>
  <si>
    <t>TP</t>
  </si>
  <si>
    <t xml:space="preserve">  Account No. 456.1</t>
  </si>
  <si>
    <t>(page 4, line 37)</t>
  </si>
  <si>
    <t xml:space="preserve">  Revenues from Grandfathered Interzonal Transactions</t>
  </si>
  <si>
    <t xml:space="preserve">  Revenues from service provided by the ISO at a discount</t>
  </si>
  <si>
    <t>TOTAL REVENUE CREDITS  (sum lines 2-5)</t>
  </si>
  <si>
    <t>6a</t>
  </si>
  <si>
    <t>Historic Year Actual ATRR</t>
  </si>
  <si>
    <t>6b</t>
  </si>
  <si>
    <t>Projected ATRR from Prior Year</t>
  </si>
  <si>
    <t>Input from Prior Year</t>
  </si>
  <si>
    <t>6c</t>
  </si>
  <si>
    <t>Prior Year ATRR True-Up</t>
  </si>
  <si>
    <t>(line 6a - line 6b)</t>
  </si>
  <si>
    <t>6d</t>
  </si>
  <si>
    <t>Prior Year Divisor True-Up</t>
  </si>
  <si>
    <t>(Note BB)</t>
  </si>
  <si>
    <t>6e</t>
  </si>
  <si>
    <t>Interest on Prior Year True-Up</t>
  </si>
  <si>
    <t>NET REVENUE REQUIREMENT</t>
  </si>
  <si>
    <t>(line 1 - line 6 + line 6c through 6e)</t>
  </si>
  <si>
    <t xml:space="preserve">DIVISOR </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</si>
  <si>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</si>
  <si>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</si>
  <si>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</si>
  <si>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</si>
  <si>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</si>
  <si>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</si>
  <si>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</si>
  <si>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</si>
  <si>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</si>
  <si>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</si>
  <si>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Contract Demands from service over one year provided by ISO at a discount (enter negative)</t>
  </si>
  <si>
    <t>Divisor (sum lines 8-14)</t>
  </si>
  <si>
    <t>Annual Cost ($/kW/Yr)</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</si>
  <si>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</si>
  <si>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</si>
  <si>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</si>
  <si>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</si>
  <si>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</si>
  <si>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</si>
  <si>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</si>
  <si>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</si>
  <si>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</si>
  <si>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</si>
  <si>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</si>
  <si>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</si>
  <si>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</si>
  <si>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</si>
  <si>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and daily rates</t>
  </si>
  <si>
    <t>FERC Annual Charge ($/MWh)</t>
  </si>
  <si>
    <t>(Note E)</t>
  </si>
  <si>
    <t>Short Term</t>
  </si>
  <si>
    <t>Long Term</t>
  </si>
  <si>
    <t>(4)</t>
  </si>
  <si>
    <t>(5)</t>
  </si>
  <si>
    <t>Form No. 1</t>
  </si>
  <si>
    <t>Page, Line, Col.</t>
  </si>
  <si>
    <t>Company Total</t>
  </si>
  <si>
    <t xml:space="preserve">                  Allocator</t>
  </si>
  <si>
    <t>(Col 3 times Col 4)</t>
  </si>
  <si>
    <t>RATE BASE:</t>
  </si>
  <si>
    <t xml:space="preserve">  Production</t>
  </si>
  <si>
    <t>205.46.g</t>
  </si>
  <si>
    <t>NA</t>
  </si>
  <si>
    <t>207.58.g</t>
  </si>
  <si>
    <t>207.75.g</t>
  </si>
  <si>
    <t xml:space="preserve">  General &amp; Intangible</t>
  </si>
  <si>
    <t>205.5.g &amp; 207.99.g</t>
  </si>
  <si>
    <t>W/S</t>
  </si>
  <si>
    <t xml:space="preserve">  Common</t>
  </si>
  <si>
    <t>356.1</t>
  </si>
  <si>
    <t>CE</t>
  </si>
  <si>
    <t>TOTAL GROSS PLANT  (sum lines 1-5)</t>
  </si>
  <si>
    <t>GP=</t>
  </si>
  <si>
    <t>219.20-24.c</t>
  </si>
  <si>
    <t>219.25.c</t>
  </si>
  <si>
    <t>219.26.c</t>
  </si>
  <si>
    <t>TOTAL ACCUM. DEPRECIATION  (sum lines 7-11)</t>
  </si>
  <si>
    <t>NET PLANT IN SERVICE    (Note Z)</t>
  </si>
  <si>
    <t>(line 1- line 7)</t>
  </si>
  <si>
    <t>(line 2- line 8)</t>
  </si>
  <si>
    <t>(line 3 - line 9)</t>
  </si>
  <si>
    <t>(line 4 - line 10)</t>
  </si>
  <si>
    <t>(line 5 - line 11)</t>
  </si>
  <si>
    <t>TOTAL NET PLANT  (sum lines 13-17)</t>
  </si>
  <si>
    <t>NP=</t>
  </si>
  <si>
    <t>18a</t>
  </si>
  <si>
    <t>216.b</t>
  </si>
  <si>
    <t xml:space="preserve">ADJUSTMENTS TO RATE BASE  </t>
  </si>
  <si>
    <t xml:space="preserve">  Account No. 281 (enter negative)      (Note F,  Note AA)</t>
  </si>
  <si>
    <t>273.8.k</t>
  </si>
  <si>
    <t>zero</t>
  </si>
  <si>
    <t xml:space="preserve">  Account No. 282 (enter negative)      (Note F,  Note AA)</t>
  </si>
  <si>
    <t>275.2.k</t>
  </si>
  <si>
    <t>NP</t>
  </si>
  <si>
    <t xml:space="preserve">  Account No. 283 (enter negative)      (Note F,  Note AA)</t>
  </si>
  <si>
    <t>277.9.k</t>
  </si>
  <si>
    <t>234.8.c</t>
  </si>
  <si>
    <t xml:space="preserve">  Account No. 255 (enter negative)      (Note F,  Note AA)</t>
  </si>
  <si>
    <t>267.8.h</t>
  </si>
  <si>
    <t>23a</t>
  </si>
  <si>
    <t xml:space="preserve">  Net Prefunded AFUDC on CWIP Included in Rate Base</t>
  </si>
  <si>
    <t>(Note Y, Note Z)</t>
  </si>
  <si>
    <t>23b</t>
  </si>
  <si>
    <t xml:space="preserve">  Unamortized Balance of Abandoned Plant</t>
  </si>
  <si>
    <t>TOTAL ADJUSTMENTS  (sum lines 19- 23b)</t>
  </si>
  <si>
    <t>LAND HELD FOR FUTURE USE    (Note Z)</t>
  </si>
  <si>
    <t>214.x.d  (Note G)</t>
  </si>
  <si>
    <t>WORKING CAPITAL  (Note H)</t>
  </si>
  <si>
    <t xml:space="preserve">  CWC  </t>
  </si>
  <si>
    <t>calculated</t>
  </si>
  <si>
    <t xml:space="preserve">  Materials &amp; Supplies  (Note G, Note Z)</t>
  </si>
  <si>
    <t>227.8.c &amp; .16.c</t>
  </si>
  <si>
    <t>TE</t>
  </si>
  <si>
    <t xml:space="preserve">  Prepayments (Account 165, Note Z)</t>
  </si>
  <si>
    <t>111.57.c</t>
  </si>
  <si>
    <t>GP</t>
  </si>
  <si>
    <t>TOTAL WORKING CAPITAL  (sum lines 26 - 28)</t>
  </si>
  <si>
    <t>RATE BASE  (sum lines 18, 18a, 24, 25, &amp; 29)</t>
  </si>
  <si>
    <t xml:space="preserve">     Rate Formula Template</t>
  </si>
  <si>
    <t xml:space="preserve"> Utilizing FERC Form 1 Data</t>
  </si>
  <si>
    <t xml:space="preserve">  Transmission </t>
  </si>
  <si>
    <t>321.112.b</t>
  </si>
  <si>
    <t>1a</t>
  </si>
  <si>
    <t xml:space="preserve">     Less LSE Expenses included in Transmission O&amp;M Accounts  (Note V)</t>
  </si>
  <si>
    <t xml:space="preserve">     Less Account 565</t>
  </si>
  <si>
    <t>321.96.b</t>
  </si>
  <si>
    <t xml:space="preserve">  A&amp;G</t>
  </si>
  <si>
    <t>323.197.b</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</si>
  <si>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</si>
  <si>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</si>
  <si>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</si>
  <si>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</si>
  <si>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</si>
  <si>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lines 1a, 2, 4, 5)</t>
  </si>
  <si>
    <t>336.7.b</t>
  </si>
  <si>
    <t>9a</t>
  </si>
  <si>
    <t xml:space="preserve">  Prefunded AFUDC Amortization</t>
  </si>
  <si>
    <t>(Note Y)</t>
  </si>
  <si>
    <t>9b</t>
  </si>
  <si>
    <t xml:space="preserve">  Abandoned Plant Amortization</t>
  </si>
  <si>
    <t>336.11.b</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</si>
  <si>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</si>
  <si>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</si>
  <si>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</si>
  <si>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</si>
  <si>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</si>
  <si>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</si>
  <si>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</si>
  <si>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</si>
  <si>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</si>
  <si>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</si>
  <si>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</si>
  <si>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</si>
  <si>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</si>
  <si>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</si>
  <si>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t>
  </si>
  <si>
    <t xml:space="preserve">     CIT=(T/1-T) * (1-(WCLTD/R)) =</t>
  </si>
  <si>
    <t xml:space="preserve">       where WCLTD=(page 4, line 27) and R= (page 4, line 30)</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</si>
  <si>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</si>
  <si>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</si>
  <si>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</si>
  <si>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</si>
  <si>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</si>
  <si>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</si>
  <si>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</si>
  <si>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 xml:space="preserve">RETURN </t>
  </si>
  <si>
    <t xml:space="preserve">  [Rate Base (page 2, line 30) * Rate of Return (page 4, line 30)]</t>
  </si>
  <si>
    <t>REV. REQUIREMENT  (sum lines 8, 12, 20, 27, 28)</t>
  </si>
  <si>
    <t>LESS ATTACHMENT GG ADJUSTMENT [Attachment GG, page 2, line 3, column 10]   (Note W)</t>
  </si>
  <si>
    <t xml:space="preserve">[Revenue Requirement for facilities included on page 2, line 2, and also  </t>
  </si>
  <si>
    <t>included in Attachment GG]</t>
  </si>
  <si>
    <t>REV. REQUIREMENT TO BE COLLECTED UNDER ATTACHMENT O</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</si>
  <si>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</si>
  <si>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</si>
  <si>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</si>
  <si>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</si>
  <si>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</si>
  <si>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</si>
  <si>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</si>
  <si>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</si>
  <si>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</si>
  <si>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</si>
  <si>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</si>
  <si>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</si>
  <si>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</si>
  <si>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</si>
  <si>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</si>
  <si>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</si>
  <si>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</si>
  <si>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Form 1 Reference</t>
  </si>
  <si>
    <t>$</t>
  </si>
  <si>
    <t>Allocation</t>
  </si>
  <si>
    <t>354.20.b</t>
  </si>
  <si>
    <t>354.21.b</t>
  </si>
  <si>
    <t>354.23.b</t>
  </si>
  <si>
    <t>W&amp;S Allocator</t>
  </si>
  <si>
    <t xml:space="preserve">  Other</t>
  </si>
  <si>
    <t>354.24, 25, 26.b</t>
  </si>
  <si>
    <t>($ / Allocation)</t>
  </si>
  <si>
    <t xml:space="preserve">  Total  (sum lines 12-15)</t>
  </si>
  <si>
    <t>=</t>
  </si>
  <si>
    <t>WS</t>
  </si>
  <si>
    <t>COMMON PLANT ALLOCATOR  (CE)  (Note O)</t>
  </si>
  <si>
    <t>% Electric</t>
  </si>
  <si>
    <t xml:space="preserve">  Electric</t>
  </si>
  <si>
    <t>200.3.c</t>
  </si>
  <si>
    <t>(line 17 / line 20)</t>
  </si>
  <si>
    <t>(line 16)</t>
  </si>
  <si>
    <t xml:space="preserve">  Gas</t>
  </si>
  <si>
    <t>201.3.d</t>
  </si>
  <si>
    <t>*</t>
  </si>
  <si>
    <t xml:space="preserve">  Water</t>
  </si>
  <si>
    <t>201.3.e</t>
  </si>
  <si>
    <t xml:space="preserve">  Total  (sum lines 17 - 19)</t>
  </si>
  <si>
    <t>RETURN (R)</t>
  </si>
  <si>
    <t>Long Term Interest (117, sum of 62.c through 67.c)  (Note Z)</t>
  </si>
  <si>
    <t>Preferred Dividends (118.29c) (positive number)</t>
  </si>
  <si>
    <t xml:space="preserve">                                          Development of Common Stock:</t>
  </si>
  <si>
    <t>Proprietary Capital (112.16.c)   (Note Z)</t>
  </si>
  <si>
    <t xml:space="preserve">Less Preferred Stock (line 28) </t>
  </si>
  <si>
    <t>Less Account 216.1 (112.12.c)  (enter negative)</t>
  </si>
  <si>
    <t>Common Stock</t>
  </si>
  <si>
    <t>(sum lines 23-25)</t>
  </si>
  <si>
    <t>%</t>
  </si>
  <si>
    <t>(Note P)</t>
  </si>
  <si>
    <t>Weighted</t>
  </si>
  <si>
    <t xml:space="preserve">  Long Term Debt (112, sum of  18.c through 21.c)   (Note Z)</t>
  </si>
  <si>
    <t>=WCLTD</t>
  </si>
  <si>
    <t xml:space="preserve">  Preferred Stock  (112.3.c)</t>
  </si>
  <si>
    <t xml:space="preserve">  Common Stock  (line 26)</t>
  </si>
  <si>
    <t>Total  (sum lines 27-29)</t>
  </si>
  <si>
    <t>=R</t>
  </si>
  <si>
    <t>REVENUE CREDITS</t>
  </si>
  <si>
    <t>ACCOUNT 447 (SALES FOR RESALE)</t>
  </si>
  <si>
    <t>(310-311)</t>
  </si>
  <si>
    <t>(Note Q)</t>
  </si>
  <si>
    <t>Load</t>
  </si>
  <si>
    <t xml:space="preserve">  a. Bundled Non-RQ Sales for Resale (311.x.h)</t>
  </si>
  <si>
    <t xml:space="preserve">  b. Bundled Sales for Resale  included in Divisor on page 1</t>
  </si>
  <si>
    <t xml:space="preserve">  Total of (a)-(b)</t>
  </si>
  <si>
    <t>ACCOUNT 454 (RENT FROM ELECTRIC PROPERTY)  (Note R)</t>
  </si>
  <si>
    <t>ACCOUNT 456.1 (OTHER ELECTRIC REVENUES)  (Note U)</t>
  </si>
  <si>
    <t>(330.x.n)</t>
  </si>
  <si>
    <t xml:space="preserve">  a. Transmission charges for all transmission transactions </t>
  </si>
  <si>
    <t xml:space="preserve">  b. Transmission charges for all transmission transactions included in Divisor on Page 1</t>
  </si>
  <si>
    <t>36a</t>
  </si>
  <si>
    <t>General Note:   References to pages in this formulary rate are indicated as:  (page#, line#, col.#)</t>
  </si>
  <si>
    <t>References to data from FERC Form 1 are indicated as:   #.y.x  (page, line, column)</t>
  </si>
  <si>
    <t>Note</t>
  </si>
  <si>
    <t>Letter</t>
  </si>
  <si>
    <t>A</t>
  </si>
  <si>
    <t>B</t>
  </si>
  <si>
    <t>C</t>
  </si>
  <si>
    <t>D</t>
  </si>
  <si>
    <t>E</t>
  </si>
  <si>
    <t xml:space="preserve">The FERC's annual charges for the year assessed the Transmission Owner for service under this tariff. </t>
  </si>
  <si>
    <t>F</t>
  </si>
  <si>
    <t>G</t>
  </si>
  <si>
    <t>Identified in Form 1 as being only transmission related.</t>
  </si>
  <si>
    <t>H</t>
  </si>
  <si>
    <t>Cash Working Capital assigned to transmission is one-eighth of O&amp;M allocated to transmission at page 3, line 8, column 5.  Prepayments are the electric related prepayments booked to Account No. 165 and reported on Page 111, line 57 in the Form 1.</t>
  </si>
  <si>
    <t>I</t>
  </si>
  <si>
    <t>J</t>
  </si>
  <si>
    <t>K</t>
  </si>
  <si>
    <t>Inputs Required:</t>
  </si>
  <si>
    <t>FIT =</t>
  </si>
  <si>
    <t>SIT=</t>
  </si>
  <si>
    <t xml:space="preserve">  (State Income Tax Rate or Composite SIT)</t>
  </si>
  <si>
    <t>p =</t>
  </si>
  <si>
    <t xml:space="preserve">  (percent of federal income tax deductible for state purposes)</t>
  </si>
  <si>
    <t>L</t>
  </si>
  <si>
    <t>M</t>
  </si>
  <si>
    <t>Removes transmission plant determined by Commission order to be state-jurisdictional according to the seven-factor test (until Form 1 balances are adjusted to reflect application of seven-factor test).</t>
  </si>
  <si>
    <t>N</t>
  </si>
  <si>
    <t>O</t>
  </si>
  <si>
    <t>Enter dollar amounts</t>
  </si>
  <si>
    <t>P</t>
  </si>
  <si>
    <t>Q</t>
  </si>
  <si>
    <t>Line 33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</si>
  <si>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</si>
  <si>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</si>
  <si>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</si>
  <si>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T</t>
  </si>
  <si>
    <t>U</t>
  </si>
  <si>
    <t>Account 456.1 entry shall be the annual total of the quarterly values reported at Form 1, 330.x.n.</t>
  </si>
  <si>
    <t>V</t>
  </si>
  <si>
    <t>W</t>
  </si>
  <si>
    <t>X</t>
  </si>
  <si>
    <t>Y</t>
  </si>
  <si>
    <t>Z</t>
  </si>
  <si>
    <t>Calculate using 13 month average balance, reconciling to FERC Form No. 1 by page, line and column as shown in Column 2.</t>
  </si>
  <si>
    <t>AA</t>
  </si>
  <si>
    <t>Calculate using a simple average of beginning of year and end of year balances reconciling to FERC Form No. 1 by page, line and column as shown in Column 2.</t>
  </si>
  <si>
    <t>BB</t>
  </si>
  <si>
    <t>Calculation of Prior Year Divisor True-Up:</t>
  </si>
  <si>
    <t>Historic Year Actual Divisor</t>
  </si>
  <si>
    <t>Pg 1, Line 15</t>
  </si>
  <si>
    <t>Projected Year Divisor</t>
  </si>
  <si>
    <t>Difference between Historic &amp; Project Yr Divisor</t>
  </si>
  <si>
    <t>Prior Year Projected Annual Cost ($ per kw per yr.)</t>
  </si>
  <si>
    <t>Pg 1, Line 16</t>
  </si>
  <si>
    <t>Projected Year Divisor True-up (Difference * Prior Year Projected Annual Cost)</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</si>
  <si>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</si>
  <si>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100% CWIP Recovery for Commission Approved Order</t>
  </si>
  <si>
    <t xml:space="preserve">  No. 679 Transmission Projects (Note Z)</t>
  </si>
  <si>
    <t>Peak as would be reported on page 401, column d of Form 1 at the time of the applicable pricing zone coincident monthly peaks.</t>
  </si>
  <si>
    <t>Labeled LF, LU, IF, IU on pages 310-311 of Form 1at the time of the applicable pricing zone coincident monthly peaks.</t>
  </si>
  <si>
    <t>Labeled LF on page 328 of Form 1 at the time of the applicable pricing zone coincident monthly peaks.</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</si>
  <si>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</si>
  <si>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</si>
  <si>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</si>
  <si>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</si>
  <si>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</si>
  <si>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Debt cost rate = long-term interest (line 21) / long term debt (line 27).  Preferred cost rate = preferred dividends (line 22) / preferred outstanding (line 28).   ROE will be supported in the original filing and no change in ROE may be made absent a filing with FERC.</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</si>
  <si>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</si>
  <si>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</si>
  <si>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 xml:space="preserve">Page 2, Line 23a includes the net prefunded AFUDC on CWIP included in rate base and page 3 line 9a includes the annual amortization of the prefunded AFUDC amounts included in Account No. 407.4 as required by Commission Order 129 FERC ¶ 61,287 (2009).  Page 2 line 23b includes any unamortized balances related to the recovery of abandoned plant costs approved by FERC under a separate docket.   Page 3 line 9b includes the Amortization expense of abandonment costs included in transmission depreciation expense.  These are shown in the workpapers required pursuant to the Annual Rate Calculation and True-Up Procedures. </t>
  </si>
  <si>
    <t xml:space="preserve">  Account No. 190                                   (Note F,  Note AA)</t>
  </si>
  <si>
    <t>30a</t>
  </si>
  <si>
    <t>included in Attachment MM]</t>
  </si>
  <si>
    <t>(line 29 - line 30 - line30a)</t>
  </si>
  <si>
    <t>36b</t>
  </si>
  <si>
    <t xml:space="preserve">  Total of (a)-(b)-(c)-(d)</t>
  </si>
  <si>
    <t>CC</t>
  </si>
  <si>
    <t>DD</t>
  </si>
  <si>
    <t>GROSS PLANT IN SERVICE     (Note Z, Note EE)</t>
  </si>
  <si>
    <t>ACCUMULATED DEPRECIATION  (Note Z, Note EE)</t>
  </si>
  <si>
    <t>219.28.c &amp; 200.21.c</t>
  </si>
  <si>
    <t>O&amp;M (Note FF)</t>
  </si>
  <si>
    <t>DEPRECIATION AND AMORTIZATION EXPENSE (Note EE)</t>
  </si>
  <si>
    <t>336.10.f &amp; 336.1.f</t>
  </si>
  <si>
    <t xml:space="preserve">Account Nos. 561.4 and 561.8 consist of RTO expenses billed to load-serving entities and are not included in Transmission Owner revenue requirements.  </t>
  </si>
  <si>
    <t>EE</t>
  </si>
  <si>
    <t>FF</t>
  </si>
  <si>
    <t>Plant in Service, Accumulated Depreciation, and Depreciation Expense amounts exclude Asset Retirement Obligation amounts unless authorized by FERC.</t>
  </si>
  <si>
    <t>Schedule 10-FERC charges should not be included in O&amp;M recovered under this Attachment O.</t>
  </si>
  <si>
    <t>Page 2 of 5</t>
  </si>
  <si>
    <t>Page 1 of 5</t>
  </si>
  <si>
    <t>Page 3 of 5</t>
  </si>
  <si>
    <t>Page 4 of 5</t>
  </si>
  <si>
    <t>Page 5 of 5</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</si>
  <si>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</si>
  <si>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</si>
  <si>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MM ADJUSTMENT [Attachment MM, page 2, line 3, column 14]   (Note CC)</t>
  </si>
  <si>
    <t xml:space="preserve">  c. Transmission charges from Schedules associated with Attachment GG  (Note X)</t>
  </si>
  <si>
    <t xml:space="preserve">  d. Transmission charges from Schedules associated with Attachment MM  (Note DD)</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</si>
  <si>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</si>
  <si>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</si>
  <si>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MTEP Gross Plant</t>
  </si>
  <si>
    <t>Gross Plant</t>
  </si>
  <si>
    <t>Pricing Zone</t>
  </si>
  <si>
    <t>(Att. GG &amp; Att. MM)</t>
  </si>
  <si>
    <t>Less MTEP</t>
  </si>
  <si>
    <t>After MTEP</t>
  </si>
  <si>
    <t xml:space="preserve">OTP </t>
  </si>
  <si>
    <t>Total Gross Trans Plant</t>
  </si>
  <si>
    <t>Check figure (lines 2)</t>
  </si>
  <si>
    <t>Difference (should = zero)</t>
  </si>
  <si>
    <t>For the 12 months ended 12/31/15</t>
  </si>
  <si>
    <t>FERC Form 1</t>
  </si>
  <si>
    <t>Pg 401.b, Col (d)</t>
  </si>
  <si>
    <t>Jan</t>
  </si>
  <si>
    <t>Feb</t>
  </si>
  <si>
    <t>Mar</t>
  </si>
  <si>
    <t>Apr</t>
  </si>
  <si>
    <t>May</t>
  </si>
  <si>
    <t>Jun</t>
  </si>
  <si>
    <t>Jul</t>
  </si>
  <si>
    <t>Aug</t>
  </si>
  <si>
    <t>Sep</t>
  </si>
  <si>
    <t>Oct</t>
  </si>
  <si>
    <t>Nov</t>
  </si>
  <si>
    <t>Dec</t>
  </si>
  <si>
    <t>Average</t>
  </si>
  <si>
    <t>pull to line J8 * 1000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</si>
</sst>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 numFmtId="166" formatCode="#,##0;\-#,##0;&quot;-&quot;"/>
    <numFmt numFmtId="167" formatCode="#,##0.00&quot;£&quot;_);\(#,##0.00&quot;£&quot;\)"/>
    <numFmt numFmtId="168" formatCode="mm/dd/yy"/>
    <numFmt numFmtId="169" formatCode="0.000%"/>
    <numFmt numFmtId="170" formatCode="#,##0.00000"/>
    <numFmt numFmtId="171" formatCode="&quot;$&quot;#,##0"/>
    <numFmt numFmtId="172" formatCode="&quot;$&quot;#,##0.00"/>
    <numFmt numFmtId="173" formatCode="_(&quot;$&quot;* #,##0_);_(&quot;$&quot;* \(#,##0\);_(&quot;$&quot;* &quot;-&quot;??_);_(@_)"/>
    <numFmt numFmtId="174" formatCode="0.00000"/>
    <numFmt numFmtId="175" formatCode="#,##0.0000"/>
    <numFmt numFmtId="176" formatCode="#,##0.000"/>
    <numFmt numFmtId="177" formatCode="0.0000"/>
    <numFmt numFmtId="178" formatCode="#,##0.0"/>
    <numFmt numFmtId="179" formatCode="&quot;$&quot;#,##0.000"/>
    <numFmt numFmtId="180" formatCode="#,##0.0000_);\(#,##0.0000\)"/>
  </numFmts>
  <fonts count="116">
    <font>
      <sz val="12"/>
      <name val="Arial MT"/>
    </font>
    <font>
      <sz val="11"/>
      <color theme="1"/>
      <name val="Calibri"/>
      <family val="2"/>
      <scheme val="minor"/>
    </font>
    <font>
      <sz val="11"/>
      <color theme="1"/>
      <name val="Calibri"/>
      <family val="2"/>
      <scheme val="minor"/>
    </font>
    <font>
      <sz val="11"/>
      <color theme="1"/>
      <name val="Calibri"/>
      <family val="2"/>
      <scheme val="minor"/>
    </font>
    <font>
      <sz val="12"/>
      <name val="Arial MT"/>
    </font>
    <font>
      <sz val="12"/>
      <name val="Arial"/>
      <family val="2"/>
    </font>
    <font>
      <sz val="10"/>
      <name val="Arial"/>
      <family val="2"/>
    </font>
    <font>
      <b/>
      <sz val="10"/>
      <name val="Arial"/>
      <family val="2"/>
    </font>
    <font>
      <sz val="10"/>
      <color indexed="8"/>
      <name val="Arial"/>
      <family val="2"/>
    </font>
    <font>
      <sz val="10"/>
      <name val="Arial"/>
      <family val="2"/>
    </font>
    <font>
      <sz val="10"/>
      <name val="Courier"/>
      <family val="3"/>
    </font>
    <font>
      <sz val="12"/>
      <name val="TimesNewRomanPS"/>
    </font>
    <font>
      <sz val="10"/>
      <name val="TimesNewRomanPS"/>
    </font>
    <font>
      <sz val="10"/>
      <name val="MS Serif"/>
      <family val="1"/>
    </font>
    <font>
      <sz val="10"/>
      <color indexed="16"/>
      <name val="MS Serif"/>
      <family val="1"/>
    </font>
    <font>
      <sz val="8"/>
      <name val="Arial"/>
      <family val="2"/>
    </font>
    <font>
      <b/>
      <sz val="12"/>
      <name val="Arial"/>
      <family val="2"/>
    </font>
    <font>
      <sz val="8"/>
      <name val="Helv"/>
    </font>
    <font>
      <b/>
      <sz val="8"/>
      <color indexed="8"/>
      <name val="Helv"/>
    </font>
    <font>
      <sz val="10"/>
      <color indexed="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8"/>
      <name val="Arial"/>
      <family val="2"/>
    </font>
    <font>
      <b/>
      <sz val="14"/>
      <name val="Book Antiqua"/>
      <family val="1"/>
    </font>
    <font>
      <i/>
      <sz val="10"/>
      <name val="Book Antiqua"/>
      <family val="1"/>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sz val="12"/>
      <color indexed="10"/>
      <name val="Times New Roman"/>
      <family val="1"/>
    </font>
    <font>
      <b/>
      <sz val="12"/>
      <name val="Times New Roman"/>
      <family val="1"/>
    </font>
    <font>
      <sz val="12"/>
      <color indexed="12"/>
      <name val="Times New Roman"/>
      <family val="1"/>
    </font>
    <font>
      <sz val="12"/>
      <color indexed="12"/>
      <name val="Arial MT"/>
    </font>
    <font>
      <strike/>
      <sz val="12"/>
      <color indexed="10"/>
      <name val="Times New Roman"/>
      <family val="1"/>
    </font>
    <font>
      <b/>
      <sz val="12"/>
      <color indexed="48"/>
      <name val="Times New Roman"/>
      <family val="1"/>
    </font>
    <font>
      <sz val="12"/>
      <color indexed="17"/>
      <name val="Arial MT"/>
    </font>
    <font>
      <strike/>
      <sz val="12"/>
      <color indexed="53"/>
      <name val="Arial MT"/>
    </font>
    <font>
      <u/>
      <sz val="12"/>
      <color indexed="17"/>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2"/>
      <name val="Arial MT"/>
    </font>
    <font>
      <b/>
      <sz val="12"/>
      <name val="Arial MT"/>
    </font>
    <font>
      <u val="double"/>
      <sz val="12"/>
      <name val="Arial MT"/>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rgb="FFFF0000"/>
      <name val="Times New Roman"/>
      <family val="1"/>
    </font>
    <font>
      <sz val="12"/>
      <color indexed="8"/>
      <name val="Tahoma"/>
      <family val="2"/>
    </font>
    <font>
      <sz val="12"/>
      <color indexed="9"/>
      <name val="Tahoma"/>
      <family val="2"/>
    </font>
    <font>
      <sz val="12"/>
      <color indexed="20"/>
      <name val="Tahoma"/>
      <family val="2"/>
    </font>
    <font>
      <b/>
      <sz val="12"/>
      <color indexed="10"/>
      <name val="Tahoma"/>
      <family val="2"/>
    </font>
    <font>
      <b/>
      <sz val="12"/>
      <color indexed="9"/>
      <name val="Tahoma"/>
      <family val="2"/>
    </font>
    <font>
      <i/>
      <sz val="12"/>
      <color indexed="23"/>
      <name val="Tahoma"/>
      <family val="2"/>
    </font>
    <font>
      <sz val="12"/>
      <color indexed="17"/>
      <name val="Tahoma"/>
      <family val="2"/>
    </font>
    <font>
      <b/>
      <sz val="15"/>
      <color indexed="62"/>
      <name val="Tahoma"/>
      <family val="2"/>
    </font>
    <font>
      <b/>
      <sz val="13"/>
      <color indexed="62"/>
      <name val="Tahoma"/>
      <family val="2"/>
    </font>
    <font>
      <b/>
      <sz val="11"/>
      <color indexed="62"/>
      <name val="Tahoma"/>
      <family val="2"/>
    </font>
    <font>
      <sz val="12"/>
      <color indexed="62"/>
      <name val="Tahoma"/>
      <family val="2"/>
    </font>
    <font>
      <sz val="12"/>
      <color indexed="10"/>
      <name val="Tahoma"/>
      <family val="2"/>
    </font>
    <font>
      <sz val="12"/>
      <color indexed="19"/>
      <name val="Tahoma"/>
      <family val="2"/>
    </font>
    <font>
      <b/>
      <sz val="12"/>
      <color indexed="63"/>
      <name val="Tahoma"/>
      <family val="2"/>
    </font>
    <font>
      <b/>
      <sz val="18"/>
      <color indexed="62"/>
      <name val="Cambria"/>
      <family val="2"/>
    </font>
    <font>
      <b/>
      <sz val="12"/>
      <color indexed="8"/>
      <name val="Tahoma"/>
      <family val="2"/>
    </font>
    <font>
      <sz val="10"/>
      <color indexed="8"/>
      <name val="MS Sans Serif"/>
      <family val="2"/>
    </font>
    <font>
      <sz val="10"/>
      <color theme="1"/>
      <name val="Trebuchet MS"/>
      <family val="2"/>
    </font>
    <font>
      <b/>
      <sz val="12"/>
      <color indexed="52"/>
      <name val="Tahoma"/>
      <family val="2"/>
    </font>
    <font>
      <b/>
      <sz val="15"/>
      <color indexed="56"/>
      <name val="Tahoma"/>
      <family val="2"/>
    </font>
    <font>
      <b/>
      <sz val="13"/>
      <color indexed="56"/>
      <name val="Tahoma"/>
      <family val="2"/>
    </font>
    <font>
      <b/>
      <sz val="11"/>
      <color indexed="56"/>
      <name val="Tahoma"/>
      <family val="2"/>
    </font>
    <font>
      <sz val="12"/>
      <color indexed="52"/>
      <name val="Tahoma"/>
      <family val="2"/>
    </font>
    <font>
      <sz val="12"/>
      <color indexed="60"/>
      <name val="Tahoma"/>
      <family val="2"/>
    </font>
  </fonts>
  <fills count="6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6"/>
      </patternFill>
    </fill>
    <fill>
      <patternFill patternType="solid">
        <fgColor indexed="54"/>
      </patternFill>
    </fill>
    <fill>
      <patternFill patternType="solid">
        <fgColor indexed="9"/>
      </patternFill>
    </fill>
  </fills>
  <borders count="43">
    <border>
      <left/>
      <right/>
      <top/>
      <bottom/>
      <diagonal/>
    </border>
    <border>
      <left/>
      <right/>
      <top style="double">
        <color indexed="64"/>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right/>
      <top/>
      <bottom style="double">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9926">
    <xf numFmtId="0" fontId="0" fillId="0" borderId="0"/>
    <xf numFmtId="172" fontId="15" fillId="0" borderId="0" applyFill="0"/>
    <xf numFmtId="172" fontId="15" fillId="0" borderId="0">
      <alignment horizontal="center"/>
    </xf>
    <xf numFmtId="0" fontId="15" fillId="0" borderId="0" applyFill="0">
      <alignment horizontal="center"/>
    </xf>
    <xf numFmtId="172" fontId="20" fillId="0" borderId="1" applyFill="0"/>
    <xf numFmtId="0" fontId="6" fillId="0" borderId="0" applyFont="0" applyAlignment="0"/>
    <xf numFmtId="0" fontId="21" fillId="0" borderId="0" applyFill="0">
      <alignment vertical="top"/>
    </xf>
    <xf numFmtId="0" fontId="20" fillId="0" borderId="0" applyFill="0">
      <alignment horizontal="left" vertical="top"/>
    </xf>
    <xf numFmtId="172" fontId="16" fillId="0" borderId="2" applyFill="0"/>
    <xf numFmtId="0" fontId="6" fillId="0" borderId="0" applyNumberFormat="0" applyFont="0" applyAlignment="0"/>
    <xf numFmtId="0" fontId="21" fillId="0" borderId="0" applyFill="0">
      <alignment wrapText="1"/>
    </xf>
    <xf numFmtId="0" fontId="20" fillId="0" borderId="0" applyFill="0">
      <alignment horizontal="left" vertical="top" wrapText="1"/>
    </xf>
    <xf numFmtId="172" fontId="22" fillId="0" borderId="0" applyFill="0"/>
    <xf numFmtId="0" fontId="23" fillId="0" borderId="0" applyNumberFormat="0" applyFont="0" applyAlignment="0">
      <alignment horizontal="center"/>
    </xf>
    <xf numFmtId="0" fontId="24" fillId="0" borderId="0" applyFill="0">
      <alignment vertical="top" wrapText="1"/>
    </xf>
    <xf numFmtId="0" fontId="16" fillId="0" borderId="0" applyFill="0">
      <alignment horizontal="left" vertical="top" wrapText="1"/>
    </xf>
    <xf numFmtId="172" fontId="6" fillId="0" borderId="0" applyFill="0"/>
    <xf numFmtId="0" fontId="23" fillId="0" borderId="0" applyNumberFormat="0" applyFont="0" applyAlignment="0">
      <alignment horizontal="center"/>
    </xf>
    <xf numFmtId="0" fontId="25" fillId="0" borderId="0" applyFill="0">
      <alignment vertical="center" wrapText="1"/>
    </xf>
    <xf numFmtId="0" fontId="5" fillId="0" borderId="0">
      <alignment horizontal="left" vertical="center" wrapText="1"/>
    </xf>
    <xf numFmtId="172" fontId="26" fillId="0" borderId="0" applyFill="0"/>
    <xf numFmtId="0" fontId="23" fillId="0" borderId="0" applyNumberFormat="0" applyFont="0" applyAlignment="0">
      <alignment horizontal="center"/>
    </xf>
    <xf numFmtId="0" fontId="27" fillId="0" borderId="0" applyFill="0">
      <alignment horizontal="center" vertical="center" wrapText="1"/>
    </xf>
    <xf numFmtId="0" fontId="6" fillId="0" borderId="0" applyFill="0">
      <alignment horizontal="center" vertical="center" wrapText="1"/>
    </xf>
    <xf numFmtId="172" fontId="28" fillId="0" borderId="0" applyFill="0"/>
    <xf numFmtId="0" fontId="23"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2" fontId="31" fillId="0" borderId="0" applyFill="0"/>
    <xf numFmtId="0" fontId="23" fillId="0" borderId="0" applyNumberFormat="0" applyFont="0" applyAlignment="0">
      <alignment horizontal="center"/>
    </xf>
    <xf numFmtId="0" fontId="32" fillId="0" borderId="0">
      <alignment horizontal="center" wrapText="1"/>
    </xf>
    <xf numFmtId="0" fontId="28" fillId="0" borderId="0" applyFill="0">
      <alignment horizontal="center" wrapText="1"/>
    </xf>
    <xf numFmtId="166" fontId="8" fillId="0" borderId="0" applyFill="0" applyBorder="0" applyAlignment="0"/>
    <xf numFmtId="43" fontId="5"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19" fillId="0" borderId="0" applyFont="0" applyFill="0" applyBorder="0" applyAlignment="0" applyProtection="0"/>
    <xf numFmtId="3" fontId="6" fillId="0" borderId="0" applyFont="0" applyFill="0" applyBorder="0" applyAlignment="0" applyProtection="0"/>
    <xf numFmtId="0" fontId="13" fillId="0" borderId="0" applyNumberFormat="0" applyAlignment="0">
      <alignment horizontal="left"/>
    </xf>
    <xf numFmtId="0" fontId="10" fillId="0" borderId="0"/>
    <xf numFmtId="44" fontId="4" fillId="0" borderId="0" applyFont="0" applyFill="0" applyBorder="0" applyAlignment="0" applyProtection="0"/>
    <xf numFmtId="44" fontId="9" fillId="0" borderId="0" applyFont="0" applyFill="0" applyBorder="0" applyAlignment="0" applyProtection="0"/>
    <xf numFmtId="5" fontId="6" fillId="0" borderId="0" applyFont="0" applyFill="0" applyBorder="0" applyAlignment="0" applyProtection="0"/>
    <xf numFmtId="165" fontId="6" fillId="0" borderId="0" applyFont="0" applyFill="0" applyBorder="0" applyAlignment="0" applyProtection="0"/>
    <xf numFmtId="0" fontId="14" fillId="0" borderId="0" applyNumberFormat="0" applyAlignment="0">
      <alignment horizontal="left"/>
    </xf>
    <xf numFmtId="2" fontId="6" fillId="0" borderId="0" applyFont="0" applyFill="0" applyBorder="0" applyAlignment="0" applyProtection="0"/>
    <xf numFmtId="38" fontId="15" fillId="2" borderId="0" applyNumberFormat="0" applyBorder="0" applyAlignment="0" applyProtection="0"/>
    <xf numFmtId="0" fontId="16" fillId="0" borderId="3" applyNumberFormat="0" applyAlignment="0" applyProtection="0">
      <alignment horizontal="left" vertical="center"/>
    </xf>
    <xf numFmtId="0" fontId="16" fillId="0" borderId="4">
      <alignment horizontal="left" vertical="center"/>
    </xf>
    <xf numFmtId="0" fontId="34" fillId="0" borderId="0" applyFont="0" applyFill="0" applyBorder="0" applyAlignment="0" applyProtection="0"/>
    <xf numFmtId="0" fontId="16" fillId="0" borderId="0" applyFont="0" applyFill="0" applyBorder="0" applyAlignment="0" applyProtection="0"/>
    <xf numFmtId="0" fontId="35" fillId="0" borderId="5"/>
    <xf numFmtId="0" fontId="36" fillId="0" borderId="0"/>
    <xf numFmtId="10" fontId="15" fillId="3" borderId="6" applyNumberFormat="0" applyBorder="0" applyAlignment="0" applyProtection="0"/>
    <xf numFmtId="167" fontId="9" fillId="0" borderId="0"/>
    <xf numFmtId="0" fontId="11" fillId="0" borderId="0"/>
    <xf numFmtId="0" fontId="4" fillId="0" borderId="0"/>
    <xf numFmtId="0" fontId="6" fillId="0" borderId="0"/>
    <xf numFmtId="0" fontId="11" fillId="0" borderId="0"/>
    <xf numFmtId="0" fontId="5" fillId="0" borderId="0"/>
    <xf numFmtId="0" fontId="8" fillId="0" borderId="0"/>
    <xf numFmtId="39" fontId="4" fillId="0" borderId="0"/>
    <xf numFmtId="0" fontId="4" fillId="0" borderId="0"/>
    <xf numFmtId="0" fontId="11" fillId="0" borderId="0"/>
    <xf numFmtId="172" fontId="4" fillId="0" borderId="0" applyProtection="0"/>
    <xf numFmtId="9" fontId="4" fillId="0" borderId="0" applyFont="0" applyFill="0" applyBorder="0" applyAlignment="0" applyProtection="0"/>
    <xf numFmtId="10" fontId="9"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3" fontId="6" fillId="0" borderId="0">
      <alignment horizontal="left" vertical="top"/>
    </xf>
    <xf numFmtId="0" fontId="37" fillId="0" borderId="5">
      <alignment horizontal="center"/>
    </xf>
    <xf numFmtId="3" fontId="33" fillId="0" borderId="0" applyFont="0" applyFill="0" applyBorder="0" applyAlignment="0" applyProtection="0"/>
    <xf numFmtId="0" fontId="33" fillId="4" borderId="0" applyNumberFormat="0" applyFont="0" applyBorder="0" applyAlignment="0" applyProtection="0"/>
    <xf numFmtId="3" fontId="6" fillId="0" borderId="0">
      <alignment horizontal="right" vertical="top"/>
    </xf>
    <xf numFmtId="41" fontId="5" fillId="2" borderId="7" applyFill="0"/>
    <xf numFmtId="0" fontId="38" fillId="0" borderId="0">
      <alignment horizontal="left" indent="7"/>
    </xf>
    <xf numFmtId="41" fontId="5" fillId="0" borderId="7" applyFill="0">
      <alignment horizontal="left" indent="2"/>
    </xf>
    <xf numFmtId="172" fontId="39" fillId="0" borderId="8" applyFill="0">
      <alignment horizontal="right"/>
    </xf>
    <xf numFmtId="0" fontId="7" fillId="0" borderId="6" applyNumberFormat="0" applyFont="0" applyBorder="0">
      <alignment horizontal="right"/>
    </xf>
    <xf numFmtId="0" fontId="40" fillId="0" borderId="0" applyFill="0"/>
    <xf numFmtId="0" fontId="16" fillId="0" borderId="0" applyFill="0"/>
    <xf numFmtId="4" fontId="39" fillId="0" borderId="8" applyFill="0"/>
    <xf numFmtId="0" fontId="6" fillId="0" borderId="0" applyNumberFormat="0" applyFont="0" applyBorder="0" applyAlignment="0"/>
    <xf numFmtId="0" fontId="24" fillId="0" borderId="0" applyFill="0">
      <alignment horizontal="left" indent="1"/>
    </xf>
    <xf numFmtId="0" fontId="41" fillId="0" borderId="0" applyFill="0">
      <alignment horizontal="left" indent="1"/>
    </xf>
    <xf numFmtId="4" fontId="26" fillId="0" borderId="0" applyFill="0"/>
    <xf numFmtId="0" fontId="6" fillId="0" borderId="0" applyNumberFormat="0" applyFont="0" applyFill="0" applyBorder="0" applyAlignment="0"/>
    <xf numFmtId="0" fontId="24" fillId="0" borderId="0" applyFill="0">
      <alignment horizontal="left" indent="2"/>
    </xf>
    <xf numFmtId="0" fontId="16" fillId="0" borderId="0" applyFill="0">
      <alignment horizontal="left" indent="2"/>
    </xf>
    <xf numFmtId="4" fontId="26" fillId="0" borderId="0" applyFill="0"/>
    <xf numFmtId="0" fontId="6" fillId="0" borderId="0" applyNumberFormat="0" applyFont="0" applyBorder="0" applyAlignment="0"/>
    <xf numFmtId="0" fontId="42" fillId="0" borderId="0">
      <alignment horizontal="left" indent="3"/>
    </xf>
    <xf numFmtId="0" fontId="43" fillId="0" borderId="0" applyFill="0">
      <alignment horizontal="left" indent="3"/>
    </xf>
    <xf numFmtId="4" fontId="26" fillId="0" borderId="0" applyFill="0"/>
    <xf numFmtId="0" fontId="6" fillId="0" borderId="0" applyNumberFormat="0" applyFont="0" applyBorder="0" applyAlignment="0"/>
    <xf numFmtId="0" fontId="27" fillId="0" borderId="0">
      <alignment horizontal="left" indent="4"/>
    </xf>
    <xf numFmtId="0" fontId="6" fillId="0" borderId="0" applyFill="0">
      <alignment horizontal="left" indent="4"/>
    </xf>
    <xf numFmtId="4" fontId="28" fillId="0" borderId="0" applyFill="0"/>
    <xf numFmtId="0" fontId="6"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6" fillId="0" borderId="0" applyNumberFormat="0" applyFont="0" applyFill="0" applyBorder="0" applyAlignment="0"/>
    <xf numFmtId="0" fontId="32" fillId="0" borderId="0" applyFill="0">
      <alignment horizontal="left" indent="6"/>
    </xf>
    <xf numFmtId="0" fontId="28" fillId="0" borderId="0" applyFill="0">
      <alignment horizontal="left" indent="6"/>
    </xf>
    <xf numFmtId="168" fontId="17" fillId="0" borderId="0" applyNumberFormat="0" applyFill="0" applyBorder="0" applyAlignment="0" applyProtection="0">
      <alignment horizontal="left"/>
    </xf>
    <xf numFmtId="40" fontId="18" fillId="0" borderId="0" applyBorder="0">
      <alignment horizontal="right"/>
    </xf>
    <xf numFmtId="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4" fontId="6" fillId="0" borderId="0" applyFont="0" applyFill="0" applyBorder="0" applyAlignment="0" applyProtection="0"/>
    <xf numFmtId="167" fontId="6" fillId="0" borderId="0"/>
    <xf numFmtId="10" fontId="6"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172" fontId="4" fillId="0" borderId="0" applyProtection="0"/>
    <xf numFmtId="44" fontId="6" fillId="0" borderId="0" applyFont="0" applyFill="0" applyBorder="0" applyAlignment="0" applyProtection="0"/>
    <xf numFmtId="14" fontId="6" fillId="0" borderId="0" applyFont="0" applyFill="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5" fillId="16"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23" borderId="0" applyNumberFormat="0" applyBorder="0" applyAlignment="0" applyProtection="0"/>
    <xf numFmtId="0" fontId="56" fillId="7" borderId="0" applyNumberFormat="0" applyBorder="0" applyAlignment="0" applyProtection="0"/>
    <xf numFmtId="0" fontId="57" fillId="24" borderId="12" applyNumberFormat="0" applyAlignment="0" applyProtection="0"/>
    <xf numFmtId="0" fontId="58" fillId="25" borderId="13" applyNumberFormat="0" applyAlignment="0" applyProtection="0"/>
    <xf numFmtId="43" fontId="33" fillId="0" borderId="0" applyFont="0" applyFill="0" applyBorder="0" applyAlignment="0" applyProtection="0"/>
    <xf numFmtId="0" fontId="59" fillId="0" borderId="0" applyNumberFormat="0" applyFill="0" applyBorder="0" applyAlignment="0" applyProtection="0"/>
    <xf numFmtId="0" fontId="60" fillId="8" borderId="0" applyNumberFormat="0" applyBorder="0" applyAlignment="0" applyProtection="0"/>
    <xf numFmtId="0" fontId="61" fillId="0" borderId="14" applyNumberFormat="0" applyFill="0" applyAlignment="0" applyProtection="0"/>
    <xf numFmtId="0" fontId="62" fillId="0" borderId="15" applyNumberFormat="0" applyFill="0" applyAlignment="0" applyProtection="0"/>
    <xf numFmtId="0" fontId="63" fillId="0" borderId="16" applyNumberFormat="0" applyFill="0" applyAlignment="0" applyProtection="0"/>
    <xf numFmtId="0" fontId="63" fillId="0" borderId="0" applyNumberFormat="0" applyFill="0" applyBorder="0" applyAlignment="0" applyProtection="0"/>
    <xf numFmtId="0" fontId="64" fillId="11" borderId="12" applyNumberFormat="0" applyAlignment="0" applyProtection="0"/>
    <xf numFmtId="0" fontId="65" fillId="0" borderId="17" applyNumberFormat="0" applyFill="0" applyAlignment="0" applyProtection="0"/>
    <xf numFmtId="0" fontId="66" fillId="26" borderId="0" applyNumberFormat="0" applyBorder="0" applyAlignment="0" applyProtection="0"/>
    <xf numFmtId="0" fontId="67" fillId="0" borderId="0">
      <alignment vertical="top"/>
    </xf>
    <xf numFmtId="0" fontId="4" fillId="27" borderId="18" applyNumberFormat="0" applyFont="0" applyAlignment="0" applyProtection="0"/>
    <xf numFmtId="0" fontId="68" fillId="24" borderId="19" applyNumberFormat="0" applyAlignment="0" applyProtection="0"/>
    <xf numFmtId="0" fontId="69" fillId="0" borderId="0" applyNumberFormat="0" applyFill="0" applyBorder="0" applyAlignment="0" applyProtection="0"/>
    <xf numFmtId="0" fontId="70" fillId="0" borderId="20" applyNumberFormat="0" applyFill="0" applyAlignment="0" applyProtection="0"/>
    <xf numFmtId="0" fontId="71" fillId="0" borderId="0" applyNumberFormat="0" applyFill="0" applyBorder="0" applyAlignment="0" applyProtection="0"/>
    <xf numFmtId="0" fontId="4" fillId="0" borderId="0"/>
    <xf numFmtId="43" fontId="5"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0" fontId="64" fillId="11" borderId="12" applyNumberFormat="0" applyAlignment="0" applyProtection="0"/>
    <xf numFmtId="0" fontId="64" fillId="11" borderId="12" applyNumberFormat="0" applyAlignment="0" applyProtection="0"/>
    <xf numFmtId="167" fontId="6" fillId="0" borderId="0"/>
    <xf numFmtId="172" fontId="4" fillId="0" borderId="0" applyProtection="0"/>
    <xf numFmtId="0" fontId="6" fillId="0" borderId="0"/>
    <xf numFmtId="172" fontId="4" fillId="0" borderId="0" applyProtection="0"/>
    <xf numFmtId="172" fontId="4" fillId="0" borderId="0" applyProtection="0"/>
    <xf numFmtId="9" fontId="4"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9"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4" fontId="6" fillId="0" borderId="0" applyFont="0" applyFill="0" applyBorder="0" applyAlignment="0" applyProtection="0"/>
    <xf numFmtId="167" fontId="6" fillId="0" borderId="0"/>
    <xf numFmtId="10" fontId="6" fillId="0" borderId="0" applyFont="0" applyFill="0" applyBorder="0" applyAlignment="0" applyProtection="0"/>
    <xf numFmtId="0" fontId="6" fillId="0" borderId="0" applyFont="0" applyAlignment="0"/>
    <xf numFmtId="0" fontId="6" fillId="0" borderId="0" applyNumberFormat="0" applyFont="0" applyAlignment="0"/>
    <xf numFmtId="172" fontId="6" fillId="0" borderId="0" applyFill="0"/>
    <xf numFmtId="0" fontId="6" fillId="0" borderId="0" applyFill="0">
      <alignment horizontal="center" vertical="center" wrapText="1"/>
    </xf>
    <xf numFmtId="43" fontId="33" fillId="0" borderId="0" applyFont="0" applyFill="0" applyBorder="0" applyAlignment="0" applyProtection="0"/>
    <xf numFmtId="43" fontId="3"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5" fontId="6" fillId="0" borderId="0" applyFont="0" applyFill="0" applyBorder="0" applyAlignment="0" applyProtection="0"/>
    <xf numFmtId="14" fontId="6" fillId="0" borderId="0" applyFont="0" applyFill="0" applyBorder="0" applyAlignment="0" applyProtection="0"/>
    <xf numFmtId="14" fontId="6" fillId="0" borderId="0" applyFont="0" applyFill="0" applyBorder="0" applyAlignment="0" applyProtection="0"/>
    <xf numFmtId="2" fontId="6" fillId="0" borderId="0" applyFont="0" applyFill="0" applyBorder="0" applyAlignment="0" applyProtection="0"/>
    <xf numFmtId="172" fontId="4" fillId="0" borderId="0" applyProtection="0"/>
    <xf numFmtId="0" fontId="3" fillId="0" borderId="0"/>
    <xf numFmtId="9" fontId="3" fillId="0" borderId="0" applyFont="0" applyFill="0" applyBorder="0" applyAlignment="0" applyProtection="0"/>
    <xf numFmtId="3" fontId="6" fillId="0" borderId="0">
      <alignment horizontal="left" vertical="top"/>
    </xf>
    <xf numFmtId="3" fontId="6" fillId="0" borderId="0">
      <alignment horizontal="right" vertical="top"/>
    </xf>
    <xf numFmtId="0" fontId="6" fillId="0" borderId="0" applyNumberFormat="0" applyFont="0" applyBorder="0" applyAlignment="0"/>
    <xf numFmtId="0" fontId="6" fillId="0" borderId="0" applyNumberFormat="0" applyFont="0" applyFill="0" applyBorder="0" applyAlignment="0"/>
    <xf numFmtId="0" fontId="6" fillId="0" borderId="0" applyNumberFormat="0" applyFont="0" applyBorder="0" applyAlignment="0"/>
    <xf numFmtId="0" fontId="6" fillId="0" borderId="0" applyNumberFormat="0" applyFont="0" applyBorder="0" applyAlignment="0"/>
    <xf numFmtId="0" fontId="6" fillId="0" borderId="0" applyFill="0">
      <alignment horizontal="left" indent="4"/>
    </xf>
    <xf numFmtId="0" fontId="6" fillId="0" borderId="0" applyNumberFormat="0" applyFont="0" applyBorder="0" applyAlignment="0"/>
    <xf numFmtId="0" fontId="6" fillId="0" borderId="0" applyNumberFormat="0" applyFont="0" applyFill="0" applyBorder="0" applyAlignment="0"/>
    <xf numFmtId="0" fontId="6"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8" fillId="0" borderId="0"/>
    <xf numFmtId="0" fontId="75" fillId="0" borderId="0" applyNumberFormat="0" applyFill="0" applyBorder="0" applyAlignment="0" applyProtection="0"/>
    <xf numFmtId="0" fontId="76" fillId="0" borderId="21" applyNumberFormat="0" applyFill="0" applyAlignment="0" applyProtection="0"/>
    <xf numFmtId="0" fontId="77" fillId="0" borderId="22" applyNumberFormat="0" applyFill="0" applyAlignment="0" applyProtection="0"/>
    <xf numFmtId="0" fontId="78" fillId="0" borderId="23" applyNumberFormat="0" applyFill="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30" borderId="0" applyNumberFormat="0" applyBorder="0" applyAlignment="0" applyProtection="0"/>
    <xf numFmtId="0" fontId="81" fillId="31" borderId="0" applyNumberFormat="0" applyBorder="0" applyAlignment="0" applyProtection="0"/>
    <xf numFmtId="0" fontId="82" fillId="32" borderId="24" applyNumberFormat="0" applyAlignment="0" applyProtection="0"/>
    <xf numFmtId="0" fontId="83" fillId="33" borderId="25" applyNumberFormat="0" applyAlignment="0" applyProtection="0"/>
    <xf numFmtId="0" fontId="84" fillId="33" borderId="24" applyNumberFormat="0" applyAlignment="0" applyProtection="0"/>
    <xf numFmtId="0" fontId="85" fillId="0" borderId="26" applyNumberFormat="0" applyFill="0" applyAlignment="0" applyProtection="0"/>
    <xf numFmtId="0" fontId="86" fillId="34" borderId="27"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29" applyNumberFormat="0" applyFill="0" applyAlignment="0" applyProtection="0"/>
    <xf numFmtId="0" fontId="90"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90" fillId="39" borderId="0" applyNumberFormat="0" applyBorder="0" applyAlignment="0" applyProtection="0"/>
    <xf numFmtId="0" fontId="90"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90" fillId="43" borderId="0" applyNumberFormat="0" applyBorder="0" applyAlignment="0" applyProtection="0"/>
    <xf numFmtId="0" fontId="90"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90" fillId="47" borderId="0" applyNumberFormat="0" applyBorder="0" applyAlignment="0" applyProtection="0"/>
    <xf numFmtId="0" fontId="90"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90" fillId="51" borderId="0" applyNumberFormat="0" applyBorder="0" applyAlignment="0" applyProtection="0"/>
    <xf numFmtId="0" fontId="90" fillId="52"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90" fillId="55" borderId="0" applyNumberFormat="0" applyBorder="0" applyAlignment="0" applyProtection="0"/>
    <xf numFmtId="0" fontId="90" fillId="56"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90" fillId="59" borderId="0" applyNumberFormat="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6"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6" fillId="0" borderId="0" applyFont="0" applyFill="0" applyBorder="0" applyAlignment="0" applyProtection="0"/>
    <xf numFmtId="44" fontId="6" fillId="0" borderId="0" applyFont="0" applyFill="0" applyBorder="0" applyAlignment="0" applyProtection="0"/>
    <xf numFmtId="172" fontId="4" fillId="0" borderId="0" applyProtection="0"/>
    <xf numFmtId="172" fontId="4" fillId="0" borderId="0" applyProtection="0"/>
    <xf numFmtId="9" fontId="6" fillId="0" borderId="0" applyFont="0" applyFill="0" applyBorder="0" applyAlignment="0" applyProtection="0"/>
    <xf numFmtId="9" fontId="6" fillId="0" borderId="0" applyFont="0" applyFill="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2" fillId="27" borderId="0" applyNumberFormat="0" applyBorder="0" applyAlignment="0" applyProtection="0"/>
    <xf numFmtId="0" fontId="92" fillId="11" borderId="0" applyNumberFormat="0" applyBorder="0" applyAlignment="0" applyProtection="0"/>
    <xf numFmtId="0" fontId="92" fillId="10" borderId="0" applyNumberFormat="0" applyBorder="0" applyAlignment="0" applyProtection="0"/>
    <xf numFmtId="0" fontId="92" fillId="27" borderId="0" applyNumberFormat="0" applyBorder="0" applyAlignment="0" applyProtection="0"/>
    <xf numFmtId="0" fontId="92" fillId="10" borderId="0" applyNumberFormat="0" applyBorder="0" applyAlignment="0" applyProtection="0"/>
    <xf numFmtId="0" fontId="92" fillId="13" borderId="0" applyNumberFormat="0" applyBorder="0" applyAlignment="0" applyProtection="0"/>
    <xf numFmtId="0" fontId="92" fillId="26" borderId="0" applyNumberFormat="0" applyBorder="0" applyAlignment="0" applyProtection="0"/>
    <xf numFmtId="0" fontId="92" fillId="7" borderId="0" applyNumberFormat="0" applyBorder="0" applyAlignment="0" applyProtection="0"/>
    <xf numFmtId="0" fontId="92" fillId="10" borderId="0" applyNumberFormat="0" applyBorder="0" applyAlignment="0" applyProtection="0"/>
    <xf numFmtId="0" fontId="92" fillId="27" borderId="0" applyNumberFormat="0" applyBorder="0" applyAlignment="0" applyProtection="0"/>
    <xf numFmtId="0" fontId="93" fillId="10" borderId="0" applyNumberFormat="0" applyBorder="0" applyAlignment="0" applyProtection="0"/>
    <xf numFmtId="0" fontId="93" fillId="23" borderId="0" applyNumberFormat="0" applyBorder="0" applyAlignment="0" applyProtection="0"/>
    <xf numFmtId="0" fontId="93" fillId="15" borderId="0" applyNumberFormat="0" applyBorder="0" applyAlignment="0" applyProtection="0"/>
    <xf numFmtId="0" fontId="93" fillId="7" borderId="0" applyNumberFormat="0" applyBorder="0" applyAlignment="0" applyProtection="0"/>
    <xf numFmtId="0" fontId="93" fillId="10" borderId="0" applyNumberFormat="0" applyBorder="0" applyAlignment="0" applyProtection="0"/>
    <xf numFmtId="0" fontId="93" fillId="13" borderId="0" applyNumberFormat="0" applyBorder="0" applyAlignment="0" applyProtection="0"/>
    <xf numFmtId="0" fontId="93" fillId="60" borderId="0" applyNumberFormat="0" applyBorder="0" applyAlignment="0" applyProtection="0"/>
    <xf numFmtId="0" fontId="93" fillId="23" borderId="0" applyNumberFormat="0" applyBorder="0" applyAlignment="0" applyProtection="0"/>
    <xf numFmtId="0" fontId="93" fillId="15" borderId="0" applyNumberFormat="0" applyBorder="0" applyAlignment="0" applyProtection="0"/>
    <xf numFmtId="0" fontId="93" fillId="61" borderId="0" applyNumberFormat="0" applyBorder="0" applyAlignment="0" applyProtection="0"/>
    <xf numFmtId="0" fontId="93" fillId="18" borderId="0" applyNumberFormat="0" applyBorder="0" applyAlignment="0" applyProtection="0"/>
    <xf numFmtId="0" fontId="93" fillId="21" borderId="0" applyNumberFormat="0" applyBorder="0" applyAlignment="0" applyProtection="0"/>
    <xf numFmtId="0" fontId="94" fillId="9" borderId="0" applyNumberFormat="0" applyBorder="0" applyAlignment="0" applyProtection="0"/>
    <xf numFmtId="0" fontId="10" fillId="0" borderId="30">
      <alignment horizontal="right"/>
    </xf>
    <xf numFmtId="0" fontId="95" fillId="62" borderId="12" applyNumberFormat="0" applyAlignment="0" applyProtection="0"/>
    <xf numFmtId="0" fontId="96" fillId="25" borderId="13"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4" fillId="0" borderId="0" applyFont="0" applyFill="0" applyBorder="0" applyAlignment="0" applyProtection="0"/>
    <xf numFmtId="44" fontId="2" fillId="0" borderId="0" applyFont="0" applyFill="0" applyBorder="0" applyAlignment="0" applyProtection="0"/>
    <xf numFmtId="44" fontId="5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0" fontId="97" fillId="0" borderId="0" applyNumberFormat="0" applyFill="0" applyBorder="0" applyAlignment="0" applyProtection="0"/>
    <xf numFmtId="0" fontId="98" fillId="10" borderId="0" applyNumberFormat="0" applyBorder="0" applyAlignment="0" applyProtection="0"/>
    <xf numFmtId="0" fontId="99" fillId="0" borderId="31" applyNumberFormat="0" applyFill="0" applyAlignment="0" applyProtection="0"/>
    <xf numFmtId="0" fontId="100" fillId="0" borderId="32" applyNumberFormat="0" applyFill="0" applyAlignment="0" applyProtection="0"/>
    <xf numFmtId="0" fontId="101" fillId="0" borderId="33" applyNumberFormat="0" applyFill="0" applyAlignment="0" applyProtection="0"/>
    <xf numFmtId="0" fontId="101" fillId="0" borderId="0" applyNumberFormat="0" applyFill="0" applyBorder="0" applyAlignment="0" applyProtection="0"/>
    <xf numFmtId="0" fontId="102" fillId="26" borderId="12" applyNumberFormat="0" applyAlignment="0" applyProtection="0"/>
    <xf numFmtId="0" fontId="103" fillId="0" borderId="34" applyNumberFormat="0" applyFill="0" applyAlignment="0" applyProtection="0"/>
    <xf numFmtId="0" fontId="104" fillId="26"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2" fillId="0" borderId="0"/>
    <xf numFmtId="0" fontId="2" fillId="0" borderId="0"/>
    <xf numFmtId="0" fontId="11" fillId="0" borderId="0"/>
    <xf numFmtId="0" fontId="11" fillId="0" borderId="0"/>
    <xf numFmtId="0" fontId="11" fillId="0" borderId="0"/>
    <xf numFmtId="0" fontId="2" fillId="0" borderId="0"/>
    <xf numFmtId="0" fontId="11" fillId="0" borderId="0"/>
    <xf numFmtId="0" fontId="2" fillId="0" borderId="0"/>
    <xf numFmtId="0" fontId="6" fillId="0" borderId="0"/>
    <xf numFmtId="0" fontId="6" fillId="0" borderId="0"/>
    <xf numFmtId="0" fontId="6" fillId="0" borderId="0"/>
    <xf numFmtId="0" fontId="11"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08"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4" fillId="0" borderId="0"/>
    <xf numFmtId="0" fontId="11"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4" fillId="0" borderId="0"/>
    <xf numFmtId="0" fontId="11" fillId="0" borderId="0"/>
    <xf numFmtId="0" fontId="2" fillId="0" borderId="0"/>
    <xf numFmtId="0" fontId="6" fillId="0" borderId="0"/>
    <xf numFmtId="0" fontId="6"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6" fillId="0" borderId="0"/>
    <xf numFmtId="0" fontId="2" fillId="0" borderId="0"/>
    <xf numFmtId="0" fontId="2" fillId="0" borderId="0"/>
    <xf numFmtId="0" fontId="6" fillId="0" borderId="0"/>
    <xf numFmtId="0" fontId="11" fillId="0" borderId="0"/>
    <xf numFmtId="0" fontId="6" fillId="0" borderId="0"/>
    <xf numFmtId="0" fontId="11" fillId="0" borderId="0"/>
    <xf numFmtId="0" fontId="6" fillId="0" borderId="0"/>
    <xf numFmtId="0" fontId="11" fillId="0" borderId="0"/>
    <xf numFmtId="0" fontId="6" fillId="0" borderId="0"/>
    <xf numFmtId="0" fontId="11" fillId="0" borderId="0"/>
    <xf numFmtId="0" fontId="6" fillId="0" borderId="0"/>
    <xf numFmtId="0" fontId="11" fillId="0" borderId="0"/>
    <xf numFmtId="0" fontId="6" fillId="0" borderId="0"/>
    <xf numFmtId="39" fontId="4" fillId="0" borderId="0"/>
    <xf numFmtId="0" fontId="6" fillId="0" borderId="0"/>
    <xf numFmtId="39" fontId="4" fillId="0" borderId="0"/>
    <xf numFmtId="0" fontId="6" fillId="0" borderId="0"/>
    <xf numFmtId="39" fontId="4" fillId="0" borderId="0"/>
    <xf numFmtId="0" fontId="6" fillId="0" borderId="0"/>
    <xf numFmtId="39" fontId="4" fillId="0" borderId="0"/>
    <xf numFmtId="0" fontId="6" fillId="0" borderId="0"/>
    <xf numFmtId="0" fontId="6" fillId="0" borderId="0"/>
    <xf numFmtId="39" fontId="4" fillId="0" borderId="0"/>
    <xf numFmtId="0" fontId="6" fillId="0" borderId="0"/>
    <xf numFmtId="39" fontId="4" fillId="0" borderId="0"/>
    <xf numFmtId="0" fontId="6" fillId="0" borderId="0"/>
    <xf numFmtId="39" fontId="4" fillId="0" borderId="0"/>
    <xf numFmtId="0" fontId="6" fillId="0" borderId="0"/>
    <xf numFmtId="39" fontId="4" fillId="0" borderId="0"/>
    <xf numFmtId="0" fontId="6" fillId="0" borderId="0"/>
    <xf numFmtId="39" fontId="4" fillId="0" borderId="0"/>
    <xf numFmtId="0" fontId="6" fillId="0" borderId="0"/>
    <xf numFmtId="39" fontId="4" fillId="0" borderId="0"/>
    <xf numFmtId="0" fontId="6" fillId="0" borderId="0"/>
    <xf numFmtId="39" fontId="4" fillId="0" borderId="0"/>
    <xf numFmtId="0" fontId="6" fillId="0" borderId="0"/>
    <xf numFmtId="39" fontId="4" fillId="0" borderId="0"/>
    <xf numFmtId="0" fontId="6" fillId="0" borderId="0"/>
    <xf numFmtId="39" fontId="4" fillId="0" borderId="0"/>
    <xf numFmtId="0" fontId="6" fillId="0" borderId="0"/>
    <xf numFmtId="0" fontId="2" fillId="0" borderId="0"/>
    <xf numFmtId="0" fontId="6" fillId="0" borderId="0"/>
    <xf numFmtId="39" fontId="4" fillId="0" borderId="0"/>
    <xf numFmtId="0" fontId="6" fillId="0" borderId="0"/>
    <xf numFmtId="39" fontId="4" fillId="0" borderId="0"/>
    <xf numFmtId="0" fontId="6" fillId="0" borderId="0"/>
    <xf numFmtId="39" fontId="4" fillId="0" borderId="0"/>
    <xf numFmtId="0" fontId="6" fillId="0" borderId="0"/>
    <xf numFmtId="39"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27" borderId="18" applyNumberFormat="0" applyFont="0" applyAlignment="0" applyProtection="0"/>
    <xf numFmtId="0" fontId="11" fillId="27" borderId="18" applyNumberFormat="0" applyFont="0" applyAlignment="0" applyProtection="0"/>
    <xf numFmtId="0" fontId="105" fillId="62" borderId="19"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06" fillId="0" borderId="0" applyNumberFormat="0" applyFill="0" applyBorder="0" applyAlignment="0" applyProtection="0"/>
    <xf numFmtId="0" fontId="107" fillId="0" borderId="35" applyNumberFormat="0" applyFill="0" applyAlignment="0" applyProtection="0"/>
    <xf numFmtId="0" fontId="103" fillId="0" borderId="0" applyNumberFormat="0" applyFill="0" applyBorder="0" applyAlignment="0" applyProtection="0"/>
    <xf numFmtId="0" fontId="95" fillId="62" borderId="12" applyNumberFormat="0" applyAlignment="0" applyProtection="0"/>
    <xf numFmtId="0" fontId="102" fillId="26" borderId="12" applyNumberFormat="0" applyAlignment="0" applyProtection="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09" fillId="0" borderId="0"/>
    <xf numFmtId="0" fontId="109" fillId="0" borderId="0"/>
    <xf numFmtId="0" fontId="109" fillId="0" borderId="0"/>
    <xf numFmtId="44" fontId="2" fillId="0" borderId="0" applyFont="0" applyFill="0" applyBorder="0" applyAlignment="0" applyProtection="0"/>
    <xf numFmtId="0" fontId="2" fillId="0" borderId="0"/>
    <xf numFmtId="0" fontId="4"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92" fillId="6" borderId="0" applyNumberFormat="0" applyBorder="0" applyAlignment="0" applyProtection="0"/>
    <xf numFmtId="0" fontId="92" fillId="12"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92" fillId="7" borderId="0" applyNumberFormat="0" applyBorder="0" applyAlignment="0" applyProtection="0"/>
    <xf numFmtId="0" fontId="92" fillId="13"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92" fillId="8" borderId="0" applyNumberFormat="0" applyBorder="0" applyAlignment="0" applyProtection="0"/>
    <xf numFmtId="0" fontId="92" fillId="27"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92" fillId="9" borderId="0" applyNumberFormat="0" applyBorder="0" applyAlignment="0" applyProtection="0"/>
    <xf numFmtId="0" fontId="92" fillId="11"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92" fillId="11" borderId="0" applyNumberFormat="0" applyBorder="0" applyAlignment="0" applyProtection="0"/>
    <xf numFmtId="0" fontId="92" fillId="2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92" fillId="12" borderId="0" applyNumberFormat="0" applyBorder="0" applyAlignment="0" applyProtection="0"/>
    <xf numFmtId="0" fontId="92" fillId="1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92" fillId="14" borderId="0" applyNumberFormat="0" applyBorder="0" applyAlignment="0" applyProtection="0"/>
    <xf numFmtId="0" fontId="92" fillId="2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92" fillId="9" borderId="0" applyNumberFormat="0" applyBorder="0" applyAlignment="0" applyProtection="0"/>
    <xf numFmtId="0" fontId="92" fillId="7"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92" fillId="12" borderId="0" applyNumberFormat="0" applyBorder="0" applyAlignment="0" applyProtection="0"/>
    <xf numFmtId="0" fontId="92" fillId="1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92" fillId="15" borderId="0" applyNumberFormat="0" applyBorder="0" applyAlignment="0" applyProtection="0"/>
    <xf numFmtId="0" fontId="92" fillId="2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93" fillId="16" borderId="0" applyNumberFormat="0" applyBorder="0" applyAlignment="0" applyProtection="0"/>
    <xf numFmtId="0" fontId="93" fillId="10" borderId="0" applyNumberFormat="0" applyBorder="0" applyAlignment="0" applyProtection="0"/>
    <xf numFmtId="0" fontId="93" fillId="13" borderId="0" applyNumberFormat="0" applyBorder="0" applyAlignment="0" applyProtection="0"/>
    <xf numFmtId="0" fontId="93" fillId="2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7" borderId="0" applyNumberFormat="0" applyBorder="0" applyAlignment="0" applyProtection="0"/>
    <xf numFmtId="0" fontId="93" fillId="7" borderId="0" applyNumberFormat="0" applyBorder="0" applyAlignment="0" applyProtection="0"/>
    <xf numFmtId="0" fontId="93" fillId="18" borderId="0" applyNumberFormat="0" applyBorder="0" applyAlignment="0" applyProtection="0"/>
    <xf numFmtId="0" fontId="93" fillId="10" borderId="0" applyNumberFormat="0" applyBorder="0" applyAlignment="0" applyProtection="0"/>
    <xf numFmtId="0" fontId="93" fillId="19" borderId="0" applyNumberFormat="0" applyBorder="0" applyAlignment="0" applyProtection="0"/>
    <xf numFmtId="0" fontId="93" fillId="13" borderId="0" applyNumberFormat="0" applyBorder="0" applyAlignment="0" applyProtection="0"/>
    <xf numFmtId="0" fontId="93" fillId="20" borderId="0" applyNumberFormat="0" applyBorder="0" applyAlignment="0" applyProtection="0"/>
    <xf numFmtId="0" fontId="93" fillId="60" borderId="0" applyNumberFormat="0" applyBorder="0" applyAlignment="0" applyProtection="0"/>
    <xf numFmtId="0" fontId="93" fillId="21" borderId="0" applyNumberFormat="0" applyBorder="0" applyAlignment="0" applyProtection="0"/>
    <xf numFmtId="0" fontId="93" fillId="23" borderId="0" applyNumberFormat="0" applyBorder="0" applyAlignment="0" applyProtection="0"/>
    <xf numFmtId="0" fontId="93" fillId="22" borderId="0" applyNumberFormat="0" applyBorder="0" applyAlignment="0" applyProtection="0"/>
    <xf numFmtId="0" fontId="93" fillId="15" borderId="0" applyNumberFormat="0" applyBorder="0" applyAlignment="0" applyProtection="0"/>
    <xf numFmtId="0" fontId="93" fillId="17" borderId="0" applyNumberFormat="0" applyBorder="0" applyAlignment="0" applyProtection="0"/>
    <xf numFmtId="0" fontId="93" fillId="61" borderId="0" applyNumberFormat="0" applyBorder="0" applyAlignment="0" applyProtection="0"/>
    <xf numFmtId="0" fontId="93" fillId="23" borderId="0" applyNumberFormat="0" applyBorder="0" applyAlignment="0" applyProtection="0"/>
    <xf numFmtId="0" fontId="93" fillId="21" borderId="0" applyNumberFormat="0" applyBorder="0" applyAlignment="0" applyProtection="0"/>
    <xf numFmtId="0" fontId="94" fillId="7" borderId="0" applyNumberFormat="0" applyBorder="0" applyAlignment="0" applyProtection="0"/>
    <xf numFmtId="0" fontId="94" fillId="9" borderId="0" applyNumberFormat="0" applyBorder="0" applyAlignment="0" applyProtection="0"/>
    <xf numFmtId="0" fontId="110" fillId="24" borderId="12" applyNumberFormat="0" applyAlignment="0" applyProtection="0"/>
    <xf numFmtId="0" fontId="110" fillId="24" borderId="12" applyNumberFormat="0" applyAlignment="0" applyProtection="0"/>
    <xf numFmtId="0" fontId="95" fillId="62" borderId="12" applyNumberFormat="0" applyAlignment="0" applyProtection="0"/>
    <xf numFmtId="0" fontId="95" fillId="62" borderId="12" applyNumberFormat="0" applyAlignment="0" applyProtection="0"/>
    <xf numFmtId="0" fontId="95" fillId="62" borderId="12" applyNumberFormat="0" applyAlignment="0" applyProtection="0"/>
    <xf numFmtId="41" fontId="12" fillId="0" borderId="0" applyFont="0" applyFill="0" applyBorder="0" applyAlignment="0" applyProtection="0"/>
    <xf numFmtId="43" fontId="54" fillId="0" borderId="0" applyFont="0" applyFill="0" applyBorder="0" applyAlignment="0" applyProtection="0"/>
    <xf numFmtId="43" fontId="12" fillId="0" borderId="0" applyFont="0" applyFill="0" applyBorder="0" applyAlignment="0" applyProtection="0"/>
    <xf numFmtId="43" fontId="54" fillId="0" borderId="0" applyFont="0" applyFill="0" applyBorder="0" applyAlignment="0" applyProtection="0"/>
    <xf numFmtId="43" fontId="2" fillId="0" borderId="0" applyFont="0" applyFill="0" applyBorder="0" applyAlignment="0" applyProtection="0"/>
    <xf numFmtId="43" fontId="54"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5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 fillId="0" borderId="0" applyFont="0" applyFill="0" applyBorder="0" applyAlignment="0" applyProtection="0"/>
    <xf numFmtId="43" fontId="54" fillId="0" borderId="0" applyFont="0" applyFill="0" applyBorder="0" applyAlignment="0" applyProtection="0"/>
    <xf numFmtId="43" fontId="8"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2"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2" fillId="0" borderId="0" applyFont="0" applyFill="0" applyBorder="0" applyAlignment="0" applyProtection="0"/>
    <xf numFmtId="7" fontId="12"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2" fillId="0" borderId="0" applyFont="0" applyFill="0" applyBorder="0" applyAlignment="0" applyProtection="0"/>
    <xf numFmtId="44" fontId="54" fillId="0" borderId="0" applyFont="0" applyFill="0" applyBorder="0" applyAlignment="0" applyProtection="0"/>
    <xf numFmtId="44" fontId="12" fillId="0" borderId="0" applyFont="0" applyFill="0" applyBorder="0" applyAlignment="0" applyProtection="0"/>
    <xf numFmtId="44" fontId="54" fillId="0" borderId="0" applyFont="0" applyFill="0" applyBorder="0" applyAlignment="0" applyProtection="0"/>
    <xf numFmtId="44" fontId="2"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2"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2"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0" fontId="98" fillId="8" borderId="0" applyNumberFormat="0" applyBorder="0" applyAlignment="0" applyProtection="0"/>
    <xf numFmtId="0" fontId="98" fillId="10" borderId="0" applyNumberFormat="0" applyBorder="0" applyAlignment="0" applyProtection="0"/>
    <xf numFmtId="0" fontId="16" fillId="0" borderId="4">
      <alignment horizontal="left" vertical="center"/>
    </xf>
    <xf numFmtId="0" fontId="111" fillId="0" borderId="14" applyNumberFormat="0" applyFill="0" applyAlignment="0" applyProtection="0"/>
    <xf numFmtId="0" fontId="99" fillId="0" borderId="31" applyNumberFormat="0" applyFill="0" applyAlignment="0" applyProtection="0"/>
    <xf numFmtId="0" fontId="112" fillId="0" borderId="15" applyNumberFormat="0" applyFill="0" applyAlignment="0" applyProtection="0"/>
    <xf numFmtId="0" fontId="100" fillId="0" borderId="32" applyNumberFormat="0" applyFill="0" applyAlignment="0" applyProtection="0"/>
    <xf numFmtId="0" fontId="113" fillId="0" borderId="16" applyNumberFormat="0" applyFill="0" applyAlignment="0" applyProtection="0"/>
    <xf numFmtId="0" fontId="101" fillId="0" borderId="33" applyNumberFormat="0" applyFill="0" applyAlignment="0" applyProtection="0"/>
    <xf numFmtId="0" fontId="113" fillId="0" borderId="0" applyNumberFormat="0" applyFill="0" applyBorder="0" applyAlignment="0" applyProtection="0"/>
    <xf numFmtId="0" fontId="101" fillId="0" borderId="0" applyNumberFormat="0" applyFill="0" applyBorder="0" applyAlignment="0" applyProtection="0"/>
    <xf numFmtId="10" fontId="15" fillId="3" borderId="6" applyNumberFormat="0" applyBorder="0" applyAlignment="0" applyProtection="0"/>
    <xf numFmtId="0" fontId="102" fillId="11" borderId="12" applyNumberFormat="0" applyAlignment="0" applyProtection="0"/>
    <xf numFmtId="0" fontId="102" fillId="11" borderId="12" applyNumberFormat="0" applyAlignment="0" applyProtection="0"/>
    <xf numFmtId="0" fontId="102" fillId="26" borderId="12" applyNumberFormat="0" applyAlignment="0" applyProtection="0"/>
    <xf numFmtId="0" fontId="102" fillId="11" borderId="12" applyNumberFormat="0" applyAlignment="0" applyProtection="0"/>
    <xf numFmtId="0" fontId="102" fillId="11"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14" fillId="0" borderId="17" applyNumberFormat="0" applyFill="0" applyAlignment="0" applyProtection="0"/>
    <xf numFmtId="0" fontId="103" fillId="0" borderId="34" applyNumberFormat="0" applyFill="0" applyAlignment="0" applyProtection="0"/>
    <xf numFmtId="0" fontId="115" fillId="26" borderId="0" applyNumberFormat="0" applyBorder="0" applyAlignment="0" applyProtection="0"/>
    <xf numFmtId="0" fontId="104" fillId="26" borderId="0" applyNumberFormat="0" applyBorder="0" applyAlignment="0" applyProtection="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39"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4" fillId="0" borderId="0"/>
    <xf numFmtId="0" fontId="2" fillId="0" borderId="0"/>
    <xf numFmtId="0" fontId="2" fillId="0" borderId="0"/>
    <xf numFmtId="0" fontId="2" fillId="0" borderId="0"/>
    <xf numFmtId="0" fontId="2" fillId="0" borderId="0"/>
    <xf numFmtId="0" fontId="2" fillId="0" borderId="0"/>
    <xf numFmtId="39" fontId="4" fillId="0" borderId="0"/>
    <xf numFmtId="39" fontId="4" fillId="0" borderId="0"/>
    <xf numFmtId="39" fontId="4" fillId="0" borderId="0"/>
    <xf numFmtId="39" fontId="4" fillId="0" borderId="0"/>
    <xf numFmtId="39" fontId="4" fillId="0" borderId="0"/>
    <xf numFmtId="39" fontId="4" fillId="0" borderId="0"/>
    <xf numFmtId="0" fontId="2" fillId="0" borderId="0"/>
    <xf numFmtId="0" fontId="2" fillId="0" borderId="0"/>
    <xf numFmtId="0" fontId="2" fillId="0" borderId="0"/>
    <xf numFmtId="0" fontId="2" fillId="0" borderId="0"/>
    <xf numFmtId="0" fontId="2" fillId="0" borderId="0"/>
    <xf numFmtId="39" fontId="4" fillId="0" borderId="0"/>
    <xf numFmtId="39" fontId="4" fillId="0" borderId="0"/>
    <xf numFmtId="39" fontId="4" fillId="0" borderId="0"/>
    <xf numFmtId="39" fontId="4" fillId="0" borderId="0"/>
    <xf numFmtId="0" fontId="2" fillId="0" borderId="0"/>
    <xf numFmtId="0" fontId="11" fillId="0" borderId="0"/>
    <xf numFmtId="0" fontId="2" fillId="0" borderId="0"/>
    <xf numFmtId="0" fontId="4" fillId="0" borderId="0"/>
    <xf numFmtId="0" fontId="2" fillId="0" borderId="0"/>
    <xf numFmtId="0" fontId="2" fillId="0" borderId="0"/>
    <xf numFmtId="0" fontId="6" fillId="0" borderId="0"/>
    <xf numFmtId="39"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105" fillId="24" borderId="19" applyNumberFormat="0" applyAlignment="0" applyProtection="0"/>
    <xf numFmtId="0" fontId="105" fillId="62" borderId="19"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54" fillId="0" borderId="0" applyFont="0" applyFill="0" applyBorder="0" applyAlignment="0" applyProtection="0"/>
    <xf numFmtId="9" fontId="12" fillId="0" borderId="0" applyFont="0" applyFill="0" applyBorder="0" applyAlignment="0" applyProtection="0"/>
    <xf numFmtId="9" fontId="54" fillId="0" borderId="0" applyFont="0" applyFill="0" applyBorder="0" applyAlignment="0" applyProtection="0"/>
    <xf numFmtId="9" fontId="2" fillId="0" borderId="0" applyFont="0" applyFill="0" applyBorder="0" applyAlignment="0" applyProtection="0"/>
    <xf numFmtId="9" fontId="54" fillId="0" borderId="0" applyFont="0" applyFill="0" applyBorder="0" applyAlignment="0" applyProtection="0"/>
    <xf numFmtId="9" fontId="12" fillId="0" borderId="0" applyFont="0" applyFill="0" applyBorder="0" applyAlignment="0" applyProtection="0"/>
    <xf numFmtId="9" fontId="54" fillId="0" borderId="0" applyFont="0" applyFill="0" applyBorder="0" applyAlignment="0" applyProtection="0"/>
    <xf numFmtId="9" fontId="2" fillId="0" borderId="0" applyFont="0" applyFill="0" applyBorder="0" applyAlignment="0" applyProtection="0"/>
    <xf numFmtId="9" fontId="54" fillId="0" borderId="0" applyFont="0" applyFill="0" applyBorder="0" applyAlignment="0" applyProtection="0"/>
    <xf numFmtId="9" fontId="12" fillId="0" borderId="0" applyFont="0" applyFill="0" applyBorder="0" applyAlignment="0" applyProtection="0"/>
    <xf numFmtId="9" fontId="54" fillId="0" borderId="0" applyFont="0" applyFill="0" applyBorder="0" applyAlignment="0" applyProtection="0"/>
    <xf numFmtId="9" fontId="2"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9" fillId="0" borderId="0" applyNumberFormat="0" applyFill="0" applyBorder="0" applyAlignment="0" applyProtection="0"/>
    <xf numFmtId="0" fontId="106" fillId="0" borderId="0" applyNumberFormat="0" applyFill="0" applyBorder="0" applyAlignment="0" applyProtection="0"/>
    <xf numFmtId="0" fontId="107" fillId="0" borderId="20" applyNumberFormat="0" applyFill="0" applyAlignment="0" applyProtection="0"/>
    <xf numFmtId="0" fontId="107" fillId="0" borderId="35" applyNumberFormat="0" applyFill="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95" fillId="62" borderId="1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6" fillId="0" borderId="4">
      <alignment horizontal="left" vertical="center"/>
    </xf>
    <xf numFmtId="10" fontId="15" fillId="3" borderId="36" applyNumberFormat="0" applyBorder="0" applyAlignment="0" applyProtection="0"/>
    <xf numFmtId="0" fontId="102" fillId="26" borderId="12"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10" fillId="24" borderId="12" applyNumberFormat="0" applyAlignment="0" applyProtection="0"/>
    <xf numFmtId="0" fontId="110" fillId="24" borderId="12" applyNumberFormat="0" applyAlignment="0" applyProtection="0"/>
    <xf numFmtId="0" fontId="95" fillId="62" borderId="12" applyNumberFormat="0" applyAlignment="0" applyProtection="0"/>
    <xf numFmtId="0" fontId="95" fillId="62" borderId="12" applyNumberFormat="0" applyAlignment="0" applyProtection="0"/>
    <xf numFmtId="0" fontId="95" fillId="62" borderId="1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6" fillId="0" borderId="4">
      <alignment horizontal="left" vertical="center"/>
    </xf>
    <xf numFmtId="10" fontId="15" fillId="3" borderId="36" applyNumberFormat="0" applyBorder="0" applyAlignment="0" applyProtection="0"/>
    <xf numFmtId="0" fontId="102" fillId="11" borderId="12" applyNumberFormat="0" applyAlignment="0" applyProtection="0"/>
    <xf numFmtId="0" fontId="102" fillId="11" borderId="12" applyNumberFormat="0" applyAlignment="0" applyProtection="0"/>
    <xf numFmtId="0" fontId="102" fillId="26" borderId="12" applyNumberFormat="0" applyAlignment="0" applyProtection="0"/>
    <xf numFmtId="0" fontId="102" fillId="11" borderId="12" applyNumberFormat="0" applyAlignment="0" applyProtection="0"/>
    <xf numFmtId="0" fontId="102" fillId="11"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43" fontId="2" fillId="0" borderId="0" applyFont="0" applyFill="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11" fillId="0" borderId="0"/>
    <xf numFmtId="0" fontId="2" fillId="0" borderId="0"/>
    <xf numFmtId="43" fontId="12" fillId="0" borderId="0" applyFont="0" applyFill="0" applyBorder="0" applyAlignment="0" applyProtection="0"/>
    <xf numFmtId="43" fontId="2" fillId="0" borderId="0" applyFont="0" applyFill="0" applyBorder="0" applyAlignment="0" applyProtection="0"/>
    <xf numFmtId="0" fontId="102" fillId="26" borderId="12" applyNumberForma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0" fillId="0" borderId="30">
      <alignment horizontal="right"/>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43" fontId="2" fillId="0" borderId="0" applyFont="0" applyFill="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43" fontId="2" fillId="0" borderId="0" applyFont="0" applyFill="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43" fontId="2" fillId="0" borderId="0" applyFont="0" applyFill="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27" borderId="18" applyNumberFormat="0" applyFont="0" applyAlignment="0" applyProtection="0"/>
    <xf numFmtId="0" fontId="11" fillId="27" borderId="18" applyNumberFormat="0" applyFont="0" applyAlignment="0" applyProtection="0"/>
    <xf numFmtId="0" fontId="11" fillId="27" borderId="18" applyNumberFormat="0" applyFont="0" applyAlignment="0" applyProtection="0"/>
    <xf numFmtId="0" fontId="105" fillId="62" borderId="19" applyNumberFormat="0" applyAlignment="0" applyProtection="0"/>
    <xf numFmtId="0" fontId="107" fillId="0" borderId="35" applyNumberFormat="0" applyFill="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105" fillId="24" borderId="19" applyNumberFormat="0" applyAlignment="0" applyProtection="0"/>
    <xf numFmtId="0" fontId="105" fillId="62" borderId="19"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07" fillId="0" borderId="20" applyNumberFormat="0" applyFill="0" applyAlignment="0" applyProtection="0"/>
    <xf numFmtId="0" fontId="107" fillId="0" borderId="35" applyNumberFormat="0" applyFill="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95" fillId="62" borderId="1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6" fillId="0" borderId="4">
      <alignment horizontal="left" vertical="center"/>
    </xf>
    <xf numFmtId="10" fontId="15" fillId="3" borderId="36" applyNumberFormat="0" applyBorder="0" applyAlignment="0" applyProtection="0"/>
    <xf numFmtId="0" fontId="102" fillId="26" borderId="12"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10" fillId="24" borderId="12" applyNumberFormat="0" applyAlignment="0" applyProtection="0"/>
    <xf numFmtId="0" fontId="110" fillId="24" borderId="12" applyNumberFormat="0" applyAlignment="0" applyProtection="0"/>
    <xf numFmtId="0" fontId="95" fillId="62" borderId="12" applyNumberFormat="0" applyAlignment="0" applyProtection="0"/>
    <xf numFmtId="0" fontId="95" fillId="62" borderId="12" applyNumberFormat="0" applyAlignment="0" applyProtection="0"/>
    <xf numFmtId="0" fontId="95" fillId="62" borderId="1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6" fillId="0" borderId="4">
      <alignment horizontal="left" vertical="center"/>
    </xf>
    <xf numFmtId="10" fontId="15" fillId="3" borderId="36" applyNumberFormat="0" applyBorder="0" applyAlignment="0" applyProtection="0"/>
    <xf numFmtId="0" fontId="102" fillId="11" borderId="12" applyNumberFormat="0" applyAlignment="0" applyProtection="0"/>
    <xf numFmtId="0" fontId="102" fillId="11" borderId="12" applyNumberFormat="0" applyAlignment="0" applyProtection="0"/>
    <xf numFmtId="0" fontId="102" fillId="26" borderId="12" applyNumberFormat="0" applyAlignment="0" applyProtection="0"/>
    <xf numFmtId="0" fontId="102" fillId="11" borderId="12" applyNumberFormat="0" applyAlignment="0" applyProtection="0"/>
    <xf numFmtId="0" fontId="102" fillId="11"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43" fontId="2" fillId="0" borderId="0" applyFont="0" applyFill="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0" fontId="102" fillId="26" borderId="12" applyNumberForma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0" borderId="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0" borderId="0"/>
    <xf numFmtId="0" fontId="2" fillId="49" borderId="0" applyNumberFormat="0" applyBorder="0" applyAlignment="0" applyProtection="0"/>
    <xf numFmtId="0" fontId="2" fillId="50" borderId="0" applyNumberFormat="0" applyBorder="0" applyAlignment="0" applyProtection="0"/>
    <xf numFmtId="0" fontId="2" fillId="0" borderId="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43" fontId="2" fillId="0" borderId="0" applyFont="0" applyFill="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0" fontId="2" fillId="35" borderId="2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35" borderId="28" applyNumberFormat="0" applyFont="0" applyAlignment="0" applyProtection="0"/>
    <xf numFmtId="0" fontId="2" fillId="0" borderId="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8"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0" borderId="0"/>
    <xf numFmtId="0" fontId="2" fillId="57" borderId="0" applyNumberFormat="0" applyBorder="0" applyAlignment="0" applyProtection="0"/>
    <xf numFmtId="0" fontId="2" fillId="58" borderId="0" applyNumberFormat="0" applyBorder="0" applyAlignment="0" applyProtection="0"/>
    <xf numFmtId="0" fontId="107" fillId="0" borderId="35" applyNumberFormat="0" applyFill="0" applyAlignment="0" applyProtection="0"/>
    <xf numFmtId="0" fontId="107" fillId="0" borderId="20" applyNumberFormat="0" applyFill="0" applyAlignment="0" applyProtection="0"/>
    <xf numFmtId="0" fontId="95" fillId="62" borderId="12" applyNumberFormat="0" applyAlignment="0" applyProtection="0"/>
    <xf numFmtId="0" fontId="4" fillId="27" borderId="18" applyNumberFormat="0" applyFont="0" applyAlignment="0" applyProtection="0"/>
    <xf numFmtId="0" fontId="11" fillId="27" borderId="18" applyNumberFormat="0" applyFont="0" applyAlignment="0" applyProtection="0"/>
    <xf numFmtId="0" fontId="11" fillId="27" borderId="18" applyNumberFormat="0" applyFont="0" applyAlignment="0" applyProtection="0"/>
    <xf numFmtId="0" fontId="4" fillId="27" borderId="18" applyNumberFormat="0" applyFont="0" applyAlignment="0" applyProtection="0"/>
    <xf numFmtId="0" fontId="105" fillId="62" borderId="19" applyNumberFormat="0" applyAlignment="0" applyProtection="0"/>
    <xf numFmtId="0" fontId="110" fillId="24" borderId="12" applyNumberFormat="0" applyAlignment="0" applyProtection="0"/>
    <xf numFmtId="0" fontId="110" fillId="24" borderId="12" applyNumberFormat="0" applyAlignment="0" applyProtection="0"/>
    <xf numFmtId="0" fontId="95" fillId="62" borderId="12" applyNumberFormat="0" applyAlignment="0" applyProtection="0"/>
    <xf numFmtId="0" fontId="95" fillId="62" borderId="12" applyNumberFormat="0" applyAlignment="0" applyProtection="0"/>
    <xf numFmtId="0" fontId="95" fillId="62" borderId="12" applyNumberFormat="0" applyAlignment="0" applyProtection="0"/>
    <xf numFmtId="0" fontId="102" fillId="11" borderId="12" applyNumberFormat="0" applyAlignment="0" applyProtection="0"/>
    <xf numFmtId="0" fontId="102" fillId="11" borderId="12" applyNumberFormat="0" applyAlignment="0" applyProtection="0"/>
    <xf numFmtId="0" fontId="102" fillId="26" borderId="12" applyNumberFormat="0" applyAlignment="0" applyProtection="0"/>
    <xf numFmtId="0" fontId="102" fillId="11" borderId="12" applyNumberFormat="0" applyAlignment="0" applyProtection="0"/>
    <xf numFmtId="0" fontId="102" fillId="11"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95" fillId="62" borderId="12" applyNumberFormat="0" applyAlignment="0" applyProtection="0"/>
    <xf numFmtId="0" fontId="95" fillId="62" borderId="12" applyNumberFormat="0" applyAlignment="0" applyProtection="0"/>
    <xf numFmtId="0" fontId="16" fillId="0" borderId="4">
      <alignment horizontal="left" vertical="center"/>
    </xf>
    <xf numFmtId="10" fontId="15" fillId="3" borderId="36" applyNumberFormat="0" applyBorder="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5" fillId="24" borderId="19" applyNumberFormat="0" applyAlignment="0" applyProtection="0"/>
    <xf numFmtId="0" fontId="110" fillId="24" borderId="12" applyNumberFormat="0" applyAlignment="0" applyProtection="0"/>
    <xf numFmtId="0" fontId="110" fillId="24" borderId="12" applyNumberFormat="0" applyAlignment="0" applyProtection="0"/>
    <xf numFmtId="0" fontId="95" fillId="62" borderId="12" applyNumberFormat="0" applyAlignment="0" applyProtection="0"/>
    <xf numFmtId="0" fontId="95" fillId="62" borderId="12" applyNumberFormat="0" applyAlignment="0" applyProtection="0"/>
    <xf numFmtId="0" fontId="95" fillId="62" borderId="12" applyNumberFormat="0" applyAlignment="0" applyProtection="0"/>
    <xf numFmtId="0" fontId="16" fillId="0" borderId="4">
      <alignment horizontal="left" vertical="center"/>
    </xf>
    <xf numFmtId="10" fontId="15" fillId="3" borderId="36" applyNumberFormat="0" applyBorder="0" applyAlignment="0" applyProtection="0"/>
    <xf numFmtId="0" fontId="102" fillId="11" borderId="12" applyNumberFormat="0" applyAlignment="0" applyProtection="0"/>
    <xf numFmtId="0" fontId="102" fillId="11" borderId="12" applyNumberFormat="0" applyAlignment="0" applyProtection="0"/>
    <xf numFmtId="0" fontId="102" fillId="26" borderId="12" applyNumberFormat="0" applyAlignment="0" applyProtection="0"/>
    <xf numFmtId="0" fontId="102" fillId="11" borderId="12" applyNumberFormat="0" applyAlignment="0" applyProtection="0"/>
    <xf numFmtId="0" fontId="102" fillId="11"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95" fillId="62" borderId="12" applyNumberFormat="0" applyAlignment="0" applyProtection="0"/>
    <xf numFmtId="0" fontId="102" fillId="26" borderId="12" applyNumberFormat="0" applyAlignment="0" applyProtection="0"/>
    <xf numFmtId="10" fontId="15" fillId="3" borderId="36" applyNumberFormat="0" applyBorder="0" applyAlignment="0" applyProtection="0"/>
    <xf numFmtId="0" fontId="102" fillId="11" borderId="12" applyNumberFormat="0" applyAlignment="0" applyProtection="0"/>
    <xf numFmtId="0" fontId="110" fillId="24" borderId="12" applyNumberFormat="0" applyAlignment="0" applyProtection="0"/>
    <xf numFmtId="0" fontId="102" fillId="26" borderId="12" applyNumberFormat="0" applyAlignment="0" applyProtection="0"/>
    <xf numFmtId="0" fontId="16" fillId="0" borderId="4">
      <alignment horizontal="left" vertical="center"/>
    </xf>
    <xf numFmtId="0" fontId="107" fillId="0" borderId="20" applyNumberFormat="0" applyFill="0" applyAlignment="0" applyProtection="0"/>
    <xf numFmtId="0" fontId="102" fillId="26" borderId="12" applyNumberFormat="0" applyAlignment="0" applyProtection="0"/>
    <xf numFmtId="0" fontId="11" fillId="27" borderId="18" applyNumberFormat="0" applyFont="0" applyAlignment="0" applyProtection="0"/>
    <xf numFmtId="0" fontId="102" fillId="26" borderId="12" applyNumberFormat="0" applyAlignment="0" applyProtection="0"/>
    <xf numFmtId="10" fontId="15" fillId="3" borderId="36" applyNumberFormat="0" applyBorder="0" applyAlignment="0" applyProtection="0"/>
    <xf numFmtId="0" fontId="107" fillId="0" borderId="35" applyNumberFormat="0" applyFill="0" applyAlignment="0" applyProtection="0"/>
    <xf numFmtId="0" fontId="102" fillId="26" borderId="12" applyNumberFormat="0" applyAlignment="0" applyProtection="0"/>
    <xf numFmtId="0" fontId="102" fillId="11" borderId="12" applyNumberFormat="0" applyAlignment="0" applyProtection="0"/>
    <xf numFmtId="0" fontId="102" fillId="26" borderId="12" applyNumberFormat="0" applyAlignment="0" applyProtection="0"/>
    <xf numFmtId="0" fontId="95" fillId="62" borderId="12" applyNumberFormat="0" applyAlignment="0" applyProtection="0"/>
    <xf numFmtId="0" fontId="110" fillId="24" borderId="12" applyNumberFormat="0" applyAlignment="0" applyProtection="0"/>
    <xf numFmtId="0" fontId="102" fillId="26" borderId="12" applyNumberFormat="0" applyAlignment="0" applyProtection="0"/>
    <xf numFmtId="0" fontId="102" fillId="11" borderId="12" applyNumberFormat="0" applyAlignment="0" applyProtection="0"/>
    <xf numFmtId="0" fontId="16" fillId="0" borderId="4">
      <alignment horizontal="left" vertical="center"/>
    </xf>
    <xf numFmtId="0" fontId="102" fillId="26" borderId="12" applyNumberFormat="0" applyAlignment="0" applyProtection="0"/>
    <xf numFmtId="0" fontId="11" fillId="27" borderId="18" applyNumberFormat="0" applyFon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11" borderId="12" applyNumberFormat="0" applyAlignment="0" applyProtection="0"/>
    <xf numFmtId="0" fontId="102" fillId="11" borderId="12" applyNumberFormat="0" applyAlignment="0" applyProtection="0"/>
    <xf numFmtId="0" fontId="102" fillId="26" borderId="12" applyNumberFormat="0" applyAlignment="0" applyProtection="0"/>
    <xf numFmtId="0" fontId="105" fillId="62" borderId="19" applyNumberFormat="0" applyAlignment="0" applyProtection="0"/>
    <xf numFmtId="0" fontId="110" fillId="24"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11" borderId="12" applyNumberFormat="0" applyAlignment="0" applyProtection="0"/>
    <xf numFmtId="0" fontId="16" fillId="0" borderId="4">
      <alignment horizontal="left" vertical="center"/>
    </xf>
    <xf numFmtId="0" fontId="110" fillId="24" borderId="12" applyNumberFormat="0" applyAlignment="0" applyProtection="0"/>
    <xf numFmtId="0" fontId="105" fillId="24" borderId="19" applyNumberFormat="0" applyAlignment="0" applyProtection="0"/>
    <xf numFmtId="10" fontId="15" fillId="3" borderId="36" applyNumberFormat="0" applyBorder="0" applyAlignment="0" applyProtection="0"/>
    <xf numFmtId="0" fontId="107" fillId="0" borderId="35" applyNumberFormat="0" applyFill="0" applyAlignment="0" applyProtection="0"/>
    <xf numFmtId="0" fontId="105" fillId="62" borderId="19" applyNumberFormat="0" applyAlignment="0" applyProtection="0"/>
    <xf numFmtId="0" fontId="102" fillId="26" borderId="12" applyNumberFormat="0" applyAlignment="0" applyProtection="0"/>
    <xf numFmtId="0" fontId="4" fillId="27" borderId="18" applyNumberFormat="0" applyFon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95" fillId="62" borderId="12" applyNumberFormat="0" applyAlignment="0" applyProtection="0"/>
    <xf numFmtId="0" fontId="102" fillId="26" borderId="12" applyNumberFormat="0" applyAlignment="0" applyProtection="0"/>
    <xf numFmtId="0" fontId="102" fillId="11" borderId="12" applyNumberFormat="0" applyAlignment="0" applyProtection="0"/>
    <xf numFmtId="0" fontId="95" fillId="62" borderId="12" applyNumberFormat="0" applyAlignment="0" applyProtection="0"/>
    <xf numFmtId="0" fontId="4" fillId="27" borderId="18" applyNumberFormat="0" applyFont="0" applyAlignment="0" applyProtection="0"/>
    <xf numFmtId="0" fontId="11" fillId="27" borderId="18" applyNumberFormat="0" applyFont="0" applyAlignment="0" applyProtection="0"/>
    <xf numFmtId="0" fontId="11" fillId="27" borderId="18" applyNumberFormat="0" applyFont="0" applyAlignment="0" applyProtection="0"/>
    <xf numFmtId="0" fontId="105" fillId="62" borderId="19" applyNumberFormat="0" applyAlignment="0" applyProtection="0"/>
    <xf numFmtId="0" fontId="107" fillId="0" borderId="35" applyNumberFormat="0" applyFill="0" applyAlignment="0" applyProtection="0"/>
    <xf numFmtId="0" fontId="11" fillId="27" borderId="18" applyNumberFormat="0" applyFont="0" applyAlignment="0" applyProtection="0"/>
    <xf numFmtId="0" fontId="95" fillId="62" borderId="12" applyNumberFormat="0" applyAlignment="0" applyProtection="0"/>
    <xf numFmtId="0" fontId="102" fillId="26" borderId="12" applyNumberFormat="0" applyAlignment="0" applyProtection="0"/>
    <xf numFmtId="0" fontId="105" fillId="24" borderId="19" applyNumberFormat="0" applyAlignment="0" applyProtection="0"/>
    <xf numFmtId="0" fontId="105" fillId="62" borderId="19" applyNumberFormat="0" applyAlignment="0" applyProtection="0"/>
    <xf numFmtId="0" fontId="107" fillId="0" borderId="20" applyNumberFormat="0" applyFill="0" applyAlignment="0" applyProtection="0"/>
    <xf numFmtId="0" fontId="107" fillId="0" borderId="35" applyNumberFormat="0" applyFill="0" applyAlignment="0" applyProtection="0"/>
    <xf numFmtId="0" fontId="95" fillId="62" borderId="12" applyNumberFormat="0" applyAlignment="0" applyProtection="0"/>
    <xf numFmtId="0" fontId="102" fillId="26" borderId="12" applyNumberFormat="0" applyAlignment="0" applyProtection="0"/>
    <xf numFmtId="0" fontId="102" fillId="26" borderId="12" applyNumberFormat="0" applyAlignment="0" applyProtection="0"/>
    <xf numFmtId="0" fontId="95" fillId="62" borderId="12" applyNumberFormat="0" applyAlignment="0" applyProtection="0"/>
    <xf numFmtId="0" fontId="16" fillId="0" borderId="4">
      <alignment horizontal="left" vertical="center"/>
    </xf>
    <xf numFmtId="10" fontId="15" fillId="3" borderId="36" applyNumberFormat="0" applyBorder="0" applyAlignment="0" applyProtection="0"/>
    <xf numFmtId="0" fontId="102" fillId="26" borderId="12" applyNumberFormat="0" applyAlignment="0" applyProtection="0"/>
    <xf numFmtId="0" fontId="102" fillId="11" borderId="12" applyNumberFormat="0" applyAlignment="0" applyProtection="0"/>
    <xf numFmtId="0" fontId="102" fillId="26" borderId="12" applyNumberFormat="0" applyAlignment="0" applyProtection="0"/>
    <xf numFmtId="0" fontId="102" fillId="26" borderId="12" applyNumberFormat="0" applyAlignment="0" applyProtection="0"/>
    <xf numFmtId="0" fontId="107" fillId="0" borderId="35" applyNumberFormat="0" applyFill="0" applyAlignment="0" applyProtection="0"/>
    <xf numFmtId="0" fontId="110" fillId="24" borderId="12" applyNumberFormat="0" applyAlignment="0" applyProtection="0"/>
    <xf numFmtId="0" fontId="110" fillId="24" borderId="12" applyNumberFormat="0" applyAlignment="0" applyProtection="0"/>
    <xf numFmtId="0" fontId="110" fillId="24" borderId="12" applyNumberFormat="0" applyAlignment="0" applyProtection="0"/>
    <xf numFmtId="0" fontId="95" fillId="62" borderId="12" applyNumberFormat="0" applyAlignment="0" applyProtection="0"/>
    <xf numFmtId="0" fontId="95" fillId="62" borderId="12" applyNumberFormat="0" applyAlignment="0" applyProtection="0"/>
    <xf numFmtId="0" fontId="95" fillId="62" borderId="12" applyNumberFormat="0" applyAlignment="0" applyProtection="0"/>
    <xf numFmtId="0" fontId="16" fillId="0" borderId="4">
      <alignment horizontal="left" vertical="center"/>
    </xf>
    <xf numFmtId="10" fontId="15" fillId="3" borderId="36" applyNumberFormat="0" applyBorder="0" applyAlignment="0" applyProtection="0"/>
    <xf numFmtId="0" fontId="102" fillId="11" borderId="12" applyNumberFormat="0" applyAlignment="0" applyProtection="0"/>
    <xf numFmtId="0" fontId="102" fillId="11" borderId="12" applyNumberFormat="0" applyAlignment="0" applyProtection="0"/>
    <xf numFmtId="0" fontId="102" fillId="26" borderId="12" applyNumberFormat="0" applyAlignment="0" applyProtection="0"/>
    <xf numFmtId="0" fontId="102" fillId="11" borderId="12" applyNumberFormat="0" applyAlignment="0" applyProtection="0"/>
    <xf numFmtId="0" fontId="102" fillId="11"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26" borderId="12" applyNumberFormat="0" applyAlignment="0" applyProtection="0"/>
    <xf numFmtId="0" fontId="102" fillId="11" borderId="12" applyNumberFormat="0" applyAlignment="0" applyProtection="0"/>
    <xf numFmtId="10" fontId="15" fillId="3" borderId="36" applyNumberFormat="0" applyBorder="0" applyAlignment="0" applyProtection="0"/>
    <xf numFmtId="0" fontId="95" fillId="62" borderId="12" applyNumberFormat="0" applyAlignment="0" applyProtection="0"/>
    <xf numFmtId="0" fontId="102" fillId="26" borderId="12" applyNumberFormat="0" applyAlignment="0" applyProtection="0"/>
    <xf numFmtId="0" fontId="105" fillId="62" borderId="19" applyNumberFormat="0" applyAlignment="0" applyProtection="0"/>
    <xf numFmtId="0" fontId="102" fillId="26" borderId="12" applyNumberFormat="0" applyAlignment="0" applyProtection="0"/>
    <xf numFmtId="0" fontId="102" fillId="26" borderId="12" applyNumberFormat="0" applyAlignment="0" applyProtection="0"/>
    <xf numFmtId="0" fontId="11" fillId="27" borderId="18" applyNumberFormat="0" applyFont="0" applyAlignment="0" applyProtection="0"/>
    <xf numFmtId="0" fontId="95" fillId="62" borderId="12" applyNumberFormat="0" applyAlignment="0" applyProtection="0"/>
    <xf numFmtId="0" fontId="16" fillId="0" borderId="4">
      <alignment horizontal="left" vertical="center"/>
    </xf>
    <xf numFmtId="0" fontId="102" fillId="26" borderId="12" applyNumberFormat="0" applyAlignment="0" applyProtection="0"/>
    <xf numFmtId="0" fontId="102" fillId="11" borderId="12" applyNumberFormat="0" applyAlignment="0" applyProtection="0"/>
    <xf numFmtId="0" fontId="102" fillId="26" borderId="12" applyNumberFormat="0" applyAlignment="0" applyProtection="0"/>
    <xf numFmtId="0" fontId="95" fillId="62" borderId="12" applyNumberFormat="0" applyAlignment="0" applyProtection="0"/>
    <xf numFmtId="0" fontId="110" fillId="24" borderId="12" applyNumberFormat="0" applyAlignment="0" applyProtection="0"/>
    <xf numFmtId="0" fontId="102" fillId="11" borderId="12" applyNumberFormat="0" applyAlignment="0" applyProtection="0"/>
    <xf numFmtId="0" fontId="102" fillId="11" borderId="12" applyNumberFormat="0" applyAlignment="0" applyProtection="0"/>
    <xf numFmtId="0" fontId="95" fillId="62" borderId="12" applyNumberFormat="0" applyAlignment="0" applyProtection="0"/>
    <xf numFmtId="172" fontId="16" fillId="0" borderId="37" applyFill="0"/>
    <xf numFmtId="0" fontId="16" fillId="0" borderId="38">
      <alignment horizontal="left" vertical="center"/>
    </xf>
    <xf numFmtId="0" fontId="7" fillId="0" borderId="36" applyNumberFormat="0" applyFont="0" applyBorder="0">
      <alignment horizontal="right"/>
    </xf>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57" fillId="24" borderId="39" applyNumberFormat="0" applyAlignment="0" applyProtection="0"/>
    <xf numFmtId="0" fontId="64" fillId="11" borderId="39" applyNumberFormat="0" applyAlignment="0" applyProtection="0"/>
    <xf numFmtId="0" fontId="4" fillId="27" borderId="40" applyNumberFormat="0" applyFont="0" applyAlignment="0" applyProtection="0"/>
    <xf numFmtId="0" fontId="68" fillId="24" borderId="41" applyNumberFormat="0" applyAlignment="0" applyProtection="0"/>
    <xf numFmtId="0" fontId="70" fillId="0" borderId="42" applyNumberFormat="0" applyFill="0" applyAlignment="0" applyProtection="0"/>
    <xf numFmtId="0" fontId="64" fillId="11" borderId="39" applyNumberFormat="0" applyAlignment="0" applyProtection="0"/>
    <xf numFmtId="0" fontId="64" fillId="11" borderId="39"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cellStyleXfs>
  <cellXfs count="243">
    <xf numFmtId="0" fontId="0" fillId="0" borderId="0" xfId="0"/>
    <xf numFmtId="172" fontId="44" fillId="0" borderId="0" xfId="71" applyFont="1" applyAlignment="1"/>
    <xf numFmtId="0" fontId="44" fillId="0" borderId="0" xfId="71" applyNumberFormat="1" applyFont="1" applyAlignment="1" applyProtection="1">
      <protection locked="0"/>
    </xf>
    <xf numFmtId="0" fontId="44" fillId="0" borderId="0" xfId="71" applyNumberFormat="1" applyFont="1" applyAlignment="1" applyProtection="1">
      <alignment horizontal="left"/>
      <protection locked="0"/>
    </xf>
    <xf numFmtId="0" fontId="44" fillId="0" borderId="0" xfId="71" applyNumberFormat="1" applyFont="1" applyFill="1" applyAlignment="1" applyProtection="1">
      <alignment horizontal="right"/>
      <protection locked="0"/>
    </xf>
    <xf numFmtId="0" fontId="44" fillId="0" borderId="0" xfId="71" applyNumberFormat="1" applyFont="1" applyProtection="1">
      <protection locked="0"/>
    </xf>
    <xf numFmtId="0" fontId="44" fillId="0" borderId="0" xfId="71" applyNumberFormat="1" applyFont="1" applyAlignment="1" applyProtection="1">
      <alignment horizontal="right"/>
      <protection locked="0"/>
    </xf>
    <xf numFmtId="0" fontId="44" fillId="0" borderId="0" xfId="71" applyNumberFormat="1" applyFont="1"/>
    <xf numFmtId="0" fontId="44" fillId="0" borderId="0" xfId="71" applyNumberFormat="1" applyFont="1" applyFill="1" applyAlignment="1">
      <alignment horizontal="right"/>
    </xf>
    <xf numFmtId="0" fontId="44" fillId="0" borderId="0" xfId="71" applyNumberFormat="1" applyFont="1" applyFill="1"/>
    <xf numFmtId="0" fontId="44" fillId="5" borderId="0" xfId="71" applyNumberFormat="1" applyFont="1" applyFill="1" applyProtection="1">
      <protection locked="0"/>
    </xf>
    <xf numFmtId="172" fontId="44" fillId="5" borderId="0" xfId="71" applyFont="1" applyFill="1" applyAlignment="1"/>
    <xf numFmtId="0" fontId="44" fillId="5" borderId="0" xfId="71" applyNumberFormat="1" applyFont="1" applyFill="1"/>
    <xf numFmtId="0" fontId="44" fillId="5" borderId="0" xfId="71" applyNumberFormat="1" applyFont="1" applyFill="1" applyAlignment="1" applyProtection="1">
      <alignment horizontal="right"/>
      <protection locked="0"/>
    </xf>
    <xf numFmtId="3" fontId="44" fillId="0" borderId="0" xfId="71" applyNumberFormat="1" applyFont="1" applyAlignment="1"/>
    <xf numFmtId="0" fontId="44" fillId="0" borderId="0" xfId="71" applyNumberFormat="1" applyFont="1" applyAlignment="1" applyProtection="1">
      <alignment horizontal="center"/>
      <protection locked="0"/>
    </xf>
    <xf numFmtId="49" fontId="44" fillId="5" borderId="0" xfId="71" applyNumberFormat="1" applyFont="1" applyFill="1"/>
    <xf numFmtId="49" fontId="44" fillId="0" borderId="0" xfId="71" applyNumberFormat="1" applyFont="1"/>
    <xf numFmtId="0" fontId="44" fillId="0" borderId="5" xfId="71" applyNumberFormat="1" applyFont="1" applyBorder="1" applyAlignment="1" applyProtection="1">
      <alignment horizontal="center"/>
      <protection locked="0"/>
    </xf>
    <xf numFmtId="0" fontId="44" fillId="0" borderId="0" xfId="71" applyNumberFormat="1" applyFont="1" applyBorder="1" applyAlignment="1" applyProtection="1">
      <alignment horizontal="center"/>
      <protection locked="0"/>
    </xf>
    <xf numFmtId="3" fontId="44" fillId="0" borderId="0" xfId="71" applyNumberFormat="1" applyFont="1"/>
    <xf numFmtId="42" fontId="44" fillId="0" borderId="0" xfId="71" applyNumberFormat="1" applyFont="1" applyFill="1"/>
    <xf numFmtId="0" fontId="44" fillId="0" borderId="0" xfId="71" applyNumberFormat="1" applyFont="1" applyAlignment="1"/>
    <xf numFmtId="3" fontId="44" fillId="0" borderId="0" xfId="71" applyNumberFormat="1" applyFont="1" applyFill="1" applyAlignment="1"/>
    <xf numFmtId="0" fontId="44" fillId="0" borderId="5" xfId="71" applyNumberFormat="1" applyFont="1" applyBorder="1" applyAlignment="1" applyProtection="1">
      <alignment horizontal="centerContinuous"/>
      <protection locked="0"/>
    </xf>
    <xf numFmtId="174" fontId="44" fillId="0" borderId="0" xfId="71" applyNumberFormat="1" applyFont="1" applyAlignment="1"/>
    <xf numFmtId="3" fontId="44" fillId="0" borderId="0" xfId="71" applyNumberFormat="1" applyFont="1" applyFill="1" applyBorder="1"/>
    <xf numFmtId="3" fontId="44" fillId="5" borderId="0" xfId="71" applyNumberFormat="1" applyFont="1" applyFill="1" applyAlignment="1"/>
    <xf numFmtId="3" fontId="44" fillId="0" borderId="5" xfId="71" applyNumberFormat="1" applyFont="1" applyBorder="1" applyAlignment="1"/>
    <xf numFmtId="3" fontId="44" fillId="0" borderId="0" xfId="71" applyNumberFormat="1" applyFont="1" applyAlignment="1">
      <alignment horizontal="fill"/>
    </xf>
    <xf numFmtId="0" fontId="44" fillId="0" borderId="0" xfId="71" applyNumberFormat="1" applyFont="1" applyFill="1" applyAlignment="1" applyProtection="1">
      <alignment horizontal="center"/>
      <protection locked="0"/>
    </xf>
    <xf numFmtId="172" fontId="44" fillId="0" borderId="0" xfId="71" applyFont="1" applyFill="1" applyAlignment="1"/>
    <xf numFmtId="174" fontId="44" fillId="0" borderId="0" xfId="71" applyNumberFormat="1" applyFont="1" applyFill="1" applyAlignment="1"/>
    <xf numFmtId="172" fontId="44" fillId="0" borderId="0" xfId="71" applyFont="1" applyFill="1" applyBorder="1" applyAlignment="1"/>
    <xf numFmtId="171" fontId="44" fillId="0" borderId="0" xfId="71" applyNumberFormat="1" applyFont="1" applyFill="1" applyBorder="1" applyAlignment="1"/>
    <xf numFmtId="172" fontId="4" fillId="0" borderId="0" xfId="71" applyFill="1" applyBorder="1" applyAlignment="1"/>
    <xf numFmtId="172" fontId="4" fillId="0" borderId="0" xfId="71" applyAlignment="1"/>
    <xf numFmtId="37" fontId="44" fillId="0" borderId="0" xfId="71" applyNumberFormat="1" applyFont="1" applyFill="1" applyBorder="1" applyAlignment="1"/>
    <xf numFmtId="171" fontId="4" fillId="0" borderId="0" xfId="71" applyNumberFormat="1" applyFill="1" applyBorder="1" applyAlignment="1"/>
    <xf numFmtId="0" fontId="44" fillId="0" borderId="0" xfId="71" quotePrefix="1" applyNumberFormat="1" applyFont="1" applyFill="1"/>
    <xf numFmtId="42" fontId="44" fillId="0" borderId="10" xfId="71" applyNumberFormat="1" applyFont="1" applyFill="1" applyBorder="1" applyAlignment="1" applyProtection="1">
      <alignment horizontal="right"/>
      <protection locked="0"/>
    </xf>
    <xf numFmtId="0" fontId="44" fillId="0" borderId="0" xfId="71" applyNumberFormat="1" applyFont="1" applyFill="1" applyProtection="1">
      <protection locked="0"/>
    </xf>
    <xf numFmtId="0" fontId="46" fillId="0" borderId="0" xfId="71" applyNumberFormat="1" applyFont="1" applyFill="1"/>
    <xf numFmtId="3" fontId="44" fillId="5" borderId="0" xfId="71" applyNumberFormat="1" applyFont="1" applyFill="1"/>
    <xf numFmtId="172" fontId="47" fillId="0" borderId="0" xfId="71" applyFont="1" applyFill="1" applyBorder="1" applyAlignment="1"/>
    <xf numFmtId="172" fontId="4" fillId="0" borderId="0" xfId="71" applyFont="1" applyFill="1" applyBorder="1" applyAlignment="1"/>
    <xf numFmtId="0" fontId="4" fillId="0" borderId="0" xfId="71" applyNumberFormat="1" applyFont="1" applyFill="1" applyBorder="1"/>
    <xf numFmtId="0" fontId="44" fillId="0" borderId="0" xfId="71" applyNumberFormat="1" applyFont="1" applyBorder="1" applyAlignment="1"/>
    <xf numFmtId="172" fontId="44" fillId="0" borderId="0" xfId="71" applyFont="1" applyBorder="1" applyAlignment="1"/>
    <xf numFmtId="3" fontId="44" fillId="5" borderId="0" xfId="71" applyNumberFormat="1" applyFont="1" applyFill="1" applyBorder="1"/>
    <xf numFmtId="0" fontId="48" fillId="0" borderId="0" xfId="71" applyNumberFormat="1" applyFont="1" applyFill="1" applyBorder="1"/>
    <xf numFmtId="0" fontId="4" fillId="0" borderId="0" xfId="71" applyNumberFormat="1" applyFont="1" applyFill="1" applyBorder="1" applyAlignment="1">
      <alignment horizontal="center"/>
    </xf>
    <xf numFmtId="164" fontId="48" fillId="0" borderId="0" xfId="33" applyNumberFormat="1" applyFont="1" applyFill="1" applyBorder="1"/>
    <xf numFmtId="3" fontId="44" fillId="5" borderId="5" xfId="71" applyNumberFormat="1" applyFont="1" applyFill="1" applyBorder="1"/>
    <xf numFmtId="171" fontId="4" fillId="0" borderId="0" xfId="71" applyNumberFormat="1" applyFont="1" applyFill="1" applyBorder="1" applyAlignment="1"/>
    <xf numFmtId="3" fontId="4" fillId="0" borderId="0" xfId="71" applyNumberFormat="1" applyFont="1" applyFill="1" applyBorder="1"/>
    <xf numFmtId="172" fontId="4" fillId="0" borderId="0" xfId="71" applyFont="1" applyBorder="1" applyAlignment="1"/>
    <xf numFmtId="171" fontId="4" fillId="0" borderId="0" xfId="71" applyNumberFormat="1" applyFont="1" applyBorder="1" applyAlignment="1"/>
    <xf numFmtId="176" fontId="44" fillId="0" borderId="0" xfId="71" applyNumberFormat="1" applyFont="1"/>
    <xf numFmtId="176" fontId="44" fillId="0" borderId="0" xfId="71" applyNumberFormat="1" applyFont="1" applyAlignment="1">
      <alignment horizontal="center"/>
    </xf>
    <xf numFmtId="172" fontId="44" fillId="0" borderId="0" xfId="71" applyFont="1" applyAlignment="1">
      <alignment horizontal="center"/>
    </xf>
    <xf numFmtId="0" fontId="44" fillId="0" borderId="0" xfId="71" applyNumberFormat="1" applyFont="1" applyAlignment="1">
      <alignment horizontal="left"/>
    </xf>
    <xf numFmtId="179" fontId="44" fillId="0" borderId="0" xfId="71" applyNumberFormat="1" applyFont="1" applyAlignment="1"/>
    <xf numFmtId="0" fontId="44" fillId="0" borderId="0" xfId="71" applyNumberFormat="1" applyFont="1" applyFill="1" applyAlignment="1">
      <alignment horizontal="left"/>
    </xf>
    <xf numFmtId="179" fontId="44" fillId="0" borderId="0" xfId="71" applyNumberFormat="1" applyFont="1" applyFill="1" applyAlignment="1"/>
    <xf numFmtId="179" fontId="44" fillId="5" borderId="0" xfId="71" applyNumberFormat="1" applyFont="1" applyFill="1" applyProtection="1">
      <protection locked="0"/>
    </xf>
    <xf numFmtId="179" fontId="44" fillId="0" borderId="0" xfId="71" applyNumberFormat="1" applyFont="1" applyProtection="1">
      <protection locked="0"/>
    </xf>
    <xf numFmtId="0" fontId="44" fillId="0" borderId="0" xfId="71" applyNumberFormat="1" applyFont="1" applyFill="1" applyAlignment="1"/>
    <xf numFmtId="179" fontId="44" fillId="0" borderId="0" xfId="71" applyNumberFormat="1" applyFont="1" applyFill="1" applyProtection="1">
      <protection locked="0"/>
    </xf>
    <xf numFmtId="3" fontId="44" fillId="0" borderId="0" xfId="71" applyNumberFormat="1" applyFont="1" applyBorder="1" applyAlignment="1"/>
    <xf numFmtId="3" fontId="44" fillId="0" borderId="0" xfId="71" applyNumberFormat="1" applyFont="1" applyFill="1" applyAlignment="1">
      <alignment horizontal="right"/>
    </xf>
    <xf numFmtId="169" fontId="44" fillId="0" borderId="0" xfId="71" applyNumberFormat="1" applyFont="1" applyAlignment="1">
      <alignment horizontal="center"/>
    </xf>
    <xf numFmtId="0" fontId="44" fillId="0" borderId="0" xfId="71" applyNumberFormat="1" applyFont="1" applyAlignment="1">
      <alignment horizontal="center"/>
    </xf>
    <xf numFmtId="49" fontId="44" fillId="0" borderId="0" xfId="71" applyNumberFormat="1" applyFont="1" applyAlignment="1">
      <alignment horizontal="left"/>
    </xf>
    <xf numFmtId="49" fontId="44" fillId="0" borderId="0" xfId="71" applyNumberFormat="1" applyFont="1" applyAlignment="1">
      <alignment horizontal="center"/>
    </xf>
    <xf numFmtId="0" fontId="44" fillId="0" borderId="0" xfId="71" applyNumberFormat="1" applyFont="1" applyFill="1" applyAlignment="1">
      <alignment horizontal="center"/>
    </xf>
    <xf numFmtId="3" fontId="46" fillId="0" borderId="0" xfId="71" applyNumberFormat="1" applyFont="1" applyAlignment="1">
      <alignment horizontal="center"/>
    </xf>
    <xf numFmtId="0" fontId="46" fillId="0" borderId="0" xfId="71" applyNumberFormat="1" applyFont="1" applyAlignment="1" applyProtection="1">
      <alignment horizontal="center"/>
      <protection locked="0"/>
    </xf>
    <xf numFmtId="172" fontId="46" fillId="0" borderId="0" xfId="71" applyFont="1" applyAlignment="1">
      <alignment horizontal="center"/>
    </xf>
    <xf numFmtId="3" fontId="46" fillId="0" borderId="0" xfId="71" applyNumberFormat="1" applyFont="1" applyAlignment="1"/>
    <xf numFmtId="0" fontId="46" fillId="0" borderId="0" xfId="71" applyNumberFormat="1" applyFont="1" applyAlignment="1"/>
    <xf numFmtId="170" fontId="44" fillId="0" borderId="0" xfId="71" applyNumberFormat="1" applyFont="1" applyAlignment="1"/>
    <xf numFmtId="169" fontId="44" fillId="0" borderId="0" xfId="71" applyNumberFormat="1" applyFont="1" applyFill="1" applyAlignment="1">
      <alignment horizontal="center"/>
    </xf>
    <xf numFmtId="0" fontId="44" fillId="0" borderId="0" xfId="71" applyNumberFormat="1" applyFont="1" applyFill="1" applyAlignment="1" applyProtection="1">
      <protection locked="0"/>
    </xf>
    <xf numFmtId="170" fontId="44" fillId="0" borderId="0" xfId="71" applyNumberFormat="1" applyFont="1" applyFill="1" applyAlignment="1">
      <alignment horizontal="right"/>
    </xf>
    <xf numFmtId="170" fontId="44" fillId="0" borderId="0" xfId="71" applyNumberFormat="1" applyFont="1" applyFill="1" applyAlignment="1"/>
    <xf numFmtId="3" fontId="4" fillId="0" borderId="0" xfId="71" applyNumberFormat="1" applyFont="1" applyAlignment="1"/>
    <xf numFmtId="0" fontId="4" fillId="0" borderId="0" xfId="71" applyNumberFormat="1" applyFont="1" applyAlignment="1"/>
    <xf numFmtId="3" fontId="44" fillId="0" borderId="11" xfId="71" applyNumberFormat="1" applyFont="1" applyBorder="1" applyAlignment="1"/>
    <xf numFmtId="171" fontId="48" fillId="0" borderId="0" xfId="71" applyNumberFormat="1" applyFont="1" applyAlignment="1"/>
    <xf numFmtId="171" fontId="48" fillId="0" borderId="0" xfId="71" applyNumberFormat="1" applyFont="1" applyAlignment="1">
      <alignment horizontal="left"/>
    </xf>
    <xf numFmtId="172" fontId="44" fillId="0" borderId="5" xfId="71" applyFont="1" applyBorder="1" applyAlignment="1"/>
    <xf numFmtId="3" fontId="44" fillId="0" borderId="10" xfId="71" applyNumberFormat="1" applyFont="1" applyBorder="1" applyAlignment="1"/>
    <xf numFmtId="38" fontId="44" fillId="0" borderId="0" xfId="33" applyNumberFormat="1" applyFont="1" applyFill="1" applyAlignment="1">
      <alignment horizontal="center"/>
    </xf>
    <xf numFmtId="3" fontId="4" fillId="0" borderId="0" xfId="71" applyNumberFormat="1" applyFont="1" applyAlignment="1">
      <alignment horizontal="fill"/>
    </xf>
    <xf numFmtId="0" fontId="46" fillId="0" borderId="0" xfId="71" applyNumberFormat="1" applyFont="1" applyFill="1" applyAlignment="1" applyProtection="1">
      <alignment horizontal="center"/>
      <protection locked="0"/>
    </xf>
    <xf numFmtId="3" fontId="49" fillId="0" borderId="0" xfId="71" applyNumberFormat="1" applyFont="1" applyAlignment="1"/>
    <xf numFmtId="178" fontId="44" fillId="0" borderId="0" xfId="71" applyNumberFormat="1" applyFont="1" applyFill="1" applyAlignment="1">
      <alignment horizontal="left"/>
    </xf>
    <xf numFmtId="3" fontId="44" fillId="5" borderId="5" xfId="71" applyNumberFormat="1" applyFont="1" applyFill="1" applyBorder="1" applyAlignment="1"/>
    <xf numFmtId="174" fontId="44" fillId="0" borderId="0" xfId="71" applyNumberFormat="1" applyFont="1" applyFill="1" applyAlignment="1">
      <alignment horizontal="right"/>
    </xf>
    <xf numFmtId="174" fontId="44" fillId="0" borderId="0" xfId="71" applyNumberFormat="1" applyFont="1" applyAlignment="1">
      <alignment horizontal="center"/>
    </xf>
    <xf numFmtId="169" fontId="44" fillId="0" borderId="0" xfId="71" applyNumberFormat="1" applyFont="1" applyAlignment="1">
      <alignment horizontal="left"/>
    </xf>
    <xf numFmtId="10" fontId="44" fillId="0" borderId="0" xfId="71" applyNumberFormat="1" applyFont="1" applyFill="1" applyAlignment="1">
      <alignment horizontal="right"/>
    </xf>
    <xf numFmtId="177" fontId="44" fillId="0" borderId="0" xfId="71" applyNumberFormat="1" applyFont="1" applyFill="1" applyAlignment="1">
      <alignment horizontal="right"/>
    </xf>
    <xf numFmtId="3" fontId="46" fillId="0" borderId="0" xfId="71" applyNumberFormat="1" applyFont="1" applyFill="1" applyAlignment="1"/>
    <xf numFmtId="10" fontId="44" fillId="0" borderId="0" xfId="71" applyNumberFormat="1" applyFont="1" applyAlignment="1">
      <alignment horizontal="left"/>
    </xf>
    <xf numFmtId="3" fontId="44" fillId="0" borderId="0" xfId="71" applyNumberFormat="1" applyFont="1" applyFill="1" applyAlignment="1">
      <alignment horizontal="left"/>
    </xf>
    <xf numFmtId="169" fontId="44" fillId="0" borderId="0" xfId="71" applyNumberFormat="1" applyFont="1" applyAlignment="1" applyProtection="1">
      <alignment horizontal="left"/>
      <protection locked="0"/>
    </xf>
    <xf numFmtId="175" fontId="44" fillId="0" borderId="0" xfId="71" applyNumberFormat="1" applyFont="1" applyAlignment="1"/>
    <xf numFmtId="3" fontId="44" fillId="0" borderId="0" xfId="71" applyNumberFormat="1" applyFont="1" applyFill="1" applyBorder="1" applyAlignment="1"/>
    <xf numFmtId="3" fontId="44" fillId="0" borderId="10" xfId="71" applyNumberFormat="1" applyFont="1" applyFill="1" applyBorder="1" applyAlignment="1"/>
    <xf numFmtId="0" fontId="44" fillId="0" borderId="5" xfId="71" applyNumberFormat="1" applyFont="1" applyFill="1" applyBorder="1" applyProtection="1">
      <protection locked="0"/>
    </xf>
    <xf numFmtId="0" fontId="44" fillId="0" borderId="5" xfId="71" applyNumberFormat="1" applyFont="1" applyFill="1" applyBorder="1"/>
    <xf numFmtId="3" fontId="44" fillId="0" borderId="0" xfId="71" applyNumberFormat="1" applyFont="1" applyFill="1" applyAlignment="1">
      <alignment horizontal="center"/>
    </xf>
    <xf numFmtId="49" fontId="44" fillId="0" borderId="0" xfId="71" applyNumberFormat="1" applyFont="1" applyFill="1"/>
    <xf numFmtId="49" fontId="44" fillId="0" borderId="0" xfId="71" applyNumberFormat="1" applyFont="1" applyFill="1" applyBorder="1" applyAlignment="1"/>
    <xf numFmtId="49" fontId="44" fillId="0" borderId="0" xfId="71" applyNumberFormat="1" applyFont="1" applyFill="1" applyAlignment="1"/>
    <xf numFmtId="49" fontId="44" fillId="0" borderId="0" xfId="71" applyNumberFormat="1" applyFont="1" applyFill="1" applyAlignment="1">
      <alignment horizontal="center"/>
    </xf>
    <xf numFmtId="0" fontId="44" fillId="0" borderId="0" xfId="71" applyNumberFormat="1" applyFont="1" applyFill="1" applyBorder="1"/>
    <xf numFmtId="0" fontId="4" fillId="0" borderId="0" xfId="71" applyNumberFormat="1" applyFont="1" applyBorder="1" applyAlignment="1"/>
    <xf numFmtId="170" fontId="44" fillId="0" borderId="0" xfId="71" applyNumberFormat="1" applyFont="1" applyFill="1"/>
    <xf numFmtId="174" fontId="44" fillId="0" borderId="0" xfId="71" applyNumberFormat="1" applyFont="1" applyFill="1"/>
    <xf numFmtId="3" fontId="44" fillId="0" borderId="0" xfId="71" applyNumberFormat="1" applyFont="1" applyAlignment="1">
      <alignment horizontal="center"/>
    </xf>
    <xf numFmtId="3" fontId="44" fillId="0" borderId="5" xfId="71" applyNumberFormat="1" applyFont="1" applyBorder="1" applyAlignment="1">
      <alignment horizontal="center"/>
    </xf>
    <xf numFmtId="4" fontId="44" fillId="0" borderId="0" xfId="71" applyNumberFormat="1" applyFont="1" applyAlignment="1"/>
    <xf numFmtId="3" fontId="44" fillId="0" borderId="0" xfId="71" applyNumberFormat="1" applyFont="1" applyBorder="1" applyAlignment="1">
      <alignment horizontal="center"/>
    </xf>
    <xf numFmtId="174" fontId="44" fillId="0" borderId="0" xfId="71" applyNumberFormat="1" applyFont="1" applyAlignment="1" applyProtection="1">
      <alignment horizontal="center"/>
      <protection locked="0"/>
    </xf>
    <xf numFmtId="0" fontId="44" fillId="0" borderId="5" xfId="71" applyNumberFormat="1" applyFont="1" applyBorder="1" applyAlignment="1"/>
    <xf numFmtId="3" fontId="44" fillId="0" borderId="0" xfId="71" applyNumberFormat="1" applyFont="1" applyFill="1" applyAlignment="1" applyProtection="1">
      <protection locked="0"/>
    </xf>
    <xf numFmtId="9" fontId="44" fillId="0" borderId="0" xfId="71" applyNumberFormat="1" applyFont="1" applyAlignment="1"/>
    <xf numFmtId="177" fontId="44" fillId="0" borderId="0" xfId="71" applyNumberFormat="1" applyFont="1" applyAlignment="1"/>
    <xf numFmtId="3" fontId="44" fillId="0" borderId="0" xfId="71" quotePrefix="1" applyNumberFormat="1" applyFont="1" applyAlignment="1"/>
    <xf numFmtId="177" fontId="44" fillId="0" borderId="5" xfId="71" applyNumberFormat="1" applyFont="1" applyBorder="1" applyAlignment="1"/>
    <xf numFmtId="0" fontId="45" fillId="0" borderId="0" xfId="71" applyNumberFormat="1" applyFont="1" applyProtection="1">
      <protection locked="0"/>
    </xf>
    <xf numFmtId="172" fontId="45" fillId="0" borderId="0" xfId="71" applyFont="1" applyAlignment="1"/>
    <xf numFmtId="172" fontId="44" fillId="0" borderId="0" xfId="71" applyFont="1" applyFill="1" applyAlignment="1" applyProtection="1"/>
    <xf numFmtId="38" fontId="44" fillId="0" borderId="0" xfId="71" applyNumberFormat="1" applyFont="1" applyAlignment="1" applyProtection="1"/>
    <xf numFmtId="0" fontId="44" fillId="0" borderId="5" xfId="71" applyNumberFormat="1" applyFont="1" applyBorder="1"/>
    <xf numFmtId="0" fontId="44" fillId="0" borderId="0" xfId="71" applyNumberFormat="1" applyFont="1" applyBorder="1" applyProtection="1">
      <protection locked="0"/>
    </xf>
    <xf numFmtId="38" fontId="44" fillId="0" borderId="0" xfId="71" applyNumberFormat="1" applyFont="1" applyAlignment="1"/>
    <xf numFmtId="38" fontId="44" fillId="0" borderId="0" xfId="71" applyNumberFormat="1" applyFont="1" applyFill="1" applyBorder="1" applyProtection="1"/>
    <xf numFmtId="171" fontId="44" fillId="0" borderId="0" xfId="71" applyNumberFormat="1" applyFont="1" applyFill="1" applyBorder="1" applyProtection="1"/>
    <xf numFmtId="1" fontId="44" fillId="0" borderId="0" xfId="71" applyNumberFormat="1" applyFont="1" applyFill="1" applyProtection="1"/>
    <xf numFmtId="176" fontId="44" fillId="0" borderId="0" xfId="71" applyNumberFormat="1" applyFont="1" applyProtection="1">
      <protection locked="0"/>
    </xf>
    <xf numFmtId="1" fontId="44" fillId="0" borderId="0" xfId="71" applyNumberFormat="1" applyFont="1" applyFill="1" applyAlignment="1" applyProtection="1"/>
    <xf numFmtId="3" fontId="44" fillId="0" borderId="0" xfId="71" applyNumberFormat="1" applyFont="1" applyAlignment="1" applyProtection="1"/>
    <xf numFmtId="1" fontId="46" fillId="0" borderId="0" xfId="71" applyNumberFormat="1" applyFont="1" applyFill="1" applyAlignment="1" applyProtection="1"/>
    <xf numFmtId="0" fontId="44" fillId="0" borderId="0" xfId="71" applyNumberFormat="1" applyFont="1" applyBorder="1" applyAlignment="1" applyProtection="1">
      <protection locked="0"/>
    </xf>
    <xf numFmtId="3" fontId="44" fillId="0" borderId="0" xfId="71" applyNumberFormat="1" applyFont="1" applyFill="1" applyAlignment="1" applyProtection="1">
      <alignment horizontal="right"/>
      <protection locked="0"/>
    </xf>
    <xf numFmtId="172" fontId="44" fillId="0" borderId="0" xfId="71" applyNumberFormat="1" applyFont="1" applyAlignment="1" applyProtection="1">
      <protection locked="0"/>
    </xf>
    <xf numFmtId="171" fontId="44" fillId="0" borderId="0" xfId="71" applyNumberFormat="1" applyFont="1" applyFill="1" applyBorder="1" applyAlignment="1" applyProtection="1"/>
    <xf numFmtId="3" fontId="44" fillId="0" borderId="0" xfId="71" applyNumberFormat="1" applyFont="1" applyFill="1" applyAlignment="1" applyProtection="1"/>
    <xf numFmtId="171" fontId="44" fillId="0" borderId="0" xfId="71" applyNumberFormat="1" applyFont="1" applyProtection="1">
      <protection locked="0"/>
    </xf>
    <xf numFmtId="0" fontId="44" fillId="0" borderId="0" xfId="71" applyNumberFormat="1" applyFont="1" applyAlignment="1" applyProtection="1">
      <alignment horizontal="left" indent="8"/>
      <protection locked="0"/>
    </xf>
    <xf numFmtId="0" fontId="44" fillId="0" borderId="0" xfId="71" applyNumberFormat="1" applyFont="1" applyAlignment="1" applyProtection="1">
      <alignment horizontal="center" vertical="top" wrapText="1"/>
      <protection locked="0"/>
    </xf>
    <xf numFmtId="0" fontId="44" fillId="0" borderId="0" xfId="71" applyNumberFormat="1" applyFont="1" applyFill="1" applyAlignment="1" applyProtection="1">
      <alignment vertical="top" wrapText="1"/>
      <protection locked="0"/>
    </xf>
    <xf numFmtId="0" fontId="44" fillId="0" borderId="0" xfId="71" applyNumberFormat="1" applyFont="1" applyFill="1" applyAlignment="1" applyProtection="1">
      <alignment horizontal="left" vertical="top" wrapText="1" indent="8"/>
      <protection locked="0"/>
    </xf>
    <xf numFmtId="10" fontId="44" fillId="5" borderId="0" xfId="71" applyNumberFormat="1" applyFont="1" applyFill="1" applyAlignment="1" applyProtection="1">
      <alignment vertical="top" wrapText="1"/>
      <protection locked="0"/>
    </xf>
    <xf numFmtId="172" fontId="44" fillId="0" borderId="0" xfId="71" applyFont="1" applyAlignment="1">
      <alignment horizontal="center" vertical="top" wrapText="1"/>
    </xf>
    <xf numFmtId="172" fontId="44" fillId="0" borderId="0" xfId="71" applyFont="1" applyFill="1" applyAlignment="1">
      <alignment horizontal="center" vertical="top" wrapText="1"/>
    </xf>
    <xf numFmtId="0" fontId="44" fillId="0" borderId="0" xfId="71" applyNumberFormat="1" applyFont="1" applyFill="1" applyAlignment="1">
      <alignment horizontal="left" indent="2"/>
    </xf>
    <xf numFmtId="37" fontId="44" fillId="0" borderId="0" xfId="71" applyNumberFormat="1" applyFont="1" applyFill="1" applyAlignment="1"/>
    <xf numFmtId="172" fontId="44" fillId="0" borderId="0" xfId="71" applyFont="1" applyFill="1" applyAlignment="1">
      <alignment horizontal="left" indent="2"/>
    </xf>
    <xf numFmtId="37" fontId="44" fillId="5" borderId="0" xfId="71" applyNumberFormat="1" applyFont="1" applyFill="1" applyBorder="1" applyAlignment="1"/>
    <xf numFmtId="37" fontId="44" fillId="5" borderId="5" xfId="71" applyNumberFormat="1" applyFont="1" applyFill="1" applyBorder="1" applyAlignment="1"/>
    <xf numFmtId="3" fontId="44" fillId="5" borderId="0" xfId="71" applyNumberFormat="1" applyFont="1" applyFill="1" applyBorder="1" applyAlignment="1"/>
    <xf numFmtId="3" fontId="5" fillId="5" borderId="0" xfId="71" applyNumberFormat="1" applyFont="1" applyFill="1" applyAlignment="1"/>
    <xf numFmtId="171" fontId="44" fillId="5" borderId="0" xfId="71" applyNumberFormat="1" applyFont="1" applyFill="1" applyAlignment="1"/>
    <xf numFmtId="42" fontId="44" fillId="5" borderId="0" xfId="71" applyNumberFormat="1" applyFont="1" applyFill="1" applyAlignment="1"/>
    <xf numFmtId="177" fontId="44" fillId="5" borderId="0" xfId="71" applyNumberFormat="1" applyFont="1" applyFill="1" applyAlignment="1"/>
    <xf numFmtId="38" fontId="44" fillId="5" borderId="0" xfId="71" applyNumberFormat="1" applyFont="1" applyFill="1" applyBorder="1" applyProtection="1">
      <protection locked="0"/>
    </xf>
    <xf numFmtId="38" fontId="44" fillId="5" borderId="5" xfId="71" applyNumberFormat="1" applyFont="1" applyFill="1" applyBorder="1" applyProtection="1">
      <protection locked="0"/>
    </xf>
    <xf numFmtId="171" fontId="44" fillId="5" borderId="0" xfId="71" applyNumberFormat="1" applyFont="1" applyFill="1" applyBorder="1" applyProtection="1"/>
    <xf numFmtId="171" fontId="44" fillId="5" borderId="0" xfId="71" applyNumberFormat="1" applyFont="1" applyFill="1" applyBorder="1" applyAlignment="1" applyProtection="1">
      <protection locked="0"/>
    </xf>
    <xf numFmtId="171" fontId="44" fillId="5" borderId="5" xfId="71" applyNumberFormat="1" applyFont="1" applyFill="1" applyBorder="1" applyAlignment="1" applyProtection="1">
      <protection locked="0"/>
    </xf>
    <xf numFmtId="0" fontId="44" fillId="0" borderId="0" xfId="71" applyNumberFormat="1" applyFont="1" applyFill="1" applyAlignment="1"/>
    <xf numFmtId="172" fontId="44" fillId="0" borderId="0" xfId="71" applyFont="1" applyFill="1" applyAlignment="1">
      <alignment horizontal="center" vertical="top"/>
    </xf>
    <xf numFmtId="0" fontId="44" fillId="0" borderId="0" xfId="71" applyNumberFormat="1" applyFont="1" applyFill="1" applyAlignment="1"/>
    <xf numFmtId="0" fontId="44" fillId="0" borderId="0" xfId="71" applyNumberFormat="1" applyFont="1" applyAlignment="1"/>
    <xf numFmtId="0" fontId="44" fillId="0" borderId="0" xfId="71" applyNumberFormat="1" applyFont="1" applyAlignment="1" applyProtection="1">
      <protection locked="0"/>
    </xf>
    <xf numFmtId="0" fontId="44" fillId="0" borderId="0" xfId="71" applyNumberFormat="1" applyFont="1" applyFill="1" applyBorder="1" applyAlignment="1" applyProtection="1">
      <protection locked="0"/>
    </xf>
    <xf numFmtId="0" fontId="44" fillId="0" borderId="0" xfId="71" applyNumberFormat="1" applyFont="1" applyFill="1" applyBorder="1" applyProtection="1">
      <protection locked="0"/>
    </xf>
    <xf numFmtId="0" fontId="44" fillId="0" borderId="5" xfId="71" applyNumberFormat="1" applyFont="1" applyFill="1" applyBorder="1" applyAlignment="1" applyProtection="1">
      <protection locked="0"/>
    </xf>
    <xf numFmtId="169" fontId="44" fillId="0" borderId="0" xfId="71" applyNumberFormat="1" applyFont="1" applyAlignment="1">
      <alignment horizontal="right"/>
    </xf>
    <xf numFmtId="3" fontId="46" fillId="0" borderId="0" xfId="0" applyNumberFormat="1" applyFont="1" applyAlignment="1">
      <alignment vertical="center"/>
    </xf>
    <xf numFmtId="0" fontId="46" fillId="0" borderId="0" xfId="0" applyNumberFormat="1" applyFont="1" applyAlignment="1">
      <alignment vertical="center"/>
    </xf>
    <xf numFmtId="0" fontId="46" fillId="0" borderId="0" xfId="0" applyFont="1" applyAlignment="1">
      <alignment vertical="center"/>
    </xf>
    <xf numFmtId="0" fontId="16" fillId="0" borderId="0" xfId="298" applyFont="1" applyBorder="1" applyAlignment="1">
      <alignment horizontal="center" vertical="center"/>
    </xf>
    <xf numFmtId="10" fontId="16" fillId="0" borderId="0" xfId="74" applyNumberFormat="1" applyFont="1" applyBorder="1" applyAlignment="1">
      <alignment horizontal="center" vertical="center"/>
    </xf>
    <xf numFmtId="0" fontId="73" fillId="0" borderId="0" xfId="0" applyFont="1" applyBorder="1" applyAlignment="1">
      <alignment horizontal="center" vertical="center"/>
    </xf>
    <xf numFmtId="0" fontId="7" fillId="0" borderId="6" xfId="0" applyFont="1" applyBorder="1" applyAlignment="1">
      <alignment horizontal="left" vertical="center"/>
    </xf>
    <xf numFmtId="173" fontId="0" fillId="28" borderId="6" xfId="271" applyNumberFormat="1" applyFont="1" applyFill="1" applyBorder="1" applyAlignment="1">
      <alignment vertical="center"/>
    </xf>
    <xf numFmtId="9" fontId="0" fillId="0" borderId="6" xfId="74" applyFont="1" applyBorder="1" applyAlignment="1">
      <alignment horizontal="center" vertical="center"/>
    </xf>
    <xf numFmtId="0" fontId="44" fillId="28" borderId="6" xfId="0" applyFont="1" applyFill="1" applyBorder="1" applyAlignment="1">
      <alignment vertical="center"/>
    </xf>
    <xf numFmtId="173" fontId="4" fillId="28" borderId="6" xfId="271" applyNumberFormat="1" applyFont="1" applyFill="1" applyBorder="1" applyAlignment="1">
      <alignment vertical="center"/>
    </xf>
    <xf numFmtId="173" fontId="44" fillId="0" borderId="0" xfId="271" applyNumberFormat="1" applyFont="1" applyAlignment="1">
      <alignment vertical="center"/>
    </xf>
    <xf numFmtId="173" fontId="44" fillId="0" borderId="6" xfId="271" applyNumberFormat="1" applyFont="1" applyBorder="1" applyAlignment="1">
      <alignment vertical="center"/>
    </xf>
    <xf numFmtId="0" fontId="44" fillId="0" borderId="0" xfId="0" applyFont="1" applyAlignment="1">
      <alignment vertical="center"/>
    </xf>
    <xf numFmtId="173" fontId="74" fillId="0" borderId="6" xfId="271" applyNumberFormat="1" applyFont="1" applyBorder="1" applyAlignment="1">
      <alignment vertical="center"/>
    </xf>
    <xf numFmtId="10" fontId="72" fillId="0" borderId="9" xfId="0" applyNumberFormat="1" applyFont="1" applyBorder="1" applyAlignment="1">
      <alignment horizontal="center" vertical="center"/>
    </xf>
    <xf numFmtId="0" fontId="7" fillId="0" borderId="0" xfId="0" applyFont="1" applyAlignment="1">
      <alignment horizontal="center" vertical="center"/>
    </xf>
    <xf numFmtId="3" fontId="44" fillId="0" borderId="0" xfId="0" applyNumberFormat="1" applyFont="1" applyAlignment="1">
      <alignment vertical="center"/>
    </xf>
    <xf numFmtId="0" fontId="44" fillId="0" borderId="0" xfId="0" applyNumberFormat="1" applyFont="1" applyAlignment="1">
      <alignment vertical="center"/>
    </xf>
    <xf numFmtId="10" fontId="72" fillId="0" borderId="2" xfId="0" applyNumberFormat="1" applyFont="1" applyBorder="1" applyAlignment="1">
      <alignment horizontal="center" vertical="center"/>
    </xf>
    <xf numFmtId="0" fontId="7" fillId="0" borderId="4" xfId="0" applyFont="1" applyBorder="1" applyAlignment="1">
      <alignment horizontal="left" vertical="center"/>
    </xf>
    <xf numFmtId="173" fontId="0" fillId="0" borderId="4" xfId="271" applyNumberFormat="1" applyFont="1" applyBorder="1" applyAlignment="1">
      <alignment vertical="center"/>
    </xf>
    <xf numFmtId="0" fontId="16" fillId="0" borderId="6" xfId="298" applyFont="1" applyBorder="1" applyAlignment="1">
      <alignment horizontal="center" vertical="center"/>
    </xf>
    <xf numFmtId="164" fontId="44" fillId="28" borderId="6" xfId="33" applyNumberFormat="1" applyFont="1" applyFill="1" applyBorder="1" applyAlignment="1">
      <alignment vertical="center"/>
    </xf>
    <xf numFmtId="164" fontId="44" fillId="0" borderId="6" xfId="33" applyNumberFormat="1" applyFont="1" applyBorder="1" applyAlignment="1">
      <alignment vertical="center"/>
    </xf>
    <xf numFmtId="9" fontId="44" fillId="0" borderId="6" xfId="72" applyFont="1" applyBorder="1" applyAlignment="1">
      <alignment vertical="center"/>
    </xf>
    <xf numFmtId="172" fontId="47" fillId="0" borderId="0" xfId="71" applyFont="1" applyBorder="1" applyAlignment="1"/>
    <xf numFmtId="172" fontId="4" fillId="0" borderId="0" xfId="71" applyFont="1" applyBorder="1" applyAlignment="1">
      <alignment horizontal="center"/>
    </xf>
    <xf numFmtId="0" fontId="4" fillId="0" borderId="0" xfId="71" applyNumberFormat="1" applyFont="1" applyBorder="1" applyAlignment="1">
      <alignment horizontal="center"/>
    </xf>
    <xf numFmtId="3" fontId="4" fillId="0" borderId="0" xfId="71" applyNumberFormat="1" applyFont="1" applyBorder="1"/>
    <xf numFmtId="172" fontId="4" fillId="0" borderId="0" xfId="71" applyFont="1" applyBorder="1" applyAlignment="1">
      <alignment horizontal="right"/>
    </xf>
    <xf numFmtId="173" fontId="4" fillId="0" borderId="0" xfId="47" applyNumberFormat="1" applyFont="1" applyFill="1" applyBorder="1" applyAlignment="1"/>
    <xf numFmtId="172" fontId="50" fillId="0" borderId="0" xfId="71" applyFont="1" applyFill="1" applyBorder="1" applyAlignment="1"/>
    <xf numFmtId="0" fontId="4" fillId="0" borderId="0" xfId="71" applyNumberFormat="1" applyFont="1" applyFill="1" applyBorder="1" applyAlignment="1"/>
    <xf numFmtId="3" fontId="4" fillId="0" borderId="0" xfId="71" applyNumberFormat="1" applyFont="1" applyFill="1" applyBorder="1" applyAlignment="1"/>
    <xf numFmtId="3" fontId="51" fillId="0" borderId="0" xfId="71" applyNumberFormat="1" applyFont="1" applyFill="1" applyBorder="1" applyAlignment="1"/>
    <xf numFmtId="172" fontId="51" fillId="0" borderId="0" xfId="71" applyFont="1" applyFill="1" applyBorder="1" applyAlignment="1"/>
    <xf numFmtId="172" fontId="52" fillId="0" borderId="0" xfId="71" applyFont="1" applyFill="1" applyBorder="1" applyAlignment="1"/>
    <xf numFmtId="172" fontId="53" fillId="0" borderId="0" xfId="71" applyFont="1" applyFill="1" applyBorder="1"/>
    <xf numFmtId="172" fontId="51" fillId="0" borderId="0" xfId="71" applyFont="1" applyFill="1" applyBorder="1"/>
    <xf numFmtId="172" fontId="51" fillId="0" borderId="0" xfId="71" applyFont="1" applyFill="1" applyBorder="1" applyAlignment="1">
      <alignment horizontal="left" wrapText="1"/>
    </xf>
    <xf numFmtId="0" fontId="0" fillId="0" borderId="0" xfId="0"/>
    <xf numFmtId="172" fontId="44" fillId="0" borderId="0" xfId="71" applyFont="1" applyAlignment="1"/>
    <xf numFmtId="172" fontId="44" fillId="0" borderId="0" xfId="71" applyFont="1" applyFill="1" applyBorder="1" applyAlignment="1"/>
    <xf numFmtId="3" fontId="44" fillId="5" borderId="0" xfId="71" applyNumberFormat="1" applyFont="1" applyFill="1"/>
    <xf numFmtId="164" fontId="44" fillId="0" borderId="0" xfId="33" applyNumberFormat="1" applyFont="1" applyAlignment="1"/>
    <xf numFmtId="164" fontId="91" fillId="0" borderId="0" xfId="33" applyNumberFormat="1" applyFont="1" applyFill="1" applyBorder="1" applyAlignment="1"/>
    <xf numFmtId="37" fontId="91" fillId="0" borderId="0" xfId="71" applyNumberFormat="1" applyFont="1" applyFill="1" applyAlignment="1"/>
    <xf numFmtId="180" fontId="91" fillId="0" borderId="8" xfId="71" applyNumberFormat="1" applyFont="1" applyFill="1" applyBorder="1" applyAlignment="1"/>
    <xf numFmtId="37" fontId="91" fillId="0" borderId="8" xfId="71" applyNumberFormat="1" applyFont="1" applyFill="1" applyBorder="1" applyAlignment="1"/>
    <xf numFmtId="0" fontId="44" fillId="0" borderId="0" xfId="71" applyNumberFormat="1" applyFont="1" applyFill="1" applyAlignment="1">
      <alignment vertical="top" wrapText="1"/>
    </xf>
    <xf numFmtId="0" fontId="44" fillId="0" borderId="0" xfId="71" applyNumberFormat="1" applyFont="1" applyFill="1" applyAlignment="1">
      <alignment horizontal="left" vertical="top" wrapText="1"/>
    </xf>
    <xf numFmtId="0" fontId="44" fillId="0" borderId="0" xfId="71" applyNumberFormat="1" applyFont="1" applyFill="1" applyAlignment="1" applyProtection="1">
      <alignment vertical="top" wrapText="1"/>
      <protection locked="0"/>
    </xf>
    <xf numFmtId="0" fontId="44" fillId="0" borderId="0" xfId="0" applyNumberFormat="1" applyFont="1" applyFill="1" applyAlignment="1" applyProtection="1">
      <alignment vertical="top" wrapText="1"/>
      <protection locked="0"/>
    </xf>
    <xf numFmtId="0" fontId="44" fillId="0" borderId="0" xfId="0" applyNumberFormat="1" applyFont="1" applyFill="1" applyAlignment="1">
      <alignment vertical="top" wrapText="1"/>
    </xf>
    <xf numFmtId="0" fontId="44" fillId="0" borderId="0" xfId="71" applyNumberFormat="1" applyFont="1" applyFill="1" applyAlignment="1">
      <alignment horizontal="right"/>
    </xf>
    <xf numFmtId="0" fontId="4" fillId="0" borderId="0" xfId="71" applyNumberFormat="1" applyFill="1" applyBorder="1" applyAlignment="1">
      <alignment horizontal="center"/>
    </xf>
    <xf numFmtId="0" fontId="4" fillId="0" borderId="0" xfId="71" applyNumberFormat="1" applyFont="1" applyFill="1" applyBorder="1" applyAlignment="1">
      <alignment horizontal="center"/>
    </xf>
    <xf numFmtId="0" fontId="44" fillId="0" borderId="0" xfId="71" applyNumberFormat="1" applyFont="1" applyFill="1" applyAlignment="1">
      <alignment horizontal="left" wrapText="1"/>
    </xf>
  </cellXfs>
  <cellStyles count="9926">
    <cellStyle name="20% - Accent1" xfId="316" builtinId="30" customBuiltin="1"/>
    <cellStyle name="20% - Accent1 10" xfId="847"/>
    <cellStyle name="20% - Accent1 10 2" xfId="1740"/>
    <cellStyle name="20% - Accent1 10 2 2" xfId="3208"/>
    <cellStyle name="20% - Accent1 10 2 2 2" xfId="9018"/>
    <cellStyle name="20% - Accent1 10 2 2 3" xfId="6096"/>
    <cellStyle name="20% - Accent1 10 2 3" xfId="7553"/>
    <cellStyle name="20% - Accent1 10 2 4" xfId="4652"/>
    <cellStyle name="20% - Accent1 10 3" xfId="2614"/>
    <cellStyle name="20% - Accent1 10 3 2" xfId="8424"/>
    <cellStyle name="20% - Accent1 10 3 3" xfId="5502"/>
    <cellStyle name="20% - Accent1 10 4" xfId="6951"/>
    <cellStyle name="20% - Accent1 10 5" xfId="4058"/>
    <cellStyle name="20% - Accent1 11" xfId="1515"/>
    <cellStyle name="20% - Accent1 11 2" xfId="2133"/>
    <cellStyle name="20% - Accent1 11 2 2" xfId="3581"/>
    <cellStyle name="20% - Accent1 11 2 2 2" xfId="9391"/>
    <cellStyle name="20% - Accent1 11 2 2 3" xfId="6469"/>
    <cellStyle name="20% - Accent1 11 2 3" xfId="7946"/>
    <cellStyle name="20% - Accent1 11 2 4" xfId="5025"/>
    <cellStyle name="20% - Accent1 11 3" xfId="2987"/>
    <cellStyle name="20% - Accent1 11 3 2" xfId="8797"/>
    <cellStyle name="20% - Accent1 11 3 3" xfId="5875"/>
    <cellStyle name="20% - Accent1 11 4" xfId="7328"/>
    <cellStyle name="20% - Accent1 11 5" xfId="4431"/>
    <cellStyle name="20% - Accent1 12" xfId="1565"/>
    <cellStyle name="20% - Accent1 12 2" xfId="3033"/>
    <cellStyle name="20% - Accent1 12 2 2" xfId="8843"/>
    <cellStyle name="20% - Accent1 12 2 3" xfId="5921"/>
    <cellStyle name="20% - Accent1 12 3" xfId="7378"/>
    <cellStyle name="20% - Accent1 12 4" xfId="4477"/>
    <cellStyle name="20% - Accent1 13" xfId="2150"/>
    <cellStyle name="20% - Accent1 13 2" xfId="3598"/>
    <cellStyle name="20% - Accent1 13 2 2" xfId="9408"/>
    <cellStyle name="20% - Accent1 13 2 3" xfId="6486"/>
    <cellStyle name="20% - Accent1 13 3" xfId="7963"/>
    <cellStyle name="20% - Accent1 13 4" xfId="5042"/>
    <cellStyle name="20% - Accent1 14" xfId="2185"/>
    <cellStyle name="20% - Accent1 14 2" xfId="3630"/>
    <cellStyle name="20% - Accent1 14 2 2" xfId="9440"/>
    <cellStyle name="20% - Accent1 14 2 3" xfId="6518"/>
    <cellStyle name="20% - Accent1 14 3" xfId="7996"/>
    <cellStyle name="20% - Accent1 14 4" xfId="5074"/>
    <cellStyle name="20% - Accent1 15" xfId="2439"/>
    <cellStyle name="20% - Accent1 15 2" xfId="8249"/>
    <cellStyle name="20% - Accent1 15 3" xfId="5327"/>
    <cellStyle name="20% - Accent1 16" xfId="6776"/>
    <cellStyle name="20% - Accent1 17" xfId="3883"/>
    <cellStyle name="20% - Accent1 18" xfId="9667"/>
    <cellStyle name="20% - Accent1 19" xfId="9687"/>
    <cellStyle name="20% - Accent1 2" xfId="136"/>
    <cellStyle name="20% - Accent1 2 2" xfId="989"/>
    <cellStyle name="20% - Accent1 2 3" xfId="374"/>
    <cellStyle name="20% - Accent1 3" xfId="137"/>
    <cellStyle name="20% - Accent1 3 2" xfId="991"/>
    <cellStyle name="20% - Accent1 3 2 2" xfId="1882"/>
    <cellStyle name="20% - Accent1 3 2 2 2" xfId="3350"/>
    <cellStyle name="20% - Accent1 3 2 2 2 2" xfId="9160"/>
    <cellStyle name="20% - Accent1 3 2 2 2 3" xfId="6238"/>
    <cellStyle name="20% - Accent1 3 2 2 3" xfId="7695"/>
    <cellStyle name="20% - Accent1 3 2 2 4" xfId="4794"/>
    <cellStyle name="20% - Accent1 3 2 3" xfId="2186"/>
    <cellStyle name="20% - Accent1 3 2 3 2" xfId="3631"/>
    <cellStyle name="20% - Accent1 3 2 3 2 2" xfId="9441"/>
    <cellStyle name="20% - Accent1 3 2 3 2 3" xfId="6519"/>
    <cellStyle name="20% - Accent1 3 2 3 3" xfId="7997"/>
    <cellStyle name="20% - Accent1 3 2 3 4" xfId="5075"/>
    <cellStyle name="20% - Accent1 3 2 4" xfId="2756"/>
    <cellStyle name="20% - Accent1 3 2 4 2" xfId="8566"/>
    <cellStyle name="20% - Accent1 3 2 4 3" xfId="5644"/>
    <cellStyle name="20% - Accent1 3 2 5" xfId="7093"/>
    <cellStyle name="20% - Accent1 3 2 6" xfId="4200"/>
    <cellStyle name="20% - Accent1 3 3" xfId="990"/>
    <cellStyle name="20% - Accent1 3 4" xfId="866"/>
    <cellStyle name="20% - Accent1 3 4 2" xfId="1759"/>
    <cellStyle name="20% - Accent1 3 4 2 2" xfId="3227"/>
    <cellStyle name="20% - Accent1 3 4 2 2 2" xfId="9037"/>
    <cellStyle name="20% - Accent1 3 4 2 2 3" xfId="6115"/>
    <cellStyle name="20% - Accent1 3 4 2 3" xfId="7572"/>
    <cellStyle name="20% - Accent1 3 4 2 4" xfId="4671"/>
    <cellStyle name="20% - Accent1 3 4 3" xfId="2633"/>
    <cellStyle name="20% - Accent1 3 4 3 2" xfId="8443"/>
    <cellStyle name="20% - Accent1 3 4 3 3" xfId="5521"/>
    <cellStyle name="20% - Accent1 3 4 4" xfId="6970"/>
    <cellStyle name="20% - Accent1 3 4 5" xfId="4077"/>
    <cellStyle name="20% - Accent1 3 5" xfId="1584"/>
    <cellStyle name="20% - Accent1 3 5 2" xfId="3052"/>
    <cellStyle name="20% - Accent1 3 5 2 2" xfId="8862"/>
    <cellStyle name="20% - Accent1 3 5 2 3" xfId="5940"/>
    <cellStyle name="20% - Accent1 3 5 3" xfId="7397"/>
    <cellStyle name="20% - Accent1 3 5 4" xfId="4496"/>
    <cellStyle name="20% - Accent1 3 6" xfId="2458"/>
    <cellStyle name="20% - Accent1 3 6 2" xfId="8268"/>
    <cellStyle name="20% - Accent1 3 6 3" xfId="5346"/>
    <cellStyle name="20% - Accent1 3 7" xfId="6795"/>
    <cellStyle name="20% - Accent1 3 8" xfId="3902"/>
    <cellStyle name="20% - Accent1 3 9" xfId="684"/>
    <cellStyle name="20% - Accent1 4" xfId="138"/>
    <cellStyle name="20% - Accent1 4 2" xfId="992"/>
    <cellStyle name="20% - Accent1 4 2 2" xfId="1883"/>
    <cellStyle name="20% - Accent1 4 2 2 2" xfId="3351"/>
    <cellStyle name="20% - Accent1 4 2 2 2 2" xfId="9161"/>
    <cellStyle name="20% - Accent1 4 2 2 2 3" xfId="6239"/>
    <cellStyle name="20% - Accent1 4 2 2 3" xfId="7696"/>
    <cellStyle name="20% - Accent1 4 2 2 4" xfId="4795"/>
    <cellStyle name="20% - Accent1 4 2 3" xfId="2757"/>
    <cellStyle name="20% - Accent1 4 2 3 2" xfId="8567"/>
    <cellStyle name="20% - Accent1 4 2 3 3" xfId="5645"/>
    <cellStyle name="20% - Accent1 4 2 4" xfId="7094"/>
    <cellStyle name="20% - Accent1 4 2 5" xfId="4201"/>
    <cellStyle name="20% - Accent1 4 3" xfId="887"/>
    <cellStyle name="20% - Accent1 4 3 2" xfId="1780"/>
    <cellStyle name="20% - Accent1 4 3 2 2" xfId="3248"/>
    <cellStyle name="20% - Accent1 4 3 2 2 2" xfId="9058"/>
    <cellStyle name="20% - Accent1 4 3 2 2 3" xfId="6136"/>
    <cellStyle name="20% - Accent1 4 3 2 3" xfId="7593"/>
    <cellStyle name="20% - Accent1 4 3 2 4" xfId="4692"/>
    <cellStyle name="20% - Accent1 4 3 3" xfId="2654"/>
    <cellStyle name="20% - Accent1 4 3 3 2" xfId="8464"/>
    <cellStyle name="20% - Accent1 4 3 3 3" xfId="5542"/>
    <cellStyle name="20% - Accent1 4 3 4" xfId="6991"/>
    <cellStyle name="20% - Accent1 4 3 5" xfId="4098"/>
    <cellStyle name="20% - Accent1 4 4" xfId="1605"/>
    <cellStyle name="20% - Accent1 4 4 2" xfId="3073"/>
    <cellStyle name="20% - Accent1 4 4 2 2" xfId="8883"/>
    <cellStyle name="20% - Accent1 4 4 2 3" xfId="5961"/>
    <cellStyle name="20% - Accent1 4 4 3" xfId="7418"/>
    <cellStyle name="20% - Accent1 4 4 4" xfId="4517"/>
    <cellStyle name="20% - Accent1 4 5" xfId="2187"/>
    <cellStyle name="20% - Accent1 4 5 2" xfId="3632"/>
    <cellStyle name="20% - Accent1 4 5 2 2" xfId="9442"/>
    <cellStyle name="20% - Accent1 4 5 2 3" xfId="6520"/>
    <cellStyle name="20% - Accent1 4 5 3" xfId="7998"/>
    <cellStyle name="20% - Accent1 4 5 4" xfId="5076"/>
    <cellStyle name="20% - Accent1 4 6" xfId="2479"/>
    <cellStyle name="20% - Accent1 4 6 2" xfId="8289"/>
    <cellStyle name="20% - Accent1 4 6 3" xfId="5367"/>
    <cellStyle name="20% - Accent1 4 7" xfId="6816"/>
    <cellStyle name="20% - Accent1 4 8" xfId="3923"/>
    <cellStyle name="20% - Accent1 4 9" xfId="705"/>
    <cellStyle name="20% - Accent1 5" xfId="139"/>
    <cellStyle name="20% - Accent1 5 2" xfId="993"/>
    <cellStyle name="20% - Accent1 5 2 2" xfId="1884"/>
    <cellStyle name="20% - Accent1 5 2 2 2" xfId="3352"/>
    <cellStyle name="20% - Accent1 5 2 2 2 2" xfId="9162"/>
    <cellStyle name="20% - Accent1 5 2 2 2 3" xfId="6240"/>
    <cellStyle name="20% - Accent1 5 2 2 3" xfId="7697"/>
    <cellStyle name="20% - Accent1 5 2 2 4" xfId="4796"/>
    <cellStyle name="20% - Accent1 5 2 3" xfId="2758"/>
    <cellStyle name="20% - Accent1 5 2 3 2" xfId="8568"/>
    <cellStyle name="20% - Accent1 5 2 3 3" xfId="5646"/>
    <cellStyle name="20% - Accent1 5 2 4" xfId="7095"/>
    <cellStyle name="20% - Accent1 5 2 5" xfId="4202"/>
    <cellStyle name="20% - Accent1 5 3" xfId="902"/>
    <cellStyle name="20% - Accent1 5 3 2" xfId="1795"/>
    <cellStyle name="20% - Accent1 5 3 2 2" xfId="3263"/>
    <cellStyle name="20% - Accent1 5 3 2 2 2" xfId="9073"/>
    <cellStyle name="20% - Accent1 5 3 2 2 3" xfId="6151"/>
    <cellStyle name="20% - Accent1 5 3 2 3" xfId="7608"/>
    <cellStyle name="20% - Accent1 5 3 2 4" xfId="4707"/>
    <cellStyle name="20% - Accent1 5 3 3" xfId="2669"/>
    <cellStyle name="20% - Accent1 5 3 3 2" xfId="8479"/>
    <cellStyle name="20% - Accent1 5 3 3 3" xfId="5557"/>
    <cellStyle name="20% - Accent1 5 3 4" xfId="7006"/>
    <cellStyle name="20% - Accent1 5 3 5" xfId="4113"/>
    <cellStyle name="20% - Accent1 5 4" xfId="1620"/>
    <cellStyle name="20% - Accent1 5 4 2" xfId="3088"/>
    <cellStyle name="20% - Accent1 5 4 2 2" xfId="8898"/>
    <cellStyle name="20% - Accent1 5 4 2 3" xfId="5976"/>
    <cellStyle name="20% - Accent1 5 4 3" xfId="7433"/>
    <cellStyle name="20% - Accent1 5 4 4" xfId="4532"/>
    <cellStyle name="20% - Accent1 5 5" xfId="2188"/>
    <cellStyle name="20% - Accent1 5 5 2" xfId="3633"/>
    <cellStyle name="20% - Accent1 5 5 2 2" xfId="9443"/>
    <cellStyle name="20% - Accent1 5 5 2 3" xfId="6521"/>
    <cellStyle name="20% - Accent1 5 5 3" xfId="7999"/>
    <cellStyle name="20% - Accent1 5 5 4" xfId="5077"/>
    <cellStyle name="20% - Accent1 5 6" xfId="2494"/>
    <cellStyle name="20% - Accent1 5 6 2" xfId="8304"/>
    <cellStyle name="20% - Accent1 5 6 3" xfId="5382"/>
    <cellStyle name="20% - Accent1 5 7" xfId="6831"/>
    <cellStyle name="20% - Accent1 5 8" xfId="3938"/>
    <cellStyle name="20% - Accent1 5 9" xfId="720"/>
    <cellStyle name="20% - Accent1 6" xfId="135"/>
    <cellStyle name="20% - Accent1 6 2" xfId="994"/>
    <cellStyle name="20% - Accent1 6 2 2" xfId="1885"/>
    <cellStyle name="20% - Accent1 6 2 2 2" xfId="3353"/>
    <cellStyle name="20% - Accent1 6 2 2 2 2" xfId="9163"/>
    <cellStyle name="20% - Accent1 6 2 2 2 3" xfId="6241"/>
    <cellStyle name="20% - Accent1 6 2 2 3" xfId="7698"/>
    <cellStyle name="20% - Accent1 6 2 2 4" xfId="4797"/>
    <cellStyle name="20% - Accent1 6 2 3" xfId="2759"/>
    <cellStyle name="20% - Accent1 6 2 3 2" xfId="8569"/>
    <cellStyle name="20% - Accent1 6 2 3 3" xfId="5647"/>
    <cellStyle name="20% - Accent1 6 2 4" xfId="7096"/>
    <cellStyle name="20% - Accent1 6 2 5" xfId="4203"/>
    <cellStyle name="20% - Accent1 6 3" xfId="916"/>
    <cellStyle name="20% - Accent1 6 3 2" xfId="1809"/>
    <cellStyle name="20% - Accent1 6 3 2 2" xfId="3277"/>
    <cellStyle name="20% - Accent1 6 3 2 2 2" xfId="9087"/>
    <cellStyle name="20% - Accent1 6 3 2 2 3" xfId="6165"/>
    <cellStyle name="20% - Accent1 6 3 2 3" xfId="7622"/>
    <cellStyle name="20% - Accent1 6 3 2 4" xfId="4721"/>
    <cellStyle name="20% - Accent1 6 3 3" xfId="2683"/>
    <cellStyle name="20% - Accent1 6 3 3 2" xfId="8493"/>
    <cellStyle name="20% - Accent1 6 3 3 3" xfId="5571"/>
    <cellStyle name="20% - Accent1 6 3 4" xfId="7020"/>
    <cellStyle name="20% - Accent1 6 3 5" xfId="4127"/>
    <cellStyle name="20% - Accent1 6 4" xfId="1634"/>
    <cellStyle name="20% - Accent1 6 4 2" xfId="3102"/>
    <cellStyle name="20% - Accent1 6 4 2 2" xfId="8912"/>
    <cellStyle name="20% - Accent1 6 4 2 3" xfId="5990"/>
    <cellStyle name="20% - Accent1 6 4 3" xfId="7447"/>
    <cellStyle name="20% - Accent1 6 4 4" xfId="4546"/>
    <cellStyle name="20% - Accent1 6 5" xfId="2189"/>
    <cellStyle name="20% - Accent1 6 5 2" xfId="3634"/>
    <cellStyle name="20% - Accent1 6 5 2 2" xfId="9444"/>
    <cellStyle name="20% - Accent1 6 5 2 3" xfId="6522"/>
    <cellStyle name="20% - Accent1 6 5 3" xfId="8000"/>
    <cellStyle name="20% - Accent1 6 5 4" xfId="5078"/>
    <cellStyle name="20% - Accent1 6 6" xfId="2508"/>
    <cellStyle name="20% - Accent1 6 6 2" xfId="8318"/>
    <cellStyle name="20% - Accent1 6 6 3" xfId="5396"/>
    <cellStyle name="20% - Accent1 6 7" xfId="6845"/>
    <cellStyle name="20% - Accent1 6 8" xfId="3952"/>
    <cellStyle name="20% - Accent1 6 9" xfId="734"/>
    <cellStyle name="20% - Accent1 7" xfId="753"/>
    <cellStyle name="20% - Accent1 7 2" xfId="995"/>
    <cellStyle name="20% - Accent1 7 2 2" xfId="1886"/>
    <cellStyle name="20% - Accent1 7 2 2 2" xfId="3354"/>
    <cellStyle name="20% - Accent1 7 2 2 2 2" xfId="9164"/>
    <cellStyle name="20% - Accent1 7 2 2 2 3" xfId="6242"/>
    <cellStyle name="20% - Accent1 7 2 2 3" xfId="7699"/>
    <cellStyle name="20% - Accent1 7 2 2 4" xfId="4798"/>
    <cellStyle name="20% - Accent1 7 2 3" xfId="2760"/>
    <cellStyle name="20% - Accent1 7 2 3 2" xfId="8570"/>
    <cellStyle name="20% - Accent1 7 2 3 3" xfId="5648"/>
    <cellStyle name="20% - Accent1 7 2 4" xfId="7097"/>
    <cellStyle name="20% - Accent1 7 2 5" xfId="4204"/>
    <cellStyle name="20% - Accent1 7 3" xfId="935"/>
    <cellStyle name="20% - Accent1 7 3 2" xfId="1828"/>
    <cellStyle name="20% - Accent1 7 3 2 2" xfId="3296"/>
    <cellStyle name="20% - Accent1 7 3 2 2 2" xfId="9106"/>
    <cellStyle name="20% - Accent1 7 3 2 2 3" xfId="6184"/>
    <cellStyle name="20% - Accent1 7 3 2 3" xfId="7641"/>
    <cellStyle name="20% - Accent1 7 3 2 4" xfId="4740"/>
    <cellStyle name="20% - Accent1 7 3 3" xfId="2702"/>
    <cellStyle name="20% - Accent1 7 3 3 2" xfId="8512"/>
    <cellStyle name="20% - Accent1 7 3 3 3" xfId="5590"/>
    <cellStyle name="20% - Accent1 7 3 4" xfId="7039"/>
    <cellStyle name="20% - Accent1 7 3 5" xfId="4146"/>
    <cellStyle name="20% - Accent1 7 4" xfId="1653"/>
    <cellStyle name="20% - Accent1 7 4 2" xfId="3121"/>
    <cellStyle name="20% - Accent1 7 4 2 2" xfId="8931"/>
    <cellStyle name="20% - Accent1 7 4 2 3" xfId="6009"/>
    <cellStyle name="20% - Accent1 7 4 3" xfId="7466"/>
    <cellStyle name="20% - Accent1 7 4 4" xfId="4565"/>
    <cellStyle name="20% - Accent1 7 5" xfId="2190"/>
    <cellStyle name="20% - Accent1 7 5 2" xfId="3635"/>
    <cellStyle name="20% - Accent1 7 5 2 2" xfId="9445"/>
    <cellStyle name="20% - Accent1 7 5 2 3" xfId="6523"/>
    <cellStyle name="20% - Accent1 7 5 3" xfId="8001"/>
    <cellStyle name="20% - Accent1 7 5 4" xfId="5079"/>
    <cellStyle name="20% - Accent1 7 6" xfId="2527"/>
    <cellStyle name="20% - Accent1 7 6 2" xfId="8337"/>
    <cellStyle name="20% - Accent1 7 6 3" xfId="5415"/>
    <cellStyle name="20% - Accent1 7 7" xfId="6864"/>
    <cellStyle name="20% - Accent1 7 8" xfId="3971"/>
    <cellStyle name="20% - Accent1 8" xfId="791"/>
    <cellStyle name="20% - Accent1 8 2" xfId="969"/>
    <cellStyle name="20% - Accent1 8 2 2" xfId="1862"/>
    <cellStyle name="20% - Accent1 8 2 2 2" xfId="3330"/>
    <cellStyle name="20% - Accent1 8 2 2 2 2" xfId="9140"/>
    <cellStyle name="20% - Accent1 8 2 2 2 3" xfId="6218"/>
    <cellStyle name="20% - Accent1 8 2 2 3" xfId="7675"/>
    <cellStyle name="20% - Accent1 8 2 2 4" xfId="4774"/>
    <cellStyle name="20% - Accent1 8 2 3" xfId="2736"/>
    <cellStyle name="20% - Accent1 8 2 3 2" xfId="8546"/>
    <cellStyle name="20% - Accent1 8 2 3 3" xfId="5624"/>
    <cellStyle name="20% - Accent1 8 2 4" xfId="7073"/>
    <cellStyle name="20% - Accent1 8 2 5" xfId="4180"/>
    <cellStyle name="20% - Accent1 8 3" xfId="1687"/>
    <cellStyle name="20% - Accent1 8 3 2" xfId="3155"/>
    <cellStyle name="20% - Accent1 8 3 2 2" xfId="8965"/>
    <cellStyle name="20% - Accent1 8 3 2 3" xfId="6043"/>
    <cellStyle name="20% - Accent1 8 3 3" xfId="7500"/>
    <cellStyle name="20% - Accent1 8 3 4" xfId="4599"/>
    <cellStyle name="20% - Accent1 8 4" xfId="2561"/>
    <cellStyle name="20% - Accent1 8 4 2" xfId="8371"/>
    <cellStyle name="20% - Accent1 8 4 3" xfId="5449"/>
    <cellStyle name="20% - Accent1 8 5" xfId="6898"/>
    <cellStyle name="20% - Accent1 8 6" xfId="4005"/>
    <cellStyle name="20% - Accent1 9" xfId="988"/>
    <cellStyle name="20% - Accent1 9 2" xfId="1881"/>
    <cellStyle name="20% - Accent1 9 2 2" xfId="3349"/>
    <cellStyle name="20% - Accent1 9 2 2 2" xfId="9159"/>
    <cellStyle name="20% - Accent1 9 2 2 3" xfId="6237"/>
    <cellStyle name="20% - Accent1 9 2 3" xfId="7694"/>
    <cellStyle name="20% - Accent1 9 2 4" xfId="4793"/>
    <cellStyle name="20% - Accent1 9 3" xfId="2755"/>
    <cellStyle name="20% - Accent1 9 3 2" xfId="8565"/>
    <cellStyle name="20% - Accent1 9 3 3" xfId="5643"/>
    <cellStyle name="20% - Accent1 9 4" xfId="7092"/>
    <cellStyle name="20% - Accent1 9 5" xfId="4199"/>
    <cellStyle name="20% - Accent2" xfId="320" builtinId="34" customBuiltin="1"/>
    <cellStyle name="20% - Accent2 10" xfId="849"/>
    <cellStyle name="20% - Accent2 10 2" xfId="1742"/>
    <cellStyle name="20% - Accent2 10 2 2" xfId="3210"/>
    <cellStyle name="20% - Accent2 10 2 2 2" xfId="9020"/>
    <cellStyle name="20% - Accent2 10 2 2 3" xfId="6098"/>
    <cellStyle name="20% - Accent2 10 2 3" xfId="7555"/>
    <cellStyle name="20% - Accent2 10 2 4" xfId="4654"/>
    <cellStyle name="20% - Accent2 10 3" xfId="2616"/>
    <cellStyle name="20% - Accent2 10 3 2" xfId="8426"/>
    <cellStyle name="20% - Accent2 10 3 3" xfId="5504"/>
    <cellStyle name="20% - Accent2 10 4" xfId="6953"/>
    <cellStyle name="20% - Accent2 10 5" xfId="4060"/>
    <cellStyle name="20% - Accent2 11" xfId="1517"/>
    <cellStyle name="20% - Accent2 11 2" xfId="2135"/>
    <cellStyle name="20% - Accent2 11 2 2" xfId="3583"/>
    <cellStyle name="20% - Accent2 11 2 2 2" xfId="9393"/>
    <cellStyle name="20% - Accent2 11 2 2 3" xfId="6471"/>
    <cellStyle name="20% - Accent2 11 2 3" xfId="7948"/>
    <cellStyle name="20% - Accent2 11 2 4" xfId="5027"/>
    <cellStyle name="20% - Accent2 11 3" xfId="2989"/>
    <cellStyle name="20% - Accent2 11 3 2" xfId="8799"/>
    <cellStyle name="20% - Accent2 11 3 3" xfId="5877"/>
    <cellStyle name="20% - Accent2 11 4" xfId="7330"/>
    <cellStyle name="20% - Accent2 11 5" xfId="4433"/>
    <cellStyle name="20% - Accent2 12" xfId="1567"/>
    <cellStyle name="20% - Accent2 12 2" xfId="3035"/>
    <cellStyle name="20% - Accent2 12 2 2" xfId="8845"/>
    <cellStyle name="20% - Accent2 12 2 3" xfId="5923"/>
    <cellStyle name="20% - Accent2 12 3" xfId="7380"/>
    <cellStyle name="20% - Accent2 12 4" xfId="4479"/>
    <cellStyle name="20% - Accent2 13" xfId="2153"/>
    <cellStyle name="20% - Accent2 13 2" xfId="3601"/>
    <cellStyle name="20% - Accent2 13 2 2" xfId="9411"/>
    <cellStyle name="20% - Accent2 13 2 3" xfId="6489"/>
    <cellStyle name="20% - Accent2 13 3" xfId="7966"/>
    <cellStyle name="20% - Accent2 13 4" xfId="5045"/>
    <cellStyle name="20% - Accent2 14" xfId="2191"/>
    <cellStyle name="20% - Accent2 14 2" xfId="3636"/>
    <cellStyle name="20% - Accent2 14 2 2" xfId="9446"/>
    <cellStyle name="20% - Accent2 14 2 3" xfId="6524"/>
    <cellStyle name="20% - Accent2 14 3" xfId="8002"/>
    <cellStyle name="20% - Accent2 14 4" xfId="5080"/>
    <cellStyle name="20% - Accent2 15" xfId="2441"/>
    <cellStyle name="20% - Accent2 15 2" xfId="8251"/>
    <cellStyle name="20% - Accent2 15 3" xfId="5329"/>
    <cellStyle name="20% - Accent2 16" xfId="6778"/>
    <cellStyle name="20% - Accent2 17" xfId="3885"/>
    <cellStyle name="20% - Accent2 18" xfId="9669"/>
    <cellStyle name="20% - Accent2 19" xfId="9689"/>
    <cellStyle name="20% - Accent2 2" xfId="141"/>
    <cellStyle name="20% - Accent2 2 2" xfId="997"/>
    <cellStyle name="20% - Accent2 2 3" xfId="375"/>
    <cellStyle name="20% - Accent2 3" xfId="142"/>
    <cellStyle name="20% - Accent2 3 2" xfId="999"/>
    <cellStyle name="20% - Accent2 3 2 2" xfId="1888"/>
    <cellStyle name="20% - Accent2 3 2 2 2" xfId="3356"/>
    <cellStyle name="20% - Accent2 3 2 2 2 2" xfId="9166"/>
    <cellStyle name="20% - Accent2 3 2 2 2 3" xfId="6244"/>
    <cellStyle name="20% - Accent2 3 2 2 3" xfId="7701"/>
    <cellStyle name="20% - Accent2 3 2 2 4" xfId="4800"/>
    <cellStyle name="20% - Accent2 3 2 3" xfId="2192"/>
    <cellStyle name="20% - Accent2 3 2 3 2" xfId="3637"/>
    <cellStyle name="20% - Accent2 3 2 3 2 2" xfId="9447"/>
    <cellStyle name="20% - Accent2 3 2 3 2 3" xfId="6525"/>
    <cellStyle name="20% - Accent2 3 2 3 3" xfId="8003"/>
    <cellStyle name="20% - Accent2 3 2 3 4" xfId="5081"/>
    <cellStyle name="20% - Accent2 3 2 4" xfId="2762"/>
    <cellStyle name="20% - Accent2 3 2 4 2" xfId="8572"/>
    <cellStyle name="20% - Accent2 3 2 4 3" xfId="5650"/>
    <cellStyle name="20% - Accent2 3 2 5" xfId="7099"/>
    <cellStyle name="20% - Accent2 3 2 6" xfId="4206"/>
    <cellStyle name="20% - Accent2 3 3" xfId="998"/>
    <cellStyle name="20% - Accent2 3 4" xfId="868"/>
    <cellStyle name="20% - Accent2 3 4 2" xfId="1761"/>
    <cellStyle name="20% - Accent2 3 4 2 2" xfId="3229"/>
    <cellStyle name="20% - Accent2 3 4 2 2 2" xfId="9039"/>
    <cellStyle name="20% - Accent2 3 4 2 2 3" xfId="6117"/>
    <cellStyle name="20% - Accent2 3 4 2 3" xfId="7574"/>
    <cellStyle name="20% - Accent2 3 4 2 4" xfId="4673"/>
    <cellStyle name="20% - Accent2 3 4 3" xfId="2635"/>
    <cellStyle name="20% - Accent2 3 4 3 2" xfId="8445"/>
    <cellStyle name="20% - Accent2 3 4 3 3" xfId="5523"/>
    <cellStyle name="20% - Accent2 3 4 4" xfId="6972"/>
    <cellStyle name="20% - Accent2 3 4 5" xfId="4079"/>
    <cellStyle name="20% - Accent2 3 5" xfId="1586"/>
    <cellStyle name="20% - Accent2 3 5 2" xfId="3054"/>
    <cellStyle name="20% - Accent2 3 5 2 2" xfId="8864"/>
    <cellStyle name="20% - Accent2 3 5 2 3" xfId="5942"/>
    <cellStyle name="20% - Accent2 3 5 3" xfId="7399"/>
    <cellStyle name="20% - Accent2 3 5 4" xfId="4498"/>
    <cellStyle name="20% - Accent2 3 6" xfId="2460"/>
    <cellStyle name="20% - Accent2 3 6 2" xfId="8270"/>
    <cellStyle name="20% - Accent2 3 6 3" xfId="5348"/>
    <cellStyle name="20% - Accent2 3 7" xfId="6797"/>
    <cellStyle name="20% - Accent2 3 8" xfId="3904"/>
    <cellStyle name="20% - Accent2 3 9" xfId="686"/>
    <cellStyle name="20% - Accent2 4" xfId="143"/>
    <cellStyle name="20% - Accent2 4 2" xfId="1000"/>
    <cellStyle name="20% - Accent2 4 2 2" xfId="1889"/>
    <cellStyle name="20% - Accent2 4 2 2 2" xfId="3357"/>
    <cellStyle name="20% - Accent2 4 2 2 2 2" xfId="9167"/>
    <cellStyle name="20% - Accent2 4 2 2 2 3" xfId="6245"/>
    <cellStyle name="20% - Accent2 4 2 2 3" xfId="7702"/>
    <cellStyle name="20% - Accent2 4 2 2 4" xfId="4801"/>
    <cellStyle name="20% - Accent2 4 2 3" xfId="2763"/>
    <cellStyle name="20% - Accent2 4 2 3 2" xfId="8573"/>
    <cellStyle name="20% - Accent2 4 2 3 3" xfId="5651"/>
    <cellStyle name="20% - Accent2 4 2 4" xfId="7100"/>
    <cellStyle name="20% - Accent2 4 2 5" xfId="4207"/>
    <cellStyle name="20% - Accent2 4 3" xfId="889"/>
    <cellStyle name="20% - Accent2 4 3 2" xfId="1782"/>
    <cellStyle name="20% - Accent2 4 3 2 2" xfId="3250"/>
    <cellStyle name="20% - Accent2 4 3 2 2 2" xfId="9060"/>
    <cellStyle name="20% - Accent2 4 3 2 2 3" xfId="6138"/>
    <cellStyle name="20% - Accent2 4 3 2 3" xfId="7595"/>
    <cellStyle name="20% - Accent2 4 3 2 4" xfId="4694"/>
    <cellStyle name="20% - Accent2 4 3 3" xfId="2656"/>
    <cellStyle name="20% - Accent2 4 3 3 2" xfId="8466"/>
    <cellStyle name="20% - Accent2 4 3 3 3" xfId="5544"/>
    <cellStyle name="20% - Accent2 4 3 4" xfId="6993"/>
    <cellStyle name="20% - Accent2 4 3 5" xfId="4100"/>
    <cellStyle name="20% - Accent2 4 4" xfId="1607"/>
    <cellStyle name="20% - Accent2 4 4 2" xfId="3075"/>
    <cellStyle name="20% - Accent2 4 4 2 2" xfId="8885"/>
    <cellStyle name="20% - Accent2 4 4 2 3" xfId="5963"/>
    <cellStyle name="20% - Accent2 4 4 3" xfId="7420"/>
    <cellStyle name="20% - Accent2 4 4 4" xfId="4519"/>
    <cellStyle name="20% - Accent2 4 5" xfId="2193"/>
    <cellStyle name="20% - Accent2 4 5 2" xfId="3638"/>
    <cellStyle name="20% - Accent2 4 5 2 2" xfId="9448"/>
    <cellStyle name="20% - Accent2 4 5 2 3" xfId="6526"/>
    <cellStyle name="20% - Accent2 4 5 3" xfId="8004"/>
    <cellStyle name="20% - Accent2 4 5 4" xfId="5082"/>
    <cellStyle name="20% - Accent2 4 6" xfId="2481"/>
    <cellStyle name="20% - Accent2 4 6 2" xfId="8291"/>
    <cellStyle name="20% - Accent2 4 6 3" xfId="5369"/>
    <cellStyle name="20% - Accent2 4 7" xfId="6818"/>
    <cellStyle name="20% - Accent2 4 8" xfId="3925"/>
    <cellStyle name="20% - Accent2 4 9" xfId="707"/>
    <cellStyle name="20% - Accent2 5" xfId="144"/>
    <cellStyle name="20% - Accent2 5 2" xfId="1001"/>
    <cellStyle name="20% - Accent2 5 2 2" xfId="1890"/>
    <cellStyle name="20% - Accent2 5 2 2 2" xfId="3358"/>
    <cellStyle name="20% - Accent2 5 2 2 2 2" xfId="9168"/>
    <cellStyle name="20% - Accent2 5 2 2 2 3" xfId="6246"/>
    <cellStyle name="20% - Accent2 5 2 2 3" xfId="7703"/>
    <cellStyle name="20% - Accent2 5 2 2 4" xfId="4802"/>
    <cellStyle name="20% - Accent2 5 2 3" xfId="2764"/>
    <cellStyle name="20% - Accent2 5 2 3 2" xfId="8574"/>
    <cellStyle name="20% - Accent2 5 2 3 3" xfId="5652"/>
    <cellStyle name="20% - Accent2 5 2 4" xfId="7101"/>
    <cellStyle name="20% - Accent2 5 2 5" xfId="4208"/>
    <cellStyle name="20% - Accent2 5 3" xfId="904"/>
    <cellStyle name="20% - Accent2 5 3 2" xfId="1797"/>
    <cellStyle name="20% - Accent2 5 3 2 2" xfId="3265"/>
    <cellStyle name="20% - Accent2 5 3 2 2 2" xfId="9075"/>
    <cellStyle name="20% - Accent2 5 3 2 2 3" xfId="6153"/>
    <cellStyle name="20% - Accent2 5 3 2 3" xfId="7610"/>
    <cellStyle name="20% - Accent2 5 3 2 4" xfId="4709"/>
    <cellStyle name="20% - Accent2 5 3 3" xfId="2671"/>
    <cellStyle name="20% - Accent2 5 3 3 2" xfId="8481"/>
    <cellStyle name="20% - Accent2 5 3 3 3" xfId="5559"/>
    <cellStyle name="20% - Accent2 5 3 4" xfId="7008"/>
    <cellStyle name="20% - Accent2 5 3 5" xfId="4115"/>
    <cellStyle name="20% - Accent2 5 4" xfId="1622"/>
    <cellStyle name="20% - Accent2 5 4 2" xfId="3090"/>
    <cellStyle name="20% - Accent2 5 4 2 2" xfId="8900"/>
    <cellStyle name="20% - Accent2 5 4 2 3" xfId="5978"/>
    <cellStyle name="20% - Accent2 5 4 3" xfId="7435"/>
    <cellStyle name="20% - Accent2 5 4 4" xfId="4534"/>
    <cellStyle name="20% - Accent2 5 5" xfId="2194"/>
    <cellStyle name="20% - Accent2 5 5 2" xfId="3639"/>
    <cellStyle name="20% - Accent2 5 5 2 2" xfId="9449"/>
    <cellStyle name="20% - Accent2 5 5 2 3" xfId="6527"/>
    <cellStyle name="20% - Accent2 5 5 3" xfId="8005"/>
    <cellStyle name="20% - Accent2 5 5 4" xfId="5083"/>
    <cellStyle name="20% - Accent2 5 6" xfId="2496"/>
    <cellStyle name="20% - Accent2 5 6 2" xfId="8306"/>
    <cellStyle name="20% - Accent2 5 6 3" xfId="5384"/>
    <cellStyle name="20% - Accent2 5 7" xfId="6833"/>
    <cellStyle name="20% - Accent2 5 8" xfId="3940"/>
    <cellStyle name="20% - Accent2 5 9" xfId="722"/>
    <cellStyle name="20% - Accent2 6" xfId="140"/>
    <cellStyle name="20% - Accent2 6 2" xfId="1002"/>
    <cellStyle name="20% - Accent2 6 2 2" xfId="1891"/>
    <cellStyle name="20% - Accent2 6 2 2 2" xfId="3359"/>
    <cellStyle name="20% - Accent2 6 2 2 2 2" xfId="9169"/>
    <cellStyle name="20% - Accent2 6 2 2 2 3" xfId="6247"/>
    <cellStyle name="20% - Accent2 6 2 2 3" xfId="7704"/>
    <cellStyle name="20% - Accent2 6 2 2 4" xfId="4803"/>
    <cellStyle name="20% - Accent2 6 2 3" xfId="2765"/>
    <cellStyle name="20% - Accent2 6 2 3 2" xfId="8575"/>
    <cellStyle name="20% - Accent2 6 2 3 3" xfId="5653"/>
    <cellStyle name="20% - Accent2 6 2 4" xfId="7102"/>
    <cellStyle name="20% - Accent2 6 2 5" xfId="4209"/>
    <cellStyle name="20% - Accent2 6 3" xfId="918"/>
    <cellStyle name="20% - Accent2 6 3 2" xfId="1811"/>
    <cellStyle name="20% - Accent2 6 3 2 2" xfId="3279"/>
    <cellStyle name="20% - Accent2 6 3 2 2 2" xfId="9089"/>
    <cellStyle name="20% - Accent2 6 3 2 2 3" xfId="6167"/>
    <cellStyle name="20% - Accent2 6 3 2 3" xfId="7624"/>
    <cellStyle name="20% - Accent2 6 3 2 4" xfId="4723"/>
    <cellStyle name="20% - Accent2 6 3 3" xfId="2685"/>
    <cellStyle name="20% - Accent2 6 3 3 2" xfId="8495"/>
    <cellStyle name="20% - Accent2 6 3 3 3" xfId="5573"/>
    <cellStyle name="20% - Accent2 6 3 4" xfId="7022"/>
    <cellStyle name="20% - Accent2 6 3 5" xfId="4129"/>
    <cellStyle name="20% - Accent2 6 4" xfId="1636"/>
    <cellStyle name="20% - Accent2 6 4 2" xfId="3104"/>
    <cellStyle name="20% - Accent2 6 4 2 2" xfId="8914"/>
    <cellStyle name="20% - Accent2 6 4 2 3" xfId="5992"/>
    <cellStyle name="20% - Accent2 6 4 3" xfId="7449"/>
    <cellStyle name="20% - Accent2 6 4 4" xfId="4548"/>
    <cellStyle name="20% - Accent2 6 5" xfId="2195"/>
    <cellStyle name="20% - Accent2 6 5 2" xfId="3640"/>
    <cellStyle name="20% - Accent2 6 5 2 2" xfId="9450"/>
    <cellStyle name="20% - Accent2 6 5 2 3" xfId="6528"/>
    <cellStyle name="20% - Accent2 6 5 3" xfId="8006"/>
    <cellStyle name="20% - Accent2 6 5 4" xfId="5084"/>
    <cellStyle name="20% - Accent2 6 6" xfId="2510"/>
    <cellStyle name="20% - Accent2 6 6 2" xfId="8320"/>
    <cellStyle name="20% - Accent2 6 6 3" xfId="5398"/>
    <cellStyle name="20% - Accent2 6 7" xfId="6847"/>
    <cellStyle name="20% - Accent2 6 8" xfId="3954"/>
    <cellStyle name="20% - Accent2 6 9" xfId="736"/>
    <cellStyle name="20% - Accent2 7" xfId="755"/>
    <cellStyle name="20% - Accent2 7 2" xfId="1003"/>
    <cellStyle name="20% - Accent2 7 2 2" xfId="1892"/>
    <cellStyle name="20% - Accent2 7 2 2 2" xfId="3360"/>
    <cellStyle name="20% - Accent2 7 2 2 2 2" xfId="9170"/>
    <cellStyle name="20% - Accent2 7 2 2 2 3" xfId="6248"/>
    <cellStyle name="20% - Accent2 7 2 2 3" xfId="7705"/>
    <cellStyle name="20% - Accent2 7 2 2 4" xfId="4804"/>
    <cellStyle name="20% - Accent2 7 2 3" xfId="2766"/>
    <cellStyle name="20% - Accent2 7 2 3 2" xfId="8576"/>
    <cellStyle name="20% - Accent2 7 2 3 3" xfId="5654"/>
    <cellStyle name="20% - Accent2 7 2 4" xfId="7103"/>
    <cellStyle name="20% - Accent2 7 2 5" xfId="4210"/>
    <cellStyle name="20% - Accent2 7 3" xfId="937"/>
    <cellStyle name="20% - Accent2 7 3 2" xfId="1830"/>
    <cellStyle name="20% - Accent2 7 3 2 2" xfId="3298"/>
    <cellStyle name="20% - Accent2 7 3 2 2 2" xfId="9108"/>
    <cellStyle name="20% - Accent2 7 3 2 2 3" xfId="6186"/>
    <cellStyle name="20% - Accent2 7 3 2 3" xfId="7643"/>
    <cellStyle name="20% - Accent2 7 3 2 4" xfId="4742"/>
    <cellStyle name="20% - Accent2 7 3 3" xfId="2704"/>
    <cellStyle name="20% - Accent2 7 3 3 2" xfId="8514"/>
    <cellStyle name="20% - Accent2 7 3 3 3" xfId="5592"/>
    <cellStyle name="20% - Accent2 7 3 4" xfId="7041"/>
    <cellStyle name="20% - Accent2 7 3 5" xfId="4148"/>
    <cellStyle name="20% - Accent2 7 4" xfId="1655"/>
    <cellStyle name="20% - Accent2 7 4 2" xfId="3123"/>
    <cellStyle name="20% - Accent2 7 4 2 2" xfId="8933"/>
    <cellStyle name="20% - Accent2 7 4 2 3" xfId="6011"/>
    <cellStyle name="20% - Accent2 7 4 3" xfId="7468"/>
    <cellStyle name="20% - Accent2 7 4 4" xfId="4567"/>
    <cellStyle name="20% - Accent2 7 5" xfId="2196"/>
    <cellStyle name="20% - Accent2 7 5 2" xfId="3641"/>
    <cellStyle name="20% - Accent2 7 5 2 2" xfId="9451"/>
    <cellStyle name="20% - Accent2 7 5 2 3" xfId="6529"/>
    <cellStyle name="20% - Accent2 7 5 3" xfId="8007"/>
    <cellStyle name="20% - Accent2 7 5 4" xfId="5085"/>
    <cellStyle name="20% - Accent2 7 6" xfId="2529"/>
    <cellStyle name="20% - Accent2 7 6 2" xfId="8339"/>
    <cellStyle name="20% - Accent2 7 6 3" xfId="5417"/>
    <cellStyle name="20% - Accent2 7 7" xfId="6866"/>
    <cellStyle name="20% - Accent2 7 8" xfId="3973"/>
    <cellStyle name="20% - Accent2 8" xfId="793"/>
    <cellStyle name="20% - Accent2 8 2" xfId="971"/>
    <cellStyle name="20% - Accent2 8 2 2" xfId="1864"/>
    <cellStyle name="20% - Accent2 8 2 2 2" xfId="3332"/>
    <cellStyle name="20% - Accent2 8 2 2 2 2" xfId="9142"/>
    <cellStyle name="20% - Accent2 8 2 2 2 3" xfId="6220"/>
    <cellStyle name="20% - Accent2 8 2 2 3" xfId="7677"/>
    <cellStyle name="20% - Accent2 8 2 2 4" xfId="4776"/>
    <cellStyle name="20% - Accent2 8 2 3" xfId="2738"/>
    <cellStyle name="20% - Accent2 8 2 3 2" xfId="8548"/>
    <cellStyle name="20% - Accent2 8 2 3 3" xfId="5626"/>
    <cellStyle name="20% - Accent2 8 2 4" xfId="7075"/>
    <cellStyle name="20% - Accent2 8 2 5" xfId="4182"/>
    <cellStyle name="20% - Accent2 8 3" xfId="1689"/>
    <cellStyle name="20% - Accent2 8 3 2" xfId="3157"/>
    <cellStyle name="20% - Accent2 8 3 2 2" xfId="8967"/>
    <cellStyle name="20% - Accent2 8 3 2 3" xfId="6045"/>
    <cellStyle name="20% - Accent2 8 3 3" xfId="7502"/>
    <cellStyle name="20% - Accent2 8 3 4" xfId="4601"/>
    <cellStyle name="20% - Accent2 8 4" xfId="2563"/>
    <cellStyle name="20% - Accent2 8 4 2" xfId="8373"/>
    <cellStyle name="20% - Accent2 8 4 3" xfId="5451"/>
    <cellStyle name="20% - Accent2 8 5" xfId="6900"/>
    <cellStyle name="20% - Accent2 8 6" xfId="4007"/>
    <cellStyle name="20% - Accent2 9" xfId="996"/>
    <cellStyle name="20% - Accent2 9 2" xfId="1887"/>
    <cellStyle name="20% - Accent2 9 2 2" xfId="3355"/>
    <cellStyle name="20% - Accent2 9 2 2 2" xfId="9165"/>
    <cellStyle name="20% - Accent2 9 2 2 3" xfId="6243"/>
    <cellStyle name="20% - Accent2 9 2 3" xfId="7700"/>
    <cellStyle name="20% - Accent2 9 2 4" xfId="4799"/>
    <cellStyle name="20% - Accent2 9 3" xfId="2761"/>
    <cellStyle name="20% - Accent2 9 3 2" xfId="8571"/>
    <cellStyle name="20% - Accent2 9 3 3" xfId="5649"/>
    <cellStyle name="20% - Accent2 9 4" xfId="7098"/>
    <cellStyle name="20% - Accent2 9 5" xfId="4205"/>
    <cellStyle name="20% - Accent3" xfId="324" builtinId="38" customBuiltin="1"/>
    <cellStyle name="20% - Accent3 10" xfId="851"/>
    <cellStyle name="20% - Accent3 10 2" xfId="1744"/>
    <cellStyle name="20% - Accent3 10 2 2" xfId="3212"/>
    <cellStyle name="20% - Accent3 10 2 2 2" xfId="9022"/>
    <cellStyle name="20% - Accent3 10 2 2 3" xfId="6100"/>
    <cellStyle name="20% - Accent3 10 2 3" xfId="7557"/>
    <cellStyle name="20% - Accent3 10 2 4" xfId="4656"/>
    <cellStyle name="20% - Accent3 10 3" xfId="2618"/>
    <cellStyle name="20% - Accent3 10 3 2" xfId="8428"/>
    <cellStyle name="20% - Accent3 10 3 3" xfId="5506"/>
    <cellStyle name="20% - Accent3 10 4" xfId="6955"/>
    <cellStyle name="20% - Accent3 10 5" xfId="4062"/>
    <cellStyle name="20% - Accent3 11" xfId="1519"/>
    <cellStyle name="20% - Accent3 11 2" xfId="2137"/>
    <cellStyle name="20% - Accent3 11 2 2" xfId="3585"/>
    <cellStyle name="20% - Accent3 11 2 2 2" xfId="9395"/>
    <cellStyle name="20% - Accent3 11 2 2 3" xfId="6473"/>
    <cellStyle name="20% - Accent3 11 2 3" xfId="7950"/>
    <cellStyle name="20% - Accent3 11 2 4" xfId="5029"/>
    <cellStyle name="20% - Accent3 11 3" xfId="2991"/>
    <cellStyle name="20% - Accent3 11 3 2" xfId="8801"/>
    <cellStyle name="20% - Accent3 11 3 3" xfId="5879"/>
    <cellStyle name="20% - Accent3 11 4" xfId="7332"/>
    <cellStyle name="20% - Accent3 11 5" xfId="4435"/>
    <cellStyle name="20% - Accent3 12" xfId="1569"/>
    <cellStyle name="20% - Accent3 12 2" xfId="3037"/>
    <cellStyle name="20% - Accent3 12 2 2" xfId="8847"/>
    <cellStyle name="20% - Accent3 12 2 3" xfId="5925"/>
    <cellStyle name="20% - Accent3 12 3" xfId="7382"/>
    <cellStyle name="20% - Accent3 12 4" xfId="4481"/>
    <cellStyle name="20% - Accent3 13" xfId="2155"/>
    <cellStyle name="20% - Accent3 13 2" xfId="3603"/>
    <cellStyle name="20% - Accent3 13 2 2" xfId="9413"/>
    <cellStyle name="20% - Accent3 13 2 3" xfId="6491"/>
    <cellStyle name="20% - Accent3 13 3" xfId="7968"/>
    <cellStyle name="20% - Accent3 13 4" xfId="5047"/>
    <cellStyle name="20% - Accent3 14" xfId="2197"/>
    <cellStyle name="20% - Accent3 14 2" xfId="3642"/>
    <cellStyle name="20% - Accent3 14 2 2" xfId="9452"/>
    <cellStyle name="20% - Accent3 14 2 3" xfId="6530"/>
    <cellStyle name="20% - Accent3 14 3" xfId="8008"/>
    <cellStyle name="20% - Accent3 14 4" xfId="5086"/>
    <cellStyle name="20% - Accent3 15" xfId="2443"/>
    <cellStyle name="20% - Accent3 15 2" xfId="8253"/>
    <cellStyle name="20% - Accent3 15 3" xfId="5331"/>
    <cellStyle name="20% - Accent3 16" xfId="6780"/>
    <cellStyle name="20% - Accent3 17" xfId="3887"/>
    <cellStyle name="20% - Accent3 18" xfId="9671"/>
    <cellStyle name="20% - Accent3 19" xfId="9691"/>
    <cellStyle name="20% - Accent3 2" xfId="146"/>
    <cellStyle name="20% - Accent3 2 2" xfId="1005"/>
    <cellStyle name="20% - Accent3 2 3" xfId="376"/>
    <cellStyle name="20% - Accent3 3" xfId="147"/>
    <cellStyle name="20% - Accent3 3 2" xfId="1007"/>
    <cellStyle name="20% - Accent3 3 2 2" xfId="1894"/>
    <cellStyle name="20% - Accent3 3 2 2 2" xfId="3362"/>
    <cellStyle name="20% - Accent3 3 2 2 2 2" xfId="9172"/>
    <cellStyle name="20% - Accent3 3 2 2 2 3" xfId="6250"/>
    <cellStyle name="20% - Accent3 3 2 2 3" xfId="7707"/>
    <cellStyle name="20% - Accent3 3 2 2 4" xfId="4806"/>
    <cellStyle name="20% - Accent3 3 2 3" xfId="2198"/>
    <cellStyle name="20% - Accent3 3 2 3 2" xfId="3643"/>
    <cellStyle name="20% - Accent3 3 2 3 2 2" xfId="9453"/>
    <cellStyle name="20% - Accent3 3 2 3 2 3" xfId="6531"/>
    <cellStyle name="20% - Accent3 3 2 3 3" xfId="8009"/>
    <cellStyle name="20% - Accent3 3 2 3 4" xfId="5087"/>
    <cellStyle name="20% - Accent3 3 2 4" xfId="2768"/>
    <cellStyle name="20% - Accent3 3 2 4 2" xfId="8578"/>
    <cellStyle name="20% - Accent3 3 2 4 3" xfId="5656"/>
    <cellStyle name="20% - Accent3 3 2 5" xfId="7105"/>
    <cellStyle name="20% - Accent3 3 2 6" xfId="4212"/>
    <cellStyle name="20% - Accent3 3 3" xfId="1006"/>
    <cellStyle name="20% - Accent3 3 4" xfId="870"/>
    <cellStyle name="20% - Accent3 3 4 2" xfId="1763"/>
    <cellStyle name="20% - Accent3 3 4 2 2" xfId="3231"/>
    <cellStyle name="20% - Accent3 3 4 2 2 2" xfId="9041"/>
    <cellStyle name="20% - Accent3 3 4 2 2 3" xfId="6119"/>
    <cellStyle name="20% - Accent3 3 4 2 3" xfId="7576"/>
    <cellStyle name="20% - Accent3 3 4 2 4" xfId="4675"/>
    <cellStyle name="20% - Accent3 3 4 3" xfId="2637"/>
    <cellStyle name="20% - Accent3 3 4 3 2" xfId="8447"/>
    <cellStyle name="20% - Accent3 3 4 3 3" xfId="5525"/>
    <cellStyle name="20% - Accent3 3 4 4" xfId="6974"/>
    <cellStyle name="20% - Accent3 3 4 5" xfId="4081"/>
    <cellStyle name="20% - Accent3 3 5" xfId="1588"/>
    <cellStyle name="20% - Accent3 3 5 2" xfId="3056"/>
    <cellStyle name="20% - Accent3 3 5 2 2" xfId="8866"/>
    <cellStyle name="20% - Accent3 3 5 2 3" xfId="5944"/>
    <cellStyle name="20% - Accent3 3 5 3" xfId="7401"/>
    <cellStyle name="20% - Accent3 3 5 4" xfId="4500"/>
    <cellStyle name="20% - Accent3 3 6" xfId="2462"/>
    <cellStyle name="20% - Accent3 3 6 2" xfId="8272"/>
    <cellStyle name="20% - Accent3 3 6 3" xfId="5350"/>
    <cellStyle name="20% - Accent3 3 7" xfId="6799"/>
    <cellStyle name="20% - Accent3 3 8" xfId="3906"/>
    <cellStyle name="20% - Accent3 3 9" xfId="688"/>
    <cellStyle name="20% - Accent3 4" xfId="148"/>
    <cellStyle name="20% - Accent3 4 2" xfId="1008"/>
    <cellStyle name="20% - Accent3 4 2 2" xfId="1895"/>
    <cellStyle name="20% - Accent3 4 2 2 2" xfId="3363"/>
    <cellStyle name="20% - Accent3 4 2 2 2 2" xfId="9173"/>
    <cellStyle name="20% - Accent3 4 2 2 2 3" xfId="6251"/>
    <cellStyle name="20% - Accent3 4 2 2 3" xfId="7708"/>
    <cellStyle name="20% - Accent3 4 2 2 4" xfId="4807"/>
    <cellStyle name="20% - Accent3 4 2 3" xfId="2769"/>
    <cellStyle name="20% - Accent3 4 2 3 2" xfId="8579"/>
    <cellStyle name="20% - Accent3 4 2 3 3" xfId="5657"/>
    <cellStyle name="20% - Accent3 4 2 4" xfId="7106"/>
    <cellStyle name="20% - Accent3 4 2 5" xfId="4213"/>
    <cellStyle name="20% - Accent3 4 3" xfId="891"/>
    <cellStyle name="20% - Accent3 4 3 2" xfId="1784"/>
    <cellStyle name="20% - Accent3 4 3 2 2" xfId="3252"/>
    <cellStyle name="20% - Accent3 4 3 2 2 2" xfId="9062"/>
    <cellStyle name="20% - Accent3 4 3 2 2 3" xfId="6140"/>
    <cellStyle name="20% - Accent3 4 3 2 3" xfId="7597"/>
    <cellStyle name="20% - Accent3 4 3 2 4" xfId="4696"/>
    <cellStyle name="20% - Accent3 4 3 3" xfId="2658"/>
    <cellStyle name="20% - Accent3 4 3 3 2" xfId="8468"/>
    <cellStyle name="20% - Accent3 4 3 3 3" xfId="5546"/>
    <cellStyle name="20% - Accent3 4 3 4" xfId="6995"/>
    <cellStyle name="20% - Accent3 4 3 5" xfId="4102"/>
    <cellStyle name="20% - Accent3 4 4" xfId="1609"/>
    <cellStyle name="20% - Accent3 4 4 2" xfId="3077"/>
    <cellStyle name="20% - Accent3 4 4 2 2" xfId="8887"/>
    <cellStyle name="20% - Accent3 4 4 2 3" xfId="5965"/>
    <cellStyle name="20% - Accent3 4 4 3" xfId="7422"/>
    <cellStyle name="20% - Accent3 4 4 4" xfId="4521"/>
    <cellStyle name="20% - Accent3 4 5" xfId="2199"/>
    <cellStyle name="20% - Accent3 4 5 2" xfId="3644"/>
    <cellStyle name="20% - Accent3 4 5 2 2" xfId="9454"/>
    <cellStyle name="20% - Accent3 4 5 2 3" xfId="6532"/>
    <cellStyle name="20% - Accent3 4 5 3" xfId="8010"/>
    <cellStyle name="20% - Accent3 4 5 4" xfId="5088"/>
    <cellStyle name="20% - Accent3 4 6" xfId="2483"/>
    <cellStyle name="20% - Accent3 4 6 2" xfId="8293"/>
    <cellStyle name="20% - Accent3 4 6 3" xfId="5371"/>
    <cellStyle name="20% - Accent3 4 7" xfId="6820"/>
    <cellStyle name="20% - Accent3 4 8" xfId="3927"/>
    <cellStyle name="20% - Accent3 4 9" xfId="709"/>
    <cellStyle name="20% - Accent3 5" xfId="149"/>
    <cellStyle name="20% - Accent3 5 2" xfId="1009"/>
    <cellStyle name="20% - Accent3 5 2 2" xfId="1896"/>
    <cellStyle name="20% - Accent3 5 2 2 2" xfId="3364"/>
    <cellStyle name="20% - Accent3 5 2 2 2 2" xfId="9174"/>
    <cellStyle name="20% - Accent3 5 2 2 2 3" xfId="6252"/>
    <cellStyle name="20% - Accent3 5 2 2 3" xfId="7709"/>
    <cellStyle name="20% - Accent3 5 2 2 4" xfId="4808"/>
    <cellStyle name="20% - Accent3 5 2 3" xfId="2770"/>
    <cellStyle name="20% - Accent3 5 2 3 2" xfId="8580"/>
    <cellStyle name="20% - Accent3 5 2 3 3" xfId="5658"/>
    <cellStyle name="20% - Accent3 5 2 4" xfId="7107"/>
    <cellStyle name="20% - Accent3 5 2 5" xfId="4214"/>
    <cellStyle name="20% - Accent3 5 3" xfId="906"/>
    <cellStyle name="20% - Accent3 5 3 2" xfId="1799"/>
    <cellStyle name="20% - Accent3 5 3 2 2" xfId="3267"/>
    <cellStyle name="20% - Accent3 5 3 2 2 2" xfId="9077"/>
    <cellStyle name="20% - Accent3 5 3 2 2 3" xfId="6155"/>
    <cellStyle name="20% - Accent3 5 3 2 3" xfId="7612"/>
    <cellStyle name="20% - Accent3 5 3 2 4" xfId="4711"/>
    <cellStyle name="20% - Accent3 5 3 3" xfId="2673"/>
    <cellStyle name="20% - Accent3 5 3 3 2" xfId="8483"/>
    <cellStyle name="20% - Accent3 5 3 3 3" xfId="5561"/>
    <cellStyle name="20% - Accent3 5 3 4" xfId="7010"/>
    <cellStyle name="20% - Accent3 5 3 5" xfId="4117"/>
    <cellStyle name="20% - Accent3 5 4" xfId="1624"/>
    <cellStyle name="20% - Accent3 5 4 2" xfId="3092"/>
    <cellStyle name="20% - Accent3 5 4 2 2" xfId="8902"/>
    <cellStyle name="20% - Accent3 5 4 2 3" xfId="5980"/>
    <cellStyle name="20% - Accent3 5 4 3" xfId="7437"/>
    <cellStyle name="20% - Accent3 5 4 4" xfId="4536"/>
    <cellStyle name="20% - Accent3 5 5" xfId="2200"/>
    <cellStyle name="20% - Accent3 5 5 2" xfId="3645"/>
    <cellStyle name="20% - Accent3 5 5 2 2" xfId="9455"/>
    <cellStyle name="20% - Accent3 5 5 2 3" xfId="6533"/>
    <cellStyle name="20% - Accent3 5 5 3" xfId="8011"/>
    <cellStyle name="20% - Accent3 5 5 4" xfId="5089"/>
    <cellStyle name="20% - Accent3 5 6" xfId="2498"/>
    <cellStyle name="20% - Accent3 5 6 2" xfId="8308"/>
    <cellStyle name="20% - Accent3 5 6 3" xfId="5386"/>
    <cellStyle name="20% - Accent3 5 7" xfId="6835"/>
    <cellStyle name="20% - Accent3 5 8" xfId="3942"/>
    <cellStyle name="20% - Accent3 5 9" xfId="724"/>
    <cellStyle name="20% - Accent3 6" xfId="145"/>
    <cellStyle name="20% - Accent3 6 2" xfId="1010"/>
    <cellStyle name="20% - Accent3 6 2 2" xfId="1897"/>
    <cellStyle name="20% - Accent3 6 2 2 2" xfId="3365"/>
    <cellStyle name="20% - Accent3 6 2 2 2 2" xfId="9175"/>
    <cellStyle name="20% - Accent3 6 2 2 2 3" xfId="6253"/>
    <cellStyle name="20% - Accent3 6 2 2 3" xfId="7710"/>
    <cellStyle name="20% - Accent3 6 2 2 4" xfId="4809"/>
    <cellStyle name="20% - Accent3 6 2 3" xfId="2771"/>
    <cellStyle name="20% - Accent3 6 2 3 2" xfId="8581"/>
    <cellStyle name="20% - Accent3 6 2 3 3" xfId="5659"/>
    <cellStyle name="20% - Accent3 6 2 4" xfId="7108"/>
    <cellStyle name="20% - Accent3 6 2 5" xfId="4215"/>
    <cellStyle name="20% - Accent3 6 3" xfId="920"/>
    <cellStyle name="20% - Accent3 6 3 2" xfId="1813"/>
    <cellStyle name="20% - Accent3 6 3 2 2" xfId="3281"/>
    <cellStyle name="20% - Accent3 6 3 2 2 2" xfId="9091"/>
    <cellStyle name="20% - Accent3 6 3 2 2 3" xfId="6169"/>
    <cellStyle name="20% - Accent3 6 3 2 3" xfId="7626"/>
    <cellStyle name="20% - Accent3 6 3 2 4" xfId="4725"/>
    <cellStyle name="20% - Accent3 6 3 3" xfId="2687"/>
    <cellStyle name="20% - Accent3 6 3 3 2" xfId="8497"/>
    <cellStyle name="20% - Accent3 6 3 3 3" xfId="5575"/>
    <cellStyle name="20% - Accent3 6 3 4" xfId="7024"/>
    <cellStyle name="20% - Accent3 6 3 5" xfId="4131"/>
    <cellStyle name="20% - Accent3 6 4" xfId="1638"/>
    <cellStyle name="20% - Accent3 6 4 2" xfId="3106"/>
    <cellStyle name="20% - Accent3 6 4 2 2" xfId="8916"/>
    <cellStyle name="20% - Accent3 6 4 2 3" xfId="5994"/>
    <cellStyle name="20% - Accent3 6 4 3" xfId="7451"/>
    <cellStyle name="20% - Accent3 6 4 4" xfId="4550"/>
    <cellStyle name="20% - Accent3 6 5" xfId="2201"/>
    <cellStyle name="20% - Accent3 6 5 2" xfId="3646"/>
    <cellStyle name="20% - Accent3 6 5 2 2" xfId="9456"/>
    <cellStyle name="20% - Accent3 6 5 2 3" xfId="6534"/>
    <cellStyle name="20% - Accent3 6 5 3" xfId="8012"/>
    <cellStyle name="20% - Accent3 6 5 4" xfId="5090"/>
    <cellStyle name="20% - Accent3 6 6" xfId="2512"/>
    <cellStyle name="20% - Accent3 6 6 2" xfId="8322"/>
    <cellStyle name="20% - Accent3 6 6 3" xfId="5400"/>
    <cellStyle name="20% - Accent3 6 7" xfId="6849"/>
    <cellStyle name="20% - Accent3 6 8" xfId="3956"/>
    <cellStyle name="20% - Accent3 6 9" xfId="738"/>
    <cellStyle name="20% - Accent3 7" xfId="757"/>
    <cellStyle name="20% - Accent3 7 2" xfId="1011"/>
    <cellStyle name="20% - Accent3 7 2 2" xfId="1898"/>
    <cellStyle name="20% - Accent3 7 2 2 2" xfId="3366"/>
    <cellStyle name="20% - Accent3 7 2 2 2 2" xfId="9176"/>
    <cellStyle name="20% - Accent3 7 2 2 2 3" xfId="6254"/>
    <cellStyle name="20% - Accent3 7 2 2 3" xfId="7711"/>
    <cellStyle name="20% - Accent3 7 2 2 4" xfId="4810"/>
    <cellStyle name="20% - Accent3 7 2 3" xfId="2772"/>
    <cellStyle name="20% - Accent3 7 2 3 2" xfId="8582"/>
    <cellStyle name="20% - Accent3 7 2 3 3" xfId="5660"/>
    <cellStyle name="20% - Accent3 7 2 4" xfId="7109"/>
    <cellStyle name="20% - Accent3 7 2 5" xfId="4216"/>
    <cellStyle name="20% - Accent3 7 3" xfId="939"/>
    <cellStyle name="20% - Accent3 7 3 2" xfId="1832"/>
    <cellStyle name="20% - Accent3 7 3 2 2" xfId="3300"/>
    <cellStyle name="20% - Accent3 7 3 2 2 2" xfId="9110"/>
    <cellStyle name="20% - Accent3 7 3 2 2 3" xfId="6188"/>
    <cellStyle name="20% - Accent3 7 3 2 3" xfId="7645"/>
    <cellStyle name="20% - Accent3 7 3 2 4" xfId="4744"/>
    <cellStyle name="20% - Accent3 7 3 3" xfId="2706"/>
    <cellStyle name="20% - Accent3 7 3 3 2" xfId="8516"/>
    <cellStyle name="20% - Accent3 7 3 3 3" xfId="5594"/>
    <cellStyle name="20% - Accent3 7 3 4" xfId="7043"/>
    <cellStyle name="20% - Accent3 7 3 5" xfId="4150"/>
    <cellStyle name="20% - Accent3 7 4" xfId="1657"/>
    <cellStyle name="20% - Accent3 7 4 2" xfId="3125"/>
    <cellStyle name="20% - Accent3 7 4 2 2" xfId="8935"/>
    <cellStyle name="20% - Accent3 7 4 2 3" xfId="6013"/>
    <cellStyle name="20% - Accent3 7 4 3" xfId="7470"/>
    <cellStyle name="20% - Accent3 7 4 4" xfId="4569"/>
    <cellStyle name="20% - Accent3 7 5" xfId="2202"/>
    <cellStyle name="20% - Accent3 7 5 2" xfId="3647"/>
    <cellStyle name="20% - Accent3 7 5 2 2" xfId="9457"/>
    <cellStyle name="20% - Accent3 7 5 2 3" xfId="6535"/>
    <cellStyle name="20% - Accent3 7 5 3" xfId="8013"/>
    <cellStyle name="20% - Accent3 7 5 4" xfId="5091"/>
    <cellStyle name="20% - Accent3 7 6" xfId="2531"/>
    <cellStyle name="20% - Accent3 7 6 2" xfId="8341"/>
    <cellStyle name="20% - Accent3 7 6 3" xfId="5419"/>
    <cellStyle name="20% - Accent3 7 7" xfId="6868"/>
    <cellStyle name="20% - Accent3 7 8" xfId="3975"/>
    <cellStyle name="20% - Accent3 8" xfId="795"/>
    <cellStyle name="20% - Accent3 8 2" xfId="973"/>
    <cellStyle name="20% - Accent3 8 2 2" xfId="1866"/>
    <cellStyle name="20% - Accent3 8 2 2 2" xfId="3334"/>
    <cellStyle name="20% - Accent3 8 2 2 2 2" xfId="9144"/>
    <cellStyle name="20% - Accent3 8 2 2 2 3" xfId="6222"/>
    <cellStyle name="20% - Accent3 8 2 2 3" xfId="7679"/>
    <cellStyle name="20% - Accent3 8 2 2 4" xfId="4778"/>
    <cellStyle name="20% - Accent3 8 2 3" xfId="2740"/>
    <cellStyle name="20% - Accent3 8 2 3 2" xfId="8550"/>
    <cellStyle name="20% - Accent3 8 2 3 3" xfId="5628"/>
    <cellStyle name="20% - Accent3 8 2 4" xfId="7077"/>
    <cellStyle name="20% - Accent3 8 2 5" xfId="4184"/>
    <cellStyle name="20% - Accent3 8 3" xfId="1691"/>
    <cellStyle name="20% - Accent3 8 3 2" xfId="3159"/>
    <cellStyle name="20% - Accent3 8 3 2 2" xfId="8969"/>
    <cellStyle name="20% - Accent3 8 3 2 3" xfId="6047"/>
    <cellStyle name="20% - Accent3 8 3 3" xfId="7504"/>
    <cellStyle name="20% - Accent3 8 3 4" xfId="4603"/>
    <cellStyle name="20% - Accent3 8 4" xfId="2565"/>
    <cellStyle name="20% - Accent3 8 4 2" xfId="8375"/>
    <cellStyle name="20% - Accent3 8 4 3" xfId="5453"/>
    <cellStyle name="20% - Accent3 8 5" xfId="6902"/>
    <cellStyle name="20% - Accent3 8 6" xfId="4009"/>
    <cellStyle name="20% - Accent3 9" xfId="1004"/>
    <cellStyle name="20% - Accent3 9 2" xfId="1893"/>
    <cellStyle name="20% - Accent3 9 2 2" xfId="3361"/>
    <cellStyle name="20% - Accent3 9 2 2 2" xfId="9171"/>
    <cellStyle name="20% - Accent3 9 2 2 3" xfId="6249"/>
    <cellStyle name="20% - Accent3 9 2 3" xfId="7706"/>
    <cellStyle name="20% - Accent3 9 2 4" xfId="4805"/>
    <cellStyle name="20% - Accent3 9 3" xfId="2767"/>
    <cellStyle name="20% - Accent3 9 3 2" xfId="8577"/>
    <cellStyle name="20% - Accent3 9 3 3" xfId="5655"/>
    <cellStyle name="20% - Accent3 9 4" xfId="7104"/>
    <cellStyle name="20% - Accent3 9 5" xfId="4211"/>
    <cellStyle name="20% - Accent4" xfId="328" builtinId="42" customBuiltin="1"/>
    <cellStyle name="20% - Accent4 10" xfId="853"/>
    <cellStyle name="20% - Accent4 10 2" xfId="1746"/>
    <cellStyle name="20% - Accent4 10 2 2" xfId="3214"/>
    <cellStyle name="20% - Accent4 10 2 2 2" xfId="9024"/>
    <cellStyle name="20% - Accent4 10 2 2 3" xfId="6102"/>
    <cellStyle name="20% - Accent4 10 2 3" xfId="7559"/>
    <cellStyle name="20% - Accent4 10 2 4" xfId="4658"/>
    <cellStyle name="20% - Accent4 10 3" xfId="2620"/>
    <cellStyle name="20% - Accent4 10 3 2" xfId="8430"/>
    <cellStyle name="20% - Accent4 10 3 3" xfId="5508"/>
    <cellStyle name="20% - Accent4 10 4" xfId="6957"/>
    <cellStyle name="20% - Accent4 10 5" xfId="4064"/>
    <cellStyle name="20% - Accent4 11" xfId="1521"/>
    <cellStyle name="20% - Accent4 11 2" xfId="2139"/>
    <cellStyle name="20% - Accent4 11 2 2" xfId="3587"/>
    <cellStyle name="20% - Accent4 11 2 2 2" xfId="9397"/>
    <cellStyle name="20% - Accent4 11 2 2 3" xfId="6475"/>
    <cellStyle name="20% - Accent4 11 2 3" xfId="7952"/>
    <cellStyle name="20% - Accent4 11 2 4" xfId="5031"/>
    <cellStyle name="20% - Accent4 11 3" xfId="2993"/>
    <cellStyle name="20% - Accent4 11 3 2" xfId="8803"/>
    <cellStyle name="20% - Accent4 11 3 3" xfId="5881"/>
    <cellStyle name="20% - Accent4 11 4" xfId="7334"/>
    <cellStyle name="20% - Accent4 11 5" xfId="4437"/>
    <cellStyle name="20% - Accent4 12" xfId="1571"/>
    <cellStyle name="20% - Accent4 12 2" xfId="3039"/>
    <cellStyle name="20% - Accent4 12 2 2" xfId="8849"/>
    <cellStyle name="20% - Accent4 12 2 3" xfId="5927"/>
    <cellStyle name="20% - Accent4 12 3" xfId="7384"/>
    <cellStyle name="20% - Accent4 12 4" xfId="4483"/>
    <cellStyle name="20% - Accent4 13" xfId="2157"/>
    <cellStyle name="20% - Accent4 13 2" xfId="3605"/>
    <cellStyle name="20% - Accent4 13 2 2" xfId="9415"/>
    <cellStyle name="20% - Accent4 13 2 3" xfId="6493"/>
    <cellStyle name="20% - Accent4 13 3" xfId="7970"/>
    <cellStyle name="20% - Accent4 13 4" xfId="5049"/>
    <cellStyle name="20% - Accent4 14" xfId="2203"/>
    <cellStyle name="20% - Accent4 14 2" xfId="3648"/>
    <cellStyle name="20% - Accent4 14 2 2" xfId="9458"/>
    <cellStyle name="20% - Accent4 14 2 3" xfId="6536"/>
    <cellStyle name="20% - Accent4 14 3" xfId="8014"/>
    <cellStyle name="20% - Accent4 14 4" xfId="5092"/>
    <cellStyle name="20% - Accent4 15" xfId="2445"/>
    <cellStyle name="20% - Accent4 15 2" xfId="8255"/>
    <cellStyle name="20% - Accent4 15 3" xfId="5333"/>
    <cellStyle name="20% - Accent4 16" xfId="6782"/>
    <cellStyle name="20% - Accent4 17" xfId="3889"/>
    <cellStyle name="20% - Accent4 18" xfId="9673"/>
    <cellStyle name="20% - Accent4 19" xfId="9693"/>
    <cellStyle name="20% - Accent4 2" xfId="151"/>
    <cellStyle name="20% - Accent4 2 2" xfId="1013"/>
    <cellStyle name="20% - Accent4 2 3" xfId="377"/>
    <cellStyle name="20% - Accent4 3" xfId="152"/>
    <cellStyle name="20% - Accent4 3 2" xfId="1015"/>
    <cellStyle name="20% - Accent4 3 2 2" xfId="1900"/>
    <cellStyle name="20% - Accent4 3 2 2 2" xfId="3368"/>
    <cellStyle name="20% - Accent4 3 2 2 2 2" xfId="9178"/>
    <cellStyle name="20% - Accent4 3 2 2 2 3" xfId="6256"/>
    <cellStyle name="20% - Accent4 3 2 2 3" xfId="7713"/>
    <cellStyle name="20% - Accent4 3 2 2 4" xfId="4812"/>
    <cellStyle name="20% - Accent4 3 2 3" xfId="2204"/>
    <cellStyle name="20% - Accent4 3 2 3 2" xfId="3649"/>
    <cellStyle name="20% - Accent4 3 2 3 2 2" xfId="9459"/>
    <cellStyle name="20% - Accent4 3 2 3 2 3" xfId="6537"/>
    <cellStyle name="20% - Accent4 3 2 3 3" xfId="8015"/>
    <cellStyle name="20% - Accent4 3 2 3 4" xfId="5093"/>
    <cellStyle name="20% - Accent4 3 2 4" xfId="2774"/>
    <cellStyle name="20% - Accent4 3 2 4 2" xfId="8584"/>
    <cellStyle name="20% - Accent4 3 2 4 3" xfId="5662"/>
    <cellStyle name="20% - Accent4 3 2 5" xfId="7111"/>
    <cellStyle name="20% - Accent4 3 2 6" xfId="4218"/>
    <cellStyle name="20% - Accent4 3 3" xfId="1014"/>
    <cellStyle name="20% - Accent4 3 4" xfId="872"/>
    <cellStyle name="20% - Accent4 3 4 2" xfId="1765"/>
    <cellStyle name="20% - Accent4 3 4 2 2" xfId="3233"/>
    <cellStyle name="20% - Accent4 3 4 2 2 2" xfId="9043"/>
    <cellStyle name="20% - Accent4 3 4 2 2 3" xfId="6121"/>
    <cellStyle name="20% - Accent4 3 4 2 3" xfId="7578"/>
    <cellStyle name="20% - Accent4 3 4 2 4" xfId="4677"/>
    <cellStyle name="20% - Accent4 3 4 3" xfId="2639"/>
    <cellStyle name="20% - Accent4 3 4 3 2" xfId="8449"/>
    <cellStyle name="20% - Accent4 3 4 3 3" xfId="5527"/>
    <cellStyle name="20% - Accent4 3 4 4" xfId="6976"/>
    <cellStyle name="20% - Accent4 3 4 5" xfId="4083"/>
    <cellStyle name="20% - Accent4 3 5" xfId="1590"/>
    <cellStyle name="20% - Accent4 3 5 2" xfId="3058"/>
    <cellStyle name="20% - Accent4 3 5 2 2" xfId="8868"/>
    <cellStyle name="20% - Accent4 3 5 2 3" xfId="5946"/>
    <cellStyle name="20% - Accent4 3 5 3" xfId="7403"/>
    <cellStyle name="20% - Accent4 3 5 4" xfId="4502"/>
    <cellStyle name="20% - Accent4 3 6" xfId="2464"/>
    <cellStyle name="20% - Accent4 3 6 2" xfId="8274"/>
    <cellStyle name="20% - Accent4 3 6 3" xfId="5352"/>
    <cellStyle name="20% - Accent4 3 7" xfId="6801"/>
    <cellStyle name="20% - Accent4 3 8" xfId="3908"/>
    <cellStyle name="20% - Accent4 3 9" xfId="690"/>
    <cellStyle name="20% - Accent4 4" xfId="153"/>
    <cellStyle name="20% - Accent4 4 2" xfId="1016"/>
    <cellStyle name="20% - Accent4 4 2 2" xfId="1901"/>
    <cellStyle name="20% - Accent4 4 2 2 2" xfId="3369"/>
    <cellStyle name="20% - Accent4 4 2 2 2 2" xfId="9179"/>
    <cellStyle name="20% - Accent4 4 2 2 2 3" xfId="6257"/>
    <cellStyle name="20% - Accent4 4 2 2 3" xfId="7714"/>
    <cellStyle name="20% - Accent4 4 2 2 4" xfId="4813"/>
    <cellStyle name="20% - Accent4 4 2 3" xfId="2775"/>
    <cellStyle name="20% - Accent4 4 2 3 2" xfId="8585"/>
    <cellStyle name="20% - Accent4 4 2 3 3" xfId="5663"/>
    <cellStyle name="20% - Accent4 4 2 4" xfId="7112"/>
    <cellStyle name="20% - Accent4 4 2 5" xfId="4219"/>
    <cellStyle name="20% - Accent4 4 3" xfId="893"/>
    <cellStyle name="20% - Accent4 4 3 2" xfId="1786"/>
    <cellStyle name="20% - Accent4 4 3 2 2" xfId="3254"/>
    <cellStyle name="20% - Accent4 4 3 2 2 2" xfId="9064"/>
    <cellStyle name="20% - Accent4 4 3 2 2 3" xfId="6142"/>
    <cellStyle name="20% - Accent4 4 3 2 3" xfId="7599"/>
    <cellStyle name="20% - Accent4 4 3 2 4" xfId="4698"/>
    <cellStyle name="20% - Accent4 4 3 3" xfId="2660"/>
    <cellStyle name="20% - Accent4 4 3 3 2" xfId="8470"/>
    <cellStyle name="20% - Accent4 4 3 3 3" xfId="5548"/>
    <cellStyle name="20% - Accent4 4 3 4" xfId="6997"/>
    <cellStyle name="20% - Accent4 4 3 5" xfId="4104"/>
    <cellStyle name="20% - Accent4 4 4" xfId="1611"/>
    <cellStyle name="20% - Accent4 4 4 2" xfId="3079"/>
    <cellStyle name="20% - Accent4 4 4 2 2" xfId="8889"/>
    <cellStyle name="20% - Accent4 4 4 2 3" xfId="5967"/>
    <cellStyle name="20% - Accent4 4 4 3" xfId="7424"/>
    <cellStyle name="20% - Accent4 4 4 4" xfId="4523"/>
    <cellStyle name="20% - Accent4 4 5" xfId="2205"/>
    <cellStyle name="20% - Accent4 4 5 2" xfId="3650"/>
    <cellStyle name="20% - Accent4 4 5 2 2" xfId="9460"/>
    <cellStyle name="20% - Accent4 4 5 2 3" xfId="6538"/>
    <cellStyle name="20% - Accent4 4 5 3" xfId="8016"/>
    <cellStyle name="20% - Accent4 4 5 4" xfId="5094"/>
    <cellStyle name="20% - Accent4 4 6" xfId="2485"/>
    <cellStyle name="20% - Accent4 4 6 2" xfId="8295"/>
    <cellStyle name="20% - Accent4 4 6 3" xfId="5373"/>
    <cellStyle name="20% - Accent4 4 7" xfId="6822"/>
    <cellStyle name="20% - Accent4 4 8" xfId="3929"/>
    <cellStyle name="20% - Accent4 4 9" xfId="711"/>
    <cellStyle name="20% - Accent4 5" xfId="154"/>
    <cellStyle name="20% - Accent4 5 2" xfId="1017"/>
    <cellStyle name="20% - Accent4 5 2 2" xfId="1902"/>
    <cellStyle name="20% - Accent4 5 2 2 2" xfId="3370"/>
    <cellStyle name="20% - Accent4 5 2 2 2 2" xfId="9180"/>
    <cellStyle name="20% - Accent4 5 2 2 2 3" xfId="6258"/>
    <cellStyle name="20% - Accent4 5 2 2 3" xfId="7715"/>
    <cellStyle name="20% - Accent4 5 2 2 4" xfId="4814"/>
    <cellStyle name="20% - Accent4 5 2 3" xfId="2776"/>
    <cellStyle name="20% - Accent4 5 2 3 2" xfId="8586"/>
    <cellStyle name="20% - Accent4 5 2 3 3" xfId="5664"/>
    <cellStyle name="20% - Accent4 5 2 4" xfId="7113"/>
    <cellStyle name="20% - Accent4 5 2 5" xfId="4220"/>
    <cellStyle name="20% - Accent4 5 3" xfId="908"/>
    <cellStyle name="20% - Accent4 5 3 2" xfId="1801"/>
    <cellStyle name="20% - Accent4 5 3 2 2" xfId="3269"/>
    <cellStyle name="20% - Accent4 5 3 2 2 2" xfId="9079"/>
    <cellStyle name="20% - Accent4 5 3 2 2 3" xfId="6157"/>
    <cellStyle name="20% - Accent4 5 3 2 3" xfId="7614"/>
    <cellStyle name="20% - Accent4 5 3 2 4" xfId="4713"/>
    <cellStyle name="20% - Accent4 5 3 3" xfId="2675"/>
    <cellStyle name="20% - Accent4 5 3 3 2" xfId="8485"/>
    <cellStyle name="20% - Accent4 5 3 3 3" xfId="5563"/>
    <cellStyle name="20% - Accent4 5 3 4" xfId="7012"/>
    <cellStyle name="20% - Accent4 5 3 5" xfId="4119"/>
    <cellStyle name="20% - Accent4 5 4" xfId="1626"/>
    <cellStyle name="20% - Accent4 5 4 2" xfId="3094"/>
    <cellStyle name="20% - Accent4 5 4 2 2" xfId="8904"/>
    <cellStyle name="20% - Accent4 5 4 2 3" xfId="5982"/>
    <cellStyle name="20% - Accent4 5 4 3" xfId="7439"/>
    <cellStyle name="20% - Accent4 5 4 4" xfId="4538"/>
    <cellStyle name="20% - Accent4 5 5" xfId="2206"/>
    <cellStyle name="20% - Accent4 5 5 2" xfId="3651"/>
    <cellStyle name="20% - Accent4 5 5 2 2" xfId="9461"/>
    <cellStyle name="20% - Accent4 5 5 2 3" xfId="6539"/>
    <cellStyle name="20% - Accent4 5 5 3" xfId="8017"/>
    <cellStyle name="20% - Accent4 5 5 4" xfId="5095"/>
    <cellStyle name="20% - Accent4 5 6" xfId="2500"/>
    <cellStyle name="20% - Accent4 5 6 2" xfId="8310"/>
    <cellStyle name="20% - Accent4 5 6 3" xfId="5388"/>
    <cellStyle name="20% - Accent4 5 7" xfId="6837"/>
    <cellStyle name="20% - Accent4 5 8" xfId="3944"/>
    <cellStyle name="20% - Accent4 5 9" xfId="726"/>
    <cellStyle name="20% - Accent4 6" xfId="150"/>
    <cellStyle name="20% - Accent4 6 2" xfId="1018"/>
    <cellStyle name="20% - Accent4 6 2 2" xfId="1903"/>
    <cellStyle name="20% - Accent4 6 2 2 2" xfId="3371"/>
    <cellStyle name="20% - Accent4 6 2 2 2 2" xfId="9181"/>
    <cellStyle name="20% - Accent4 6 2 2 2 3" xfId="6259"/>
    <cellStyle name="20% - Accent4 6 2 2 3" xfId="7716"/>
    <cellStyle name="20% - Accent4 6 2 2 4" xfId="4815"/>
    <cellStyle name="20% - Accent4 6 2 3" xfId="2777"/>
    <cellStyle name="20% - Accent4 6 2 3 2" xfId="8587"/>
    <cellStyle name="20% - Accent4 6 2 3 3" xfId="5665"/>
    <cellStyle name="20% - Accent4 6 2 4" xfId="7114"/>
    <cellStyle name="20% - Accent4 6 2 5" xfId="4221"/>
    <cellStyle name="20% - Accent4 6 3" xfId="922"/>
    <cellStyle name="20% - Accent4 6 3 2" xfId="1815"/>
    <cellStyle name="20% - Accent4 6 3 2 2" xfId="3283"/>
    <cellStyle name="20% - Accent4 6 3 2 2 2" xfId="9093"/>
    <cellStyle name="20% - Accent4 6 3 2 2 3" xfId="6171"/>
    <cellStyle name="20% - Accent4 6 3 2 3" xfId="7628"/>
    <cellStyle name="20% - Accent4 6 3 2 4" xfId="4727"/>
    <cellStyle name="20% - Accent4 6 3 3" xfId="2689"/>
    <cellStyle name="20% - Accent4 6 3 3 2" xfId="8499"/>
    <cellStyle name="20% - Accent4 6 3 3 3" xfId="5577"/>
    <cellStyle name="20% - Accent4 6 3 4" xfId="7026"/>
    <cellStyle name="20% - Accent4 6 3 5" xfId="4133"/>
    <cellStyle name="20% - Accent4 6 4" xfId="1640"/>
    <cellStyle name="20% - Accent4 6 4 2" xfId="3108"/>
    <cellStyle name="20% - Accent4 6 4 2 2" xfId="8918"/>
    <cellStyle name="20% - Accent4 6 4 2 3" xfId="5996"/>
    <cellStyle name="20% - Accent4 6 4 3" xfId="7453"/>
    <cellStyle name="20% - Accent4 6 4 4" xfId="4552"/>
    <cellStyle name="20% - Accent4 6 5" xfId="2207"/>
    <cellStyle name="20% - Accent4 6 5 2" xfId="3652"/>
    <cellStyle name="20% - Accent4 6 5 2 2" xfId="9462"/>
    <cellStyle name="20% - Accent4 6 5 2 3" xfId="6540"/>
    <cellStyle name="20% - Accent4 6 5 3" xfId="8018"/>
    <cellStyle name="20% - Accent4 6 5 4" xfId="5096"/>
    <cellStyle name="20% - Accent4 6 6" xfId="2514"/>
    <cellStyle name="20% - Accent4 6 6 2" xfId="8324"/>
    <cellStyle name="20% - Accent4 6 6 3" xfId="5402"/>
    <cellStyle name="20% - Accent4 6 7" xfId="6851"/>
    <cellStyle name="20% - Accent4 6 8" xfId="3958"/>
    <cellStyle name="20% - Accent4 6 9" xfId="740"/>
    <cellStyle name="20% - Accent4 7" xfId="760"/>
    <cellStyle name="20% - Accent4 7 2" xfId="1019"/>
    <cellStyle name="20% - Accent4 7 2 2" xfId="1904"/>
    <cellStyle name="20% - Accent4 7 2 2 2" xfId="3372"/>
    <cellStyle name="20% - Accent4 7 2 2 2 2" xfId="9182"/>
    <cellStyle name="20% - Accent4 7 2 2 2 3" xfId="6260"/>
    <cellStyle name="20% - Accent4 7 2 2 3" xfId="7717"/>
    <cellStyle name="20% - Accent4 7 2 2 4" xfId="4816"/>
    <cellStyle name="20% - Accent4 7 2 3" xfId="2778"/>
    <cellStyle name="20% - Accent4 7 2 3 2" xfId="8588"/>
    <cellStyle name="20% - Accent4 7 2 3 3" xfId="5666"/>
    <cellStyle name="20% - Accent4 7 2 4" xfId="7115"/>
    <cellStyle name="20% - Accent4 7 2 5" xfId="4222"/>
    <cellStyle name="20% - Accent4 7 3" xfId="942"/>
    <cellStyle name="20% - Accent4 7 3 2" xfId="1835"/>
    <cellStyle name="20% - Accent4 7 3 2 2" xfId="3303"/>
    <cellStyle name="20% - Accent4 7 3 2 2 2" xfId="9113"/>
    <cellStyle name="20% - Accent4 7 3 2 2 3" xfId="6191"/>
    <cellStyle name="20% - Accent4 7 3 2 3" xfId="7648"/>
    <cellStyle name="20% - Accent4 7 3 2 4" xfId="4747"/>
    <cellStyle name="20% - Accent4 7 3 3" xfId="2709"/>
    <cellStyle name="20% - Accent4 7 3 3 2" xfId="8519"/>
    <cellStyle name="20% - Accent4 7 3 3 3" xfId="5597"/>
    <cellStyle name="20% - Accent4 7 3 4" xfId="7046"/>
    <cellStyle name="20% - Accent4 7 3 5" xfId="4153"/>
    <cellStyle name="20% - Accent4 7 4" xfId="1660"/>
    <cellStyle name="20% - Accent4 7 4 2" xfId="3128"/>
    <cellStyle name="20% - Accent4 7 4 2 2" xfId="8938"/>
    <cellStyle name="20% - Accent4 7 4 2 3" xfId="6016"/>
    <cellStyle name="20% - Accent4 7 4 3" xfId="7473"/>
    <cellStyle name="20% - Accent4 7 4 4" xfId="4572"/>
    <cellStyle name="20% - Accent4 7 5" xfId="2208"/>
    <cellStyle name="20% - Accent4 7 5 2" xfId="3653"/>
    <cellStyle name="20% - Accent4 7 5 2 2" xfId="9463"/>
    <cellStyle name="20% - Accent4 7 5 2 3" xfId="6541"/>
    <cellStyle name="20% - Accent4 7 5 3" xfId="8019"/>
    <cellStyle name="20% - Accent4 7 5 4" xfId="5097"/>
    <cellStyle name="20% - Accent4 7 6" xfId="2534"/>
    <cellStyle name="20% - Accent4 7 6 2" xfId="8344"/>
    <cellStyle name="20% - Accent4 7 6 3" xfId="5422"/>
    <cellStyle name="20% - Accent4 7 7" xfId="6871"/>
    <cellStyle name="20% - Accent4 7 8" xfId="3978"/>
    <cellStyle name="20% - Accent4 8" xfId="798"/>
    <cellStyle name="20% - Accent4 8 2" xfId="976"/>
    <cellStyle name="20% - Accent4 8 2 2" xfId="1869"/>
    <cellStyle name="20% - Accent4 8 2 2 2" xfId="3337"/>
    <cellStyle name="20% - Accent4 8 2 2 2 2" xfId="9147"/>
    <cellStyle name="20% - Accent4 8 2 2 2 3" xfId="6225"/>
    <cellStyle name="20% - Accent4 8 2 2 3" xfId="7682"/>
    <cellStyle name="20% - Accent4 8 2 2 4" xfId="4781"/>
    <cellStyle name="20% - Accent4 8 2 3" xfId="2743"/>
    <cellStyle name="20% - Accent4 8 2 3 2" xfId="8553"/>
    <cellStyle name="20% - Accent4 8 2 3 3" xfId="5631"/>
    <cellStyle name="20% - Accent4 8 2 4" xfId="7080"/>
    <cellStyle name="20% - Accent4 8 2 5" xfId="4187"/>
    <cellStyle name="20% - Accent4 8 3" xfId="1694"/>
    <cellStyle name="20% - Accent4 8 3 2" xfId="3162"/>
    <cellStyle name="20% - Accent4 8 3 2 2" xfId="8972"/>
    <cellStyle name="20% - Accent4 8 3 2 3" xfId="6050"/>
    <cellStyle name="20% - Accent4 8 3 3" xfId="7507"/>
    <cellStyle name="20% - Accent4 8 3 4" xfId="4606"/>
    <cellStyle name="20% - Accent4 8 4" xfId="2568"/>
    <cellStyle name="20% - Accent4 8 4 2" xfId="8378"/>
    <cellStyle name="20% - Accent4 8 4 3" xfId="5456"/>
    <cellStyle name="20% - Accent4 8 5" xfId="6905"/>
    <cellStyle name="20% - Accent4 8 6" xfId="4012"/>
    <cellStyle name="20% - Accent4 9" xfId="1012"/>
    <cellStyle name="20% - Accent4 9 2" xfId="1899"/>
    <cellStyle name="20% - Accent4 9 2 2" xfId="3367"/>
    <cellStyle name="20% - Accent4 9 2 2 2" xfId="9177"/>
    <cellStyle name="20% - Accent4 9 2 2 3" xfId="6255"/>
    <cellStyle name="20% - Accent4 9 2 3" xfId="7712"/>
    <cellStyle name="20% - Accent4 9 2 4" xfId="4811"/>
    <cellStyle name="20% - Accent4 9 3" xfId="2773"/>
    <cellStyle name="20% - Accent4 9 3 2" xfId="8583"/>
    <cellStyle name="20% - Accent4 9 3 3" xfId="5661"/>
    <cellStyle name="20% - Accent4 9 4" xfId="7110"/>
    <cellStyle name="20% - Accent4 9 5" xfId="4217"/>
    <cellStyle name="20% - Accent5" xfId="332" builtinId="46" customBuiltin="1"/>
    <cellStyle name="20% - Accent5 10" xfId="855"/>
    <cellStyle name="20% - Accent5 10 2" xfId="1748"/>
    <cellStyle name="20% - Accent5 10 2 2" xfId="3216"/>
    <cellStyle name="20% - Accent5 10 2 2 2" xfId="9026"/>
    <cellStyle name="20% - Accent5 10 2 2 3" xfId="6104"/>
    <cellStyle name="20% - Accent5 10 2 3" xfId="7561"/>
    <cellStyle name="20% - Accent5 10 2 4" xfId="4660"/>
    <cellStyle name="20% - Accent5 10 3" xfId="2622"/>
    <cellStyle name="20% - Accent5 10 3 2" xfId="8432"/>
    <cellStyle name="20% - Accent5 10 3 3" xfId="5510"/>
    <cellStyle name="20% - Accent5 10 4" xfId="6959"/>
    <cellStyle name="20% - Accent5 10 5" xfId="4066"/>
    <cellStyle name="20% - Accent5 11" xfId="1523"/>
    <cellStyle name="20% - Accent5 11 2" xfId="2141"/>
    <cellStyle name="20% - Accent5 11 2 2" xfId="3589"/>
    <cellStyle name="20% - Accent5 11 2 2 2" xfId="9399"/>
    <cellStyle name="20% - Accent5 11 2 2 3" xfId="6477"/>
    <cellStyle name="20% - Accent5 11 2 3" xfId="7954"/>
    <cellStyle name="20% - Accent5 11 2 4" xfId="5033"/>
    <cellStyle name="20% - Accent5 11 3" xfId="2995"/>
    <cellStyle name="20% - Accent5 11 3 2" xfId="8805"/>
    <cellStyle name="20% - Accent5 11 3 3" xfId="5883"/>
    <cellStyle name="20% - Accent5 11 4" xfId="7336"/>
    <cellStyle name="20% - Accent5 11 5" xfId="4439"/>
    <cellStyle name="20% - Accent5 12" xfId="1573"/>
    <cellStyle name="20% - Accent5 12 2" xfId="3041"/>
    <cellStyle name="20% - Accent5 12 2 2" xfId="8851"/>
    <cellStyle name="20% - Accent5 12 2 3" xfId="5929"/>
    <cellStyle name="20% - Accent5 12 3" xfId="7386"/>
    <cellStyle name="20% - Accent5 12 4" xfId="4485"/>
    <cellStyle name="20% - Accent5 13" xfId="2159"/>
    <cellStyle name="20% - Accent5 13 2" xfId="3607"/>
    <cellStyle name="20% - Accent5 13 2 2" xfId="9417"/>
    <cellStyle name="20% - Accent5 13 2 3" xfId="6495"/>
    <cellStyle name="20% - Accent5 13 3" xfId="7972"/>
    <cellStyle name="20% - Accent5 13 4" xfId="5051"/>
    <cellStyle name="20% - Accent5 14" xfId="2209"/>
    <cellStyle name="20% - Accent5 14 2" xfId="3654"/>
    <cellStyle name="20% - Accent5 14 2 2" xfId="9464"/>
    <cellStyle name="20% - Accent5 14 2 3" xfId="6542"/>
    <cellStyle name="20% - Accent5 14 3" xfId="8020"/>
    <cellStyle name="20% - Accent5 14 4" xfId="5098"/>
    <cellStyle name="20% - Accent5 15" xfId="2447"/>
    <cellStyle name="20% - Accent5 15 2" xfId="8257"/>
    <cellStyle name="20% - Accent5 15 3" xfId="5335"/>
    <cellStyle name="20% - Accent5 16" xfId="6784"/>
    <cellStyle name="20% - Accent5 17" xfId="3891"/>
    <cellStyle name="20% - Accent5 18" xfId="9675"/>
    <cellStyle name="20% - Accent5 19" xfId="9695"/>
    <cellStyle name="20% - Accent5 2" xfId="156"/>
    <cellStyle name="20% - Accent5 2 2" xfId="378"/>
    <cellStyle name="20% - Accent5 3" xfId="157"/>
    <cellStyle name="20% - Accent5 3 2" xfId="1021"/>
    <cellStyle name="20% - Accent5 3 2 2" xfId="1906"/>
    <cellStyle name="20% - Accent5 3 2 2 2" xfId="3374"/>
    <cellStyle name="20% - Accent5 3 2 2 2 2" xfId="9184"/>
    <cellStyle name="20% - Accent5 3 2 2 2 3" xfId="6262"/>
    <cellStyle name="20% - Accent5 3 2 2 3" xfId="7719"/>
    <cellStyle name="20% - Accent5 3 2 2 4" xfId="4818"/>
    <cellStyle name="20% - Accent5 3 2 3" xfId="2780"/>
    <cellStyle name="20% - Accent5 3 2 3 2" xfId="8590"/>
    <cellStyle name="20% - Accent5 3 2 3 3" xfId="5668"/>
    <cellStyle name="20% - Accent5 3 2 4" xfId="7117"/>
    <cellStyle name="20% - Accent5 3 2 5" xfId="4224"/>
    <cellStyle name="20% - Accent5 3 3" xfId="874"/>
    <cellStyle name="20% - Accent5 3 3 2" xfId="1767"/>
    <cellStyle name="20% - Accent5 3 3 2 2" xfId="3235"/>
    <cellStyle name="20% - Accent5 3 3 2 2 2" xfId="9045"/>
    <cellStyle name="20% - Accent5 3 3 2 2 3" xfId="6123"/>
    <cellStyle name="20% - Accent5 3 3 2 3" xfId="7580"/>
    <cellStyle name="20% - Accent5 3 3 2 4" xfId="4679"/>
    <cellStyle name="20% - Accent5 3 3 3" xfId="2641"/>
    <cellStyle name="20% - Accent5 3 3 3 2" xfId="8451"/>
    <cellStyle name="20% - Accent5 3 3 3 3" xfId="5529"/>
    <cellStyle name="20% - Accent5 3 3 4" xfId="6978"/>
    <cellStyle name="20% - Accent5 3 3 5" xfId="4085"/>
    <cellStyle name="20% - Accent5 3 4" xfId="1592"/>
    <cellStyle name="20% - Accent5 3 4 2" xfId="3060"/>
    <cellStyle name="20% - Accent5 3 4 2 2" xfId="8870"/>
    <cellStyle name="20% - Accent5 3 4 2 3" xfId="5948"/>
    <cellStyle name="20% - Accent5 3 4 3" xfId="7405"/>
    <cellStyle name="20% - Accent5 3 4 4" xfId="4504"/>
    <cellStyle name="20% - Accent5 3 5" xfId="2210"/>
    <cellStyle name="20% - Accent5 3 5 2" xfId="3655"/>
    <cellStyle name="20% - Accent5 3 5 2 2" xfId="9465"/>
    <cellStyle name="20% - Accent5 3 5 2 3" xfId="6543"/>
    <cellStyle name="20% - Accent5 3 5 3" xfId="8021"/>
    <cellStyle name="20% - Accent5 3 5 4" xfId="5099"/>
    <cellStyle name="20% - Accent5 3 6" xfId="2466"/>
    <cellStyle name="20% - Accent5 3 6 2" xfId="8276"/>
    <cellStyle name="20% - Accent5 3 6 3" xfId="5354"/>
    <cellStyle name="20% - Accent5 3 7" xfId="6803"/>
    <cellStyle name="20% - Accent5 3 8" xfId="3910"/>
    <cellStyle name="20% - Accent5 3 9" xfId="692"/>
    <cellStyle name="20% - Accent5 4" xfId="158"/>
    <cellStyle name="20% - Accent5 4 2" xfId="1022"/>
    <cellStyle name="20% - Accent5 4 2 2" xfId="1907"/>
    <cellStyle name="20% - Accent5 4 2 2 2" xfId="3375"/>
    <cellStyle name="20% - Accent5 4 2 2 2 2" xfId="9185"/>
    <cellStyle name="20% - Accent5 4 2 2 2 3" xfId="6263"/>
    <cellStyle name="20% - Accent5 4 2 2 3" xfId="7720"/>
    <cellStyle name="20% - Accent5 4 2 2 4" xfId="4819"/>
    <cellStyle name="20% - Accent5 4 2 3" xfId="2781"/>
    <cellStyle name="20% - Accent5 4 2 3 2" xfId="8591"/>
    <cellStyle name="20% - Accent5 4 2 3 3" xfId="5669"/>
    <cellStyle name="20% - Accent5 4 2 4" xfId="7118"/>
    <cellStyle name="20% - Accent5 4 2 5" xfId="4225"/>
    <cellStyle name="20% - Accent5 4 3" xfId="895"/>
    <cellStyle name="20% - Accent5 4 3 2" xfId="1788"/>
    <cellStyle name="20% - Accent5 4 3 2 2" xfId="3256"/>
    <cellStyle name="20% - Accent5 4 3 2 2 2" xfId="9066"/>
    <cellStyle name="20% - Accent5 4 3 2 2 3" xfId="6144"/>
    <cellStyle name="20% - Accent5 4 3 2 3" xfId="7601"/>
    <cellStyle name="20% - Accent5 4 3 2 4" xfId="4700"/>
    <cellStyle name="20% - Accent5 4 3 3" xfId="2662"/>
    <cellStyle name="20% - Accent5 4 3 3 2" xfId="8472"/>
    <cellStyle name="20% - Accent5 4 3 3 3" xfId="5550"/>
    <cellStyle name="20% - Accent5 4 3 4" xfId="6999"/>
    <cellStyle name="20% - Accent5 4 3 5" xfId="4106"/>
    <cellStyle name="20% - Accent5 4 4" xfId="1613"/>
    <cellStyle name="20% - Accent5 4 4 2" xfId="3081"/>
    <cellStyle name="20% - Accent5 4 4 2 2" xfId="8891"/>
    <cellStyle name="20% - Accent5 4 4 2 3" xfId="5969"/>
    <cellStyle name="20% - Accent5 4 4 3" xfId="7426"/>
    <cellStyle name="20% - Accent5 4 4 4" xfId="4525"/>
    <cellStyle name="20% - Accent5 4 5" xfId="2211"/>
    <cellStyle name="20% - Accent5 4 5 2" xfId="3656"/>
    <cellStyle name="20% - Accent5 4 5 2 2" xfId="9466"/>
    <cellStyle name="20% - Accent5 4 5 2 3" xfId="6544"/>
    <cellStyle name="20% - Accent5 4 5 3" xfId="8022"/>
    <cellStyle name="20% - Accent5 4 5 4" xfId="5100"/>
    <cellStyle name="20% - Accent5 4 6" xfId="2487"/>
    <cellStyle name="20% - Accent5 4 6 2" xfId="8297"/>
    <cellStyle name="20% - Accent5 4 6 3" xfId="5375"/>
    <cellStyle name="20% - Accent5 4 7" xfId="6824"/>
    <cellStyle name="20% - Accent5 4 8" xfId="3931"/>
    <cellStyle name="20% - Accent5 4 9" xfId="713"/>
    <cellStyle name="20% - Accent5 5" xfId="159"/>
    <cellStyle name="20% - Accent5 5 2" xfId="1023"/>
    <cellStyle name="20% - Accent5 5 2 2" xfId="1908"/>
    <cellStyle name="20% - Accent5 5 2 2 2" xfId="3376"/>
    <cellStyle name="20% - Accent5 5 2 2 2 2" xfId="9186"/>
    <cellStyle name="20% - Accent5 5 2 2 2 3" xfId="6264"/>
    <cellStyle name="20% - Accent5 5 2 2 3" xfId="7721"/>
    <cellStyle name="20% - Accent5 5 2 2 4" xfId="4820"/>
    <cellStyle name="20% - Accent5 5 2 3" xfId="2782"/>
    <cellStyle name="20% - Accent5 5 2 3 2" xfId="8592"/>
    <cellStyle name="20% - Accent5 5 2 3 3" xfId="5670"/>
    <cellStyle name="20% - Accent5 5 2 4" xfId="7119"/>
    <cellStyle name="20% - Accent5 5 2 5" xfId="4226"/>
    <cellStyle name="20% - Accent5 5 3" xfId="910"/>
    <cellStyle name="20% - Accent5 5 3 2" xfId="1803"/>
    <cellStyle name="20% - Accent5 5 3 2 2" xfId="3271"/>
    <cellStyle name="20% - Accent5 5 3 2 2 2" xfId="9081"/>
    <cellStyle name="20% - Accent5 5 3 2 2 3" xfId="6159"/>
    <cellStyle name="20% - Accent5 5 3 2 3" xfId="7616"/>
    <cellStyle name="20% - Accent5 5 3 2 4" xfId="4715"/>
    <cellStyle name="20% - Accent5 5 3 3" xfId="2677"/>
    <cellStyle name="20% - Accent5 5 3 3 2" xfId="8487"/>
    <cellStyle name="20% - Accent5 5 3 3 3" xfId="5565"/>
    <cellStyle name="20% - Accent5 5 3 4" xfId="7014"/>
    <cellStyle name="20% - Accent5 5 3 5" xfId="4121"/>
    <cellStyle name="20% - Accent5 5 4" xfId="1628"/>
    <cellStyle name="20% - Accent5 5 4 2" xfId="3096"/>
    <cellStyle name="20% - Accent5 5 4 2 2" xfId="8906"/>
    <cellStyle name="20% - Accent5 5 4 2 3" xfId="5984"/>
    <cellStyle name="20% - Accent5 5 4 3" xfId="7441"/>
    <cellStyle name="20% - Accent5 5 4 4" xfId="4540"/>
    <cellStyle name="20% - Accent5 5 5" xfId="2212"/>
    <cellStyle name="20% - Accent5 5 5 2" xfId="3657"/>
    <cellStyle name="20% - Accent5 5 5 2 2" xfId="9467"/>
    <cellStyle name="20% - Accent5 5 5 2 3" xfId="6545"/>
    <cellStyle name="20% - Accent5 5 5 3" xfId="8023"/>
    <cellStyle name="20% - Accent5 5 5 4" xfId="5101"/>
    <cellStyle name="20% - Accent5 5 6" xfId="2502"/>
    <cellStyle name="20% - Accent5 5 6 2" xfId="8312"/>
    <cellStyle name="20% - Accent5 5 6 3" xfId="5390"/>
    <cellStyle name="20% - Accent5 5 7" xfId="6839"/>
    <cellStyle name="20% - Accent5 5 8" xfId="3946"/>
    <cellStyle name="20% - Accent5 5 9" xfId="728"/>
    <cellStyle name="20% - Accent5 6" xfId="155"/>
    <cellStyle name="20% - Accent5 6 2" xfId="1024"/>
    <cellStyle name="20% - Accent5 6 2 2" xfId="1909"/>
    <cellStyle name="20% - Accent5 6 2 2 2" xfId="3377"/>
    <cellStyle name="20% - Accent5 6 2 2 2 2" xfId="9187"/>
    <cellStyle name="20% - Accent5 6 2 2 2 3" xfId="6265"/>
    <cellStyle name="20% - Accent5 6 2 2 3" xfId="7722"/>
    <cellStyle name="20% - Accent5 6 2 2 4" xfId="4821"/>
    <cellStyle name="20% - Accent5 6 2 3" xfId="2783"/>
    <cellStyle name="20% - Accent5 6 2 3 2" xfId="8593"/>
    <cellStyle name="20% - Accent5 6 2 3 3" xfId="5671"/>
    <cellStyle name="20% - Accent5 6 2 4" xfId="7120"/>
    <cellStyle name="20% - Accent5 6 2 5" xfId="4227"/>
    <cellStyle name="20% - Accent5 6 3" xfId="924"/>
    <cellStyle name="20% - Accent5 6 3 2" xfId="1817"/>
    <cellStyle name="20% - Accent5 6 3 2 2" xfId="3285"/>
    <cellStyle name="20% - Accent5 6 3 2 2 2" xfId="9095"/>
    <cellStyle name="20% - Accent5 6 3 2 2 3" xfId="6173"/>
    <cellStyle name="20% - Accent5 6 3 2 3" xfId="7630"/>
    <cellStyle name="20% - Accent5 6 3 2 4" xfId="4729"/>
    <cellStyle name="20% - Accent5 6 3 3" xfId="2691"/>
    <cellStyle name="20% - Accent5 6 3 3 2" xfId="8501"/>
    <cellStyle name="20% - Accent5 6 3 3 3" xfId="5579"/>
    <cellStyle name="20% - Accent5 6 3 4" xfId="7028"/>
    <cellStyle name="20% - Accent5 6 3 5" xfId="4135"/>
    <cellStyle name="20% - Accent5 6 4" xfId="1642"/>
    <cellStyle name="20% - Accent5 6 4 2" xfId="3110"/>
    <cellStyle name="20% - Accent5 6 4 2 2" xfId="8920"/>
    <cellStyle name="20% - Accent5 6 4 2 3" xfId="5998"/>
    <cellStyle name="20% - Accent5 6 4 3" xfId="7455"/>
    <cellStyle name="20% - Accent5 6 4 4" xfId="4554"/>
    <cellStyle name="20% - Accent5 6 5" xfId="2213"/>
    <cellStyle name="20% - Accent5 6 5 2" xfId="3658"/>
    <cellStyle name="20% - Accent5 6 5 2 2" xfId="9468"/>
    <cellStyle name="20% - Accent5 6 5 2 3" xfId="6546"/>
    <cellStyle name="20% - Accent5 6 5 3" xfId="8024"/>
    <cellStyle name="20% - Accent5 6 5 4" xfId="5102"/>
    <cellStyle name="20% - Accent5 6 6" xfId="2516"/>
    <cellStyle name="20% - Accent5 6 6 2" xfId="8326"/>
    <cellStyle name="20% - Accent5 6 6 3" xfId="5404"/>
    <cellStyle name="20% - Accent5 6 7" xfId="6853"/>
    <cellStyle name="20% - Accent5 6 8" xfId="3960"/>
    <cellStyle name="20% - Accent5 6 9" xfId="742"/>
    <cellStyle name="20% - Accent5 7" xfId="762"/>
    <cellStyle name="20% - Accent5 7 2" xfId="1025"/>
    <cellStyle name="20% - Accent5 7 2 2" xfId="1910"/>
    <cellStyle name="20% - Accent5 7 2 2 2" xfId="3378"/>
    <cellStyle name="20% - Accent5 7 2 2 2 2" xfId="9188"/>
    <cellStyle name="20% - Accent5 7 2 2 2 3" xfId="6266"/>
    <cellStyle name="20% - Accent5 7 2 2 3" xfId="7723"/>
    <cellStyle name="20% - Accent5 7 2 2 4" xfId="4822"/>
    <cellStyle name="20% - Accent5 7 2 3" xfId="2784"/>
    <cellStyle name="20% - Accent5 7 2 3 2" xfId="8594"/>
    <cellStyle name="20% - Accent5 7 2 3 3" xfId="5672"/>
    <cellStyle name="20% - Accent5 7 2 4" xfId="7121"/>
    <cellStyle name="20% - Accent5 7 2 5" xfId="4228"/>
    <cellStyle name="20% - Accent5 7 3" xfId="944"/>
    <cellStyle name="20% - Accent5 7 3 2" xfId="1837"/>
    <cellStyle name="20% - Accent5 7 3 2 2" xfId="3305"/>
    <cellStyle name="20% - Accent5 7 3 2 2 2" xfId="9115"/>
    <cellStyle name="20% - Accent5 7 3 2 2 3" xfId="6193"/>
    <cellStyle name="20% - Accent5 7 3 2 3" xfId="7650"/>
    <cellStyle name="20% - Accent5 7 3 2 4" xfId="4749"/>
    <cellStyle name="20% - Accent5 7 3 3" xfId="2711"/>
    <cellStyle name="20% - Accent5 7 3 3 2" xfId="8521"/>
    <cellStyle name="20% - Accent5 7 3 3 3" xfId="5599"/>
    <cellStyle name="20% - Accent5 7 3 4" xfId="7048"/>
    <cellStyle name="20% - Accent5 7 3 5" xfId="4155"/>
    <cellStyle name="20% - Accent5 7 4" xfId="1662"/>
    <cellStyle name="20% - Accent5 7 4 2" xfId="3130"/>
    <cellStyle name="20% - Accent5 7 4 2 2" xfId="8940"/>
    <cellStyle name="20% - Accent5 7 4 2 3" xfId="6018"/>
    <cellStyle name="20% - Accent5 7 4 3" xfId="7475"/>
    <cellStyle name="20% - Accent5 7 4 4" xfId="4574"/>
    <cellStyle name="20% - Accent5 7 5" xfId="2214"/>
    <cellStyle name="20% - Accent5 7 5 2" xfId="3659"/>
    <cellStyle name="20% - Accent5 7 5 2 2" xfId="9469"/>
    <cellStyle name="20% - Accent5 7 5 2 3" xfId="6547"/>
    <cellStyle name="20% - Accent5 7 5 3" xfId="8025"/>
    <cellStyle name="20% - Accent5 7 5 4" xfId="5103"/>
    <cellStyle name="20% - Accent5 7 6" xfId="2536"/>
    <cellStyle name="20% - Accent5 7 6 2" xfId="8346"/>
    <cellStyle name="20% - Accent5 7 6 3" xfId="5424"/>
    <cellStyle name="20% - Accent5 7 7" xfId="6873"/>
    <cellStyle name="20% - Accent5 7 8" xfId="3980"/>
    <cellStyle name="20% - Accent5 8" xfId="801"/>
    <cellStyle name="20% - Accent5 8 2" xfId="979"/>
    <cellStyle name="20% - Accent5 8 2 2" xfId="1872"/>
    <cellStyle name="20% - Accent5 8 2 2 2" xfId="3340"/>
    <cellStyle name="20% - Accent5 8 2 2 2 2" xfId="9150"/>
    <cellStyle name="20% - Accent5 8 2 2 2 3" xfId="6228"/>
    <cellStyle name="20% - Accent5 8 2 2 3" xfId="7685"/>
    <cellStyle name="20% - Accent5 8 2 2 4" xfId="4784"/>
    <cellStyle name="20% - Accent5 8 2 3" xfId="2746"/>
    <cellStyle name="20% - Accent5 8 2 3 2" xfId="8556"/>
    <cellStyle name="20% - Accent5 8 2 3 3" xfId="5634"/>
    <cellStyle name="20% - Accent5 8 2 4" xfId="7083"/>
    <cellStyle name="20% - Accent5 8 2 5" xfId="4190"/>
    <cellStyle name="20% - Accent5 8 3" xfId="1697"/>
    <cellStyle name="20% - Accent5 8 3 2" xfId="3165"/>
    <cellStyle name="20% - Accent5 8 3 2 2" xfId="8975"/>
    <cellStyle name="20% - Accent5 8 3 2 3" xfId="6053"/>
    <cellStyle name="20% - Accent5 8 3 3" xfId="7510"/>
    <cellStyle name="20% - Accent5 8 3 4" xfId="4609"/>
    <cellStyle name="20% - Accent5 8 4" xfId="2571"/>
    <cellStyle name="20% - Accent5 8 4 2" xfId="8381"/>
    <cellStyle name="20% - Accent5 8 4 3" xfId="5459"/>
    <cellStyle name="20% - Accent5 8 5" xfId="6908"/>
    <cellStyle name="20% - Accent5 8 6" xfId="4015"/>
    <cellStyle name="20% - Accent5 9" xfId="1020"/>
    <cellStyle name="20% - Accent5 9 2" xfId="1905"/>
    <cellStyle name="20% - Accent5 9 2 2" xfId="3373"/>
    <cellStyle name="20% - Accent5 9 2 2 2" xfId="9183"/>
    <cellStyle name="20% - Accent5 9 2 2 3" xfId="6261"/>
    <cellStyle name="20% - Accent5 9 2 3" xfId="7718"/>
    <cellStyle name="20% - Accent5 9 2 4" xfId="4817"/>
    <cellStyle name="20% - Accent5 9 3" xfId="2779"/>
    <cellStyle name="20% - Accent5 9 3 2" xfId="8589"/>
    <cellStyle name="20% - Accent5 9 3 3" xfId="5667"/>
    <cellStyle name="20% - Accent5 9 4" xfId="7116"/>
    <cellStyle name="20% - Accent5 9 5" xfId="4223"/>
    <cellStyle name="20% - Accent6" xfId="336" builtinId="50" customBuiltin="1"/>
    <cellStyle name="20% - Accent6 10" xfId="857"/>
    <cellStyle name="20% - Accent6 10 2" xfId="1750"/>
    <cellStyle name="20% - Accent6 10 2 2" xfId="3218"/>
    <cellStyle name="20% - Accent6 10 2 2 2" xfId="9028"/>
    <cellStyle name="20% - Accent6 10 2 2 3" xfId="6106"/>
    <cellStyle name="20% - Accent6 10 2 3" xfId="7563"/>
    <cellStyle name="20% - Accent6 10 2 4" xfId="4662"/>
    <cellStyle name="20% - Accent6 10 3" xfId="2624"/>
    <cellStyle name="20% - Accent6 10 3 2" xfId="8434"/>
    <cellStyle name="20% - Accent6 10 3 3" xfId="5512"/>
    <cellStyle name="20% - Accent6 10 4" xfId="6961"/>
    <cellStyle name="20% - Accent6 10 5" xfId="4068"/>
    <cellStyle name="20% - Accent6 11" xfId="1525"/>
    <cellStyle name="20% - Accent6 11 2" xfId="2143"/>
    <cellStyle name="20% - Accent6 11 2 2" xfId="3591"/>
    <cellStyle name="20% - Accent6 11 2 2 2" xfId="9401"/>
    <cellStyle name="20% - Accent6 11 2 2 3" xfId="6479"/>
    <cellStyle name="20% - Accent6 11 2 3" xfId="7956"/>
    <cellStyle name="20% - Accent6 11 2 4" xfId="5035"/>
    <cellStyle name="20% - Accent6 11 3" xfId="2997"/>
    <cellStyle name="20% - Accent6 11 3 2" xfId="8807"/>
    <cellStyle name="20% - Accent6 11 3 3" xfId="5885"/>
    <cellStyle name="20% - Accent6 11 4" xfId="7338"/>
    <cellStyle name="20% - Accent6 11 5" xfId="4441"/>
    <cellStyle name="20% - Accent6 12" xfId="1575"/>
    <cellStyle name="20% - Accent6 12 2" xfId="3043"/>
    <cellStyle name="20% - Accent6 12 2 2" xfId="8853"/>
    <cellStyle name="20% - Accent6 12 2 3" xfId="5931"/>
    <cellStyle name="20% - Accent6 12 3" xfId="7388"/>
    <cellStyle name="20% - Accent6 12 4" xfId="4487"/>
    <cellStyle name="20% - Accent6 13" xfId="2162"/>
    <cellStyle name="20% - Accent6 13 2" xfId="3610"/>
    <cellStyle name="20% - Accent6 13 2 2" xfId="9420"/>
    <cellStyle name="20% - Accent6 13 2 3" xfId="6498"/>
    <cellStyle name="20% - Accent6 13 3" xfId="7975"/>
    <cellStyle name="20% - Accent6 13 4" xfId="5054"/>
    <cellStyle name="20% - Accent6 14" xfId="2215"/>
    <cellStyle name="20% - Accent6 14 2" xfId="3660"/>
    <cellStyle name="20% - Accent6 14 2 2" xfId="9470"/>
    <cellStyle name="20% - Accent6 14 2 3" xfId="6548"/>
    <cellStyle name="20% - Accent6 14 3" xfId="8026"/>
    <cellStyle name="20% - Accent6 14 4" xfId="5104"/>
    <cellStyle name="20% - Accent6 15" xfId="2449"/>
    <cellStyle name="20% - Accent6 15 2" xfId="8259"/>
    <cellStyle name="20% - Accent6 15 3" xfId="5337"/>
    <cellStyle name="20% - Accent6 16" xfId="6786"/>
    <cellStyle name="20% - Accent6 17" xfId="3893"/>
    <cellStyle name="20% - Accent6 18" xfId="9677"/>
    <cellStyle name="20% - Accent6 19" xfId="9698"/>
    <cellStyle name="20% - Accent6 2" xfId="161"/>
    <cellStyle name="20% - Accent6 2 2" xfId="1027"/>
    <cellStyle name="20% - Accent6 2 3" xfId="379"/>
    <cellStyle name="20% - Accent6 3" xfId="162"/>
    <cellStyle name="20% - Accent6 3 2" xfId="1029"/>
    <cellStyle name="20% - Accent6 3 2 2" xfId="1912"/>
    <cellStyle name="20% - Accent6 3 2 2 2" xfId="3380"/>
    <cellStyle name="20% - Accent6 3 2 2 2 2" xfId="9190"/>
    <cellStyle name="20% - Accent6 3 2 2 2 3" xfId="6268"/>
    <cellStyle name="20% - Accent6 3 2 2 3" xfId="7725"/>
    <cellStyle name="20% - Accent6 3 2 2 4" xfId="4824"/>
    <cellStyle name="20% - Accent6 3 2 3" xfId="2216"/>
    <cellStyle name="20% - Accent6 3 2 3 2" xfId="3661"/>
    <cellStyle name="20% - Accent6 3 2 3 2 2" xfId="9471"/>
    <cellStyle name="20% - Accent6 3 2 3 2 3" xfId="6549"/>
    <cellStyle name="20% - Accent6 3 2 3 3" xfId="8027"/>
    <cellStyle name="20% - Accent6 3 2 3 4" xfId="5105"/>
    <cellStyle name="20% - Accent6 3 2 4" xfId="2786"/>
    <cellStyle name="20% - Accent6 3 2 4 2" xfId="8596"/>
    <cellStyle name="20% - Accent6 3 2 4 3" xfId="5674"/>
    <cellStyle name="20% - Accent6 3 2 5" xfId="7123"/>
    <cellStyle name="20% - Accent6 3 2 6" xfId="4230"/>
    <cellStyle name="20% - Accent6 3 3" xfId="1028"/>
    <cellStyle name="20% - Accent6 3 4" xfId="876"/>
    <cellStyle name="20% - Accent6 3 4 2" xfId="1769"/>
    <cellStyle name="20% - Accent6 3 4 2 2" xfId="3237"/>
    <cellStyle name="20% - Accent6 3 4 2 2 2" xfId="9047"/>
    <cellStyle name="20% - Accent6 3 4 2 2 3" xfId="6125"/>
    <cellStyle name="20% - Accent6 3 4 2 3" xfId="7582"/>
    <cellStyle name="20% - Accent6 3 4 2 4" xfId="4681"/>
    <cellStyle name="20% - Accent6 3 4 3" xfId="2643"/>
    <cellStyle name="20% - Accent6 3 4 3 2" xfId="8453"/>
    <cellStyle name="20% - Accent6 3 4 3 3" xfId="5531"/>
    <cellStyle name="20% - Accent6 3 4 4" xfId="6980"/>
    <cellStyle name="20% - Accent6 3 4 5" xfId="4087"/>
    <cellStyle name="20% - Accent6 3 5" xfId="1594"/>
    <cellStyle name="20% - Accent6 3 5 2" xfId="3062"/>
    <cellStyle name="20% - Accent6 3 5 2 2" xfId="8872"/>
    <cellStyle name="20% - Accent6 3 5 2 3" xfId="5950"/>
    <cellStyle name="20% - Accent6 3 5 3" xfId="7407"/>
    <cellStyle name="20% - Accent6 3 5 4" xfId="4506"/>
    <cellStyle name="20% - Accent6 3 6" xfId="2468"/>
    <cellStyle name="20% - Accent6 3 6 2" xfId="8278"/>
    <cellStyle name="20% - Accent6 3 6 3" xfId="5356"/>
    <cellStyle name="20% - Accent6 3 7" xfId="6805"/>
    <cellStyle name="20% - Accent6 3 8" xfId="3912"/>
    <cellStyle name="20% - Accent6 3 9" xfId="694"/>
    <cellStyle name="20% - Accent6 4" xfId="163"/>
    <cellStyle name="20% - Accent6 4 2" xfId="1030"/>
    <cellStyle name="20% - Accent6 4 2 2" xfId="1913"/>
    <cellStyle name="20% - Accent6 4 2 2 2" xfId="3381"/>
    <cellStyle name="20% - Accent6 4 2 2 2 2" xfId="9191"/>
    <cellStyle name="20% - Accent6 4 2 2 2 3" xfId="6269"/>
    <cellStyle name="20% - Accent6 4 2 2 3" xfId="7726"/>
    <cellStyle name="20% - Accent6 4 2 2 4" xfId="4825"/>
    <cellStyle name="20% - Accent6 4 2 3" xfId="2787"/>
    <cellStyle name="20% - Accent6 4 2 3 2" xfId="8597"/>
    <cellStyle name="20% - Accent6 4 2 3 3" xfId="5675"/>
    <cellStyle name="20% - Accent6 4 2 4" xfId="7124"/>
    <cellStyle name="20% - Accent6 4 2 5" xfId="4231"/>
    <cellStyle name="20% - Accent6 4 3" xfId="897"/>
    <cellStyle name="20% - Accent6 4 3 2" xfId="1790"/>
    <cellStyle name="20% - Accent6 4 3 2 2" xfId="3258"/>
    <cellStyle name="20% - Accent6 4 3 2 2 2" xfId="9068"/>
    <cellStyle name="20% - Accent6 4 3 2 2 3" xfId="6146"/>
    <cellStyle name="20% - Accent6 4 3 2 3" xfId="7603"/>
    <cellStyle name="20% - Accent6 4 3 2 4" xfId="4702"/>
    <cellStyle name="20% - Accent6 4 3 3" xfId="2664"/>
    <cellStyle name="20% - Accent6 4 3 3 2" xfId="8474"/>
    <cellStyle name="20% - Accent6 4 3 3 3" xfId="5552"/>
    <cellStyle name="20% - Accent6 4 3 4" xfId="7001"/>
    <cellStyle name="20% - Accent6 4 3 5" xfId="4108"/>
    <cellStyle name="20% - Accent6 4 4" xfId="1615"/>
    <cellStyle name="20% - Accent6 4 4 2" xfId="3083"/>
    <cellStyle name="20% - Accent6 4 4 2 2" xfId="8893"/>
    <cellStyle name="20% - Accent6 4 4 2 3" xfId="5971"/>
    <cellStyle name="20% - Accent6 4 4 3" xfId="7428"/>
    <cellStyle name="20% - Accent6 4 4 4" xfId="4527"/>
    <cellStyle name="20% - Accent6 4 5" xfId="2217"/>
    <cellStyle name="20% - Accent6 4 5 2" xfId="3662"/>
    <cellStyle name="20% - Accent6 4 5 2 2" xfId="9472"/>
    <cellStyle name="20% - Accent6 4 5 2 3" xfId="6550"/>
    <cellStyle name="20% - Accent6 4 5 3" xfId="8028"/>
    <cellStyle name="20% - Accent6 4 5 4" xfId="5106"/>
    <cellStyle name="20% - Accent6 4 6" xfId="2489"/>
    <cellStyle name="20% - Accent6 4 6 2" xfId="8299"/>
    <cellStyle name="20% - Accent6 4 6 3" xfId="5377"/>
    <cellStyle name="20% - Accent6 4 7" xfId="6826"/>
    <cellStyle name="20% - Accent6 4 8" xfId="3933"/>
    <cellStyle name="20% - Accent6 4 9" xfId="715"/>
    <cellStyle name="20% - Accent6 5" xfId="164"/>
    <cellStyle name="20% - Accent6 5 2" xfId="1031"/>
    <cellStyle name="20% - Accent6 5 2 2" xfId="1914"/>
    <cellStyle name="20% - Accent6 5 2 2 2" xfId="3382"/>
    <cellStyle name="20% - Accent6 5 2 2 2 2" xfId="9192"/>
    <cellStyle name="20% - Accent6 5 2 2 2 3" xfId="6270"/>
    <cellStyle name="20% - Accent6 5 2 2 3" xfId="7727"/>
    <cellStyle name="20% - Accent6 5 2 2 4" xfId="4826"/>
    <cellStyle name="20% - Accent6 5 2 3" xfId="2788"/>
    <cellStyle name="20% - Accent6 5 2 3 2" xfId="8598"/>
    <cellStyle name="20% - Accent6 5 2 3 3" xfId="5676"/>
    <cellStyle name="20% - Accent6 5 2 4" xfId="7125"/>
    <cellStyle name="20% - Accent6 5 2 5" xfId="4232"/>
    <cellStyle name="20% - Accent6 5 3" xfId="912"/>
    <cellStyle name="20% - Accent6 5 3 2" xfId="1805"/>
    <cellStyle name="20% - Accent6 5 3 2 2" xfId="3273"/>
    <cellStyle name="20% - Accent6 5 3 2 2 2" xfId="9083"/>
    <cellStyle name="20% - Accent6 5 3 2 2 3" xfId="6161"/>
    <cellStyle name="20% - Accent6 5 3 2 3" xfId="7618"/>
    <cellStyle name="20% - Accent6 5 3 2 4" xfId="4717"/>
    <cellStyle name="20% - Accent6 5 3 3" xfId="2679"/>
    <cellStyle name="20% - Accent6 5 3 3 2" xfId="8489"/>
    <cellStyle name="20% - Accent6 5 3 3 3" xfId="5567"/>
    <cellStyle name="20% - Accent6 5 3 4" xfId="7016"/>
    <cellStyle name="20% - Accent6 5 3 5" xfId="4123"/>
    <cellStyle name="20% - Accent6 5 4" xfId="1630"/>
    <cellStyle name="20% - Accent6 5 4 2" xfId="3098"/>
    <cellStyle name="20% - Accent6 5 4 2 2" xfId="8908"/>
    <cellStyle name="20% - Accent6 5 4 2 3" xfId="5986"/>
    <cellStyle name="20% - Accent6 5 4 3" xfId="7443"/>
    <cellStyle name="20% - Accent6 5 4 4" xfId="4542"/>
    <cellStyle name="20% - Accent6 5 5" xfId="2218"/>
    <cellStyle name="20% - Accent6 5 5 2" xfId="3663"/>
    <cellStyle name="20% - Accent6 5 5 2 2" xfId="9473"/>
    <cellStyle name="20% - Accent6 5 5 2 3" xfId="6551"/>
    <cellStyle name="20% - Accent6 5 5 3" xfId="8029"/>
    <cellStyle name="20% - Accent6 5 5 4" xfId="5107"/>
    <cellStyle name="20% - Accent6 5 6" xfId="2504"/>
    <cellStyle name="20% - Accent6 5 6 2" xfId="8314"/>
    <cellStyle name="20% - Accent6 5 6 3" xfId="5392"/>
    <cellStyle name="20% - Accent6 5 7" xfId="6841"/>
    <cellStyle name="20% - Accent6 5 8" xfId="3948"/>
    <cellStyle name="20% - Accent6 5 9" xfId="730"/>
    <cellStyle name="20% - Accent6 6" xfId="160"/>
    <cellStyle name="20% - Accent6 6 2" xfId="1032"/>
    <cellStyle name="20% - Accent6 6 2 2" xfId="1915"/>
    <cellStyle name="20% - Accent6 6 2 2 2" xfId="3383"/>
    <cellStyle name="20% - Accent6 6 2 2 2 2" xfId="9193"/>
    <cellStyle name="20% - Accent6 6 2 2 2 3" xfId="6271"/>
    <cellStyle name="20% - Accent6 6 2 2 3" xfId="7728"/>
    <cellStyle name="20% - Accent6 6 2 2 4" xfId="4827"/>
    <cellStyle name="20% - Accent6 6 2 3" xfId="2789"/>
    <cellStyle name="20% - Accent6 6 2 3 2" xfId="8599"/>
    <cellStyle name="20% - Accent6 6 2 3 3" xfId="5677"/>
    <cellStyle name="20% - Accent6 6 2 4" xfId="7126"/>
    <cellStyle name="20% - Accent6 6 2 5" xfId="4233"/>
    <cellStyle name="20% - Accent6 6 3" xfId="926"/>
    <cellStyle name="20% - Accent6 6 3 2" xfId="1819"/>
    <cellStyle name="20% - Accent6 6 3 2 2" xfId="3287"/>
    <cellStyle name="20% - Accent6 6 3 2 2 2" xfId="9097"/>
    <cellStyle name="20% - Accent6 6 3 2 2 3" xfId="6175"/>
    <cellStyle name="20% - Accent6 6 3 2 3" xfId="7632"/>
    <cellStyle name="20% - Accent6 6 3 2 4" xfId="4731"/>
    <cellStyle name="20% - Accent6 6 3 3" xfId="2693"/>
    <cellStyle name="20% - Accent6 6 3 3 2" xfId="8503"/>
    <cellStyle name="20% - Accent6 6 3 3 3" xfId="5581"/>
    <cellStyle name="20% - Accent6 6 3 4" xfId="7030"/>
    <cellStyle name="20% - Accent6 6 3 5" xfId="4137"/>
    <cellStyle name="20% - Accent6 6 4" xfId="1644"/>
    <cellStyle name="20% - Accent6 6 4 2" xfId="3112"/>
    <cellStyle name="20% - Accent6 6 4 2 2" xfId="8922"/>
    <cellStyle name="20% - Accent6 6 4 2 3" xfId="6000"/>
    <cellStyle name="20% - Accent6 6 4 3" xfId="7457"/>
    <cellStyle name="20% - Accent6 6 4 4" xfId="4556"/>
    <cellStyle name="20% - Accent6 6 5" xfId="2219"/>
    <cellStyle name="20% - Accent6 6 5 2" xfId="3664"/>
    <cellStyle name="20% - Accent6 6 5 2 2" xfId="9474"/>
    <cellStyle name="20% - Accent6 6 5 2 3" xfId="6552"/>
    <cellStyle name="20% - Accent6 6 5 3" xfId="8030"/>
    <cellStyle name="20% - Accent6 6 5 4" xfId="5108"/>
    <cellStyle name="20% - Accent6 6 6" xfId="2518"/>
    <cellStyle name="20% - Accent6 6 6 2" xfId="8328"/>
    <cellStyle name="20% - Accent6 6 6 3" xfId="5406"/>
    <cellStyle name="20% - Accent6 6 7" xfId="6855"/>
    <cellStyle name="20% - Accent6 6 8" xfId="3962"/>
    <cellStyle name="20% - Accent6 6 9" xfId="744"/>
    <cellStyle name="20% - Accent6 7" xfId="764"/>
    <cellStyle name="20% - Accent6 7 2" xfId="1033"/>
    <cellStyle name="20% - Accent6 7 2 2" xfId="1916"/>
    <cellStyle name="20% - Accent6 7 2 2 2" xfId="3384"/>
    <cellStyle name="20% - Accent6 7 2 2 2 2" xfId="9194"/>
    <cellStyle name="20% - Accent6 7 2 2 2 3" xfId="6272"/>
    <cellStyle name="20% - Accent6 7 2 2 3" xfId="7729"/>
    <cellStyle name="20% - Accent6 7 2 2 4" xfId="4828"/>
    <cellStyle name="20% - Accent6 7 2 3" xfId="2790"/>
    <cellStyle name="20% - Accent6 7 2 3 2" xfId="8600"/>
    <cellStyle name="20% - Accent6 7 2 3 3" xfId="5678"/>
    <cellStyle name="20% - Accent6 7 2 4" xfId="7127"/>
    <cellStyle name="20% - Accent6 7 2 5" xfId="4234"/>
    <cellStyle name="20% - Accent6 7 3" xfId="946"/>
    <cellStyle name="20% - Accent6 7 3 2" xfId="1839"/>
    <cellStyle name="20% - Accent6 7 3 2 2" xfId="3307"/>
    <cellStyle name="20% - Accent6 7 3 2 2 2" xfId="9117"/>
    <cellStyle name="20% - Accent6 7 3 2 2 3" xfId="6195"/>
    <cellStyle name="20% - Accent6 7 3 2 3" xfId="7652"/>
    <cellStyle name="20% - Accent6 7 3 2 4" xfId="4751"/>
    <cellStyle name="20% - Accent6 7 3 3" xfId="2713"/>
    <cellStyle name="20% - Accent6 7 3 3 2" xfId="8523"/>
    <cellStyle name="20% - Accent6 7 3 3 3" xfId="5601"/>
    <cellStyle name="20% - Accent6 7 3 4" xfId="7050"/>
    <cellStyle name="20% - Accent6 7 3 5" xfId="4157"/>
    <cellStyle name="20% - Accent6 7 4" xfId="1664"/>
    <cellStyle name="20% - Accent6 7 4 2" xfId="3132"/>
    <cellStyle name="20% - Accent6 7 4 2 2" xfId="8942"/>
    <cellStyle name="20% - Accent6 7 4 2 3" xfId="6020"/>
    <cellStyle name="20% - Accent6 7 4 3" xfId="7477"/>
    <cellStyle name="20% - Accent6 7 4 4" xfId="4576"/>
    <cellStyle name="20% - Accent6 7 5" xfId="2220"/>
    <cellStyle name="20% - Accent6 7 5 2" xfId="3665"/>
    <cellStyle name="20% - Accent6 7 5 2 2" xfId="9475"/>
    <cellStyle name="20% - Accent6 7 5 2 3" xfId="6553"/>
    <cellStyle name="20% - Accent6 7 5 3" xfId="8031"/>
    <cellStyle name="20% - Accent6 7 5 4" xfId="5109"/>
    <cellStyle name="20% - Accent6 7 6" xfId="2538"/>
    <cellStyle name="20% - Accent6 7 6 2" xfId="8348"/>
    <cellStyle name="20% - Accent6 7 6 3" xfId="5426"/>
    <cellStyle name="20% - Accent6 7 7" xfId="6875"/>
    <cellStyle name="20% - Accent6 7 8" xfId="3982"/>
    <cellStyle name="20% - Accent6 8" xfId="804"/>
    <cellStyle name="20% - Accent6 8 2" xfId="982"/>
    <cellStyle name="20% - Accent6 8 2 2" xfId="1875"/>
    <cellStyle name="20% - Accent6 8 2 2 2" xfId="3343"/>
    <cellStyle name="20% - Accent6 8 2 2 2 2" xfId="9153"/>
    <cellStyle name="20% - Accent6 8 2 2 2 3" xfId="6231"/>
    <cellStyle name="20% - Accent6 8 2 2 3" xfId="7688"/>
    <cellStyle name="20% - Accent6 8 2 2 4" xfId="4787"/>
    <cellStyle name="20% - Accent6 8 2 3" xfId="2749"/>
    <cellStyle name="20% - Accent6 8 2 3 2" xfId="8559"/>
    <cellStyle name="20% - Accent6 8 2 3 3" xfId="5637"/>
    <cellStyle name="20% - Accent6 8 2 4" xfId="7086"/>
    <cellStyle name="20% - Accent6 8 2 5" xfId="4193"/>
    <cellStyle name="20% - Accent6 8 3" xfId="1700"/>
    <cellStyle name="20% - Accent6 8 3 2" xfId="3168"/>
    <cellStyle name="20% - Accent6 8 3 2 2" xfId="8978"/>
    <cellStyle name="20% - Accent6 8 3 2 3" xfId="6056"/>
    <cellStyle name="20% - Accent6 8 3 3" xfId="7513"/>
    <cellStyle name="20% - Accent6 8 3 4" xfId="4612"/>
    <cellStyle name="20% - Accent6 8 4" xfId="2574"/>
    <cellStyle name="20% - Accent6 8 4 2" xfId="8384"/>
    <cellStyle name="20% - Accent6 8 4 3" xfId="5462"/>
    <cellStyle name="20% - Accent6 8 5" xfId="6911"/>
    <cellStyle name="20% - Accent6 8 6" xfId="4018"/>
    <cellStyle name="20% - Accent6 9" xfId="1026"/>
    <cellStyle name="20% - Accent6 9 2" xfId="1911"/>
    <cellStyle name="20% - Accent6 9 2 2" xfId="3379"/>
    <cellStyle name="20% - Accent6 9 2 2 2" xfId="9189"/>
    <cellStyle name="20% - Accent6 9 2 2 3" xfId="6267"/>
    <cellStyle name="20% - Accent6 9 2 3" xfId="7724"/>
    <cellStyle name="20% - Accent6 9 2 4" xfId="4823"/>
    <cellStyle name="20% - Accent6 9 3" xfId="2785"/>
    <cellStyle name="20% - Accent6 9 3 2" xfId="8595"/>
    <cellStyle name="20% - Accent6 9 3 3" xfId="5673"/>
    <cellStyle name="20% - Accent6 9 4" xfId="7122"/>
    <cellStyle name="20% - Accent6 9 5" xfId="4229"/>
    <cellStyle name="40% - Accent1" xfId="317" builtinId="31" customBuiltin="1"/>
    <cellStyle name="40% - Accent1 10" xfId="848"/>
    <cellStyle name="40% - Accent1 10 2" xfId="1741"/>
    <cellStyle name="40% - Accent1 10 2 2" xfId="3209"/>
    <cellStyle name="40% - Accent1 10 2 2 2" xfId="9019"/>
    <cellStyle name="40% - Accent1 10 2 2 3" xfId="6097"/>
    <cellStyle name="40% - Accent1 10 2 3" xfId="7554"/>
    <cellStyle name="40% - Accent1 10 2 4" xfId="4653"/>
    <cellStyle name="40% - Accent1 10 3" xfId="2615"/>
    <cellStyle name="40% - Accent1 10 3 2" xfId="8425"/>
    <cellStyle name="40% - Accent1 10 3 3" xfId="5503"/>
    <cellStyle name="40% - Accent1 10 4" xfId="6952"/>
    <cellStyle name="40% - Accent1 10 5" xfId="4059"/>
    <cellStyle name="40% - Accent1 11" xfId="1516"/>
    <cellStyle name="40% - Accent1 11 2" xfId="2134"/>
    <cellStyle name="40% - Accent1 11 2 2" xfId="3582"/>
    <cellStyle name="40% - Accent1 11 2 2 2" xfId="9392"/>
    <cellStyle name="40% - Accent1 11 2 2 3" xfId="6470"/>
    <cellStyle name="40% - Accent1 11 2 3" xfId="7947"/>
    <cellStyle name="40% - Accent1 11 2 4" xfId="5026"/>
    <cellStyle name="40% - Accent1 11 3" xfId="2988"/>
    <cellStyle name="40% - Accent1 11 3 2" xfId="8798"/>
    <cellStyle name="40% - Accent1 11 3 3" xfId="5876"/>
    <cellStyle name="40% - Accent1 11 4" xfId="7329"/>
    <cellStyle name="40% - Accent1 11 5" xfId="4432"/>
    <cellStyle name="40% - Accent1 12" xfId="1566"/>
    <cellStyle name="40% - Accent1 12 2" xfId="3034"/>
    <cellStyle name="40% - Accent1 12 2 2" xfId="8844"/>
    <cellStyle name="40% - Accent1 12 2 3" xfId="5922"/>
    <cellStyle name="40% - Accent1 12 3" xfId="7379"/>
    <cellStyle name="40% - Accent1 12 4" xfId="4478"/>
    <cellStyle name="40% - Accent1 13" xfId="2151"/>
    <cellStyle name="40% - Accent1 13 2" xfId="3599"/>
    <cellStyle name="40% - Accent1 13 2 2" xfId="9409"/>
    <cellStyle name="40% - Accent1 13 2 3" xfId="6487"/>
    <cellStyle name="40% - Accent1 13 3" xfId="7964"/>
    <cellStyle name="40% - Accent1 13 4" xfId="5043"/>
    <cellStyle name="40% - Accent1 14" xfId="2221"/>
    <cellStyle name="40% - Accent1 14 2" xfId="3666"/>
    <cellStyle name="40% - Accent1 14 2 2" xfId="9476"/>
    <cellStyle name="40% - Accent1 14 2 3" xfId="6554"/>
    <cellStyle name="40% - Accent1 14 3" xfId="8032"/>
    <cellStyle name="40% - Accent1 14 4" xfId="5110"/>
    <cellStyle name="40% - Accent1 15" xfId="2440"/>
    <cellStyle name="40% - Accent1 15 2" xfId="8250"/>
    <cellStyle name="40% - Accent1 15 3" xfId="5328"/>
    <cellStyle name="40% - Accent1 16" xfId="6777"/>
    <cellStyle name="40% - Accent1 17" xfId="3884"/>
    <cellStyle name="40% - Accent1 18" xfId="9668"/>
    <cellStyle name="40% - Accent1 19" xfId="9688"/>
    <cellStyle name="40% - Accent1 2" xfId="166"/>
    <cellStyle name="40% - Accent1 2 2" xfId="1035"/>
    <cellStyle name="40% - Accent1 2 3" xfId="380"/>
    <cellStyle name="40% - Accent1 3" xfId="167"/>
    <cellStyle name="40% - Accent1 3 2" xfId="1037"/>
    <cellStyle name="40% - Accent1 3 2 2" xfId="1918"/>
    <cellStyle name="40% - Accent1 3 2 2 2" xfId="3386"/>
    <cellStyle name="40% - Accent1 3 2 2 2 2" xfId="9196"/>
    <cellStyle name="40% - Accent1 3 2 2 2 3" xfId="6274"/>
    <cellStyle name="40% - Accent1 3 2 2 3" xfId="7731"/>
    <cellStyle name="40% - Accent1 3 2 2 4" xfId="4830"/>
    <cellStyle name="40% - Accent1 3 2 3" xfId="2222"/>
    <cellStyle name="40% - Accent1 3 2 3 2" xfId="3667"/>
    <cellStyle name="40% - Accent1 3 2 3 2 2" xfId="9477"/>
    <cellStyle name="40% - Accent1 3 2 3 2 3" xfId="6555"/>
    <cellStyle name="40% - Accent1 3 2 3 3" xfId="8033"/>
    <cellStyle name="40% - Accent1 3 2 3 4" xfId="5111"/>
    <cellStyle name="40% - Accent1 3 2 4" xfId="2792"/>
    <cellStyle name="40% - Accent1 3 2 4 2" xfId="8602"/>
    <cellStyle name="40% - Accent1 3 2 4 3" xfId="5680"/>
    <cellStyle name="40% - Accent1 3 2 5" xfId="7129"/>
    <cellStyle name="40% - Accent1 3 2 6" xfId="4236"/>
    <cellStyle name="40% - Accent1 3 3" xfId="1036"/>
    <cellStyle name="40% - Accent1 3 4" xfId="867"/>
    <cellStyle name="40% - Accent1 3 4 2" xfId="1760"/>
    <cellStyle name="40% - Accent1 3 4 2 2" xfId="3228"/>
    <cellStyle name="40% - Accent1 3 4 2 2 2" xfId="9038"/>
    <cellStyle name="40% - Accent1 3 4 2 2 3" xfId="6116"/>
    <cellStyle name="40% - Accent1 3 4 2 3" xfId="7573"/>
    <cellStyle name="40% - Accent1 3 4 2 4" xfId="4672"/>
    <cellStyle name="40% - Accent1 3 4 3" xfId="2634"/>
    <cellStyle name="40% - Accent1 3 4 3 2" xfId="8444"/>
    <cellStyle name="40% - Accent1 3 4 3 3" xfId="5522"/>
    <cellStyle name="40% - Accent1 3 4 4" xfId="6971"/>
    <cellStyle name="40% - Accent1 3 4 5" xfId="4078"/>
    <cellStyle name="40% - Accent1 3 5" xfId="1585"/>
    <cellStyle name="40% - Accent1 3 5 2" xfId="3053"/>
    <cellStyle name="40% - Accent1 3 5 2 2" xfId="8863"/>
    <cellStyle name="40% - Accent1 3 5 2 3" xfId="5941"/>
    <cellStyle name="40% - Accent1 3 5 3" xfId="7398"/>
    <cellStyle name="40% - Accent1 3 5 4" xfId="4497"/>
    <cellStyle name="40% - Accent1 3 6" xfId="2459"/>
    <cellStyle name="40% - Accent1 3 6 2" xfId="8269"/>
    <cellStyle name="40% - Accent1 3 6 3" xfId="5347"/>
    <cellStyle name="40% - Accent1 3 7" xfId="6796"/>
    <cellStyle name="40% - Accent1 3 8" xfId="3903"/>
    <cellStyle name="40% - Accent1 3 9" xfId="685"/>
    <cellStyle name="40% - Accent1 4" xfId="168"/>
    <cellStyle name="40% - Accent1 4 2" xfId="1038"/>
    <cellStyle name="40% - Accent1 4 2 2" xfId="1919"/>
    <cellStyle name="40% - Accent1 4 2 2 2" xfId="3387"/>
    <cellStyle name="40% - Accent1 4 2 2 2 2" xfId="9197"/>
    <cellStyle name="40% - Accent1 4 2 2 2 3" xfId="6275"/>
    <cellStyle name="40% - Accent1 4 2 2 3" xfId="7732"/>
    <cellStyle name="40% - Accent1 4 2 2 4" xfId="4831"/>
    <cellStyle name="40% - Accent1 4 2 3" xfId="2793"/>
    <cellStyle name="40% - Accent1 4 2 3 2" xfId="8603"/>
    <cellStyle name="40% - Accent1 4 2 3 3" xfId="5681"/>
    <cellStyle name="40% - Accent1 4 2 4" xfId="7130"/>
    <cellStyle name="40% - Accent1 4 2 5" xfId="4237"/>
    <cellStyle name="40% - Accent1 4 3" xfId="888"/>
    <cellStyle name="40% - Accent1 4 3 2" xfId="1781"/>
    <cellStyle name="40% - Accent1 4 3 2 2" xfId="3249"/>
    <cellStyle name="40% - Accent1 4 3 2 2 2" xfId="9059"/>
    <cellStyle name="40% - Accent1 4 3 2 2 3" xfId="6137"/>
    <cellStyle name="40% - Accent1 4 3 2 3" xfId="7594"/>
    <cellStyle name="40% - Accent1 4 3 2 4" xfId="4693"/>
    <cellStyle name="40% - Accent1 4 3 3" xfId="2655"/>
    <cellStyle name="40% - Accent1 4 3 3 2" xfId="8465"/>
    <cellStyle name="40% - Accent1 4 3 3 3" xfId="5543"/>
    <cellStyle name="40% - Accent1 4 3 4" xfId="6992"/>
    <cellStyle name="40% - Accent1 4 3 5" xfId="4099"/>
    <cellStyle name="40% - Accent1 4 4" xfId="1606"/>
    <cellStyle name="40% - Accent1 4 4 2" xfId="3074"/>
    <cellStyle name="40% - Accent1 4 4 2 2" xfId="8884"/>
    <cellStyle name="40% - Accent1 4 4 2 3" xfId="5962"/>
    <cellStyle name="40% - Accent1 4 4 3" xfId="7419"/>
    <cellStyle name="40% - Accent1 4 4 4" xfId="4518"/>
    <cellStyle name="40% - Accent1 4 5" xfId="2223"/>
    <cellStyle name="40% - Accent1 4 5 2" xfId="3668"/>
    <cellStyle name="40% - Accent1 4 5 2 2" xfId="9478"/>
    <cellStyle name="40% - Accent1 4 5 2 3" xfId="6556"/>
    <cellStyle name="40% - Accent1 4 5 3" xfId="8034"/>
    <cellStyle name="40% - Accent1 4 5 4" xfId="5112"/>
    <cellStyle name="40% - Accent1 4 6" xfId="2480"/>
    <cellStyle name="40% - Accent1 4 6 2" xfId="8290"/>
    <cellStyle name="40% - Accent1 4 6 3" xfId="5368"/>
    <cellStyle name="40% - Accent1 4 7" xfId="6817"/>
    <cellStyle name="40% - Accent1 4 8" xfId="3924"/>
    <cellStyle name="40% - Accent1 4 9" xfId="706"/>
    <cellStyle name="40% - Accent1 5" xfId="169"/>
    <cellStyle name="40% - Accent1 5 2" xfId="1039"/>
    <cellStyle name="40% - Accent1 5 2 2" xfId="1920"/>
    <cellStyle name="40% - Accent1 5 2 2 2" xfId="3388"/>
    <cellStyle name="40% - Accent1 5 2 2 2 2" xfId="9198"/>
    <cellStyle name="40% - Accent1 5 2 2 2 3" xfId="6276"/>
    <cellStyle name="40% - Accent1 5 2 2 3" xfId="7733"/>
    <cellStyle name="40% - Accent1 5 2 2 4" xfId="4832"/>
    <cellStyle name="40% - Accent1 5 2 3" xfId="2794"/>
    <cellStyle name="40% - Accent1 5 2 3 2" xfId="8604"/>
    <cellStyle name="40% - Accent1 5 2 3 3" xfId="5682"/>
    <cellStyle name="40% - Accent1 5 2 4" xfId="7131"/>
    <cellStyle name="40% - Accent1 5 2 5" xfId="4238"/>
    <cellStyle name="40% - Accent1 5 3" xfId="903"/>
    <cellStyle name="40% - Accent1 5 3 2" xfId="1796"/>
    <cellStyle name="40% - Accent1 5 3 2 2" xfId="3264"/>
    <cellStyle name="40% - Accent1 5 3 2 2 2" xfId="9074"/>
    <cellStyle name="40% - Accent1 5 3 2 2 3" xfId="6152"/>
    <cellStyle name="40% - Accent1 5 3 2 3" xfId="7609"/>
    <cellStyle name="40% - Accent1 5 3 2 4" xfId="4708"/>
    <cellStyle name="40% - Accent1 5 3 3" xfId="2670"/>
    <cellStyle name="40% - Accent1 5 3 3 2" xfId="8480"/>
    <cellStyle name="40% - Accent1 5 3 3 3" xfId="5558"/>
    <cellStyle name="40% - Accent1 5 3 4" xfId="7007"/>
    <cellStyle name="40% - Accent1 5 3 5" xfId="4114"/>
    <cellStyle name="40% - Accent1 5 4" xfId="1621"/>
    <cellStyle name="40% - Accent1 5 4 2" xfId="3089"/>
    <cellStyle name="40% - Accent1 5 4 2 2" xfId="8899"/>
    <cellStyle name="40% - Accent1 5 4 2 3" xfId="5977"/>
    <cellStyle name="40% - Accent1 5 4 3" xfId="7434"/>
    <cellStyle name="40% - Accent1 5 4 4" xfId="4533"/>
    <cellStyle name="40% - Accent1 5 5" xfId="2224"/>
    <cellStyle name="40% - Accent1 5 5 2" xfId="3669"/>
    <cellStyle name="40% - Accent1 5 5 2 2" xfId="9479"/>
    <cellStyle name="40% - Accent1 5 5 2 3" xfId="6557"/>
    <cellStyle name="40% - Accent1 5 5 3" xfId="8035"/>
    <cellStyle name="40% - Accent1 5 5 4" xfId="5113"/>
    <cellStyle name="40% - Accent1 5 6" xfId="2495"/>
    <cellStyle name="40% - Accent1 5 6 2" xfId="8305"/>
    <cellStyle name="40% - Accent1 5 6 3" xfId="5383"/>
    <cellStyle name="40% - Accent1 5 7" xfId="6832"/>
    <cellStyle name="40% - Accent1 5 8" xfId="3939"/>
    <cellStyle name="40% - Accent1 5 9" xfId="721"/>
    <cellStyle name="40% - Accent1 6" xfId="165"/>
    <cellStyle name="40% - Accent1 6 2" xfId="1040"/>
    <cellStyle name="40% - Accent1 6 2 2" xfId="1921"/>
    <cellStyle name="40% - Accent1 6 2 2 2" xfId="3389"/>
    <cellStyle name="40% - Accent1 6 2 2 2 2" xfId="9199"/>
    <cellStyle name="40% - Accent1 6 2 2 2 3" xfId="6277"/>
    <cellStyle name="40% - Accent1 6 2 2 3" xfId="7734"/>
    <cellStyle name="40% - Accent1 6 2 2 4" xfId="4833"/>
    <cellStyle name="40% - Accent1 6 2 3" xfId="2795"/>
    <cellStyle name="40% - Accent1 6 2 3 2" xfId="8605"/>
    <cellStyle name="40% - Accent1 6 2 3 3" xfId="5683"/>
    <cellStyle name="40% - Accent1 6 2 4" xfId="7132"/>
    <cellStyle name="40% - Accent1 6 2 5" xfId="4239"/>
    <cellStyle name="40% - Accent1 6 3" xfId="917"/>
    <cellStyle name="40% - Accent1 6 3 2" xfId="1810"/>
    <cellStyle name="40% - Accent1 6 3 2 2" xfId="3278"/>
    <cellStyle name="40% - Accent1 6 3 2 2 2" xfId="9088"/>
    <cellStyle name="40% - Accent1 6 3 2 2 3" xfId="6166"/>
    <cellStyle name="40% - Accent1 6 3 2 3" xfId="7623"/>
    <cellStyle name="40% - Accent1 6 3 2 4" xfId="4722"/>
    <cellStyle name="40% - Accent1 6 3 3" xfId="2684"/>
    <cellStyle name="40% - Accent1 6 3 3 2" xfId="8494"/>
    <cellStyle name="40% - Accent1 6 3 3 3" xfId="5572"/>
    <cellStyle name="40% - Accent1 6 3 4" xfId="7021"/>
    <cellStyle name="40% - Accent1 6 3 5" xfId="4128"/>
    <cellStyle name="40% - Accent1 6 4" xfId="1635"/>
    <cellStyle name="40% - Accent1 6 4 2" xfId="3103"/>
    <cellStyle name="40% - Accent1 6 4 2 2" xfId="8913"/>
    <cellStyle name="40% - Accent1 6 4 2 3" xfId="5991"/>
    <cellStyle name="40% - Accent1 6 4 3" xfId="7448"/>
    <cellStyle name="40% - Accent1 6 4 4" xfId="4547"/>
    <cellStyle name="40% - Accent1 6 5" xfId="2225"/>
    <cellStyle name="40% - Accent1 6 5 2" xfId="3670"/>
    <cellStyle name="40% - Accent1 6 5 2 2" xfId="9480"/>
    <cellStyle name="40% - Accent1 6 5 2 3" xfId="6558"/>
    <cellStyle name="40% - Accent1 6 5 3" xfId="8036"/>
    <cellStyle name="40% - Accent1 6 5 4" xfId="5114"/>
    <cellStyle name="40% - Accent1 6 6" xfId="2509"/>
    <cellStyle name="40% - Accent1 6 6 2" xfId="8319"/>
    <cellStyle name="40% - Accent1 6 6 3" xfId="5397"/>
    <cellStyle name="40% - Accent1 6 7" xfId="6846"/>
    <cellStyle name="40% - Accent1 6 8" xfId="3953"/>
    <cellStyle name="40% - Accent1 6 9" xfId="735"/>
    <cellStyle name="40% - Accent1 7" xfId="754"/>
    <cellStyle name="40% - Accent1 7 2" xfId="1041"/>
    <cellStyle name="40% - Accent1 7 2 2" xfId="1922"/>
    <cellStyle name="40% - Accent1 7 2 2 2" xfId="3390"/>
    <cellStyle name="40% - Accent1 7 2 2 2 2" xfId="9200"/>
    <cellStyle name="40% - Accent1 7 2 2 2 3" xfId="6278"/>
    <cellStyle name="40% - Accent1 7 2 2 3" xfId="7735"/>
    <cellStyle name="40% - Accent1 7 2 2 4" xfId="4834"/>
    <cellStyle name="40% - Accent1 7 2 3" xfId="2796"/>
    <cellStyle name="40% - Accent1 7 2 3 2" xfId="8606"/>
    <cellStyle name="40% - Accent1 7 2 3 3" xfId="5684"/>
    <cellStyle name="40% - Accent1 7 2 4" xfId="7133"/>
    <cellStyle name="40% - Accent1 7 2 5" xfId="4240"/>
    <cellStyle name="40% - Accent1 7 3" xfId="936"/>
    <cellStyle name="40% - Accent1 7 3 2" xfId="1829"/>
    <cellStyle name="40% - Accent1 7 3 2 2" xfId="3297"/>
    <cellStyle name="40% - Accent1 7 3 2 2 2" xfId="9107"/>
    <cellStyle name="40% - Accent1 7 3 2 2 3" xfId="6185"/>
    <cellStyle name="40% - Accent1 7 3 2 3" xfId="7642"/>
    <cellStyle name="40% - Accent1 7 3 2 4" xfId="4741"/>
    <cellStyle name="40% - Accent1 7 3 3" xfId="2703"/>
    <cellStyle name="40% - Accent1 7 3 3 2" xfId="8513"/>
    <cellStyle name="40% - Accent1 7 3 3 3" xfId="5591"/>
    <cellStyle name="40% - Accent1 7 3 4" xfId="7040"/>
    <cellStyle name="40% - Accent1 7 3 5" xfId="4147"/>
    <cellStyle name="40% - Accent1 7 4" xfId="1654"/>
    <cellStyle name="40% - Accent1 7 4 2" xfId="3122"/>
    <cellStyle name="40% - Accent1 7 4 2 2" xfId="8932"/>
    <cellStyle name="40% - Accent1 7 4 2 3" xfId="6010"/>
    <cellStyle name="40% - Accent1 7 4 3" xfId="7467"/>
    <cellStyle name="40% - Accent1 7 4 4" xfId="4566"/>
    <cellStyle name="40% - Accent1 7 5" xfId="2226"/>
    <cellStyle name="40% - Accent1 7 5 2" xfId="3671"/>
    <cellStyle name="40% - Accent1 7 5 2 2" xfId="9481"/>
    <cellStyle name="40% - Accent1 7 5 2 3" xfId="6559"/>
    <cellStyle name="40% - Accent1 7 5 3" xfId="8037"/>
    <cellStyle name="40% - Accent1 7 5 4" xfId="5115"/>
    <cellStyle name="40% - Accent1 7 6" xfId="2528"/>
    <cellStyle name="40% - Accent1 7 6 2" xfId="8338"/>
    <cellStyle name="40% - Accent1 7 6 3" xfId="5416"/>
    <cellStyle name="40% - Accent1 7 7" xfId="6865"/>
    <cellStyle name="40% - Accent1 7 8" xfId="3972"/>
    <cellStyle name="40% - Accent1 8" xfId="792"/>
    <cellStyle name="40% - Accent1 8 2" xfId="970"/>
    <cellStyle name="40% - Accent1 8 2 2" xfId="1863"/>
    <cellStyle name="40% - Accent1 8 2 2 2" xfId="3331"/>
    <cellStyle name="40% - Accent1 8 2 2 2 2" xfId="9141"/>
    <cellStyle name="40% - Accent1 8 2 2 2 3" xfId="6219"/>
    <cellStyle name="40% - Accent1 8 2 2 3" xfId="7676"/>
    <cellStyle name="40% - Accent1 8 2 2 4" xfId="4775"/>
    <cellStyle name="40% - Accent1 8 2 3" xfId="2737"/>
    <cellStyle name="40% - Accent1 8 2 3 2" xfId="8547"/>
    <cellStyle name="40% - Accent1 8 2 3 3" xfId="5625"/>
    <cellStyle name="40% - Accent1 8 2 4" xfId="7074"/>
    <cellStyle name="40% - Accent1 8 2 5" xfId="4181"/>
    <cellStyle name="40% - Accent1 8 3" xfId="1688"/>
    <cellStyle name="40% - Accent1 8 3 2" xfId="3156"/>
    <cellStyle name="40% - Accent1 8 3 2 2" xfId="8966"/>
    <cellStyle name="40% - Accent1 8 3 2 3" xfId="6044"/>
    <cellStyle name="40% - Accent1 8 3 3" xfId="7501"/>
    <cellStyle name="40% - Accent1 8 3 4" xfId="4600"/>
    <cellStyle name="40% - Accent1 8 4" xfId="2562"/>
    <cellStyle name="40% - Accent1 8 4 2" xfId="8372"/>
    <cellStyle name="40% - Accent1 8 4 3" xfId="5450"/>
    <cellStyle name="40% - Accent1 8 5" xfId="6899"/>
    <cellStyle name="40% - Accent1 8 6" xfId="4006"/>
    <cellStyle name="40% - Accent1 9" xfId="1034"/>
    <cellStyle name="40% - Accent1 9 2" xfId="1917"/>
    <cellStyle name="40% - Accent1 9 2 2" xfId="3385"/>
    <cellStyle name="40% - Accent1 9 2 2 2" xfId="9195"/>
    <cellStyle name="40% - Accent1 9 2 2 3" xfId="6273"/>
    <cellStyle name="40% - Accent1 9 2 3" xfId="7730"/>
    <cellStyle name="40% - Accent1 9 2 4" xfId="4829"/>
    <cellStyle name="40% - Accent1 9 3" xfId="2791"/>
    <cellStyle name="40% - Accent1 9 3 2" xfId="8601"/>
    <cellStyle name="40% - Accent1 9 3 3" xfId="5679"/>
    <cellStyle name="40% - Accent1 9 4" xfId="7128"/>
    <cellStyle name="40% - Accent1 9 5" xfId="4235"/>
    <cellStyle name="40% - Accent2" xfId="321" builtinId="35" customBuiltin="1"/>
    <cellStyle name="40% - Accent2 10" xfId="850"/>
    <cellStyle name="40% - Accent2 10 2" xfId="1743"/>
    <cellStyle name="40% - Accent2 10 2 2" xfId="3211"/>
    <cellStyle name="40% - Accent2 10 2 2 2" xfId="9021"/>
    <cellStyle name="40% - Accent2 10 2 2 3" xfId="6099"/>
    <cellStyle name="40% - Accent2 10 2 3" xfId="7556"/>
    <cellStyle name="40% - Accent2 10 2 4" xfId="4655"/>
    <cellStyle name="40% - Accent2 10 3" xfId="2617"/>
    <cellStyle name="40% - Accent2 10 3 2" xfId="8427"/>
    <cellStyle name="40% - Accent2 10 3 3" xfId="5505"/>
    <cellStyle name="40% - Accent2 10 4" xfId="6954"/>
    <cellStyle name="40% - Accent2 10 5" xfId="4061"/>
    <cellStyle name="40% - Accent2 11" xfId="1518"/>
    <cellStyle name="40% - Accent2 11 2" xfId="2136"/>
    <cellStyle name="40% - Accent2 11 2 2" xfId="3584"/>
    <cellStyle name="40% - Accent2 11 2 2 2" xfId="9394"/>
    <cellStyle name="40% - Accent2 11 2 2 3" xfId="6472"/>
    <cellStyle name="40% - Accent2 11 2 3" xfId="7949"/>
    <cellStyle name="40% - Accent2 11 2 4" xfId="5028"/>
    <cellStyle name="40% - Accent2 11 3" xfId="2990"/>
    <cellStyle name="40% - Accent2 11 3 2" xfId="8800"/>
    <cellStyle name="40% - Accent2 11 3 3" xfId="5878"/>
    <cellStyle name="40% - Accent2 11 4" xfId="7331"/>
    <cellStyle name="40% - Accent2 11 5" xfId="4434"/>
    <cellStyle name="40% - Accent2 12" xfId="1568"/>
    <cellStyle name="40% - Accent2 12 2" xfId="3036"/>
    <cellStyle name="40% - Accent2 12 2 2" xfId="8846"/>
    <cellStyle name="40% - Accent2 12 2 3" xfId="5924"/>
    <cellStyle name="40% - Accent2 12 3" xfId="7381"/>
    <cellStyle name="40% - Accent2 12 4" xfId="4480"/>
    <cellStyle name="40% - Accent2 13" xfId="2154"/>
    <cellStyle name="40% - Accent2 13 2" xfId="3602"/>
    <cellStyle name="40% - Accent2 13 2 2" xfId="9412"/>
    <cellStyle name="40% - Accent2 13 2 3" xfId="6490"/>
    <cellStyle name="40% - Accent2 13 3" xfId="7967"/>
    <cellStyle name="40% - Accent2 13 4" xfId="5046"/>
    <cellStyle name="40% - Accent2 14" xfId="2227"/>
    <cellStyle name="40% - Accent2 14 2" xfId="3672"/>
    <cellStyle name="40% - Accent2 14 2 2" xfId="9482"/>
    <cellStyle name="40% - Accent2 14 2 3" xfId="6560"/>
    <cellStyle name="40% - Accent2 14 3" xfId="8038"/>
    <cellStyle name="40% - Accent2 14 4" xfId="5116"/>
    <cellStyle name="40% - Accent2 15" xfId="2442"/>
    <cellStyle name="40% - Accent2 15 2" xfId="8252"/>
    <cellStyle name="40% - Accent2 15 3" xfId="5330"/>
    <cellStyle name="40% - Accent2 16" xfId="6779"/>
    <cellStyle name="40% - Accent2 17" xfId="3886"/>
    <cellStyle name="40% - Accent2 18" xfId="9670"/>
    <cellStyle name="40% - Accent2 19" xfId="9690"/>
    <cellStyle name="40% - Accent2 2" xfId="171"/>
    <cellStyle name="40% - Accent2 2 2" xfId="381"/>
    <cellStyle name="40% - Accent2 3" xfId="172"/>
    <cellStyle name="40% - Accent2 3 2" xfId="1043"/>
    <cellStyle name="40% - Accent2 3 2 2" xfId="1924"/>
    <cellStyle name="40% - Accent2 3 2 2 2" xfId="3392"/>
    <cellStyle name="40% - Accent2 3 2 2 2 2" xfId="9202"/>
    <cellStyle name="40% - Accent2 3 2 2 2 3" xfId="6280"/>
    <cellStyle name="40% - Accent2 3 2 2 3" xfId="7737"/>
    <cellStyle name="40% - Accent2 3 2 2 4" xfId="4836"/>
    <cellStyle name="40% - Accent2 3 2 3" xfId="2798"/>
    <cellStyle name="40% - Accent2 3 2 3 2" xfId="8608"/>
    <cellStyle name="40% - Accent2 3 2 3 3" xfId="5686"/>
    <cellStyle name="40% - Accent2 3 2 4" xfId="7135"/>
    <cellStyle name="40% - Accent2 3 2 5" xfId="4242"/>
    <cellStyle name="40% - Accent2 3 3" xfId="869"/>
    <cellStyle name="40% - Accent2 3 3 2" xfId="1762"/>
    <cellStyle name="40% - Accent2 3 3 2 2" xfId="3230"/>
    <cellStyle name="40% - Accent2 3 3 2 2 2" xfId="9040"/>
    <cellStyle name="40% - Accent2 3 3 2 2 3" xfId="6118"/>
    <cellStyle name="40% - Accent2 3 3 2 3" xfId="7575"/>
    <cellStyle name="40% - Accent2 3 3 2 4" xfId="4674"/>
    <cellStyle name="40% - Accent2 3 3 3" xfId="2636"/>
    <cellStyle name="40% - Accent2 3 3 3 2" xfId="8446"/>
    <cellStyle name="40% - Accent2 3 3 3 3" xfId="5524"/>
    <cellStyle name="40% - Accent2 3 3 4" xfId="6973"/>
    <cellStyle name="40% - Accent2 3 3 5" xfId="4080"/>
    <cellStyle name="40% - Accent2 3 4" xfId="1587"/>
    <cellStyle name="40% - Accent2 3 4 2" xfId="3055"/>
    <cellStyle name="40% - Accent2 3 4 2 2" xfId="8865"/>
    <cellStyle name="40% - Accent2 3 4 2 3" xfId="5943"/>
    <cellStyle name="40% - Accent2 3 4 3" xfId="7400"/>
    <cellStyle name="40% - Accent2 3 4 4" xfId="4499"/>
    <cellStyle name="40% - Accent2 3 5" xfId="2228"/>
    <cellStyle name="40% - Accent2 3 5 2" xfId="3673"/>
    <cellStyle name="40% - Accent2 3 5 2 2" xfId="9483"/>
    <cellStyle name="40% - Accent2 3 5 2 3" xfId="6561"/>
    <cellStyle name="40% - Accent2 3 5 3" xfId="8039"/>
    <cellStyle name="40% - Accent2 3 5 4" xfId="5117"/>
    <cellStyle name="40% - Accent2 3 6" xfId="2461"/>
    <cellStyle name="40% - Accent2 3 6 2" xfId="8271"/>
    <cellStyle name="40% - Accent2 3 6 3" xfId="5349"/>
    <cellStyle name="40% - Accent2 3 7" xfId="6798"/>
    <cellStyle name="40% - Accent2 3 8" xfId="3905"/>
    <cellStyle name="40% - Accent2 3 9" xfId="687"/>
    <cellStyle name="40% - Accent2 4" xfId="173"/>
    <cellStyle name="40% - Accent2 4 2" xfId="1044"/>
    <cellStyle name="40% - Accent2 4 2 2" xfId="1925"/>
    <cellStyle name="40% - Accent2 4 2 2 2" xfId="3393"/>
    <cellStyle name="40% - Accent2 4 2 2 2 2" xfId="9203"/>
    <cellStyle name="40% - Accent2 4 2 2 2 3" xfId="6281"/>
    <cellStyle name="40% - Accent2 4 2 2 3" xfId="7738"/>
    <cellStyle name="40% - Accent2 4 2 2 4" xfId="4837"/>
    <cellStyle name="40% - Accent2 4 2 3" xfId="2799"/>
    <cellStyle name="40% - Accent2 4 2 3 2" xfId="8609"/>
    <cellStyle name="40% - Accent2 4 2 3 3" xfId="5687"/>
    <cellStyle name="40% - Accent2 4 2 4" xfId="7136"/>
    <cellStyle name="40% - Accent2 4 2 5" xfId="4243"/>
    <cellStyle name="40% - Accent2 4 3" xfId="890"/>
    <cellStyle name="40% - Accent2 4 3 2" xfId="1783"/>
    <cellStyle name="40% - Accent2 4 3 2 2" xfId="3251"/>
    <cellStyle name="40% - Accent2 4 3 2 2 2" xfId="9061"/>
    <cellStyle name="40% - Accent2 4 3 2 2 3" xfId="6139"/>
    <cellStyle name="40% - Accent2 4 3 2 3" xfId="7596"/>
    <cellStyle name="40% - Accent2 4 3 2 4" xfId="4695"/>
    <cellStyle name="40% - Accent2 4 3 3" xfId="2657"/>
    <cellStyle name="40% - Accent2 4 3 3 2" xfId="8467"/>
    <cellStyle name="40% - Accent2 4 3 3 3" xfId="5545"/>
    <cellStyle name="40% - Accent2 4 3 4" xfId="6994"/>
    <cellStyle name="40% - Accent2 4 3 5" xfId="4101"/>
    <cellStyle name="40% - Accent2 4 4" xfId="1608"/>
    <cellStyle name="40% - Accent2 4 4 2" xfId="3076"/>
    <cellStyle name="40% - Accent2 4 4 2 2" xfId="8886"/>
    <cellStyle name="40% - Accent2 4 4 2 3" xfId="5964"/>
    <cellStyle name="40% - Accent2 4 4 3" xfId="7421"/>
    <cellStyle name="40% - Accent2 4 4 4" xfId="4520"/>
    <cellStyle name="40% - Accent2 4 5" xfId="2229"/>
    <cellStyle name="40% - Accent2 4 5 2" xfId="3674"/>
    <cellStyle name="40% - Accent2 4 5 2 2" xfId="9484"/>
    <cellStyle name="40% - Accent2 4 5 2 3" xfId="6562"/>
    <cellStyle name="40% - Accent2 4 5 3" xfId="8040"/>
    <cellStyle name="40% - Accent2 4 5 4" xfId="5118"/>
    <cellStyle name="40% - Accent2 4 6" xfId="2482"/>
    <cellStyle name="40% - Accent2 4 6 2" xfId="8292"/>
    <cellStyle name="40% - Accent2 4 6 3" xfId="5370"/>
    <cellStyle name="40% - Accent2 4 7" xfId="6819"/>
    <cellStyle name="40% - Accent2 4 8" xfId="3926"/>
    <cellStyle name="40% - Accent2 4 9" xfId="708"/>
    <cellStyle name="40% - Accent2 5" xfId="174"/>
    <cellStyle name="40% - Accent2 5 2" xfId="1045"/>
    <cellStyle name="40% - Accent2 5 2 2" xfId="1926"/>
    <cellStyle name="40% - Accent2 5 2 2 2" xfId="3394"/>
    <cellStyle name="40% - Accent2 5 2 2 2 2" xfId="9204"/>
    <cellStyle name="40% - Accent2 5 2 2 2 3" xfId="6282"/>
    <cellStyle name="40% - Accent2 5 2 2 3" xfId="7739"/>
    <cellStyle name="40% - Accent2 5 2 2 4" xfId="4838"/>
    <cellStyle name="40% - Accent2 5 2 3" xfId="2800"/>
    <cellStyle name="40% - Accent2 5 2 3 2" xfId="8610"/>
    <cellStyle name="40% - Accent2 5 2 3 3" xfId="5688"/>
    <cellStyle name="40% - Accent2 5 2 4" xfId="7137"/>
    <cellStyle name="40% - Accent2 5 2 5" xfId="4244"/>
    <cellStyle name="40% - Accent2 5 3" xfId="905"/>
    <cellStyle name="40% - Accent2 5 3 2" xfId="1798"/>
    <cellStyle name="40% - Accent2 5 3 2 2" xfId="3266"/>
    <cellStyle name="40% - Accent2 5 3 2 2 2" xfId="9076"/>
    <cellStyle name="40% - Accent2 5 3 2 2 3" xfId="6154"/>
    <cellStyle name="40% - Accent2 5 3 2 3" xfId="7611"/>
    <cellStyle name="40% - Accent2 5 3 2 4" xfId="4710"/>
    <cellStyle name="40% - Accent2 5 3 3" xfId="2672"/>
    <cellStyle name="40% - Accent2 5 3 3 2" xfId="8482"/>
    <cellStyle name="40% - Accent2 5 3 3 3" xfId="5560"/>
    <cellStyle name="40% - Accent2 5 3 4" xfId="7009"/>
    <cellStyle name="40% - Accent2 5 3 5" xfId="4116"/>
    <cellStyle name="40% - Accent2 5 4" xfId="1623"/>
    <cellStyle name="40% - Accent2 5 4 2" xfId="3091"/>
    <cellStyle name="40% - Accent2 5 4 2 2" xfId="8901"/>
    <cellStyle name="40% - Accent2 5 4 2 3" xfId="5979"/>
    <cellStyle name="40% - Accent2 5 4 3" xfId="7436"/>
    <cellStyle name="40% - Accent2 5 4 4" xfId="4535"/>
    <cellStyle name="40% - Accent2 5 5" xfId="2230"/>
    <cellStyle name="40% - Accent2 5 5 2" xfId="3675"/>
    <cellStyle name="40% - Accent2 5 5 2 2" xfId="9485"/>
    <cellStyle name="40% - Accent2 5 5 2 3" xfId="6563"/>
    <cellStyle name="40% - Accent2 5 5 3" xfId="8041"/>
    <cellStyle name="40% - Accent2 5 5 4" xfId="5119"/>
    <cellStyle name="40% - Accent2 5 6" xfId="2497"/>
    <cellStyle name="40% - Accent2 5 6 2" xfId="8307"/>
    <cellStyle name="40% - Accent2 5 6 3" xfId="5385"/>
    <cellStyle name="40% - Accent2 5 7" xfId="6834"/>
    <cellStyle name="40% - Accent2 5 8" xfId="3941"/>
    <cellStyle name="40% - Accent2 5 9" xfId="723"/>
    <cellStyle name="40% - Accent2 6" xfId="170"/>
    <cellStyle name="40% - Accent2 6 2" xfId="1046"/>
    <cellStyle name="40% - Accent2 6 2 2" xfId="1927"/>
    <cellStyle name="40% - Accent2 6 2 2 2" xfId="3395"/>
    <cellStyle name="40% - Accent2 6 2 2 2 2" xfId="9205"/>
    <cellStyle name="40% - Accent2 6 2 2 2 3" xfId="6283"/>
    <cellStyle name="40% - Accent2 6 2 2 3" xfId="7740"/>
    <cellStyle name="40% - Accent2 6 2 2 4" xfId="4839"/>
    <cellStyle name="40% - Accent2 6 2 3" xfId="2801"/>
    <cellStyle name="40% - Accent2 6 2 3 2" xfId="8611"/>
    <cellStyle name="40% - Accent2 6 2 3 3" xfId="5689"/>
    <cellStyle name="40% - Accent2 6 2 4" xfId="7138"/>
    <cellStyle name="40% - Accent2 6 2 5" xfId="4245"/>
    <cellStyle name="40% - Accent2 6 3" xfId="919"/>
    <cellStyle name="40% - Accent2 6 3 2" xfId="1812"/>
    <cellStyle name="40% - Accent2 6 3 2 2" xfId="3280"/>
    <cellStyle name="40% - Accent2 6 3 2 2 2" xfId="9090"/>
    <cellStyle name="40% - Accent2 6 3 2 2 3" xfId="6168"/>
    <cellStyle name="40% - Accent2 6 3 2 3" xfId="7625"/>
    <cellStyle name="40% - Accent2 6 3 2 4" xfId="4724"/>
    <cellStyle name="40% - Accent2 6 3 3" xfId="2686"/>
    <cellStyle name="40% - Accent2 6 3 3 2" xfId="8496"/>
    <cellStyle name="40% - Accent2 6 3 3 3" xfId="5574"/>
    <cellStyle name="40% - Accent2 6 3 4" xfId="7023"/>
    <cellStyle name="40% - Accent2 6 3 5" xfId="4130"/>
    <cellStyle name="40% - Accent2 6 4" xfId="1637"/>
    <cellStyle name="40% - Accent2 6 4 2" xfId="3105"/>
    <cellStyle name="40% - Accent2 6 4 2 2" xfId="8915"/>
    <cellStyle name="40% - Accent2 6 4 2 3" xfId="5993"/>
    <cellStyle name="40% - Accent2 6 4 3" xfId="7450"/>
    <cellStyle name="40% - Accent2 6 4 4" xfId="4549"/>
    <cellStyle name="40% - Accent2 6 5" xfId="2231"/>
    <cellStyle name="40% - Accent2 6 5 2" xfId="3676"/>
    <cellStyle name="40% - Accent2 6 5 2 2" xfId="9486"/>
    <cellStyle name="40% - Accent2 6 5 2 3" xfId="6564"/>
    <cellStyle name="40% - Accent2 6 5 3" xfId="8042"/>
    <cellStyle name="40% - Accent2 6 5 4" xfId="5120"/>
    <cellStyle name="40% - Accent2 6 6" xfId="2511"/>
    <cellStyle name="40% - Accent2 6 6 2" xfId="8321"/>
    <cellStyle name="40% - Accent2 6 6 3" xfId="5399"/>
    <cellStyle name="40% - Accent2 6 7" xfId="6848"/>
    <cellStyle name="40% - Accent2 6 8" xfId="3955"/>
    <cellStyle name="40% - Accent2 6 9" xfId="737"/>
    <cellStyle name="40% - Accent2 7" xfId="756"/>
    <cellStyle name="40% - Accent2 7 2" xfId="1047"/>
    <cellStyle name="40% - Accent2 7 2 2" xfId="1928"/>
    <cellStyle name="40% - Accent2 7 2 2 2" xfId="3396"/>
    <cellStyle name="40% - Accent2 7 2 2 2 2" xfId="9206"/>
    <cellStyle name="40% - Accent2 7 2 2 2 3" xfId="6284"/>
    <cellStyle name="40% - Accent2 7 2 2 3" xfId="7741"/>
    <cellStyle name="40% - Accent2 7 2 2 4" xfId="4840"/>
    <cellStyle name="40% - Accent2 7 2 3" xfId="2802"/>
    <cellStyle name="40% - Accent2 7 2 3 2" xfId="8612"/>
    <cellStyle name="40% - Accent2 7 2 3 3" xfId="5690"/>
    <cellStyle name="40% - Accent2 7 2 4" xfId="7139"/>
    <cellStyle name="40% - Accent2 7 2 5" xfId="4246"/>
    <cellStyle name="40% - Accent2 7 3" xfId="938"/>
    <cellStyle name="40% - Accent2 7 3 2" xfId="1831"/>
    <cellStyle name="40% - Accent2 7 3 2 2" xfId="3299"/>
    <cellStyle name="40% - Accent2 7 3 2 2 2" xfId="9109"/>
    <cellStyle name="40% - Accent2 7 3 2 2 3" xfId="6187"/>
    <cellStyle name="40% - Accent2 7 3 2 3" xfId="7644"/>
    <cellStyle name="40% - Accent2 7 3 2 4" xfId="4743"/>
    <cellStyle name="40% - Accent2 7 3 3" xfId="2705"/>
    <cellStyle name="40% - Accent2 7 3 3 2" xfId="8515"/>
    <cellStyle name="40% - Accent2 7 3 3 3" xfId="5593"/>
    <cellStyle name="40% - Accent2 7 3 4" xfId="7042"/>
    <cellStyle name="40% - Accent2 7 3 5" xfId="4149"/>
    <cellStyle name="40% - Accent2 7 4" xfId="1656"/>
    <cellStyle name="40% - Accent2 7 4 2" xfId="3124"/>
    <cellStyle name="40% - Accent2 7 4 2 2" xfId="8934"/>
    <cellStyle name="40% - Accent2 7 4 2 3" xfId="6012"/>
    <cellStyle name="40% - Accent2 7 4 3" xfId="7469"/>
    <cellStyle name="40% - Accent2 7 4 4" xfId="4568"/>
    <cellStyle name="40% - Accent2 7 5" xfId="2232"/>
    <cellStyle name="40% - Accent2 7 5 2" xfId="3677"/>
    <cellStyle name="40% - Accent2 7 5 2 2" xfId="9487"/>
    <cellStyle name="40% - Accent2 7 5 2 3" xfId="6565"/>
    <cellStyle name="40% - Accent2 7 5 3" xfId="8043"/>
    <cellStyle name="40% - Accent2 7 5 4" xfId="5121"/>
    <cellStyle name="40% - Accent2 7 6" xfId="2530"/>
    <cellStyle name="40% - Accent2 7 6 2" xfId="8340"/>
    <cellStyle name="40% - Accent2 7 6 3" xfId="5418"/>
    <cellStyle name="40% - Accent2 7 7" xfId="6867"/>
    <cellStyle name="40% - Accent2 7 8" xfId="3974"/>
    <cellStyle name="40% - Accent2 8" xfId="794"/>
    <cellStyle name="40% - Accent2 8 2" xfId="972"/>
    <cellStyle name="40% - Accent2 8 2 2" xfId="1865"/>
    <cellStyle name="40% - Accent2 8 2 2 2" xfId="3333"/>
    <cellStyle name="40% - Accent2 8 2 2 2 2" xfId="9143"/>
    <cellStyle name="40% - Accent2 8 2 2 2 3" xfId="6221"/>
    <cellStyle name="40% - Accent2 8 2 2 3" xfId="7678"/>
    <cellStyle name="40% - Accent2 8 2 2 4" xfId="4777"/>
    <cellStyle name="40% - Accent2 8 2 3" xfId="2739"/>
    <cellStyle name="40% - Accent2 8 2 3 2" xfId="8549"/>
    <cellStyle name="40% - Accent2 8 2 3 3" xfId="5627"/>
    <cellStyle name="40% - Accent2 8 2 4" xfId="7076"/>
    <cellStyle name="40% - Accent2 8 2 5" xfId="4183"/>
    <cellStyle name="40% - Accent2 8 3" xfId="1690"/>
    <cellStyle name="40% - Accent2 8 3 2" xfId="3158"/>
    <cellStyle name="40% - Accent2 8 3 2 2" xfId="8968"/>
    <cellStyle name="40% - Accent2 8 3 2 3" xfId="6046"/>
    <cellStyle name="40% - Accent2 8 3 3" xfId="7503"/>
    <cellStyle name="40% - Accent2 8 3 4" xfId="4602"/>
    <cellStyle name="40% - Accent2 8 4" xfId="2564"/>
    <cellStyle name="40% - Accent2 8 4 2" xfId="8374"/>
    <cellStyle name="40% - Accent2 8 4 3" xfId="5452"/>
    <cellStyle name="40% - Accent2 8 5" xfId="6901"/>
    <cellStyle name="40% - Accent2 8 6" xfId="4008"/>
    <cellStyle name="40% - Accent2 9" xfId="1042"/>
    <cellStyle name="40% - Accent2 9 2" xfId="1923"/>
    <cellStyle name="40% - Accent2 9 2 2" xfId="3391"/>
    <cellStyle name="40% - Accent2 9 2 2 2" xfId="9201"/>
    <cellStyle name="40% - Accent2 9 2 2 3" xfId="6279"/>
    <cellStyle name="40% - Accent2 9 2 3" xfId="7736"/>
    <cellStyle name="40% - Accent2 9 2 4" xfId="4835"/>
    <cellStyle name="40% - Accent2 9 3" xfId="2797"/>
    <cellStyle name="40% - Accent2 9 3 2" xfId="8607"/>
    <cellStyle name="40% - Accent2 9 3 3" xfId="5685"/>
    <cellStyle name="40% - Accent2 9 4" xfId="7134"/>
    <cellStyle name="40% - Accent2 9 5" xfId="4241"/>
    <cellStyle name="40% - Accent3" xfId="325" builtinId="39" customBuiltin="1"/>
    <cellStyle name="40% - Accent3 10" xfId="852"/>
    <cellStyle name="40% - Accent3 10 2" xfId="1745"/>
    <cellStyle name="40% - Accent3 10 2 2" xfId="3213"/>
    <cellStyle name="40% - Accent3 10 2 2 2" xfId="9023"/>
    <cellStyle name="40% - Accent3 10 2 2 3" xfId="6101"/>
    <cellStyle name="40% - Accent3 10 2 3" xfId="7558"/>
    <cellStyle name="40% - Accent3 10 2 4" xfId="4657"/>
    <cellStyle name="40% - Accent3 10 3" xfId="2619"/>
    <cellStyle name="40% - Accent3 10 3 2" xfId="8429"/>
    <cellStyle name="40% - Accent3 10 3 3" xfId="5507"/>
    <cellStyle name="40% - Accent3 10 4" xfId="6956"/>
    <cellStyle name="40% - Accent3 10 5" xfId="4063"/>
    <cellStyle name="40% - Accent3 11" xfId="1520"/>
    <cellStyle name="40% - Accent3 11 2" xfId="2138"/>
    <cellStyle name="40% - Accent3 11 2 2" xfId="3586"/>
    <cellStyle name="40% - Accent3 11 2 2 2" xfId="9396"/>
    <cellStyle name="40% - Accent3 11 2 2 3" xfId="6474"/>
    <cellStyle name="40% - Accent3 11 2 3" xfId="7951"/>
    <cellStyle name="40% - Accent3 11 2 4" xfId="5030"/>
    <cellStyle name="40% - Accent3 11 3" xfId="2992"/>
    <cellStyle name="40% - Accent3 11 3 2" xfId="8802"/>
    <cellStyle name="40% - Accent3 11 3 3" xfId="5880"/>
    <cellStyle name="40% - Accent3 11 4" xfId="7333"/>
    <cellStyle name="40% - Accent3 11 5" xfId="4436"/>
    <cellStyle name="40% - Accent3 12" xfId="1570"/>
    <cellStyle name="40% - Accent3 12 2" xfId="3038"/>
    <cellStyle name="40% - Accent3 12 2 2" xfId="8848"/>
    <cellStyle name="40% - Accent3 12 2 3" xfId="5926"/>
    <cellStyle name="40% - Accent3 12 3" xfId="7383"/>
    <cellStyle name="40% - Accent3 12 4" xfId="4482"/>
    <cellStyle name="40% - Accent3 13" xfId="2156"/>
    <cellStyle name="40% - Accent3 13 2" xfId="3604"/>
    <cellStyle name="40% - Accent3 13 2 2" xfId="9414"/>
    <cellStyle name="40% - Accent3 13 2 3" xfId="6492"/>
    <cellStyle name="40% - Accent3 13 3" xfId="7969"/>
    <cellStyle name="40% - Accent3 13 4" xfId="5048"/>
    <cellStyle name="40% - Accent3 14" xfId="2233"/>
    <cellStyle name="40% - Accent3 14 2" xfId="3678"/>
    <cellStyle name="40% - Accent3 14 2 2" xfId="9488"/>
    <cellStyle name="40% - Accent3 14 2 3" xfId="6566"/>
    <cellStyle name="40% - Accent3 14 3" xfId="8044"/>
    <cellStyle name="40% - Accent3 14 4" xfId="5122"/>
    <cellStyle name="40% - Accent3 15" xfId="2444"/>
    <cellStyle name="40% - Accent3 15 2" xfId="8254"/>
    <cellStyle name="40% - Accent3 15 3" xfId="5332"/>
    <cellStyle name="40% - Accent3 16" xfId="6781"/>
    <cellStyle name="40% - Accent3 17" xfId="3888"/>
    <cellStyle name="40% - Accent3 18" xfId="9672"/>
    <cellStyle name="40% - Accent3 19" xfId="9692"/>
    <cellStyle name="40% - Accent3 2" xfId="176"/>
    <cellStyle name="40% - Accent3 2 2" xfId="1049"/>
    <cellStyle name="40% - Accent3 2 3" xfId="382"/>
    <cellStyle name="40% - Accent3 3" xfId="177"/>
    <cellStyle name="40% - Accent3 3 2" xfId="1051"/>
    <cellStyle name="40% - Accent3 3 2 2" xfId="1930"/>
    <cellStyle name="40% - Accent3 3 2 2 2" xfId="3398"/>
    <cellStyle name="40% - Accent3 3 2 2 2 2" xfId="9208"/>
    <cellStyle name="40% - Accent3 3 2 2 2 3" xfId="6286"/>
    <cellStyle name="40% - Accent3 3 2 2 3" xfId="7743"/>
    <cellStyle name="40% - Accent3 3 2 2 4" xfId="4842"/>
    <cellStyle name="40% - Accent3 3 2 3" xfId="2234"/>
    <cellStyle name="40% - Accent3 3 2 3 2" xfId="3679"/>
    <cellStyle name="40% - Accent3 3 2 3 2 2" xfId="9489"/>
    <cellStyle name="40% - Accent3 3 2 3 2 3" xfId="6567"/>
    <cellStyle name="40% - Accent3 3 2 3 3" xfId="8045"/>
    <cellStyle name="40% - Accent3 3 2 3 4" xfId="5123"/>
    <cellStyle name="40% - Accent3 3 2 4" xfId="2804"/>
    <cellStyle name="40% - Accent3 3 2 4 2" xfId="8614"/>
    <cellStyle name="40% - Accent3 3 2 4 3" xfId="5692"/>
    <cellStyle name="40% - Accent3 3 2 5" xfId="7141"/>
    <cellStyle name="40% - Accent3 3 2 6" xfId="4248"/>
    <cellStyle name="40% - Accent3 3 3" xfId="1050"/>
    <cellStyle name="40% - Accent3 3 4" xfId="871"/>
    <cellStyle name="40% - Accent3 3 4 2" xfId="1764"/>
    <cellStyle name="40% - Accent3 3 4 2 2" xfId="3232"/>
    <cellStyle name="40% - Accent3 3 4 2 2 2" xfId="9042"/>
    <cellStyle name="40% - Accent3 3 4 2 2 3" xfId="6120"/>
    <cellStyle name="40% - Accent3 3 4 2 3" xfId="7577"/>
    <cellStyle name="40% - Accent3 3 4 2 4" xfId="4676"/>
    <cellStyle name="40% - Accent3 3 4 3" xfId="2638"/>
    <cellStyle name="40% - Accent3 3 4 3 2" xfId="8448"/>
    <cellStyle name="40% - Accent3 3 4 3 3" xfId="5526"/>
    <cellStyle name="40% - Accent3 3 4 4" xfId="6975"/>
    <cellStyle name="40% - Accent3 3 4 5" xfId="4082"/>
    <cellStyle name="40% - Accent3 3 5" xfId="1589"/>
    <cellStyle name="40% - Accent3 3 5 2" xfId="3057"/>
    <cellStyle name="40% - Accent3 3 5 2 2" xfId="8867"/>
    <cellStyle name="40% - Accent3 3 5 2 3" xfId="5945"/>
    <cellStyle name="40% - Accent3 3 5 3" xfId="7402"/>
    <cellStyle name="40% - Accent3 3 5 4" xfId="4501"/>
    <cellStyle name="40% - Accent3 3 6" xfId="2463"/>
    <cellStyle name="40% - Accent3 3 6 2" xfId="8273"/>
    <cellStyle name="40% - Accent3 3 6 3" xfId="5351"/>
    <cellStyle name="40% - Accent3 3 7" xfId="6800"/>
    <cellStyle name="40% - Accent3 3 8" xfId="3907"/>
    <cellStyle name="40% - Accent3 3 9" xfId="689"/>
    <cellStyle name="40% - Accent3 4" xfId="178"/>
    <cellStyle name="40% - Accent3 4 2" xfId="1052"/>
    <cellStyle name="40% - Accent3 4 2 2" xfId="1931"/>
    <cellStyle name="40% - Accent3 4 2 2 2" xfId="3399"/>
    <cellStyle name="40% - Accent3 4 2 2 2 2" xfId="9209"/>
    <cellStyle name="40% - Accent3 4 2 2 2 3" xfId="6287"/>
    <cellStyle name="40% - Accent3 4 2 2 3" xfId="7744"/>
    <cellStyle name="40% - Accent3 4 2 2 4" xfId="4843"/>
    <cellStyle name="40% - Accent3 4 2 3" xfId="2805"/>
    <cellStyle name="40% - Accent3 4 2 3 2" xfId="8615"/>
    <cellStyle name="40% - Accent3 4 2 3 3" xfId="5693"/>
    <cellStyle name="40% - Accent3 4 2 4" xfId="7142"/>
    <cellStyle name="40% - Accent3 4 2 5" xfId="4249"/>
    <cellStyle name="40% - Accent3 4 3" xfId="892"/>
    <cellStyle name="40% - Accent3 4 3 2" xfId="1785"/>
    <cellStyle name="40% - Accent3 4 3 2 2" xfId="3253"/>
    <cellStyle name="40% - Accent3 4 3 2 2 2" xfId="9063"/>
    <cellStyle name="40% - Accent3 4 3 2 2 3" xfId="6141"/>
    <cellStyle name="40% - Accent3 4 3 2 3" xfId="7598"/>
    <cellStyle name="40% - Accent3 4 3 2 4" xfId="4697"/>
    <cellStyle name="40% - Accent3 4 3 3" xfId="2659"/>
    <cellStyle name="40% - Accent3 4 3 3 2" xfId="8469"/>
    <cellStyle name="40% - Accent3 4 3 3 3" xfId="5547"/>
    <cellStyle name="40% - Accent3 4 3 4" xfId="6996"/>
    <cellStyle name="40% - Accent3 4 3 5" xfId="4103"/>
    <cellStyle name="40% - Accent3 4 4" xfId="1610"/>
    <cellStyle name="40% - Accent3 4 4 2" xfId="3078"/>
    <cellStyle name="40% - Accent3 4 4 2 2" xfId="8888"/>
    <cellStyle name="40% - Accent3 4 4 2 3" xfId="5966"/>
    <cellStyle name="40% - Accent3 4 4 3" xfId="7423"/>
    <cellStyle name="40% - Accent3 4 4 4" xfId="4522"/>
    <cellStyle name="40% - Accent3 4 5" xfId="2235"/>
    <cellStyle name="40% - Accent3 4 5 2" xfId="3680"/>
    <cellStyle name="40% - Accent3 4 5 2 2" xfId="9490"/>
    <cellStyle name="40% - Accent3 4 5 2 3" xfId="6568"/>
    <cellStyle name="40% - Accent3 4 5 3" xfId="8046"/>
    <cellStyle name="40% - Accent3 4 5 4" xfId="5124"/>
    <cellStyle name="40% - Accent3 4 6" xfId="2484"/>
    <cellStyle name="40% - Accent3 4 6 2" xfId="8294"/>
    <cellStyle name="40% - Accent3 4 6 3" xfId="5372"/>
    <cellStyle name="40% - Accent3 4 7" xfId="6821"/>
    <cellStyle name="40% - Accent3 4 8" xfId="3928"/>
    <cellStyle name="40% - Accent3 4 9" xfId="710"/>
    <cellStyle name="40% - Accent3 5" xfId="179"/>
    <cellStyle name="40% - Accent3 5 2" xfId="1053"/>
    <cellStyle name="40% - Accent3 5 2 2" xfId="1932"/>
    <cellStyle name="40% - Accent3 5 2 2 2" xfId="3400"/>
    <cellStyle name="40% - Accent3 5 2 2 2 2" xfId="9210"/>
    <cellStyle name="40% - Accent3 5 2 2 2 3" xfId="6288"/>
    <cellStyle name="40% - Accent3 5 2 2 3" xfId="7745"/>
    <cellStyle name="40% - Accent3 5 2 2 4" xfId="4844"/>
    <cellStyle name="40% - Accent3 5 2 3" xfId="2806"/>
    <cellStyle name="40% - Accent3 5 2 3 2" xfId="8616"/>
    <cellStyle name="40% - Accent3 5 2 3 3" xfId="5694"/>
    <cellStyle name="40% - Accent3 5 2 4" xfId="7143"/>
    <cellStyle name="40% - Accent3 5 2 5" xfId="4250"/>
    <cellStyle name="40% - Accent3 5 3" xfId="907"/>
    <cellStyle name="40% - Accent3 5 3 2" xfId="1800"/>
    <cellStyle name="40% - Accent3 5 3 2 2" xfId="3268"/>
    <cellStyle name="40% - Accent3 5 3 2 2 2" xfId="9078"/>
    <cellStyle name="40% - Accent3 5 3 2 2 3" xfId="6156"/>
    <cellStyle name="40% - Accent3 5 3 2 3" xfId="7613"/>
    <cellStyle name="40% - Accent3 5 3 2 4" xfId="4712"/>
    <cellStyle name="40% - Accent3 5 3 3" xfId="2674"/>
    <cellStyle name="40% - Accent3 5 3 3 2" xfId="8484"/>
    <cellStyle name="40% - Accent3 5 3 3 3" xfId="5562"/>
    <cellStyle name="40% - Accent3 5 3 4" xfId="7011"/>
    <cellStyle name="40% - Accent3 5 3 5" xfId="4118"/>
    <cellStyle name="40% - Accent3 5 4" xfId="1625"/>
    <cellStyle name="40% - Accent3 5 4 2" xfId="3093"/>
    <cellStyle name="40% - Accent3 5 4 2 2" xfId="8903"/>
    <cellStyle name="40% - Accent3 5 4 2 3" xfId="5981"/>
    <cellStyle name="40% - Accent3 5 4 3" xfId="7438"/>
    <cellStyle name="40% - Accent3 5 4 4" xfId="4537"/>
    <cellStyle name="40% - Accent3 5 5" xfId="2236"/>
    <cellStyle name="40% - Accent3 5 5 2" xfId="3681"/>
    <cellStyle name="40% - Accent3 5 5 2 2" xfId="9491"/>
    <cellStyle name="40% - Accent3 5 5 2 3" xfId="6569"/>
    <cellStyle name="40% - Accent3 5 5 3" xfId="8047"/>
    <cellStyle name="40% - Accent3 5 5 4" xfId="5125"/>
    <cellStyle name="40% - Accent3 5 6" xfId="2499"/>
    <cellStyle name="40% - Accent3 5 6 2" xfId="8309"/>
    <cellStyle name="40% - Accent3 5 6 3" xfId="5387"/>
    <cellStyle name="40% - Accent3 5 7" xfId="6836"/>
    <cellStyle name="40% - Accent3 5 8" xfId="3943"/>
    <cellStyle name="40% - Accent3 5 9" xfId="725"/>
    <cellStyle name="40% - Accent3 6" xfId="175"/>
    <cellStyle name="40% - Accent3 6 2" xfId="1054"/>
    <cellStyle name="40% - Accent3 6 2 2" xfId="1933"/>
    <cellStyle name="40% - Accent3 6 2 2 2" xfId="3401"/>
    <cellStyle name="40% - Accent3 6 2 2 2 2" xfId="9211"/>
    <cellStyle name="40% - Accent3 6 2 2 2 3" xfId="6289"/>
    <cellStyle name="40% - Accent3 6 2 2 3" xfId="7746"/>
    <cellStyle name="40% - Accent3 6 2 2 4" xfId="4845"/>
    <cellStyle name="40% - Accent3 6 2 3" xfId="2807"/>
    <cellStyle name="40% - Accent3 6 2 3 2" xfId="8617"/>
    <cellStyle name="40% - Accent3 6 2 3 3" xfId="5695"/>
    <cellStyle name="40% - Accent3 6 2 4" xfId="7144"/>
    <cellStyle name="40% - Accent3 6 2 5" xfId="4251"/>
    <cellStyle name="40% - Accent3 6 3" xfId="921"/>
    <cellStyle name="40% - Accent3 6 3 2" xfId="1814"/>
    <cellStyle name="40% - Accent3 6 3 2 2" xfId="3282"/>
    <cellStyle name="40% - Accent3 6 3 2 2 2" xfId="9092"/>
    <cellStyle name="40% - Accent3 6 3 2 2 3" xfId="6170"/>
    <cellStyle name="40% - Accent3 6 3 2 3" xfId="7627"/>
    <cellStyle name="40% - Accent3 6 3 2 4" xfId="4726"/>
    <cellStyle name="40% - Accent3 6 3 3" xfId="2688"/>
    <cellStyle name="40% - Accent3 6 3 3 2" xfId="8498"/>
    <cellStyle name="40% - Accent3 6 3 3 3" xfId="5576"/>
    <cellStyle name="40% - Accent3 6 3 4" xfId="7025"/>
    <cellStyle name="40% - Accent3 6 3 5" xfId="4132"/>
    <cellStyle name="40% - Accent3 6 4" xfId="1639"/>
    <cellStyle name="40% - Accent3 6 4 2" xfId="3107"/>
    <cellStyle name="40% - Accent3 6 4 2 2" xfId="8917"/>
    <cellStyle name="40% - Accent3 6 4 2 3" xfId="5995"/>
    <cellStyle name="40% - Accent3 6 4 3" xfId="7452"/>
    <cellStyle name="40% - Accent3 6 4 4" xfId="4551"/>
    <cellStyle name="40% - Accent3 6 5" xfId="2237"/>
    <cellStyle name="40% - Accent3 6 5 2" xfId="3682"/>
    <cellStyle name="40% - Accent3 6 5 2 2" xfId="9492"/>
    <cellStyle name="40% - Accent3 6 5 2 3" xfId="6570"/>
    <cellStyle name="40% - Accent3 6 5 3" xfId="8048"/>
    <cellStyle name="40% - Accent3 6 5 4" xfId="5126"/>
    <cellStyle name="40% - Accent3 6 6" xfId="2513"/>
    <cellStyle name="40% - Accent3 6 6 2" xfId="8323"/>
    <cellStyle name="40% - Accent3 6 6 3" xfId="5401"/>
    <cellStyle name="40% - Accent3 6 7" xfId="6850"/>
    <cellStyle name="40% - Accent3 6 8" xfId="3957"/>
    <cellStyle name="40% - Accent3 6 9" xfId="739"/>
    <cellStyle name="40% - Accent3 7" xfId="758"/>
    <cellStyle name="40% - Accent3 7 2" xfId="1055"/>
    <cellStyle name="40% - Accent3 7 2 2" xfId="1934"/>
    <cellStyle name="40% - Accent3 7 2 2 2" xfId="3402"/>
    <cellStyle name="40% - Accent3 7 2 2 2 2" xfId="9212"/>
    <cellStyle name="40% - Accent3 7 2 2 2 3" xfId="6290"/>
    <cellStyle name="40% - Accent3 7 2 2 3" xfId="7747"/>
    <cellStyle name="40% - Accent3 7 2 2 4" xfId="4846"/>
    <cellStyle name="40% - Accent3 7 2 3" xfId="2808"/>
    <cellStyle name="40% - Accent3 7 2 3 2" xfId="8618"/>
    <cellStyle name="40% - Accent3 7 2 3 3" xfId="5696"/>
    <cellStyle name="40% - Accent3 7 2 4" xfId="7145"/>
    <cellStyle name="40% - Accent3 7 2 5" xfId="4252"/>
    <cellStyle name="40% - Accent3 7 3" xfId="940"/>
    <cellStyle name="40% - Accent3 7 3 2" xfId="1833"/>
    <cellStyle name="40% - Accent3 7 3 2 2" xfId="3301"/>
    <cellStyle name="40% - Accent3 7 3 2 2 2" xfId="9111"/>
    <cellStyle name="40% - Accent3 7 3 2 2 3" xfId="6189"/>
    <cellStyle name="40% - Accent3 7 3 2 3" xfId="7646"/>
    <cellStyle name="40% - Accent3 7 3 2 4" xfId="4745"/>
    <cellStyle name="40% - Accent3 7 3 3" xfId="2707"/>
    <cellStyle name="40% - Accent3 7 3 3 2" xfId="8517"/>
    <cellStyle name="40% - Accent3 7 3 3 3" xfId="5595"/>
    <cellStyle name="40% - Accent3 7 3 4" xfId="7044"/>
    <cellStyle name="40% - Accent3 7 3 5" xfId="4151"/>
    <cellStyle name="40% - Accent3 7 4" xfId="1658"/>
    <cellStyle name="40% - Accent3 7 4 2" xfId="3126"/>
    <cellStyle name="40% - Accent3 7 4 2 2" xfId="8936"/>
    <cellStyle name="40% - Accent3 7 4 2 3" xfId="6014"/>
    <cellStyle name="40% - Accent3 7 4 3" xfId="7471"/>
    <cellStyle name="40% - Accent3 7 4 4" xfId="4570"/>
    <cellStyle name="40% - Accent3 7 5" xfId="2238"/>
    <cellStyle name="40% - Accent3 7 5 2" xfId="3683"/>
    <cellStyle name="40% - Accent3 7 5 2 2" xfId="9493"/>
    <cellStyle name="40% - Accent3 7 5 2 3" xfId="6571"/>
    <cellStyle name="40% - Accent3 7 5 3" xfId="8049"/>
    <cellStyle name="40% - Accent3 7 5 4" xfId="5127"/>
    <cellStyle name="40% - Accent3 7 6" xfId="2532"/>
    <cellStyle name="40% - Accent3 7 6 2" xfId="8342"/>
    <cellStyle name="40% - Accent3 7 6 3" xfId="5420"/>
    <cellStyle name="40% - Accent3 7 7" xfId="6869"/>
    <cellStyle name="40% - Accent3 7 8" xfId="3976"/>
    <cellStyle name="40% - Accent3 8" xfId="796"/>
    <cellStyle name="40% - Accent3 8 2" xfId="974"/>
    <cellStyle name="40% - Accent3 8 2 2" xfId="1867"/>
    <cellStyle name="40% - Accent3 8 2 2 2" xfId="3335"/>
    <cellStyle name="40% - Accent3 8 2 2 2 2" xfId="9145"/>
    <cellStyle name="40% - Accent3 8 2 2 2 3" xfId="6223"/>
    <cellStyle name="40% - Accent3 8 2 2 3" xfId="7680"/>
    <cellStyle name="40% - Accent3 8 2 2 4" xfId="4779"/>
    <cellStyle name="40% - Accent3 8 2 3" xfId="2741"/>
    <cellStyle name="40% - Accent3 8 2 3 2" xfId="8551"/>
    <cellStyle name="40% - Accent3 8 2 3 3" xfId="5629"/>
    <cellStyle name="40% - Accent3 8 2 4" xfId="7078"/>
    <cellStyle name="40% - Accent3 8 2 5" xfId="4185"/>
    <cellStyle name="40% - Accent3 8 3" xfId="1692"/>
    <cellStyle name="40% - Accent3 8 3 2" xfId="3160"/>
    <cellStyle name="40% - Accent3 8 3 2 2" xfId="8970"/>
    <cellStyle name="40% - Accent3 8 3 2 3" xfId="6048"/>
    <cellStyle name="40% - Accent3 8 3 3" xfId="7505"/>
    <cellStyle name="40% - Accent3 8 3 4" xfId="4604"/>
    <cellStyle name="40% - Accent3 8 4" xfId="2566"/>
    <cellStyle name="40% - Accent3 8 4 2" xfId="8376"/>
    <cellStyle name="40% - Accent3 8 4 3" xfId="5454"/>
    <cellStyle name="40% - Accent3 8 5" xfId="6903"/>
    <cellStyle name="40% - Accent3 8 6" xfId="4010"/>
    <cellStyle name="40% - Accent3 9" xfId="1048"/>
    <cellStyle name="40% - Accent3 9 2" xfId="1929"/>
    <cellStyle name="40% - Accent3 9 2 2" xfId="3397"/>
    <cellStyle name="40% - Accent3 9 2 2 2" xfId="9207"/>
    <cellStyle name="40% - Accent3 9 2 2 3" xfId="6285"/>
    <cellStyle name="40% - Accent3 9 2 3" xfId="7742"/>
    <cellStyle name="40% - Accent3 9 2 4" xfId="4841"/>
    <cellStyle name="40% - Accent3 9 3" xfId="2803"/>
    <cellStyle name="40% - Accent3 9 3 2" xfId="8613"/>
    <cellStyle name="40% - Accent3 9 3 3" xfId="5691"/>
    <cellStyle name="40% - Accent3 9 4" xfId="7140"/>
    <cellStyle name="40% - Accent3 9 5" xfId="4247"/>
    <cellStyle name="40% - Accent4" xfId="329" builtinId="43" customBuiltin="1"/>
    <cellStyle name="40% - Accent4 10" xfId="854"/>
    <cellStyle name="40% - Accent4 10 2" xfId="1747"/>
    <cellStyle name="40% - Accent4 10 2 2" xfId="3215"/>
    <cellStyle name="40% - Accent4 10 2 2 2" xfId="9025"/>
    <cellStyle name="40% - Accent4 10 2 2 3" xfId="6103"/>
    <cellStyle name="40% - Accent4 10 2 3" xfId="7560"/>
    <cellStyle name="40% - Accent4 10 2 4" xfId="4659"/>
    <cellStyle name="40% - Accent4 10 3" xfId="2621"/>
    <cellStyle name="40% - Accent4 10 3 2" xfId="8431"/>
    <cellStyle name="40% - Accent4 10 3 3" xfId="5509"/>
    <cellStyle name="40% - Accent4 10 4" xfId="6958"/>
    <cellStyle name="40% - Accent4 10 5" xfId="4065"/>
    <cellStyle name="40% - Accent4 11" xfId="1522"/>
    <cellStyle name="40% - Accent4 11 2" xfId="2140"/>
    <cellStyle name="40% - Accent4 11 2 2" xfId="3588"/>
    <cellStyle name="40% - Accent4 11 2 2 2" xfId="9398"/>
    <cellStyle name="40% - Accent4 11 2 2 3" xfId="6476"/>
    <cellStyle name="40% - Accent4 11 2 3" xfId="7953"/>
    <cellStyle name="40% - Accent4 11 2 4" xfId="5032"/>
    <cellStyle name="40% - Accent4 11 3" xfId="2994"/>
    <cellStyle name="40% - Accent4 11 3 2" xfId="8804"/>
    <cellStyle name="40% - Accent4 11 3 3" xfId="5882"/>
    <cellStyle name="40% - Accent4 11 4" xfId="7335"/>
    <cellStyle name="40% - Accent4 11 5" xfId="4438"/>
    <cellStyle name="40% - Accent4 12" xfId="1572"/>
    <cellStyle name="40% - Accent4 12 2" xfId="3040"/>
    <cellStyle name="40% - Accent4 12 2 2" xfId="8850"/>
    <cellStyle name="40% - Accent4 12 2 3" xfId="5928"/>
    <cellStyle name="40% - Accent4 12 3" xfId="7385"/>
    <cellStyle name="40% - Accent4 12 4" xfId="4484"/>
    <cellStyle name="40% - Accent4 13" xfId="2158"/>
    <cellStyle name="40% - Accent4 13 2" xfId="3606"/>
    <cellStyle name="40% - Accent4 13 2 2" xfId="9416"/>
    <cellStyle name="40% - Accent4 13 2 3" xfId="6494"/>
    <cellStyle name="40% - Accent4 13 3" xfId="7971"/>
    <cellStyle name="40% - Accent4 13 4" xfId="5050"/>
    <cellStyle name="40% - Accent4 14" xfId="2239"/>
    <cellStyle name="40% - Accent4 14 2" xfId="3684"/>
    <cellStyle name="40% - Accent4 14 2 2" xfId="9494"/>
    <cellStyle name="40% - Accent4 14 2 3" xfId="6572"/>
    <cellStyle name="40% - Accent4 14 3" xfId="8050"/>
    <cellStyle name="40% - Accent4 14 4" xfId="5128"/>
    <cellStyle name="40% - Accent4 15" xfId="2446"/>
    <cellStyle name="40% - Accent4 15 2" xfId="8256"/>
    <cellStyle name="40% - Accent4 15 3" xfId="5334"/>
    <cellStyle name="40% - Accent4 16" xfId="6783"/>
    <cellStyle name="40% - Accent4 17" xfId="3890"/>
    <cellStyle name="40% - Accent4 18" xfId="9674"/>
    <cellStyle name="40% - Accent4 19" xfId="9694"/>
    <cellStyle name="40% - Accent4 2" xfId="181"/>
    <cellStyle name="40% - Accent4 2 2" xfId="1057"/>
    <cellStyle name="40% - Accent4 2 3" xfId="383"/>
    <cellStyle name="40% - Accent4 3" xfId="182"/>
    <cellStyle name="40% - Accent4 3 2" xfId="1059"/>
    <cellStyle name="40% - Accent4 3 2 2" xfId="1936"/>
    <cellStyle name="40% - Accent4 3 2 2 2" xfId="3404"/>
    <cellStyle name="40% - Accent4 3 2 2 2 2" xfId="9214"/>
    <cellStyle name="40% - Accent4 3 2 2 2 3" xfId="6292"/>
    <cellStyle name="40% - Accent4 3 2 2 3" xfId="7749"/>
    <cellStyle name="40% - Accent4 3 2 2 4" xfId="4848"/>
    <cellStyle name="40% - Accent4 3 2 3" xfId="2240"/>
    <cellStyle name="40% - Accent4 3 2 3 2" xfId="3685"/>
    <cellStyle name="40% - Accent4 3 2 3 2 2" xfId="9495"/>
    <cellStyle name="40% - Accent4 3 2 3 2 3" xfId="6573"/>
    <cellStyle name="40% - Accent4 3 2 3 3" xfId="8051"/>
    <cellStyle name="40% - Accent4 3 2 3 4" xfId="5129"/>
    <cellStyle name="40% - Accent4 3 2 4" xfId="2810"/>
    <cellStyle name="40% - Accent4 3 2 4 2" xfId="8620"/>
    <cellStyle name="40% - Accent4 3 2 4 3" xfId="5698"/>
    <cellStyle name="40% - Accent4 3 2 5" xfId="7147"/>
    <cellStyle name="40% - Accent4 3 2 6" xfId="4254"/>
    <cellStyle name="40% - Accent4 3 3" xfId="1058"/>
    <cellStyle name="40% - Accent4 3 4" xfId="873"/>
    <cellStyle name="40% - Accent4 3 4 2" xfId="1766"/>
    <cellStyle name="40% - Accent4 3 4 2 2" xfId="3234"/>
    <cellStyle name="40% - Accent4 3 4 2 2 2" xfId="9044"/>
    <cellStyle name="40% - Accent4 3 4 2 2 3" xfId="6122"/>
    <cellStyle name="40% - Accent4 3 4 2 3" xfId="7579"/>
    <cellStyle name="40% - Accent4 3 4 2 4" xfId="4678"/>
    <cellStyle name="40% - Accent4 3 4 3" xfId="2640"/>
    <cellStyle name="40% - Accent4 3 4 3 2" xfId="8450"/>
    <cellStyle name="40% - Accent4 3 4 3 3" xfId="5528"/>
    <cellStyle name="40% - Accent4 3 4 4" xfId="6977"/>
    <cellStyle name="40% - Accent4 3 4 5" xfId="4084"/>
    <cellStyle name="40% - Accent4 3 5" xfId="1591"/>
    <cellStyle name="40% - Accent4 3 5 2" xfId="3059"/>
    <cellStyle name="40% - Accent4 3 5 2 2" xfId="8869"/>
    <cellStyle name="40% - Accent4 3 5 2 3" xfId="5947"/>
    <cellStyle name="40% - Accent4 3 5 3" xfId="7404"/>
    <cellStyle name="40% - Accent4 3 5 4" xfId="4503"/>
    <cellStyle name="40% - Accent4 3 6" xfId="2465"/>
    <cellStyle name="40% - Accent4 3 6 2" xfId="8275"/>
    <cellStyle name="40% - Accent4 3 6 3" xfId="5353"/>
    <cellStyle name="40% - Accent4 3 7" xfId="6802"/>
    <cellStyle name="40% - Accent4 3 8" xfId="3909"/>
    <cellStyle name="40% - Accent4 3 9" xfId="691"/>
    <cellStyle name="40% - Accent4 4" xfId="183"/>
    <cellStyle name="40% - Accent4 4 2" xfId="1060"/>
    <cellStyle name="40% - Accent4 4 2 2" xfId="1937"/>
    <cellStyle name="40% - Accent4 4 2 2 2" xfId="3405"/>
    <cellStyle name="40% - Accent4 4 2 2 2 2" xfId="9215"/>
    <cellStyle name="40% - Accent4 4 2 2 2 3" xfId="6293"/>
    <cellStyle name="40% - Accent4 4 2 2 3" xfId="7750"/>
    <cellStyle name="40% - Accent4 4 2 2 4" xfId="4849"/>
    <cellStyle name="40% - Accent4 4 2 3" xfId="2811"/>
    <cellStyle name="40% - Accent4 4 2 3 2" xfId="8621"/>
    <cellStyle name="40% - Accent4 4 2 3 3" xfId="5699"/>
    <cellStyle name="40% - Accent4 4 2 4" xfId="7148"/>
    <cellStyle name="40% - Accent4 4 2 5" xfId="4255"/>
    <cellStyle name="40% - Accent4 4 3" xfId="894"/>
    <cellStyle name="40% - Accent4 4 3 2" xfId="1787"/>
    <cellStyle name="40% - Accent4 4 3 2 2" xfId="3255"/>
    <cellStyle name="40% - Accent4 4 3 2 2 2" xfId="9065"/>
    <cellStyle name="40% - Accent4 4 3 2 2 3" xfId="6143"/>
    <cellStyle name="40% - Accent4 4 3 2 3" xfId="7600"/>
    <cellStyle name="40% - Accent4 4 3 2 4" xfId="4699"/>
    <cellStyle name="40% - Accent4 4 3 3" xfId="2661"/>
    <cellStyle name="40% - Accent4 4 3 3 2" xfId="8471"/>
    <cellStyle name="40% - Accent4 4 3 3 3" xfId="5549"/>
    <cellStyle name="40% - Accent4 4 3 4" xfId="6998"/>
    <cellStyle name="40% - Accent4 4 3 5" xfId="4105"/>
    <cellStyle name="40% - Accent4 4 4" xfId="1612"/>
    <cellStyle name="40% - Accent4 4 4 2" xfId="3080"/>
    <cellStyle name="40% - Accent4 4 4 2 2" xfId="8890"/>
    <cellStyle name="40% - Accent4 4 4 2 3" xfId="5968"/>
    <cellStyle name="40% - Accent4 4 4 3" xfId="7425"/>
    <cellStyle name="40% - Accent4 4 4 4" xfId="4524"/>
    <cellStyle name="40% - Accent4 4 5" xfId="2241"/>
    <cellStyle name="40% - Accent4 4 5 2" xfId="3686"/>
    <cellStyle name="40% - Accent4 4 5 2 2" xfId="9496"/>
    <cellStyle name="40% - Accent4 4 5 2 3" xfId="6574"/>
    <cellStyle name="40% - Accent4 4 5 3" xfId="8052"/>
    <cellStyle name="40% - Accent4 4 5 4" xfId="5130"/>
    <cellStyle name="40% - Accent4 4 6" xfId="2486"/>
    <cellStyle name="40% - Accent4 4 6 2" xfId="8296"/>
    <cellStyle name="40% - Accent4 4 6 3" xfId="5374"/>
    <cellStyle name="40% - Accent4 4 7" xfId="6823"/>
    <cellStyle name="40% - Accent4 4 8" xfId="3930"/>
    <cellStyle name="40% - Accent4 4 9" xfId="712"/>
    <cellStyle name="40% - Accent4 5" xfId="184"/>
    <cellStyle name="40% - Accent4 5 2" xfId="1061"/>
    <cellStyle name="40% - Accent4 5 2 2" xfId="1938"/>
    <cellStyle name="40% - Accent4 5 2 2 2" xfId="3406"/>
    <cellStyle name="40% - Accent4 5 2 2 2 2" xfId="9216"/>
    <cellStyle name="40% - Accent4 5 2 2 2 3" xfId="6294"/>
    <cellStyle name="40% - Accent4 5 2 2 3" xfId="7751"/>
    <cellStyle name="40% - Accent4 5 2 2 4" xfId="4850"/>
    <cellStyle name="40% - Accent4 5 2 3" xfId="2812"/>
    <cellStyle name="40% - Accent4 5 2 3 2" xfId="8622"/>
    <cellStyle name="40% - Accent4 5 2 3 3" xfId="5700"/>
    <cellStyle name="40% - Accent4 5 2 4" xfId="7149"/>
    <cellStyle name="40% - Accent4 5 2 5" xfId="4256"/>
    <cellStyle name="40% - Accent4 5 3" xfId="909"/>
    <cellStyle name="40% - Accent4 5 3 2" xfId="1802"/>
    <cellStyle name="40% - Accent4 5 3 2 2" xfId="3270"/>
    <cellStyle name="40% - Accent4 5 3 2 2 2" xfId="9080"/>
    <cellStyle name="40% - Accent4 5 3 2 2 3" xfId="6158"/>
    <cellStyle name="40% - Accent4 5 3 2 3" xfId="7615"/>
    <cellStyle name="40% - Accent4 5 3 2 4" xfId="4714"/>
    <cellStyle name="40% - Accent4 5 3 3" xfId="2676"/>
    <cellStyle name="40% - Accent4 5 3 3 2" xfId="8486"/>
    <cellStyle name="40% - Accent4 5 3 3 3" xfId="5564"/>
    <cellStyle name="40% - Accent4 5 3 4" xfId="7013"/>
    <cellStyle name="40% - Accent4 5 3 5" xfId="4120"/>
    <cellStyle name="40% - Accent4 5 4" xfId="1627"/>
    <cellStyle name="40% - Accent4 5 4 2" xfId="3095"/>
    <cellStyle name="40% - Accent4 5 4 2 2" xfId="8905"/>
    <cellStyle name="40% - Accent4 5 4 2 3" xfId="5983"/>
    <cellStyle name="40% - Accent4 5 4 3" xfId="7440"/>
    <cellStyle name="40% - Accent4 5 4 4" xfId="4539"/>
    <cellStyle name="40% - Accent4 5 5" xfId="2242"/>
    <cellStyle name="40% - Accent4 5 5 2" xfId="3687"/>
    <cellStyle name="40% - Accent4 5 5 2 2" xfId="9497"/>
    <cellStyle name="40% - Accent4 5 5 2 3" xfId="6575"/>
    <cellStyle name="40% - Accent4 5 5 3" xfId="8053"/>
    <cellStyle name="40% - Accent4 5 5 4" xfId="5131"/>
    <cellStyle name="40% - Accent4 5 6" xfId="2501"/>
    <cellStyle name="40% - Accent4 5 6 2" xfId="8311"/>
    <cellStyle name="40% - Accent4 5 6 3" xfId="5389"/>
    <cellStyle name="40% - Accent4 5 7" xfId="6838"/>
    <cellStyle name="40% - Accent4 5 8" xfId="3945"/>
    <cellStyle name="40% - Accent4 5 9" xfId="727"/>
    <cellStyle name="40% - Accent4 6" xfId="180"/>
    <cellStyle name="40% - Accent4 6 2" xfId="1062"/>
    <cellStyle name="40% - Accent4 6 2 2" xfId="1939"/>
    <cellStyle name="40% - Accent4 6 2 2 2" xfId="3407"/>
    <cellStyle name="40% - Accent4 6 2 2 2 2" xfId="9217"/>
    <cellStyle name="40% - Accent4 6 2 2 2 3" xfId="6295"/>
    <cellStyle name="40% - Accent4 6 2 2 3" xfId="7752"/>
    <cellStyle name="40% - Accent4 6 2 2 4" xfId="4851"/>
    <cellStyle name="40% - Accent4 6 2 3" xfId="2813"/>
    <cellStyle name="40% - Accent4 6 2 3 2" xfId="8623"/>
    <cellStyle name="40% - Accent4 6 2 3 3" xfId="5701"/>
    <cellStyle name="40% - Accent4 6 2 4" xfId="7150"/>
    <cellStyle name="40% - Accent4 6 2 5" xfId="4257"/>
    <cellStyle name="40% - Accent4 6 3" xfId="923"/>
    <cellStyle name="40% - Accent4 6 3 2" xfId="1816"/>
    <cellStyle name="40% - Accent4 6 3 2 2" xfId="3284"/>
    <cellStyle name="40% - Accent4 6 3 2 2 2" xfId="9094"/>
    <cellStyle name="40% - Accent4 6 3 2 2 3" xfId="6172"/>
    <cellStyle name="40% - Accent4 6 3 2 3" xfId="7629"/>
    <cellStyle name="40% - Accent4 6 3 2 4" xfId="4728"/>
    <cellStyle name="40% - Accent4 6 3 3" xfId="2690"/>
    <cellStyle name="40% - Accent4 6 3 3 2" xfId="8500"/>
    <cellStyle name="40% - Accent4 6 3 3 3" xfId="5578"/>
    <cellStyle name="40% - Accent4 6 3 4" xfId="7027"/>
    <cellStyle name="40% - Accent4 6 3 5" xfId="4134"/>
    <cellStyle name="40% - Accent4 6 4" xfId="1641"/>
    <cellStyle name="40% - Accent4 6 4 2" xfId="3109"/>
    <cellStyle name="40% - Accent4 6 4 2 2" xfId="8919"/>
    <cellStyle name="40% - Accent4 6 4 2 3" xfId="5997"/>
    <cellStyle name="40% - Accent4 6 4 3" xfId="7454"/>
    <cellStyle name="40% - Accent4 6 4 4" xfId="4553"/>
    <cellStyle name="40% - Accent4 6 5" xfId="2243"/>
    <cellStyle name="40% - Accent4 6 5 2" xfId="3688"/>
    <cellStyle name="40% - Accent4 6 5 2 2" xfId="9498"/>
    <cellStyle name="40% - Accent4 6 5 2 3" xfId="6576"/>
    <cellStyle name="40% - Accent4 6 5 3" xfId="8054"/>
    <cellStyle name="40% - Accent4 6 5 4" xfId="5132"/>
    <cellStyle name="40% - Accent4 6 6" xfId="2515"/>
    <cellStyle name="40% - Accent4 6 6 2" xfId="8325"/>
    <cellStyle name="40% - Accent4 6 6 3" xfId="5403"/>
    <cellStyle name="40% - Accent4 6 7" xfId="6852"/>
    <cellStyle name="40% - Accent4 6 8" xfId="3959"/>
    <cellStyle name="40% - Accent4 6 9" xfId="741"/>
    <cellStyle name="40% - Accent4 7" xfId="761"/>
    <cellStyle name="40% - Accent4 7 2" xfId="1063"/>
    <cellStyle name="40% - Accent4 7 2 2" xfId="1940"/>
    <cellStyle name="40% - Accent4 7 2 2 2" xfId="3408"/>
    <cellStyle name="40% - Accent4 7 2 2 2 2" xfId="9218"/>
    <cellStyle name="40% - Accent4 7 2 2 2 3" xfId="6296"/>
    <cellStyle name="40% - Accent4 7 2 2 3" xfId="7753"/>
    <cellStyle name="40% - Accent4 7 2 2 4" xfId="4852"/>
    <cellStyle name="40% - Accent4 7 2 3" xfId="2814"/>
    <cellStyle name="40% - Accent4 7 2 3 2" xfId="8624"/>
    <cellStyle name="40% - Accent4 7 2 3 3" xfId="5702"/>
    <cellStyle name="40% - Accent4 7 2 4" xfId="7151"/>
    <cellStyle name="40% - Accent4 7 2 5" xfId="4258"/>
    <cellStyle name="40% - Accent4 7 3" xfId="943"/>
    <cellStyle name="40% - Accent4 7 3 2" xfId="1836"/>
    <cellStyle name="40% - Accent4 7 3 2 2" xfId="3304"/>
    <cellStyle name="40% - Accent4 7 3 2 2 2" xfId="9114"/>
    <cellStyle name="40% - Accent4 7 3 2 2 3" xfId="6192"/>
    <cellStyle name="40% - Accent4 7 3 2 3" xfId="7649"/>
    <cellStyle name="40% - Accent4 7 3 2 4" xfId="4748"/>
    <cellStyle name="40% - Accent4 7 3 3" xfId="2710"/>
    <cellStyle name="40% - Accent4 7 3 3 2" xfId="8520"/>
    <cellStyle name="40% - Accent4 7 3 3 3" xfId="5598"/>
    <cellStyle name="40% - Accent4 7 3 4" xfId="7047"/>
    <cellStyle name="40% - Accent4 7 3 5" xfId="4154"/>
    <cellStyle name="40% - Accent4 7 4" xfId="1661"/>
    <cellStyle name="40% - Accent4 7 4 2" xfId="3129"/>
    <cellStyle name="40% - Accent4 7 4 2 2" xfId="8939"/>
    <cellStyle name="40% - Accent4 7 4 2 3" xfId="6017"/>
    <cellStyle name="40% - Accent4 7 4 3" xfId="7474"/>
    <cellStyle name="40% - Accent4 7 4 4" xfId="4573"/>
    <cellStyle name="40% - Accent4 7 5" xfId="2244"/>
    <cellStyle name="40% - Accent4 7 5 2" xfId="3689"/>
    <cellStyle name="40% - Accent4 7 5 2 2" xfId="9499"/>
    <cellStyle name="40% - Accent4 7 5 2 3" xfId="6577"/>
    <cellStyle name="40% - Accent4 7 5 3" xfId="8055"/>
    <cellStyle name="40% - Accent4 7 5 4" xfId="5133"/>
    <cellStyle name="40% - Accent4 7 6" xfId="2535"/>
    <cellStyle name="40% - Accent4 7 6 2" xfId="8345"/>
    <cellStyle name="40% - Accent4 7 6 3" xfId="5423"/>
    <cellStyle name="40% - Accent4 7 7" xfId="6872"/>
    <cellStyle name="40% - Accent4 7 8" xfId="3979"/>
    <cellStyle name="40% - Accent4 8" xfId="799"/>
    <cellStyle name="40% - Accent4 8 2" xfId="977"/>
    <cellStyle name="40% - Accent4 8 2 2" xfId="1870"/>
    <cellStyle name="40% - Accent4 8 2 2 2" xfId="3338"/>
    <cellStyle name="40% - Accent4 8 2 2 2 2" xfId="9148"/>
    <cellStyle name="40% - Accent4 8 2 2 2 3" xfId="6226"/>
    <cellStyle name="40% - Accent4 8 2 2 3" xfId="7683"/>
    <cellStyle name="40% - Accent4 8 2 2 4" xfId="4782"/>
    <cellStyle name="40% - Accent4 8 2 3" xfId="2744"/>
    <cellStyle name="40% - Accent4 8 2 3 2" xfId="8554"/>
    <cellStyle name="40% - Accent4 8 2 3 3" xfId="5632"/>
    <cellStyle name="40% - Accent4 8 2 4" xfId="7081"/>
    <cellStyle name="40% - Accent4 8 2 5" xfId="4188"/>
    <cellStyle name="40% - Accent4 8 3" xfId="1695"/>
    <cellStyle name="40% - Accent4 8 3 2" xfId="3163"/>
    <cellStyle name="40% - Accent4 8 3 2 2" xfId="8973"/>
    <cellStyle name="40% - Accent4 8 3 2 3" xfId="6051"/>
    <cellStyle name="40% - Accent4 8 3 3" xfId="7508"/>
    <cellStyle name="40% - Accent4 8 3 4" xfId="4607"/>
    <cellStyle name="40% - Accent4 8 4" xfId="2569"/>
    <cellStyle name="40% - Accent4 8 4 2" xfId="8379"/>
    <cellStyle name="40% - Accent4 8 4 3" xfId="5457"/>
    <cellStyle name="40% - Accent4 8 5" xfId="6906"/>
    <cellStyle name="40% - Accent4 8 6" xfId="4013"/>
    <cellStyle name="40% - Accent4 9" xfId="1056"/>
    <cellStyle name="40% - Accent4 9 2" xfId="1935"/>
    <cellStyle name="40% - Accent4 9 2 2" xfId="3403"/>
    <cellStyle name="40% - Accent4 9 2 2 2" xfId="9213"/>
    <cellStyle name="40% - Accent4 9 2 2 3" xfId="6291"/>
    <cellStyle name="40% - Accent4 9 2 3" xfId="7748"/>
    <cellStyle name="40% - Accent4 9 2 4" xfId="4847"/>
    <cellStyle name="40% - Accent4 9 3" xfId="2809"/>
    <cellStyle name="40% - Accent4 9 3 2" xfId="8619"/>
    <cellStyle name="40% - Accent4 9 3 3" xfId="5697"/>
    <cellStyle name="40% - Accent4 9 4" xfId="7146"/>
    <cellStyle name="40% - Accent4 9 5" xfId="4253"/>
    <cellStyle name="40% - Accent5" xfId="333" builtinId="47" customBuiltin="1"/>
    <cellStyle name="40% - Accent5 10" xfId="856"/>
    <cellStyle name="40% - Accent5 10 2" xfId="1749"/>
    <cellStyle name="40% - Accent5 10 2 2" xfId="3217"/>
    <cellStyle name="40% - Accent5 10 2 2 2" xfId="9027"/>
    <cellStyle name="40% - Accent5 10 2 2 3" xfId="6105"/>
    <cellStyle name="40% - Accent5 10 2 3" xfId="7562"/>
    <cellStyle name="40% - Accent5 10 2 4" xfId="4661"/>
    <cellStyle name="40% - Accent5 10 3" xfId="2623"/>
    <cellStyle name="40% - Accent5 10 3 2" xfId="8433"/>
    <cellStyle name="40% - Accent5 10 3 3" xfId="5511"/>
    <cellStyle name="40% - Accent5 10 4" xfId="6960"/>
    <cellStyle name="40% - Accent5 10 5" xfId="4067"/>
    <cellStyle name="40% - Accent5 11" xfId="1524"/>
    <cellStyle name="40% - Accent5 11 2" xfId="2142"/>
    <cellStyle name="40% - Accent5 11 2 2" xfId="3590"/>
    <cellStyle name="40% - Accent5 11 2 2 2" xfId="9400"/>
    <cellStyle name="40% - Accent5 11 2 2 3" xfId="6478"/>
    <cellStyle name="40% - Accent5 11 2 3" xfId="7955"/>
    <cellStyle name="40% - Accent5 11 2 4" xfId="5034"/>
    <cellStyle name="40% - Accent5 11 3" xfId="2996"/>
    <cellStyle name="40% - Accent5 11 3 2" xfId="8806"/>
    <cellStyle name="40% - Accent5 11 3 3" xfId="5884"/>
    <cellStyle name="40% - Accent5 11 4" xfId="7337"/>
    <cellStyle name="40% - Accent5 11 5" xfId="4440"/>
    <cellStyle name="40% - Accent5 12" xfId="1574"/>
    <cellStyle name="40% - Accent5 12 2" xfId="3042"/>
    <cellStyle name="40% - Accent5 12 2 2" xfId="8852"/>
    <cellStyle name="40% - Accent5 12 2 3" xfId="5930"/>
    <cellStyle name="40% - Accent5 12 3" xfId="7387"/>
    <cellStyle name="40% - Accent5 12 4" xfId="4486"/>
    <cellStyle name="40% - Accent5 13" xfId="2160"/>
    <cellStyle name="40% - Accent5 13 2" xfId="3608"/>
    <cellStyle name="40% - Accent5 13 2 2" xfId="9418"/>
    <cellStyle name="40% - Accent5 13 2 3" xfId="6496"/>
    <cellStyle name="40% - Accent5 13 3" xfId="7973"/>
    <cellStyle name="40% - Accent5 13 4" xfId="5052"/>
    <cellStyle name="40% - Accent5 14" xfId="2245"/>
    <cellStyle name="40% - Accent5 14 2" xfId="3690"/>
    <cellStyle name="40% - Accent5 14 2 2" xfId="9500"/>
    <cellStyle name="40% - Accent5 14 2 3" xfId="6578"/>
    <cellStyle name="40% - Accent5 14 3" xfId="8056"/>
    <cellStyle name="40% - Accent5 14 4" xfId="5134"/>
    <cellStyle name="40% - Accent5 15" xfId="2448"/>
    <cellStyle name="40% - Accent5 15 2" xfId="8258"/>
    <cellStyle name="40% - Accent5 15 3" xfId="5336"/>
    <cellStyle name="40% - Accent5 16" xfId="6785"/>
    <cellStyle name="40% - Accent5 17" xfId="3892"/>
    <cellStyle name="40% - Accent5 18" xfId="9676"/>
    <cellStyle name="40% - Accent5 19" xfId="9696"/>
    <cellStyle name="40% - Accent5 2" xfId="186"/>
    <cellStyle name="40% - Accent5 2 2" xfId="1065"/>
    <cellStyle name="40% - Accent5 2 3" xfId="384"/>
    <cellStyle name="40% - Accent5 3" xfId="187"/>
    <cellStyle name="40% - Accent5 3 2" xfId="1067"/>
    <cellStyle name="40% - Accent5 3 2 2" xfId="1942"/>
    <cellStyle name="40% - Accent5 3 2 2 2" xfId="3410"/>
    <cellStyle name="40% - Accent5 3 2 2 2 2" xfId="9220"/>
    <cellStyle name="40% - Accent5 3 2 2 2 3" xfId="6298"/>
    <cellStyle name="40% - Accent5 3 2 2 3" xfId="7755"/>
    <cellStyle name="40% - Accent5 3 2 2 4" xfId="4854"/>
    <cellStyle name="40% - Accent5 3 2 3" xfId="2246"/>
    <cellStyle name="40% - Accent5 3 2 3 2" xfId="3691"/>
    <cellStyle name="40% - Accent5 3 2 3 2 2" xfId="9501"/>
    <cellStyle name="40% - Accent5 3 2 3 2 3" xfId="6579"/>
    <cellStyle name="40% - Accent5 3 2 3 3" xfId="8057"/>
    <cellStyle name="40% - Accent5 3 2 3 4" xfId="5135"/>
    <cellStyle name="40% - Accent5 3 2 4" xfId="2816"/>
    <cellStyle name="40% - Accent5 3 2 4 2" xfId="8626"/>
    <cellStyle name="40% - Accent5 3 2 4 3" xfId="5704"/>
    <cellStyle name="40% - Accent5 3 2 5" xfId="7153"/>
    <cellStyle name="40% - Accent5 3 2 6" xfId="4260"/>
    <cellStyle name="40% - Accent5 3 3" xfId="1066"/>
    <cellStyle name="40% - Accent5 3 4" xfId="875"/>
    <cellStyle name="40% - Accent5 3 4 2" xfId="1768"/>
    <cellStyle name="40% - Accent5 3 4 2 2" xfId="3236"/>
    <cellStyle name="40% - Accent5 3 4 2 2 2" xfId="9046"/>
    <cellStyle name="40% - Accent5 3 4 2 2 3" xfId="6124"/>
    <cellStyle name="40% - Accent5 3 4 2 3" xfId="7581"/>
    <cellStyle name="40% - Accent5 3 4 2 4" xfId="4680"/>
    <cellStyle name="40% - Accent5 3 4 3" xfId="2642"/>
    <cellStyle name="40% - Accent5 3 4 3 2" xfId="8452"/>
    <cellStyle name="40% - Accent5 3 4 3 3" xfId="5530"/>
    <cellStyle name="40% - Accent5 3 4 4" xfId="6979"/>
    <cellStyle name="40% - Accent5 3 4 5" xfId="4086"/>
    <cellStyle name="40% - Accent5 3 5" xfId="1593"/>
    <cellStyle name="40% - Accent5 3 5 2" xfId="3061"/>
    <cellStyle name="40% - Accent5 3 5 2 2" xfId="8871"/>
    <cellStyle name="40% - Accent5 3 5 2 3" xfId="5949"/>
    <cellStyle name="40% - Accent5 3 5 3" xfId="7406"/>
    <cellStyle name="40% - Accent5 3 5 4" xfId="4505"/>
    <cellStyle name="40% - Accent5 3 6" xfId="2467"/>
    <cellStyle name="40% - Accent5 3 6 2" xfId="8277"/>
    <cellStyle name="40% - Accent5 3 6 3" xfId="5355"/>
    <cellStyle name="40% - Accent5 3 7" xfId="6804"/>
    <cellStyle name="40% - Accent5 3 8" xfId="3911"/>
    <cellStyle name="40% - Accent5 3 9" xfId="693"/>
    <cellStyle name="40% - Accent5 4" xfId="188"/>
    <cellStyle name="40% - Accent5 4 2" xfId="1068"/>
    <cellStyle name="40% - Accent5 4 2 2" xfId="1943"/>
    <cellStyle name="40% - Accent5 4 2 2 2" xfId="3411"/>
    <cellStyle name="40% - Accent5 4 2 2 2 2" xfId="9221"/>
    <cellStyle name="40% - Accent5 4 2 2 2 3" xfId="6299"/>
    <cellStyle name="40% - Accent5 4 2 2 3" xfId="7756"/>
    <cellStyle name="40% - Accent5 4 2 2 4" xfId="4855"/>
    <cellStyle name="40% - Accent5 4 2 3" xfId="2817"/>
    <cellStyle name="40% - Accent5 4 2 3 2" xfId="8627"/>
    <cellStyle name="40% - Accent5 4 2 3 3" xfId="5705"/>
    <cellStyle name="40% - Accent5 4 2 4" xfId="7154"/>
    <cellStyle name="40% - Accent5 4 2 5" xfId="4261"/>
    <cellStyle name="40% - Accent5 4 3" xfId="896"/>
    <cellStyle name="40% - Accent5 4 3 2" xfId="1789"/>
    <cellStyle name="40% - Accent5 4 3 2 2" xfId="3257"/>
    <cellStyle name="40% - Accent5 4 3 2 2 2" xfId="9067"/>
    <cellStyle name="40% - Accent5 4 3 2 2 3" xfId="6145"/>
    <cellStyle name="40% - Accent5 4 3 2 3" xfId="7602"/>
    <cellStyle name="40% - Accent5 4 3 2 4" xfId="4701"/>
    <cellStyle name="40% - Accent5 4 3 3" xfId="2663"/>
    <cellStyle name="40% - Accent5 4 3 3 2" xfId="8473"/>
    <cellStyle name="40% - Accent5 4 3 3 3" xfId="5551"/>
    <cellStyle name="40% - Accent5 4 3 4" xfId="7000"/>
    <cellStyle name="40% - Accent5 4 3 5" xfId="4107"/>
    <cellStyle name="40% - Accent5 4 4" xfId="1614"/>
    <cellStyle name="40% - Accent5 4 4 2" xfId="3082"/>
    <cellStyle name="40% - Accent5 4 4 2 2" xfId="8892"/>
    <cellStyle name="40% - Accent5 4 4 2 3" xfId="5970"/>
    <cellStyle name="40% - Accent5 4 4 3" xfId="7427"/>
    <cellStyle name="40% - Accent5 4 4 4" xfId="4526"/>
    <cellStyle name="40% - Accent5 4 5" xfId="2247"/>
    <cellStyle name="40% - Accent5 4 5 2" xfId="3692"/>
    <cellStyle name="40% - Accent5 4 5 2 2" xfId="9502"/>
    <cellStyle name="40% - Accent5 4 5 2 3" xfId="6580"/>
    <cellStyle name="40% - Accent5 4 5 3" xfId="8058"/>
    <cellStyle name="40% - Accent5 4 5 4" xfId="5136"/>
    <cellStyle name="40% - Accent5 4 6" xfId="2488"/>
    <cellStyle name="40% - Accent5 4 6 2" xfId="8298"/>
    <cellStyle name="40% - Accent5 4 6 3" xfId="5376"/>
    <cellStyle name="40% - Accent5 4 7" xfId="6825"/>
    <cellStyle name="40% - Accent5 4 8" xfId="3932"/>
    <cellStyle name="40% - Accent5 4 9" xfId="714"/>
    <cellStyle name="40% - Accent5 5" xfId="189"/>
    <cellStyle name="40% - Accent5 5 2" xfId="1069"/>
    <cellStyle name="40% - Accent5 5 2 2" xfId="1944"/>
    <cellStyle name="40% - Accent5 5 2 2 2" xfId="3412"/>
    <cellStyle name="40% - Accent5 5 2 2 2 2" xfId="9222"/>
    <cellStyle name="40% - Accent5 5 2 2 2 3" xfId="6300"/>
    <cellStyle name="40% - Accent5 5 2 2 3" xfId="7757"/>
    <cellStyle name="40% - Accent5 5 2 2 4" xfId="4856"/>
    <cellStyle name="40% - Accent5 5 2 3" xfId="2818"/>
    <cellStyle name="40% - Accent5 5 2 3 2" xfId="8628"/>
    <cellStyle name="40% - Accent5 5 2 3 3" xfId="5706"/>
    <cellStyle name="40% - Accent5 5 2 4" xfId="7155"/>
    <cellStyle name="40% - Accent5 5 2 5" xfId="4262"/>
    <cellStyle name="40% - Accent5 5 3" xfId="911"/>
    <cellStyle name="40% - Accent5 5 3 2" xfId="1804"/>
    <cellStyle name="40% - Accent5 5 3 2 2" xfId="3272"/>
    <cellStyle name="40% - Accent5 5 3 2 2 2" xfId="9082"/>
    <cellStyle name="40% - Accent5 5 3 2 2 3" xfId="6160"/>
    <cellStyle name="40% - Accent5 5 3 2 3" xfId="7617"/>
    <cellStyle name="40% - Accent5 5 3 2 4" xfId="4716"/>
    <cellStyle name="40% - Accent5 5 3 3" xfId="2678"/>
    <cellStyle name="40% - Accent5 5 3 3 2" xfId="8488"/>
    <cellStyle name="40% - Accent5 5 3 3 3" xfId="5566"/>
    <cellStyle name="40% - Accent5 5 3 4" xfId="7015"/>
    <cellStyle name="40% - Accent5 5 3 5" xfId="4122"/>
    <cellStyle name="40% - Accent5 5 4" xfId="1629"/>
    <cellStyle name="40% - Accent5 5 4 2" xfId="3097"/>
    <cellStyle name="40% - Accent5 5 4 2 2" xfId="8907"/>
    <cellStyle name="40% - Accent5 5 4 2 3" xfId="5985"/>
    <cellStyle name="40% - Accent5 5 4 3" xfId="7442"/>
    <cellStyle name="40% - Accent5 5 4 4" xfId="4541"/>
    <cellStyle name="40% - Accent5 5 5" xfId="2248"/>
    <cellStyle name="40% - Accent5 5 5 2" xfId="3693"/>
    <cellStyle name="40% - Accent5 5 5 2 2" xfId="9503"/>
    <cellStyle name="40% - Accent5 5 5 2 3" xfId="6581"/>
    <cellStyle name="40% - Accent5 5 5 3" xfId="8059"/>
    <cellStyle name="40% - Accent5 5 5 4" xfId="5137"/>
    <cellStyle name="40% - Accent5 5 6" xfId="2503"/>
    <cellStyle name="40% - Accent5 5 6 2" xfId="8313"/>
    <cellStyle name="40% - Accent5 5 6 3" xfId="5391"/>
    <cellStyle name="40% - Accent5 5 7" xfId="6840"/>
    <cellStyle name="40% - Accent5 5 8" xfId="3947"/>
    <cellStyle name="40% - Accent5 5 9" xfId="729"/>
    <cellStyle name="40% - Accent5 6" xfId="185"/>
    <cellStyle name="40% - Accent5 6 2" xfId="1070"/>
    <cellStyle name="40% - Accent5 6 2 2" xfId="1945"/>
    <cellStyle name="40% - Accent5 6 2 2 2" xfId="3413"/>
    <cellStyle name="40% - Accent5 6 2 2 2 2" xfId="9223"/>
    <cellStyle name="40% - Accent5 6 2 2 2 3" xfId="6301"/>
    <cellStyle name="40% - Accent5 6 2 2 3" xfId="7758"/>
    <cellStyle name="40% - Accent5 6 2 2 4" xfId="4857"/>
    <cellStyle name="40% - Accent5 6 2 3" xfId="2819"/>
    <cellStyle name="40% - Accent5 6 2 3 2" xfId="8629"/>
    <cellStyle name="40% - Accent5 6 2 3 3" xfId="5707"/>
    <cellStyle name="40% - Accent5 6 2 4" xfId="7156"/>
    <cellStyle name="40% - Accent5 6 2 5" xfId="4263"/>
    <cellStyle name="40% - Accent5 6 3" xfId="925"/>
    <cellStyle name="40% - Accent5 6 3 2" xfId="1818"/>
    <cellStyle name="40% - Accent5 6 3 2 2" xfId="3286"/>
    <cellStyle name="40% - Accent5 6 3 2 2 2" xfId="9096"/>
    <cellStyle name="40% - Accent5 6 3 2 2 3" xfId="6174"/>
    <cellStyle name="40% - Accent5 6 3 2 3" xfId="7631"/>
    <cellStyle name="40% - Accent5 6 3 2 4" xfId="4730"/>
    <cellStyle name="40% - Accent5 6 3 3" xfId="2692"/>
    <cellStyle name="40% - Accent5 6 3 3 2" xfId="8502"/>
    <cellStyle name="40% - Accent5 6 3 3 3" xfId="5580"/>
    <cellStyle name="40% - Accent5 6 3 4" xfId="7029"/>
    <cellStyle name="40% - Accent5 6 3 5" xfId="4136"/>
    <cellStyle name="40% - Accent5 6 4" xfId="1643"/>
    <cellStyle name="40% - Accent5 6 4 2" xfId="3111"/>
    <cellStyle name="40% - Accent5 6 4 2 2" xfId="8921"/>
    <cellStyle name="40% - Accent5 6 4 2 3" xfId="5999"/>
    <cellStyle name="40% - Accent5 6 4 3" xfId="7456"/>
    <cellStyle name="40% - Accent5 6 4 4" xfId="4555"/>
    <cellStyle name="40% - Accent5 6 5" xfId="2249"/>
    <cellStyle name="40% - Accent5 6 5 2" xfId="3694"/>
    <cellStyle name="40% - Accent5 6 5 2 2" xfId="9504"/>
    <cellStyle name="40% - Accent5 6 5 2 3" xfId="6582"/>
    <cellStyle name="40% - Accent5 6 5 3" xfId="8060"/>
    <cellStyle name="40% - Accent5 6 5 4" xfId="5138"/>
    <cellStyle name="40% - Accent5 6 6" xfId="2517"/>
    <cellStyle name="40% - Accent5 6 6 2" xfId="8327"/>
    <cellStyle name="40% - Accent5 6 6 3" xfId="5405"/>
    <cellStyle name="40% - Accent5 6 7" xfId="6854"/>
    <cellStyle name="40% - Accent5 6 8" xfId="3961"/>
    <cellStyle name="40% - Accent5 6 9" xfId="743"/>
    <cellStyle name="40% - Accent5 7" xfId="763"/>
    <cellStyle name="40% - Accent5 7 2" xfId="1071"/>
    <cellStyle name="40% - Accent5 7 2 2" xfId="1946"/>
    <cellStyle name="40% - Accent5 7 2 2 2" xfId="3414"/>
    <cellStyle name="40% - Accent5 7 2 2 2 2" xfId="9224"/>
    <cellStyle name="40% - Accent5 7 2 2 2 3" xfId="6302"/>
    <cellStyle name="40% - Accent5 7 2 2 3" xfId="7759"/>
    <cellStyle name="40% - Accent5 7 2 2 4" xfId="4858"/>
    <cellStyle name="40% - Accent5 7 2 3" xfId="2820"/>
    <cellStyle name="40% - Accent5 7 2 3 2" xfId="8630"/>
    <cellStyle name="40% - Accent5 7 2 3 3" xfId="5708"/>
    <cellStyle name="40% - Accent5 7 2 4" xfId="7157"/>
    <cellStyle name="40% - Accent5 7 2 5" xfId="4264"/>
    <cellStyle name="40% - Accent5 7 3" xfId="945"/>
    <cellStyle name="40% - Accent5 7 3 2" xfId="1838"/>
    <cellStyle name="40% - Accent5 7 3 2 2" xfId="3306"/>
    <cellStyle name="40% - Accent5 7 3 2 2 2" xfId="9116"/>
    <cellStyle name="40% - Accent5 7 3 2 2 3" xfId="6194"/>
    <cellStyle name="40% - Accent5 7 3 2 3" xfId="7651"/>
    <cellStyle name="40% - Accent5 7 3 2 4" xfId="4750"/>
    <cellStyle name="40% - Accent5 7 3 3" xfId="2712"/>
    <cellStyle name="40% - Accent5 7 3 3 2" xfId="8522"/>
    <cellStyle name="40% - Accent5 7 3 3 3" xfId="5600"/>
    <cellStyle name="40% - Accent5 7 3 4" xfId="7049"/>
    <cellStyle name="40% - Accent5 7 3 5" xfId="4156"/>
    <cellStyle name="40% - Accent5 7 4" xfId="1663"/>
    <cellStyle name="40% - Accent5 7 4 2" xfId="3131"/>
    <cellStyle name="40% - Accent5 7 4 2 2" xfId="8941"/>
    <cellStyle name="40% - Accent5 7 4 2 3" xfId="6019"/>
    <cellStyle name="40% - Accent5 7 4 3" xfId="7476"/>
    <cellStyle name="40% - Accent5 7 4 4" xfId="4575"/>
    <cellStyle name="40% - Accent5 7 5" xfId="2250"/>
    <cellStyle name="40% - Accent5 7 5 2" xfId="3695"/>
    <cellStyle name="40% - Accent5 7 5 2 2" xfId="9505"/>
    <cellStyle name="40% - Accent5 7 5 2 3" xfId="6583"/>
    <cellStyle name="40% - Accent5 7 5 3" xfId="8061"/>
    <cellStyle name="40% - Accent5 7 5 4" xfId="5139"/>
    <cellStyle name="40% - Accent5 7 6" xfId="2537"/>
    <cellStyle name="40% - Accent5 7 6 2" xfId="8347"/>
    <cellStyle name="40% - Accent5 7 6 3" xfId="5425"/>
    <cellStyle name="40% - Accent5 7 7" xfId="6874"/>
    <cellStyle name="40% - Accent5 7 8" xfId="3981"/>
    <cellStyle name="40% - Accent5 8" xfId="802"/>
    <cellStyle name="40% - Accent5 8 2" xfId="980"/>
    <cellStyle name="40% - Accent5 8 2 2" xfId="1873"/>
    <cellStyle name="40% - Accent5 8 2 2 2" xfId="3341"/>
    <cellStyle name="40% - Accent5 8 2 2 2 2" xfId="9151"/>
    <cellStyle name="40% - Accent5 8 2 2 2 3" xfId="6229"/>
    <cellStyle name="40% - Accent5 8 2 2 3" xfId="7686"/>
    <cellStyle name="40% - Accent5 8 2 2 4" xfId="4785"/>
    <cellStyle name="40% - Accent5 8 2 3" xfId="2747"/>
    <cellStyle name="40% - Accent5 8 2 3 2" xfId="8557"/>
    <cellStyle name="40% - Accent5 8 2 3 3" xfId="5635"/>
    <cellStyle name="40% - Accent5 8 2 4" xfId="7084"/>
    <cellStyle name="40% - Accent5 8 2 5" xfId="4191"/>
    <cellStyle name="40% - Accent5 8 3" xfId="1698"/>
    <cellStyle name="40% - Accent5 8 3 2" xfId="3166"/>
    <cellStyle name="40% - Accent5 8 3 2 2" xfId="8976"/>
    <cellStyle name="40% - Accent5 8 3 2 3" xfId="6054"/>
    <cellStyle name="40% - Accent5 8 3 3" xfId="7511"/>
    <cellStyle name="40% - Accent5 8 3 4" xfId="4610"/>
    <cellStyle name="40% - Accent5 8 4" xfId="2572"/>
    <cellStyle name="40% - Accent5 8 4 2" xfId="8382"/>
    <cellStyle name="40% - Accent5 8 4 3" xfId="5460"/>
    <cellStyle name="40% - Accent5 8 5" xfId="6909"/>
    <cellStyle name="40% - Accent5 8 6" xfId="4016"/>
    <cellStyle name="40% - Accent5 9" xfId="1064"/>
    <cellStyle name="40% - Accent5 9 2" xfId="1941"/>
    <cellStyle name="40% - Accent5 9 2 2" xfId="3409"/>
    <cellStyle name="40% - Accent5 9 2 2 2" xfId="9219"/>
    <cellStyle name="40% - Accent5 9 2 2 3" xfId="6297"/>
    <cellStyle name="40% - Accent5 9 2 3" xfId="7754"/>
    <cellStyle name="40% - Accent5 9 2 4" xfId="4853"/>
    <cellStyle name="40% - Accent5 9 3" xfId="2815"/>
    <cellStyle name="40% - Accent5 9 3 2" xfId="8625"/>
    <cellStyle name="40% - Accent5 9 3 3" xfId="5703"/>
    <cellStyle name="40% - Accent5 9 4" xfId="7152"/>
    <cellStyle name="40% - Accent5 9 5" xfId="4259"/>
    <cellStyle name="40% - Accent6" xfId="337" builtinId="51" customBuiltin="1"/>
    <cellStyle name="40% - Accent6 10" xfId="858"/>
    <cellStyle name="40% - Accent6 10 2" xfId="1751"/>
    <cellStyle name="40% - Accent6 10 2 2" xfId="3219"/>
    <cellStyle name="40% - Accent6 10 2 2 2" xfId="9029"/>
    <cellStyle name="40% - Accent6 10 2 2 3" xfId="6107"/>
    <cellStyle name="40% - Accent6 10 2 3" xfId="7564"/>
    <cellStyle name="40% - Accent6 10 2 4" xfId="4663"/>
    <cellStyle name="40% - Accent6 10 3" xfId="2625"/>
    <cellStyle name="40% - Accent6 10 3 2" xfId="8435"/>
    <cellStyle name="40% - Accent6 10 3 3" xfId="5513"/>
    <cellStyle name="40% - Accent6 10 4" xfId="6962"/>
    <cellStyle name="40% - Accent6 10 5" xfId="4069"/>
    <cellStyle name="40% - Accent6 11" xfId="1526"/>
    <cellStyle name="40% - Accent6 11 2" xfId="2144"/>
    <cellStyle name="40% - Accent6 11 2 2" xfId="3592"/>
    <cellStyle name="40% - Accent6 11 2 2 2" xfId="9402"/>
    <cellStyle name="40% - Accent6 11 2 2 3" xfId="6480"/>
    <cellStyle name="40% - Accent6 11 2 3" xfId="7957"/>
    <cellStyle name="40% - Accent6 11 2 4" xfId="5036"/>
    <cellStyle name="40% - Accent6 11 3" xfId="2998"/>
    <cellStyle name="40% - Accent6 11 3 2" xfId="8808"/>
    <cellStyle name="40% - Accent6 11 3 3" xfId="5886"/>
    <cellStyle name="40% - Accent6 11 4" xfId="7339"/>
    <cellStyle name="40% - Accent6 11 5" xfId="4442"/>
    <cellStyle name="40% - Accent6 12" xfId="1576"/>
    <cellStyle name="40% - Accent6 12 2" xfId="3044"/>
    <cellStyle name="40% - Accent6 12 2 2" xfId="8854"/>
    <cellStyle name="40% - Accent6 12 2 3" xfId="5932"/>
    <cellStyle name="40% - Accent6 12 3" xfId="7389"/>
    <cellStyle name="40% - Accent6 12 4" xfId="4488"/>
    <cellStyle name="40% - Accent6 13" xfId="2163"/>
    <cellStyle name="40% - Accent6 13 2" xfId="3611"/>
    <cellStyle name="40% - Accent6 13 2 2" xfId="9421"/>
    <cellStyle name="40% - Accent6 13 2 3" xfId="6499"/>
    <cellStyle name="40% - Accent6 13 3" xfId="7976"/>
    <cellStyle name="40% - Accent6 13 4" xfId="5055"/>
    <cellStyle name="40% - Accent6 14" xfId="2251"/>
    <cellStyle name="40% - Accent6 14 2" xfId="3696"/>
    <cellStyle name="40% - Accent6 14 2 2" xfId="9506"/>
    <cellStyle name="40% - Accent6 14 2 3" xfId="6584"/>
    <cellStyle name="40% - Accent6 14 3" xfId="8062"/>
    <cellStyle name="40% - Accent6 14 4" xfId="5140"/>
    <cellStyle name="40% - Accent6 15" xfId="2450"/>
    <cellStyle name="40% - Accent6 15 2" xfId="8260"/>
    <cellStyle name="40% - Accent6 15 3" xfId="5338"/>
    <cellStyle name="40% - Accent6 16" xfId="6787"/>
    <cellStyle name="40% - Accent6 17" xfId="3894"/>
    <cellStyle name="40% - Accent6 18" xfId="9678"/>
    <cellStyle name="40% - Accent6 19" xfId="9699"/>
    <cellStyle name="40% - Accent6 2" xfId="191"/>
    <cellStyle name="40% - Accent6 2 2" xfId="1073"/>
    <cellStyle name="40% - Accent6 2 3" xfId="385"/>
    <cellStyle name="40% - Accent6 3" xfId="192"/>
    <cellStyle name="40% - Accent6 3 2" xfId="1075"/>
    <cellStyle name="40% - Accent6 3 2 2" xfId="1948"/>
    <cellStyle name="40% - Accent6 3 2 2 2" xfId="3416"/>
    <cellStyle name="40% - Accent6 3 2 2 2 2" xfId="9226"/>
    <cellStyle name="40% - Accent6 3 2 2 2 3" xfId="6304"/>
    <cellStyle name="40% - Accent6 3 2 2 3" xfId="7761"/>
    <cellStyle name="40% - Accent6 3 2 2 4" xfId="4860"/>
    <cellStyle name="40% - Accent6 3 2 3" xfId="2252"/>
    <cellStyle name="40% - Accent6 3 2 3 2" xfId="3697"/>
    <cellStyle name="40% - Accent6 3 2 3 2 2" xfId="9507"/>
    <cellStyle name="40% - Accent6 3 2 3 2 3" xfId="6585"/>
    <cellStyle name="40% - Accent6 3 2 3 3" xfId="8063"/>
    <cellStyle name="40% - Accent6 3 2 3 4" xfId="5141"/>
    <cellStyle name="40% - Accent6 3 2 4" xfId="2822"/>
    <cellStyle name="40% - Accent6 3 2 4 2" xfId="8632"/>
    <cellStyle name="40% - Accent6 3 2 4 3" xfId="5710"/>
    <cellStyle name="40% - Accent6 3 2 5" xfId="7159"/>
    <cellStyle name="40% - Accent6 3 2 6" xfId="4266"/>
    <cellStyle name="40% - Accent6 3 3" xfId="1074"/>
    <cellStyle name="40% - Accent6 3 4" xfId="877"/>
    <cellStyle name="40% - Accent6 3 4 2" xfId="1770"/>
    <cellStyle name="40% - Accent6 3 4 2 2" xfId="3238"/>
    <cellStyle name="40% - Accent6 3 4 2 2 2" xfId="9048"/>
    <cellStyle name="40% - Accent6 3 4 2 2 3" xfId="6126"/>
    <cellStyle name="40% - Accent6 3 4 2 3" xfId="7583"/>
    <cellStyle name="40% - Accent6 3 4 2 4" xfId="4682"/>
    <cellStyle name="40% - Accent6 3 4 3" xfId="2644"/>
    <cellStyle name="40% - Accent6 3 4 3 2" xfId="8454"/>
    <cellStyle name="40% - Accent6 3 4 3 3" xfId="5532"/>
    <cellStyle name="40% - Accent6 3 4 4" xfId="6981"/>
    <cellStyle name="40% - Accent6 3 4 5" xfId="4088"/>
    <cellStyle name="40% - Accent6 3 5" xfId="1595"/>
    <cellStyle name="40% - Accent6 3 5 2" xfId="3063"/>
    <cellStyle name="40% - Accent6 3 5 2 2" xfId="8873"/>
    <cellStyle name="40% - Accent6 3 5 2 3" xfId="5951"/>
    <cellStyle name="40% - Accent6 3 5 3" xfId="7408"/>
    <cellStyle name="40% - Accent6 3 5 4" xfId="4507"/>
    <cellStyle name="40% - Accent6 3 6" xfId="2469"/>
    <cellStyle name="40% - Accent6 3 6 2" xfId="8279"/>
    <cellStyle name="40% - Accent6 3 6 3" xfId="5357"/>
    <cellStyle name="40% - Accent6 3 7" xfId="6806"/>
    <cellStyle name="40% - Accent6 3 8" xfId="3913"/>
    <cellStyle name="40% - Accent6 3 9" xfId="695"/>
    <cellStyle name="40% - Accent6 4" xfId="193"/>
    <cellStyle name="40% - Accent6 4 2" xfId="1076"/>
    <cellStyle name="40% - Accent6 4 2 2" xfId="1949"/>
    <cellStyle name="40% - Accent6 4 2 2 2" xfId="3417"/>
    <cellStyle name="40% - Accent6 4 2 2 2 2" xfId="9227"/>
    <cellStyle name="40% - Accent6 4 2 2 2 3" xfId="6305"/>
    <cellStyle name="40% - Accent6 4 2 2 3" xfId="7762"/>
    <cellStyle name="40% - Accent6 4 2 2 4" xfId="4861"/>
    <cellStyle name="40% - Accent6 4 2 3" xfId="2823"/>
    <cellStyle name="40% - Accent6 4 2 3 2" xfId="8633"/>
    <cellStyle name="40% - Accent6 4 2 3 3" xfId="5711"/>
    <cellStyle name="40% - Accent6 4 2 4" xfId="7160"/>
    <cellStyle name="40% - Accent6 4 2 5" xfId="4267"/>
    <cellStyle name="40% - Accent6 4 3" xfId="898"/>
    <cellStyle name="40% - Accent6 4 3 2" xfId="1791"/>
    <cellStyle name="40% - Accent6 4 3 2 2" xfId="3259"/>
    <cellStyle name="40% - Accent6 4 3 2 2 2" xfId="9069"/>
    <cellStyle name="40% - Accent6 4 3 2 2 3" xfId="6147"/>
    <cellStyle name="40% - Accent6 4 3 2 3" xfId="7604"/>
    <cellStyle name="40% - Accent6 4 3 2 4" xfId="4703"/>
    <cellStyle name="40% - Accent6 4 3 3" xfId="2665"/>
    <cellStyle name="40% - Accent6 4 3 3 2" xfId="8475"/>
    <cellStyle name="40% - Accent6 4 3 3 3" xfId="5553"/>
    <cellStyle name="40% - Accent6 4 3 4" xfId="7002"/>
    <cellStyle name="40% - Accent6 4 3 5" xfId="4109"/>
    <cellStyle name="40% - Accent6 4 4" xfId="1616"/>
    <cellStyle name="40% - Accent6 4 4 2" xfId="3084"/>
    <cellStyle name="40% - Accent6 4 4 2 2" xfId="8894"/>
    <cellStyle name="40% - Accent6 4 4 2 3" xfId="5972"/>
    <cellStyle name="40% - Accent6 4 4 3" xfId="7429"/>
    <cellStyle name="40% - Accent6 4 4 4" xfId="4528"/>
    <cellStyle name="40% - Accent6 4 5" xfId="2253"/>
    <cellStyle name="40% - Accent6 4 5 2" xfId="3698"/>
    <cellStyle name="40% - Accent6 4 5 2 2" xfId="9508"/>
    <cellStyle name="40% - Accent6 4 5 2 3" xfId="6586"/>
    <cellStyle name="40% - Accent6 4 5 3" xfId="8064"/>
    <cellStyle name="40% - Accent6 4 5 4" xfId="5142"/>
    <cellStyle name="40% - Accent6 4 6" xfId="2490"/>
    <cellStyle name="40% - Accent6 4 6 2" xfId="8300"/>
    <cellStyle name="40% - Accent6 4 6 3" xfId="5378"/>
    <cellStyle name="40% - Accent6 4 7" xfId="6827"/>
    <cellStyle name="40% - Accent6 4 8" xfId="3934"/>
    <cellStyle name="40% - Accent6 4 9" xfId="716"/>
    <cellStyle name="40% - Accent6 5" xfId="194"/>
    <cellStyle name="40% - Accent6 5 2" xfId="1077"/>
    <cellStyle name="40% - Accent6 5 2 2" xfId="1950"/>
    <cellStyle name="40% - Accent6 5 2 2 2" xfId="3418"/>
    <cellStyle name="40% - Accent6 5 2 2 2 2" xfId="9228"/>
    <cellStyle name="40% - Accent6 5 2 2 2 3" xfId="6306"/>
    <cellStyle name="40% - Accent6 5 2 2 3" xfId="7763"/>
    <cellStyle name="40% - Accent6 5 2 2 4" xfId="4862"/>
    <cellStyle name="40% - Accent6 5 2 3" xfId="2824"/>
    <cellStyle name="40% - Accent6 5 2 3 2" xfId="8634"/>
    <cellStyle name="40% - Accent6 5 2 3 3" xfId="5712"/>
    <cellStyle name="40% - Accent6 5 2 4" xfId="7161"/>
    <cellStyle name="40% - Accent6 5 2 5" xfId="4268"/>
    <cellStyle name="40% - Accent6 5 3" xfId="913"/>
    <cellStyle name="40% - Accent6 5 3 2" xfId="1806"/>
    <cellStyle name="40% - Accent6 5 3 2 2" xfId="3274"/>
    <cellStyle name="40% - Accent6 5 3 2 2 2" xfId="9084"/>
    <cellStyle name="40% - Accent6 5 3 2 2 3" xfId="6162"/>
    <cellStyle name="40% - Accent6 5 3 2 3" xfId="7619"/>
    <cellStyle name="40% - Accent6 5 3 2 4" xfId="4718"/>
    <cellStyle name="40% - Accent6 5 3 3" xfId="2680"/>
    <cellStyle name="40% - Accent6 5 3 3 2" xfId="8490"/>
    <cellStyle name="40% - Accent6 5 3 3 3" xfId="5568"/>
    <cellStyle name="40% - Accent6 5 3 4" xfId="7017"/>
    <cellStyle name="40% - Accent6 5 3 5" xfId="4124"/>
    <cellStyle name="40% - Accent6 5 4" xfId="1631"/>
    <cellStyle name="40% - Accent6 5 4 2" xfId="3099"/>
    <cellStyle name="40% - Accent6 5 4 2 2" xfId="8909"/>
    <cellStyle name="40% - Accent6 5 4 2 3" xfId="5987"/>
    <cellStyle name="40% - Accent6 5 4 3" xfId="7444"/>
    <cellStyle name="40% - Accent6 5 4 4" xfId="4543"/>
    <cellStyle name="40% - Accent6 5 5" xfId="2254"/>
    <cellStyle name="40% - Accent6 5 5 2" xfId="3699"/>
    <cellStyle name="40% - Accent6 5 5 2 2" xfId="9509"/>
    <cellStyle name="40% - Accent6 5 5 2 3" xfId="6587"/>
    <cellStyle name="40% - Accent6 5 5 3" xfId="8065"/>
    <cellStyle name="40% - Accent6 5 5 4" xfId="5143"/>
    <cellStyle name="40% - Accent6 5 6" xfId="2505"/>
    <cellStyle name="40% - Accent6 5 6 2" xfId="8315"/>
    <cellStyle name="40% - Accent6 5 6 3" xfId="5393"/>
    <cellStyle name="40% - Accent6 5 7" xfId="6842"/>
    <cellStyle name="40% - Accent6 5 8" xfId="3949"/>
    <cellStyle name="40% - Accent6 5 9" xfId="731"/>
    <cellStyle name="40% - Accent6 6" xfId="190"/>
    <cellStyle name="40% - Accent6 6 2" xfId="1078"/>
    <cellStyle name="40% - Accent6 6 2 2" xfId="1951"/>
    <cellStyle name="40% - Accent6 6 2 2 2" xfId="3419"/>
    <cellStyle name="40% - Accent6 6 2 2 2 2" xfId="9229"/>
    <cellStyle name="40% - Accent6 6 2 2 2 3" xfId="6307"/>
    <cellStyle name="40% - Accent6 6 2 2 3" xfId="7764"/>
    <cellStyle name="40% - Accent6 6 2 2 4" xfId="4863"/>
    <cellStyle name="40% - Accent6 6 2 3" xfId="2825"/>
    <cellStyle name="40% - Accent6 6 2 3 2" xfId="8635"/>
    <cellStyle name="40% - Accent6 6 2 3 3" xfId="5713"/>
    <cellStyle name="40% - Accent6 6 2 4" xfId="7162"/>
    <cellStyle name="40% - Accent6 6 2 5" xfId="4269"/>
    <cellStyle name="40% - Accent6 6 3" xfId="927"/>
    <cellStyle name="40% - Accent6 6 3 2" xfId="1820"/>
    <cellStyle name="40% - Accent6 6 3 2 2" xfId="3288"/>
    <cellStyle name="40% - Accent6 6 3 2 2 2" xfId="9098"/>
    <cellStyle name="40% - Accent6 6 3 2 2 3" xfId="6176"/>
    <cellStyle name="40% - Accent6 6 3 2 3" xfId="7633"/>
    <cellStyle name="40% - Accent6 6 3 2 4" xfId="4732"/>
    <cellStyle name="40% - Accent6 6 3 3" xfId="2694"/>
    <cellStyle name="40% - Accent6 6 3 3 2" xfId="8504"/>
    <cellStyle name="40% - Accent6 6 3 3 3" xfId="5582"/>
    <cellStyle name="40% - Accent6 6 3 4" xfId="7031"/>
    <cellStyle name="40% - Accent6 6 3 5" xfId="4138"/>
    <cellStyle name="40% - Accent6 6 4" xfId="1645"/>
    <cellStyle name="40% - Accent6 6 4 2" xfId="3113"/>
    <cellStyle name="40% - Accent6 6 4 2 2" xfId="8923"/>
    <cellStyle name="40% - Accent6 6 4 2 3" xfId="6001"/>
    <cellStyle name="40% - Accent6 6 4 3" xfId="7458"/>
    <cellStyle name="40% - Accent6 6 4 4" xfId="4557"/>
    <cellStyle name="40% - Accent6 6 5" xfId="2255"/>
    <cellStyle name="40% - Accent6 6 5 2" xfId="3700"/>
    <cellStyle name="40% - Accent6 6 5 2 2" xfId="9510"/>
    <cellStyle name="40% - Accent6 6 5 2 3" xfId="6588"/>
    <cellStyle name="40% - Accent6 6 5 3" xfId="8066"/>
    <cellStyle name="40% - Accent6 6 5 4" xfId="5144"/>
    <cellStyle name="40% - Accent6 6 6" xfId="2519"/>
    <cellStyle name="40% - Accent6 6 6 2" xfId="8329"/>
    <cellStyle name="40% - Accent6 6 6 3" xfId="5407"/>
    <cellStyle name="40% - Accent6 6 7" xfId="6856"/>
    <cellStyle name="40% - Accent6 6 8" xfId="3963"/>
    <cellStyle name="40% - Accent6 6 9" xfId="745"/>
    <cellStyle name="40% - Accent6 7" xfId="765"/>
    <cellStyle name="40% - Accent6 7 2" xfId="1079"/>
    <cellStyle name="40% - Accent6 7 2 2" xfId="1952"/>
    <cellStyle name="40% - Accent6 7 2 2 2" xfId="3420"/>
    <cellStyle name="40% - Accent6 7 2 2 2 2" xfId="9230"/>
    <cellStyle name="40% - Accent6 7 2 2 2 3" xfId="6308"/>
    <cellStyle name="40% - Accent6 7 2 2 3" xfId="7765"/>
    <cellStyle name="40% - Accent6 7 2 2 4" xfId="4864"/>
    <cellStyle name="40% - Accent6 7 2 3" xfId="2826"/>
    <cellStyle name="40% - Accent6 7 2 3 2" xfId="8636"/>
    <cellStyle name="40% - Accent6 7 2 3 3" xfId="5714"/>
    <cellStyle name="40% - Accent6 7 2 4" xfId="7163"/>
    <cellStyle name="40% - Accent6 7 2 5" xfId="4270"/>
    <cellStyle name="40% - Accent6 7 3" xfId="947"/>
    <cellStyle name="40% - Accent6 7 3 2" xfId="1840"/>
    <cellStyle name="40% - Accent6 7 3 2 2" xfId="3308"/>
    <cellStyle name="40% - Accent6 7 3 2 2 2" xfId="9118"/>
    <cellStyle name="40% - Accent6 7 3 2 2 3" xfId="6196"/>
    <cellStyle name="40% - Accent6 7 3 2 3" xfId="7653"/>
    <cellStyle name="40% - Accent6 7 3 2 4" xfId="4752"/>
    <cellStyle name="40% - Accent6 7 3 3" xfId="2714"/>
    <cellStyle name="40% - Accent6 7 3 3 2" xfId="8524"/>
    <cellStyle name="40% - Accent6 7 3 3 3" xfId="5602"/>
    <cellStyle name="40% - Accent6 7 3 4" xfId="7051"/>
    <cellStyle name="40% - Accent6 7 3 5" xfId="4158"/>
    <cellStyle name="40% - Accent6 7 4" xfId="1665"/>
    <cellStyle name="40% - Accent6 7 4 2" xfId="3133"/>
    <cellStyle name="40% - Accent6 7 4 2 2" xfId="8943"/>
    <cellStyle name="40% - Accent6 7 4 2 3" xfId="6021"/>
    <cellStyle name="40% - Accent6 7 4 3" xfId="7478"/>
    <cellStyle name="40% - Accent6 7 4 4" xfId="4577"/>
    <cellStyle name="40% - Accent6 7 5" xfId="2256"/>
    <cellStyle name="40% - Accent6 7 5 2" xfId="3701"/>
    <cellStyle name="40% - Accent6 7 5 2 2" xfId="9511"/>
    <cellStyle name="40% - Accent6 7 5 2 3" xfId="6589"/>
    <cellStyle name="40% - Accent6 7 5 3" xfId="8067"/>
    <cellStyle name="40% - Accent6 7 5 4" xfId="5145"/>
    <cellStyle name="40% - Accent6 7 6" xfId="2539"/>
    <cellStyle name="40% - Accent6 7 6 2" xfId="8349"/>
    <cellStyle name="40% - Accent6 7 6 3" xfId="5427"/>
    <cellStyle name="40% - Accent6 7 7" xfId="6876"/>
    <cellStyle name="40% - Accent6 7 8" xfId="3983"/>
    <cellStyle name="40% - Accent6 8" xfId="805"/>
    <cellStyle name="40% - Accent6 8 2" xfId="983"/>
    <cellStyle name="40% - Accent6 8 2 2" xfId="1876"/>
    <cellStyle name="40% - Accent6 8 2 2 2" xfId="3344"/>
    <cellStyle name="40% - Accent6 8 2 2 2 2" xfId="9154"/>
    <cellStyle name="40% - Accent6 8 2 2 2 3" xfId="6232"/>
    <cellStyle name="40% - Accent6 8 2 2 3" xfId="7689"/>
    <cellStyle name="40% - Accent6 8 2 2 4" xfId="4788"/>
    <cellStyle name="40% - Accent6 8 2 3" xfId="2750"/>
    <cellStyle name="40% - Accent6 8 2 3 2" xfId="8560"/>
    <cellStyle name="40% - Accent6 8 2 3 3" xfId="5638"/>
    <cellStyle name="40% - Accent6 8 2 4" xfId="7087"/>
    <cellStyle name="40% - Accent6 8 2 5" xfId="4194"/>
    <cellStyle name="40% - Accent6 8 3" xfId="1701"/>
    <cellStyle name="40% - Accent6 8 3 2" xfId="3169"/>
    <cellStyle name="40% - Accent6 8 3 2 2" xfId="8979"/>
    <cellStyle name="40% - Accent6 8 3 2 3" xfId="6057"/>
    <cellStyle name="40% - Accent6 8 3 3" xfId="7514"/>
    <cellStyle name="40% - Accent6 8 3 4" xfId="4613"/>
    <cellStyle name="40% - Accent6 8 4" xfId="2575"/>
    <cellStyle name="40% - Accent6 8 4 2" xfId="8385"/>
    <cellStyle name="40% - Accent6 8 4 3" xfId="5463"/>
    <cellStyle name="40% - Accent6 8 5" xfId="6912"/>
    <cellStyle name="40% - Accent6 8 6" xfId="4019"/>
    <cellStyle name="40% - Accent6 9" xfId="1072"/>
    <cellStyle name="40% - Accent6 9 2" xfId="1947"/>
    <cellStyle name="40% - Accent6 9 2 2" xfId="3415"/>
    <cellStyle name="40% - Accent6 9 2 2 2" xfId="9225"/>
    <cellStyle name="40% - Accent6 9 2 2 3" xfId="6303"/>
    <cellStyle name="40% - Accent6 9 2 3" xfId="7760"/>
    <cellStyle name="40% - Accent6 9 2 4" xfId="4859"/>
    <cellStyle name="40% - Accent6 9 3" xfId="2821"/>
    <cellStyle name="40% - Accent6 9 3 2" xfId="8631"/>
    <cellStyle name="40% - Accent6 9 3 3" xfId="5709"/>
    <cellStyle name="40% - Accent6 9 4" xfId="7158"/>
    <cellStyle name="40% - Accent6 9 5" xfId="4265"/>
    <cellStyle name="60% - Accent1" xfId="318" builtinId="32" customBuiltin="1"/>
    <cellStyle name="60% - Accent1 2" xfId="195"/>
    <cellStyle name="60% - Accent1 2 2" xfId="1080"/>
    <cellStyle name="60% - Accent1 2 3" xfId="386"/>
    <cellStyle name="60% - Accent1 3" xfId="1081"/>
    <cellStyle name="60% - Accent2" xfId="322" builtinId="36" customBuiltin="1"/>
    <cellStyle name="60% - Accent2 2" xfId="196"/>
    <cellStyle name="60% - Accent2 2 2" xfId="1082"/>
    <cellStyle name="60% - Accent2 2 3" xfId="387"/>
    <cellStyle name="60% - Accent2 3" xfId="1083"/>
    <cellStyle name="60% - Accent3" xfId="326" builtinId="40" customBuiltin="1"/>
    <cellStyle name="60% - Accent3 2" xfId="197"/>
    <cellStyle name="60% - Accent3 2 2" xfId="1084"/>
    <cellStyle name="60% - Accent3 2 3" xfId="388"/>
    <cellStyle name="60% - Accent3 3" xfId="1085"/>
    <cellStyle name="60% - Accent4" xfId="330" builtinId="44" customBuiltin="1"/>
    <cellStyle name="60% - Accent4 2" xfId="198"/>
    <cellStyle name="60% - Accent4 2 2" xfId="1086"/>
    <cellStyle name="60% - Accent4 2 3" xfId="389"/>
    <cellStyle name="60% - Accent4 3" xfId="1087"/>
    <cellStyle name="60% - Accent5" xfId="334" builtinId="48" customBuiltin="1"/>
    <cellStyle name="60% - Accent5 2" xfId="199"/>
    <cellStyle name="60% - Accent5 2 2" xfId="1088"/>
    <cellStyle name="60% - Accent5 2 3" xfId="390"/>
    <cellStyle name="60% - Accent5 3" xfId="1089"/>
    <cellStyle name="60% - Accent6" xfId="338" builtinId="52" customBuiltin="1"/>
    <cellStyle name="60% - Accent6 2" xfId="200"/>
    <cellStyle name="60% - Accent6 2 2" xfId="1090"/>
    <cellStyle name="60% - Accent6 2 3" xfId="391"/>
    <cellStyle name="60% - Accent6 3" xfId="1091"/>
    <cellStyle name="Accent1" xfId="315" builtinId="29" customBuiltin="1"/>
    <cellStyle name="Accent1 2" xfId="201"/>
    <cellStyle name="Accent1 2 2" xfId="1092"/>
    <cellStyle name="Accent1 2 3" xfId="392"/>
    <cellStyle name="Accent1 3" xfId="1093"/>
    <cellStyle name="Accent2" xfId="319" builtinId="33" customBuiltin="1"/>
    <cellStyle name="Accent2 2" xfId="202"/>
    <cellStyle name="Accent2 2 2" xfId="1094"/>
    <cellStyle name="Accent2 2 3" xfId="393"/>
    <cellStyle name="Accent2 3" xfId="1095"/>
    <cellStyle name="Accent3" xfId="323" builtinId="37" customBuiltin="1"/>
    <cellStyle name="Accent3 2" xfId="203"/>
    <cellStyle name="Accent3 2 2" xfId="1096"/>
    <cellStyle name="Accent3 2 3" xfId="394"/>
    <cellStyle name="Accent3 3" xfId="1097"/>
    <cellStyle name="Accent4" xfId="327" builtinId="41" customBuiltin="1"/>
    <cellStyle name="Accent4 2" xfId="204"/>
    <cellStyle name="Accent4 2 2" xfId="1098"/>
    <cellStyle name="Accent4 2 3" xfId="395"/>
    <cellStyle name="Accent4 3" xfId="1099"/>
    <cellStyle name="Accent5" xfId="331" builtinId="45" customBuiltin="1"/>
    <cellStyle name="Accent5 2" xfId="205"/>
    <cellStyle name="Accent5 2 2" xfId="396"/>
    <cellStyle name="Accent6" xfId="335" builtinId="49" customBuiltin="1"/>
    <cellStyle name="Accent6 2" xfId="206"/>
    <cellStyle name="Accent6 2 2" xfId="1100"/>
    <cellStyle name="Accent6 2 3" xfId="397"/>
    <cellStyle name="Accent6 3" xfId="1101"/>
    <cellStyle name="Bad" xfId="305" builtinId="27" customBuiltin="1"/>
    <cellStyle name="Bad 2" xfId="207"/>
    <cellStyle name="Bad 2 2" xfId="1102"/>
    <cellStyle name="Bad 2 3" xfId="398"/>
    <cellStyle name="Bad 3" xfId="1103"/>
    <cellStyle name="bottom" xfId="399"/>
    <cellStyle name="bottom 2" xfId="2257"/>
    <cellStyle name="C00A" xfId="1"/>
    <cellStyle name="C00B" xfId="2"/>
    <cellStyle name="C00L" xfId="3"/>
    <cellStyle name="C01A" xfId="4"/>
    <cellStyle name="C01B" xfId="5"/>
    <cellStyle name="C01B 2" xfId="263"/>
    <cellStyle name="C01H" xfId="6"/>
    <cellStyle name="C01L" xfId="7"/>
    <cellStyle name="C02A" xfId="8"/>
    <cellStyle name="C02A 2" xfId="9868"/>
    <cellStyle name="C02B" xfId="9"/>
    <cellStyle name="C02B 2" xfId="264"/>
    <cellStyle name="C02H" xfId="10"/>
    <cellStyle name="C02L" xfId="11"/>
    <cellStyle name="C03A" xfId="12"/>
    <cellStyle name="C03B" xfId="13"/>
    <cellStyle name="C03H" xfId="14"/>
    <cellStyle name="C03L" xfId="15"/>
    <cellStyle name="C04A" xfId="16"/>
    <cellStyle name="C04A 2" xfId="265"/>
    <cellStyle name="C04B" xfId="17"/>
    <cellStyle name="C04H" xfId="18"/>
    <cellStyle name="C04L" xfId="19"/>
    <cellStyle name="C05A" xfId="20"/>
    <cellStyle name="C05B" xfId="21"/>
    <cellStyle name="C05H" xfId="22"/>
    <cellStyle name="C05L" xfId="23"/>
    <cellStyle name="C05L 2" xfId="266"/>
    <cellStyle name="C06A" xfId="24"/>
    <cellStyle name="C06B" xfId="25"/>
    <cellStyle name="C06H" xfId="26"/>
    <cellStyle name="C06L" xfId="27"/>
    <cellStyle name="C07A" xfId="28"/>
    <cellStyle name="C07B" xfId="29"/>
    <cellStyle name="C07H" xfId="30"/>
    <cellStyle name="C07L" xfId="31"/>
    <cellStyle name="Calc Currency (0)" xfId="32"/>
    <cellStyle name="Calculation" xfId="309" builtinId="22" customBuiltin="1"/>
    <cellStyle name="Calculation 2" xfId="208"/>
    <cellStyle name="Calculation 2 2" xfId="1104"/>
    <cellStyle name="Calculation 2 2 2" xfId="1105"/>
    <cellStyle name="Calculation 2 2 2 2" xfId="1954"/>
    <cellStyle name="Calculation 2 2 2 2 2" xfId="7767"/>
    <cellStyle name="Calculation 2 2 2 2 2 2" xfId="9830"/>
    <cellStyle name="Calculation 2 2 2 2 2 3" xfId="9828"/>
    <cellStyle name="Calculation 2 2 2 2 3" xfId="9735"/>
    <cellStyle name="Calculation 2 2 2 2 4" xfId="9790"/>
    <cellStyle name="Calculation 2 2 2 3" xfId="9709"/>
    <cellStyle name="Calculation 2 2 2 4" xfId="9771"/>
    <cellStyle name="Calculation 2 2 3" xfId="1953"/>
    <cellStyle name="Calculation 2 2 3 2" xfId="7766"/>
    <cellStyle name="Calculation 2 2 3 2 2" xfId="9829"/>
    <cellStyle name="Calculation 2 2 3 2 3" xfId="9785"/>
    <cellStyle name="Calculation 2 2 3 3" xfId="9734"/>
    <cellStyle name="Calculation 2 2 3 4" xfId="9758"/>
    <cellStyle name="Calculation 2 2 4" xfId="9708"/>
    <cellStyle name="Calculation 2 2 5" xfId="9864"/>
    <cellStyle name="Calculation 2 3" xfId="1106"/>
    <cellStyle name="Calculation 2 3 2" xfId="1955"/>
    <cellStyle name="Calculation 2 3 2 2" xfId="7768"/>
    <cellStyle name="Calculation 2 3 2 2 2" xfId="9831"/>
    <cellStyle name="Calculation 2 3 2 2 3" xfId="9801"/>
    <cellStyle name="Calculation 2 3 2 3" xfId="9736"/>
    <cellStyle name="Calculation 2 3 2 4" xfId="9852"/>
    <cellStyle name="Calculation 2 3 3" xfId="9710"/>
    <cellStyle name="Calculation 2 3 4" xfId="9754"/>
    <cellStyle name="Calculation 2 4" xfId="1527"/>
    <cellStyle name="Calculation 2 4 2" xfId="7340"/>
    <cellStyle name="Calculation 2 4 2 2" xfId="9820"/>
    <cellStyle name="Calculation 2 4 2 3" xfId="9858"/>
    <cellStyle name="Calculation 2 4 3" xfId="9727"/>
    <cellStyle name="Calculation 2 4 4" xfId="9811"/>
    <cellStyle name="Calculation 2 5" xfId="400"/>
    <cellStyle name="Calculation 2 6" xfId="675"/>
    <cellStyle name="Calculation 2 7" xfId="9817"/>
    <cellStyle name="Calculation 2 8" xfId="9875"/>
    <cellStyle name="Calculation 3" xfId="1107"/>
    <cellStyle name="Calculation 3 2" xfId="1108"/>
    <cellStyle name="Calculation 3 2 2" xfId="1957"/>
    <cellStyle name="Calculation 3 2 2 2" xfId="7770"/>
    <cellStyle name="Calculation 3 2 2 2 2" xfId="9833"/>
    <cellStyle name="Calculation 3 2 2 2 3" xfId="9770"/>
    <cellStyle name="Calculation 3 2 2 3" xfId="9738"/>
    <cellStyle name="Calculation 3 2 2 4" xfId="9867"/>
    <cellStyle name="Calculation 3 2 3" xfId="9712"/>
    <cellStyle name="Calculation 3 2 4" xfId="9702"/>
    <cellStyle name="Calculation 3 3" xfId="1956"/>
    <cellStyle name="Calculation 3 3 2" xfId="7769"/>
    <cellStyle name="Calculation 3 3 2 2" xfId="9832"/>
    <cellStyle name="Calculation 3 3 2 3" xfId="9863"/>
    <cellStyle name="Calculation 3 3 3" xfId="9737"/>
    <cellStyle name="Calculation 3 3 4" xfId="9804"/>
    <cellStyle name="Calculation 3 4" xfId="9711"/>
    <cellStyle name="Calculation 3 5" xfId="9726"/>
    <cellStyle name="Check Cell" xfId="311" builtinId="23" customBuiltin="1"/>
    <cellStyle name="Check Cell 2" xfId="209"/>
    <cellStyle name="Check Cell 2 2" xfId="401"/>
    <cellStyle name="Comma" xfId="33" builtinId="3"/>
    <cellStyle name="Comma [0] 2" xfId="1109"/>
    <cellStyle name="Comma 10" xfId="227"/>
    <cellStyle name="Comma 10 10" xfId="3849"/>
    <cellStyle name="Comma 10 11" xfId="402"/>
    <cellStyle name="Comma 10 2" xfId="291"/>
    <cellStyle name="Comma 10 2 2" xfId="1111"/>
    <cellStyle name="Comma 10 2 3" xfId="9887"/>
    <cellStyle name="Comma 10 2 4" xfId="9903"/>
    <cellStyle name="Comma 10 2 5" xfId="348"/>
    <cellStyle name="Comma 10 2 6" xfId="9919"/>
    <cellStyle name="Comma 10 3" xfId="361"/>
    <cellStyle name="Comma 10 3 2" xfId="1112"/>
    <cellStyle name="Comma 10 4" xfId="1113"/>
    <cellStyle name="Comma 10 4 2" xfId="1958"/>
    <cellStyle name="Comma 10 4 2 2" xfId="3421"/>
    <cellStyle name="Comma 10 4 2 2 2" xfId="9231"/>
    <cellStyle name="Comma 10 4 2 2 3" xfId="6309"/>
    <cellStyle name="Comma 10 4 2 3" xfId="7771"/>
    <cellStyle name="Comma 10 4 2 4" xfId="4865"/>
    <cellStyle name="Comma 10 4 3" xfId="2258"/>
    <cellStyle name="Comma 10 4 3 2" xfId="3702"/>
    <cellStyle name="Comma 10 4 3 2 2" xfId="9512"/>
    <cellStyle name="Comma 10 4 3 2 3" xfId="6590"/>
    <cellStyle name="Comma 10 4 3 3" xfId="8068"/>
    <cellStyle name="Comma 10 4 3 4" xfId="5146"/>
    <cellStyle name="Comma 10 4 4" xfId="2827"/>
    <cellStyle name="Comma 10 4 4 2" xfId="8637"/>
    <cellStyle name="Comma 10 4 4 3" xfId="5715"/>
    <cellStyle name="Comma 10 4 5" xfId="7164"/>
    <cellStyle name="Comma 10 4 6" xfId="4271"/>
    <cellStyle name="Comma 10 5" xfId="1110"/>
    <cellStyle name="Comma 10 6" xfId="810"/>
    <cellStyle name="Comma 10 6 2" xfId="1706"/>
    <cellStyle name="Comma 10 6 2 2" xfId="3174"/>
    <cellStyle name="Comma 10 6 2 2 2" xfId="8984"/>
    <cellStyle name="Comma 10 6 2 2 3" xfId="6062"/>
    <cellStyle name="Comma 10 6 2 3" xfId="7519"/>
    <cellStyle name="Comma 10 6 2 4" xfId="4618"/>
    <cellStyle name="Comma 10 6 3" xfId="2580"/>
    <cellStyle name="Comma 10 6 3 2" xfId="8390"/>
    <cellStyle name="Comma 10 6 3 3" xfId="5468"/>
    <cellStyle name="Comma 10 6 4" xfId="6917"/>
    <cellStyle name="Comma 10 6 5" xfId="4024"/>
    <cellStyle name="Comma 10 7" xfId="1528"/>
    <cellStyle name="Comma 10 7 2" xfId="2999"/>
    <cellStyle name="Comma 10 7 2 2" xfId="8809"/>
    <cellStyle name="Comma 10 7 2 3" xfId="5887"/>
    <cellStyle name="Comma 10 7 3" xfId="7341"/>
    <cellStyle name="Comma 10 7 4" xfId="4443"/>
    <cellStyle name="Comma 10 8" xfId="2405"/>
    <cellStyle name="Comma 10 8 2" xfId="8215"/>
    <cellStyle name="Comma 10 8 3" xfId="5293"/>
    <cellStyle name="Comma 10 9" xfId="6737"/>
    <cellStyle name="Comma 11" xfId="129"/>
    <cellStyle name="Comma 11 10" xfId="3965"/>
    <cellStyle name="Comma 11 11" xfId="747"/>
    <cellStyle name="Comma 11 12" xfId="9872"/>
    <cellStyle name="Comma 11 13" xfId="9895"/>
    <cellStyle name="Comma 11 14" xfId="340"/>
    <cellStyle name="Comma 11 2" xfId="1115"/>
    <cellStyle name="Comma 11 3" xfId="1116"/>
    <cellStyle name="Comma 11 3 2" xfId="1959"/>
    <cellStyle name="Comma 11 3 2 2" xfId="3422"/>
    <cellStyle name="Comma 11 3 2 2 2" xfId="9232"/>
    <cellStyle name="Comma 11 3 2 2 3" xfId="6310"/>
    <cellStyle name="Comma 11 3 2 3" xfId="7772"/>
    <cellStyle name="Comma 11 3 2 4" xfId="4866"/>
    <cellStyle name="Comma 11 3 3" xfId="2259"/>
    <cellStyle name="Comma 11 3 3 2" xfId="3703"/>
    <cellStyle name="Comma 11 3 3 2 2" xfId="9513"/>
    <cellStyle name="Comma 11 3 3 2 3" xfId="6591"/>
    <cellStyle name="Comma 11 3 3 3" xfId="8069"/>
    <cellStyle name="Comma 11 3 3 4" xfId="5147"/>
    <cellStyle name="Comma 11 3 4" xfId="2828"/>
    <cellStyle name="Comma 11 3 4 2" xfId="8638"/>
    <cellStyle name="Comma 11 3 4 3" xfId="5716"/>
    <cellStyle name="Comma 11 3 5" xfId="7165"/>
    <cellStyle name="Comma 11 3 6" xfId="4272"/>
    <cellStyle name="Comma 11 4" xfId="1117"/>
    <cellStyle name="Comma 11 5" xfId="1114"/>
    <cellStyle name="Comma 11 6" xfId="929"/>
    <cellStyle name="Comma 11 6 2" xfId="1822"/>
    <cellStyle name="Comma 11 6 2 2" xfId="3290"/>
    <cellStyle name="Comma 11 6 2 2 2" xfId="9100"/>
    <cellStyle name="Comma 11 6 2 2 3" xfId="6178"/>
    <cellStyle name="Comma 11 6 2 3" xfId="7635"/>
    <cellStyle name="Comma 11 6 2 4" xfId="4734"/>
    <cellStyle name="Comma 11 6 3" xfId="2696"/>
    <cellStyle name="Comma 11 6 3 2" xfId="8506"/>
    <cellStyle name="Comma 11 6 3 3" xfId="5584"/>
    <cellStyle name="Comma 11 6 4" xfId="7033"/>
    <cellStyle name="Comma 11 6 5" xfId="4140"/>
    <cellStyle name="Comma 11 7" xfId="1647"/>
    <cellStyle name="Comma 11 7 2" xfId="3115"/>
    <cellStyle name="Comma 11 7 2 2" xfId="8925"/>
    <cellStyle name="Comma 11 7 2 3" xfId="6003"/>
    <cellStyle name="Comma 11 7 3" xfId="7460"/>
    <cellStyle name="Comma 11 7 4" xfId="4559"/>
    <cellStyle name="Comma 11 8" xfId="2521"/>
    <cellStyle name="Comma 11 8 2" xfId="8331"/>
    <cellStyle name="Comma 11 8 3" xfId="5409"/>
    <cellStyle name="Comma 11 9" xfId="6858"/>
    <cellStyle name="Comma 12" xfId="767"/>
    <cellStyle name="Comma 12 2" xfId="1118"/>
    <cellStyle name="Comma 12 3" xfId="949"/>
    <cellStyle name="Comma 12 3 2" xfId="1842"/>
    <cellStyle name="Comma 12 3 2 2" xfId="3310"/>
    <cellStyle name="Comma 12 3 2 2 2" xfId="9120"/>
    <cellStyle name="Comma 12 3 2 2 3" xfId="6198"/>
    <cellStyle name="Comma 12 3 2 3" xfId="7655"/>
    <cellStyle name="Comma 12 3 2 4" xfId="4754"/>
    <cellStyle name="Comma 12 3 3" xfId="2716"/>
    <cellStyle name="Comma 12 3 3 2" xfId="8526"/>
    <cellStyle name="Comma 12 3 3 3" xfId="5604"/>
    <cellStyle name="Comma 12 3 4" xfId="7053"/>
    <cellStyle name="Comma 12 3 5" xfId="4160"/>
    <cellStyle name="Comma 12 4" xfId="1667"/>
    <cellStyle name="Comma 12 4 2" xfId="3135"/>
    <cellStyle name="Comma 12 4 2 2" xfId="8945"/>
    <cellStyle name="Comma 12 4 2 3" xfId="6023"/>
    <cellStyle name="Comma 12 4 3" xfId="7480"/>
    <cellStyle name="Comma 12 4 4" xfId="4579"/>
    <cellStyle name="Comma 12 5" xfId="2541"/>
    <cellStyle name="Comma 12 5 2" xfId="8351"/>
    <cellStyle name="Comma 12 5 3" xfId="5429"/>
    <cellStyle name="Comma 12 6" xfId="6878"/>
    <cellStyle name="Comma 12 7" xfId="3985"/>
    <cellStyle name="Comma 13" xfId="776"/>
    <cellStyle name="Comma 13 2" xfId="1119"/>
    <cellStyle name="Comma 13 3" xfId="954"/>
    <cellStyle name="Comma 13 3 2" xfId="1847"/>
    <cellStyle name="Comma 13 3 2 2" xfId="3315"/>
    <cellStyle name="Comma 13 3 2 2 2" xfId="9125"/>
    <cellStyle name="Comma 13 3 2 2 3" xfId="6203"/>
    <cellStyle name="Comma 13 3 2 3" xfId="7660"/>
    <cellStyle name="Comma 13 3 2 4" xfId="4759"/>
    <cellStyle name="Comma 13 3 3" xfId="2721"/>
    <cellStyle name="Comma 13 3 3 2" xfId="8531"/>
    <cellStyle name="Comma 13 3 3 3" xfId="5609"/>
    <cellStyle name="Comma 13 3 4" xfId="7058"/>
    <cellStyle name="Comma 13 3 5" xfId="4165"/>
    <cellStyle name="Comma 13 4" xfId="1672"/>
    <cellStyle name="Comma 13 4 2" xfId="3140"/>
    <cellStyle name="Comma 13 4 2 2" xfId="8950"/>
    <cellStyle name="Comma 13 4 2 3" xfId="6028"/>
    <cellStyle name="Comma 13 4 3" xfId="7485"/>
    <cellStyle name="Comma 13 4 4" xfId="4584"/>
    <cellStyle name="Comma 13 5" xfId="2546"/>
    <cellStyle name="Comma 13 5 2" xfId="8356"/>
    <cellStyle name="Comma 13 5 3" xfId="5434"/>
    <cellStyle name="Comma 13 6" xfId="6883"/>
    <cellStyle name="Comma 13 7" xfId="3990"/>
    <cellStyle name="Comma 14" xfId="777"/>
    <cellStyle name="Comma 14 2" xfId="1120"/>
    <cellStyle name="Comma 14 3" xfId="955"/>
    <cellStyle name="Comma 14 3 2" xfId="1848"/>
    <cellStyle name="Comma 14 3 2 2" xfId="3316"/>
    <cellStyle name="Comma 14 3 2 2 2" xfId="9126"/>
    <cellStyle name="Comma 14 3 2 2 3" xfId="6204"/>
    <cellStyle name="Comma 14 3 2 3" xfId="7661"/>
    <cellStyle name="Comma 14 3 2 4" xfId="4760"/>
    <cellStyle name="Comma 14 3 3" xfId="2722"/>
    <cellStyle name="Comma 14 3 3 2" xfId="8532"/>
    <cellStyle name="Comma 14 3 3 3" xfId="5610"/>
    <cellStyle name="Comma 14 3 4" xfId="7059"/>
    <cellStyle name="Comma 14 3 5" xfId="4166"/>
    <cellStyle name="Comma 14 4" xfId="1673"/>
    <cellStyle name="Comma 14 4 2" xfId="3141"/>
    <cellStyle name="Comma 14 4 2 2" xfId="8951"/>
    <cellStyle name="Comma 14 4 2 3" xfId="6029"/>
    <cellStyle name="Comma 14 4 3" xfId="7486"/>
    <cellStyle name="Comma 14 4 4" xfId="4585"/>
    <cellStyle name="Comma 14 5" xfId="2547"/>
    <cellStyle name="Comma 14 5 2" xfId="8357"/>
    <cellStyle name="Comma 14 5 3" xfId="5435"/>
    <cellStyle name="Comma 14 6" xfId="6884"/>
    <cellStyle name="Comma 14 7" xfId="3991"/>
    <cellStyle name="Comma 15" xfId="1121"/>
    <cellStyle name="Comma 16" xfId="1122"/>
    <cellStyle name="Comma 17" xfId="1123"/>
    <cellStyle name="Comma 18" xfId="1124"/>
    <cellStyle name="Comma 19" xfId="1125"/>
    <cellStyle name="Comma 2" xfId="34"/>
    <cellStyle name="Comma 2 2" xfId="35"/>
    <cellStyle name="Comma 2 2 2" xfId="228"/>
    <cellStyle name="Comma 2 2 2 2" xfId="267"/>
    <cellStyle name="Comma 2 2 2 2 2" xfId="368"/>
    <cellStyle name="Comma 2 2 2 2 2 2" xfId="1128"/>
    <cellStyle name="Comma 2 2 2 2 2 3" xfId="1127"/>
    <cellStyle name="Comma 2 2 2 2 3" xfId="1129"/>
    <cellStyle name="Comma 2 2 2 2 4" xfId="1126"/>
    <cellStyle name="Comma 2 2 2 3" xfId="2176"/>
    <cellStyle name="Comma 2 2 2 3 2" xfId="3621"/>
    <cellStyle name="Comma 2 2 2 3 2 2" xfId="9431"/>
    <cellStyle name="Comma 2 2 2 3 2 3" xfId="6509"/>
    <cellStyle name="Comma 2 2 2 3 3" xfId="7987"/>
    <cellStyle name="Comma 2 2 2 3 4" xfId="5065"/>
    <cellStyle name="Comma 2 2 3" xfId="253"/>
    <cellStyle name="Comma 2 2 3 2" xfId="1131"/>
    <cellStyle name="Comma 2 2 3 2 2" xfId="1132"/>
    <cellStyle name="Comma 2 2 3 3" xfId="1133"/>
    <cellStyle name="Comma 2 2 3 4" xfId="1130"/>
    <cellStyle name="Comma 2 2 4" xfId="210"/>
    <cellStyle name="Comma 2 2 4 2" xfId="355"/>
    <cellStyle name="Comma 2 2 5" xfId="118"/>
    <cellStyle name="Comma 2 2 6" xfId="811"/>
    <cellStyle name="Comma 2 2 7" xfId="2170"/>
    <cellStyle name="Comma 2 2 7 2" xfId="3615"/>
    <cellStyle name="Comma 2 2 7 2 2" xfId="9425"/>
    <cellStyle name="Comma 2 2 7 2 3" xfId="6503"/>
    <cellStyle name="Comma 2 2 7 3" xfId="7981"/>
    <cellStyle name="Comma 2 2 7 4" xfId="5059"/>
    <cellStyle name="Comma 2 3" xfId="229"/>
    <cellStyle name="Comma 2 3 10" xfId="2172"/>
    <cellStyle name="Comma 2 3 10 2" xfId="3617"/>
    <cellStyle name="Comma 2 3 10 2 2" xfId="9427"/>
    <cellStyle name="Comma 2 3 10 2 3" xfId="6505"/>
    <cellStyle name="Comma 2 3 10 3" xfId="7983"/>
    <cellStyle name="Comma 2 3 10 4" xfId="5061"/>
    <cellStyle name="Comma 2 3 11" xfId="2406"/>
    <cellStyle name="Comma 2 3 11 2" xfId="8216"/>
    <cellStyle name="Comma 2 3 11 3" xfId="5294"/>
    <cellStyle name="Comma 2 3 12" xfId="6738"/>
    <cellStyle name="Comma 2 3 13" xfId="3850"/>
    <cellStyle name="Comma 2 3 14" xfId="403"/>
    <cellStyle name="Comma 2 3 2" xfId="1135"/>
    <cellStyle name="Comma 2 3 2 2" xfId="1136"/>
    <cellStyle name="Comma 2 3 2 2 2" xfId="1137"/>
    <cellStyle name="Comma 2 3 2 3" xfId="1138"/>
    <cellStyle name="Comma 2 3 2 4" xfId="2178"/>
    <cellStyle name="Comma 2 3 2 4 2" xfId="3623"/>
    <cellStyle name="Comma 2 3 2 4 2 2" xfId="9433"/>
    <cellStyle name="Comma 2 3 2 4 2 3" xfId="6511"/>
    <cellStyle name="Comma 2 3 2 4 3" xfId="7989"/>
    <cellStyle name="Comma 2 3 2 4 4" xfId="5067"/>
    <cellStyle name="Comma 2 3 3" xfId="1139"/>
    <cellStyle name="Comma 2 3 3 2" xfId="1140"/>
    <cellStyle name="Comma 2 3 4" xfId="1141"/>
    <cellStyle name="Comma 2 3 4 2" xfId="1142"/>
    <cellStyle name="Comma 2 3 5" xfId="1143"/>
    <cellStyle name="Comma 2 3 6" xfId="1144"/>
    <cellStyle name="Comma 2 3 6 2" xfId="1960"/>
    <cellStyle name="Comma 2 3 6 2 2" xfId="3423"/>
    <cellStyle name="Comma 2 3 6 2 2 2" xfId="9233"/>
    <cellStyle name="Comma 2 3 6 2 2 3" xfId="6311"/>
    <cellStyle name="Comma 2 3 6 2 3" xfId="7773"/>
    <cellStyle name="Comma 2 3 6 2 4" xfId="4867"/>
    <cellStyle name="Comma 2 3 6 3" xfId="2260"/>
    <cellStyle name="Comma 2 3 6 3 2" xfId="3704"/>
    <cellStyle name="Comma 2 3 6 3 2 2" xfId="9514"/>
    <cellStyle name="Comma 2 3 6 3 2 3" xfId="6592"/>
    <cellStyle name="Comma 2 3 6 3 3" xfId="8070"/>
    <cellStyle name="Comma 2 3 6 3 4" xfId="5148"/>
    <cellStyle name="Comma 2 3 6 4" xfId="2829"/>
    <cellStyle name="Comma 2 3 6 4 2" xfId="8639"/>
    <cellStyle name="Comma 2 3 6 4 3" xfId="5717"/>
    <cellStyle name="Comma 2 3 6 5" xfId="7166"/>
    <cellStyle name="Comma 2 3 6 6" xfId="4273"/>
    <cellStyle name="Comma 2 3 7" xfId="1134"/>
    <cellStyle name="Comma 2 3 8" xfId="812"/>
    <cellStyle name="Comma 2 3 8 2" xfId="1707"/>
    <cellStyle name="Comma 2 3 8 2 2" xfId="3175"/>
    <cellStyle name="Comma 2 3 8 2 2 2" xfId="8985"/>
    <cellStyle name="Comma 2 3 8 2 2 3" xfId="6063"/>
    <cellStyle name="Comma 2 3 8 2 3" xfId="7520"/>
    <cellStyle name="Comma 2 3 8 2 4" xfId="4619"/>
    <cellStyle name="Comma 2 3 8 3" xfId="2581"/>
    <cellStyle name="Comma 2 3 8 3 2" xfId="8391"/>
    <cellStyle name="Comma 2 3 8 3 3" xfId="5469"/>
    <cellStyle name="Comma 2 3 8 4" xfId="6918"/>
    <cellStyle name="Comma 2 3 8 5" xfId="4025"/>
    <cellStyle name="Comma 2 3 9" xfId="1529"/>
    <cellStyle name="Comma 2 3 9 2" xfId="3000"/>
    <cellStyle name="Comma 2 3 9 2 2" xfId="8810"/>
    <cellStyle name="Comma 2 3 9 2 3" xfId="5888"/>
    <cellStyle name="Comma 2 3 9 3" xfId="7342"/>
    <cellStyle name="Comma 2 3 9 4" xfId="4444"/>
    <cellStyle name="Comma 2 4" xfId="1145"/>
    <cellStyle name="Comma 2 4 2" xfId="1146"/>
    <cellStyle name="Comma 2 4 2 2" xfId="1147"/>
    <cellStyle name="Comma 2 4 3" xfId="1148"/>
    <cellStyle name="Comma 2 4 4" xfId="2174"/>
    <cellStyle name="Comma 2 4 4 2" xfId="3619"/>
    <cellStyle name="Comma 2 4 4 2 2" xfId="9429"/>
    <cellStyle name="Comma 2 4 4 2 3" xfId="6507"/>
    <cellStyle name="Comma 2 4 4 3" xfId="7985"/>
    <cellStyle name="Comma 2 4 4 4" xfId="5063"/>
    <cellStyle name="Comma 2 5" xfId="2167"/>
    <cellStyle name="Comma 2 5 2" xfId="3613"/>
    <cellStyle name="Comma 2 5 2 2" xfId="9423"/>
    <cellStyle name="Comma 2 5 2 3" xfId="6501"/>
    <cellStyle name="Comma 2 5 3" xfId="7978"/>
    <cellStyle name="Comma 2 5 4" xfId="5057"/>
    <cellStyle name="Comma 20" xfId="1149"/>
    <cellStyle name="Comma 21" xfId="1150"/>
    <cellStyle name="Comma 22" xfId="1151"/>
    <cellStyle name="Comma 23" xfId="1152"/>
    <cellStyle name="Comma 24" xfId="1153"/>
    <cellStyle name="Comma 24 2" xfId="1154"/>
    <cellStyle name="Comma 24 2 2" xfId="1155"/>
    <cellStyle name="Comma 24 2 2 2" xfId="1156"/>
    <cellStyle name="Comma 24 2 3" xfId="1157"/>
    <cellStyle name="Comma 24 3" xfId="1158"/>
    <cellStyle name="Comma 24 3 2" xfId="1159"/>
    <cellStyle name="Comma 24 4" xfId="1160"/>
    <cellStyle name="Comma 25" xfId="1161"/>
    <cellStyle name="Comma 26" xfId="1162"/>
    <cellStyle name="Comma 27" xfId="1163"/>
    <cellStyle name="Comma 28" xfId="1164"/>
    <cellStyle name="Comma 29" xfId="1165"/>
    <cellStyle name="Comma 3" xfId="36"/>
    <cellStyle name="Comma 3 2" xfId="37"/>
    <cellStyle name="Comma 3 2 2" xfId="254"/>
    <cellStyle name="Comma 3 2 3" xfId="230"/>
    <cellStyle name="Comma 3 2 4" xfId="119"/>
    <cellStyle name="Comma 3 2 5" xfId="813"/>
    <cellStyle name="Comma 3 3" xfId="268"/>
    <cellStyle name="Comma 3 3 2" xfId="356"/>
    <cellStyle name="Comma 3 3 3" xfId="404"/>
    <cellStyle name="Comma 3 3 4" xfId="9882"/>
    <cellStyle name="Comma 3 3 5" xfId="9898"/>
    <cellStyle name="Comma 3 3 6" xfId="343"/>
    <cellStyle name="Comma 3 3 7" xfId="9914"/>
    <cellStyle name="Comma 3 4" xfId="405"/>
    <cellStyle name="Comma 3 4 2" xfId="1167"/>
    <cellStyle name="Comma 3 4 3" xfId="1168"/>
    <cellStyle name="Comma 3 4 3 2" xfId="1961"/>
    <cellStyle name="Comma 3 4 3 2 2" xfId="3424"/>
    <cellStyle name="Comma 3 4 3 2 2 2" xfId="9234"/>
    <cellStyle name="Comma 3 4 3 2 2 3" xfId="6312"/>
    <cellStyle name="Comma 3 4 3 2 3" xfId="7774"/>
    <cellStyle name="Comma 3 4 3 2 4" xfId="4868"/>
    <cellStyle name="Comma 3 4 3 3" xfId="2261"/>
    <cellStyle name="Comma 3 4 3 3 2" xfId="3705"/>
    <cellStyle name="Comma 3 4 3 3 2 2" xfId="9515"/>
    <cellStyle name="Comma 3 4 3 3 2 3" xfId="6593"/>
    <cellStyle name="Comma 3 4 3 3 3" xfId="8071"/>
    <cellStyle name="Comma 3 4 3 3 4" xfId="5149"/>
    <cellStyle name="Comma 3 4 3 4" xfId="2830"/>
    <cellStyle name="Comma 3 4 3 4 2" xfId="8640"/>
    <cellStyle name="Comma 3 4 3 4 3" xfId="5718"/>
    <cellStyle name="Comma 3 4 3 5" xfId="7167"/>
    <cellStyle name="Comma 3 4 3 6" xfId="4274"/>
    <cellStyle name="Comma 3 4 4" xfId="1166"/>
    <cellStyle name="Comma 3 4 5" xfId="814"/>
    <cellStyle name="Comma 3 4 5 2" xfId="1708"/>
    <cellStyle name="Comma 3 4 5 2 2" xfId="3176"/>
    <cellStyle name="Comma 3 4 5 2 2 2" xfId="8986"/>
    <cellStyle name="Comma 3 4 5 2 2 3" xfId="6064"/>
    <cellStyle name="Comma 3 4 5 2 3" xfId="7521"/>
    <cellStyle name="Comma 3 4 5 2 4" xfId="4620"/>
    <cellStyle name="Comma 3 4 5 3" xfId="2582"/>
    <cellStyle name="Comma 3 4 5 3 2" xfId="8392"/>
    <cellStyle name="Comma 3 4 5 3 3" xfId="5470"/>
    <cellStyle name="Comma 3 4 5 4" xfId="6919"/>
    <cellStyle name="Comma 3 4 5 5" xfId="4026"/>
    <cellStyle name="Comma 3 4 6" xfId="1530"/>
    <cellStyle name="Comma 3 4 6 2" xfId="3001"/>
    <cellStyle name="Comma 3 4 6 2 2" xfId="8811"/>
    <cellStyle name="Comma 3 4 6 2 3" xfId="5889"/>
    <cellStyle name="Comma 3 4 6 3" xfId="7343"/>
    <cellStyle name="Comma 3 4 6 4" xfId="4445"/>
    <cellStyle name="Comma 3 4 7" xfId="2407"/>
    <cellStyle name="Comma 3 4 7 2" xfId="8217"/>
    <cellStyle name="Comma 3 4 7 3" xfId="5295"/>
    <cellStyle name="Comma 3 4 8" xfId="6739"/>
    <cellStyle name="Comma 3 4 9" xfId="3851"/>
    <cellStyle name="Comma 30" xfId="1169"/>
    <cellStyle name="Comma 31" xfId="1170"/>
    <cellStyle name="Comma 32" xfId="1171"/>
    <cellStyle name="Comma 33" xfId="1172"/>
    <cellStyle name="Comma 34" xfId="1173"/>
    <cellStyle name="Comma 35" xfId="1174"/>
    <cellStyle name="Comma 36" xfId="1175"/>
    <cellStyle name="Comma 37" xfId="1176"/>
    <cellStyle name="Comma 38" xfId="1177"/>
    <cellStyle name="Comma 39" xfId="1178"/>
    <cellStyle name="Comma 4" xfId="38"/>
    <cellStyle name="Comma 4 2" xfId="255"/>
    <cellStyle name="Comma 4 3" xfId="231"/>
    <cellStyle name="Comma 4 3 10" xfId="406"/>
    <cellStyle name="Comma 4 3 2" xfId="1180"/>
    <cellStyle name="Comma 4 3 3" xfId="1181"/>
    <cellStyle name="Comma 4 3 3 2" xfId="1962"/>
    <cellStyle name="Comma 4 3 3 2 2" xfId="3425"/>
    <cellStyle name="Comma 4 3 3 2 2 2" xfId="9235"/>
    <cellStyle name="Comma 4 3 3 2 2 3" xfId="6313"/>
    <cellStyle name="Comma 4 3 3 2 3" xfId="7775"/>
    <cellStyle name="Comma 4 3 3 2 4" xfId="4869"/>
    <cellStyle name="Comma 4 3 3 3" xfId="2262"/>
    <cellStyle name="Comma 4 3 3 3 2" xfId="3706"/>
    <cellStyle name="Comma 4 3 3 3 2 2" xfId="9516"/>
    <cellStyle name="Comma 4 3 3 3 2 3" xfId="6594"/>
    <cellStyle name="Comma 4 3 3 3 3" xfId="8072"/>
    <cellStyle name="Comma 4 3 3 3 4" xfId="5150"/>
    <cellStyle name="Comma 4 3 3 4" xfId="2831"/>
    <cellStyle name="Comma 4 3 3 4 2" xfId="8641"/>
    <cellStyle name="Comma 4 3 3 4 3" xfId="5719"/>
    <cellStyle name="Comma 4 3 3 5" xfId="7168"/>
    <cellStyle name="Comma 4 3 3 6" xfId="4275"/>
    <cellStyle name="Comma 4 3 4" xfId="1179"/>
    <cellStyle name="Comma 4 3 5" xfId="815"/>
    <cellStyle name="Comma 4 3 5 2" xfId="1709"/>
    <cellStyle name="Comma 4 3 5 2 2" xfId="3177"/>
    <cellStyle name="Comma 4 3 5 2 2 2" xfId="8987"/>
    <cellStyle name="Comma 4 3 5 2 2 3" xfId="6065"/>
    <cellStyle name="Comma 4 3 5 2 3" xfId="7522"/>
    <cellStyle name="Comma 4 3 5 2 4" xfId="4621"/>
    <cellStyle name="Comma 4 3 5 3" xfId="2583"/>
    <cellStyle name="Comma 4 3 5 3 2" xfId="8393"/>
    <cellStyle name="Comma 4 3 5 3 3" xfId="5471"/>
    <cellStyle name="Comma 4 3 5 4" xfId="6920"/>
    <cellStyle name="Comma 4 3 5 5" xfId="4027"/>
    <cellStyle name="Comma 4 3 6" xfId="1531"/>
    <cellStyle name="Comma 4 3 6 2" xfId="3002"/>
    <cellStyle name="Comma 4 3 6 2 2" xfId="8812"/>
    <cellStyle name="Comma 4 3 6 2 3" xfId="5890"/>
    <cellStyle name="Comma 4 3 6 3" xfId="7344"/>
    <cellStyle name="Comma 4 3 6 4" xfId="4446"/>
    <cellStyle name="Comma 4 3 7" xfId="2408"/>
    <cellStyle name="Comma 4 3 7 2" xfId="8218"/>
    <cellStyle name="Comma 4 3 7 3" xfId="5296"/>
    <cellStyle name="Comma 4 3 8" xfId="6740"/>
    <cellStyle name="Comma 4 3 9" xfId="3852"/>
    <cellStyle name="Comma 4 4" xfId="120"/>
    <cellStyle name="Comma 4 4 2" xfId="3626"/>
    <cellStyle name="Comma 4 4 2 2" xfId="9436"/>
    <cellStyle name="Comma 4 4 2 3" xfId="6514"/>
    <cellStyle name="Comma 4 4 3" xfId="7992"/>
    <cellStyle name="Comma 4 4 4" xfId="5070"/>
    <cellStyle name="Comma 4 4 5" xfId="2181"/>
    <cellStyle name="Comma 40" xfId="1182"/>
    <cellStyle name="Comma 40 2" xfId="1183"/>
    <cellStyle name="Comma 41" xfId="1184"/>
    <cellStyle name="Comma 41 2" xfId="1185"/>
    <cellStyle name="Comma 42" xfId="1186"/>
    <cellStyle name="Comma 42 2" xfId="1187"/>
    <cellStyle name="Comma 43" xfId="1188"/>
    <cellStyle name="Comma 43 2" xfId="1189"/>
    <cellStyle name="Comma 44" xfId="1190"/>
    <cellStyle name="Comma 44 2" xfId="1191"/>
    <cellStyle name="Comma 45" xfId="1192"/>
    <cellStyle name="Comma 45 2" xfId="1193"/>
    <cellStyle name="Comma 46" xfId="1194"/>
    <cellStyle name="Comma 46 2" xfId="1195"/>
    <cellStyle name="Comma 47" xfId="1196"/>
    <cellStyle name="Comma 47 2" xfId="1197"/>
    <cellStyle name="Comma 48" xfId="1198"/>
    <cellStyle name="Comma 48 2" xfId="1199"/>
    <cellStyle name="Comma 49" xfId="1200"/>
    <cellStyle name="Comma 49 2" xfId="1201"/>
    <cellStyle name="Comma 5" xfId="39"/>
    <cellStyle name="Comma 5 2" xfId="256"/>
    <cellStyle name="Comma 5 3" xfId="232"/>
    <cellStyle name="Comma 5 3 10" xfId="407"/>
    <cellStyle name="Comma 5 3 2" xfId="1203"/>
    <cellStyle name="Comma 5 3 3" xfId="1204"/>
    <cellStyle name="Comma 5 3 3 2" xfId="1963"/>
    <cellStyle name="Comma 5 3 3 2 2" xfId="3426"/>
    <cellStyle name="Comma 5 3 3 2 2 2" xfId="9236"/>
    <cellStyle name="Comma 5 3 3 2 2 3" xfId="6314"/>
    <cellStyle name="Comma 5 3 3 2 3" xfId="7776"/>
    <cellStyle name="Comma 5 3 3 2 4" xfId="4870"/>
    <cellStyle name="Comma 5 3 3 3" xfId="2263"/>
    <cellStyle name="Comma 5 3 3 3 2" xfId="3707"/>
    <cellStyle name="Comma 5 3 3 3 2 2" xfId="9517"/>
    <cellStyle name="Comma 5 3 3 3 2 3" xfId="6595"/>
    <cellStyle name="Comma 5 3 3 3 3" xfId="8073"/>
    <cellStyle name="Comma 5 3 3 3 4" xfId="5151"/>
    <cellStyle name="Comma 5 3 3 4" xfId="2832"/>
    <cellStyle name="Comma 5 3 3 4 2" xfId="8642"/>
    <cellStyle name="Comma 5 3 3 4 3" xfId="5720"/>
    <cellStyle name="Comma 5 3 3 5" xfId="7169"/>
    <cellStyle name="Comma 5 3 3 6" xfId="4276"/>
    <cellStyle name="Comma 5 3 4" xfId="1202"/>
    <cellStyle name="Comma 5 3 5" xfId="816"/>
    <cellStyle name="Comma 5 3 5 2" xfId="1710"/>
    <cellStyle name="Comma 5 3 5 2 2" xfId="3178"/>
    <cellStyle name="Comma 5 3 5 2 2 2" xfId="8988"/>
    <cellStyle name="Comma 5 3 5 2 2 3" xfId="6066"/>
    <cellStyle name="Comma 5 3 5 2 3" xfId="7523"/>
    <cellStyle name="Comma 5 3 5 2 4" xfId="4622"/>
    <cellStyle name="Comma 5 3 5 3" xfId="2584"/>
    <cellStyle name="Comma 5 3 5 3 2" xfId="8394"/>
    <cellStyle name="Comma 5 3 5 3 3" xfId="5472"/>
    <cellStyle name="Comma 5 3 5 4" xfId="6921"/>
    <cellStyle name="Comma 5 3 5 5" xfId="4028"/>
    <cellStyle name="Comma 5 3 6" xfId="1532"/>
    <cellStyle name="Comma 5 3 6 2" xfId="3003"/>
    <cellStyle name="Comma 5 3 6 2 2" xfId="8813"/>
    <cellStyle name="Comma 5 3 6 2 3" xfId="5891"/>
    <cellStyle name="Comma 5 3 6 3" xfId="7345"/>
    <cellStyle name="Comma 5 3 6 4" xfId="4447"/>
    <cellStyle name="Comma 5 3 7" xfId="2409"/>
    <cellStyle name="Comma 5 3 7 2" xfId="8219"/>
    <cellStyle name="Comma 5 3 7 3" xfId="5297"/>
    <cellStyle name="Comma 5 3 8" xfId="6741"/>
    <cellStyle name="Comma 5 3 9" xfId="3853"/>
    <cellStyle name="Comma 5 4" xfId="121"/>
    <cellStyle name="Comma 50" xfId="1205"/>
    <cellStyle name="Comma 50 2" xfId="1206"/>
    <cellStyle name="Comma 51" xfId="1207"/>
    <cellStyle name="Comma 51 2" xfId="1208"/>
    <cellStyle name="Comma 51 3" xfId="1209"/>
    <cellStyle name="Comma 52" xfId="1210"/>
    <cellStyle name="Comma 52 2" xfId="1211"/>
    <cellStyle name="Comma 53" xfId="1212"/>
    <cellStyle name="Comma 53 2" xfId="1213"/>
    <cellStyle name="Comma 54" xfId="1214"/>
    <cellStyle name="Comma 54 2" xfId="1215"/>
    <cellStyle name="Comma 55" xfId="1216"/>
    <cellStyle name="Comma 55 2" xfId="1217"/>
    <cellStyle name="Comma 56" xfId="1218"/>
    <cellStyle name="Comma 56 2" xfId="1219"/>
    <cellStyle name="Comma 57" xfId="1220"/>
    <cellStyle name="Comma 57 2" xfId="1221"/>
    <cellStyle name="Comma 58" xfId="1222"/>
    <cellStyle name="Comma 58 2" xfId="1223"/>
    <cellStyle name="Comma 59" xfId="1224"/>
    <cellStyle name="Comma 59 2" xfId="1225"/>
    <cellStyle name="Comma 6" xfId="40"/>
    <cellStyle name="Comma 6 2" xfId="257"/>
    <cellStyle name="Comma 6 3" xfId="233"/>
    <cellStyle name="Comma 6 3 10" xfId="408"/>
    <cellStyle name="Comma 6 3 2" xfId="1227"/>
    <cellStyle name="Comma 6 3 3" xfId="1228"/>
    <cellStyle name="Comma 6 3 3 2" xfId="1964"/>
    <cellStyle name="Comma 6 3 3 2 2" xfId="3427"/>
    <cellStyle name="Comma 6 3 3 2 2 2" xfId="9237"/>
    <cellStyle name="Comma 6 3 3 2 2 3" xfId="6315"/>
    <cellStyle name="Comma 6 3 3 2 3" xfId="7777"/>
    <cellStyle name="Comma 6 3 3 2 4" xfId="4871"/>
    <cellStyle name="Comma 6 3 3 3" xfId="2264"/>
    <cellStyle name="Comma 6 3 3 3 2" xfId="3708"/>
    <cellStyle name="Comma 6 3 3 3 2 2" xfId="9518"/>
    <cellStyle name="Comma 6 3 3 3 2 3" xfId="6596"/>
    <cellStyle name="Comma 6 3 3 3 3" xfId="8074"/>
    <cellStyle name="Comma 6 3 3 3 4" xfId="5152"/>
    <cellStyle name="Comma 6 3 3 4" xfId="2833"/>
    <cellStyle name="Comma 6 3 3 4 2" xfId="8643"/>
    <cellStyle name="Comma 6 3 3 4 3" xfId="5721"/>
    <cellStyle name="Comma 6 3 3 5" xfId="7170"/>
    <cellStyle name="Comma 6 3 3 6" xfId="4277"/>
    <cellStyle name="Comma 6 3 4" xfId="1226"/>
    <cellStyle name="Comma 6 3 5" xfId="817"/>
    <cellStyle name="Comma 6 3 5 2" xfId="1711"/>
    <cellStyle name="Comma 6 3 5 2 2" xfId="3179"/>
    <cellStyle name="Comma 6 3 5 2 2 2" xfId="8989"/>
    <cellStyle name="Comma 6 3 5 2 2 3" xfId="6067"/>
    <cellStyle name="Comma 6 3 5 2 3" xfId="7524"/>
    <cellStyle name="Comma 6 3 5 2 4" xfId="4623"/>
    <cellStyle name="Comma 6 3 5 3" xfId="2585"/>
    <cellStyle name="Comma 6 3 5 3 2" xfId="8395"/>
    <cellStyle name="Comma 6 3 5 3 3" xfId="5473"/>
    <cellStyle name="Comma 6 3 5 4" xfId="6922"/>
    <cellStyle name="Comma 6 3 5 5" xfId="4029"/>
    <cellStyle name="Comma 6 3 6" xfId="1533"/>
    <cellStyle name="Comma 6 3 6 2" xfId="3004"/>
    <cellStyle name="Comma 6 3 6 2 2" xfId="8814"/>
    <cellStyle name="Comma 6 3 6 2 3" xfId="5892"/>
    <cellStyle name="Comma 6 3 6 3" xfId="7346"/>
    <cellStyle name="Comma 6 3 6 4" xfId="4448"/>
    <cellStyle name="Comma 6 3 7" xfId="2410"/>
    <cellStyle name="Comma 6 3 7 2" xfId="8220"/>
    <cellStyle name="Comma 6 3 7 3" xfId="5298"/>
    <cellStyle name="Comma 6 3 8" xfId="6742"/>
    <cellStyle name="Comma 6 3 9" xfId="3854"/>
    <cellStyle name="Comma 6 4" xfId="122"/>
    <cellStyle name="Comma 60" xfId="1229"/>
    <cellStyle name="Comma 60 2" xfId="1230"/>
    <cellStyle name="Comma 61" xfId="1231"/>
    <cellStyle name="Comma 61 2" xfId="1232"/>
    <cellStyle name="Comma 62" xfId="1233"/>
    <cellStyle name="Comma 62 2" xfId="1234"/>
    <cellStyle name="Comma 63" xfId="1235"/>
    <cellStyle name="Comma 63 2" xfId="1236"/>
    <cellStyle name="Comma 64" xfId="1237"/>
    <cellStyle name="Comma 64 2" xfId="1238"/>
    <cellStyle name="Comma 65" xfId="1239"/>
    <cellStyle name="Comma 65 2" xfId="1240"/>
    <cellStyle name="Comma 66" xfId="1241"/>
    <cellStyle name="Comma 66 2" xfId="1965"/>
    <cellStyle name="Comma 66 2 2" xfId="3428"/>
    <cellStyle name="Comma 66 2 2 2" xfId="9238"/>
    <cellStyle name="Comma 66 2 2 3" xfId="6316"/>
    <cellStyle name="Comma 66 2 3" xfId="7778"/>
    <cellStyle name="Comma 66 2 4" xfId="4872"/>
    <cellStyle name="Comma 66 3" xfId="2265"/>
    <cellStyle name="Comma 66 3 2" xfId="3709"/>
    <cellStyle name="Comma 66 3 2 2" xfId="9519"/>
    <cellStyle name="Comma 66 3 2 3" xfId="6597"/>
    <cellStyle name="Comma 66 3 3" xfId="8075"/>
    <cellStyle name="Comma 66 3 4" xfId="5153"/>
    <cellStyle name="Comma 66 4" xfId="2834"/>
    <cellStyle name="Comma 66 4 2" xfId="8644"/>
    <cellStyle name="Comma 66 4 3" xfId="5722"/>
    <cellStyle name="Comma 66 5" xfId="7171"/>
    <cellStyle name="Comma 66 6" xfId="4278"/>
    <cellStyle name="Comma 67" xfId="1242"/>
    <cellStyle name="Comma 67 2" xfId="1966"/>
    <cellStyle name="Comma 67 2 2" xfId="3429"/>
    <cellStyle name="Comma 67 2 2 2" xfId="9239"/>
    <cellStyle name="Comma 67 2 2 3" xfId="6317"/>
    <cellStyle name="Comma 67 2 3" xfId="7779"/>
    <cellStyle name="Comma 67 2 4" xfId="4873"/>
    <cellStyle name="Comma 67 3" xfId="2266"/>
    <cellStyle name="Comma 67 3 2" xfId="3710"/>
    <cellStyle name="Comma 67 3 2 2" xfId="9520"/>
    <cellStyle name="Comma 67 3 2 3" xfId="6598"/>
    <cellStyle name="Comma 67 3 3" xfId="8076"/>
    <cellStyle name="Comma 67 3 4" xfId="5154"/>
    <cellStyle name="Comma 67 4" xfId="2835"/>
    <cellStyle name="Comma 67 4 2" xfId="8645"/>
    <cellStyle name="Comma 67 4 3" xfId="5723"/>
    <cellStyle name="Comma 67 5" xfId="7172"/>
    <cellStyle name="Comma 67 6" xfId="4279"/>
    <cellStyle name="Comma 68" xfId="1243"/>
    <cellStyle name="Comma 68 2" xfId="1967"/>
    <cellStyle name="Comma 68 2 2" xfId="3430"/>
    <cellStyle name="Comma 68 2 2 2" xfId="9240"/>
    <cellStyle name="Comma 68 2 2 3" xfId="6318"/>
    <cellStyle name="Comma 68 2 3" xfId="7780"/>
    <cellStyle name="Comma 68 2 4" xfId="4874"/>
    <cellStyle name="Comma 68 3" xfId="2267"/>
    <cellStyle name="Comma 68 3 2" xfId="3711"/>
    <cellStyle name="Comma 68 3 2 2" xfId="9521"/>
    <cellStyle name="Comma 68 3 2 3" xfId="6599"/>
    <cellStyle name="Comma 68 3 3" xfId="8077"/>
    <cellStyle name="Comma 68 3 4" xfId="5155"/>
    <cellStyle name="Comma 68 4" xfId="2836"/>
    <cellStyle name="Comma 68 4 2" xfId="8646"/>
    <cellStyle name="Comma 68 4 3" xfId="5724"/>
    <cellStyle name="Comma 68 5" xfId="7173"/>
    <cellStyle name="Comma 68 6" xfId="4280"/>
    <cellStyle name="Comma 69" xfId="1244"/>
    <cellStyle name="Comma 69 2" xfId="1968"/>
    <cellStyle name="Comma 69 2 2" xfId="3431"/>
    <cellStyle name="Comma 69 2 2 2" xfId="9241"/>
    <cellStyle name="Comma 69 2 2 3" xfId="6319"/>
    <cellStyle name="Comma 69 2 3" xfId="7781"/>
    <cellStyle name="Comma 69 2 4" xfId="4875"/>
    <cellStyle name="Comma 69 3" xfId="2268"/>
    <cellStyle name="Comma 69 3 2" xfId="3712"/>
    <cellStyle name="Comma 69 3 2 2" xfId="9522"/>
    <cellStyle name="Comma 69 3 2 3" xfId="6600"/>
    <cellStyle name="Comma 69 3 3" xfId="8078"/>
    <cellStyle name="Comma 69 3 4" xfId="5156"/>
    <cellStyle name="Comma 69 4" xfId="2837"/>
    <cellStyle name="Comma 69 4 2" xfId="8647"/>
    <cellStyle name="Comma 69 4 3" xfId="5725"/>
    <cellStyle name="Comma 69 5" xfId="7174"/>
    <cellStyle name="Comma 69 6" xfId="4281"/>
    <cellStyle name="Comma 7" xfId="41"/>
    <cellStyle name="Comma 7 2" xfId="258"/>
    <cellStyle name="Comma 7 3" xfId="234"/>
    <cellStyle name="Comma 7 3 10" xfId="409"/>
    <cellStyle name="Comma 7 3 2" xfId="1246"/>
    <cellStyle name="Comma 7 3 3" xfId="1247"/>
    <cellStyle name="Comma 7 3 3 2" xfId="1969"/>
    <cellStyle name="Comma 7 3 3 2 2" xfId="3432"/>
    <cellStyle name="Comma 7 3 3 2 2 2" xfId="9242"/>
    <cellStyle name="Comma 7 3 3 2 2 3" xfId="6320"/>
    <cellStyle name="Comma 7 3 3 2 3" xfId="7782"/>
    <cellStyle name="Comma 7 3 3 2 4" xfId="4876"/>
    <cellStyle name="Comma 7 3 3 3" xfId="2269"/>
    <cellStyle name="Comma 7 3 3 3 2" xfId="3713"/>
    <cellStyle name="Comma 7 3 3 3 2 2" xfId="9523"/>
    <cellStyle name="Comma 7 3 3 3 2 3" xfId="6601"/>
    <cellStyle name="Comma 7 3 3 3 3" xfId="8079"/>
    <cellStyle name="Comma 7 3 3 3 4" xfId="5157"/>
    <cellStyle name="Comma 7 3 3 4" xfId="2838"/>
    <cellStyle name="Comma 7 3 3 4 2" xfId="8648"/>
    <cellStyle name="Comma 7 3 3 4 3" xfId="5726"/>
    <cellStyle name="Comma 7 3 3 5" xfId="7175"/>
    <cellStyle name="Comma 7 3 3 6" xfId="4282"/>
    <cellStyle name="Comma 7 3 4" xfId="1245"/>
    <cellStyle name="Comma 7 3 5" xfId="818"/>
    <cellStyle name="Comma 7 3 5 2" xfId="1712"/>
    <cellStyle name="Comma 7 3 5 2 2" xfId="3180"/>
    <cellStyle name="Comma 7 3 5 2 2 2" xfId="8990"/>
    <cellStyle name="Comma 7 3 5 2 2 3" xfId="6068"/>
    <cellStyle name="Comma 7 3 5 2 3" xfId="7525"/>
    <cellStyle name="Comma 7 3 5 2 4" xfId="4624"/>
    <cellStyle name="Comma 7 3 5 3" xfId="2586"/>
    <cellStyle name="Comma 7 3 5 3 2" xfId="8396"/>
    <cellStyle name="Comma 7 3 5 3 3" xfId="5474"/>
    <cellStyle name="Comma 7 3 5 4" xfId="6923"/>
    <cellStyle name="Comma 7 3 5 5" xfId="4030"/>
    <cellStyle name="Comma 7 3 6" xfId="1534"/>
    <cellStyle name="Comma 7 3 6 2" xfId="3005"/>
    <cellStyle name="Comma 7 3 6 2 2" xfId="8815"/>
    <cellStyle name="Comma 7 3 6 2 3" xfId="5893"/>
    <cellStyle name="Comma 7 3 6 3" xfId="7347"/>
    <cellStyle name="Comma 7 3 6 4" xfId="4449"/>
    <cellStyle name="Comma 7 3 7" xfId="2411"/>
    <cellStyle name="Comma 7 3 7 2" xfId="8221"/>
    <cellStyle name="Comma 7 3 7 3" xfId="5299"/>
    <cellStyle name="Comma 7 3 8" xfId="6743"/>
    <cellStyle name="Comma 7 3 9" xfId="3855"/>
    <cellStyle name="Comma 7 4" xfId="123"/>
    <cellStyle name="Comma 70" xfId="1503"/>
    <cellStyle name="Comma 70 2" xfId="2121"/>
    <cellStyle name="Comma 70 2 2" xfId="3569"/>
    <cellStyle name="Comma 70 2 2 2" xfId="9379"/>
    <cellStyle name="Comma 70 2 2 3" xfId="6457"/>
    <cellStyle name="Comma 70 2 3" xfId="7934"/>
    <cellStyle name="Comma 70 2 4" xfId="5013"/>
    <cellStyle name="Comma 70 3" xfId="2975"/>
    <cellStyle name="Comma 70 3 2" xfId="8785"/>
    <cellStyle name="Comma 70 3 3" xfId="5863"/>
    <cellStyle name="Comma 70 4" xfId="7316"/>
    <cellStyle name="Comma 70 5" xfId="4419"/>
    <cellStyle name="Comma 71" xfId="1506"/>
    <cellStyle name="Comma 71 2" xfId="2124"/>
    <cellStyle name="Comma 71 2 2" xfId="3572"/>
    <cellStyle name="Comma 71 2 2 2" xfId="9382"/>
    <cellStyle name="Comma 71 2 2 3" xfId="6460"/>
    <cellStyle name="Comma 71 2 3" xfId="7937"/>
    <cellStyle name="Comma 71 2 4" xfId="5016"/>
    <cellStyle name="Comma 71 3" xfId="2978"/>
    <cellStyle name="Comma 71 3 2" xfId="8788"/>
    <cellStyle name="Comma 71 3 3" xfId="5866"/>
    <cellStyle name="Comma 71 4" xfId="7319"/>
    <cellStyle name="Comma 71 5" xfId="4422"/>
    <cellStyle name="Comma 72" xfId="1510"/>
    <cellStyle name="Comma 72 2" xfId="2128"/>
    <cellStyle name="Comma 72 2 2" xfId="3576"/>
    <cellStyle name="Comma 72 2 2 2" xfId="9386"/>
    <cellStyle name="Comma 72 2 2 3" xfId="6464"/>
    <cellStyle name="Comma 72 2 3" xfId="7941"/>
    <cellStyle name="Comma 72 2 4" xfId="5020"/>
    <cellStyle name="Comma 72 3" xfId="2982"/>
    <cellStyle name="Comma 72 3 2" xfId="8792"/>
    <cellStyle name="Comma 72 3 3" xfId="5870"/>
    <cellStyle name="Comma 72 4" xfId="7323"/>
    <cellStyle name="Comma 72 5" xfId="4426"/>
    <cellStyle name="Comma 73" xfId="2152"/>
    <cellStyle name="Comma 73 2" xfId="3600"/>
    <cellStyle name="Comma 73 2 2" xfId="9410"/>
    <cellStyle name="Comma 73 2 3" xfId="6488"/>
    <cellStyle name="Comma 73 3" xfId="7965"/>
    <cellStyle name="Comma 73 4" xfId="5044"/>
    <cellStyle name="Comma 74" xfId="2166"/>
    <cellStyle name="Comma 75" xfId="2183"/>
    <cellStyle name="Comma 75 2" xfId="3628"/>
    <cellStyle name="Comma 75 2 2" xfId="9438"/>
    <cellStyle name="Comma 75 2 3" xfId="6516"/>
    <cellStyle name="Comma 75 3" xfId="7994"/>
    <cellStyle name="Comma 75 4" xfId="5072"/>
    <cellStyle name="Comma 76" xfId="9660"/>
    <cellStyle name="Comma 77" xfId="9911"/>
    <cellStyle name="Comma 8" xfId="42"/>
    <cellStyle name="Comma 8 2" xfId="410"/>
    <cellStyle name="Comma 8 2 2" xfId="1248"/>
    <cellStyle name="Comma 9" xfId="43"/>
    <cellStyle name="Comma 9 2" xfId="259"/>
    <cellStyle name="Comma 9 2 2" xfId="1249"/>
    <cellStyle name="Comma 9 3" xfId="235"/>
    <cellStyle name="Comma 9 4" xfId="124"/>
    <cellStyle name="Comma 9 5" xfId="819"/>
    <cellStyle name="Comma0" xfId="44"/>
    <cellStyle name="Comma0 2" xfId="269"/>
    <cellStyle name="Copied" xfId="45"/>
    <cellStyle name="COSS" xfId="46"/>
    <cellStyle name="Currency" xfId="47" builtinId="4"/>
    <cellStyle name="Currency 10" xfId="9661"/>
    <cellStyle name="Currency 11" xfId="9912"/>
    <cellStyle name="Currency 2" xfId="48"/>
    <cellStyle name="Currency 2 2" xfId="271"/>
    <cellStyle name="Currency 2 3" xfId="260"/>
    <cellStyle name="Currency 2 3 10" xfId="411"/>
    <cellStyle name="Currency 2 3 2" xfId="1251"/>
    <cellStyle name="Currency 2 3 3" xfId="1252"/>
    <cellStyle name="Currency 2 3 3 2" xfId="1970"/>
    <cellStyle name="Currency 2 3 3 2 2" xfId="3433"/>
    <cellStyle name="Currency 2 3 3 2 2 2" xfId="9243"/>
    <cellStyle name="Currency 2 3 3 2 2 3" xfId="6321"/>
    <cellStyle name="Currency 2 3 3 2 3" xfId="7783"/>
    <cellStyle name="Currency 2 3 3 2 4" xfId="4877"/>
    <cellStyle name="Currency 2 3 3 3" xfId="2270"/>
    <cellStyle name="Currency 2 3 3 3 2" xfId="3714"/>
    <cellStyle name="Currency 2 3 3 3 2 2" xfId="9524"/>
    <cellStyle name="Currency 2 3 3 3 2 3" xfId="6602"/>
    <cellStyle name="Currency 2 3 3 3 3" xfId="8080"/>
    <cellStyle name="Currency 2 3 3 3 4" xfId="5158"/>
    <cellStyle name="Currency 2 3 3 4" xfId="2839"/>
    <cellStyle name="Currency 2 3 3 4 2" xfId="8649"/>
    <cellStyle name="Currency 2 3 3 4 3" xfId="5727"/>
    <cellStyle name="Currency 2 3 3 5" xfId="7176"/>
    <cellStyle name="Currency 2 3 3 6" xfId="4283"/>
    <cellStyle name="Currency 2 3 4" xfId="1250"/>
    <cellStyle name="Currency 2 3 5" xfId="820"/>
    <cellStyle name="Currency 2 3 5 2" xfId="1713"/>
    <cellStyle name="Currency 2 3 5 2 2" xfId="3181"/>
    <cellStyle name="Currency 2 3 5 2 2 2" xfId="8991"/>
    <cellStyle name="Currency 2 3 5 2 2 3" xfId="6069"/>
    <cellStyle name="Currency 2 3 5 2 3" xfId="7526"/>
    <cellStyle name="Currency 2 3 5 2 4" xfId="4625"/>
    <cellStyle name="Currency 2 3 5 3" xfId="2587"/>
    <cellStyle name="Currency 2 3 5 3 2" xfId="8397"/>
    <cellStyle name="Currency 2 3 5 3 3" xfId="5475"/>
    <cellStyle name="Currency 2 3 5 4" xfId="6924"/>
    <cellStyle name="Currency 2 3 5 5" xfId="4031"/>
    <cellStyle name="Currency 2 3 6" xfId="1535"/>
    <cellStyle name="Currency 2 3 6 2" xfId="3006"/>
    <cellStyle name="Currency 2 3 6 2 2" xfId="8816"/>
    <cellStyle name="Currency 2 3 6 2 3" xfId="5894"/>
    <cellStyle name="Currency 2 3 6 3" xfId="7348"/>
    <cellStyle name="Currency 2 3 6 4" xfId="4450"/>
    <cellStyle name="Currency 2 3 7" xfId="2412"/>
    <cellStyle name="Currency 2 3 7 2" xfId="8222"/>
    <cellStyle name="Currency 2 3 7 3" xfId="5300"/>
    <cellStyle name="Currency 2 3 8" xfId="6744"/>
    <cellStyle name="Currency 2 3 9" xfId="3856"/>
    <cellStyle name="Currency 2 4" xfId="133"/>
    <cellStyle name="Currency 2 5" xfId="125"/>
    <cellStyle name="Currency 3" xfId="237"/>
    <cellStyle name="Currency 3 2" xfId="272"/>
    <cellStyle name="Currency 3 2 10" xfId="413"/>
    <cellStyle name="Currency 3 2 11" xfId="9883"/>
    <cellStyle name="Currency 3 2 12" xfId="9899"/>
    <cellStyle name="Currency 3 2 13" xfId="344"/>
    <cellStyle name="Currency 3 2 14" xfId="9915"/>
    <cellStyle name="Currency 3 2 2" xfId="369"/>
    <cellStyle name="Currency 3 2 2 2" xfId="1254"/>
    <cellStyle name="Currency 3 2 3" xfId="1255"/>
    <cellStyle name="Currency 3 2 3 2" xfId="1971"/>
    <cellStyle name="Currency 3 2 3 2 2" xfId="3434"/>
    <cellStyle name="Currency 3 2 3 2 2 2" xfId="9244"/>
    <cellStyle name="Currency 3 2 3 2 2 3" xfId="6322"/>
    <cellStyle name="Currency 3 2 3 2 3" xfId="7784"/>
    <cellStyle name="Currency 3 2 3 2 4" xfId="4878"/>
    <cellStyle name="Currency 3 2 3 3" xfId="2271"/>
    <cellStyle name="Currency 3 2 3 3 2" xfId="3715"/>
    <cellStyle name="Currency 3 2 3 3 2 2" xfId="9525"/>
    <cellStyle name="Currency 3 2 3 3 2 3" xfId="6603"/>
    <cellStyle name="Currency 3 2 3 3 3" xfId="8081"/>
    <cellStyle name="Currency 3 2 3 3 4" xfId="5159"/>
    <cellStyle name="Currency 3 2 3 4" xfId="2840"/>
    <cellStyle name="Currency 3 2 3 4 2" xfId="8650"/>
    <cellStyle name="Currency 3 2 3 4 3" xfId="5728"/>
    <cellStyle name="Currency 3 2 3 5" xfId="7177"/>
    <cellStyle name="Currency 3 2 3 6" xfId="4284"/>
    <cellStyle name="Currency 3 2 4" xfId="1253"/>
    <cellStyle name="Currency 3 2 5" xfId="821"/>
    <cellStyle name="Currency 3 2 5 2" xfId="1714"/>
    <cellStyle name="Currency 3 2 5 2 2" xfId="3182"/>
    <cellStyle name="Currency 3 2 5 2 2 2" xfId="8992"/>
    <cellStyle name="Currency 3 2 5 2 2 3" xfId="6070"/>
    <cellStyle name="Currency 3 2 5 2 3" xfId="7527"/>
    <cellStyle name="Currency 3 2 5 2 4" xfId="4626"/>
    <cellStyle name="Currency 3 2 5 3" xfId="2588"/>
    <cellStyle name="Currency 3 2 5 3 2" xfId="8398"/>
    <cellStyle name="Currency 3 2 5 3 3" xfId="5476"/>
    <cellStyle name="Currency 3 2 5 4" xfId="6925"/>
    <cellStyle name="Currency 3 2 5 5" xfId="4032"/>
    <cellStyle name="Currency 3 2 6" xfId="1536"/>
    <cellStyle name="Currency 3 2 6 2" xfId="3007"/>
    <cellStyle name="Currency 3 2 6 2 2" xfId="8817"/>
    <cellStyle name="Currency 3 2 6 2 3" xfId="5895"/>
    <cellStyle name="Currency 3 2 6 3" xfId="7349"/>
    <cellStyle name="Currency 3 2 6 4" xfId="4451"/>
    <cellStyle name="Currency 3 2 7" xfId="2413"/>
    <cellStyle name="Currency 3 2 7 2" xfId="8223"/>
    <cellStyle name="Currency 3 2 7 3" xfId="5301"/>
    <cellStyle name="Currency 3 2 8" xfId="6745"/>
    <cellStyle name="Currency 3 2 9" xfId="3857"/>
    <cellStyle name="Currency 3 3" xfId="357"/>
    <cellStyle name="Currency 3 3 2" xfId="1256"/>
    <cellStyle name="Currency 3 4" xfId="1257"/>
    <cellStyle name="Currency 3 5" xfId="412"/>
    <cellStyle name="Currency 4" xfId="236"/>
    <cellStyle name="Currency 4 10" xfId="3858"/>
    <cellStyle name="Currency 4 11" xfId="414"/>
    <cellStyle name="Currency 4 2" xfId="270"/>
    <cellStyle name="Currency 4 3" xfId="1259"/>
    <cellStyle name="Currency 4 4" xfId="1260"/>
    <cellStyle name="Currency 4 4 2" xfId="1972"/>
    <cellStyle name="Currency 4 4 2 2" xfId="3435"/>
    <cellStyle name="Currency 4 4 2 2 2" xfId="9245"/>
    <cellStyle name="Currency 4 4 2 2 3" xfId="6323"/>
    <cellStyle name="Currency 4 4 2 3" xfId="7785"/>
    <cellStyle name="Currency 4 4 2 4" xfId="4879"/>
    <cellStyle name="Currency 4 4 3" xfId="2272"/>
    <cellStyle name="Currency 4 4 3 2" xfId="3716"/>
    <cellStyle name="Currency 4 4 3 2 2" xfId="9526"/>
    <cellStyle name="Currency 4 4 3 2 3" xfId="6604"/>
    <cellStyle name="Currency 4 4 3 3" xfId="8082"/>
    <cellStyle name="Currency 4 4 3 4" xfId="5160"/>
    <cellStyle name="Currency 4 4 4" xfId="2841"/>
    <cellStyle name="Currency 4 4 4 2" xfId="8651"/>
    <cellStyle name="Currency 4 4 4 3" xfId="5729"/>
    <cellStyle name="Currency 4 4 5" xfId="7178"/>
    <cellStyle name="Currency 4 4 6" xfId="4285"/>
    <cellStyle name="Currency 4 5" xfId="1258"/>
    <cellStyle name="Currency 4 6" xfId="822"/>
    <cellStyle name="Currency 4 6 2" xfId="1715"/>
    <cellStyle name="Currency 4 6 2 2" xfId="3183"/>
    <cellStyle name="Currency 4 6 2 2 2" xfId="8993"/>
    <cellStyle name="Currency 4 6 2 2 3" xfId="6071"/>
    <cellStyle name="Currency 4 6 2 3" xfId="7528"/>
    <cellStyle name="Currency 4 6 2 4" xfId="4627"/>
    <cellStyle name="Currency 4 6 3" xfId="2589"/>
    <cellStyle name="Currency 4 6 3 2" xfId="8399"/>
    <cellStyle name="Currency 4 6 3 3" xfId="5477"/>
    <cellStyle name="Currency 4 6 4" xfId="6926"/>
    <cellStyle name="Currency 4 6 5" xfId="4033"/>
    <cellStyle name="Currency 4 7" xfId="1537"/>
    <cellStyle name="Currency 4 7 2" xfId="3008"/>
    <cellStyle name="Currency 4 7 2 2" xfId="8818"/>
    <cellStyle name="Currency 4 7 2 3" xfId="5896"/>
    <cellStyle name="Currency 4 7 3" xfId="7350"/>
    <cellStyle name="Currency 4 7 4" xfId="4452"/>
    <cellStyle name="Currency 4 8" xfId="2414"/>
    <cellStyle name="Currency 4 8 2" xfId="8224"/>
    <cellStyle name="Currency 4 8 3" xfId="5302"/>
    <cellStyle name="Currency 4 9" xfId="6746"/>
    <cellStyle name="Currency 5" xfId="292"/>
    <cellStyle name="Currency 5 10" xfId="3859"/>
    <cellStyle name="Currency 5 11" xfId="415"/>
    <cellStyle name="Currency 5 12" xfId="9888"/>
    <cellStyle name="Currency 5 13" xfId="9904"/>
    <cellStyle name="Currency 5 14" xfId="349"/>
    <cellStyle name="Currency 5 15" xfId="9920"/>
    <cellStyle name="Currency 5 2" xfId="362"/>
    <cellStyle name="Currency 5 2 2" xfId="1262"/>
    <cellStyle name="Currency 5 3" xfId="1263"/>
    <cellStyle name="Currency 5 4" xfId="1264"/>
    <cellStyle name="Currency 5 4 2" xfId="1973"/>
    <cellStyle name="Currency 5 4 2 2" xfId="3436"/>
    <cellStyle name="Currency 5 4 2 2 2" xfId="9246"/>
    <cellStyle name="Currency 5 4 2 2 3" xfId="6324"/>
    <cellStyle name="Currency 5 4 2 3" xfId="7786"/>
    <cellStyle name="Currency 5 4 2 4" xfId="4880"/>
    <cellStyle name="Currency 5 4 3" xfId="2273"/>
    <cellStyle name="Currency 5 4 3 2" xfId="3717"/>
    <cellStyle name="Currency 5 4 3 2 2" xfId="9527"/>
    <cellStyle name="Currency 5 4 3 2 3" xfId="6605"/>
    <cellStyle name="Currency 5 4 3 3" xfId="8083"/>
    <cellStyle name="Currency 5 4 3 4" xfId="5161"/>
    <cellStyle name="Currency 5 4 4" xfId="2842"/>
    <cellStyle name="Currency 5 4 4 2" xfId="8652"/>
    <cellStyle name="Currency 5 4 4 3" xfId="5730"/>
    <cellStyle name="Currency 5 4 5" xfId="7179"/>
    <cellStyle name="Currency 5 4 6" xfId="4286"/>
    <cellStyle name="Currency 5 5" xfId="1261"/>
    <cellStyle name="Currency 5 6" xfId="823"/>
    <cellStyle name="Currency 5 6 2" xfId="1716"/>
    <cellStyle name="Currency 5 6 2 2" xfId="3184"/>
    <cellStyle name="Currency 5 6 2 2 2" xfId="8994"/>
    <cellStyle name="Currency 5 6 2 2 3" xfId="6072"/>
    <cellStyle name="Currency 5 6 2 3" xfId="7529"/>
    <cellStyle name="Currency 5 6 2 4" xfId="4628"/>
    <cellStyle name="Currency 5 6 3" xfId="2590"/>
    <cellStyle name="Currency 5 6 3 2" xfId="8400"/>
    <cellStyle name="Currency 5 6 3 3" xfId="5478"/>
    <cellStyle name="Currency 5 6 4" xfId="6927"/>
    <cellStyle name="Currency 5 6 5" xfId="4034"/>
    <cellStyle name="Currency 5 7" xfId="1538"/>
    <cellStyle name="Currency 5 7 2" xfId="3009"/>
    <cellStyle name="Currency 5 7 2 2" xfId="8819"/>
    <cellStyle name="Currency 5 7 2 3" xfId="5897"/>
    <cellStyle name="Currency 5 7 3" xfId="7351"/>
    <cellStyle name="Currency 5 7 4" xfId="4453"/>
    <cellStyle name="Currency 5 8" xfId="2415"/>
    <cellStyle name="Currency 5 8 2" xfId="8225"/>
    <cellStyle name="Currency 5 8 3" xfId="5303"/>
    <cellStyle name="Currency 5 9" xfId="6747"/>
    <cellStyle name="Currency 6" xfId="130"/>
    <cellStyle name="Currency 6 10" xfId="416"/>
    <cellStyle name="Currency 6 11" xfId="9873"/>
    <cellStyle name="Currency 6 12" xfId="9896"/>
    <cellStyle name="Currency 6 13" xfId="341"/>
    <cellStyle name="Currency 6 2" xfId="1266"/>
    <cellStyle name="Currency 6 3" xfId="1267"/>
    <cellStyle name="Currency 6 3 2" xfId="1974"/>
    <cellStyle name="Currency 6 3 2 2" xfId="3437"/>
    <cellStyle name="Currency 6 3 2 2 2" xfId="9247"/>
    <cellStyle name="Currency 6 3 2 2 3" xfId="6325"/>
    <cellStyle name="Currency 6 3 2 3" xfId="7787"/>
    <cellStyle name="Currency 6 3 2 4" xfId="4881"/>
    <cellStyle name="Currency 6 3 3" xfId="2274"/>
    <cellStyle name="Currency 6 3 3 2" xfId="3718"/>
    <cellStyle name="Currency 6 3 3 2 2" xfId="9528"/>
    <cellStyle name="Currency 6 3 3 2 3" xfId="6606"/>
    <cellStyle name="Currency 6 3 3 3" xfId="8084"/>
    <cellStyle name="Currency 6 3 3 4" xfId="5162"/>
    <cellStyle name="Currency 6 3 4" xfId="2843"/>
    <cellStyle name="Currency 6 3 4 2" xfId="8653"/>
    <cellStyle name="Currency 6 3 4 3" xfId="5731"/>
    <cellStyle name="Currency 6 3 5" xfId="7180"/>
    <cellStyle name="Currency 6 3 6" xfId="4287"/>
    <cellStyle name="Currency 6 4" xfId="1265"/>
    <cellStyle name="Currency 6 5" xfId="824"/>
    <cellStyle name="Currency 6 5 2" xfId="1717"/>
    <cellStyle name="Currency 6 5 2 2" xfId="3185"/>
    <cellStyle name="Currency 6 5 2 2 2" xfId="8995"/>
    <cellStyle name="Currency 6 5 2 2 3" xfId="6073"/>
    <cellStyle name="Currency 6 5 2 3" xfId="7530"/>
    <cellStyle name="Currency 6 5 2 4" xfId="4629"/>
    <cellStyle name="Currency 6 5 3" xfId="2591"/>
    <cellStyle name="Currency 6 5 3 2" xfId="8401"/>
    <cellStyle name="Currency 6 5 3 3" xfId="5479"/>
    <cellStyle name="Currency 6 5 4" xfId="6928"/>
    <cellStyle name="Currency 6 5 5" xfId="4035"/>
    <cellStyle name="Currency 6 6" xfId="1539"/>
    <cellStyle name="Currency 6 6 2" xfId="3010"/>
    <cellStyle name="Currency 6 6 2 2" xfId="8820"/>
    <cellStyle name="Currency 6 6 2 3" xfId="5898"/>
    <cellStyle name="Currency 6 6 3" xfId="7352"/>
    <cellStyle name="Currency 6 6 4" xfId="4454"/>
    <cellStyle name="Currency 6 7" xfId="2416"/>
    <cellStyle name="Currency 6 7 2" xfId="8226"/>
    <cellStyle name="Currency 6 7 3" xfId="5304"/>
    <cellStyle name="Currency 6 8" xfId="6748"/>
    <cellStyle name="Currency 6 9" xfId="3860"/>
    <cellStyle name="Currency 7" xfId="417"/>
    <cellStyle name="Currency 7 2" xfId="418"/>
    <cellStyle name="Currency 7 2 2" xfId="1269"/>
    <cellStyle name="Currency 7 2 3" xfId="1270"/>
    <cellStyle name="Currency 7 2 3 2" xfId="1975"/>
    <cellStyle name="Currency 7 2 3 2 2" xfId="3438"/>
    <cellStyle name="Currency 7 2 3 2 2 2" xfId="9248"/>
    <cellStyle name="Currency 7 2 3 2 2 3" xfId="6326"/>
    <cellStyle name="Currency 7 2 3 2 3" xfId="7788"/>
    <cellStyle name="Currency 7 2 3 2 4" xfId="4882"/>
    <cellStyle name="Currency 7 2 3 3" xfId="2275"/>
    <cellStyle name="Currency 7 2 3 3 2" xfId="3719"/>
    <cellStyle name="Currency 7 2 3 3 2 2" xfId="9529"/>
    <cellStyle name="Currency 7 2 3 3 2 3" xfId="6607"/>
    <cellStyle name="Currency 7 2 3 3 3" xfId="8085"/>
    <cellStyle name="Currency 7 2 3 3 4" xfId="5163"/>
    <cellStyle name="Currency 7 2 3 4" xfId="2844"/>
    <cellStyle name="Currency 7 2 3 4 2" xfId="8654"/>
    <cellStyle name="Currency 7 2 3 4 3" xfId="5732"/>
    <cellStyle name="Currency 7 2 3 5" xfId="7181"/>
    <cellStyle name="Currency 7 2 3 6" xfId="4288"/>
    <cellStyle name="Currency 7 2 4" xfId="1268"/>
    <cellStyle name="Currency 7 2 5" xfId="825"/>
    <cellStyle name="Currency 7 2 5 2" xfId="1718"/>
    <cellStyle name="Currency 7 2 5 2 2" xfId="3186"/>
    <cellStyle name="Currency 7 2 5 2 2 2" xfId="8996"/>
    <cellStyle name="Currency 7 2 5 2 2 3" xfId="6074"/>
    <cellStyle name="Currency 7 2 5 2 3" xfId="7531"/>
    <cellStyle name="Currency 7 2 5 2 4" xfId="4630"/>
    <cellStyle name="Currency 7 2 5 3" xfId="2592"/>
    <cellStyle name="Currency 7 2 5 3 2" xfId="8402"/>
    <cellStyle name="Currency 7 2 5 3 3" xfId="5480"/>
    <cellStyle name="Currency 7 2 5 4" xfId="6929"/>
    <cellStyle name="Currency 7 2 5 5" xfId="4036"/>
    <cellStyle name="Currency 7 2 6" xfId="1540"/>
    <cellStyle name="Currency 7 2 6 2" xfId="3011"/>
    <cellStyle name="Currency 7 2 6 2 2" xfId="8821"/>
    <cellStyle name="Currency 7 2 6 2 3" xfId="5899"/>
    <cellStyle name="Currency 7 2 6 3" xfId="7353"/>
    <cellStyle name="Currency 7 2 6 4" xfId="4455"/>
    <cellStyle name="Currency 7 2 7" xfId="2417"/>
    <cellStyle name="Currency 7 2 7 2" xfId="8227"/>
    <cellStyle name="Currency 7 2 7 3" xfId="5305"/>
    <cellStyle name="Currency 7 2 8" xfId="6749"/>
    <cellStyle name="Currency 7 2 9" xfId="3861"/>
    <cellStyle name="Currency 8" xfId="772"/>
    <cellStyle name="Currency 8 2" xfId="1272"/>
    <cellStyle name="Currency 8 3" xfId="1271"/>
    <cellStyle name="Currency 8 4" xfId="951"/>
    <cellStyle name="Currency 8 4 2" xfId="1844"/>
    <cellStyle name="Currency 8 4 2 2" xfId="3312"/>
    <cellStyle name="Currency 8 4 2 2 2" xfId="9122"/>
    <cellStyle name="Currency 8 4 2 2 3" xfId="6200"/>
    <cellStyle name="Currency 8 4 2 3" xfId="7657"/>
    <cellStyle name="Currency 8 4 2 4" xfId="4756"/>
    <cellStyle name="Currency 8 4 3" xfId="2718"/>
    <cellStyle name="Currency 8 4 3 2" xfId="8528"/>
    <cellStyle name="Currency 8 4 3 3" xfId="5606"/>
    <cellStyle name="Currency 8 4 4" xfId="7055"/>
    <cellStyle name="Currency 8 4 5" xfId="4162"/>
    <cellStyle name="Currency 8 5" xfId="1669"/>
    <cellStyle name="Currency 8 5 2" xfId="3137"/>
    <cellStyle name="Currency 8 5 2 2" xfId="8947"/>
    <cellStyle name="Currency 8 5 2 3" xfId="6025"/>
    <cellStyle name="Currency 8 5 3" xfId="7482"/>
    <cellStyle name="Currency 8 5 4" xfId="4581"/>
    <cellStyle name="Currency 8 6" xfId="2543"/>
    <cellStyle name="Currency 8 6 2" xfId="8353"/>
    <cellStyle name="Currency 8 6 3" xfId="5431"/>
    <cellStyle name="Currency 8 7" xfId="6880"/>
    <cellStyle name="Currency 8 8" xfId="3987"/>
    <cellStyle name="Currency 9" xfId="1511"/>
    <cellStyle name="Currency 9 2" xfId="2129"/>
    <cellStyle name="Currency 9 2 2" xfId="3577"/>
    <cellStyle name="Currency 9 2 2 2" xfId="9387"/>
    <cellStyle name="Currency 9 2 2 3" xfId="6465"/>
    <cellStyle name="Currency 9 2 3" xfId="7942"/>
    <cellStyle name="Currency 9 2 4" xfId="5021"/>
    <cellStyle name="Currency 9 3" xfId="2983"/>
    <cellStyle name="Currency 9 3 2" xfId="8793"/>
    <cellStyle name="Currency 9 3 3" xfId="5871"/>
    <cellStyle name="Currency 9 4" xfId="7324"/>
    <cellStyle name="Currency 9 5" xfId="4427"/>
    <cellStyle name="Currency0" xfId="49"/>
    <cellStyle name="Currency0 2" xfId="273"/>
    <cellStyle name="Date" xfId="50"/>
    <cellStyle name="Date 2" xfId="238"/>
    <cellStyle name="Date 2 2" xfId="275"/>
    <cellStyle name="Date 3" xfId="274"/>
    <cellStyle name="Date 4" xfId="134"/>
    <cellStyle name="Entered" xfId="51"/>
    <cellStyle name="Explanatory Text" xfId="313" builtinId="53" customBuiltin="1"/>
    <cellStyle name="Explanatory Text 2" xfId="211"/>
    <cellStyle name="Explanatory Text 2 2" xfId="419"/>
    <cellStyle name="Fixed" xfId="52"/>
    <cellStyle name="Fixed 2" xfId="276"/>
    <cellStyle name="Good" xfId="304" builtinId="26" customBuiltin="1"/>
    <cellStyle name="Good 2" xfId="212"/>
    <cellStyle name="Good 2 2" xfId="1273"/>
    <cellStyle name="Good 2 3" xfId="420"/>
    <cellStyle name="Good 3" xfId="1274"/>
    <cellStyle name="Grey" xfId="53"/>
    <cellStyle name="Header1" xfId="54"/>
    <cellStyle name="Header2" xfId="55"/>
    <cellStyle name="Header2 2" xfId="1275"/>
    <cellStyle name="Header2 2 2" xfId="1976"/>
    <cellStyle name="Header2 2 2 2" xfId="7789"/>
    <cellStyle name="Header2 2 2 2 2" xfId="9834"/>
    <cellStyle name="Header2 2 2 2 3" xfId="9789"/>
    <cellStyle name="Header2 2 2 3" xfId="9739"/>
    <cellStyle name="Header2 2 2 4" xfId="9774"/>
    <cellStyle name="Header2 3" xfId="1541"/>
    <cellStyle name="Header2 3 2" xfId="7354"/>
    <cellStyle name="Header2 3 2 2" xfId="9821"/>
    <cellStyle name="Header2 3 2 3" xfId="9760"/>
    <cellStyle name="Header2 3 3" xfId="9728"/>
    <cellStyle name="Header2 3 4" xfId="9859"/>
    <cellStyle name="Header2 4" xfId="9869"/>
    <cellStyle name="Heading 1" xfId="300" builtinId="16" customBuiltin="1"/>
    <cellStyle name="Heading 1 2" xfId="56"/>
    <cellStyle name="Heading 1 2 2" xfId="1276"/>
    <cellStyle name="Heading 1 2 3" xfId="421"/>
    <cellStyle name="Heading 1 3" xfId="213"/>
    <cellStyle name="Heading 1 3 2" xfId="1277"/>
    <cellStyle name="Heading 2" xfId="301" builtinId="17" customBuiltin="1"/>
    <cellStyle name="Heading 2 2" xfId="57"/>
    <cellStyle name="Heading 2 2 2" xfId="1278"/>
    <cellStyle name="Heading 2 2 3" xfId="422"/>
    <cellStyle name="Heading 2 3" xfId="214"/>
    <cellStyle name="Heading 2 3 2" xfId="1279"/>
    <cellStyle name="Heading 3" xfId="302" builtinId="18" customBuiltin="1"/>
    <cellStyle name="Heading 3 2" xfId="215"/>
    <cellStyle name="Heading 3 2 2" xfId="1280"/>
    <cellStyle name="Heading 3 2 3" xfId="423"/>
    <cellStyle name="Heading 3 3" xfId="1281"/>
    <cellStyle name="Heading 4" xfId="303" builtinId="19" customBuiltin="1"/>
    <cellStyle name="Heading 4 2" xfId="216"/>
    <cellStyle name="Heading 4 2 2" xfId="1282"/>
    <cellStyle name="Heading 4 2 3" xfId="424"/>
    <cellStyle name="Heading 4 3" xfId="1283"/>
    <cellStyle name="Heading1" xfId="58"/>
    <cellStyle name="Heading2" xfId="59"/>
    <cellStyle name="Input" xfId="307" builtinId="20" customBuiltin="1"/>
    <cellStyle name="Input [yellow]" xfId="60"/>
    <cellStyle name="Input [yellow] 2" xfId="1284"/>
    <cellStyle name="Input [yellow] 2 2" xfId="1977"/>
    <cellStyle name="Input [yellow] 2 2 2" xfId="7790"/>
    <cellStyle name="Input [yellow] 2 2 2 2" xfId="9835"/>
    <cellStyle name="Input [yellow] 2 2 2 3" xfId="9851"/>
    <cellStyle name="Input [yellow] 2 2 3" xfId="9740"/>
    <cellStyle name="Input [yellow] 2 2 4" xfId="9756"/>
    <cellStyle name="Input [yellow] 3" xfId="1542"/>
    <cellStyle name="Input [yellow] 3 2" xfId="7355"/>
    <cellStyle name="Input [yellow] 3 2 2" xfId="9822"/>
    <cellStyle name="Input [yellow] 3 2 3" xfId="9792"/>
    <cellStyle name="Input [yellow] 3 3" xfId="9729"/>
    <cellStyle name="Input [yellow] 3 4" xfId="9765"/>
    <cellStyle name="Input 2" xfId="217"/>
    <cellStyle name="Input 2 2" xfId="1285"/>
    <cellStyle name="Input 2 2 2" xfId="1286"/>
    <cellStyle name="Input 2 2 2 2" xfId="1979"/>
    <cellStyle name="Input 2 2 2 2 2" xfId="7792"/>
    <cellStyle name="Input 2 2 2 2 2 2" xfId="9837"/>
    <cellStyle name="Input 2 2 2 2 2 3" xfId="9866"/>
    <cellStyle name="Input 2 2 2 2 3" xfId="9742"/>
    <cellStyle name="Input 2 2 2 2 4" xfId="9850"/>
    <cellStyle name="Input 2 2 2 3" xfId="9714"/>
    <cellStyle name="Input 2 2 2 4" xfId="9824"/>
    <cellStyle name="Input 2 2 3" xfId="1978"/>
    <cellStyle name="Input 2 2 3 2" xfId="7791"/>
    <cellStyle name="Input 2 2 3 2 2" xfId="9836"/>
    <cellStyle name="Input 2 2 3 2 3" xfId="9803"/>
    <cellStyle name="Input 2 2 3 3" xfId="9741"/>
    <cellStyle name="Input 2 2 3 4" xfId="9788"/>
    <cellStyle name="Input 2 2 4" xfId="9713"/>
    <cellStyle name="Input 2 2 5" xfId="9781"/>
    <cellStyle name="Input 2 3" xfId="1287"/>
    <cellStyle name="Input 2 3 2" xfId="1980"/>
    <cellStyle name="Input 2 3 2 2" xfId="7793"/>
    <cellStyle name="Input 2 3 2 2 2" xfId="9838"/>
    <cellStyle name="Input 2 3 2 2 3" xfId="9775"/>
    <cellStyle name="Input 2 3 2 3" xfId="9743"/>
    <cellStyle name="Input 2 3 2 4" xfId="9802"/>
    <cellStyle name="Input 2 3 3" xfId="9715"/>
    <cellStyle name="Input 2 3 4" xfId="9799"/>
    <cellStyle name="Input 2 4" xfId="1543"/>
    <cellStyle name="Input 2 4 2" xfId="7356"/>
    <cellStyle name="Input 2 4 2 2" xfId="9823"/>
    <cellStyle name="Input 2 4 2 3" xfId="9855"/>
    <cellStyle name="Input 2 4 3" xfId="9730"/>
    <cellStyle name="Input 2 4 4" xfId="9786"/>
    <cellStyle name="Input 2 5" xfId="425"/>
    <cellStyle name="Input 2 6" xfId="676"/>
    <cellStyle name="Input 2 7" xfId="9772"/>
    <cellStyle name="Input 2 8" xfId="9876"/>
    <cellStyle name="Input 3" xfId="239"/>
    <cellStyle name="Input 3 2" xfId="1289"/>
    <cellStyle name="Input 3 2 2" xfId="1982"/>
    <cellStyle name="Input 3 2 2 2" xfId="7795"/>
    <cellStyle name="Input 3 2 2 2 2" xfId="9840"/>
    <cellStyle name="Input 3 2 2 2 3" xfId="9782"/>
    <cellStyle name="Input 3 2 2 3" xfId="9745"/>
    <cellStyle name="Input 3 2 2 4" xfId="9773"/>
    <cellStyle name="Input 3 2 3" xfId="9717"/>
    <cellStyle name="Input 3 2 4" xfId="9768"/>
    <cellStyle name="Input 3 3" xfId="1981"/>
    <cellStyle name="Input 3 3 2" xfId="7794"/>
    <cellStyle name="Input 3 3 2 2" xfId="9839"/>
    <cellStyle name="Input 3 3 2 3" xfId="9757"/>
    <cellStyle name="Input 3 3 3" xfId="9744"/>
    <cellStyle name="Input 3 3 4" xfId="9865"/>
    <cellStyle name="Input 3 4" xfId="1288"/>
    <cellStyle name="Input 3 5" xfId="9716"/>
    <cellStyle name="Input 3 6" xfId="9861"/>
    <cellStyle name="Input 3 7" xfId="9880"/>
    <cellStyle name="Input 4" xfId="240"/>
    <cellStyle name="Input 4 2" xfId="1291"/>
    <cellStyle name="Input 4 2 2" xfId="1984"/>
    <cellStyle name="Input 4 2 2 2" xfId="7797"/>
    <cellStyle name="Input 4 2 2 2 2" xfId="9842"/>
    <cellStyle name="Input 4 2 2 2 3" xfId="9800"/>
    <cellStyle name="Input 4 2 2 3" xfId="9747"/>
    <cellStyle name="Input 4 2 2 4" xfId="9779"/>
    <cellStyle name="Input 4 2 3" xfId="9719"/>
    <cellStyle name="Input 4 2 4" xfId="9777"/>
    <cellStyle name="Input 4 3" xfId="1983"/>
    <cellStyle name="Input 4 3 2" xfId="7796"/>
    <cellStyle name="Input 4 3 2 2" xfId="9841"/>
    <cellStyle name="Input 4 3 2 3" xfId="9825"/>
    <cellStyle name="Input 4 3 3" xfId="9746"/>
    <cellStyle name="Input 4 3 4" xfId="9755"/>
    <cellStyle name="Input 4 4" xfId="1290"/>
    <cellStyle name="Input 4 5" xfId="9718"/>
    <cellStyle name="Input 4 6" xfId="9731"/>
    <cellStyle name="Input 4 7" xfId="9881"/>
    <cellStyle name="Input 5" xfId="1292"/>
    <cellStyle name="Input 5 2" xfId="1293"/>
    <cellStyle name="Input 5 2 2" xfId="1986"/>
    <cellStyle name="Input 5 2 2 2" xfId="7799"/>
    <cellStyle name="Input 5 2 2 2 2" xfId="9844"/>
    <cellStyle name="Input 5 2 2 2 3" xfId="9769"/>
    <cellStyle name="Input 5 2 2 3" xfId="9749"/>
    <cellStyle name="Input 5 2 2 4" xfId="9797"/>
    <cellStyle name="Input 5 2 3" xfId="9721"/>
    <cellStyle name="Input 5 2 4" xfId="9795"/>
    <cellStyle name="Input 5 3" xfId="1985"/>
    <cellStyle name="Input 5 3 2" xfId="7798"/>
    <cellStyle name="Input 5 3 2 2" xfId="9843"/>
    <cellStyle name="Input 5 3 2 3" xfId="9862"/>
    <cellStyle name="Input 5 3 3" xfId="9748"/>
    <cellStyle name="Input 5 3 4" xfId="9818"/>
    <cellStyle name="Input 5 4" xfId="9720"/>
    <cellStyle name="Input 5 5" xfId="9812"/>
    <cellStyle name="Input 6" xfId="1294"/>
    <cellStyle name="Input 6 2" xfId="1295"/>
    <cellStyle name="Input 6 2 2" xfId="1988"/>
    <cellStyle name="Input 6 2 2 2" xfId="7801"/>
    <cellStyle name="Input 6 2 2 2 2" xfId="9846"/>
    <cellStyle name="Input 6 2 2 2 3" xfId="9780"/>
    <cellStyle name="Input 6 2 2 3" xfId="9751"/>
    <cellStyle name="Input 6 2 2 4" xfId="9767"/>
    <cellStyle name="Input 6 2 3" xfId="9723"/>
    <cellStyle name="Input 6 2 4" xfId="9762"/>
    <cellStyle name="Input 6 3" xfId="1987"/>
    <cellStyle name="Input 6 3 2" xfId="7800"/>
    <cellStyle name="Input 6 3 2 2" xfId="9845"/>
    <cellStyle name="Input 6 3 2 3" xfId="9732"/>
    <cellStyle name="Input 6 3 3" xfId="9750"/>
    <cellStyle name="Input 6 3 4" xfId="9860"/>
    <cellStyle name="Input 6 4" xfId="9722"/>
    <cellStyle name="Input 6 5" xfId="9856"/>
    <cellStyle name="Input 7" xfId="1296"/>
    <cellStyle name="Input 7 2" xfId="1297"/>
    <cellStyle name="Input 7 2 2" xfId="1990"/>
    <cellStyle name="Input 7 2 2 2" xfId="7803"/>
    <cellStyle name="Input 7 2 2 2 2" xfId="9848"/>
    <cellStyle name="Input 7 2 2 2 3" xfId="9798"/>
    <cellStyle name="Input 7 2 2 3" xfId="9753"/>
    <cellStyle name="Input 7 2 2 4" xfId="9849"/>
    <cellStyle name="Input 7 2 3" xfId="9725"/>
    <cellStyle name="Input 7 2 4" xfId="9826"/>
    <cellStyle name="Input 7 3" xfId="1989"/>
    <cellStyle name="Input 7 3 2" xfId="7802"/>
    <cellStyle name="Input 7 3 2 2" xfId="9847"/>
    <cellStyle name="Input 7 3 2 3" xfId="9819"/>
    <cellStyle name="Input 7 3 3" xfId="9752"/>
    <cellStyle name="Input 7 3 4" xfId="9787"/>
    <cellStyle name="Input 7 4" xfId="9724"/>
    <cellStyle name="Input 7 5" xfId="9783"/>
    <cellStyle name="Input 8" xfId="2168"/>
    <cellStyle name="Input 8 2" xfId="7979"/>
    <cellStyle name="Input 8 2 2" xfId="9853"/>
    <cellStyle name="Input 8 2 3" xfId="9764"/>
    <cellStyle name="Input 8 3" xfId="9759"/>
    <cellStyle name="Input 8 4" xfId="9778"/>
    <cellStyle name="Linked Cell" xfId="310" builtinId="24" customBuiltin="1"/>
    <cellStyle name="Linked Cell 2" xfId="218"/>
    <cellStyle name="Linked Cell 2 2" xfId="1298"/>
    <cellStyle name="Linked Cell 2 3" xfId="426"/>
    <cellStyle name="Linked Cell 3" xfId="1299"/>
    <cellStyle name="Neutral" xfId="306" builtinId="28" customBuiltin="1"/>
    <cellStyle name="Neutral 2" xfId="219"/>
    <cellStyle name="Neutral 2 2" xfId="1300"/>
    <cellStyle name="Neutral 2 3" xfId="427"/>
    <cellStyle name="Neutral 3" xfId="1301"/>
    <cellStyle name="Normal" xfId="0" builtinId="0"/>
    <cellStyle name="Normal - Style1" xfId="61"/>
    <cellStyle name="Normal - Style1 2" xfId="261"/>
    <cellStyle name="Normal - Style1 3" xfId="241"/>
    <cellStyle name="Normal - Style1 4" xfId="126"/>
    <cellStyle name="Normal 10" xfId="242"/>
    <cellStyle name="Normal 10 2" xfId="295"/>
    <cellStyle name="Normal 10 2 2" xfId="370"/>
    <cellStyle name="Normal 10 2 3" xfId="769"/>
    <cellStyle name="Normal 10 2 4" xfId="9891"/>
    <cellStyle name="Normal 10 2 5" xfId="9907"/>
    <cellStyle name="Normal 10 2 6" xfId="352"/>
    <cellStyle name="Normal 10 2 7" xfId="9923"/>
    <cellStyle name="Normal 10 3" xfId="365"/>
    <cellStyle name="Normal 10 3 2" xfId="1302"/>
    <cellStyle name="Normal 10 4" xfId="428"/>
    <cellStyle name="Normal 100" xfId="429"/>
    <cellStyle name="Normal 101" xfId="430"/>
    <cellStyle name="Normal 102" xfId="431"/>
    <cellStyle name="Normal 103" xfId="432"/>
    <cellStyle name="Normal 104" xfId="433"/>
    <cellStyle name="Normal 105" xfId="434"/>
    <cellStyle name="Normal 106" xfId="435"/>
    <cellStyle name="Normal 107" xfId="436"/>
    <cellStyle name="Normal 108" xfId="437"/>
    <cellStyle name="Normal 109" xfId="438"/>
    <cellStyle name="Normal 11" xfId="62"/>
    <cellStyle name="Normal 11 2" xfId="439"/>
    <cellStyle name="Normal 110" xfId="440"/>
    <cellStyle name="Normal 111" xfId="441"/>
    <cellStyle name="Normal 112" xfId="442"/>
    <cellStyle name="Normal 113" xfId="443"/>
    <cellStyle name="Normal 114" xfId="444"/>
    <cellStyle name="Normal 115" xfId="445"/>
    <cellStyle name="Normal 116" xfId="446"/>
    <cellStyle name="Normal 117" xfId="447"/>
    <cellStyle name="Normal 118" xfId="448"/>
    <cellStyle name="Normal 119" xfId="449"/>
    <cellStyle name="Normal 12" xfId="226"/>
    <cellStyle name="Normal 12 2" xfId="297"/>
    <cellStyle name="Normal 12 2 10" xfId="9909"/>
    <cellStyle name="Normal 12 2 11" xfId="354"/>
    <cellStyle name="Normal 12 2 12" xfId="9925"/>
    <cellStyle name="Normal 12 2 2" xfId="1304"/>
    <cellStyle name="Normal 12 2 2 2" xfId="1992"/>
    <cellStyle name="Normal 12 2 2 2 2" xfId="3440"/>
    <cellStyle name="Normal 12 2 2 2 2 2" xfId="9250"/>
    <cellStyle name="Normal 12 2 2 2 2 3" xfId="6328"/>
    <cellStyle name="Normal 12 2 2 2 3" xfId="7805"/>
    <cellStyle name="Normal 12 2 2 2 4" xfId="4884"/>
    <cellStyle name="Normal 12 2 2 3" xfId="2277"/>
    <cellStyle name="Normal 12 2 2 3 2" xfId="3721"/>
    <cellStyle name="Normal 12 2 2 3 2 2" xfId="9531"/>
    <cellStyle name="Normal 12 2 2 3 2 3" xfId="6609"/>
    <cellStyle name="Normal 12 2 2 3 3" xfId="8087"/>
    <cellStyle name="Normal 12 2 2 3 4" xfId="5165"/>
    <cellStyle name="Normal 12 2 2 4" xfId="2846"/>
    <cellStyle name="Normal 12 2 2 4 2" xfId="8656"/>
    <cellStyle name="Normal 12 2 2 4 3" xfId="5734"/>
    <cellStyle name="Normal 12 2 2 5" xfId="7183"/>
    <cellStyle name="Normal 12 2 2 6" xfId="4290"/>
    <cellStyle name="Normal 12 2 3" xfId="1991"/>
    <cellStyle name="Normal 12 2 3 2" xfId="3439"/>
    <cellStyle name="Normal 12 2 3 2 2" xfId="9249"/>
    <cellStyle name="Normal 12 2 3 2 3" xfId="6327"/>
    <cellStyle name="Normal 12 2 3 3" xfId="7804"/>
    <cellStyle name="Normal 12 2 3 4" xfId="4883"/>
    <cellStyle name="Normal 12 2 4" xfId="2276"/>
    <cellStyle name="Normal 12 2 4 2" xfId="3720"/>
    <cellStyle name="Normal 12 2 4 2 2" xfId="9530"/>
    <cellStyle name="Normal 12 2 4 2 3" xfId="6608"/>
    <cellStyle name="Normal 12 2 4 3" xfId="8086"/>
    <cellStyle name="Normal 12 2 4 4" xfId="5164"/>
    <cellStyle name="Normal 12 2 5" xfId="2845"/>
    <cellStyle name="Normal 12 2 5 2" xfId="8655"/>
    <cellStyle name="Normal 12 2 5 3" xfId="5733"/>
    <cellStyle name="Normal 12 2 6" xfId="7182"/>
    <cellStyle name="Normal 12 2 7" xfId="4289"/>
    <cellStyle name="Normal 12 2 8" xfId="1303"/>
    <cellStyle name="Normal 12 2 9" xfId="9893"/>
    <cellStyle name="Normal 12 3" xfId="367"/>
    <cellStyle name="Normal 12 3 2" xfId="1993"/>
    <cellStyle name="Normal 12 3 2 2" xfId="3441"/>
    <cellStyle name="Normal 12 3 2 2 2" xfId="9251"/>
    <cellStyle name="Normal 12 3 2 2 3" xfId="6329"/>
    <cellStyle name="Normal 12 3 2 3" xfId="7806"/>
    <cellStyle name="Normal 12 3 2 4" xfId="4885"/>
    <cellStyle name="Normal 12 3 3" xfId="2278"/>
    <cellStyle name="Normal 12 3 3 2" xfId="3722"/>
    <cellStyle name="Normal 12 3 3 2 2" xfId="9532"/>
    <cellStyle name="Normal 12 3 3 2 3" xfId="6610"/>
    <cellStyle name="Normal 12 3 3 3" xfId="8088"/>
    <cellStyle name="Normal 12 3 3 4" xfId="5166"/>
    <cellStyle name="Normal 12 3 4" xfId="2847"/>
    <cellStyle name="Normal 12 3 4 2" xfId="8657"/>
    <cellStyle name="Normal 12 3 4 3" xfId="5735"/>
    <cellStyle name="Normal 12 3 5" xfId="7184"/>
    <cellStyle name="Normal 12 3 6" xfId="4291"/>
    <cellStyle name="Normal 12 3 7" xfId="1305"/>
    <cellStyle name="Normal 12 4" xfId="1306"/>
    <cellStyle name="Normal 12 4 2" xfId="1994"/>
    <cellStyle name="Normal 12 4 2 2" xfId="3442"/>
    <cellStyle name="Normal 12 4 2 2 2" xfId="9252"/>
    <cellStyle name="Normal 12 4 2 2 3" xfId="6330"/>
    <cellStyle name="Normal 12 4 2 3" xfId="7807"/>
    <cellStyle name="Normal 12 4 2 4" xfId="4886"/>
    <cellStyle name="Normal 12 4 3" xfId="2279"/>
    <cellStyle name="Normal 12 4 3 2" xfId="3723"/>
    <cellStyle name="Normal 12 4 3 2 2" xfId="9533"/>
    <cellStyle name="Normal 12 4 3 2 3" xfId="6611"/>
    <cellStyle name="Normal 12 4 3 3" xfId="8089"/>
    <cellStyle name="Normal 12 4 3 4" xfId="5167"/>
    <cellStyle name="Normal 12 4 4" xfId="2848"/>
    <cellStyle name="Normal 12 4 4 2" xfId="8658"/>
    <cellStyle name="Normal 12 4 4 3" xfId="5736"/>
    <cellStyle name="Normal 12 4 5" xfId="7185"/>
    <cellStyle name="Normal 12 4 6" xfId="4292"/>
    <cellStyle name="Normal 12 5" xfId="450"/>
    <cellStyle name="Normal 120" xfId="451"/>
    <cellStyle name="Normal 121" xfId="452"/>
    <cellStyle name="Normal 122" xfId="453"/>
    <cellStyle name="Normal 123" xfId="454"/>
    <cellStyle name="Normal 124" xfId="455"/>
    <cellStyle name="Normal 125" xfId="456"/>
    <cellStyle name="Normal 126" xfId="457"/>
    <cellStyle name="Normal 127" xfId="458"/>
    <cellStyle name="Normal 128" xfId="459"/>
    <cellStyle name="Normal 129" xfId="460"/>
    <cellStyle name="Normal 13" xfId="63"/>
    <cellStyle name="Normal 13 2" xfId="461"/>
    <cellStyle name="Normal 130" xfId="462"/>
    <cellStyle name="Normal 131" xfId="463"/>
    <cellStyle name="Normal 132" xfId="464"/>
    <cellStyle name="Normal 133" xfId="465"/>
    <cellStyle name="Normal 134" xfId="466"/>
    <cellStyle name="Normal 135" xfId="467"/>
    <cellStyle name="Normal 136" xfId="468"/>
    <cellStyle name="Normal 137" xfId="469"/>
    <cellStyle name="Normal 138" xfId="470"/>
    <cellStyle name="Normal 139" xfId="471"/>
    <cellStyle name="Normal 14" xfId="251"/>
    <cellStyle name="Normal 14 2" xfId="1307"/>
    <cellStyle name="Normal 14 2 2" xfId="1308"/>
    <cellStyle name="Normal 14 2 2 2" xfId="1996"/>
    <cellStyle name="Normal 14 2 2 2 2" xfId="3444"/>
    <cellStyle name="Normal 14 2 2 2 2 2" xfId="9254"/>
    <cellStyle name="Normal 14 2 2 2 2 3" xfId="6332"/>
    <cellStyle name="Normal 14 2 2 2 3" xfId="7809"/>
    <cellStyle name="Normal 14 2 2 2 4" xfId="4888"/>
    <cellStyle name="Normal 14 2 2 3" xfId="2281"/>
    <cellStyle name="Normal 14 2 2 3 2" xfId="3725"/>
    <cellStyle name="Normal 14 2 2 3 2 2" xfId="9535"/>
    <cellStyle name="Normal 14 2 2 3 2 3" xfId="6613"/>
    <cellStyle name="Normal 14 2 2 3 3" xfId="8091"/>
    <cellStyle name="Normal 14 2 2 3 4" xfId="5169"/>
    <cellStyle name="Normal 14 2 2 4" xfId="2850"/>
    <cellStyle name="Normal 14 2 2 4 2" xfId="8660"/>
    <cellStyle name="Normal 14 2 2 4 3" xfId="5738"/>
    <cellStyle name="Normal 14 2 2 5" xfId="7187"/>
    <cellStyle name="Normal 14 2 2 6" xfId="4294"/>
    <cellStyle name="Normal 14 2 3" xfId="1995"/>
    <cellStyle name="Normal 14 2 3 2" xfId="3443"/>
    <cellStyle name="Normal 14 2 3 2 2" xfId="9253"/>
    <cellStyle name="Normal 14 2 3 2 3" xfId="6331"/>
    <cellStyle name="Normal 14 2 3 3" xfId="7808"/>
    <cellStyle name="Normal 14 2 3 4" xfId="4887"/>
    <cellStyle name="Normal 14 2 4" xfId="2280"/>
    <cellStyle name="Normal 14 2 4 2" xfId="3724"/>
    <cellStyle name="Normal 14 2 4 2 2" xfId="9534"/>
    <cellStyle name="Normal 14 2 4 2 3" xfId="6612"/>
    <cellStyle name="Normal 14 2 4 3" xfId="8090"/>
    <cellStyle name="Normal 14 2 4 4" xfId="5168"/>
    <cellStyle name="Normal 14 2 5" xfId="2849"/>
    <cellStyle name="Normal 14 2 5 2" xfId="8659"/>
    <cellStyle name="Normal 14 2 5 3" xfId="5737"/>
    <cellStyle name="Normal 14 2 6" xfId="7186"/>
    <cellStyle name="Normal 14 2 7" xfId="4293"/>
    <cellStyle name="Normal 14 3" xfId="1309"/>
    <cellStyle name="Normal 14 3 2" xfId="1997"/>
    <cellStyle name="Normal 14 3 2 2" xfId="3445"/>
    <cellStyle name="Normal 14 3 2 2 2" xfId="9255"/>
    <cellStyle name="Normal 14 3 2 2 3" xfId="6333"/>
    <cellStyle name="Normal 14 3 2 3" xfId="7810"/>
    <cellStyle name="Normal 14 3 2 4" xfId="4889"/>
    <cellStyle name="Normal 14 3 3" xfId="2282"/>
    <cellStyle name="Normal 14 3 3 2" xfId="3726"/>
    <cellStyle name="Normal 14 3 3 2 2" xfId="9536"/>
    <cellStyle name="Normal 14 3 3 2 3" xfId="6614"/>
    <cellStyle name="Normal 14 3 3 3" xfId="8092"/>
    <cellStyle name="Normal 14 3 3 4" xfId="5170"/>
    <cellStyle name="Normal 14 3 4" xfId="2851"/>
    <cellStyle name="Normal 14 3 4 2" xfId="8661"/>
    <cellStyle name="Normal 14 3 4 3" xfId="5739"/>
    <cellStyle name="Normal 14 3 5" xfId="7188"/>
    <cellStyle name="Normal 14 3 6" xfId="4295"/>
    <cellStyle name="Normal 14 4" xfId="1310"/>
    <cellStyle name="Normal 14 4 2" xfId="1998"/>
    <cellStyle name="Normal 14 4 2 2" xfId="3446"/>
    <cellStyle name="Normal 14 4 2 2 2" xfId="9256"/>
    <cellStyle name="Normal 14 4 2 2 3" xfId="6334"/>
    <cellStyle name="Normal 14 4 2 3" xfId="7811"/>
    <cellStyle name="Normal 14 4 2 4" xfId="4890"/>
    <cellStyle name="Normal 14 4 3" xfId="2283"/>
    <cellStyle name="Normal 14 4 3 2" xfId="3727"/>
    <cellStyle name="Normal 14 4 3 2 2" xfId="9537"/>
    <cellStyle name="Normal 14 4 3 2 3" xfId="6615"/>
    <cellStyle name="Normal 14 4 3 3" xfId="8093"/>
    <cellStyle name="Normal 14 4 3 4" xfId="5171"/>
    <cellStyle name="Normal 14 4 4" xfId="2852"/>
    <cellStyle name="Normal 14 4 4 2" xfId="8662"/>
    <cellStyle name="Normal 14 4 4 3" xfId="5740"/>
    <cellStyle name="Normal 14 4 5" xfId="7189"/>
    <cellStyle name="Normal 14 4 6" xfId="4296"/>
    <cellStyle name="Normal 14 5" xfId="472"/>
    <cellStyle name="Normal 140" xfId="473"/>
    <cellStyle name="Normal 141" xfId="474"/>
    <cellStyle name="Normal 142" xfId="475"/>
    <cellStyle name="Normal 143" xfId="476"/>
    <cellStyle name="Normal 144" xfId="477"/>
    <cellStyle name="Normal 145" xfId="478"/>
    <cellStyle name="Normal 146" xfId="479"/>
    <cellStyle name="Normal 147" xfId="480"/>
    <cellStyle name="Normal 148" xfId="481"/>
    <cellStyle name="Normal 149" xfId="482"/>
    <cellStyle name="Normal 15" xfId="128"/>
    <cellStyle name="Normal 15 2" xfId="1311"/>
    <cellStyle name="Normal 15 2 2" xfId="1312"/>
    <cellStyle name="Normal 15 2 2 2" xfId="2000"/>
    <cellStyle name="Normal 15 2 2 2 2" xfId="3448"/>
    <cellStyle name="Normal 15 2 2 2 2 2" xfId="9258"/>
    <cellStyle name="Normal 15 2 2 2 2 3" xfId="6336"/>
    <cellStyle name="Normal 15 2 2 2 3" xfId="7813"/>
    <cellStyle name="Normal 15 2 2 2 4" xfId="4892"/>
    <cellStyle name="Normal 15 2 2 3" xfId="2285"/>
    <cellStyle name="Normal 15 2 2 3 2" xfId="3729"/>
    <cellStyle name="Normal 15 2 2 3 2 2" xfId="9539"/>
    <cellStyle name="Normal 15 2 2 3 2 3" xfId="6617"/>
    <cellStyle name="Normal 15 2 2 3 3" xfId="8095"/>
    <cellStyle name="Normal 15 2 2 3 4" xfId="5173"/>
    <cellStyle name="Normal 15 2 2 4" xfId="2854"/>
    <cellStyle name="Normal 15 2 2 4 2" xfId="8664"/>
    <cellStyle name="Normal 15 2 2 4 3" xfId="5742"/>
    <cellStyle name="Normal 15 2 2 5" xfId="7191"/>
    <cellStyle name="Normal 15 2 2 6" xfId="4298"/>
    <cellStyle name="Normal 15 2 3" xfId="1999"/>
    <cellStyle name="Normal 15 2 3 2" xfId="3447"/>
    <cellStyle name="Normal 15 2 3 2 2" xfId="9257"/>
    <cellStyle name="Normal 15 2 3 2 3" xfId="6335"/>
    <cellStyle name="Normal 15 2 3 3" xfId="7812"/>
    <cellStyle name="Normal 15 2 3 4" xfId="4891"/>
    <cellStyle name="Normal 15 2 4" xfId="2284"/>
    <cellStyle name="Normal 15 2 4 2" xfId="3728"/>
    <cellStyle name="Normal 15 2 4 2 2" xfId="9538"/>
    <cellStyle name="Normal 15 2 4 2 3" xfId="6616"/>
    <cellStyle name="Normal 15 2 4 3" xfId="8094"/>
    <cellStyle name="Normal 15 2 4 4" xfId="5172"/>
    <cellStyle name="Normal 15 2 5" xfId="2853"/>
    <cellStyle name="Normal 15 2 5 2" xfId="8663"/>
    <cellStyle name="Normal 15 2 5 3" xfId="5741"/>
    <cellStyle name="Normal 15 2 6" xfId="7190"/>
    <cellStyle name="Normal 15 2 7" xfId="4297"/>
    <cellStyle name="Normal 15 3" xfId="1313"/>
    <cellStyle name="Normal 15 3 2" xfId="2001"/>
    <cellStyle name="Normal 15 3 2 2" xfId="3449"/>
    <cellStyle name="Normal 15 3 2 2 2" xfId="9259"/>
    <cellStyle name="Normal 15 3 2 2 3" xfId="6337"/>
    <cellStyle name="Normal 15 3 2 3" xfId="7814"/>
    <cellStyle name="Normal 15 3 2 4" xfId="4893"/>
    <cellStyle name="Normal 15 3 3" xfId="2286"/>
    <cellStyle name="Normal 15 3 3 2" xfId="3730"/>
    <cellStyle name="Normal 15 3 3 2 2" xfId="9540"/>
    <cellStyle name="Normal 15 3 3 2 3" xfId="6618"/>
    <cellStyle name="Normal 15 3 3 3" xfId="8096"/>
    <cellStyle name="Normal 15 3 3 4" xfId="5174"/>
    <cellStyle name="Normal 15 3 4" xfId="2855"/>
    <cellStyle name="Normal 15 3 4 2" xfId="8665"/>
    <cellStyle name="Normal 15 3 4 3" xfId="5743"/>
    <cellStyle name="Normal 15 3 5" xfId="7192"/>
    <cellStyle name="Normal 15 3 6" xfId="4299"/>
    <cellStyle name="Normal 15 4" xfId="1314"/>
    <cellStyle name="Normal 15 4 2" xfId="2002"/>
    <cellStyle name="Normal 15 4 2 2" xfId="3450"/>
    <cellStyle name="Normal 15 4 2 2 2" xfId="9260"/>
    <cellStyle name="Normal 15 4 2 2 3" xfId="6338"/>
    <cellStyle name="Normal 15 4 2 3" xfId="7815"/>
    <cellStyle name="Normal 15 4 2 4" xfId="4894"/>
    <cellStyle name="Normal 15 4 3" xfId="2287"/>
    <cellStyle name="Normal 15 4 3 2" xfId="3731"/>
    <cellStyle name="Normal 15 4 3 2 2" xfId="9541"/>
    <cellStyle name="Normal 15 4 3 2 3" xfId="6619"/>
    <cellStyle name="Normal 15 4 3 3" xfId="8097"/>
    <cellStyle name="Normal 15 4 3 4" xfId="5175"/>
    <cellStyle name="Normal 15 4 4" xfId="2856"/>
    <cellStyle name="Normal 15 4 4 2" xfId="8666"/>
    <cellStyle name="Normal 15 4 4 3" xfId="5744"/>
    <cellStyle name="Normal 15 4 5" xfId="7193"/>
    <cellStyle name="Normal 15 4 6" xfId="4300"/>
    <cellStyle name="Normal 15 5" xfId="483"/>
    <cellStyle name="Normal 15 6" xfId="9871"/>
    <cellStyle name="Normal 15 7" xfId="9894"/>
    <cellStyle name="Normal 15 8" xfId="339"/>
    <cellStyle name="Normal 150" xfId="484"/>
    <cellStyle name="Normal 151" xfId="485"/>
    <cellStyle name="Normal 152" xfId="486"/>
    <cellStyle name="Normal 153" xfId="487"/>
    <cellStyle name="Normal 154" xfId="488"/>
    <cellStyle name="Normal 155" xfId="489"/>
    <cellStyle name="Normal 156" xfId="490"/>
    <cellStyle name="Normal 157" xfId="491"/>
    <cellStyle name="Normal 158" xfId="492"/>
    <cellStyle name="Normal 159" xfId="493"/>
    <cellStyle name="Normal 16" xfId="494"/>
    <cellStyle name="Normal 16 2" xfId="1315"/>
    <cellStyle name="Normal 160" xfId="495"/>
    <cellStyle name="Normal 161" xfId="496"/>
    <cellStyle name="Normal 162" xfId="497"/>
    <cellStyle name="Normal 163" xfId="498"/>
    <cellStyle name="Normal 164" xfId="499"/>
    <cellStyle name="Normal 165" xfId="500"/>
    <cellStyle name="Normal 166" xfId="501"/>
    <cellStyle name="Normal 167" xfId="502"/>
    <cellStyle name="Normal 168" xfId="503"/>
    <cellStyle name="Normal 169" xfId="504"/>
    <cellStyle name="Normal 17" xfId="505"/>
    <cellStyle name="Normal 17 2" xfId="1316"/>
    <cellStyle name="Normal 170" xfId="506"/>
    <cellStyle name="Normal 170 2" xfId="507"/>
    <cellStyle name="Normal 170 3" xfId="1317"/>
    <cellStyle name="Normal 170 3 2" xfId="2003"/>
    <cellStyle name="Normal 170 3 2 2" xfId="3451"/>
    <cellStyle name="Normal 170 3 2 2 2" xfId="9261"/>
    <cellStyle name="Normal 170 3 2 2 3" xfId="6339"/>
    <cellStyle name="Normal 170 3 2 3" xfId="7816"/>
    <cellStyle name="Normal 170 3 2 4" xfId="4895"/>
    <cellStyle name="Normal 170 3 3" xfId="2857"/>
    <cellStyle name="Normal 170 3 3 2" xfId="8667"/>
    <cellStyle name="Normal 170 3 3 3" xfId="5745"/>
    <cellStyle name="Normal 170 3 4" xfId="7194"/>
    <cellStyle name="Normal 170 3 5" xfId="4301"/>
    <cellStyle name="Normal 170 4" xfId="826"/>
    <cellStyle name="Normal 170 4 2" xfId="1719"/>
    <cellStyle name="Normal 170 4 2 2" xfId="3187"/>
    <cellStyle name="Normal 170 4 2 2 2" xfId="8997"/>
    <cellStyle name="Normal 170 4 2 2 3" xfId="6075"/>
    <cellStyle name="Normal 170 4 2 3" xfId="7532"/>
    <cellStyle name="Normal 170 4 2 4" xfId="4631"/>
    <cellStyle name="Normal 170 4 3" xfId="2593"/>
    <cellStyle name="Normal 170 4 3 2" xfId="8403"/>
    <cellStyle name="Normal 170 4 3 3" xfId="5481"/>
    <cellStyle name="Normal 170 4 4" xfId="6930"/>
    <cellStyle name="Normal 170 4 5" xfId="4037"/>
    <cellStyle name="Normal 170 5" xfId="1544"/>
    <cellStyle name="Normal 170 5 2" xfId="3012"/>
    <cellStyle name="Normal 170 5 2 2" xfId="8822"/>
    <cellStyle name="Normal 170 5 2 3" xfId="5900"/>
    <cellStyle name="Normal 170 5 3" xfId="7357"/>
    <cellStyle name="Normal 170 5 4" xfId="4456"/>
    <cellStyle name="Normal 170 6" xfId="2288"/>
    <cellStyle name="Normal 170 6 2" xfId="3732"/>
    <cellStyle name="Normal 170 6 2 2" xfId="9542"/>
    <cellStyle name="Normal 170 6 2 3" xfId="6620"/>
    <cellStyle name="Normal 170 6 3" xfId="8098"/>
    <cellStyle name="Normal 170 6 4" xfId="5176"/>
    <cellStyle name="Normal 170 7" xfId="2418"/>
    <cellStyle name="Normal 170 7 2" xfId="8228"/>
    <cellStyle name="Normal 170 7 3" xfId="5306"/>
    <cellStyle name="Normal 170 8" xfId="6750"/>
    <cellStyle name="Normal 170 9" xfId="3862"/>
    <cellStyle name="Normal 171" xfId="508"/>
    <cellStyle name="Normal 171 2" xfId="1318"/>
    <cellStyle name="Normal 171 2 2" xfId="2004"/>
    <cellStyle name="Normal 171 2 2 2" xfId="3452"/>
    <cellStyle name="Normal 171 2 2 2 2" xfId="9262"/>
    <cellStyle name="Normal 171 2 2 2 3" xfId="6340"/>
    <cellStyle name="Normal 171 2 2 3" xfId="7817"/>
    <cellStyle name="Normal 171 2 2 4" xfId="4896"/>
    <cellStyle name="Normal 171 2 3" xfId="2858"/>
    <cellStyle name="Normal 171 2 3 2" xfId="8668"/>
    <cellStyle name="Normal 171 2 3 3" xfId="5746"/>
    <cellStyle name="Normal 171 2 4" xfId="7195"/>
    <cellStyle name="Normal 171 2 5" xfId="4302"/>
    <cellStyle name="Normal 171 3" xfId="827"/>
    <cellStyle name="Normal 171 3 2" xfId="1720"/>
    <cellStyle name="Normal 171 3 2 2" xfId="3188"/>
    <cellStyle name="Normal 171 3 2 2 2" xfId="8998"/>
    <cellStyle name="Normal 171 3 2 2 3" xfId="6076"/>
    <cellStyle name="Normal 171 3 2 3" xfId="7533"/>
    <cellStyle name="Normal 171 3 2 4" xfId="4632"/>
    <cellStyle name="Normal 171 3 3" xfId="2594"/>
    <cellStyle name="Normal 171 3 3 2" xfId="8404"/>
    <cellStyle name="Normal 171 3 3 3" xfId="5482"/>
    <cellStyle name="Normal 171 3 4" xfId="6931"/>
    <cellStyle name="Normal 171 3 5" xfId="4038"/>
    <cellStyle name="Normal 171 4" xfId="1545"/>
    <cellStyle name="Normal 171 4 2" xfId="3013"/>
    <cellStyle name="Normal 171 4 2 2" xfId="8823"/>
    <cellStyle name="Normal 171 4 2 3" xfId="5901"/>
    <cellStyle name="Normal 171 4 3" xfId="7358"/>
    <cellStyle name="Normal 171 4 4" xfId="4457"/>
    <cellStyle name="Normal 171 5" xfId="2289"/>
    <cellStyle name="Normal 171 5 2" xfId="3733"/>
    <cellStyle name="Normal 171 5 2 2" xfId="9543"/>
    <cellStyle name="Normal 171 5 2 3" xfId="6621"/>
    <cellStyle name="Normal 171 5 3" xfId="8099"/>
    <cellStyle name="Normal 171 5 4" xfId="5177"/>
    <cellStyle name="Normal 171 6" xfId="2419"/>
    <cellStyle name="Normal 171 6 2" xfId="8229"/>
    <cellStyle name="Normal 171 6 3" xfId="5307"/>
    <cellStyle name="Normal 171 7" xfId="6751"/>
    <cellStyle name="Normal 171 8" xfId="3863"/>
    <cellStyle name="Normal 172" xfId="509"/>
    <cellStyle name="Normal 172 2" xfId="1319"/>
    <cellStyle name="Normal 172 2 2" xfId="2005"/>
    <cellStyle name="Normal 172 2 2 2" xfId="3453"/>
    <cellStyle name="Normal 172 2 2 2 2" xfId="9263"/>
    <cellStyle name="Normal 172 2 2 2 3" xfId="6341"/>
    <cellStyle name="Normal 172 2 2 3" xfId="7818"/>
    <cellStyle name="Normal 172 2 2 4" xfId="4897"/>
    <cellStyle name="Normal 172 2 3" xfId="2859"/>
    <cellStyle name="Normal 172 2 3 2" xfId="8669"/>
    <cellStyle name="Normal 172 2 3 3" xfId="5747"/>
    <cellStyle name="Normal 172 2 4" xfId="7196"/>
    <cellStyle name="Normal 172 2 5" xfId="4303"/>
    <cellStyle name="Normal 172 3" xfId="828"/>
    <cellStyle name="Normal 172 3 2" xfId="1721"/>
    <cellStyle name="Normal 172 3 2 2" xfId="3189"/>
    <cellStyle name="Normal 172 3 2 2 2" xfId="8999"/>
    <cellStyle name="Normal 172 3 2 2 3" xfId="6077"/>
    <cellStyle name="Normal 172 3 2 3" xfId="7534"/>
    <cellStyle name="Normal 172 3 2 4" xfId="4633"/>
    <cellStyle name="Normal 172 3 3" xfId="2595"/>
    <cellStyle name="Normal 172 3 3 2" xfId="8405"/>
    <cellStyle name="Normal 172 3 3 3" xfId="5483"/>
    <cellStyle name="Normal 172 3 4" xfId="6932"/>
    <cellStyle name="Normal 172 3 5" xfId="4039"/>
    <cellStyle name="Normal 172 4" xfId="1546"/>
    <cellStyle name="Normal 172 4 2" xfId="3014"/>
    <cellStyle name="Normal 172 4 2 2" xfId="8824"/>
    <cellStyle name="Normal 172 4 2 3" xfId="5902"/>
    <cellStyle name="Normal 172 4 3" xfId="7359"/>
    <cellStyle name="Normal 172 4 4" xfId="4458"/>
    <cellStyle name="Normal 172 5" xfId="2290"/>
    <cellStyle name="Normal 172 5 2" xfId="3734"/>
    <cellStyle name="Normal 172 5 2 2" xfId="9544"/>
    <cellStyle name="Normal 172 5 2 3" xfId="6622"/>
    <cellStyle name="Normal 172 5 3" xfId="8100"/>
    <cellStyle name="Normal 172 5 4" xfId="5178"/>
    <cellStyle name="Normal 172 6" xfId="2420"/>
    <cellStyle name="Normal 172 6 2" xfId="8230"/>
    <cellStyle name="Normal 172 6 3" xfId="5308"/>
    <cellStyle name="Normal 172 7" xfId="6752"/>
    <cellStyle name="Normal 172 8" xfId="3864"/>
    <cellStyle name="Normal 173" xfId="510"/>
    <cellStyle name="Normal 174" xfId="511"/>
    <cellStyle name="Normal 175" xfId="512"/>
    <cellStyle name="Normal 176" xfId="513"/>
    <cellStyle name="Normal 176 2" xfId="1320"/>
    <cellStyle name="Normal 176 2 2" xfId="2006"/>
    <cellStyle name="Normal 176 2 2 2" xfId="3454"/>
    <cellStyle name="Normal 176 2 2 2 2" xfId="9264"/>
    <cellStyle name="Normal 176 2 2 2 3" xfId="6342"/>
    <cellStyle name="Normal 176 2 2 3" xfId="7819"/>
    <cellStyle name="Normal 176 2 2 4" xfId="4898"/>
    <cellStyle name="Normal 176 2 3" xfId="2860"/>
    <cellStyle name="Normal 176 2 3 2" xfId="8670"/>
    <cellStyle name="Normal 176 2 3 3" xfId="5748"/>
    <cellStyle name="Normal 176 2 4" xfId="7197"/>
    <cellStyle name="Normal 176 2 5" xfId="4304"/>
    <cellStyle name="Normal 176 3" xfId="829"/>
    <cellStyle name="Normal 176 3 2" xfId="1722"/>
    <cellStyle name="Normal 176 3 2 2" xfId="3190"/>
    <cellStyle name="Normal 176 3 2 2 2" xfId="9000"/>
    <cellStyle name="Normal 176 3 2 2 3" xfId="6078"/>
    <cellStyle name="Normal 176 3 2 3" xfId="7535"/>
    <cellStyle name="Normal 176 3 2 4" xfId="4634"/>
    <cellStyle name="Normal 176 3 3" xfId="2596"/>
    <cellStyle name="Normal 176 3 3 2" xfId="8406"/>
    <cellStyle name="Normal 176 3 3 3" xfId="5484"/>
    <cellStyle name="Normal 176 3 4" xfId="6933"/>
    <cellStyle name="Normal 176 3 5" xfId="4040"/>
    <cellStyle name="Normal 176 4" xfId="1547"/>
    <cellStyle name="Normal 176 4 2" xfId="3015"/>
    <cellStyle name="Normal 176 4 2 2" xfId="8825"/>
    <cellStyle name="Normal 176 4 2 3" xfId="5903"/>
    <cellStyle name="Normal 176 4 3" xfId="7360"/>
    <cellStyle name="Normal 176 4 4" xfId="4459"/>
    <cellStyle name="Normal 176 5" xfId="2291"/>
    <cellStyle name="Normal 176 5 2" xfId="3735"/>
    <cellStyle name="Normal 176 5 2 2" xfId="9545"/>
    <cellStyle name="Normal 176 5 2 3" xfId="6623"/>
    <cellStyle name="Normal 176 5 3" xfId="8101"/>
    <cellStyle name="Normal 176 5 4" xfId="5179"/>
    <cellStyle name="Normal 176 6" xfId="2421"/>
    <cellStyle name="Normal 176 6 2" xfId="8231"/>
    <cellStyle name="Normal 176 6 3" xfId="5309"/>
    <cellStyle name="Normal 176 7" xfId="6753"/>
    <cellStyle name="Normal 176 8" xfId="3865"/>
    <cellStyle name="Normal 177" xfId="514"/>
    <cellStyle name="Normal 178" xfId="515"/>
    <cellStyle name="Normal 178 2" xfId="1321"/>
    <cellStyle name="Normal 178 2 2" xfId="2007"/>
    <cellStyle name="Normal 178 2 2 2" xfId="3455"/>
    <cellStyle name="Normal 178 2 2 2 2" xfId="9265"/>
    <cellStyle name="Normal 178 2 2 2 3" xfId="6343"/>
    <cellStyle name="Normal 178 2 2 3" xfId="7820"/>
    <cellStyle name="Normal 178 2 2 4" xfId="4899"/>
    <cellStyle name="Normal 178 2 3" xfId="2861"/>
    <cellStyle name="Normal 178 2 3 2" xfId="8671"/>
    <cellStyle name="Normal 178 2 3 3" xfId="5749"/>
    <cellStyle name="Normal 178 2 4" xfId="7198"/>
    <cellStyle name="Normal 178 2 5" xfId="4305"/>
    <cellStyle name="Normal 178 3" xfId="830"/>
    <cellStyle name="Normal 178 3 2" xfId="1723"/>
    <cellStyle name="Normal 178 3 2 2" xfId="3191"/>
    <cellStyle name="Normal 178 3 2 2 2" xfId="9001"/>
    <cellStyle name="Normal 178 3 2 2 3" xfId="6079"/>
    <cellStyle name="Normal 178 3 2 3" xfId="7536"/>
    <cellStyle name="Normal 178 3 2 4" xfId="4635"/>
    <cellStyle name="Normal 178 3 3" xfId="2597"/>
    <cellStyle name="Normal 178 3 3 2" xfId="8407"/>
    <cellStyle name="Normal 178 3 3 3" xfId="5485"/>
    <cellStyle name="Normal 178 3 4" xfId="6934"/>
    <cellStyle name="Normal 178 3 5" xfId="4041"/>
    <cellStyle name="Normal 178 4" xfId="1548"/>
    <cellStyle name="Normal 178 4 2" xfId="3016"/>
    <cellStyle name="Normal 178 4 2 2" xfId="8826"/>
    <cellStyle name="Normal 178 4 2 3" xfId="5904"/>
    <cellStyle name="Normal 178 4 3" xfId="7361"/>
    <cellStyle name="Normal 178 4 4" xfId="4460"/>
    <cellStyle name="Normal 178 5" xfId="2292"/>
    <cellStyle name="Normal 178 5 2" xfId="3736"/>
    <cellStyle name="Normal 178 5 2 2" xfId="9546"/>
    <cellStyle name="Normal 178 5 2 3" xfId="6624"/>
    <cellStyle name="Normal 178 5 3" xfId="8102"/>
    <cellStyle name="Normal 178 5 4" xfId="5180"/>
    <cellStyle name="Normal 178 6" xfId="2422"/>
    <cellStyle name="Normal 178 6 2" xfId="8232"/>
    <cellStyle name="Normal 178 6 3" xfId="5310"/>
    <cellStyle name="Normal 178 7" xfId="6754"/>
    <cellStyle name="Normal 178 8" xfId="3866"/>
    <cellStyle name="Normal 179" xfId="677"/>
    <cellStyle name="Normal 179 2" xfId="1322"/>
    <cellStyle name="Normal 179 2 2" xfId="2008"/>
    <cellStyle name="Normal 179 2 2 2" xfId="3456"/>
    <cellStyle name="Normal 179 2 2 2 2" xfId="9266"/>
    <cellStyle name="Normal 179 2 2 2 3" xfId="6344"/>
    <cellStyle name="Normal 179 2 2 3" xfId="7821"/>
    <cellStyle name="Normal 179 2 2 4" xfId="4900"/>
    <cellStyle name="Normal 179 2 3" xfId="2862"/>
    <cellStyle name="Normal 179 2 3 2" xfId="8672"/>
    <cellStyle name="Normal 179 2 3 3" xfId="5750"/>
    <cellStyle name="Normal 179 2 4" xfId="7199"/>
    <cellStyle name="Normal 179 2 5" xfId="4306"/>
    <cellStyle name="Normal 179 3" xfId="859"/>
    <cellStyle name="Normal 179 3 2" xfId="1752"/>
    <cellStyle name="Normal 179 3 2 2" xfId="3220"/>
    <cellStyle name="Normal 179 3 2 2 2" xfId="9030"/>
    <cellStyle name="Normal 179 3 2 2 3" xfId="6108"/>
    <cellStyle name="Normal 179 3 2 3" xfId="7565"/>
    <cellStyle name="Normal 179 3 2 4" xfId="4664"/>
    <cellStyle name="Normal 179 3 3" xfId="2626"/>
    <cellStyle name="Normal 179 3 3 2" xfId="8436"/>
    <cellStyle name="Normal 179 3 3 3" xfId="5514"/>
    <cellStyle name="Normal 179 3 4" xfId="6963"/>
    <cellStyle name="Normal 179 3 5" xfId="4070"/>
    <cellStyle name="Normal 179 4" xfId="1577"/>
    <cellStyle name="Normal 179 4 2" xfId="3045"/>
    <cellStyle name="Normal 179 4 2 2" xfId="8855"/>
    <cellStyle name="Normal 179 4 2 3" xfId="5933"/>
    <cellStyle name="Normal 179 4 3" xfId="7390"/>
    <cellStyle name="Normal 179 4 4" xfId="4489"/>
    <cellStyle name="Normal 179 5" xfId="2293"/>
    <cellStyle name="Normal 179 5 2" xfId="3737"/>
    <cellStyle name="Normal 179 5 2 2" xfId="9547"/>
    <cellStyle name="Normal 179 5 2 3" xfId="6625"/>
    <cellStyle name="Normal 179 5 3" xfId="8103"/>
    <cellStyle name="Normal 179 5 4" xfId="5181"/>
    <cellStyle name="Normal 179 6" xfId="2451"/>
    <cellStyle name="Normal 179 6 2" xfId="8261"/>
    <cellStyle name="Normal 179 6 3" xfId="5339"/>
    <cellStyle name="Normal 179 7" xfId="6788"/>
    <cellStyle name="Normal 179 8" xfId="3895"/>
    <cellStyle name="Normal 18" xfId="516"/>
    <cellStyle name="Normal 18 2" xfId="1323"/>
    <cellStyle name="Normal 180" xfId="678"/>
    <cellStyle name="Normal 180 2" xfId="1324"/>
    <cellStyle name="Normal 180 2 2" xfId="2009"/>
    <cellStyle name="Normal 180 2 2 2" xfId="3457"/>
    <cellStyle name="Normal 180 2 2 2 2" xfId="9267"/>
    <cellStyle name="Normal 180 2 2 2 3" xfId="6345"/>
    <cellStyle name="Normal 180 2 2 3" xfId="7822"/>
    <cellStyle name="Normal 180 2 2 4" xfId="4901"/>
    <cellStyle name="Normal 180 2 3" xfId="2863"/>
    <cellStyle name="Normal 180 2 3 2" xfId="8673"/>
    <cellStyle name="Normal 180 2 3 3" xfId="5751"/>
    <cellStyle name="Normal 180 2 4" xfId="7200"/>
    <cellStyle name="Normal 180 2 5" xfId="4307"/>
    <cellStyle name="Normal 180 3" xfId="860"/>
    <cellStyle name="Normal 180 3 2" xfId="1753"/>
    <cellStyle name="Normal 180 3 2 2" xfId="3221"/>
    <cellStyle name="Normal 180 3 2 2 2" xfId="9031"/>
    <cellStyle name="Normal 180 3 2 2 3" xfId="6109"/>
    <cellStyle name="Normal 180 3 2 3" xfId="7566"/>
    <cellStyle name="Normal 180 3 2 4" xfId="4665"/>
    <cellStyle name="Normal 180 3 3" xfId="2627"/>
    <cellStyle name="Normal 180 3 3 2" xfId="8437"/>
    <cellStyle name="Normal 180 3 3 3" xfId="5515"/>
    <cellStyle name="Normal 180 3 4" xfId="6964"/>
    <cellStyle name="Normal 180 3 5" xfId="4071"/>
    <cellStyle name="Normal 180 4" xfId="1578"/>
    <cellStyle name="Normal 180 4 2" xfId="3046"/>
    <cellStyle name="Normal 180 4 2 2" xfId="8856"/>
    <cellStyle name="Normal 180 4 2 3" xfId="5934"/>
    <cellStyle name="Normal 180 4 3" xfId="7391"/>
    <cellStyle name="Normal 180 4 4" xfId="4490"/>
    <cellStyle name="Normal 180 5" xfId="2294"/>
    <cellStyle name="Normal 180 5 2" xfId="3738"/>
    <cellStyle name="Normal 180 5 2 2" xfId="9548"/>
    <cellStyle name="Normal 180 5 2 3" xfId="6626"/>
    <cellStyle name="Normal 180 5 3" xfId="8104"/>
    <cellStyle name="Normal 180 5 4" xfId="5182"/>
    <cellStyle name="Normal 180 6" xfId="2452"/>
    <cellStyle name="Normal 180 6 2" xfId="8262"/>
    <cellStyle name="Normal 180 6 3" xfId="5340"/>
    <cellStyle name="Normal 180 7" xfId="6789"/>
    <cellStyle name="Normal 180 8" xfId="3896"/>
    <cellStyle name="Normal 181" xfId="680"/>
    <cellStyle name="Normal 181 2" xfId="1325"/>
    <cellStyle name="Normal 181 2 2" xfId="2010"/>
    <cellStyle name="Normal 181 2 2 2" xfId="3458"/>
    <cellStyle name="Normal 181 2 2 2 2" xfId="9268"/>
    <cellStyle name="Normal 181 2 2 2 3" xfId="6346"/>
    <cellStyle name="Normal 181 2 2 3" xfId="7823"/>
    <cellStyle name="Normal 181 2 2 4" xfId="4902"/>
    <cellStyle name="Normal 181 2 3" xfId="2864"/>
    <cellStyle name="Normal 181 2 3 2" xfId="8674"/>
    <cellStyle name="Normal 181 2 3 3" xfId="5752"/>
    <cellStyle name="Normal 181 2 4" xfId="7201"/>
    <cellStyle name="Normal 181 2 5" xfId="4308"/>
    <cellStyle name="Normal 181 3" xfId="862"/>
    <cellStyle name="Normal 181 3 2" xfId="1755"/>
    <cellStyle name="Normal 181 3 2 2" xfId="3223"/>
    <cellStyle name="Normal 181 3 2 2 2" xfId="9033"/>
    <cellStyle name="Normal 181 3 2 2 3" xfId="6111"/>
    <cellStyle name="Normal 181 3 2 3" xfId="7568"/>
    <cellStyle name="Normal 181 3 2 4" xfId="4667"/>
    <cellStyle name="Normal 181 3 3" xfId="2629"/>
    <cellStyle name="Normal 181 3 3 2" xfId="8439"/>
    <cellStyle name="Normal 181 3 3 3" xfId="5517"/>
    <cellStyle name="Normal 181 3 4" xfId="6966"/>
    <cellStyle name="Normal 181 3 5" xfId="4073"/>
    <cellStyle name="Normal 181 4" xfId="1580"/>
    <cellStyle name="Normal 181 4 2" xfId="3048"/>
    <cellStyle name="Normal 181 4 2 2" xfId="8858"/>
    <cellStyle name="Normal 181 4 2 3" xfId="5936"/>
    <cellStyle name="Normal 181 4 3" xfId="7393"/>
    <cellStyle name="Normal 181 4 4" xfId="4492"/>
    <cellStyle name="Normal 181 5" xfId="2295"/>
    <cellStyle name="Normal 181 5 2" xfId="3739"/>
    <cellStyle name="Normal 181 5 2 2" xfId="9549"/>
    <cellStyle name="Normal 181 5 2 3" xfId="6627"/>
    <cellStyle name="Normal 181 5 3" xfId="8105"/>
    <cellStyle name="Normal 181 5 4" xfId="5183"/>
    <cellStyle name="Normal 181 6" xfId="2454"/>
    <cellStyle name="Normal 181 6 2" xfId="8264"/>
    <cellStyle name="Normal 181 6 3" xfId="5342"/>
    <cellStyle name="Normal 181 7" xfId="6791"/>
    <cellStyle name="Normal 181 8" xfId="3898"/>
    <cellStyle name="Normal 182" xfId="681"/>
    <cellStyle name="Normal 182 2" xfId="1326"/>
    <cellStyle name="Normal 182 2 2" xfId="2011"/>
    <cellStyle name="Normal 182 2 2 2" xfId="3459"/>
    <cellStyle name="Normal 182 2 2 2 2" xfId="9269"/>
    <cellStyle name="Normal 182 2 2 2 3" xfId="6347"/>
    <cellStyle name="Normal 182 2 2 3" xfId="7824"/>
    <cellStyle name="Normal 182 2 2 4" xfId="4903"/>
    <cellStyle name="Normal 182 2 3" xfId="2865"/>
    <cellStyle name="Normal 182 2 3 2" xfId="8675"/>
    <cellStyle name="Normal 182 2 3 3" xfId="5753"/>
    <cellStyle name="Normal 182 2 4" xfId="7202"/>
    <cellStyle name="Normal 182 2 5" xfId="4309"/>
    <cellStyle name="Normal 182 3" xfId="863"/>
    <cellStyle name="Normal 182 3 2" xfId="1756"/>
    <cellStyle name="Normal 182 3 2 2" xfId="3224"/>
    <cellStyle name="Normal 182 3 2 2 2" xfId="9034"/>
    <cellStyle name="Normal 182 3 2 2 3" xfId="6112"/>
    <cellStyle name="Normal 182 3 2 3" xfId="7569"/>
    <cellStyle name="Normal 182 3 2 4" xfId="4668"/>
    <cellStyle name="Normal 182 3 3" xfId="2630"/>
    <cellStyle name="Normal 182 3 3 2" xfId="8440"/>
    <cellStyle name="Normal 182 3 3 3" xfId="5518"/>
    <cellStyle name="Normal 182 3 4" xfId="6967"/>
    <cellStyle name="Normal 182 3 5" xfId="4074"/>
    <cellStyle name="Normal 182 4" xfId="1581"/>
    <cellStyle name="Normal 182 4 2" xfId="3049"/>
    <cellStyle name="Normal 182 4 2 2" xfId="8859"/>
    <cellStyle name="Normal 182 4 2 3" xfId="5937"/>
    <cellStyle name="Normal 182 4 3" xfId="7394"/>
    <cellStyle name="Normal 182 4 4" xfId="4493"/>
    <cellStyle name="Normal 182 5" xfId="2296"/>
    <cellStyle name="Normal 182 5 2" xfId="3740"/>
    <cellStyle name="Normal 182 5 2 2" xfId="9550"/>
    <cellStyle name="Normal 182 5 2 3" xfId="6628"/>
    <cellStyle name="Normal 182 5 3" xfId="8106"/>
    <cellStyle name="Normal 182 5 4" xfId="5184"/>
    <cellStyle name="Normal 182 6" xfId="2455"/>
    <cellStyle name="Normal 182 6 2" xfId="8265"/>
    <cellStyle name="Normal 182 6 3" xfId="5343"/>
    <cellStyle name="Normal 182 7" xfId="6792"/>
    <cellStyle name="Normal 182 8" xfId="3899"/>
    <cellStyle name="Normal 183" xfId="682"/>
    <cellStyle name="Normal 183 2" xfId="1327"/>
    <cellStyle name="Normal 183 2 2" xfId="2012"/>
    <cellStyle name="Normal 183 2 2 2" xfId="3460"/>
    <cellStyle name="Normal 183 2 2 2 2" xfId="9270"/>
    <cellStyle name="Normal 183 2 2 2 3" xfId="6348"/>
    <cellStyle name="Normal 183 2 2 3" xfId="7825"/>
    <cellStyle name="Normal 183 2 2 4" xfId="4904"/>
    <cellStyle name="Normal 183 2 3" xfId="2866"/>
    <cellStyle name="Normal 183 2 3 2" xfId="8676"/>
    <cellStyle name="Normal 183 2 3 3" xfId="5754"/>
    <cellStyle name="Normal 183 2 4" xfId="7203"/>
    <cellStyle name="Normal 183 2 5" xfId="4310"/>
    <cellStyle name="Normal 183 3" xfId="864"/>
    <cellStyle name="Normal 183 3 2" xfId="1757"/>
    <cellStyle name="Normal 183 3 2 2" xfId="3225"/>
    <cellStyle name="Normal 183 3 2 2 2" xfId="9035"/>
    <cellStyle name="Normal 183 3 2 2 3" xfId="6113"/>
    <cellStyle name="Normal 183 3 2 3" xfId="7570"/>
    <cellStyle name="Normal 183 3 2 4" xfId="4669"/>
    <cellStyle name="Normal 183 3 3" xfId="2631"/>
    <cellStyle name="Normal 183 3 3 2" xfId="8441"/>
    <cellStyle name="Normal 183 3 3 3" xfId="5519"/>
    <cellStyle name="Normal 183 3 4" xfId="6968"/>
    <cellStyle name="Normal 183 3 5" xfId="4075"/>
    <cellStyle name="Normal 183 4" xfId="1582"/>
    <cellStyle name="Normal 183 4 2" xfId="3050"/>
    <cellStyle name="Normal 183 4 2 2" xfId="8860"/>
    <cellStyle name="Normal 183 4 2 3" xfId="5938"/>
    <cellStyle name="Normal 183 4 3" xfId="7395"/>
    <cellStyle name="Normal 183 4 4" xfId="4494"/>
    <cellStyle name="Normal 183 5" xfId="2297"/>
    <cellStyle name="Normal 183 5 2" xfId="3741"/>
    <cellStyle name="Normal 183 5 2 2" xfId="9551"/>
    <cellStyle name="Normal 183 5 2 3" xfId="6629"/>
    <cellStyle name="Normal 183 5 3" xfId="8107"/>
    <cellStyle name="Normal 183 5 4" xfId="5185"/>
    <cellStyle name="Normal 183 6" xfId="2456"/>
    <cellStyle name="Normal 183 6 2" xfId="8266"/>
    <cellStyle name="Normal 183 6 3" xfId="5344"/>
    <cellStyle name="Normal 183 7" xfId="6793"/>
    <cellStyle name="Normal 183 8" xfId="3900"/>
    <cellStyle name="Normal 184" xfId="697"/>
    <cellStyle name="Normal 184 2" xfId="1328"/>
    <cellStyle name="Normal 184 2 2" xfId="2013"/>
    <cellStyle name="Normal 184 2 2 2" xfId="3461"/>
    <cellStyle name="Normal 184 2 2 2 2" xfId="9271"/>
    <cellStyle name="Normal 184 2 2 2 3" xfId="6349"/>
    <cellStyle name="Normal 184 2 2 3" xfId="7826"/>
    <cellStyle name="Normal 184 2 2 4" xfId="4905"/>
    <cellStyle name="Normal 184 2 3" xfId="2867"/>
    <cellStyle name="Normal 184 2 3 2" xfId="8677"/>
    <cellStyle name="Normal 184 2 3 3" xfId="5755"/>
    <cellStyle name="Normal 184 2 4" xfId="7204"/>
    <cellStyle name="Normal 184 2 5" xfId="4311"/>
    <cellStyle name="Normal 184 3" xfId="879"/>
    <cellStyle name="Normal 184 3 2" xfId="1772"/>
    <cellStyle name="Normal 184 3 2 2" xfId="3240"/>
    <cellStyle name="Normal 184 3 2 2 2" xfId="9050"/>
    <cellStyle name="Normal 184 3 2 2 3" xfId="6128"/>
    <cellStyle name="Normal 184 3 2 3" xfId="7585"/>
    <cellStyle name="Normal 184 3 2 4" xfId="4684"/>
    <cellStyle name="Normal 184 3 3" xfId="2646"/>
    <cellStyle name="Normal 184 3 3 2" xfId="8456"/>
    <cellStyle name="Normal 184 3 3 3" xfId="5534"/>
    <cellStyle name="Normal 184 3 4" xfId="6983"/>
    <cellStyle name="Normal 184 3 5" xfId="4090"/>
    <cellStyle name="Normal 184 4" xfId="1597"/>
    <cellStyle name="Normal 184 4 2" xfId="3065"/>
    <cellStyle name="Normal 184 4 2 2" xfId="8875"/>
    <cellStyle name="Normal 184 4 2 3" xfId="5953"/>
    <cellStyle name="Normal 184 4 3" xfId="7410"/>
    <cellStyle name="Normal 184 4 4" xfId="4509"/>
    <cellStyle name="Normal 184 5" xfId="2298"/>
    <cellStyle name="Normal 184 5 2" xfId="3742"/>
    <cellStyle name="Normal 184 5 2 2" xfId="9552"/>
    <cellStyle name="Normal 184 5 2 3" xfId="6630"/>
    <cellStyle name="Normal 184 5 3" xfId="8108"/>
    <cellStyle name="Normal 184 5 4" xfId="5186"/>
    <cellStyle name="Normal 184 6" xfId="2471"/>
    <cellStyle name="Normal 184 6 2" xfId="8281"/>
    <cellStyle name="Normal 184 6 3" xfId="5359"/>
    <cellStyle name="Normal 184 7" xfId="6808"/>
    <cellStyle name="Normal 184 8" xfId="3915"/>
    <cellStyle name="Normal 185" xfId="698"/>
    <cellStyle name="Normal 185 2" xfId="1329"/>
    <cellStyle name="Normal 185 2 2" xfId="2014"/>
    <cellStyle name="Normal 185 2 2 2" xfId="3462"/>
    <cellStyle name="Normal 185 2 2 2 2" xfId="9272"/>
    <cellStyle name="Normal 185 2 2 2 3" xfId="6350"/>
    <cellStyle name="Normal 185 2 2 3" xfId="7827"/>
    <cellStyle name="Normal 185 2 2 4" xfId="4906"/>
    <cellStyle name="Normal 185 2 3" xfId="2868"/>
    <cellStyle name="Normal 185 2 3 2" xfId="8678"/>
    <cellStyle name="Normal 185 2 3 3" xfId="5756"/>
    <cellStyle name="Normal 185 2 4" xfId="7205"/>
    <cellStyle name="Normal 185 2 5" xfId="4312"/>
    <cellStyle name="Normal 185 3" xfId="880"/>
    <cellStyle name="Normal 185 3 2" xfId="1773"/>
    <cellStyle name="Normal 185 3 2 2" xfId="3241"/>
    <cellStyle name="Normal 185 3 2 2 2" xfId="9051"/>
    <cellStyle name="Normal 185 3 2 2 3" xfId="6129"/>
    <cellStyle name="Normal 185 3 2 3" xfId="7586"/>
    <cellStyle name="Normal 185 3 2 4" xfId="4685"/>
    <cellStyle name="Normal 185 3 3" xfId="2647"/>
    <cellStyle name="Normal 185 3 3 2" xfId="8457"/>
    <cellStyle name="Normal 185 3 3 3" xfId="5535"/>
    <cellStyle name="Normal 185 3 4" xfId="6984"/>
    <cellStyle name="Normal 185 3 5" xfId="4091"/>
    <cellStyle name="Normal 185 4" xfId="1598"/>
    <cellStyle name="Normal 185 4 2" xfId="3066"/>
    <cellStyle name="Normal 185 4 2 2" xfId="8876"/>
    <cellStyle name="Normal 185 4 2 3" xfId="5954"/>
    <cellStyle name="Normal 185 4 3" xfId="7411"/>
    <cellStyle name="Normal 185 4 4" xfId="4510"/>
    <cellStyle name="Normal 185 5" xfId="2299"/>
    <cellStyle name="Normal 185 5 2" xfId="3743"/>
    <cellStyle name="Normal 185 5 2 2" xfId="9553"/>
    <cellStyle name="Normal 185 5 2 3" xfId="6631"/>
    <cellStyle name="Normal 185 5 3" xfId="8109"/>
    <cellStyle name="Normal 185 5 4" xfId="5187"/>
    <cellStyle name="Normal 185 6" xfId="2472"/>
    <cellStyle name="Normal 185 6 2" xfId="8282"/>
    <cellStyle name="Normal 185 6 3" xfId="5360"/>
    <cellStyle name="Normal 185 7" xfId="6809"/>
    <cellStyle name="Normal 185 8" xfId="3916"/>
    <cellStyle name="Normal 186" xfId="696"/>
    <cellStyle name="Normal 186 2" xfId="1330"/>
    <cellStyle name="Normal 186 2 2" xfId="2015"/>
    <cellStyle name="Normal 186 2 2 2" xfId="3463"/>
    <cellStyle name="Normal 186 2 2 2 2" xfId="9273"/>
    <cellStyle name="Normal 186 2 2 2 3" xfId="6351"/>
    <cellStyle name="Normal 186 2 2 3" xfId="7828"/>
    <cellStyle name="Normal 186 2 2 4" xfId="4907"/>
    <cellStyle name="Normal 186 2 3" xfId="2869"/>
    <cellStyle name="Normal 186 2 3 2" xfId="8679"/>
    <cellStyle name="Normal 186 2 3 3" xfId="5757"/>
    <cellStyle name="Normal 186 2 4" xfId="7206"/>
    <cellStyle name="Normal 186 2 5" xfId="4313"/>
    <cellStyle name="Normal 186 3" xfId="878"/>
    <cellStyle name="Normal 186 3 2" xfId="1771"/>
    <cellStyle name="Normal 186 3 2 2" xfId="3239"/>
    <cellStyle name="Normal 186 3 2 2 2" xfId="9049"/>
    <cellStyle name="Normal 186 3 2 2 3" xfId="6127"/>
    <cellStyle name="Normal 186 3 2 3" xfId="7584"/>
    <cellStyle name="Normal 186 3 2 4" xfId="4683"/>
    <cellStyle name="Normal 186 3 3" xfId="2645"/>
    <cellStyle name="Normal 186 3 3 2" xfId="8455"/>
    <cellStyle name="Normal 186 3 3 3" xfId="5533"/>
    <cellStyle name="Normal 186 3 4" xfId="6982"/>
    <cellStyle name="Normal 186 3 5" xfId="4089"/>
    <cellStyle name="Normal 186 4" xfId="1596"/>
    <cellStyle name="Normal 186 4 2" xfId="3064"/>
    <cellStyle name="Normal 186 4 2 2" xfId="8874"/>
    <cellStyle name="Normal 186 4 2 3" xfId="5952"/>
    <cellStyle name="Normal 186 4 3" xfId="7409"/>
    <cellStyle name="Normal 186 4 4" xfId="4508"/>
    <cellStyle name="Normal 186 5" xfId="2300"/>
    <cellStyle name="Normal 186 5 2" xfId="3744"/>
    <cellStyle name="Normal 186 5 2 2" xfId="9554"/>
    <cellStyle name="Normal 186 5 2 3" xfId="6632"/>
    <cellStyle name="Normal 186 5 3" xfId="8110"/>
    <cellStyle name="Normal 186 5 4" xfId="5188"/>
    <cellStyle name="Normal 186 6" xfId="2470"/>
    <cellStyle name="Normal 186 6 2" xfId="8280"/>
    <cellStyle name="Normal 186 6 3" xfId="5358"/>
    <cellStyle name="Normal 186 7" xfId="6807"/>
    <cellStyle name="Normal 186 8" xfId="3914"/>
    <cellStyle name="Normal 187" xfId="699"/>
    <cellStyle name="Normal 187 2" xfId="1331"/>
    <cellStyle name="Normal 187 2 2" xfId="2016"/>
    <cellStyle name="Normal 187 2 2 2" xfId="3464"/>
    <cellStyle name="Normal 187 2 2 2 2" xfId="9274"/>
    <cellStyle name="Normal 187 2 2 2 3" xfId="6352"/>
    <cellStyle name="Normal 187 2 2 3" xfId="7829"/>
    <cellStyle name="Normal 187 2 2 4" xfId="4908"/>
    <cellStyle name="Normal 187 2 3" xfId="2870"/>
    <cellStyle name="Normal 187 2 3 2" xfId="8680"/>
    <cellStyle name="Normal 187 2 3 3" xfId="5758"/>
    <cellStyle name="Normal 187 2 4" xfId="7207"/>
    <cellStyle name="Normal 187 2 5" xfId="4314"/>
    <cellStyle name="Normal 187 3" xfId="881"/>
    <cellStyle name="Normal 187 3 2" xfId="1774"/>
    <cellStyle name="Normal 187 3 2 2" xfId="3242"/>
    <cellStyle name="Normal 187 3 2 2 2" xfId="9052"/>
    <cellStyle name="Normal 187 3 2 2 3" xfId="6130"/>
    <cellStyle name="Normal 187 3 2 3" xfId="7587"/>
    <cellStyle name="Normal 187 3 2 4" xfId="4686"/>
    <cellStyle name="Normal 187 3 3" xfId="2648"/>
    <cellStyle name="Normal 187 3 3 2" xfId="8458"/>
    <cellStyle name="Normal 187 3 3 3" xfId="5536"/>
    <cellStyle name="Normal 187 3 4" xfId="6985"/>
    <cellStyle name="Normal 187 3 5" xfId="4092"/>
    <cellStyle name="Normal 187 4" xfId="1599"/>
    <cellStyle name="Normal 187 4 2" xfId="3067"/>
    <cellStyle name="Normal 187 4 2 2" xfId="8877"/>
    <cellStyle name="Normal 187 4 2 3" xfId="5955"/>
    <cellStyle name="Normal 187 4 3" xfId="7412"/>
    <cellStyle name="Normal 187 4 4" xfId="4511"/>
    <cellStyle name="Normal 187 5" xfId="2301"/>
    <cellStyle name="Normal 187 5 2" xfId="3745"/>
    <cellStyle name="Normal 187 5 2 2" xfId="9555"/>
    <cellStyle name="Normal 187 5 2 3" xfId="6633"/>
    <cellStyle name="Normal 187 5 3" xfId="8111"/>
    <cellStyle name="Normal 187 5 4" xfId="5189"/>
    <cellStyle name="Normal 187 6" xfId="2473"/>
    <cellStyle name="Normal 187 6 2" xfId="8283"/>
    <cellStyle name="Normal 187 6 3" xfId="5361"/>
    <cellStyle name="Normal 187 7" xfId="6810"/>
    <cellStyle name="Normal 187 8" xfId="3917"/>
    <cellStyle name="Normal 188" xfId="700"/>
    <cellStyle name="Normal 188 2" xfId="1332"/>
    <cellStyle name="Normal 188 2 2" xfId="2017"/>
    <cellStyle name="Normal 188 2 2 2" xfId="3465"/>
    <cellStyle name="Normal 188 2 2 2 2" xfId="9275"/>
    <cellStyle name="Normal 188 2 2 2 3" xfId="6353"/>
    <cellStyle name="Normal 188 2 2 3" xfId="7830"/>
    <cellStyle name="Normal 188 2 2 4" xfId="4909"/>
    <cellStyle name="Normal 188 2 3" xfId="2871"/>
    <cellStyle name="Normal 188 2 3 2" xfId="8681"/>
    <cellStyle name="Normal 188 2 3 3" xfId="5759"/>
    <cellStyle name="Normal 188 2 4" xfId="7208"/>
    <cellStyle name="Normal 188 2 5" xfId="4315"/>
    <cellStyle name="Normal 188 3" xfId="882"/>
    <cellStyle name="Normal 188 3 2" xfId="1775"/>
    <cellStyle name="Normal 188 3 2 2" xfId="3243"/>
    <cellStyle name="Normal 188 3 2 2 2" xfId="9053"/>
    <cellStyle name="Normal 188 3 2 2 3" xfId="6131"/>
    <cellStyle name="Normal 188 3 2 3" xfId="7588"/>
    <cellStyle name="Normal 188 3 2 4" xfId="4687"/>
    <cellStyle name="Normal 188 3 3" xfId="2649"/>
    <cellStyle name="Normal 188 3 3 2" xfId="8459"/>
    <cellStyle name="Normal 188 3 3 3" xfId="5537"/>
    <cellStyle name="Normal 188 3 4" xfId="6986"/>
    <cellStyle name="Normal 188 3 5" xfId="4093"/>
    <cellStyle name="Normal 188 4" xfId="1600"/>
    <cellStyle name="Normal 188 4 2" xfId="3068"/>
    <cellStyle name="Normal 188 4 2 2" xfId="8878"/>
    <cellStyle name="Normal 188 4 2 3" xfId="5956"/>
    <cellStyle name="Normal 188 4 3" xfId="7413"/>
    <cellStyle name="Normal 188 4 4" xfId="4512"/>
    <cellStyle name="Normal 188 5" xfId="2302"/>
    <cellStyle name="Normal 188 5 2" xfId="3746"/>
    <cellStyle name="Normal 188 5 2 2" xfId="9556"/>
    <cellStyle name="Normal 188 5 2 3" xfId="6634"/>
    <cellStyle name="Normal 188 5 3" xfId="8112"/>
    <cellStyle name="Normal 188 5 4" xfId="5190"/>
    <cellStyle name="Normal 188 6" xfId="2474"/>
    <cellStyle name="Normal 188 6 2" xfId="8284"/>
    <cellStyle name="Normal 188 6 3" xfId="5362"/>
    <cellStyle name="Normal 188 7" xfId="6811"/>
    <cellStyle name="Normal 188 8" xfId="3918"/>
    <cellStyle name="Normal 189" xfId="701"/>
    <cellStyle name="Normal 189 2" xfId="1333"/>
    <cellStyle name="Normal 189 2 2" xfId="2018"/>
    <cellStyle name="Normal 189 2 2 2" xfId="3466"/>
    <cellStyle name="Normal 189 2 2 2 2" xfId="9276"/>
    <cellStyle name="Normal 189 2 2 2 3" xfId="6354"/>
    <cellStyle name="Normal 189 2 2 3" xfId="7831"/>
    <cellStyle name="Normal 189 2 2 4" xfId="4910"/>
    <cellStyle name="Normal 189 2 3" xfId="2872"/>
    <cellStyle name="Normal 189 2 3 2" xfId="8682"/>
    <cellStyle name="Normal 189 2 3 3" xfId="5760"/>
    <cellStyle name="Normal 189 2 4" xfId="7209"/>
    <cellStyle name="Normal 189 2 5" xfId="4316"/>
    <cellStyle name="Normal 189 3" xfId="883"/>
    <cellStyle name="Normal 189 3 2" xfId="1776"/>
    <cellStyle name="Normal 189 3 2 2" xfId="3244"/>
    <cellStyle name="Normal 189 3 2 2 2" xfId="9054"/>
    <cellStyle name="Normal 189 3 2 2 3" xfId="6132"/>
    <cellStyle name="Normal 189 3 2 3" xfId="7589"/>
    <cellStyle name="Normal 189 3 2 4" xfId="4688"/>
    <cellStyle name="Normal 189 3 3" xfId="2650"/>
    <cellStyle name="Normal 189 3 3 2" xfId="8460"/>
    <cellStyle name="Normal 189 3 3 3" xfId="5538"/>
    <cellStyle name="Normal 189 3 4" xfId="6987"/>
    <cellStyle name="Normal 189 3 5" xfId="4094"/>
    <cellStyle name="Normal 189 4" xfId="1601"/>
    <cellStyle name="Normal 189 4 2" xfId="3069"/>
    <cellStyle name="Normal 189 4 2 2" xfId="8879"/>
    <cellStyle name="Normal 189 4 2 3" xfId="5957"/>
    <cellStyle name="Normal 189 4 3" xfId="7414"/>
    <cellStyle name="Normal 189 4 4" xfId="4513"/>
    <cellStyle name="Normal 189 5" xfId="2303"/>
    <cellStyle name="Normal 189 5 2" xfId="3747"/>
    <cellStyle name="Normal 189 5 2 2" xfId="9557"/>
    <cellStyle name="Normal 189 5 2 3" xfId="6635"/>
    <cellStyle name="Normal 189 5 3" xfId="8113"/>
    <cellStyle name="Normal 189 5 4" xfId="5191"/>
    <cellStyle name="Normal 189 6" xfId="2475"/>
    <cellStyle name="Normal 189 6 2" xfId="8285"/>
    <cellStyle name="Normal 189 6 3" xfId="5363"/>
    <cellStyle name="Normal 189 7" xfId="6812"/>
    <cellStyle name="Normal 189 8" xfId="3919"/>
    <cellStyle name="Normal 19" xfId="517"/>
    <cellStyle name="Normal 19 2" xfId="1334"/>
    <cellStyle name="Normal 19 2 2" xfId="1335"/>
    <cellStyle name="Normal 19 2 2 2" xfId="2020"/>
    <cellStyle name="Normal 19 2 2 2 2" xfId="3468"/>
    <cellStyle name="Normal 19 2 2 2 2 2" xfId="9278"/>
    <cellStyle name="Normal 19 2 2 2 2 3" xfId="6356"/>
    <cellStyle name="Normal 19 2 2 2 3" xfId="7833"/>
    <cellStyle name="Normal 19 2 2 2 4" xfId="4912"/>
    <cellStyle name="Normal 19 2 2 3" xfId="2305"/>
    <cellStyle name="Normal 19 2 2 3 2" xfId="3749"/>
    <cellStyle name="Normal 19 2 2 3 2 2" xfId="9559"/>
    <cellStyle name="Normal 19 2 2 3 2 3" xfId="6637"/>
    <cellStyle name="Normal 19 2 2 3 3" xfId="8115"/>
    <cellStyle name="Normal 19 2 2 3 4" xfId="5193"/>
    <cellStyle name="Normal 19 2 2 4" xfId="2874"/>
    <cellStyle name="Normal 19 2 2 4 2" xfId="8684"/>
    <cellStyle name="Normal 19 2 2 4 3" xfId="5762"/>
    <cellStyle name="Normal 19 2 2 5" xfId="7211"/>
    <cellStyle name="Normal 19 2 2 6" xfId="4318"/>
    <cellStyle name="Normal 19 2 3" xfId="2019"/>
    <cellStyle name="Normal 19 2 3 2" xfId="3467"/>
    <cellStyle name="Normal 19 2 3 2 2" xfId="9277"/>
    <cellStyle name="Normal 19 2 3 2 3" xfId="6355"/>
    <cellStyle name="Normal 19 2 3 3" xfId="7832"/>
    <cellStyle name="Normal 19 2 3 4" xfId="4911"/>
    <cellStyle name="Normal 19 2 4" xfId="2304"/>
    <cellStyle name="Normal 19 2 4 2" xfId="3748"/>
    <cellStyle name="Normal 19 2 4 2 2" xfId="9558"/>
    <cellStyle name="Normal 19 2 4 2 3" xfId="6636"/>
    <cellStyle name="Normal 19 2 4 3" xfId="8114"/>
    <cellStyle name="Normal 19 2 4 4" xfId="5192"/>
    <cellStyle name="Normal 19 2 5" xfId="2873"/>
    <cellStyle name="Normal 19 2 5 2" xfId="8683"/>
    <cellStyle name="Normal 19 2 5 3" xfId="5761"/>
    <cellStyle name="Normal 19 2 6" xfId="7210"/>
    <cellStyle name="Normal 19 2 7" xfId="4317"/>
    <cellStyle name="Normal 19 3" xfId="1336"/>
    <cellStyle name="Normal 19 3 2" xfId="2021"/>
    <cellStyle name="Normal 19 3 2 2" xfId="3469"/>
    <cellStyle name="Normal 19 3 2 2 2" xfId="9279"/>
    <cellStyle name="Normal 19 3 2 2 3" xfId="6357"/>
    <cellStyle name="Normal 19 3 2 3" xfId="7834"/>
    <cellStyle name="Normal 19 3 2 4" xfId="4913"/>
    <cellStyle name="Normal 19 3 3" xfId="2306"/>
    <cellStyle name="Normal 19 3 3 2" xfId="3750"/>
    <cellStyle name="Normal 19 3 3 2 2" xfId="9560"/>
    <cellStyle name="Normal 19 3 3 2 3" xfId="6638"/>
    <cellStyle name="Normal 19 3 3 3" xfId="8116"/>
    <cellStyle name="Normal 19 3 3 4" xfId="5194"/>
    <cellStyle name="Normal 19 3 4" xfId="2875"/>
    <cellStyle name="Normal 19 3 4 2" xfId="8685"/>
    <cellStyle name="Normal 19 3 4 3" xfId="5763"/>
    <cellStyle name="Normal 19 3 5" xfId="7212"/>
    <cellStyle name="Normal 19 3 6" xfId="4319"/>
    <cellStyle name="Normal 19 4" xfId="1337"/>
    <cellStyle name="Normal 19 4 2" xfId="2022"/>
    <cellStyle name="Normal 19 4 2 2" xfId="3470"/>
    <cellStyle name="Normal 19 4 2 2 2" xfId="9280"/>
    <cellStyle name="Normal 19 4 2 2 3" xfId="6358"/>
    <cellStyle name="Normal 19 4 2 3" xfId="7835"/>
    <cellStyle name="Normal 19 4 2 4" xfId="4914"/>
    <cellStyle name="Normal 19 4 3" xfId="2307"/>
    <cellStyle name="Normal 19 4 3 2" xfId="3751"/>
    <cellStyle name="Normal 19 4 3 2 2" xfId="9561"/>
    <cellStyle name="Normal 19 4 3 2 3" xfId="6639"/>
    <cellStyle name="Normal 19 4 3 3" xfId="8117"/>
    <cellStyle name="Normal 19 4 3 4" xfId="5195"/>
    <cellStyle name="Normal 19 4 4" xfId="2876"/>
    <cellStyle name="Normal 19 4 4 2" xfId="8686"/>
    <cellStyle name="Normal 19 4 4 3" xfId="5764"/>
    <cellStyle name="Normal 19 4 5" xfId="7213"/>
    <cellStyle name="Normal 19 4 6" xfId="4320"/>
    <cellStyle name="Normal 190" xfId="702"/>
    <cellStyle name="Normal 190 2" xfId="1338"/>
    <cellStyle name="Normal 190 2 2" xfId="2023"/>
    <cellStyle name="Normal 190 2 2 2" xfId="3471"/>
    <cellStyle name="Normal 190 2 2 2 2" xfId="9281"/>
    <cellStyle name="Normal 190 2 2 2 3" xfId="6359"/>
    <cellStyle name="Normal 190 2 2 3" xfId="7836"/>
    <cellStyle name="Normal 190 2 2 4" xfId="4915"/>
    <cellStyle name="Normal 190 2 3" xfId="2877"/>
    <cellStyle name="Normal 190 2 3 2" xfId="8687"/>
    <cellStyle name="Normal 190 2 3 3" xfId="5765"/>
    <cellStyle name="Normal 190 2 4" xfId="7214"/>
    <cellStyle name="Normal 190 2 5" xfId="4321"/>
    <cellStyle name="Normal 190 3" xfId="884"/>
    <cellStyle name="Normal 190 3 2" xfId="1777"/>
    <cellStyle name="Normal 190 3 2 2" xfId="3245"/>
    <cellStyle name="Normal 190 3 2 2 2" xfId="9055"/>
    <cellStyle name="Normal 190 3 2 2 3" xfId="6133"/>
    <cellStyle name="Normal 190 3 2 3" xfId="7590"/>
    <cellStyle name="Normal 190 3 2 4" xfId="4689"/>
    <cellStyle name="Normal 190 3 3" xfId="2651"/>
    <cellStyle name="Normal 190 3 3 2" xfId="8461"/>
    <cellStyle name="Normal 190 3 3 3" xfId="5539"/>
    <cellStyle name="Normal 190 3 4" xfId="6988"/>
    <cellStyle name="Normal 190 3 5" xfId="4095"/>
    <cellStyle name="Normal 190 4" xfId="1602"/>
    <cellStyle name="Normal 190 4 2" xfId="3070"/>
    <cellStyle name="Normal 190 4 2 2" xfId="8880"/>
    <cellStyle name="Normal 190 4 2 3" xfId="5958"/>
    <cellStyle name="Normal 190 4 3" xfId="7415"/>
    <cellStyle name="Normal 190 4 4" xfId="4514"/>
    <cellStyle name="Normal 190 5" xfId="2308"/>
    <cellStyle name="Normal 190 5 2" xfId="3752"/>
    <cellStyle name="Normal 190 5 2 2" xfId="9562"/>
    <cellStyle name="Normal 190 5 2 3" xfId="6640"/>
    <cellStyle name="Normal 190 5 3" xfId="8118"/>
    <cellStyle name="Normal 190 5 4" xfId="5196"/>
    <cellStyle name="Normal 190 6" xfId="2476"/>
    <cellStyle name="Normal 190 6 2" xfId="8286"/>
    <cellStyle name="Normal 190 6 3" xfId="5364"/>
    <cellStyle name="Normal 190 7" xfId="6813"/>
    <cellStyle name="Normal 190 8" xfId="3920"/>
    <cellStyle name="Normal 191" xfId="703"/>
    <cellStyle name="Normal 191 2" xfId="1339"/>
    <cellStyle name="Normal 191 2 2" xfId="2024"/>
    <cellStyle name="Normal 191 2 2 2" xfId="3472"/>
    <cellStyle name="Normal 191 2 2 2 2" xfId="9282"/>
    <cellStyle name="Normal 191 2 2 2 3" xfId="6360"/>
    <cellStyle name="Normal 191 2 2 3" xfId="7837"/>
    <cellStyle name="Normal 191 2 2 4" xfId="4916"/>
    <cellStyle name="Normal 191 2 3" xfId="2878"/>
    <cellStyle name="Normal 191 2 3 2" xfId="8688"/>
    <cellStyle name="Normal 191 2 3 3" xfId="5766"/>
    <cellStyle name="Normal 191 2 4" xfId="7215"/>
    <cellStyle name="Normal 191 2 5" xfId="4322"/>
    <cellStyle name="Normal 191 3" xfId="885"/>
    <cellStyle name="Normal 191 3 2" xfId="1778"/>
    <cellStyle name="Normal 191 3 2 2" xfId="3246"/>
    <cellStyle name="Normal 191 3 2 2 2" xfId="9056"/>
    <cellStyle name="Normal 191 3 2 2 3" xfId="6134"/>
    <cellStyle name="Normal 191 3 2 3" xfId="7591"/>
    <cellStyle name="Normal 191 3 2 4" xfId="4690"/>
    <cellStyle name="Normal 191 3 3" xfId="2652"/>
    <cellStyle name="Normal 191 3 3 2" xfId="8462"/>
    <cellStyle name="Normal 191 3 3 3" xfId="5540"/>
    <cellStyle name="Normal 191 3 4" xfId="6989"/>
    <cellStyle name="Normal 191 3 5" xfId="4096"/>
    <cellStyle name="Normal 191 4" xfId="1603"/>
    <cellStyle name="Normal 191 4 2" xfId="3071"/>
    <cellStyle name="Normal 191 4 2 2" xfId="8881"/>
    <cellStyle name="Normal 191 4 2 3" xfId="5959"/>
    <cellStyle name="Normal 191 4 3" xfId="7416"/>
    <cellStyle name="Normal 191 4 4" xfId="4515"/>
    <cellStyle name="Normal 191 5" xfId="2309"/>
    <cellStyle name="Normal 191 5 2" xfId="3753"/>
    <cellStyle name="Normal 191 5 2 2" xfId="9563"/>
    <cellStyle name="Normal 191 5 2 3" xfId="6641"/>
    <cellStyle name="Normal 191 5 3" xfId="8119"/>
    <cellStyle name="Normal 191 5 4" xfId="5197"/>
    <cellStyle name="Normal 191 6" xfId="2477"/>
    <cellStyle name="Normal 191 6 2" xfId="8287"/>
    <cellStyle name="Normal 191 6 3" xfId="5365"/>
    <cellStyle name="Normal 191 7" xfId="6814"/>
    <cellStyle name="Normal 191 8" xfId="3921"/>
    <cellStyle name="Normal 192" xfId="717"/>
    <cellStyle name="Normal 192 2" xfId="1340"/>
    <cellStyle name="Normal 192 2 2" xfId="2025"/>
    <cellStyle name="Normal 192 2 2 2" xfId="3473"/>
    <cellStyle name="Normal 192 2 2 2 2" xfId="9283"/>
    <cellStyle name="Normal 192 2 2 2 3" xfId="6361"/>
    <cellStyle name="Normal 192 2 2 3" xfId="7838"/>
    <cellStyle name="Normal 192 2 2 4" xfId="4917"/>
    <cellStyle name="Normal 192 2 3" xfId="2879"/>
    <cellStyle name="Normal 192 2 3 2" xfId="8689"/>
    <cellStyle name="Normal 192 2 3 3" xfId="5767"/>
    <cellStyle name="Normal 192 2 4" xfId="7216"/>
    <cellStyle name="Normal 192 2 5" xfId="4323"/>
    <cellStyle name="Normal 192 3" xfId="899"/>
    <cellStyle name="Normal 192 3 2" xfId="1792"/>
    <cellStyle name="Normal 192 3 2 2" xfId="3260"/>
    <cellStyle name="Normal 192 3 2 2 2" xfId="9070"/>
    <cellStyle name="Normal 192 3 2 2 3" xfId="6148"/>
    <cellStyle name="Normal 192 3 2 3" xfId="7605"/>
    <cellStyle name="Normal 192 3 2 4" xfId="4704"/>
    <cellStyle name="Normal 192 3 3" xfId="2666"/>
    <cellStyle name="Normal 192 3 3 2" xfId="8476"/>
    <cellStyle name="Normal 192 3 3 3" xfId="5554"/>
    <cellStyle name="Normal 192 3 4" xfId="7003"/>
    <cellStyle name="Normal 192 3 5" xfId="4110"/>
    <cellStyle name="Normal 192 4" xfId="1617"/>
    <cellStyle name="Normal 192 4 2" xfId="3085"/>
    <cellStyle name="Normal 192 4 2 2" xfId="8895"/>
    <cellStyle name="Normal 192 4 2 3" xfId="5973"/>
    <cellStyle name="Normal 192 4 3" xfId="7430"/>
    <cellStyle name="Normal 192 4 4" xfId="4529"/>
    <cellStyle name="Normal 192 5" xfId="2310"/>
    <cellStyle name="Normal 192 5 2" xfId="3754"/>
    <cellStyle name="Normal 192 5 2 2" xfId="9564"/>
    <cellStyle name="Normal 192 5 2 3" xfId="6642"/>
    <cellStyle name="Normal 192 5 3" xfId="8120"/>
    <cellStyle name="Normal 192 5 4" xfId="5198"/>
    <cellStyle name="Normal 192 6" xfId="2491"/>
    <cellStyle name="Normal 192 6 2" xfId="8301"/>
    <cellStyle name="Normal 192 6 3" xfId="5379"/>
    <cellStyle name="Normal 192 7" xfId="6828"/>
    <cellStyle name="Normal 192 8" xfId="3935"/>
    <cellStyle name="Normal 193" xfId="718"/>
    <cellStyle name="Normal 193 2" xfId="1341"/>
    <cellStyle name="Normal 193 2 2" xfId="2026"/>
    <cellStyle name="Normal 193 2 2 2" xfId="3474"/>
    <cellStyle name="Normal 193 2 2 2 2" xfId="9284"/>
    <cellStyle name="Normal 193 2 2 2 3" xfId="6362"/>
    <cellStyle name="Normal 193 2 2 3" xfId="7839"/>
    <cellStyle name="Normal 193 2 2 4" xfId="4918"/>
    <cellStyle name="Normal 193 2 3" xfId="2880"/>
    <cellStyle name="Normal 193 2 3 2" xfId="8690"/>
    <cellStyle name="Normal 193 2 3 3" xfId="5768"/>
    <cellStyle name="Normal 193 2 4" xfId="7217"/>
    <cellStyle name="Normal 193 2 5" xfId="4324"/>
    <cellStyle name="Normal 193 3" xfId="900"/>
    <cellStyle name="Normal 193 3 2" xfId="1793"/>
    <cellStyle name="Normal 193 3 2 2" xfId="3261"/>
    <cellStyle name="Normal 193 3 2 2 2" xfId="9071"/>
    <cellStyle name="Normal 193 3 2 2 3" xfId="6149"/>
    <cellStyle name="Normal 193 3 2 3" xfId="7606"/>
    <cellStyle name="Normal 193 3 2 4" xfId="4705"/>
    <cellStyle name="Normal 193 3 3" xfId="2667"/>
    <cellStyle name="Normal 193 3 3 2" xfId="8477"/>
    <cellStyle name="Normal 193 3 3 3" xfId="5555"/>
    <cellStyle name="Normal 193 3 4" xfId="7004"/>
    <cellStyle name="Normal 193 3 5" xfId="4111"/>
    <cellStyle name="Normal 193 4" xfId="1618"/>
    <cellStyle name="Normal 193 4 2" xfId="3086"/>
    <cellStyle name="Normal 193 4 2 2" xfId="8896"/>
    <cellStyle name="Normal 193 4 2 3" xfId="5974"/>
    <cellStyle name="Normal 193 4 3" xfId="7431"/>
    <cellStyle name="Normal 193 4 4" xfId="4530"/>
    <cellStyle name="Normal 193 5" xfId="2311"/>
    <cellStyle name="Normal 193 5 2" xfId="3755"/>
    <cellStyle name="Normal 193 5 2 2" xfId="9565"/>
    <cellStyle name="Normal 193 5 2 3" xfId="6643"/>
    <cellStyle name="Normal 193 5 3" xfId="8121"/>
    <cellStyle name="Normal 193 5 4" xfId="5199"/>
    <cellStyle name="Normal 193 6" xfId="2492"/>
    <cellStyle name="Normal 193 6 2" xfId="8302"/>
    <cellStyle name="Normal 193 6 3" xfId="5380"/>
    <cellStyle name="Normal 193 7" xfId="6829"/>
    <cellStyle name="Normal 193 8" xfId="3936"/>
    <cellStyle name="Normal 194" xfId="732"/>
    <cellStyle name="Normal 194 2" xfId="1342"/>
    <cellStyle name="Normal 194 2 2" xfId="2027"/>
    <cellStyle name="Normal 194 2 2 2" xfId="3475"/>
    <cellStyle name="Normal 194 2 2 2 2" xfId="9285"/>
    <cellStyle name="Normal 194 2 2 2 3" xfId="6363"/>
    <cellStyle name="Normal 194 2 2 3" xfId="7840"/>
    <cellStyle name="Normal 194 2 2 4" xfId="4919"/>
    <cellStyle name="Normal 194 2 3" xfId="2881"/>
    <cellStyle name="Normal 194 2 3 2" xfId="8691"/>
    <cellStyle name="Normal 194 2 3 3" xfId="5769"/>
    <cellStyle name="Normal 194 2 4" xfId="7218"/>
    <cellStyle name="Normal 194 2 5" xfId="4325"/>
    <cellStyle name="Normal 194 3" xfId="914"/>
    <cellStyle name="Normal 194 3 2" xfId="1807"/>
    <cellStyle name="Normal 194 3 2 2" xfId="3275"/>
    <cellStyle name="Normal 194 3 2 2 2" xfId="9085"/>
    <cellStyle name="Normal 194 3 2 2 3" xfId="6163"/>
    <cellStyle name="Normal 194 3 2 3" xfId="7620"/>
    <cellStyle name="Normal 194 3 2 4" xfId="4719"/>
    <cellStyle name="Normal 194 3 3" xfId="2681"/>
    <cellStyle name="Normal 194 3 3 2" xfId="8491"/>
    <cellStyle name="Normal 194 3 3 3" xfId="5569"/>
    <cellStyle name="Normal 194 3 4" xfId="7018"/>
    <cellStyle name="Normal 194 3 5" xfId="4125"/>
    <cellStyle name="Normal 194 4" xfId="1632"/>
    <cellStyle name="Normal 194 4 2" xfId="3100"/>
    <cellStyle name="Normal 194 4 2 2" xfId="8910"/>
    <cellStyle name="Normal 194 4 2 3" xfId="5988"/>
    <cellStyle name="Normal 194 4 3" xfId="7445"/>
    <cellStyle name="Normal 194 4 4" xfId="4544"/>
    <cellStyle name="Normal 194 5" xfId="2312"/>
    <cellStyle name="Normal 194 5 2" xfId="3756"/>
    <cellStyle name="Normal 194 5 2 2" xfId="9566"/>
    <cellStyle name="Normal 194 5 2 3" xfId="6644"/>
    <cellStyle name="Normal 194 5 3" xfId="8122"/>
    <cellStyle name="Normal 194 5 4" xfId="5200"/>
    <cellStyle name="Normal 194 6" xfId="2506"/>
    <cellStyle name="Normal 194 6 2" xfId="8316"/>
    <cellStyle name="Normal 194 6 3" xfId="5394"/>
    <cellStyle name="Normal 194 7" xfId="6843"/>
    <cellStyle name="Normal 194 8" xfId="3950"/>
    <cellStyle name="Normal 195" xfId="746"/>
    <cellStyle name="Normal 195 2" xfId="1343"/>
    <cellStyle name="Normal 195 2 2" xfId="2028"/>
    <cellStyle name="Normal 195 2 2 2" xfId="3476"/>
    <cellStyle name="Normal 195 2 2 2 2" xfId="9286"/>
    <cellStyle name="Normal 195 2 2 2 3" xfId="6364"/>
    <cellStyle name="Normal 195 2 2 3" xfId="7841"/>
    <cellStyle name="Normal 195 2 2 4" xfId="4920"/>
    <cellStyle name="Normal 195 2 3" xfId="2882"/>
    <cellStyle name="Normal 195 2 3 2" xfId="8692"/>
    <cellStyle name="Normal 195 2 3 3" xfId="5770"/>
    <cellStyle name="Normal 195 2 4" xfId="7219"/>
    <cellStyle name="Normal 195 2 5" xfId="4326"/>
    <cellStyle name="Normal 195 3" xfId="928"/>
    <cellStyle name="Normal 195 3 2" xfId="1821"/>
    <cellStyle name="Normal 195 3 2 2" xfId="3289"/>
    <cellStyle name="Normal 195 3 2 2 2" xfId="9099"/>
    <cellStyle name="Normal 195 3 2 2 3" xfId="6177"/>
    <cellStyle name="Normal 195 3 2 3" xfId="7634"/>
    <cellStyle name="Normal 195 3 2 4" xfId="4733"/>
    <cellStyle name="Normal 195 3 3" xfId="2695"/>
    <cellStyle name="Normal 195 3 3 2" xfId="8505"/>
    <cellStyle name="Normal 195 3 3 3" xfId="5583"/>
    <cellStyle name="Normal 195 3 4" xfId="7032"/>
    <cellStyle name="Normal 195 3 5" xfId="4139"/>
    <cellStyle name="Normal 195 4" xfId="1646"/>
    <cellStyle name="Normal 195 4 2" xfId="3114"/>
    <cellStyle name="Normal 195 4 2 2" xfId="8924"/>
    <cellStyle name="Normal 195 4 2 3" xfId="6002"/>
    <cellStyle name="Normal 195 4 3" xfId="7459"/>
    <cellStyle name="Normal 195 4 4" xfId="4558"/>
    <cellStyle name="Normal 195 5" xfId="2313"/>
    <cellStyle name="Normal 195 5 2" xfId="3757"/>
    <cellStyle name="Normal 195 5 2 2" xfId="9567"/>
    <cellStyle name="Normal 195 5 2 3" xfId="6645"/>
    <cellStyle name="Normal 195 5 3" xfId="8123"/>
    <cellStyle name="Normal 195 5 4" xfId="5201"/>
    <cellStyle name="Normal 195 6" xfId="2520"/>
    <cellStyle name="Normal 195 6 2" xfId="8330"/>
    <cellStyle name="Normal 195 6 3" xfId="5408"/>
    <cellStyle name="Normal 195 7" xfId="6857"/>
    <cellStyle name="Normal 195 8" xfId="3964"/>
    <cellStyle name="Normal 196" xfId="749"/>
    <cellStyle name="Normal 196 2" xfId="1344"/>
    <cellStyle name="Normal 196 2 2" xfId="2029"/>
    <cellStyle name="Normal 196 2 2 2" xfId="3477"/>
    <cellStyle name="Normal 196 2 2 2 2" xfId="9287"/>
    <cellStyle name="Normal 196 2 2 2 3" xfId="6365"/>
    <cellStyle name="Normal 196 2 2 3" xfId="7842"/>
    <cellStyle name="Normal 196 2 2 4" xfId="4921"/>
    <cellStyle name="Normal 196 2 3" xfId="2883"/>
    <cellStyle name="Normal 196 2 3 2" xfId="8693"/>
    <cellStyle name="Normal 196 2 3 3" xfId="5771"/>
    <cellStyle name="Normal 196 2 4" xfId="7220"/>
    <cellStyle name="Normal 196 2 5" xfId="4327"/>
    <cellStyle name="Normal 196 3" xfId="931"/>
    <cellStyle name="Normal 196 3 2" xfId="1824"/>
    <cellStyle name="Normal 196 3 2 2" xfId="3292"/>
    <cellStyle name="Normal 196 3 2 2 2" xfId="9102"/>
    <cellStyle name="Normal 196 3 2 2 3" xfId="6180"/>
    <cellStyle name="Normal 196 3 2 3" xfId="7637"/>
    <cellStyle name="Normal 196 3 2 4" xfId="4736"/>
    <cellStyle name="Normal 196 3 3" xfId="2698"/>
    <cellStyle name="Normal 196 3 3 2" xfId="8508"/>
    <cellStyle name="Normal 196 3 3 3" xfId="5586"/>
    <cellStyle name="Normal 196 3 4" xfId="7035"/>
    <cellStyle name="Normal 196 3 5" xfId="4142"/>
    <cellStyle name="Normal 196 4" xfId="1649"/>
    <cellStyle name="Normal 196 4 2" xfId="3117"/>
    <cellStyle name="Normal 196 4 2 2" xfId="8927"/>
    <cellStyle name="Normal 196 4 2 3" xfId="6005"/>
    <cellStyle name="Normal 196 4 3" xfId="7462"/>
    <cellStyle name="Normal 196 4 4" xfId="4561"/>
    <cellStyle name="Normal 196 5" xfId="2314"/>
    <cellStyle name="Normal 196 5 2" xfId="3758"/>
    <cellStyle name="Normal 196 5 2 2" xfId="9568"/>
    <cellStyle name="Normal 196 5 2 3" xfId="6646"/>
    <cellStyle name="Normal 196 5 3" xfId="8124"/>
    <cellStyle name="Normal 196 5 4" xfId="5202"/>
    <cellStyle name="Normal 196 6" xfId="2523"/>
    <cellStyle name="Normal 196 6 2" xfId="8333"/>
    <cellStyle name="Normal 196 6 3" xfId="5411"/>
    <cellStyle name="Normal 196 7" xfId="6860"/>
    <cellStyle name="Normal 196 8" xfId="3967"/>
    <cellStyle name="Normal 197" xfId="759"/>
    <cellStyle name="Normal 197 2" xfId="1345"/>
    <cellStyle name="Normal 197 2 2" xfId="2030"/>
    <cellStyle name="Normal 197 2 2 2" xfId="3478"/>
    <cellStyle name="Normal 197 2 2 2 2" xfId="9288"/>
    <cellStyle name="Normal 197 2 2 2 3" xfId="6366"/>
    <cellStyle name="Normal 197 2 2 3" xfId="7843"/>
    <cellStyle name="Normal 197 2 2 4" xfId="4922"/>
    <cellStyle name="Normal 197 2 3" xfId="2884"/>
    <cellStyle name="Normal 197 2 3 2" xfId="8694"/>
    <cellStyle name="Normal 197 2 3 3" xfId="5772"/>
    <cellStyle name="Normal 197 2 4" xfId="7221"/>
    <cellStyle name="Normal 197 2 5" xfId="4328"/>
    <cellStyle name="Normal 197 3" xfId="941"/>
    <cellStyle name="Normal 197 3 2" xfId="1834"/>
    <cellStyle name="Normal 197 3 2 2" xfId="3302"/>
    <cellStyle name="Normal 197 3 2 2 2" xfId="9112"/>
    <cellStyle name="Normal 197 3 2 2 3" xfId="6190"/>
    <cellStyle name="Normal 197 3 2 3" xfId="7647"/>
    <cellStyle name="Normal 197 3 2 4" xfId="4746"/>
    <cellStyle name="Normal 197 3 3" xfId="2708"/>
    <cellStyle name="Normal 197 3 3 2" xfId="8518"/>
    <cellStyle name="Normal 197 3 3 3" xfId="5596"/>
    <cellStyle name="Normal 197 3 4" xfId="7045"/>
    <cellStyle name="Normal 197 3 5" xfId="4152"/>
    <cellStyle name="Normal 197 4" xfId="1659"/>
    <cellStyle name="Normal 197 4 2" xfId="3127"/>
    <cellStyle name="Normal 197 4 2 2" xfId="8937"/>
    <cellStyle name="Normal 197 4 2 3" xfId="6015"/>
    <cellStyle name="Normal 197 4 3" xfId="7472"/>
    <cellStyle name="Normal 197 4 4" xfId="4571"/>
    <cellStyle name="Normal 197 5" xfId="2315"/>
    <cellStyle name="Normal 197 5 2" xfId="3759"/>
    <cellStyle name="Normal 197 5 2 2" xfId="9569"/>
    <cellStyle name="Normal 197 5 2 3" xfId="6647"/>
    <cellStyle name="Normal 197 5 3" xfId="8125"/>
    <cellStyle name="Normal 197 5 4" xfId="5203"/>
    <cellStyle name="Normal 197 6" xfId="2533"/>
    <cellStyle name="Normal 197 6 2" xfId="8343"/>
    <cellStyle name="Normal 197 6 3" xfId="5421"/>
    <cellStyle name="Normal 197 7" xfId="6870"/>
    <cellStyle name="Normal 197 8" xfId="3977"/>
    <cellStyle name="Normal 198" xfId="766"/>
    <cellStyle name="Normal 198 2" xfId="1346"/>
    <cellStyle name="Normal 198 2 2" xfId="2031"/>
    <cellStyle name="Normal 198 2 2 2" xfId="3479"/>
    <cellStyle name="Normal 198 2 2 2 2" xfId="9289"/>
    <cellStyle name="Normal 198 2 2 2 3" xfId="6367"/>
    <cellStyle name="Normal 198 2 2 3" xfId="7844"/>
    <cellStyle name="Normal 198 2 2 4" xfId="4923"/>
    <cellStyle name="Normal 198 2 3" xfId="2885"/>
    <cellStyle name="Normal 198 2 3 2" xfId="8695"/>
    <cellStyle name="Normal 198 2 3 3" xfId="5773"/>
    <cellStyle name="Normal 198 2 4" xfId="7222"/>
    <cellStyle name="Normal 198 2 5" xfId="4329"/>
    <cellStyle name="Normal 198 3" xfId="948"/>
    <cellStyle name="Normal 198 3 2" xfId="1841"/>
    <cellStyle name="Normal 198 3 2 2" xfId="3309"/>
    <cellStyle name="Normal 198 3 2 2 2" xfId="9119"/>
    <cellStyle name="Normal 198 3 2 2 3" xfId="6197"/>
    <cellStyle name="Normal 198 3 2 3" xfId="7654"/>
    <cellStyle name="Normal 198 3 2 4" xfId="4753"/>
    <cellStyle name="Normal 198 3 3" xfId="2715"/>
    <cellStyle name="Normal 198 3 3 2" xfId="8525"/>
    <cellStyle name="Normal 198 3 3 3" xfId="5603"/>
    <cellStyle name="Normal 198 3 4" xfId="7052"/>
    <cellStyle name="Normal 198 3 5" xfId="4159"/>
    <cellStyle name="Normal 198 4" xfId="1666"/>
    <cellStyle name="Normal 198 4 2" xfId="3134"/>
    <cellStyle name="Normal 198 4 2 2" xfId="8944"/>
    <cellStyle name="Normal 198 4 2 3" xfId="6022"/>
    <cellStyle name="Normal 198 4 3" xfId="7479"/>
    <cellStyle name="Normal 198 4 4" xfId="4578"/>
    <cellStyle name="Normal 198 5" xfId="2316"/>
    <cellStyle name="Normal 198 5 2" xfId="3760"/>
    <cellStyle name="Normal 198 5 2 2" xfId="9570"/>
    <cellStyle name="Normal 198 5 2 3" xfId="6648"/>
    <cellStyle name="Normal 198 5 3" xfId="8126"/>
    <cellStyle name="Normal 198 5 4" xfId="5204"/>
    <cellStyle name="Normal 198 6" xfId="2540"/>
    <cellStyle name="Normal 198 6 2" xfId="8350"/>
    <cellStyle name="Normal 198 6 3" xfId="5428"/>
    <cellStyle name="Normal 198 7" xfId="6877"/>
    <cellStyle name="Normal 198 8" xfId="3984"/>
    <cellStyle name="Normal 199" xfId="773"/>
    <cellStyle name="Normal 199 2" xfId="1347"/>
    <cellStyle name="Normal 199 2 2" xfId="2032"/>
    <cellStyle name="Normal 199 2 2 2" xfId="3480"/>
    <cellStyle name="Normal 199 2 2 2 2" xfId="9290"/>
    <cellStyle name="Normal 199 2 2 2 3" xfId="6368"/>
    <cellStyle name="Normal 199 2 2 3" xfId="7845"/>
    <cellStyle name="Normal 199 2 2 4" xfId="4924"/>
    <cellStyle name="Normal 199 2 3" xfId="2886"/>
    <cellStyle name="Normal 199 2 3 2" xfId="8696"/>
    <cellStyle name="Normal 199 2 3 3" xfId="5774"/>
    <cellStyle name="Normal 199 2 4" xfId="7223"/>
    <cellStyle name="Normal 199 2 5" xfId="4330"/>
    <cellStyle name="Normal 199 3" xfId="952"/>
    <cellStyle name="Normal 199 3 2" xfId="1845"/>
    <cellStyle name="Normal 199 3 2 2" xfId="3313"/>
    <cellStyle name="Normal 199 3 2 2 2" xfId="9123"/>
    <cellStyle name="Normal 199 3 2 2 3" xfId="6201"/>
    <cellStyle name="Normal 199 3 2 3" xfId="7658"/>
    <cellStyle name="Normal 199 3 2 4" xfId="4757"/>
    <cellStyle name="Normal 199 3 3" xfId="2719"/>
    <cellStyle name="Normal 199 3 3 2" xfId="8529"/>
    <cellStyle name="Normal 199 3 3 3" xfId="5607"/>
    <cellStyle name="Normal 199 3 4" xfId="7056"/>
    <cellStyle name="Normal 199 3 5" xfId="4163"/>
    <cellStyle name="Normal 199 4" xfId="1670"/>
    <cellStyle name="Normal 199 4 2" xfId="3138"/>
    <cellStyle name="Normal 199 4 2 2" xfId="8948"/>
    <cellStyle name="Normal 199 4 2 3" xfId="6026"/>
    <cellStyle name="Normal 199 4 3" xfId="7483"/>
    <cellStyle name="Normal 199 4 4" xfId="4582"/>
    <cellStyle name="Normal 199 5" xfId="2317"/>
    <cellStyle name="Normal 199 5 2" xfId="3761"/>
    <cellStyle name="Normal 199 5 2 2" xfId="9571"/>
    <cellStyle name="Normal 199 5 2 3" xfId="6649"/>
    <cellStyle name="Normal 199 5 3" xfId="8127"/>
    <cellStyle name="Normal 199 5 4" xfId="5205"/>
    <cellStyle name="Normal 199 6" xfId="2544"/>
    <cellStyle name="Normal 199 6 2" xfId="8354"/>
    <cellStyle name="Normal 199 6 3" xfId="5432"/>
    <cellStyle name="Normal 199 7" xfId="6881"/>
    <cellStyle name="Normal 199 8" xfId="3988"/>
    <cellStyle name="Normal 2" xfId="64"/>
    <cellStyle name="Normal 2 2" xfId="220"/>
    <cellStyle name="Normal 2 2 2" xfId="1348"/>
    <cellStyle name="Normal 2 2 2 2" xfId="1349"/>
    <cellStyle name="Normal 2 2 2 2 2" xfId="2034"/>
    <cellStyle name="Normal 2 2 2 2 2 2" xfId="3482"/>
    <cellStyle name="Normal 2 2 2 2 2 2 2" xfId="9292"/>
    <cellStyle name="Normal 2 2 2 2 2 2 3" xfId="6370"/>
    <cellStyle name="Normal 2 2 2 2 2 3" xfId="7847"/>
    <cellStyle name="Normal 2 2 2 2 2 4" xfId="4926"/>
    <cellStyle name="Normal 2 2 2 2 3" xfId="2319"/>
    <cellStyle name="Normal 2 2 2 2 3 2" xfId="3763"/>
    <cellStyle name="Normal 2 2 2 2 3 2 2" xfId="9573"/>
    <cellStyle name="Normal 2 2 2 2 3 2 3" xfId="6651"/>
    <cellStyle name="Normal 2 2 2 2 3 3" xfId="8129"/>
    <cellStyle name="Normal 2 2 2 2 3 4" xfId="5207"/>
    <cellStyle name="Normal 2 2 2 2 4" xfId="2888"/>
    <cellStyle name="Normal 2 2 2 2 4 2" xfId="8698"/>
    <cellStyle name="Normal 2 2 2 2 4 3" xfId="5776"/>
    <cellStyle name="Normal 2 2 2 2 5" xfId="7225"/>
    <cellStyle name="Normal 2 2 2 2 6" xfId="4332"/>
    <cellStyle name="Normal 2 2 2 3" xfId="2033"/>
    <cellStyle name="Normal 2 2 2 3 2" xfId="3481"/>
    <cellStyle name="Normal 2 2 2 3 2 2" xfId="9291"/>
    <cellStyle name="Normal 2 2 2 3 2 3" xfId="6369"/>
    <cellStyle name="Normal 2 2 2 3 3" xfId="7846"/>
    <cellStyle name="Normal 2 2 2 3 4" xfId="4925"/>
    <cellStyle name="Normal 2 2 2 4" xfId="2177"/>
    <cellStyle name="Normal 2 2 2 4 2" xfId="3622"/>
    <cellStyle name="Normal 2 2 2 4 2 2" xfId="9432"/>
    <cellStyle name="Normal 2 2 2 4 2 3" xfId="6510"/>
    <cellStyle name="Normal 2 2 2 4 3" xfId="7988"/>
    <cellStyle name="Normal 2 2 2 4 4" xfId="5066"/>
    <cellStyle name="Normal 2 2 2 5" xfId="2318"/>
    <cellStyle name="Normal 2 2 2 5 2" xfId="3762"/>
    <cellStyle name="Normal 2 2 2 5 2 2" xfId="9572"/>
    <cellStyle name="Normal 2 2 2 5 2 3" xfId="6650"/>
    <cellStyle name="Normal 2 2 2 5 3" xfId="8128"/>
    <cellStyle name="Normal 2 2 2 5 4" xfId="5206"/>
    <cellStyle name="Normal 2 2 2 6" xfId="2887"/>
    <cellStyle name="Normal 2 2 2 6 2" xfId="8697"/>
    <cellStyle name="Normal 2 2 2 6 3" xfId="5775"/>
    <cellStyle name="Normal 2 2 2 7" xfId="7224"/>
    <cellStyle name="Normal 2 2 2 8" xfId="4331"/>
    <cellStyle name="Normal 2 2 3" xfId="1350"/>
    <cellStyle name="Normal 2 2 3 2" xfId="2035"/>
    <cellStyle name="Normal 2 2 3 2 2" xfId="3483"/>
    <cellStyle name="Normal 2 2 3 2 2 2" xfId="9293"/>
    <cellStyle name="Normal 2 2 3 2 2 3" xfId="6371"/>
    <cellStyle name="Normal 2 2 3 2 3" xfId="7848"/>
    <cellStyle name="Normal 2 2 3 2 4" xfId="4927"/>
    <cellStyle name="Normal 2 2 3 3" xfId="2320"/>
    <cellStyle name="Normal 2 2 3 3 2" xfId="3764"/>
    <cellStyle name="Normal 2 2 3 3 2 2" xfId="9574"/>
    <cellStyle name="Normal 2 2 3 3 2 3" xfId="6652"/>
    <cellStyle name="Normal 2 2 3 3 3" xfId="8130"/>
    <cellStyle name="Normal 2 2 3 3 4" xfId="5208"/>
    <cellStyle name="Normal 2 2 3 4" xfId="2889"/>
    <cellStyle name="Normal 2 2 3 4 2" xfId="8699"/>
    <cellStyle name="Normal 2 2 3 4 3" xfId="5777"/>
    <cellStyle name="Normal 2 2 3 5" xfId="7226"/>
    <cellStyle name="Normal 2 2 3 6" xfId="4333"/>
    <cellStyle name="Normal 2 2 4" xfId="1351"/>
    <cellStyle name="Normal 2 2 4 2" xfId="2036"/>
    <cellStyle name="Normal 2 2 4 2 2" xfId="3484"/>
    <cellStyle name="Normal 2 2 4 2 2 2" xfId="9294"/>
    <cellStyle name="Normal 2 2 4 2 2 3" xfId="6372"/>
    <cellStyle name="Normal 2 2 4 2 3" xfId="7849"/>
    <cellStyle name="Normal 2 2 4 2 4" xfId="4928"/>
    <cellStyle name="Normal 2 2 4 3" xfId="2321"/>
    <cellStyle name="Normal 2 2 4 3 2" xfId="3765"/>
    <cellStyle name="Normal 2 2 4 3 2 2" xfId="9575"/>
    <cellStyle name="Normal 2 2 4 3 2 3" xfId="6653"/>
    <cellStyle name="Normal 2 2 4 3 3" xfId="8131"/>
    <cellStyle name="Normal 2 2 4 3 4" xfId="5209"/>
    <cellStyle name="Normal 2 2 4 4" xfId="2890"/>
    <cellStyle name="Normal 2 2 4 4 2" xfId="8700"/>
    <cellStyle name="Normal 2 2 4 4 3" xfId="5778"/>
    <cellStyle name="Normal 2 2 4 5" xfId="7227"/>
    <cellStyle name="Normal 2 2 4 6" xfId="4334"/>
    <cellStyle name="Normal 2 2 5" xfId="2171"/>
    <cellStyle name="Normal 2 2 5 2" xfId="3616"/>
    <cellStyle name="Normal 2 2 5 2 2" xfId="9426"/>
    <cellStyle name="Normal 2 2 5 2 3" xfId="6504"/>
    <cellStyle name="Normal 2 2 5 3" xfId="7982"/>
    <cellStyle name="Normal 2 2 5 4" xfId="5060"/>
    <cellStyle name="Normal 2 2 6" xfId="518"/>
    <cellStyle name="Normal 2 3" xfId="243"/>
    <cellStyle name="Normal 2 3 2" xfId="277"/>
    <cellStyle name="Normal 2 3 2 2" xfId="1353"/>
    <cellStyle name="Normal 2 3 2 2 2" xfId="2038"/>
    <cellStyle name="Normal 2 3 2 2 2 2" xfId="3486"/>
    <cellStyle name="Normal 2 3 2 2 2 2 2" xfId="9296"/>
    <cellStyle name="Normal 2 3 2 2 2 2 3" xfId="6374"/>
    <cellStyle name="Normal 2 3 2 2 2 3" xfId="7851"/>
    <cellStyle name="Normal 2 3 2 2 2 4" xfId="4930"/>
    <cellStyle name="Normal 2 3 2 2 3" xfId="2323"/>
    <cellStyle name="Normal 2 3 2 2 3 2" xfId="3767"/>
    <cellStyle name="Normal 2 3 2 2 3 2 2" xfId="9577"/>
    <cellStyle name="Normal 2 3 2 2 3 2 3" xfId="6655"/>
    <cellStyle name="Normal 2 3 2 2 3 3" xfId="8133"/>
    <cellStyle name="Normal 2 3 2 2 3 4" xfId="5211"/>
    <cellStyle name="Normal 2 3 2 2 4" xfId="2892"/>
    <cellStyle name="Normal 2 3 2 2 4 2" xfId="8702"/>
    <cellStyle name="Normal 2 3 2 2 4 3" xfId="5780"/>
    <cellStyle name="Normal 2 3 2 2 5" xfId="7229"/>
    <cellStyle name="Normal 2 3 2 2 6" xfId="4336"/>
    <cellStyle name="Normal 2 3 2 3" xfId="2037"/>
    <cellStyle name="Normal 2 3 2 3 2" xfId="3485"/>
    <cellStyle name="Normal 2 3 2 3 2 2" xfId="9295"/>
    <cellStyle name="Normal 2 3 2 3 2 3" xfId="6373"/>
    <cellStyle name="Normal 2 3 2 3 3" xfId="7850"/>
    <cellStyle name="Normal 2 3 2 3 4" xfId="4929"/>
    <cellStyle name="Normal 2 3 2 4" xfId="2179"/>
    <cellStyle name="Normal 2 3 2 4 2" xfId="3624"/>
    <cellStyle name="Normal 2 3 2 4 2 2" xfId="9434"/>
    <cellStyle name="Normal 2 3 2 4 2 3" xfId="6512"/>
    <cellStyle name="Normal 2 3 2 4 3" xfId="7990"/>
    <cellStyle name="Normal 2 3 2 4 4" xfId="5068"/>
    <cellStyle name="Normal 2 3 2 5" xfId="2322"/>
    <cellStyle name="Normal 2 3 2 5 2" xfId="3766"/>
    <cellStyle name="Normal 2 3 2 5 2 2" xfId="9576"/>
    <cellStyle name="Normal 2 3 2 5 2 3" xfId="6654"/>
    <cellStyle name="Normal 2 3 2 5 3" xfId="8132"/>
    <cellStyle name="Normal 2 3 2 5 4" xfId="5210"/>
    <cellStyle name="Normal 2 3 2 6" xfId="2891"/>
    <cellStyle name="Normal 2 3 2 6 2" xfId="8701"/>
    <cellStyle name="Normal 2 3 2 6 3" xfId="5779"/>
    <cellStyle name="Normal 2 3 2 7" xfId="7228"/>
    <cellStyle name="Normal 2 3 2 8" xfId="4335"/>
    <cellStyle name="Normal 2 3 2 9" xfId="1352"/>
    <cellStyle name="Normal 2 3 3" xfId="1354"/>
    <cellStyle name="Normal 2 3 3 2" xfId="2039"/>
    <cellStyle name="Normal 2 3 3 2 2" xfId="3487"/>
    <cellStyle name="Normal 2 3 3 2 2 2" xfId="9297"/>
    <cellStyle name="Normal 2 3 3 2 2 3" xfId="6375"/>
    <cellStyle name="Normal 2 3 3 2 3" xfId="7852"/>
    <cellStyle name="Normal 2 3 3 2 4" xfId="4931"/>
    <cellStyle name="Normal 2 3 3 3" xfId="2324"/>
    <cellStyle name="Normal 2 3 3 3 2" xfId="3768"/>
    <cellStyle name="Normal 2 3 3 3 2 2" xfId="9578"/>
    <cellStyle name="Normal 2 3 3 3 2 3" xfId="6656"/>
    <cellStyle name="Normal 2 3 3 3 3" xfId="8134"/>
    <cellStyle name="Normal 2 3 3 3 4" xfId="5212"/>
    <cellStyle name="Normal 2 3 3 4" xfId="2893"/>
    <cellStyle name="Normal 2 3 3 4 2" xfId="8703"/>
    <cellStyle name="Normal 2 3 3 4 3" xfId="5781"/>
    <cellStyle name="Normal 2 3 3 5" xfId="7230"/>
    <cellStyle name="Normal 2 3 3 6" xfId="4337"/>
    <cellStyle name="Normal 2 3 4" xfId="1355"/>
    <cellStyle name="Normal 2 3 4 2" xfId="2040"/>
    <cellStyle name="Normal 2 3 4 2 2" xfId="3488"/>
    <cellStyle name="Normal 2 3 4 2 2 2" xfId="9298"/>
    <cellStyle name="Normal 2 3 4 2 2 3" xfId="6376"/>
    <cellStyle name="Normal 2 3 4 2 3" xfId="7853"/>
    <cellStyle name="Normal 2 3 4 2 4" xfId="4932"/>
    <cellStyle name="Normal 2 3 4 3" xfId="2325"/>
    <cellStyle name="Normal 2 3 4 3 2" xfId="3769"/>
    <cellStyle name="Normal 2 3 4 3 2 2" xfId="9579"/>
    <cellStyle name="Normal 2 3 4 3 2 3" xfId="6657"/>
    <cellStyle name="Normal 2 3 4 3 3" xfId="8135"/>
    <cellStyle name="Normal 2 3 4 3 4" xfId="5213"/>
    <cellStyle name="Normal 2 3 4 4" xfId="2894"/>
    <cellStyle name="Normal 2 3 4 4 2" xfId="8704"/>
    <cellStyle name="Normal 2 3 4 4 3" xfId="5782"/>
    <cellStyle name="Normal 2 3 4 5" xfId="7231"/>
    <cellStyle name="Normal 2 3 4 6" xfId="4338"/>
    <cellStyle name="Normal 2 3 5" xfId="2173"/>
    <cellStyle name="Normal 2 3 5 2" xfId="3618"/>
    <cellStyle name="Normal 2 3 5 2 2" xfId="9428"/>
    <cellStyle name="Normal 2 3 5 2 3" xfId="6506"/>
    <cellStyle name="Normal 2 3 5 3" xfId="7984"/>
    <cellStyle name="Normal 2 3 5 4" xfId="5062"/>
    <cellStyle name="Normal 2 3 6" xfId="519"/>
    <cellStyle name="Normal 2 4" xfId="132"/>
    <cellStyle name="Normal 2 4 10" xfId="3867"/>
    <cellStyle name="Normal 2 4 11" xfId="520"/>
    <cellStyle name="Normal 2 4 2" xfId="1357"/>
    <cellStyle name="Normal 2 4 2 2" xfId="2042"/>
    <cellStyle name="Normal 2 4 2 2 2" xfId="3490"/>
    <cellStyle name="Normal 2 4 2 2 2 2" xfId="9300"/>
    <cellStyle name="Normal 2 4 2 2 2 3" xfId="6378"/>
    <cellStyle name="Normal 2 4 2 2 3" xfId="7855"/>
    <cellStyle name="Normal 2 4 2 2 4" xfId="4934"/>
    <cellStyle name="Normal 2 4 2 3" xfId="2327"/>
    <cellStyle name="Normal 2 4 2 3 2" xfId="3771"/>
    <cellStyle name="Normal 2 4 2 3 2 2" xfId="9581"/>
    <cellStyle name="Normal 2 4 2 3 2 3" xfId="6659"/>
    <cellStyle name="Normal 2 4 2 3 3" xfId="8137"/>
    <cellStyle name="Normal 2 4 2 3 4" xfId="5215"/>
    <cellStyle name="Normal 2 4 2 4" xfId="2896"/>
    <cellStyle name="Normal 2 4 2 4 2" xfId="8706"/>
    <cellStyle name="Normal 2 4 2 4 3" xfId="5784"/>
    <cellStyle name="Normal 2 4 2 5" xfId="7233"/>
    <cellStyle name="Normal 2 4 2 6" xfId="4340"/>
    <cellStyle name="Normal 2 4 3" xfId="1356"/>
    <cellStyle name="Normal 2 4 3 2" xfId="2041"/>
    <cellStyle name="Normal 2 4 3 2 2" xfId="3489"/>
    <cellStyle name="Normal 2 4 3 2 2 2" xfId="9299"/>
    <cellStyle name="Normal 2 4 3 2 2 3" xfId="6377"/>
    <cellStyle name="Normal 2 4 3 2 3" xfId="7854"/>
    <cellStyle name="Normal 2 4 3 2 4" xfId="4933"/>
    <cellStyle name="Normal 2 4 3 3" xfId="2895"/>
    <cellStyle name="Normal 2 4 3 3 2" xfId="8705"/>
    <cellStyle name="Normal 2 4 3 3 3" xfId="5783"/>
    <cellStyle name="Normal 2 4 3 4" xfId="7232"/>
    <cellStyle name="Normal 2 4 3 5" xfId="4339"/>
    <cellStyle name="Normal 2 4 4" xfId="831"/>
    <cellStyle name="Normal 2 4 4 2" xfId="1724"/>
    <cellStyle name="Normal 2 4 4 2 2" xfId="3192"/>
    <cellStyle name="Normal 2 4 4 2 2 2" xfId="9002"/>
    <cellStyle name="Normal 2 4 4 2 2 3" xfId="6080"/>
    <cellStyle name="Normal 2 4 4 2 3" xfId="7537"/>
    <cellStyle name="Normal 2 4 4 2 4" xfId="4636"/>
    <cellStyle name="Normal 2 4 4 3" xfId="2598"/>
    <cellStyle name="Normal 2 4 4 3 2" xfId="8408"/>
    <cellStyle name="Normal 2 4 4 3 3" xfId="5486"/>
    <cellStyle name="Normal 2 4 4 4" xfId="6935"/>
    <cellStyle name="Normal 2 4 4 5" xfId="4042"/>
    <cellStyle name="Normal 2 4 5" xfId="1549"/>
    <cellStyle name="Normal 2 4 5 2" xfId="3017"/>
    <cellStyle name="Normal 2 4 5 2 2" xfId="8827"/>
    <cellStyle name="Normal 2 4 5 2 3" xfId="5905"/>
    <cellStyle name="Normal 2 4 5 3" xfId="7362"/>
    <cellStyle name="Normal 2 4 5 4" xfId="4461"/>
    <cellStyle name="Normal 2 4 6" xfId="2175"/>
    <cellStyle name="Normal 2 4 6 2" xfId="3620"/>
    <cellStyle name="Normal 2 4 6 2 2" xfId="9430"/>
    <cellStyle name="Normal 2 4 6 2 3" xfId="6508"/>
    <cellStyle name="Normal 2 4 6 3" xfId="7986"/>
    <cellStyle name="Normal 2 4 6 4" xfId="5064"/>
    <cellStyle name="Normal 2 4 7" xfId="2326"/>
    <cellStyle name="Normal 2 4 7 2" xfId="3770"/>
    <cellStyle name="Normal 2 4 7 2 2" xfId="9580"/>
    <cellStyle name="Normal 2 4 7 2 3" xfId="6658"/>
    <cellStyle name="Normal 2 4 7 3" xfId="8136"/>
    <cellStyle name="Normal 2 4 7 4" xfId="5214"/>
    <cellStyle name="Normal 2 4 8" xfId="2423"/>
    <cellStyle name="Normal 2 4 8 2" xfId="8233"/>
    <cellStyle name="Normal 2 4 8 3" xfId="5311"/>
    <cellStyle name="Normal 2 4 9" xfId="6755"/>
    <cellStyle name="Normal 2 5" xfId="774"/>
    <cellStyle name="Normal 2 6" xfId="2169"/>
    <cellStyle name="Normal 2 6 2" xfId="3614"/>
    <cellStyle name="Normal 2 6 2 2" xfId="9424"/>
    <cellStyle name="Normal 2 6 2 3" xfId="6502"/>
    <cellStyle name="Normal 2 6 3" xfId="7980"/>
    <cellStyle name="Normal 2 6 4" xfId="5058"/>
    <cellStyle name="Normal 20" xfId="521"/>
    <cellStyle name="Normal 20 2" xfId="1358"/>
    <cellStyle name="Normal 200" xfId="775"/>
    <cellStyle name="Normal 200 2" xfId="1359"/>
    <cellStyle name="Normal 200 2 2" xfId="2043"/>
    <cellStyle name="Normal 200 2 2 2" xfId="3491"/>
    <cellStyle name="Normal 200 2 2 2 2" xfId="9301"/>
    <cellStyle name="Normal 200 2 2 2 3" xfId="6379"/>
    <cellStyle name="Normal 200 2 2 3" xfId="7856"/>
    <cellStyle name="Normal 200 2 2 4" xfId="4935"/>
    <cellStyle name="Normal 200 2 3" xfId="2897"/>
    <cellStyle name="Normal 200 2 3 2" xfId="8707"/>
    <cellStyle name="Normal 200 2 3 3" xfId="5785"/>
    <cellStyle name="Normal 200 2 4" xfId="7234"/>
    <cellStyle name="Normal 200 2 5" xfId="4341"/>
    <cellStyle name="Normal 200 3" xfId="953"/>
    <cellStyle name="Normal 200 3 2" xfId="1846"/>
    <cellStyle name="Normal 200 3 2 2" xfId="3314"/>
    <cellStyle name="Normal 200 3 2 2 2" xfId="9124"/>
    <cellStyle name="Normal 200 3 2 2 3" xfId="6202"/>
    <cellStyle name="Normal 200 3 2 3" xfId="7659"/>
    <cellStyle name="Normal 200 3 2 4" xfId="4758"/>
    <cellStyle name="Normal 200 3 3" xfId="2720"/>
    <cellStyle name="Normal 200 3 3 2" xfId="8530"/>
    <cellStyle name="Normal 200 3 3 3" xfId="5608"/>
    <cellStyle name="Normal 200 3 4" xfId="7057"/>
    <cellStyle name="Normal 200 3 5" xfId="4164"/>
    <cellStyle name="Normal 200 4" xfId="1671"/>
    <cellStyle name="Normal 200 4 2" xfId="3139"/>
    <cellStyle name="Normal 200 4 2 2" xfId="8949"/>
    <cellStyle name="Normal 200 4 2 3" xfId="6027"/>
    <cellStyle name="Normal 200 4 3" xfId="7484"/>
    <cellStyle name="Normal 200 4 4" xfId="4583"/>
    <cellStyle name="Normal 200 5" xfId="2328"/>
    <cellStyle name="Normal 200 5 2" xfId="3772"/>
    <cellStyle name="Normal 200 5 2 2" xfId="9582"/>
    <cellStyle name="Normal 200 5 2 3" xfId="6660"/>
    <cellStyle name="Normal 200 5 3" xfId="8138"/>
    <cellStyle name="Normal 200 5 4" xfId="5216"/>
    <cellStyle name="Normal 200 6" xfId="2545"/>
    <cellStyle name="Normal 200 6 2" xfId="8355"/>
    <cellStyle name="Normal 200 6 3" xfId="5433"/>
    <cellStyle name="Normal 200 7" xfId="6882"/>
    <cellStyle name="Normal 200 8" xfId="3989"/>
    <cellStyle name="Normal 201" xfId="778"/>
    <cellStyle name="Normal 201 2" xfId="1360"/>
    <cellStyle name="Normal 201 2 2" xfId="2044"/>
    <cellStyle name="Normal 201 2 2 2" xfId="3492"/>
    <cellStyle name="Normal 201 2 2 2 2" xfId="9302"/>
    <cellStyle name="Normal 201 2 2 2 3" xfId="6380"/>
    <cellStyle name="Normal 201 2 2 3" xfId="7857"/>
    <cellStyle name="Normal 201 2 2 4" xfId="4936"/>
    <cellStyle name="Normal 201 2 3" xfId="2898"/>
    <cellStyle name="Normal 201 2 3 2" xfId="8708"/>
    <cellStyle name="Normal 201 2 3 3" xfId="5786"/>
    <cellStyle name="Normal 201 2 4" xfId="7235"/>
    <cellStyle name="Normal 201 2 5" xfId="4342"/>
    <cellStyle name="Normal 201 3" xfId="956"/>
    <cellStyle name="Normal 201 3 2" xfId="1849"/>
    <cellStyle name="Normal 201 3 2 2" xfId="3317"/>
    <cellStyle name="Normal 201 3 2 2 2" xfId="9127"/>
    <cellStyle name="Normal 201 3 2 2 3" xfId="6205"/>
    <cellStyle name="Normal 201 3 2 3" xfId="7662"/>
    <cellStyle name="Normal 201 3 2 4" xfId="4761"/>
    <cellStyle name="Normal 201 3 3" xfId="2723"/>
    <cellStyle name="Normal 201 3 3 2" xfId="8533"/>
    <cellStyle name="Normal 201 3 3 3" xfId="5611"/>
    <cellStyle name="Normal 201 3 4" xfId="7060"/>
    <cellStyle name="Normal 201 3 5" xfId="4167"/>
    <cellStyle name="Normal 201 4" xfId="1674"/>
    <cellStyle name="Normal 201 4 2" xfId="3142"/>
    <cellStyle name="Normal 201 4 2 2" xfId="8952"/>
    <cellStyle name="Normal 201 4 2 3" xfId="6030"/>
    <cellStyle name="Normal 201 4 3" xfId="7487"/>
    <cellStyle name="Normal 201 4 4" xfId="4586"/>
    <cellStyle name="Normal 201 5" xfId="2329"/>
    <cellStyle name="Normal 201 5 2" xfId="3773"/>
    <cellStyle name="Normal 201 5 2 2" xfId="9583"/>
    <cellStyle name="Normal 201 5 2 3" xfId="6661"/>
    <cellStyle name="Normal 201 5 3" xfId="8139"/>
    <cellStyle name="Normal 201 5 4" xfId="5217"/>
    <cellStyle name="Normal 201 6" xfId="2548"/>
    <cellStyle name="Normal 201 6 2" xfId="8358"/>
    <cellStyle name="Normal 201 6 3" xfId="5436"/>
    <cellStyle name="Normal 201 7" xfId="6885"/>
    <cellStyle name="Normal 201 8" xfId="3992"/>
    <cellStyle name="Normal 202" xfId="790"/>
    <cellStyle name="Normal 202 2" xfId="1361"/>
    <cellStyle name="Normal 202 2 2" xfId="2045"/>
    <cellStyle name="Normal 202 2 2 2" xfId="3493"/>
    <cellStyle name="Normal 202 2 2 2 2" xfId="9303"/>
    <cellStyle name="Normal 202 2 2 2 3" xfId="6381"/>
    <cellStyle name="Normal 202 2 2 3" xfId="7858"/>
    <cellStyle name="Normal 202 2 2 4" xfId="4937"/>
    <cellStyle name="Normal 202 2 3" xfId="2899"/>
    <cellStyle name="Normal 202 2 3 2" xfId="8709"/>
    <cellStyle name="Normal 202 2 3 3" xfId="5787"/>
    <cellStyle name="Normal 202 2 4" xfId="7236"/>
    <cellStyle name="Normal 202 2 5" xfId="4343"/>
    <cellStyle name="Normal 202 3" xfId="968"/>
    <cellStyle name="Normal 202 3 2" xfId="1861"/>
    <cellStyle name="Normal 202 3 2 2" xfId="3329"/>
    <cellStyle name="Normal 202 3 2 2 2" xfId="9139"/>
    <cellStyle name="Normal 202 3 2 2 3" xfId="6217"/>
    <cellStyle name="Normal 202 3 2 3" xfId="7674"/>
    <cellStyle name="Normal 202 3 2 4" xfId="4773"/>
    <cellStyle name="Normal 202 3 3" xfId="2735"/>
    <cellStyle name="Normal 202 3 3 2" xfId="8545"/>
    <cellStyle name="Normal 202 3 3 3" xfId="5623"/>
    <cellStyle name="Normal 202 3 4" xfId="7072"/>
    <cellStyle name="Normal 202 3 5" xfId="4179"/>
    <cellStyle name="Normal 202 4" xfId="1686"/>
    <cellStyle name="Normal 202 4 2" xfId="3154"/>
    <cellStyle name="Normal 202 4 2 2" xfId="8964"/>
    <cellStyle name="Normal 202 4 2 3" xfId="6042"/>
    <cellStyle name="Normal 202 4 3" xfId="7499"/>
    <cellStyle name="Normal 202 4 4" xfId="4598"/>
    <cellStyle name="Normal 202 5" xfId="2330"/>
    <cellStyle name="Normal 202 5 2" xfId="3774"/>
    <cellStyle name="Normal 202 5 2 2" xfId="9584"/>
    <cellStyle name="Normal 202 5 2 3" xfId="6662"/>
    <cellStyle name="Normal 202 5 3" xfId="8140"/>
    <cellStyle name="Normal 202 5 4" xfId="5218"/>
    <cellStyle name="Normal 202 6" xfId="2560"/>
    <cellStyle name="Normal 202 6 2" xfId="8370"/>
    <cellStyle name="Normal 202 6 3" xfId="5448"/>
    <cellStyle name="Normal 202 7" xfId="6897"/>
    <cellStyle name="Normal 202 8" xfId="4004"/>
    <cellStyle name="Normal 203" xfId="783"/>
    <cellStyle name="Normal 203 2" xfId="1362"/>
    <cellStyle name="Normal 203 2 2" xfId="2046"/>
    <cellStyle name="Normal 203 2 2 2" xfId="3494"/>
    <cellStyle name="Normal 203 2 2 2 2" xfId="9304"/>
    <cellStyle name="Normal 203 2 2 2 3" xfId="6382"/>
    <cellStyle name="Normal 203 2 2 3" xfId="7859"/>
    <cellStyle name="Normal 203 2 2 4" xfId="4938"/>
    <cellStyle name="Normal 203 2 3" xfId="2900"/>
    <cellStyle name="Normal 203 2 3 2" xfId="8710"/>
    <cellStyle name="Normal 203 2 3 3" xfId="5788"/>
    <cellStyle name="Normal 203 2 4" xfId="7237"/>
    <cellStyle name="Normal 203 2 5" xfId="4344"/>
    <cellStyle name="Normal 203 3" xfId="961"/>
    <cellStyle name="Normal 203 3 2" xfId="1854"/>
    <cellStyle name="Normal 203 3 2 2" xfId="3322"/>
    <cellStyle name="Normal 203 3 2 2 2" xfId="9132"/>
    <cellStyle name="Normal 203 3 2 2 3" xfId="6210"/>
    <cellStyle name="Normal 203 3 2 3" xfId="7667"/>
    <cellStyle name="Normal 203 3 2 4" xfId="4766"/>
    <cellStyle name="Normal 203 3 3" xfId="2728"/>
    <cellStyle name="Normal 203 3 3 2" xfId="8538"/>
    <cellStyle name="Normal 203 3 3 3" xfId="5616"/>
    <cellStyle name="Normal 203 3 4" xfId="7065"/>
    <cellStyle name="Normal 203 3 5" xfId="4172"/>
    <cellStyle name="Normal 203 4" xfId="1679"/>
    <cellStyle name="Normal 203 4 2" xfId="3147"/>
    <cellStyle name="Normal 203 4 2 2" xfId="8957"/>
    <cellStyle name="Normal 203 4 2 3" xfId="6035"/>
    <cellStyle name="Normal 203 4 3" xfId="7492"/>
    <cellStyle name="Normal 203 4 4" xfId="4591"/>
    <cellStyle name="Normal 203 5" xfId="2331"/>
    <cellStyle name="Normal 203 5 2" xfId="3775"/>
    <cellStyle name="Normal 203 5 2 2" xfId="9585"/>
    <cellStyle name="Normal 203 5 2 3" xfId="6663"/>
    <cellStyle name="Normal 203 5 3" xfId="8141"/>
    <cellStyle name="Normal 203 5 4" xfId="5219"/>
    <cellStyle name="Normal 203 6" xfId="2553"/>
    <cellStyle name="Normal 203 6 2" xfId="8363"/>
    <cellStyle name="Normal 203 6 3" xfId="5441"/>
    <cellStyle name="Normal 203 7" xfId="6890"/>
    <cellStyle name="Normal 203 8" xfId="3997"/>
    <cellStyle name="Normal 204" xfId="786"/>
    <cellStyle name="Normal 204 2" xfId="1363"/>
    <cellStyle name="Normal 204 2 2" xfId="2047"/>
    <cellStyle name="Normal 204 2 2 2" xfId="3495"/>
    <cellStyle name="Normal 204 2 2 2 2" xfId="9305"/>
    <cellStyle name="Normal 204 2 2 2 3" xfId="6383"/>
    <cellStyle name="Normal 204 2 2 3" xfId="7860"/>
    <cellStyle name="Normal 204 2 2 4" xfId="4939"/>
    <cellStyle name="Normal 204 2 3" xfId="2901"/>
    <cellStyle name="Normal 204 2 3 2" xfId="8711"/>
    <cellStyle name="Normal 204 2 3 3" xfId="5789"/>
    <cellStyle name="Normal 204 2 4" xfId="7238"/>
    <cellStyle name="Normal 204 2 5" xfId="4345"/>
    <cellStyle name="Normal 204 3" xfId="964"/>
    <cellStyle name="Normal 204 3 2" xfId="1857"/>
    <cellStyle name="Normal 204 3 2 2" xfId="3325"/>
    <cellStyle name="Normal 204 3 2 2 2" xfId="9135"/>
    <cellStyle name="Normal 204 3 2 2 3" xfId="6213"/>
    <cellStyle name="Normal 204 3 2 3" xfId="7670"/>
    <cellStyle name="Normal 204 3 2 4" xfId="4769"/>
    <cellStyle name="Normal 204 3 3" xfId="2731"/>
    <cellStyle name="Normal 204 3 3 2" xfId="8541"/>
    <cellStyle name="Normal 204 3 3 3" xfId="5619"/>
    <cellStyle name="Normal 204 3 4" xfId="7068"/>
    <cellStyle name="Normal 204 3 5" xfId="4175"/>
    <cellStyle name="Normal 204 4" xfId="1682"/>
    <cellStyle name="Normal 204 4 2" xfId="3150"/>
    <cellStyle name="Normal 204 4 2 2" xfId="8960"/>
    <cellStyle name="Normal 204 4 2 3" xfId="6038"/>
    <cellStyle name="Normal 204 4 3" xfId="7495"/>
    <cellStyle name="Normal 204 4 4" xfId="4594"/>
    <cellStyle name="Normal 204 5" xfId="2332"/>
    <cellStyle name="Normal 204 5 2" xfId="3776"/>
    <cellStyle name="Normal 204 5 2 2" xfId="9586"/>
    <cellStyle name="Normal 204 5 2 3" xfId="6664"/>
    <cellStyle name="Normal 204 5 3" xfId="8142"/>
    <cellStyle name="Normal 204 5 4" xfId="5220"/>
    <cellStyle name="Normal 204 6" xfId="2556"/>
    <cellStyle name="Normal 204 6 2" xfId="8366"/>
    <cellStyle name="Normal 204 6 3" xfId="5444"/>
    <cellStyle name="Normal 204 7" xfId="6893"/>
    <cellStyle name="Normal 204 8" xfId="4000"/>
    <cellStyle name="Normal 205" xfId="800"/>
    <cellStyle name="Normal 205 2" xfId="1364"/>
    <cellStyle name="Normal 205 2 2" xfId="2048"/>
    <cellStyle name="Normal 205 2 2 2" xfId="3496"/>
    <cellStyle name="Normal 205 2 2 2 2" xfId="9306"/>
    <cellStyle name="Normal 205 2 2 2 3" xfId="6384"/>
    <cellStyle name="Normal 205 2 2 3" xfId="7861"/>
    <cellStyle name="Normal 205 2 2 4" xfId="4940"/>
    <cellStyle name="Normal 205 2 3" xfId="2902"/>
    <cellStyle name="Normal 205 2 3 2" xfId="8712"/>
    <cellStyle name="Normal 205 2 3 3" xfId="5790"/>
    <cellStyle name="Normal 205 2 4" xfId="7239"/>
    <cellStyle name="Normal 205 2 5" xfId="4346"/>
    <cellStyle name="Normal 205 3" xfId="978"/>
    <cellStyle name="Normal 205 3 2" xfId="1871"/>
    <cellStyle name="Normal 205 3 2 2" xfId="3339"/>
    <cellStyle name="Normal 205 3 2 2 2" xfId="9149"/>
    <cellStyle name="Normal 205 3 2 2 3" xfId="6227"/>
    <cellStyle name="Normal 205 3 2 3" xfId="7684"/>
    <cellStyle name="Normal 205 3 2 4" xfId="4783"/>
    <cellStyle name="Normal 205 3 3" xfId="2745"/>
    <cellStyle name="Normal 205 3 3 2" xfId="8555"/>
    <cellStyle name="Normal 205 3 3 3" xfId="5633"/>
    <cellStyle name="Normal 205 3 4" xfId="7082"/>
    <cellStyle name="Normal 205 3 5" xfId="4189"/>
    <cellStyle name="Normal 205 4" xfId="1696"/>
    <cellStyle name="Normal 205 4 2" xfId="3164"/>
    <cellStyle name="Normal 205 4 2 2" xfId="8974"/>
    <cellStyle name="Normal 205 4 2 3" xfId="6052"/>
    <cellStyle name="Normal 205 4 3" xfId="7509"/>
    <cellStyle name="Normal 205 4 4" xfId="4608"/>
    <cellStyle name="Normal 205 5" xfId="2333"/>
    <cellStyle name="Normal 205 5 2" xfId="3777"/>
    <cellStyle name="Normal 205 5 2 2" xfId="9587"/>
    <cellStyle name="Normal 205 5 2 3" xfId="6665"/>
    <cellStyle name="Normal 205 5 3" xfId="8143"/>
    <cellStyle name="Normal 205 5 4" xfId="5221"/>
    <cellStyle name="Normal 205 6" xfId="2570"/>
    <cellStyle name="Normal 205 6 2" xfId="8380"/>
    <cellStyle name="Normal 205 6 3" xfId="5458"/>
    <cellStyle name="Normal 205 7" xfId="6907"/>
    <cellStyle name="Normal 205 8" xfId="4014"/>
    <cellStyle name="Normal 206" xfId="781"/>
    <cellStyle name="Normal 206 2" xfId="1366"/>
    <cellStyle name="Normal 206 3" xfId="1365"/>
    <cellStyle name="Normal 206 3 2" xfId="2049"/>
    <cellStyle name="Normal 206 3 2 2" xfId="3497"/>
    <cellStyle name="Normal 206 3 2 2 2" xfId="9307"/>
    <cellStyle name="Normal 206 3 2 2 3" xfId="6385"/>
    <cellStyle name="Normal 206 3 2 3" xfId="7862"/>
    <cellStyle name="Normal 206 3 2 4" xfId="4941"/>
    <cellStyle name="Normal 206 3 3" xfId="2903"/>
    <cellStyle name="Normal 206 3 3 2" xfId="8713"/>
    <cellStyle name="Normal 206 3 3 3" xfId="5791"/>
    <cellStyle name="Normal 206 3 4" xfId="7240"/>
    <cellStyle name="Normal 206 3 5" xfId="4347"/>
    <cellStyle name="Normal 206 4" xfId="959"/>
    <cellStyle name="Normal 206 4 2" xfId="1852"/>
    <cellStyle name="Normal 206 4 2 2" xfId="3320"/>
    <cellStyle name="Normal 206 4 2 2 2" xfId="9130"/>
    <cellStyle name="Normal 206 4 2 2 3" xfId="6208"/>
    <cellStyle name="Normal 206 4 2 3" xfId="7665"/>
    <cellStyle name="Normal 206 4 2 4" xfId="4764"/>
    <cellStyle name="Normal 206 4 3" xfId="2726"/>
    <cellStyle name="Normal 206 4 3 2" xfId="8536"/>
    <cellStyle name="Normal 206 4 3 3" xfId="5614"/>
    <cellStyle name="Normal 206 4 4" xfId="7063"/>
    <cellStyle name="Normal 206 4 5" xfId="4170"/>
    <cellStyle name="Normal 206 5" xfId="1677"/>
    <cellStyle name="Normal 206 5 2" xfId="3145"/>
    <cellStyle name="Normal 206 5 2 2" xfId="8955"/>
    <cellStyle name="Normal 206 5 2 3" xfId="6033"/>
    <cellStyle name="Normal 206 5 3" xfId="7490"/>
    <cellStyle name="Normal 206 5 4" xfId="4589"/>
    <cellStyle name="Normal 206 6" xfId="2334"/>
    <cellStyle name="Normal 206 6 2" xfId="3778"/>
    <cellStyle name="Normal 206 6 2 2" xfId="9588"/>
    <cellStyle name="Normal 206 6 2 3" xfId="6666"/>
    <cellStyle name="Normal 206 6 3" xfId="8144"/>
    <cellStyle name="Normal 206 6 4" xfId="5222"/>
    <cellStyle name="Normal 206 7" xfId="2551"/>
    <cellStyle name="Normal 206 7 2" xfId="8361"/>
    <cellStyle name="Normal 206 7 3" xfId="5439"/>
    <cellStyle name="Normal 206 8" xfId="6888"/>
    <cellStyle name="Normal 206 9" xfId="3995"/>
    <cellStyle name="Normal 207" xfId="779"/>
    <cellStyle name="Normal 207 2" xfId="1367"/>
    <cellStyle name="Normal 207 2 2" xfId="2050"/>
    <cellStyle name="Normal 207 2 2 2" xfId="3498"/>
    <cellStyle name="Normal 207 2 2 2 2" xfId="9308"/>
    <cellStyle name="Normal 207 2 2 2 3" xfId="6386"/>
    <cellStyle name="Normal 207 2 2 3" xfId="7863"/>
    <cellStyle name="Normal 207 2 2 4" xfId="4942"/>
    <cellStyle name="Normal 207 2 3" xfId="2904"/>
    <cellStyle name="Normal 207 2 3 2" xfId="8714"/>
    <cellStyle name="Normal 207 2 3 3" xfId="5792"/>
    <cellStyle name="Normal 207 2 4" xfId="7241"/>
    <cellStyle name="Normal 207 2 5" xfId="4348"/>
    <cellStyle name="Normal 207 3" xfId="957"/>
    <cellStyle name="Normal 207 3 2" xfId="1850"/>
    <cellStyle name="Normal 207 3 2 2" xfId="3318"/>
    <cellStyle name="Normal 207 3 2 2 2" xfId="9128"/>
    <cellStyle name="Normal 207 3 2 2 3" xfId="6206"/>
    <cellStyle name="Normal 207 3 2 3" xfId="7663"/>
    <cellStyle name="Normal 207 3 2 4" xfId="4762"/>
    <cellStyle name="Normal 207 3 3" xfId="2724"/>
    <cellStyle name="Normal 207 3 3 2" xfId="8534"/>
    <cellStyle name="Normal 207 3 3 3" xfId="5612"/>
    <cellStyle name="Normal 207 3 4" xfId="7061"/>
    <cellStyle name="Normal 207 3 5" xfId="4168"/>
    <cellStyle name="Normal 207 4" xfId="1675"/>
    <cellStyle name="Normal 207 4 2" xfId="3143"/>
    <cellStyle name="Normal 207 4 2 2" xfId="8953"/>
    <cellStyle name="Normal 207 4 2 3" xfId="6031"/>
    <cellStyle name="Normal 207 4 3" xfId="7488"/>
    <cellStyle name="Normal 207 4 4" xfId="4587"/>
    <cellStyle name="Normal 207 5" xfId="2335"/>
    <cellStyle name="Normal 207 5 2" xfId="3779"/>
    <cellStyle name="Normal 207 5 2 2" xfId="9589"/>
    <cellStyle name="Normal 207 5 2 3" xfId="6667"/>
    <cellStyle name="Normal 207 5 3" xfId="8145"/>
    <cellStyle name="Normal 207 5 4" xfId="5223"/>
    <cellStyle name="Normal 207 6" xfId="2549"/>
    <cellStyle name="Normal 207 6 2" xfId="8359"/>
    <cellStyle name="Normal 207 6 3" xfId="5437"/>
    <cellStyle name="Normal 207 7" xfId="6886"/>
    <cellStyle name="Normal 207 8" xfId="3993"/>
    <cellStyle name="Normal 208" xfId="787"/>
    <cellStyle name="Normal 208 2" xfId="1368"/>
    <cellStyle name="Normal 208 2 2" xfId="2051"/>
    <cellStyle name="Normal 208 2 2 2" xfId="3499"/>
    <cellStyle name="Normal 208 2 2 2 2" xfId="9309"/>
    <cellStyle name="Normal 208 2 2 2 3" xfId="6387"/>
    <cellStyle name="Normal 208 2 2 3" xfId="7864"/>
    <cellStyle name="Normal 208 2 2 4" xfId="4943"/>
    <cellStyle name="Normal 208 2 3" xfId="2905"/>
    <cellStyle name="Normal 208 2 3 2" xfId="8715"/>
    <cellStyle name="Normal 208 2 3 3" xfId="5793"/>
    <cellStyle name="Normal 208 2 4" xfId="7242"/>
    <cellStyle name="Normal 208 2 5" xfId="4349"/>
    <cellStyle name="Normal 208 3" xfId="965"/>
    <cellStyle name="Normal 208 3 2" xfId="1858"/>
    <cellStyle name="Normal 208 3 2 2" xfId="3326"/>
    <cellStyle name="Normal 208 3 2 2 2" xfId="9136"/>
    <cellStyle name="Normal 208 3 2 2 3" xfId="6214"/>
    <cellStyle name="Normal 208 3 2 3" xfId="7671"/>
    <cellStyle name="Normal 208 3 2 4" xfId="4770"/>
    <cellStyle name="Normal 208 3 3" xfId="2732"/>
    <cellStyle name="Normal 208 3 3 2" xfId="8542"/>
    <cellStyle name="Normal 208 3 3 3" xfId="5620"/>
    <cellStyle name="Normal 208 3 4" xfId="7069"/>
    <cellStyle name="Normal 208 3 5" xfId="4176"/>
    <cellStyle name="Normal 208 4" xfId="1683"/>
    <cellStyle name="Normal 208 4 2" xfId="3151"/>
    <cellStyle name="Normal 208 4 2 2" xfId="8961"/>
    <cellStyle name="Normal 208 4 2 3" xfId="6039"/>
    <cellStyle name="Normal 208 4 3" xfId="7496"/>
    <cellStyle name="Normal 208 4 4" xfId="4595"/>
    <cellStyle name="Normal 208 5" xfId="2336"/>
    <cellStyle name="Normal 208 5 2" xfId="3780"/>
    <cellStyle name="Normal 208 5 2 2" xfId="9590"/>
    <cellStyle name="Normal 208 5 2 3" xfId="6668"/>
    <cellStyle name="Normal 208 5 3" xfId="8146"/>
    <cellStyle name="Normal 208 5 4" xfId="5224"/>
    <cellStyle name="Normal 208 6" xfId="2557"/>
    <cellStyle name="Normal 208 6 2" xfId="8367"/>
    <cellStyle name="Normal 208 6 3" xfId="5445"/>
    <cellStyle name="Normal 208 7" xfId="6894"/>
    <cellStyle name="Normal 208 8" xfId="4001"/>
    <cellStyle name="Normal 209" xfId="803"/>
    <cellStyle name="Normal 209 2" xfId="1369"/>
    <cellStyle name="Normal 209 2 2" xfId="2052"/>
    <cellStyle name="Normal 209 2 2 2" xfId="3500"/>
    <cellStyle name="Normal 209 2 2 2 2" xfId="9310"/>
    <cellStyle name="Normal 209 2 2 2 3" xfId="6388"/>
    <cellStyle name="Normal 209 2 2 3" xfId="7865"/>
    <cellStyle name="Normal 209 2 2 4" xfId="4944"/>
    <cellStyle name="Normal 209 2 3" xfId="2906"/>
    <cellStyle name="Normal 209 2 3 2" xfId="8716"/>
    <cellStyle name="Normal 209 2 3 3" xfId="5794"/>
    <cellStyle name="Normal 209 2 4" xfId="7243"/>
    <cellStyle name="Normal 209 2 5" xfId="4350"/>
    <cellStyle name="Normal 209 3" xfId="981"/>
    <cellStyle name="Normal 209 3 2" xfId="1874"/>
    <cellStyle name="Normal 209 3 2 2" xfId="3342"/>
    <cellStyle name="Normal 209 3 2 2 2" xfId="9152"/>
    <cellStyle name="Normal 209 3 2 2 3" xfId="6230"/>
    <cellStyle name="Normal 209 3 2 3" xfId="7687"/>
    <cellStyle name="Normal 209 3 2 4" xfId="4786"/>
    <cellStyle name="Normal 209 3 3" xfId="2748"/>
    <cellStyle name="Normal 209 3 3 2" xfId="8558"/>
    <cellStyle name="Normal 209 3 3 3" xfId="5636"/>
    <cellStyle name="Normal 209 3 4" xfId="7085"/>
    <cellStyle name="Normal 209 3 5" xfId="4192"/>
    <cellStyle name="Normal 209 4" xfId="1699"/>
    <cellStyle name="Normal 209 4 2" xfId="3167"/>
    <cellStyle name="Normal 209 4 2 2" xfId="8977"/>
    <cellStyle name="Normal 209 4 2 3" xfId="6055"/>
    <cellStyle name="Normal 209 4 3" xfId="7512"/>
    <cellStyle name="Normal 209 4 4" xfId="4611"/>
    <cellStyle name="Normal 209 5" xfId="2337"/>
    <cellStyle name="Normal 209 5 2" xfId="3781"/>
    <cellStyle name="Normal 209 5 2 2" xfId="9591"/>
    <cellStyle name="Normal 209 5 2 3" xfId="6669"/>
    <cellStyle name="Normal 209 5 3" xfId="8147"/>
    <cellStyle name="Normal 209 5 4" xfId="5225"/>
    <cellStyle name="Normal 209 6" xfId="2573"/>
    <cellStyle name="Normal 209 6 2" xfId="8383"/>
    <cellStyle name="Normal 209 6 3" xfId="5461"/>
    <cellStyle name="Normal 209 7" xfId="6910"/>
    <cellStyle name="Normal 209 8" xfId="4017"/>
    <cellStyle name="Normal 21" xfId="522"/>
    <cellStyle name="Normal 21 2" xfId="1370"/>
    <cellStyle name="Normal 210" xfId="789"/>
    <cellStyle name="Normal 210 2" xfId="1371"/>
    <cellStyle name="Normal 210 2 2" xfId="2053"/>
    <cellStyle name="Normal 210 2 2 2" xfId="3501"/>
    <cellStyle name="Normal 210 2 2 2 2" xfId="9311"/>
    <cellStyle name="Normal 210 2 2 2 3" xfId="6389"/>
    <cellStyle name="Normal 210 2 2 3" xfId="7866"/>
    <cellStyle name="Normal 210 2 2 4" xfId="4945"/>
    <cellStyle name="Normal 210 2 3" xfId="2907"/>
    <cellStyle name="Normal 210 2 3 2" xfId="8717"/>
    <cellStyle name="Normal 210 2 3 3" xfId="5795"/>
    <cellStyle name="Normal 210 2 4" xfId="7244"/>
    <cellStyle name="Normal 210 2 5" xfId="4351"/>
    <cellStyle name="Normal 210 3" xfId="967"/>
    <cellStyle name="Normal 210 3 2" xfId="1860"/>
    <cellStyle name="Normal 210 3 2 2" xfId="3328"/>
    <cellStyle name="Normal 210 3 2 2 2" xfId="9138"/>
    <cellStyle name="Normal 210 3 2 2 3" xfId="6216"/>
    <cellStyle name="Normal 210 3 2 3" xfId="7673"/>
    <cellStyle name="Normal 210 3 2 4" xfId="4772"/>
    <cellStyle name="Normal 210 3 3" xfId="2734"/>
    <cellStyle name="Normal 210 3 3 2" xfId="8544"/>
    <cellStyle name="Normal 210 3 3 3" xfId="5622"/>
    <cellStyle name="Normal 210 3 4" xfId="7071"/>
    <cellStyle name="Normal 210 3 5" xfId="4178"/>
    <cellStyle name="Normal 210 4" xfId="1685"/>
    <cellStyle name="Normal 210 4 2" xfId="3153"/>
    <cellStyle name="Normal 210 4 2 2" xfId="8963"/>
    <cellStyle name="Normal 210 4 2 3" xfId="6041"/>
    <cellStyle name="Normal 210 4 3" xfId="7498"/>
    <cellStyle name="Normal 210 4 4" xfId="4597"/>
    <cellStyle name="Normal 210 5" xfId="2338"/>
    <cellStyle name="Normal 210 5 2" xfId="3782"/>
    <cellStyle name="Normal 210 5 2 2" xfId="9592"/>
    <cellStyle name="Normal 210 5 2 3" xfId="6670"/>
    <cellStyle name="Normal 210 5 3" xfId="8148"/>
    <cellStyle name="Normal 210 5 4" xfId="5226"/>
    <cellStyle name="Normal 210 6" xfId="2559"/>
    <cellStyle name="Normal 210 6 2" xfId="8369"/>
    <cellStyle name="Normal 210 6 3" xfId="5447"/>
    <cellStyle name="Normal 210 7" xfId="6896"/>
    <cellStyle name="Normal 210 8" xfId="4003"/>
    <cellStyle name="Normal 211" xfId="780"/>
    <cellStyle name="Normal 211 2" xfId="1372"/>
    <cellStyle name="Normal 211 2 2" xfId="2054"/>
    <cellStyle name="Normal 211 2 2 2" xfId="3502"/>
    <cellStyle name="Normal 211 2 2 2 2" xfId="9312"/>
    <cellStyle name="Normal 211 2 2 2 3" xfId="6390"/>
    <cellStyle name="Normal 211 2 2 3" xfId="7867"/>
    <cellStyle name="Normal 211 2 2 4" xfId="4946"/>
    <cellStyle name="Normal 211 2 3" xfId="2908"/>
    <cellStyle name="Normal 211 2 3 2" xfId="8718"/>
    <cellStyle name="Normal 211 2 3 3" xfId="5796"/>
    <cellStyle name="Normal 211 2 4" xfId="7245"/>
    <cellStyle name="Normal 211 2 5" xfId="4352"/>
    <cellStyle name="Normal 211 3" xfId="958"/>
    <cellStyle name="Normal 211 3 2" xfId="1851"/>
    <cellStyle name="Normal 211 3 2 2" xfId="3319"/>
    <cellStyle name="Normal 211 3 2 2 2" xfId="9129"/>
    <cellStyle name="Normal 211 3 2 2 3" xfId="6207"/>
    <cellStyle name="Normal 211 3 2 3" xfId="7664"/>
    <cellStyle name="Normal 211 3 2 4" xfId="4763"/>
    <cellStyle name="Normal 211 3 3" xfId="2725"/>
    <cellStyle name="Normal 211 3 3 2" xfId="8535"/>
    <cellStyle name="Normal 211 3 3 3" xfId="5613"/>
    <cellStyle name="Normal 211 3 4" xfId="7062"/>
    <cellStyle name="Normal 211 3 5" xfId="4169"/>
    <cellStyle name="Normal 211 4" xfId="1676"/>
    <cellStyle name="Normal 211 4 2" xfId="3144"/>
    <cellStyle name="Normal 211 4 2 2" xfId="8954"/>
    <cellStyle name="Normal 211 4 2 3" xfId="6032"/>
    <cellStyle name="Normal 211 4 3" xfId="7489"/>
    <cellStyle name="Normal 211 4 4" xfId="4588"/>
    <cellStyle name="Normal 211 5" xfId="2339"/>
    <cellStyle name="Normal 211 5 2" xfId="3783"/>
    <cellStyle name="Normal 211 5 2 2" xfId="9593"/>
    <cellStyle name="Normal 211 5 2 3" xfId="6671"/>
    <cellStyle name="Normal 211 5 3" xfId="8149"/>
    <cellStyle name="Normal 211 5 4" xfId="5227"/>
    <cellStyle name="Normal 211 6" xfId="2550"/>
    <cellStyle name="Normal 211 6 2" xfId="8360"/>
    <cellStyle name="Normal 211 6 3" xfId="5438"/>
    <cellStyle name="Normal 211 7" xfId="6887"/>
    <cellStyle name="Normal 211 8" xfId="3994"/>
    <cellStyle name="Normal 212" xfId="807"/>
    <cellStyle name="Normal 212 2" xfId="1373"/>
    <cellStyle name="Normal 212 2 2" xfId="2055"/>
    <cellStyle name="Normal 212 2 2 2" xfId="3503"/>
    <cellStyle name="Normal 212 2 2 2 2" xfId="9313"/>
    <cellStyle name="Normal 212 2 2 2 3" xfId="6391"/>
    <cellStyle name="Normal 212 2 2 3" xfId="7868"/>
    <cellStyle name="Normal 212 2 2 4" xfId="4947"/>
    <cellStyle name="Normal 212 2 3" xfId="2909"/>
    <cellStyle name="Normal 212 2 3 2" xfId="8719"/>
    <cellStyle name="Normal 212 2 3 3" xfId="5797"/>
    <cellStyle name="Normal 212 2 4" xfId="7246"/>
    <cellStyle name="Normal 212 2 5" xfId="4353"/>
    <cellStyle name="Normal 212 3" xfId="985"/>
    <cellStyle name="Normal 212 3 2" xfId="1878"/>
    <cellStyle name="Normal 212 3 2 2" xfId="3346"/>
    <cellStyle name="Normal 212 3 2 2 2" xfId="9156"/>
    <cellStyle name="Normal 212 3 2 2 3" xfId="6234"/>
    <cellStyle name="Normal 212 3 2 3" xfId="7691"/>
    <cellStyle name="Normal 212 3 2 4" xfId="4790"/>
    <cellStyle name="Normal 212 3 3" xfId="2752"/>
    <cellStyle name="Normal 212 3 3 2" xfId="8562"/>
    <cellStyle name="Normal 212 3 3 3" xfId="5640"/>
    <cellStyle name="Normal 212 3 4" xfId="7089"/>
    <cellStyle name="Normal 212 3 5" xfId="4196"/>
    <cellStyle name="Normal 212 4" xfId="1703"/>
    <cellStyle name="Normal 212 4 2" xfId="3171"/>
    <cellStyle name="Normal 212 4 2 2" xfId="8981"/>
    <cellStyle name="Normal 212 4 2 3" xfId="6059"/>
    <cellStyle name="Normal 212 4 3" xfId="7516"/>
    <cellStyle name="Normal 212 4 4" xfId="4615"/>
    <cellStyle name="Normal 212 5" xfId="2340"/>
    <cellStyle name="Normal 212 5 2" xfId="3784"/>
    <cellStyle name="Normal 212 5 2 2" xfId="9594"/>
    <cellStyle name="Normal 212 5 2 3" xfId="6672"/>
    <cellStyle name="Normal 212 5 3" xfId="8150"/>
    <cellStyle name="Normal 212 5 4" xfId="5228"/>
    <cellStyle name="Normal 212 6" xfId="2577"/>
    <cellStyle name="Normal 212 6 2" xfId="8387"/>
    <cellStyle name="Normal 212 6 3" xfId="5465"/>
    <cellStyle name="Normal 212 7" xfId="6914"/>
    <cellStyle name="Normal 212 8" xfId="4021"/>
    <cellStyle name="Normal 213" xfId="808"/>
    <cellStyle name="Normal 213 2" xfId="1374"/>
    <cellStyle name="Normal 213 2 2" xfId="2056"/>
    <cellStyle name="Normal 213 2 2 2" xfId="3504"/>
    <cellStyle name="Normal 213 2 2 2 2" xfId="9314"/>
    <cellStyle name="Normal 213 2 2 2 3" xfId="6392"/>
    <cellStyle name="Normal 213 2 2 3" xfId="7869"/>
    <cellStyle name="Normal 213 2 2 4" xfId="4948"/>
    <cellStyle name="Normal 213 2 3" xfId="2910"/>
    <cellStyle name="Normal 213 2 3 2" xfId="8720"/>
    <cellStyle name="Normal 213 2 3 3" xfId="5798"/>
    <cellStyle name="Normal 213 2 4" xfId="7247"/>
    <cellStyle name="Normal 213 2 5" xfId="4354"/>
    <cellStyle name="Normal 213 3" xfId="986"/>
    <cellStyle name="Normal 213 3 2" xfId="1879"/>
    <cellStyle name="Normal 213 3 2 2" xfId="3347"/>
    <cellStyle name="Normal 213 3 2 2 2" xfId="9157"/>
    <cellStyle name="Normal 213 3 2 2 3" xfId="6235"/>
    <cellStyle name="Normal 213 3 2 3" xfId="7692"/>
    <cellStyle name="Normal 213 3 2 4" xfId="4791"/>
    <cellStyle name="Normal 213 3 3" xfId="2753"/>
    <cellStyle name="Normal 213 3 3 2" xfId="8563"/>
    <cellStyle name="Normal 213 3 3 3" xfId="5641"/>
    <cellStyle name="Normal 213 3 4" xfId="7090"/>
    <cellStyle name="Normal 213 3 5" xfId="4197"/>
    <cellStyle name="Normal 213 4" xfId="1704"/>
    <cellStyle name="Normal 213 4 2" xfId="3172"/>
    <cellStyle name="Normal 213 4 2 2" xfId="8982"/>
    <cellStyle name="Normal 213 4 2 3" xfId="6060"/>
    <cellStyle name="Normal 213 4 3" xfId="7517"/>
    <cellStyle name="Normal 213 4 4" xfId="4616"/>
    <cellStyle name="Normal 213 5" xfId="2341"/>
    <cellStyle name="Normal 213 5 2" xfId="3785"/>
    <cellStyle name="Normal 213 5 2 2" xfId="9595"/>
    <cellStyle name="Normal 213 5 2 3" xfId="6673"/>
    <cellStyle name="Normal 213 5 3" xfId="8151"/>
    <cellStyle name="Normal 213 5 4" xfId="5229"/>
    <cellStyle name="Normal 213 6" xfId="2578"/>
    <cellStyle name="Normal 213 6 2" xfId="8388"/>
    <cellStyle name="Normal 213 6 3" xfId="5466"/>
    <cellStyle name="Normal 213 7" xfId="6915"/>
    <cellStyle name="Normal 213 8" xfId="4022"/>
    <cellStyle name="Normal 214" xfId="806"/>
    <cellStyle name="Normal 214 2" xfId="1375"/>
    <cellStyle name="Normal 214 2 2" xfId="2057"/>
    <cellStyle name="Normal 214 2 2 2" xfId="3505"/>
    <cellStyle name="Normal 214 2 2 2 2" xfId="9315"/>
    <cellStyle name="Normal 214 2 2 2 3" xfId="6393"/>
    <cellStyle name="Normal 214 2 2 3" xfId="7870"/>
    <cellStyle name="Normal 214 2 2 4" xfId="4949"/>
    <cellStyle name="Normal 214 2 3" xfId="2911"/>
    <cellStyle name="Normal 214 2 3 2" xfId="8721"/>
    <cellStyle name="Normal 214 2 3 3" xfId="5799"/>
    <cellStyle name="Normal 214 2 4" xfId="7248"/>
    <cellStyle name="Normal 214 2 5" xfId="4355"/>
    <cellStyle name="Normal 214 3" xfId="984"/>
    <cellStyle name="Normal 214 3 2" xfId="1877"/>
    <cellStyle name="Normal 214 3 2 2" xfId="3345"/>
    <cellStyle name="Normal 214 3 2 2 2" xfId="9155"/>
    <cellStyle name="Normal 214 3 2 2 3" xfId="6233"/>
    <cellStyle name="Normal 214 3 2 3" xfId="7690"/>
    <cellStyle name="Normal 214 3 2 4" xfId="4789"/>
    <cellStyle name="Normal 214 3 3" xfId="2751"/>
    <cellStyle name="Normal 214 3 3 2" xfId="8561"/>
    <cellStyle name="Normal 214 3 3 3" xfId="5639"/>
    <cellStyle name="Normal 214 3 4" xfId="7088"/>
    <cellStyle name="Normal 214 3 5" xfId="4195"/>
    <cellStyle name="Normal 214 4" xfId="1702"/>
    <cellStyle name="Normal 214 4 2" xfId="3170"/>
    <cellStyle name="Normal 214 4 2 2" xfId="8980"/>
    <cellStyle name="Normal 214 4 2 3" xfId="6058"/>
    <cellStyle name="Normal 214 4 3" xfId="7515"/>
    <cellStyle name="Normal 214 4 4" xfId="4614"/>
    <cellStyle name="Normal 214 5" xfId="2342"/>
    <cellStyle name="Normal 214 5 2" xfId="3786"/>
    <cellStyle name="Normal 214 5 2 2" xfId="9596"/>
    <cellStyle name="Normal 214 5 2 3" xfId="6674"/>
    <cellStyle name="Normal 214 5 3" xfId="8152"/>
    <cellStyle name="Normal 214 5 4" xfId="5230"/>
    <cellStyle name="Normal 214 6" xfId="2576"/>
    <cellStyle name="Normal 214 6 2" xfId="8386"/>
    <cellStyle name="Normal 214 6 3" xfId="5464"/>
    <cellStyle name="Normal 214 7" xfId="6913"/>
    <cellStyle name="Normal 214 8" xfId="4020"/>
    <cellStyle name="Normal 215" xfId="809"/>
    <cellStyle name="Normal 215 2" xfId="1376"/>
    <cellStyle name="Normal 215 2 2" xfId="2058"/>
    <cellStyle name="Normal 215 2 2 2" xfId="3506"/>
    <cellStyle name="Normal 215 2 2 2 2" xfId="9316"/>
    <cellStyle name="Normal 215 2 2 2 3" xfId="6394"/>
    <cellStyle name="Normal 215 2 2 3" xfId="7871"/>
    <cellStyle name="Normal 215 2 2 4" xfId="4950"/>
    <cellStyle name="Normal 215 2 3" xfId="2912"/>
    <cellStyle name="Normal 215 2 3 2" xfId="8722"/>
    <cellStyle name="Normal 215 2 3 3" xfId="5800"/>
    <cellStyle name="Normal 215 2 4" xfId="7249"/>
    <cellStyle name="Normal 215 2 5" xfId="4356"/>
    <cellStyle name="Normal 215 3" xfId="987"/>
    <cellStyle name="Normal 215 3 2" xfId="1880"/>
    <cellStyle name="Normal 215 3 2 2" xfId="3348"/>
    <cellStyle name="Normal 215 3 2 2 2" xfId="9158"/>
    <cellStyle name="Normal 215 3 2 2 3" xfId="6236"/>
    <cellStyle name="Normal 215 3 2 3" xfId="7693"/>
    <cellStyle name="Normal 215 3 2 4" xfId="4792"/>
    <cellStyle name="Normal 215 3 3" xfId="2754"/>
    <cellStyle name="Normal 215 3 3 2" xfId="8564"/>
    <cellStyle name="Normal 215 3 3 3" xfId="5642"/>
    <cellStyle name="Normal 215 3 4" xfId="7091"/>
    <cellStyle name="Normal 215 3 5" xfId="4198"/>
    <cellStyle name="Normal 215 4" xfId="1705"/>
    <cellStyle name="Normal 215 4 2" xfId="3173"/>
    <cellStyle name="Normal 215 4 2 2" xfId="8983"/>
    <cellStyle name="Normal 215 4 2 3" xfId="6061"/>
    <cellStyle name="Normal 215 4 3" xfId="7518"/>
    <cellStyle name="Normal 215 4 4" xfId="4617"/>
    <cellStyle name="Normal 215 5" xfId="2343"/>
    <cellStyle name="Normal 215 5 2" xfId="3787"/>
    <cellStyle name="Normal 215 5 2 2" xfId="9597"/>
    <cellStyle name="Normal 215 5 2 3" xfId="6675"/>
    <cellStyle name="Normal 215 5 3" xfId="8153"/>
    <cellStyle name="Normal 215 5 4" xfId="5231"/>
    <cellStyle name="Normal 215 6" xfId="2579"/>
    <cellStyle name="Normal 215 6 2" xfId="8389"/>
    <cellStyle name="Normal 215 6 3" xfId="5467"/>
    <cellStyle name="Normal 215 7" xfId="6916"/>
    <cellStyle name="Normal 215 8" xfId="4023"/>
    <cellStyle name="Normal 216" xfId="784"/>
    <cellStyle name="Normal 216 2" xfId="1377"/>
    <cellStyle name="Normal 216 2 2" xfId="2059"/>
    <cellStyle name="Normal 216 2 2 2" xfId="3507"/>
    <cellStyle name="Normal 216 2 2 2 2" xfId="9317"/>
    <cellStyle name="Normal 216 2 2 2 3" xfId="6395"/>
    <cellStyle name="Normal 216 2 2 3" xfId="7872"/>
    <cellStyle name="Normal 216 2 2 4" xfId="4951"/>
    <cellStyle name="Normal 216 2 3" xfId="2913"/>
    <cellStyle name="Normal 216 2 3 2" xfId="8723"/>
    <cellStyle name="Normal 216 2 3 3" xfId="5801"/>
    <cellStyle name="Normal 216 2 4" xfId="7250"/>
    <cellStyle name="Normal 216 2 5" xfId="4357"/>
    <cellStyle name="Normal 216 3" xfId="962"/>
    <cellStyle name="Normal 216 3 2" xfId="1855"/>
    <cellStyle name="Normal 216 3 2 2" xfId="3323"/>
    <cellStyle name="Normal 216 3 2 2 2" xfId="9133"/>
    <cellStyle name="Normal 216 3 2 2 3" xfId="6211"/>
    <cellStyle name="Normal 216 3 2 3" xfId="7668"/>
    <cellStyle name="Normal 216 3 2 4" xfId="4767"/>
    <cellStyle name="Normal 216 3 3" xfId="2729"/>
    <cellStyle name="Normal 216 3 3 2" xfId="8539"/>
    <cellStyle name="Normal 216 3 3 3" xfId="5617"/>
    <cellStyle name="Normal 216 3 4" xfId="7066"/>
    <cellStyle name="Normal 216 3 5" xfId="4173"/>
    <cellStyle name="Normal 216 4" xfId="1680"/>
    <cellStyle name="Normal 216 4 2" xfId="3148"/>
    <cellStyle name="Normal 216 4 2 2" xfId="8958"/>
    <cellStyle name="Normal 216 4 2 3" xfId="6036"/>
    <cellStyle name="Normal 216 4 3" xfId="7493"/>
    <cellStyle name="Normal 216 4 4" xfId="4592"/>
    <cellStyle name="Normal 216 5" xfId="2344"/>
    <cellStyle name="Normal 216 5 2" xfId="3788"/>
    <cellStyle name="Normal 216 5 2 2" xfId="9598"/>
    <cellStyle name="Normal 216 5 2 3" xfId="6676"/>
    <cellStyle name="Normal 216 5 3" xfId="8154"/>
    <cellStyle name="Normal 216 5 4" xfId="5232"/>
    <cellStyle name="Normal 216 6" xfId="2554"/>
    <cellStyle name="Normal 216 6 2" xfId="8364"/>
    <cellStyle name="Normal 216 6 3" xfId="5442"/>
    <cellStyle name="Normal 216 7" xfId="6891"/>
    <cellStyle name="Normal 216 8" xfId="3998"/>
    <cellStyle name="Normal 217" xfId="785"/>
    <cellStyle name="Normal 217 2" xfId="1378"/>
    <cellStyle name="Normal 217 2 2" xfId="2060"/>
    <cellStyle name="Normal 217 2 2 2" xfId="3508"/>
    <cellStyle name="Normal 217 2 2 2 2" xfId="9318"/>
    <cellStyle name="Normal 217 2 2 2 3" xfId="6396"/>
    <cellStyle name="Normal 217 2 2 3" xfId="7873"/>
    <cellStyle name="Normal 217 2 2 4" xfId="4952"/>
    <cellStyle name="Normal 217 2 3" xfId="2914"/>
    <cellStyle name="Normal 217 2 3 2" xfId="8724"/>
    <cellStyle name="Normal 217 2 3 3" xfId="5802"/>
    <cellStyle name="Normal 217 2 4" xfId="7251"/>
    <cellStyle name="Normal 217 2 5" xfId="4358"/>
    <cellStyle name="Normal 217 3" xfId="963"/>
    <cellStyle name="Normal 217 3 2" xfId="1856"/>
    <cellStyle name="Normal 217 3 2 2" xfId="3324"/>
    <cellStyle name="Normal 217 3 2 2 2" xfId="9134"/>
    <cellStyle name="Normal 217 3 2 2 3" xfId="6212"/>
    <cellStyle name="Normal 217 3 2 3" xfId="7669"/>
    <cellStyle name="Normal 217 3 2 4" xfId="4768"/>
    <cellStyle name="Normal 217 3 3" xfId="2730"/>
    <cellStyle name="Normal 217 3 3 2" xfId="8540"/>
    <cellStyle name="Normal 217 3 3 3" xfId="5618"/>
    <cellStyle name="Normal 217 3 4" xfId="7067"/>
    <cellStyle name="Normal 217 3 5" xfId="4174"/>
    <cellStyle name="Normal 217 4" xfId="1681"/>
    <cellStyle name="Normal 217 4 2" xfId="3149"/>
    <cellStyle name="Normal 217 4 2 2" xfId="8959"/>
    <cellStyle name="Normal 217 4 2 3" xfId="6037"/>
    <cellStyle name="Normal 217 4 3" xfId="7494"/>
    <cellStyle name="Normal 217 4 4" xfId="4593"/>
    <cellStyle name="Normal 217 5" xfId="2345"/>
    <cellStyle name="Normal 217 5 2" xfId="3789"/>
    <cellStyle name="Normal 217 5 2 2" xfId="9599"/>
    <cellStyle name="Normal 217 5 2 3" xfId="6677"/>
    <cellStyle name="Normal 217 5 3" xfId="8155"/>
    <cellStyle name="Normal 217 5 4" xfId="5233"/>
    <cellStyle name="Normal 217 6" xfId="2555"/>
    <cellStyle name="Normal 217 6 2" xfId="8365"/>
    <cellStyle name="Normal 217 6 3" xfId="5443"/>
    <cellStyle name="Normal 217 7" xfId="6892"/>
    <cellStyle name="Normal 217 8" xfId="3999"/>
    <cellStyle name="Normal 218" xfId="797"/>
    <cellStyle name="Normal 218 2" xfId="1379"/>
    <cellStyle name="Normal 218 2 2" xfId="2061"/>
    <cellStyle name="Normal 218 2 2 2" xfId="3509"/>
    <cellStyle name="Normal 218 2 2 2 2" xfId="9319"/>
    <cellStyle name="Normal 218 2 2 2 3" xfId="6397"/>
    <cellStyle name="Normal 218 2 2 3" xfId="7874"/>
    <cellStyle name="Normal 218 2 2 4" xfId="4953"/>
    <cellStyle name="Normal 218 2 3" xfId="2915"/>
    <cellStyle name="Normal 218 2 3 2" xfId="8725"/>
    <cellStyle name="Normal 218 2 3 3" xfId="5803"/>
    <cellStyle name="Normal 218 2 4" xfId="7252"/>
    <cellStyle name="Normal 218 2 5" xfId="4359"/>
    <cellStyle name="Normal 218 3" xfId="975"/>
    <cellStyle name="Normal 218 3 2" xfId="1868"/>
    <cellStyle name="Normal 218 3 2 2" xfId="3336"/>
    <cellStyle name="Normal 218 3 2 2 2" xfId="9146"/>
    <cellStyle name="Normal 218 3 2 2 3" xfId="6224"/>
    <cellStyle name="Normal 218 3 2 3" xfId="7681"/>
    <cellStyle name="Normal 218 3 2 4" xfId="4780"/>
    <cellStyle name="Normal 218 3 3" xfId="2742"/>
    <cellStyle name="Normal 218 3 3 2" xfId="8552"/>
    <cellStyle name="Normal 218 3 3 3" xfId="5630"/>
    <cellStyle name="Normal 218 3 4" xfId="7079"/>
    <cellStyle name="Normal 218 3 5" xfId="4186"/>
    <cellStyle name="Normal 218 4" xfId="1693"/>
    <cellStyle name="Normal 218 4 2" xfId="3161"/>
    <cellStyle name="Normal 218 4 2 2" xfId="8971"/>
    <cellStyle name="Normal 218 4 2 3" xfId="6049"/>
    <cellStyle name="Normal 218 4 3" xfId="7506"/>
    <cellStyle name="Normal 218 4 4" xfId="4605"/>
    <cellStyle name="Normal 218 5" xfId="2346"/>
    <cellStyle name="Normal 218 5 2" xfId="3790"/>
    <cellStyle name="Normal 218 5 2 2" xfId="9600"/>
    <cellStyle name="Normal 218 5 2 3" xfId="6678"/>
    <cellStyle name="Normal 218 5 3" xfId="8156"/>
    <cellStyle name="Normal 218 5 4" xfId="5234"/>
    <cellStyle name="Normal 218 6" xfId="2567"/>
    <cellStyle name="Normal 218 6 2" xfId="8377"/>
    <cellStyle name="Normal 218 6 3" xfId="5455"/>
    <cellStyle name="Normal 218 7" xfId="6904"/>
    <cellStyle name="Normal 218 8" xfId="4011"/>
    <cellStyle name="Normal 219" xfId="782"/>
    <cellStyle name="Normal 219 2" xfId="1380"/>
    <cellStyle name="Normal 219 2 2" xfId="2062"/>
    <cellStyle name="Normal 219 2 2 2" xfId="3510"/>
    <cellStyle name="Normal 219 2 2 2 2" xfId="9320"/>
    <cellStyle name="Normal 219 2 2 2 3" xfId="6398"/>
    <cellStyle name="Normal 219 2 2 3" xfId="7875"/>
    <cellStyle name="Normal 219 2 2 4" xfId="4954"/>
    <cellStyle name="Normal 219 2 3" xfId="2916"/>
    <cellStyle name="Normal 219 2 3 2" xfId="8726"/>
    <cellStyle name="Normal 219 2 3 3" xfId="5804"/>
    <cellStyle name="Normal 219 2 4" xfId="7253"/>
    <cellStyle name="Normal 219 2 5" xfId="4360"/>
    <cellStyle name="Normal 219 3" xfId="960"/>
    <cellStyle name="Normal 219 3 2" xfId="1853"/>
    <cellStyle name="Normal 219 3 2 2" xfId="3321"/>
    <cellStyle name="Normal 219 3 2 2 2" xfId="9131"/>
    <cellStyle name="Normal 219 3 2 2 3" xfId="6209"/>
    <cellStyle name="Normal 219 3 2 3" xfId="7666"/>
    <cellStyle name="Normal 219 3 2 4" xfId="4765"/>
    <cellStyle name="Normal 219 3 3" xfId="2727"/>
    <cellStyle name="Normal 219 3 3 2" xfId="8537"/>
    <cellStyle name="Normal 219 3 3 3" xfId="5615"/>
    <cellStyle name="Normal 219 3 4" xfId="7064"/>
    <cellStyle name="Normal 219 3 5" xfId="4171"/>
    <cellStyle name="Normal 219 4" xfId="1678"/>
    <cellStyle name="Normal 219 4 2" xfId="3146"/>
    <cellStyle name="Normal 219 4 2 2" xfId="8956"/>
    <cellStyle name="Normal 219 4 2 3" xfId="6034"/>
    <cellStyle name="Normal 219 4 3" xfId="7491"/>
    <cellStyle name="Normal 219 4 4" xfId="4590"/>
    <cellStyle name="Normal 219 5" xfId="2347"/>
    <cellStyle name="Normal 219 5 2" xfId="3791"/>
    <cellStyle name="Normal 219 5 2 2" xfId="9601"/>
    <cellStyle name="Normal 219 5 2 3" xfId="6679"/>
    <cellStyle name="Normal 219 5 3" xfId="8157"/>
    <cellStyle name="Normal 219 5 4" xfId="5235"/>
    <cellStyle name="Normal 219 6" xfId="2552"/>
    <cellStyle name="Normal 219 6 2" xfId="8362"/>
    <cellStyle name="Normal 219 6 3" xfId="5440"/>
    <cellStyle name="Normal 219 7" xfId="6889"/>
    <cellStyle name="Normal 219 8" xfId="3996"/>
    <cellStyle name="Normal 22" xfId="523"/>
    <cellStyle name="Normal 22 2" xfId="1381"/>
    <cellStyle name="Normal 220" xfId="1382"/>
    <cellStyle name="Normal 220 2" xfId="2063"/>
    <cellStyle name="Normal 220 2 2" xfId="3511"/>
    <cellStyle name="Normal 220 2 2 2" xfId="9321"/>
    <cellStyle name="Normal 220 2 2 3" xfId="6399"/>
    <cellStyle name="Normal 220 2 3" xfId="7876"/>
    <cellStyle name="Normal 220 2 4" xfId="4955"/>
    <cellStyle name="Normal 220 3" xfId="2348"/>
    <cellStyle name="Normal 220 3 2" xfId="3792"/>
    <cellStyle name="Normal 220 3 2 2" xfId="9602"/>
    <cellStyle name="Normal 220 3 2 3" xfId="6680"/>
    <cellStyle name="Normal 220 3 3" xfId="8158"/>
    <cellStyle name="Normal 220 3 4" xfId="5236"/>
    <cellStyle name="Normal 220 4" xfId="2917"/>
    <cellStyle name="Normal 220 4 2" xfId="8727"/>
    <cellStyle name="Normal 220 4 3" xfId="5805"/>
    <cellStyle name="Normal 220 5" xfId="7254"/>
    <cellStyle name="Normal 220 6" xfId="4361"/>
    <cellStyle name="Normal 221" xfId="1383"/>
    <cellStyle name="Normal 221 2" xfId="2064"/>
    <cellStyle name="Normal 221 2 2" xfId="3512"/>
    <cellStyle name="Normal 221 2 2 2" xfId="9322"/>
    <cellStyle name="Normal 221 2 2 3" xfId="6400"/>
    <cellStyle name="Normal 221 2 3" xfId="7877"/>
    <cellStyle name="Normal 221 2 4" xfId="4956"/>
    <cellStyle name="Normal 221 3" xfId="2349"/>
    <cellStyle name="Normal 221 3 2" xfId="3793"/>
    <cellStyle name="Normal 221 3 2 2" xfId="9603"/>
    <cellStyle name="Normal 221 3 2 3" xfId="6681"/>
    <cellStyle name="Normal 221 3 3" xfId="8159"/>
    <cellStyle name="Normal 221 3 4" xfId="5237"/>
    <cellStyle name="Normal 221 4" xfId="2918"/>
    <cellStyle name="Normal 221 4 2" xfId="8728"/>
    <cellStyle name="Normal 221 4 3" xfId="5806"/>
    <cellStyle name="Normal 221 5" xfId="7255"/>
    <cellStyle name="Normal 221 6" xfId="4362"/>
    <cellStyle name="Normal 222" xfId="1384"/>
    <cellStyle name="Normal 222 2" xfId="2065"/>
    <cellStyle name="Normal 222 2 2" xfId="3513"/>
    <cellStyle name="Normal 222 2 2 2" xfId="9323"/>
    <cellStyle name="Normal 222 2 2 3" xfId="6401"/>
    <cellStyle name="Normal 222 2 3" xfId="7878"/>
    <cellStyle name="Normal 222 2 4" xfId="4957"/>
    <cellStyle name="Normal 222 3" xfId="2350"/>
    <cellStyle name="Normal 222 3 2" xfId="3794"/>
    <cellStyle name="Normal 222 3 2 2" xfId="9604"/>
    <cellStyle name="Normal 222 3 2 3" xfId="6682"/>
    <cellStyle name="Normal 222 3 3" xfId="8160"/>
    <cellStyle name="Normal 222 3 4" xfId="5238"/>
    <cellStyle name="Normal 222 4" xfId="2919"/>
    <cellStyle name="Normal 222 4 2" xfId="8729"/>
    <cellStyle name="Normal 222 4 3" xfId="5807"/>
    <cellStyle name="Normal 222 5" xfId="7256"/>
    <cellStyle name="Normal 222 6" xfId="4363"/>
    <cellStyle name="Normal 223" xfId="1385"/>
    <cellStyle name="Normal 223 2" xfId="2066"/>
    <cellStyle name="Normal 223 2 2" xfId="3514"/>
    <cellStyle name="Normal 223 2 2 2" xfId="9324"/>
    <cellStyle name="Normal 223 2 2 3" xfId="6402"/>
    <cellStyle name="Normal 223 2 3" xfId="7879"/>
    <cellStyle name="Normal 223 2 4" xfId="4958"/>
    <cellStyle name="Normal 223 3" xfId="2351"/>
    <cellStyle name="Normal 223 3 2" xfId="3795"/>
    <cellStyle name="Normal 223 3 2 2" xfId="9605"/>
    <cellStyle name="Normal 223 3 2 3" xfId="6683"/>
    <cellStyle name="Normal 223 3 3" xfId="8161"/>
    <cellStyle name="Normal 223 3 4" xfId="5239"/>
    <cellStyle name="Normal 223 4" xfId="2920"/>
    <cellStyle name="Normal 223 4 2" xfId="8730"/>
    <cellStyle name="Normal 223 4 3" xfId="5808"/>
    <cellStyle name="Normal 223 5" xfId="7257"/>
    <cellStyle name="Normal 223 6" xfId="4364"/>
    <cellStyle name="Normal 224" xfId="1386"/>
    <cellStyle name="Normal 224 2" xfId="2067"/>
    <cellStyle name="Normal 224 2 2" xfId="3515"/>
    <cellStyle name="Normal 224 2 2 2" xfId="9325"/>
    <cellStyle name="Normal 224 2 2 3" xfId="6403"/>
    <cellStyle name="Normal 224 2 3" xfId="7880"/>
    <cellStyle name="Normal 224 2 4" xfId="4959"/>
    <cellStyle name="Normal 224 3" xfId="2352"/>
    <cellStyle name="Normal 224 3 2" xfId="3796"/>
    <cellStyle name="Normal 224 3 2 2" xfId="9606"/>
    <cellStyle name="Normal 224 3 2 3" xfId="6684"/>
    <cellStyle name="Normal 224 3 3" xfId="8162"/>
    <cellStyle name="Normal 224 3 4" xfId="5240"/>
    <cellStyle name="Normal 224 4" xfId="2921"/>
    <cellStyle name="Normal 224 4 2" xfId="8731"/>
    <cellStyle name="Normal 224 4 3" xfId="5809"/>
    <cellStyle name="Normal 224 5" xfId="7258"/>
    <cellStyle name="Normal 224 6" xfId="4365"/>
    <cellStyle name="Normal 225" xfId="1387"/>
    <cellStyle name="Normal 225 2" xfId="2068"/>
    <cellStyle name="Normal 225 2 2" xfId="3516"/>
    <cellStyle name="Normal 225 2 2 2" xfId="9326"/>
    <cellStyle name="Normal 225 2 2 3" xfId="6404"/>
    <cellStyle name="Normal 225 2 3" xfId="7881"/>
    <cellStyle name="Normal 225 2 4" xfId="4960"/>
    <cellStyle name="Normal 225 3" xfId="2353"/>
    <cellStyle name="Normal 225 3 2" xfId="3797"/>
    <cellStyle name="Normal 225 3 2 2" xfId="9607"/>
    <cellStyle name="Normal 225 3 2 3" xfId="6685"/>
    <cellStyle name="Normal 225 3 3" xfId="8163"/>
    <cellStyle name="Normal 225 3 4" xfId="5241"/>
    <cellStyle name="Normal 225 4" xfId="2922"/>
    <cellStyle name="Normal 225 4 2" xfId="8732"/>
    <cellStyle name="Normal 225 4 3" xfId="5810"/>
    <cellStyle name="Normal 225 5" xfId="7259"/>
    <cellStyle name="Normal 225 6" xfId="4366"/>
    <cellStyle name="Normal 226" xfId="1388"/>
    <cellStyle name="Normal 226 2" xfId="2069"/>
    <cellStyle name="Normal 226 2 2" xfId="3517"/>
    <cellStyle name="Normal 226 2 2 2" xfId="9327"/>
    <cellStyle name="Normal 226 2 2 3" xfId="6405"/>
    <cellStyle name="Normal 226 2 3" xfId="7882"/>
    <cellStyle name="Normal 226 2 4" xfId="4961"/>
    <cellStyle name="Normal 226 3" xfId="2354"/>
    <cellStyle name="Normal 226 3 2" xfId="3798"/>
    <cellStyle name="Normal 226 3 2 2" xfId="9608"/>
    <cellStyle name="Normal 226 3 2 3" xfId="6686"/>
    <cellStyle name="Normal 226 3 3" xfId="8164"/>
    <cellStyle name="Normal 226 3 4" xfId="5242"/>
    <cellStyle name="Normal 226 4" xfId="2923"/>
    <cellStyle name="Normal 226 4 2" xfId="8733"/>
    <cellStyle name="Normal 226 4 3" xfId="5811"/>
    <cellStyle name="Normal 226 5" xfId="7260"/>
    <cellStyle name="Normal 226 6" xfId="4367"/>
    <cellStyle name="Normal 227" xfId="1389"/>
    <cellStyle name="Normal 227 2" xfId="2070"/>
    <cellStyle name="Normal 227 2 2" xfId="3518"/>
    <cellStyle name="Normal 227 2 2 2" xfId="9328"/>
    <cellStyle name="Normal 227 2 2 3" xfId="6406"/>
    <cellStyle name="Normal 227 2 3" xfId="7883"/>
    <cellStyle name="Normal 227 2 4" xfId="4962"/>
    <cellStyle name="Normal 227 3" xfId="2355"/>
    <cellStyle name="Normal 227 3 2" xfId="3799"/>
    <cellStyle name="Normal 227 3 2 2" xfId="9609"/>
    <cellStyle name="Normal 227 3 2 3" xfId="6687"/>
    <cellStyle name="Normal 227 3 3" xfId="8165"/>
    <cellStyle name="Normal 227 3 4" xfId="5243"/>
    <cellStyle name="Normal 227 4" xfId="2924"/>
    <cellStyle name="Normal 227 4 2" xfId="8734"/>
    <cellStyle name="Normal 227 4 3" xfId="5812"/>
    <cellStyle name="Normal 227 5" xfId="7261"/>
    <cellStyle name="Normal 227 6" xfId="4368"/>
    <cellStyle name="Normal 228" xfId="1390"/>
    <cellStyle name="Normal 228 2" xfId="2071"/>
    <cellStyle name="Normal 228 2 2" xfId="3519"/>
    <cellStyle name="Normal 228 2 2 2" xfId="9329"/>
    <cellStyle name="Normal 228 2 2 3" xfId="6407"/>
    <cellStyle name="Normal 228 2 3" xfId="7884"/>
    <cellStyle name="Normal 228 2 4" xfId="4963"/>
    <cellStyle name="Normal 228 3" xfId="2356"/>
    <cellStyle name="Normal 228 3 2" xfId="3800"/>
    <cellStyle name="Normal 228 3 2 2" xfId="9610"/>
    <cellStyle name="Normal 228 3 2 3" xfId="6688"/>
    <cellStyle name="Normal 228 3 3" xfId="8166"/>
    <cellStyle name="Normal 228 3 4" xfId="5244"/>
    <cellStyle name="Normal 228 4" xfId="2925"/>
    <cellStyle name="Normal 228 4 2" xfId="8735"/>
    <cellStyle name="Normal 228 4 3" xfId="5813"/>
    <cellStyle name="Normal 228 5" xfId="7262"/>
    <cellStyle name="Normal 228 6" xfId="4369"/>
    <cellStyle name="Normal 229" xfId="1391"/>
    <cellStyle name="Normal 229 2" xfId="2072"/>
    <cellStyle name="Normal 229 2 2" xfId="3520"/>
    <cellStyle name="Normal 229 2 2 2" xfId="9330"/>
    <cellStyle name="Normal 229 2 2 3" xfId="6408"/>
    <cellStyle name="Normal 229 2 3" xfId="7885"/>
    <cellStyle name="Normal 229 2 4" xfId="4964"/>
    <cellStyle name="Normal 229 3" xfId="2357"/>
    <cellStyle name="Normal 229 3 2" xfId="3801"/>
    <cellStyle name="Normal 229 3 2 2" xfId="9611"/>
    <cellStyle name="Normal 229 3 2 3" xfId="6689"/>
    <cellStyle name="Normal 229 3 3" xfId="8167"/>
    <cellStyle name="Normal 229 3 4" xfId="5245"/>
    <cellStyle name="Normal 229 4" xfId="2926"/>
    <cellStyle name="Normal 229 4 2" xfId="8736"/>
    <cellStyle name="Normal 229 4 3" xfId="5814"/>
    <cellStyle name="Normal 229 5" xfId="7263"/>
    <cellStyle name="Normal 229 6" xfId="4370"/>
    <cellStyle name="Normal 23" xfId="524"/>
    <cellStyle name="Normal 23 2" xfId="1392"/>
    <cellStyle name="Normal 230" xfId="1393"/>
    <cellStyle name="Normal 230 2" xfId="2073"/>
    <cellStyle name="Normal 230 2 2" xfId="3521"/>
    <cellStyle name="Normal 230 2 2 2" xfId="9331"/>
    <cellStyle name="Normal 230 2 2 3" xfId="6409"/>
    <cellStyle name="Normal 230 2 3" xfId="7886"/>
    <cellStyle name="Normal 230 2 4" xfId="4965"/>
    <cellStyle name="Normal 230 3" xfId="2358"/>
    <cellStyle name="Normal 230 3 2" xfId="3802"/>
    <cellStyle name="Normal 230 3 2 2" xfId="9612"/>
    <cellStyle name="Normal 230 3 2 3" xfId="6690"/>
    <cellStyle name="Normal 230 3 3" xfId="8168"/>
    <cellStyle name="Normal 230 3 4" xfId="5246"/>
    <cellStyle name="Normal 230 4" xfId="2927"/>
    <cellStyle name="Normal 230 4 2" xfId="8737"/>
    <cellStyle name="Normal 230 4 3" xfId="5815"/>
    <cellStyle name="Normal 230 5" xfId="7264"/>
    <cellStyle name="Normal 230 6" xfId="4371"/>
    <cellStyle name="Normal 231" xfId="1394"/>
    <cellStyle name="Normal 231 2" xfId="2074"/>
    <cellStyle name="Normal 231 2 2" xfId="3522"/>
    <cellStyle name="Normal 231 2 2 2" xfId="9332"/>
    <cellStyle name="Normal 231 2 2 3" xfId="6410"/>
    <cellStyle name="Normal 231 2 3" xfId="7887"/>
    <cellStyle name="Normal 231 2 4" xfId="4966"/>
    <cellStyle name="Normal 231 3" xfId="2359"/>
    <cellStyle name="Normal 231 3 2" xfId="3803"/>
    <cellStyle name="Normal 231 3 2 2" xfId="9613"/>
    <cellStyle name="Normal 231 3 2 3" xfId="6691"/>
    <cellStyle name="Normal 231 3 3" xfId="8169"/>
    <cellStyle name="Normal 231 3 4" xfId="5247"/>
    <cellStyle name="Normal 231 4" xfId="2928"/>
    <cellStyle name="Normal 231 4 2" xfId="8738"/>
    <cellStyle name="Normal 231 4 3" xfId="5816"/>
    <cellStyle name="Normal 231 5" xfId="7265"/>
    <cellStyle name="Normal 231 6" xfId="4372"/>
    <cellStyle name="Normal 232" xfId="1395"/>
    <cellStyle name="Normal 232 2" xfId="2075"/>
    <cellStyle name="Normal 232 2 2" xfId="3523"/>
    <cellStyle name="Normal 232 2 2 2" xfId="9333"/>
    <cellStyle name="Normal 232 2 2 3" xfId="6411"/>
    <cellStyle name="Normal 232 2 3" xfId="7888"/>
    <cellStyle name="Normal 232 2 4" xfId="4967"/>
    <cellStyle name="Normal 232 3" xfId="2360"/>
    <cellStyle name="Normal 232 3 2" xfId="3804"/>
    <cellStyle name="Normal 232 3 2 2" xfId="9614"/>
    <cellStyle name="Normal 232 3 2 3" xfId="6692"/>
    <cellStyle name="Normal 232 3 3" xfId="8170"/>
    <cellStyle name="Normal 232 3 4" xfId="5248"/>
    <cellStyle name="Normal 232 4" xfId="2929"/>
    <cellStyle name="Normal 232 4 2" xfId="8739"/>
    <cellStyle name="Normal 232 4 3" xfId="5817"/>
    <cellStyle name="Normal 232 5" xfId="7266"/>
    <cellStyle name="Normal 232 6" xfId="4373"/>
    <cellStyle name="Normal 233" xfId="1396"/>
    <cellStyle name="Normal 233 2" xfId="2076"/>
    <cellStyle name="Normal 233 2 2" xfId="3524"/>
    <cellStyle name="Normal 233 2 2 2" xfId="9334"/>
    <cellStyle name="Normal 233 2 2 3" xfId="6412"/>
    <cellStyle name="Normal 233 2 3" xfId="7889"/>
    <cellStyle name="Normal 233 2 4" xfId="4968"/>
    <cellStyle name="Normal 233 3" xfId="2361"/>
    <cellStyle name="Normal 233 3 2" xfId="3805"/>
    <cellStyle name="Normal 233 3 2 2" xfId="9615"/>
    <cellStyle name="Normal 233 3 2 3" xfId="6693"/>
    <cellStyle name="Normal 233 3 3" xfId="8171"/>
    <cellStyle name="Normal 233 3 4" xfId="5249"/>
    <cellStyle name="Normal 233 4" xfId="2930"/>
    <cellStyle name="Normal 233 4 2" xfId="8740"/>
    <cellStyle name="Normal 233 4 3" xfId="5818"/>
    <cellStyle name="Normal 233 5" xfId="7267"/>
    <cellStyle name="Normal 233 6" xfId="4374"/>
    <cellStyle name="Normal 234" xfId="1397"/>
    <cellStyle name="Normal 234 2" xfId="2077"/>
    <cellStyle name="Normal 234 2 2" xfId="3525"/>
    <cellStyle name="Normal 234 2 2 2" xfId="9335"/>
    <cellStyle name="Normal 234 2 2 3" xfId="6413"/>
    <cellStyle name="Normal 234 2 3" xfId="7890"/>
    <cellStyle name="Normal 234 2 4" xfId="4969"/>
    <cellStyle name="Normal 234 3" xfId="2362"/>
    <cellStyle name="Normal 234 3 2" xfId="3806"/>
    <cellStyle name="Normal 234 3 2 2" xfId="9616"/>
    <cellStyle name="Normal 234 3 2 3" xfId="6694"/>
    <cellStyle name="Normal 234 3 3" xfId="8172"/>
    <cellStyle name="Normal 234 3 4" xfId="5250"/>
    <cellStyle name="Normal 234 4" xfId="2931"/>
    <cellStyle name="Normal 234 4 2" xfId="8741"/>
    <cellStyle name="Normal 234 4 3" xfId="5819"/>
    <cellStyle name="Normal 234 5" xfId="7268"/>
    <cellStyle name="Normal 234 6" xfId="4375"/>
    <cellStyle name="Normal 235" xfId="1501"/>
    <cellStyle name="Normal 235 2" xfId="2119"/>
    <cellStyle name="Normal 235 2 2" xfId="3567"/>
    <cellStyle name="Normal 235 2 2 2" xfId="9377"/>
    <cellStyle name="Normal 235 2 2 3" xfId="6455"/>
    <cellStyle name="Normal 235 2 3" xfId="7932"/>
    <cellStyle name="Normal 235 2 4" xfId="5011"/>
    <cellStyle name="Normal 235 3" xfId="2973"/>
    <cellStyle name="Normal 235 3 2" xfId="8783"/>
    <cellStyle name="Normal 235 3 3" xfId="5861"/>
    <cellStyle name="Normal 235 4" xfId="7314"/>
    <cellStyle name="Normal 235 5" xfId="4417"/>
    <cellStyle name="Normal 236" xfId="1502"/>
    <cellStyle name="Normal 236 2" xfId="2120"/>
    <cellStyle name="Normal 236 2 2" xfId="3568"/>
    <cellStyle name="Normal 236 2 2 2" xfId="9378"/>
    <cellStyle name="Normal 236 2 2 3" xfId="6456"/>
    <cellStyle name="Normal 236 2 3" xfId="7933"/>
    <cellStyle name="Normal 236 2 4" xfId="5012"/>
    <cellStyle name="Normal 236 3" xfId="2974"/>
    <cellStyle name="Normal 236 3 2" xfId="8784"/>
    <cellStyle name="Normal 236 3 3" xfId="5862"/>
    <cellStyle name="Normal 236 4" xfId="7315"/>
    <cellStyle name="Normal 236 5" xfId="4418"/>
    <cellStyle name="Normal 237" xfId="1505"/>
    <cellStyle name="Normal 237 2" xfId="2123"/>
    <cellStyle name="Normal 237 2 2" xfId="3571"/>
    <cellStyle name="Normal 237 2 2 2" xfId="9381"/>
    <cellStyle name="Normal 237 2 2 3" xfId="6459"/>
    <cellStyle name="Normal 237 2 3" xfId="7936"/>
    <cellStyle name="Normal 237 2 4" xfId="5015"/>
    <cellStyle name="Normal 237 3" xfId="2977"/>
    <cellStyle name="Normal 237 3 2" xfId="8787"/>
    <cellStyle name="Normal 237 3 3" xfId="5865"/>
    <cellStyle name="Normal 237 4" xfId="7318"/>
    <cellStyle name="Normal 237 5" xfId="4421"/>
    <cellStyle name="Normal 238" xfId="1508"/>
    <cellStyle name="Normal 238 2" xfId="2126"/>
    <cellStyle name="Normal 238 2 2" xfId="3574"/>
    <cellStyle name="Normal 238 2 2 2" xfId="9384"/>
    <cellStyle name="Normal 238 2 2 3" xfId="6462"/>
    <cellStyle name="Normal 238 2 3" xfId="7939"/>
    <cellStyle name="Normal 238 2 4" xfId="5018"/>
    <cellStyle name="Normal 238 3" xfId="2980"/>
    <cellStyle name="Normal 238 3 2" xfId="8790"/>
    <cellStyle name="Normal 238 3 3" xfId="5868"/>
    <cellStyle name="Normal 238 4" xfId="7321"/>
    <cellStyle name="Normal 238 5" xfId="4424"/>
    <cellStyle name="Normal 239" xfId="1512"/>
    <cellStyle name="Normal 239 2" xfId="2130"/>
    <cellStyle name="Normal 239 2 2" xfId="3578"/>
    <cellStyle name="Normal 239 2 2 2" xfId="9388"/>
    <cellStyle name="Normal 239 2 2 3" xfId="6466"/>
    <cellStyle name="Normal 239 2 3" xfId="7943"/>
    <cellStyle name="Normal 239 2 4" xfId="5022"/>
    <cellStyle name="Normal 239 3" xfId="2984"/>
    <cellStyle name="Normal 239 3 2" xfId="8794"/>
    <cellStyle name="Normal 239 3 3" xfId="5872"/>
    <cellStyle name="Normal 239 4" xfId="7325"/>
    <cellStyle name="Normal 239 5" xfId="4428"/>
    <cellStyle name="Normal 24" xfId="525"/>
    <cellStyle name="Normal 24 2" xfId="1398"/>
    <cellStyle name="Normal 240" xfId="1513"/>
    <cellStyle name="Normal 240 2" xfId="2131"/>
    <cellStyle name="Normal 240 2 2" xfId="3579"/>
    <cellStyle name="Normal 240 2 2 2" xfId="9389"/>
    <cellStyle name="Normal 240 2 2 3" xfId="6467"/>
    <cellStyle name="Normal 240 2 3" xfId="7944"/>
    <cellStyle name="Normal 240 2 4" xfId="5023"/>
    <cellStyle name="Normal 240 3" xfId="2985"/>
    <cellStyle name="Normal 240 3 2" xfId="8795"/>
    <cellStyle name="Normal 240 3 3" xfId="5873"/>
    <cellStyle name="Normal 240 4" xfId="7326"/>
    <cellStyle name="Normal 240 5" xfId="4429"/>
    <cellStyle name="Normal 241" xfId="2145"/>
    <cellStyle name="Normal 241 2" xfId="3593"/>
    <cellStyle name="Normal 241 2 2" xfId="9403"/>
    <cellStyle name="Normal 241 2 3" xfId="6481"/>
    <cellStyle name="Normal 241 3" xfId="7958"/>
    <cellStyle name="Normal 241 4" xfId="5037"/>
    <cellStyle name="Normal 242" xfId="2148"/>
    <cellStyle name="Normal 242 2" xfId="3596"/>
    <cellStyle name="Normal 242 2 2" xfId="9406"/>
    <cellStyle name="Normal 242 2 3" xfId="6484"/>
    <cellStyle name="Normal 242 3" xfId="7961"/>
    <cellStyle name="Normal 242 4" xfId="5040"/>
    <cellStyle name="Normal 243" xfId="2146"/>
    <cellStyle name="Normal 243 2" xfId="3594"/>
    <cellStyle name="Normal 243 2 2" xfId="9404"/>
    <cellStyle name="Normal 243 2 3" xfId="6482"/>
    <cellStyle name="Normal 243 3" xfId="7959"/>
    <cellStyle name="Normal 243 4" xfId="5038"/>
    <cellStyle name="Normal 244" xfId="2147"/>
    <cellStyle name="Normal 244 2" xfId="3595"/>
    <cellStyle name="Normal 244 2 2" xfId="9405"/>
    <cellStyle name="Normal 244 2 3" xfId="6483"/>
    <cellStyle name="Normal 244 3" xfId="7960"/>
    <cellStyle name="Normal 244 4" xfId="5039"/>
    <cellStyle name="Normal 245" xfId="2161"/>
    <cellStyle name="Normal 245 2" xfId="3609"/>
    <cellStyle name="Normal 245 2 2" xfId="9419"/>
    <cellStyle name="Normal 245 2 3" xfId="6497"/>
    <cellStyle name="Normal 245 3" xfId="7974"/>
    <cellStyle name="Normal 245 4" xfId="5053"/>
    <cellStyle name="Normal 246" xfId="2164"/>
    <cellStyle name="Normal 247" xfId="2165"/>
    <cellStyle name="Normal 247 2" xfId="3612"/>
    <cellStyle name="Normal 247 2 2" xfId="9422"/>
    <cellStyle name="Normal 247 2 3" xfId="6500"/>
    <cellStyle name="Normal 247 3" xfId="7977"/>
    <cellStyle name="Normal 247 4" xfId="5056"/>
    <cellStyle name="Normal 248" xfId="2182"/>
    <cellStyle name="Normal 248 2" xfId="3627"/>
    <cellStyle name="Normal 248 2 2" xfId="9437"/>
    <cellStyle name="Normal 248 2 3" xfId="6515"/>
    <cellStyle name="Normal 248 3" xfId="7993"/>
    <cellStyle name="Normal 248 4" xfId="5071"/>
    <cellStyle name="Normal 249" xfId="2404"/>
    <cellStyle name="Normal 249 2" xfId="3848"/>
    <cellStyle name="Normal 249 2 2" xfId="9658"/>
    <cellStyle name="Normal 249 2 3" xfId="6736"/>
    <cellStyle name="Normal 249 3" xfId="8214"/>
    <cellStyle name="Normal 249 4" xfId="5292"/>
    <cellStyle name="Normal 25" xfId="526"/>
    <cellStyle name="Normal 25 2" xfId="1399"/>
    <cellStyle name="Normal 250" xfId="9659"/>
    <cellStyle name="Normal 251" xfId="9662"/>
    <cellStyle name="Normal 252" xfId="9666"/>
    <cellStyle name="Normal 253" xfId="9663"/>
    <cellStyle name="Normal 254" xfId="9664"/>
    <cellStyle name="Normal 255" xfId="9679"/>
    <cellStyle name="Normal 256" xfId="9680"/>
    <cellStyle name="Normal 257" xfId="9685"/>
    <cellStyle name="Normal 258" xfId="9683"/>
    <cellStyle name="Normal 259" xfId="9684"/>
    <cellStyle name="Normal 26" xfId="527"/>
    <cellStyle name="Normal 26 2" xfId="1400"/>
    <cellStyle name="Normal 260" xfId="9697"/>
    <cellStyle name="Normal 261" xfId="9682"/>
    <cellStyle name="Normal 262" xfId="9681"/>
    <cellStyle name="Normal 263" xfId="9910"/>
    <cellStyle name="Normal 27" xfId="528"/>
    <cellStyle name="Normal 27 2" xfId="1401"/>
    <cellStyle name="Normal 28" xfId="529"/>
    <cellStyle name="Normal 28 2" xfId="1402"/>
    <cellStyle name="Normal 29" xfId="530"/>
    <cellStyle name="Normal 29 2" xfId="1403"/>
    <cellStyle name="Normal 3" xfId="65"/>
    <cellStyle name="Normal 3 2" xfId="278"/>
    <cellStyle name="Normal 3 2 2" xfId="358"/>
    <cellStyle name="Normal 3 2 2 2" xfId="1405"/>
    <cellStyle name="Normal 3 2 2 2 2" xfId="2079"/>
    <cellStyle name="Normal 3 2 2 2 2 2" xfId="3527"/>
    <cellStyle name="Normal 3 2 2 2 2 2 2" xfId="9337"/>
    <cellStyle name="Normal 3 2 2 2 2 2 3" xfId="6415"/>
    <cellStyle name="Normal 3 2 2 2 2 3" xfId="7892"/>
    <cellStyle name="Normal 3 2 2 2 2 4" xfId="4971"/>
    <cellStyle name="Normal 3 2 2 2 3" xfId="2364"/>
    <cellStyle name="Normal 3 2 2 2 3 2" xfId="3808"/>
    <cellStyle name="Normal 3 2 2 2 3 2 2" xfId="9618"/>
    <cellStyle name="Normal 3 2 2 2 3 2 3" xfId="6696"/>
    <cellStyle name="Normal 3 2 2 2 3 3" xfId="8174"/>
    <cellStyle name="Normal 3 2 2 2 3 4" xfId="5252"/>
    <cellStyle name="Normal 3 2 2 2 4" xfId="2933"/>
    <cellStyle name="Normal 3 2 2 2 4 2" xfId="8743"/>
    <cellStyle name="Normal 3 2 2 2 4 3" xfId="5821"/>
    <cellStyle name="Normal 3 2 2 2 5" xfId="7270"/>
    <cellStyle name="Normal 3 2 2 2 6" xfId="4377"/>
    <cellStyle name="Normal 3 2 2 3" xfId="2078"/>
    <cellStyle name="Normal 3 2 2 3 2" xfId="3526"/>
    <cellStyle name="Normal 3 2 2 3 2 2" xfId="9336"/>
    <cellStyle name="Normal 3 2 2 3 2 3" xfId="6414"/>
    <cellStyle name="Normal 3 2 2 3 3" xfId="7891"/>
    <cellStyle name="Normal 3 2 2 3 4" xfId="4970"/>
    <cellStyle name="Normal 3 2 2 4" xfId="2363"/>
    <cellStyle name="Normal 3 2 2 4 2" xfId="3807"/>
    <cellStyle name="Normal 3 2 2 4 2 2" xfId="9617"/>
    <cellStyle name="Normal 3 2 2 4 2 3" xfId="6695"/>
    <cellStyle name="Normal 3 2 2 4 3" xfId="8173"/>
    <cellStyle name="Normal 3 2 2 4 4" xfId="5251"/>
    <cellStyle name="Normal 3 2 2 5" xfId="2932"/>
    <cellStyle name="Normal 3 2 2 5 2" xfId="8742"/>
    <cellStyle name="Normal 3 2 2 5 3" xfId="5820"/>
    <cellStyle name="Normal 3 2 2 6" xfId="7269"/>
    <cellStyle name="Normal 3 2 2 7" xfId="4376"/>
    <cellStyle name="Normal 3 2 2 8" xfId="1404"/>
    <cellStyle name="Normal 3 2 3" xfId="1406"/>
    <cellStyle name="Normal 3 2 3 2" xfId="2080"/>
    <cellStyle name="Normal 3 2 3 2 2" xfId="3528"/>
    <cellStyle name="Normal 3 2 3 2 2 2" xfId="9338"/>
    <cellStyle name="Normal 3 2 3 2 2 3" xfId="6416"/>
    <cellStyle name="Normal 3 2 3 2 3" xfId="7893"/>
    <cellStyle name="Normal 3 2 3 2 4" xfId="4972"/>
    <cellStyle name="Normal 3 2 3 3" xfId="2365"/>
    <cellStyle name="Normal 3 2 3 3 2" xfId="3809"/>
    <cellStyle name="Normal 3 2 3 3 2 2" xfId="9619"/>
    <cellStyle name="Normal 3 2 3 3 2 3" xfId="6697"/>
    <cellStyle name="Normal 3 2 3 3 3" xfId="8175"/>
    <cellStyle name="Normal 3 2 3 3 4" xfId="5253"/>
    <cellStyle name="Normal 3 2 3 4" xfId="2934"/>
    <cellStyle name="Normal 3 2 3 4 2" xfId="8744"/>
    <cellStyle name="Normal 3 2 3 4 3" xfId="5822"/>
    <cellStyle name="Normal 3 2 3 5" xfId="7271"/>
    <cellStyle name="Normal 3 2 3 6" xfId="4378"/>
    <cellStyle name="Normal 3 2 4" xfId="1407"/>
    <cellStyle name="Normal 3 2 4 2" xfId="2081"/>
    <cellStyle name="Normal 3 2 4 2 2" xfId="3529"/>
    <cellStyle name="Normal 3 2 4 2 2 2" xfId="9339"/>
    <cellStyle name="Normal 3 2 4 2 2 3" xfId="6417"/>
    <cellStyle name="Normal 3 2 4 2 3" xfId="7894"/>
    <cellStyle name="Normal 3 2 4 2 4" xfId="4973"/>
    <cellStyle name="Normal 3 2 4 3" xfId="2366"/>
    <cellStyle name="Normal 3 2 4 3 2" xfId="3810"/>
    <cellStyle name="Normal 3 2 4 3 2 2" xfId="9620"/>
    <cellStyle name="Normal 3 2 4 3 2 3" xfId="6698"/>
    <cellStyle name="Normal 3 2 4 3 3" xfId="8176"/>
    <cellStyle name="Normal 3 2 4 3 4" xfId="5254"/>
    <cellStyle name="Normal 3 2 4 4" xfId="2935"/>
    <cellStyle name="Normal 3 2 4 4 2" xfId="8745"/>
    <cellStyle name="Normal 3 2 4 4 3" xfId="5823"/>
    <cellStyle name="Normal 3 2 4 5" xfId="7272"/>
    <cellStyle name="Normal 3 2 4 6" xfId="4379"/>
    <cellStyle name="Normal 3 2 5" xfId="531"/>
    <cellStyle name="Normal 3 2 6" xfId="9884"/>
    <cellStyle name="Normal 3 2 7" xfId="9900"/>
    <cellStyle name="Normal 3 2 8" xfId="345"/>
    <cellStyle name="Normal 3 2 9" xfId="9916"/>
    <cellStyle name="Normal 3 3" xfId="532"/>
    <cellStyle name="Normal 3 3 2" xfId="1409"/>
    <cellStyle name="Normal 3 3 3" xfId="1408"/>
    <cellStyle name="Normal 3 3 3 2" xfId="2082"/>
    <cellStyle name="Normal 3 3 3 2 2" xfId="3530"/>
    <cellStyle name="Normal 3 3 3 2 2 2" xfId="9340"/>
    <cellStyle name="Normal 3 3 3 2 2 3" xfId="6418"/>
    <cellStyle name="Normal 3 3 3 2 3" xfId="7895"/>
    <cellStyle name="Normal 3 3 3 2 4" xfId="4974"/>
    <cellStyle name="Normal 3 3 3 3" xfId="2936"/>
    <cellStyle name="Normal 3 3 3 3 2" xfId="8746"/>
    <cellStyle name="Normal 3 3 3 3 3" xfId="5824"/>
    <cellStyle name="Normal 3 3 3 4" xfId="7273"/>
    <cellStyle name="Normal 3 3 3 5" xfId="4380"/>
    <cellStyle name="Normal 3 3 4" xfId="832"/>
    <cellStyle name="Normal 3 3 4 2" xfId="1725"/>
    <cellStyle name="Normal 3 3 4 2 2" xfId="3193"/>
    <cellStyle name="Normal 3 3 4 2 2 2" xfId="9003"/>
    <cellStyle name="Normal 3 3 4 2 2 3" xfId="6081"/>
    <cellStyle name="Normal 3 3 4 2 3" xfId="7538"/>
    <cellStyle name="Normal 3 3 4 2 4" xfId="4637"/>
    <cellStyle name="Normal 3 3 4 3" xfId="2599"/>
    <cellStyle name="Normal 3 3 4 3 2" xfId="8409"/>
    <cellStyle name="Normal 3 3 4 3 3" xfId="5487"/>
    <cellStyle name="Normal 3 3 4 4" xfId="6936"/>
    <cellStyle name="Normal 3 3 4 5" xfId="4043"/>
    <cellStyle name="Normal 3 3 5" xfId="1550"/>
    <cellStyle name="Normal 3 3 5 2" xfId="3018"/>
    <cellStyle name="Normal 3 3 5 2 2" xfId="8828"/>
    <cellStyle name="Normal 3 3 5 2 3" xfId="5906"/>
    <cellStyle name="Normal 3 3 5 3" xfId="7363"/>
    <cellStyle name="Normal 3 3 5 4" xfId="4462"/>
    <cellStyle name="Normal 3 3 6" xfId="2367"/>
    <cellStyle name="Normal 3 3 6 2" xfId="3811"/>
    <cellStyle name="Normal 3 3 6 2 2" xfId="9621"/>
    <cellStyle name="Normal 3 3 6 2 3" xfId="6699"/>
    <cellStyle name="Normal 3 3 6 3" xfId="8177"/>
    <cellStyle name="Normal 3 3 6 4" xfId="5255"/>
    <cellStyle name="Normal 3 3 7" xfId="2424"/>
    <cellStyle name="Normal 3 3 7 2" xfId="8234"/>
    <cellStyle name="Normal 3 3 7 3" xfId="5312"/>
    <cellStyle name="Normal 3 3 8" xfId="6756"/>
    <cellStyle name="Normal 3 3 9" xfId="3868"/>
    <cellStyle name="Normal 30" xfId="533"/>
    <cellStyle name="Normal 30 2" xfId="1410"/>
    <cellStyle name="Normal 31" xfId="534"/>
    <cellStyle name="Normal 31 2" xfId="1411"/>
    <cellStyle name="Normal 32" xfId="535"/>
    <cellStyle name="Normal 32 2" xfId="1412"/>
    <cellStyle name="Normal 33" xfId="536"/>
    <cellStyle name="Normal 33 2" xfId="1414"/>
    <cellStyle name="Normal 33 3" xfId="1413"/>
    <cellStyle name="Normal 33 3 2" xfId="2083"/>
    <cellStyle name="Normal 33 3 2 2" xfId="3531"/>
    <cellStyle name="Normal 33 3 2 2 2" xfId="9341"/>
    <cellStyle name="Normal 33 3 2 2 3" xfId="6419"/>
    <cellStyle name="Normal 33 3 2 3" xfId="7896"/>
    <cellStyle name="Normal 33 3 2 4" xfId="4975"/>
    <cellStyle name="Normal 33 3 3" xfId="2937"/>
    <cellStyle name="Normal 33 3 3 2" xfId="8747"/>
    <cellStyle name="Normal 33 3 3 3" xfId="5825"/>
    <cellStyle name="Normal 33 3 4" xfId="7274"/>
    <cellStyle name="Normal 33 3 5" xfId="4381"/>
    <cellStyle name="Normal 33 4" xfId="833"/>
    <cellStyle name="Normal 33 4 2" xfId="1726"/>
    <cellStyle name="Normal 33 4 2 2" xfId="3194"/>
    <cellStyle name="Normal 33 4 2 2 2" xfId="9004"/>
    <cellStyle name="Normal 33 4 2 2 3" xfId="6082"/>
    <cellStyle name="Normal 33 4 2 3" xfId="7539"/>
    <cellStyle name="Normal 33 4 2 4" xfId="4638"/>
    <cellStyle name="Normal 33 4 3" xfId="2600"/>
    <cellStyle name="Normal 33 4 3 2" xfId="8410"/>
    <cellStyle name="Normal 33 4 3 3" xfId="5488"/>
    <cellStyle name="Normal 33 4 4" xfId="6937"/>
    <cellStyle name="Normal 33 4 5" xfId="4044"/>
    <cellStyle name="Normal 33 5" xfId="1551"/>
    <cellStyle name="Normal 33 5 2" xfId="3019"/>
    <cellStyle name="Normal 33 5 2 2" xfId="8829"/>
    <cellStyle name="Normal 33 5 2 3" xfId="5907"/>
    <cellStyle name="Normal 33 5 3" xfId="7364"/>
    <cellStyle name="Normal 33 5 4" xfId="4463"/>
    <cellStyle name="Normal 33 6" xfId="2368"/>
    <cellStyle name="Normal 33 6 2" xfId="3812"/>
    <cellStyle name="Normal 33 6 2 2" xfId="9622"/>
    <cellStyle name="Normal 33 6 2 3" xfId="6700"/>
    <cellStyle name="Normal 33 6 3" xfId="8178"/>
    <cellStyle name="Normal 33 6 4" xfId="5256"/>
    <cellStyle name="Normal 33 7" xfId="2425"/>
    <cellStyle name="Normal 33 7 2" xfId="8235"/>
    <cellStyle name="Normal 33 7 3" xfId="5313"/>
    <cellStyle name="Normal 33 8" xfId="6757"/>
    <cellStyle name="Normal 33 9" xfId="3869"/>
    <cellStyle name="Normal 34" xfId="537"/>
    <cellStyle name="Normal 34 2" xfId="1415"/>
    <cellStyle name="Normal 34 2 2" xfId="2084"/>
    <cellStyle name="Normal 34 2 2 2" xfId="3532"/>
    <cellStyle name="Normal 34 2 2 2 2" xfId="9342"/>
    <cellStyle name="Normal 34 2 2 2 3" xfId="6420"/>
    <cellStyle name="Normal 34 2 2 3" xfId="7897"/>
    <cellStyle name="Normal 34 2 2 4" xfId="4976"/>
    <cellStyle name="Normal 34 2 3" xfId="2369"/>
    <cellStyle name="Normal 34 2 3 2" xfId="3813"/>
    <cellStyle name="Normal 34 2 3 2 2" xfId="9623"/>
    <cellStyle name="Normal 34 2 3 2 3" xfId="6701"/>
    <cellStyle name="Normal 34 2 3 3" xfId="8179"/>
    <cellStyle name="Normal 34 2 3 4" xfId="5257"/>
    <cellStyle name="Normal 34 2 4" xfId="2938"/>
    <cellStyle name="Normal 34 2 4 2" xfId="8748"/>
    <cellStyle name="Normal 34 2 4 3" xfId="5826"/>
    <cellStyle name="Normal 34 2 5" xfId="7275"/>
    <cellStyle name="Normal 34 2 6" xfId="4382"/>
    <cellStyle name="Normal 35" xfId="538"/>
    <cellStyle name="Normal 35 2" xfId="1416"/>
    <cellStyle name="Normal 36" xfId="539"/>
    <cellStyle name="Normal 36 2" xfId="1417"/>
    <cellStyle name="Normal 36 2 2" xfId="2085"/>
    <cellStyle name="Normal 36 2 2 2" xfId="3533"/>
    <cellStyle name="Normal 36 2 2 2 2" xfId="9343"/>
    <cellStyle name="Normal 36 2 2 2 3" xfId="6421"/>
    <cellStyle name="Normal 36 2 2 3" xfId="7898"/>
    <cellStyle name="Normal 36 2 2 4" xfId="4977"/>
    <cellStyle name="Normal 36 2 3" xfId="2370"/>
    <cellStyle name="Normal 36 2 3 2" xfId="3814"/>
    <cellStyle name="Normal 36 2 3 2 2" xfId="9624"/>
    <cellStyle name="Normal 36 2 3 2 3" xfId="6702"/>
    <cellStyle name="Normal 36 2 3 3" xfId="8180"/>
    <cellStyle name="Normal 36 2 3 4" xfId="5258"/>
    <cellStyle name="Normal 36 2 4" xfId="2939"/>
    <cellStyle name="Normal 36 2 4 2" xfId="8749"/>
    <cellStyle name="Normal 36 2 4 3" xfId="5827"/>
    <cellStyle name="Normal 36 2 5" xfId="7276"/>
    <cellStyle name="Normal 36 2 6" xfId="4383"/>
    <cellStyle name="Normal 37" xfId="540"/>
    <cellStyle name="Normal 37 2" xfId="1418"/>
    <cellStyle name="Normal 37 2 2" xfId="2086"/>
    <cellStyle name="Normal 37 2 2 2" xfId="3534"/>
    <cellStyle name="Normal 37 2 2 2 2" xfId="9344"/>
    <cellStyle name="Normal 37 2 2 2 3" xfId="6422"/>
    <cellStyle name="Normal 37 2 2 3" xfId="7899"/>
    <cellStyle name="Normal 37 2 2 4" xfId="4978"/>
    <cellStyle name="Normal 37 2 3" xfId="2371"/>
    <cellStyle name="Normal 37 2 3 2" xfId="3815"/>
    <cellStyle name="Normal 37 2 3 2 2" xfId="9625"/>
    <cellStyle name="Normal 37 2 3 2 3" xfId="6703"/>
    <cellStyle name="Normal 37 2 3 3" xfId="8181"/>
    <cellStyle name="Normal 37 2 3 4" xfId="5259"/>
    <cellStyle name="Normal 37 2 4" xfId="2940"/>
    <cellStyle name="Normal 37 2 4 2" xfId="8750"/>
    <cellStyle name="Normal 37 2 4 3" xfId="5828"/>
    <cellStyle name="Normal 37 2 5" xfId="7277"/>
    <cellStyle name="Normal 37 2 6" xfId="4384"/>
    <cellStyle name="Normal 38" xfId="541"/>
    <cellStyle name="Normal 39" xfId="542"/>
    <cellStyle name="Normal 4" xfId="66"/>
    <cellStyle name="Normal 4 2" xfId="67"/>
    <cellStyle name="Normal 4 2 2" xfId="543"/>
    <cellStyle name="Normal 4 3" xfId="544"/>
    <cellStyle name="Normal 4 3 2" xfId="1419"/>
    <cellStyle name="Normal 4 4" xfId="545"/>
    <cellStyle name="Normal 4 4 2" xfId="1420"/>
    <cellStyle name="Normal 4 5" xfId="546"/>
    <cellStyle name="Normal 4 5 2" xfId="1421"/>
    <cellStyle name="Normal 4 5 2 2" xfId="2087"/>
    <cellStyle name="Normal 4 5 2 2 2" xfId="3535"/>
    <cellStyle name="Normal 4 5 2 2 2 2" xfId="9345"/>
    <cellStyle name="Normal 4 5 2 2 2 3" xfId="6423"/>
    <cellStyle name="Normal 4 5 2 2 3" xfId="7900"/>
    <cellStyle name="Normal 4 5 2 2 4" xfId="4979"/>
    <cellStyle name="Normal 4 5 2 3" xfId="2941"/>
    <cellStyle name="Normal 4 5 2 3 2" xfId="8751"/>
    <cellStyle name="Normal 4 5 2 3 3" xfId="5829"/>
    <cellStyle name="Normal 4 5 2 4" xfId="7278"/>
    <cellStyle name="Normal 4 5 2 5" xfId="4385"/>
    <cellStyle name="Normal 4 5 3" xfId="834"/>
    <cellStyle name="Normal 4 5 3 2" xfId="1727"/>
    <cellStyle name="Normal 4 5 3 2 2" xfId="3195"/>
    <cellStyle name="Normal 4 5 3 2 2 2" xfId="9005"/>
    <cellStyle name="Normal 4 5 3 2 2 3" xfId="6083"/>
    <cellStyle name="Normal 4 5 3 2 3" xfId="7540"/>
    <cellStyle name="Normal 4 5 3 2 4" xfId="4639"/>
    <cellStyle name="Normal 4 5 3 3" xfId="2601"/>
    <cellStyle name="Normal 4 5 3 3 2" xfId="8411"/>
    <cellStyle name="Normal 4 5 3 3 3" xfId="5489"/>
    <cellStyle name="Normal 4 5 3 4" xfId="6938"/>
    <cellStyle name="Normal 4 5 3 5" xfId="4045"/>
    <cellStyle name="Normal 4 5 4" xfId="1552"/>
    <cellStyle name="Normal 4 5 4 2" xfId="3020"/>
    <cellStyle name="Normal 4 5 4 2 2" xfId="8830"/>
    <cellStyle name="Normal 4 5 4 2 3" xfId="5908"/>
    <cellStyle name="Normal 4 5 4 3" xfId="7365"/>
    <cellStyle name="Normal 4 5 4 4" xfId="4464"/>
    <cellStyle name="Normal 4 5 5" xfId="2372"/>
    <cellStyle name="Normal 4 5 5 2" xfId="3816"/>
    <cellStyle name="Normal 4 5 5 2 2" xfId="9626"/>
    <cellStyle name="Normal 4 5 5 2 3" xfId="6704"/>
    <cellStyle name="Normal 4 5 5 3" xfId="8182"/>
    <cellStyle name="Normal 4 5 5 4" xfId="5260"/>
    <cellStyle name="Normal 4 5 6" xfId="2426"/>
    <cellStyle name="Normal 4 5 6 2" xfId="8236"/>
    <cellStyle name="Normal 4 5 6 3" xfId="5314"/>
    <cellStyle name="Normal 4 5 7" xfId="6758"/>
    <cellStyle name="Normal 4 5 8" xfId="3870"/>
    <cellStyle name="Normal 40" xfId="547"/>
    <cellStyle name="Normal 41" xfId="548"/>
    <cellStyle name="Normal 42" xfId="549"/>
    <cellStyle name="Normal 43" xfId="550"/>
    <cellStyle name="Normal 44" xfId="551"/>
    <cellStyle name="Normal 45" xfId="552"/>
    <cellStyle name="Normal 46" xfId="553"/>
    <cellStyle name="Normal 47" xfId="554"/>
    <cellStyle name="Normal 48" xfId="555"/>
    <cellStyle name="Normal 49" xfId="556"/>
    <cellStyle name="Normal 5" xfId="68"/>
    <cellStyle name="Normal 5 2" xfId="557"/>
    <cellStyle name="Normal 5 2 2" xfId="1422"/>
    <cellStyle name="Normal 5 2 2 2" xfId="1423"/>
    <cellStyle name="Normal 5 2 2 2 2" xfId="2089"/>
    <cellStyle name="Normal 5 2 2 2 2 2" xfId="3537"/>
    <cellStyle name="Normal 5 2 2 2 2 2 2" xfId="9347"/>
    <cellStyle name="Normal 5 2 2 2 2 2 3" xfId="6425"/>
    <cellStyle name="Normal 5 2 2 2 2 3" xfId="7902"/>
    <cellStyle name="Normal 5 2 2 2 2 4" xfId="4981"/>
    <cellStyle name="Normal 5 2 2 2 3" xfId="2374"/>
    <cellStyle name="Normal 5 2 2 2 3 2" xfId="3818"/>
    <cellStyle name="Normal 5 2 2 2 3 2 2" xfId="9628"/>
    <cellStyle name="Normal 5 2 2 2 3 2 3" xfId="6706"/>
    <cellStyle name="Normal 5 2 2 2 3 3" xfId="8184"/>
    <cellStyle name="Normal 5 2 2 2 3 4" xfId="5262"/>
    <cellStyle name="Normal 5 2 2 2 4" xfId="2943"/>
    <cellStyle name="Normal 5 2 2 2 4 2" xfId="8753"/>
    <cellStyle name="Normal 5 2 2 2 4 3" xfId="5831"/>
    <cellStyle name="Normal 5 2 2 2 5" xfId="7280"/>
    <cellStyle name="Normal 5 2 2 2 6" xfId="4387"/>
    <cellStyle name="Normal 5 2 2 3" xfId="2088"/>
    <cellStyle name="Normal 5 2 2 3 2" xfId="3536"/>
    <cellStyle name="Normal 5 2 2 3 2 2" xfId="9346"/>
    <cellStyle name="Normal 5 2 2 3 2 3" xfId="6424"/>
    <cellStyle name="Normal 5 2 2 3 3" xfId="7901"/>
    <cellStyle name="Normal 5 2 2 3 4" xfId="4980"/>
    <cellStyle name="Normal 5 2 2 4" xfId="2373"/>
    <cellStyle name="Normal 5 2 2 4 2" xfId="3817"/>
    <cellStyle name="Normal 5 2 2 4 2 2" xfId="9627"/>
    <cellStyle name="Normal 5 2 2 4 2 3" xfId="6705"/>
    <cellStyle name="Normal 5 2 2 4 3" xfId="8183"/>
    <cellStyle name="Normal 5 2 2 4 4" xfId="5261"/>
    <cellStyle name="Normal 5 2 2 5" xfId="2942"/>
    <cellStyle name="Normal 5 2 2 5 2" xfId="8752"/>
    <cellStyle name="Normal 5 2 2 5 3" xfId="5830"/>
    <cellStyle name="Normal 5 2 2 6" xfId="7279"/>
    <cellStyle name="Normal 5 2 2 7" xfId="4386"/>
    <cellStyle name="Normal 5 2 3" xfId="1424"/>
    <cellStyle name="Normal 5 2 3 2" xfId="2090"/>
    <cellStyle name="Normal 5 2 3 2 2" xfId="3538"/>
    <cellStyle name="Normal 5 2 3 2 2 2" xfId="9348"/>
    <cellStyle name="Normal 5 2 3 2 2 3" xfId="6426"/>
    <cellStyle name="Normal 5 2 3 2 3" xfId="7903"/>
    <cellStyle name="Normal 5 2 3 2 4" xfId="4982"/>
    <cellStyle name="Normal 5 2 3 3" xfId="2375"/>
    <cellStyle name="Normal 5 2 3 3 2" xfId="3819"/>
    <cellStyle name="Normal 5 2 3 3 2 2" xfId="9629"/>
    <cellStyle name="Normal 5 2 3 3 2 3" xfId="6707"/>
    <cellStyle name="Normal 5 2 3 3 3" xfId="8185"/>
    <cellStyle name="Normal 5 2 3 3 4" xfId="5263"/>
    <cellStyle name="Normal 5 2 3 4" xfId="2944"/>
    <cellStyle name="Normal 5 2 3 4 2" xfId="8754"/>
    <cellStyle name="Normal 5 2 3 4 3" xfId="5832"/>
    <cellStyle name="Normal 5 2 3 5" xfId="7281"/>
    <cellStyle name="Normal 5 2 3 6" xfId="4388"/>
    <cellStyle name="Normal 5 2 4" xfId="1425"/>
    <cellStyle name="Normal 5 2 4 2" xfId="2091"/>
    <cellStyle name="Normal 5 2 4 2 2" xfId="3539"/>
    <cellStyle name="Normal 5 2 4 2 2 2" xfId="9349"/>
    <cellStyle name="Normal 5 2 4 2 2 3" xfId="6427"/>
    <cellStyle name="Normal 5 2 4 2 3" xfId="7904"/>
    <cellStyle name="Normal 5 2 4 2 4" xfId="4983"/>
    <cellStyle name="Normal 5 2 4 3" xfId="2376"/>
    <cellStyle name="Normal 5 2 4 3 2" xfId="3820"/>
    <cellStyle name="Normal 5 2 4 3 2 2" xfId="9630"/>
    <cellStyle name="Normal 5 2 4 3 2 3" xfId="6708"/>
    <cellStyle name="Normal 5 2 4 3 3" xfId="8186"/>
    <cellStyle name="Normal 5 2 4 3 4" xfId="5264"/>
    <cellStyle name="Normal 5 2 4 4" xfId="2945"/>
    <cellStyle name="Normal 5 2 4 4 2" xfId="8755"/>
    <cellStyle name="Normal 5 2 4 4 3" xfId="5833"/>
    <cellStyle name="Normal 5 2 4 5" xfId="7282"/>
    <cellStyle name="Normal 5 2 4 6" xfId="4389"/>
    <cellStyle name="Normal 5 3" xfId="558"/>
    <cellStyle name="Normal 5 4" xfId="559"/>
    <cellStyle name="Normal 5 4 2" xfId="1426"/>
    <cellStyle name="Normal 5 4 2 2" xfId="2092"/>
    <cellStyle name="Normal 5 4 2 2 2" xfId="3540"/>
    <cellStyle name="Normal 5 4 2 2 2 2" xfId="9350"/>
    <cellStyle name="Normal 5 4 2 2 2 3" xfId="6428"/>
    <cellStyle name="Normal 5 4 2 2 3" xfId="7905"/>
    <cellStyle name="Normal 5 4 2 2 4" xfId="4984"/>
    <cellStyle name="Normal 5 4 2 3" xfId="2946"/>
    <cellStyle name="Normal 5 4 2 3 2" xfId="8756"/>
    <cellStyle name="Normal 5 4 2 3 3" xfId="5834"/>
    <cellStyle name="Normal 5 4 2 4" xfId="7283"/>
    <cellStyle name="Normal 5 4 2 5" xfId="4390"/>
    <cellStyle name="Normal 5 4 3" xfId="835"/>
    <cellStyle name="Normal 5 4 3 2" xfId="1728"/>
    <cellStyle name="Normal 5 4 3 2 2" xfId="3196"/>
    <cellStyle name="Normal 5 4 3 2 2 2" xfId="9006"/>
    <cellStyle name="Normal 5 4 3 2 2 3" xfId="6084"/>
    <cellStyle name="Normal 5 4 3 2 3" xfId="7541"/>
    <cellStyle name="Normal 5 4 3 2 4" xfId="4640"/>
    <cellStyle name="Normal 5 4 3 3" xfId="2602"/>
    <cellStyle name="Normal 5 4 3 3 2" xfId="8412"/>
    <cellStyle name="Normal 5 4 3 3 3" xfId="5490"/>
    <cellStyle name="Normal 5 4 3 4" xfId="6939"/>
    <cellStyle name="Normal 5 4 3 5" xfId="4046"/>
    <cellStyle name="Normal 5 4 4" xfId="1553"/>
    <cellStyle name="Normal 5 4 4 2" xfId="3021"/>
    <cellStyle name="Normal 5 4 4 2 2" xfId="8831"/>
    <cellStyle name="Normal 5 4 4 2 3" xfId="5909"/>
    <cellStyle name="Normal 5 4 4 3" xfId="7366"/>
    <cellStyle name="Normal 5 4 4 4" xfId="4465"/>
    <cellStyle name="Normal 5 4 5" xfId="2377"/>
    <cellStyle name="Normal 5 4 5 2" xfId="3821"/>
    <cellStyle name="Normal 5 4 5 2 2" xfId="9631"/>
    <cellStyle name="Normal 5 4 5 2 3" xfId="6709"/>
    <cellStyle name="Normal 5 4 5 3" xfId="8187"/>
    <cellStyle name="Normal 5 4 5 4" xfId="5265"/>
    <cellStyle name="Normal 5 4 6" xfId="2427"/>
    <cellStyle name="Normal 5 4 6 2" xfId="8237"/>
    <cellStyle name="Normal 5 4 6 3" xfId="5315"/>
    <cellStyle name="Normal 5 4 7" xfId="6759"/>
    <cellStyle name="Normal 5 4 8" xfId="3871"/>
    <cellStyle name="Normal 50" xfId="560"/>
    <cellStyle name="Normal 51" xfId="561"/>
    <cellStyle name="Normal 52" xfId="562"/>
    <cellStyle name="Normal 53" xfId="563"/>
    <cellStyle name="Normal 54" xfId="564"/>
    <cellStyle name="Normal 55" xfId="565"/>
    <cellStyle name="Normal 56" xfId="566"/>
    <cellStyle name="Normal 57" xfId="567"/>
    <cellStyle name="Normal 58" xfId="568"/>
    <cellStyle name="Normal 59" xfId="569"/>
    <cellStyle name="Normal 6" xfId="69"/>
    <cellStyle name="Normal 6 2" xfId="570"/>
    <cellStyle name="Normal 6 3" xfId="571"/>
    <cellStyle name="Normal 6 4" xfId="572"/>
    <cellStyle name="Normal 6 4 2" xfId="1427"/>
    <cellStyle name="Normal 6 4 2 2" xfId="2093"/>
    <cellStyle name="Normal 6 4 2 2 2" xfId="3541"/>
    <cellStyle name="Normal 6 4 2 2 2 2" xfId="9351"/>
    <cellStyle name="Normal 6 4 2 2 2 3" xfId="6429"/>
    <cellStyle name="Normal 6 4 2 2 3" xfId="7906"/>
    <cellStyle name="Normal 6 4 2 2 4" xfId="4985"/>
    <cellStyle name="Normal 6 4 2 3" xfId="2947"/>
    <cellStyle name="Normal 6 4 2 3 2" xfId="8757"/>
    <cellStyle name="Normal 6 4 2 3 3" xfId="5835"/>
    <cellStyle name="Normal 6 4 2 4" xfId="7284"/>
    <cellStyle name="Normal 6 4 2 5" xfId="4391"/>
    <cellStyle name="Normal 6 4 3" xfId="836"/>
    <cellStyle name="Normal 6 4 3 2" xfId="1729"/>
    <cellStyle name="Normal 6 4 3 2 2" xfId="3197"/>
    <cellStyle name="Normal 6 4 3 2 2 2" xfId="9007"/>
    <cellStyle name="Normal 6 4 3 2 2 3" xfId="6085"/>
    <cellStyle name="Normal 6 4 3 2 3" xfId="7542"/>
    <cellStyle name="Normal 6 4 3 2 4" xfId="4641"/>
    <cellStyle name="Normal 6 4 3 3" xfId="2603"/>
    <cellStyle name="Normal 6 4 3 3 2" xfId="8413"/>
    <cellStyle name="Normal 6 4 3 3 3" xfId="5491"/>
    <cellStyle name="Normal 6 4 3 4" xfId="6940"/>
    <cellStyle name="Normal 6 4 3 5" xfId="4047"/>
    <cellStyle name="Normal 6 4 4" xfId="1554"/>
    <cellStyle name="Normal 6 4 4 2" xfId="3022"/>
    <cellStyle name="Normal 6 4 4 2 2" xfId="8832"/>
    <cellStyle name="Normal 6 4 4 2 3" xfId="5910"/>
    <cellStyle name="Normal 6 4 4 3" xfId="7367"/>
    <cellStyle name="Normal 6 4 4 4" xfId="4466"/>
    <cellStyle name="Normal 6 4 5" xfId="2378"/>
    <cellStyle name="Normal 6 4 5 2" xfId="3822"/>
    <cellStyle name="Normal 6 4 5 2 2" xfId="9632"/>
    <cellStyle name="Normal 6 4 5 2 3" xfId="6710"/>
    <cellStyle name="Normal 6 4 5 3" xfId="8188"/>
    <cellStyle name="Normal 6 4 5 4" xfId="5266"/>
    <cellStyle name="Normal 6 4 6" xfId="2428"/>
    <cellStyle name="Normal 6 4 6 2" xfId="8238"/>
    <cellStyle name="Normal 6 4 6 3" xfId="5316"/>
    <cellStyle name="Normal 6 4 7" xfId="6760"/>
    <cellStyle name="Normal 6 4 8" xfId="3872"/>
    <cellStyle name="Normal 6 5" xfId="2180"/>
    <cellStyle name="Normal 6 5 2" xfId="3625"/>
    <cellStyle name="Normal 6 5 2 2" xfId="9435"/>
    <cellStyle name="Normal 6 5 2 3" xfId="6513"/>
    <cellStyle name="Normal 6 5 3" xfId="7991"/>
    <cellStyle name="Normal 6 5 4" xfId="5069"/>
    <cellStyle name="Normal 60" xfId="573"/>
    <cellStyle name="Normal 61" xfId="574"/>
    <cellStyle name="Normal 62" xfId="575"/>
    <cellStyle name="Normal 63" xfId="576"/>
    <cellStyle name="Normal 63 2" xfId="577"/>
    <cellStyle name="Normal 63 3" xfId="1428"/>
    <cellStyle name="Normal 63 3 2" xfId="2094"/>
    <cellStyle name="Normal 63 3 2 2" xfId="3542"/>
    <cellStyle name="Normal 63 3 2 2 2" xfId="9352"/>
    <cellStyle name="Normal 63 3 2 2 3" xfId="6430"/>
    <cellStyle name="Normal 63 3 2 3" xfId="7907"/>
    <cellStyle name="Normal 63 3 2 4" xfId="4986"/>
    <cellStyle name="Normal 63 3 3" xfId="2948"/>
    <cellStyle name="Normal 63 3 3 2" xfId="8758"/>
    <cellStyle name="Normal 63 3 3 3" xfId="5836"/>
    <cellStyle name="Normal 63 3 4" xfId="7285"/>
    <cellStyle name="Normal 63 3 5" xfId="4392"/>
    <cellStyle name="Normal 63 4" xfId="837"/>
    <cellStyle name="Normal 63 4 2" xfId="1730"/>
    <cellStyle name="Normal 63 4 2 2" xfId="3198"/>
    <cellStyle name="Normal 63 4 2 2 2" xfId="9008"/>
    <cellStyle name="Normal 63 4 2 2 3" xfId="6086"/>
    <cellStyle name="Normal 63 4 2 3" xfId="7543"/>
    <cellStyle name="Normal 63 4 2 4" xfId="4642"/>
    <cellStyle name="Normal 63 4 3" xfId="2604"/>
    <cellStyle name="Normal 63 4 3 2" xfId="8414"/>
    <cellStyle name="Normal 63 4 3 3" xfId="5492"/>
    <cellStyle name="Normal 63 4 4" xfId="6941"/>
    <cellStyle name="Normal 63 4 5" xfId="4048"/>
    <cellStyle name="Normal 63 5" xfId="1555"/>
    <cellStyle name="Normal 63 5 2" xfId="3023"/>
    <cellStyle name="Normal 63 5 2 2" xfId="8833"/>
    <cellStyle name="Normal 63 5 2 3" xfId="5911"/>
    <cellStyle name="Normal 63 5 3" xfId="7368"/>
    <cellStyle name="Normal 63 5 4" xfId="4467"/>
    <cellStyle name="Normal 63 6" xfId="2379"/>
    <cellStyle name="Normal 63 6 2" xfId="3823"/>
    <cellStyle name="Normal 63 6 2 2" xfId="9633"/>
    <cellStyle name="Normal 63 6 2 3" xfId="6711"/>
    <cellStyle name="Normal 63 6 3" xfId="8189"/>
    <cellStyle name="Normal 63 6 4" xfId="5267"/>
    <cellStyle name="Normal 63 7" xfId="2429"/>
    <cellStyle name="Normal 63 7 2" xfId="8239"/>
    <cellStyle name="Normal 63 7 3" xfId="5317"/>
    <cellStyle name="Normal 63 8" xfId="6761"/>
    <cellStyle name="Normal 63 9" xfId="3873"/>
    <cellStyle name="Normal 64" xfId="578"/>
    <cellStyle name="Normal 64 2" xfId="579"/>
    <cellStyle name="Normal 64 3" xfId="1429"/>
    <cellStyle name="Normal 64 3 2" xfId="2095"/>
    <cellStyle name="Normal 64 3 2 2" xfId="3543"/>
    <cellStyle name="Normal 64 3 2 2 2" xfId="9353"/>
    <cellStyle name="Normal 64 3 2 2 3" xfId="6431"/>
    <cellStyle name="Normal 64 3 2 3" xfId="7908"/>
    <cellStyle name="Normal 64 3 2 4" xfId="4987"/>
    <cellStyle name="Normal 64 3 3" xfId="2949"/>
    <cellStyle name="Normal 64 3 3 2" xfId="8759"/>
    <cellStyle name="Normal 64 3 3 3" xfId="5837"/>
    <cellStyle name="Normal 64 3 4" xfId="7286"/>
    <cellStyle name="Normal 64 3 5" xfId="4393"/>
    <cellStyle name="Normal 64 4" xfId="838"/>
    <cellStyle name="Normal 64 4 2" xfId="1731"/>
    <cellStyle name="Normal 64 4 2 2" xfId="3199"/>
    <cellStyle name="Normal 64 4 2 2 2" xfId="9009"/>
    <cellStyle name="Normal 64 4 2 2 3" xfId="6087"/>
    <cellStyle name="Normal 64 4 2 3" xfId="7544"/>
    <cellStyle name="Normal 64 4 2 4" xfId="4643"/>
    <cellStyle name="Normal 64 4 3" xfId="2605"/>
    <cellStyle name="Normal 64 4 3 2" xfId="8415"/>
    <cellStyle name="Normal 64 4 3 3" xfId="5493"/>
    <cellStyle name="Normal 64 4 4" xfId="6942"/>
    <cellStyle name="Normal 64 4 5" xfId="4049"/>
    <cellStyle name="Normal 64 5" xfId="1556"/>
    <cellStyle name="Normal 64 5 2" xfId="3024"/>
    <cellStyle name="Normal 64 5 2 2" xfId="8834"/>
    <cellStyle name="Normal 64 5 2 3" xfId="5912"/>
    <cellStyle name="Normal 64 5 3" xfId="7369"/>
    <cellStyle name="Normal 64 5 4" xfId="4468"/>
    <cellStyle name="Normal 64 6" xfId="2380"/>
    <cellStyle name="Normal 64 6 2" xfId="3824"/>
    <cellStyle name="Normal 64 6 2 2" xfId="9634"/>
    <cellStyle name="Normal 64 6 2 3" xfId="6712"/>
    <cellStyle name="Normal 64 6 3" xfId="8190"/>
    <cellStyle name="Normal 64 6 4" xfId="5268"/>
    <cellStyle name="Normal 64 7" xfId="2430"/>
    <cellStyle name="Normal 64 7 2" xfId="8240"/>
    <cellStyle name="Normal 64 7 3" xfId="5318"/>
    <cellStyle name="Normal 64 8" xfId="6762"/>
    <cellStyle name="Normal 64 9" xfId="3874"/>
    <cellStyle name="Normal 65" xfId="580"/>
    <cellStyle name="Normal 65 2" xfId="581"/>
    <cellStyle name="Normal 65 3" xfId="1430"/>
    <cellStyle name="Normal 65 3 2" xfId="2096"/>
    <cellStyle name="Normal 65 3 2 2" xfId="3544"/>
    <cellStyle name="Normal 65 3 2 2 2" xfId="9354"/>
    <cellStyle name="Normal 65 3 2 2 3" xfId="6432"/>
    <cellStyle name="Normal 65 3 2 3" xfId="7909"/>
    <cellStyle name="Normal 65 3 2 4" xfId="4988"/>
    <cellStyle name="Normal 65 3 3" xfId="2950"/>
    <cellStyle name="Normal 65 3 3 2" xfId="8760"/>
    <cellStyle name="Normal 65 3 3 3" xfId="5838"/>
    <cellStyle name="Normal 65 3 4" xfId="7287"/>
    <cellStyle name="Normal 65 3 5" xfId="4394"/>
    <cellStyle name="Normal 65 4" xfId="839"/>
    <cellStyle name="Normal 65 4 2" xfId="1732"/>
    <cellStyle name="Normal 65 4 2 2" xfId="3200"/>
    <cellStyle name="Normal 65 4 2 2 2" xfId="9010"/>
    <cellStyle name="Normal 65 4 2 2 3" xfId="6088"/>
    <cellStyle name="Normal 65 4 2 3" xfId="7545"/>
    <cellStyle name="Normal 65 4 2 4" xfId="4644"/>
    <cellStyle name="Normal 65 4 3" xfId="2606"/>
    <cellStyle name="Normal 65 4 3 2" xfId="8416"/>
    <cellStyle name="Normal 65 4 3 3" xfId="5494"/>
    <cellStyle name="Normal 65 4 4" xfId="6943"/>
    <cellStyle name="Normal 65 4 5" xfId="4050"/>
    <cellStyle name="Normal 65 5" xfId="1557"/>
    <cellStyle name="Normal 65 5 2" xfId="3025"/>
    <cellStyle name="Normal 65 5 2 2" xfId="8835"/>
    <cellStyle name="Normal 65 5 2 3" xfId="5913"/>
    <cellStyle name="Normal 65 5 3" xfId="7370"/>
    <cellStyle name="Normal 65 5 4" xfId="4469"/>
    <cellStyle name="Normal 65 6" xfId="2381"/>
    <cellStyle name="Normal 65 6 2" xfId="3825"/>
    <cellStyle name="Normal 65 6 2 2" xfId="9635"/>
    <cellStyle name="Normal 65 6 2 3" xfId="6713"/>
    <cellStyle name="Normal 65 6 3" xfId="8191"/>
    <cellStyle name="Normal 65 6 4" xfId="5269"/>
    <cellStyle name="Normal 65 7" xfId="2431"/>
    <cellStyle name="Normal 65 7 2" xfId="8241"/>
    <cellStyle name="Normal 65 7 3" xfId="5319"/>
    <cellStyle name="Normal 65 8" xfId="6763"/>
    <cellStyle name="Normal 65 9" xfId="3875"/>
    <cellStyle name="Normal 66" xfId="582"/>
    <cellStyle name="Normal 66 2" xfId="583"/>
    <cellStyle name="Normal 66 3" xfId="1431"/>
    <cellStyle name="Normal 66 3 2" xfId="2097"/>
    <cellStyle name="Normal 66 3 2 2" xfId="3545"/>
    <cellStyle name="Normal 66 3 2 2 2" xfId="9355"/>
    <cellStyle name="Normal 66 3 2 2 3" xfId="6433"/>
    <cellStyle name="Normal 66 3 2 3" xfId="7910"/>
    <cellStyle name="Normal 66 3 2 4" xfId="4989"/>
    <cellStyle name="Normal 66 3 3" xfId="2951"/>
    <cellStyle name="Normal 66 3 3 2" xfId="8761"/>
    <cellStyle name="Normal 66 3 3 3" xfId="5839"/>
    <cellStyle name="Normal 66 3 4" xfId="7288"/>
    <cellStyle name="Normal 66 3 5" xfId="4395"/>
    <cellStyle name="Normal 66 4" xfId="840"/>
    <cellStyle name="Normal 66 4 2" xfId="1733"/>
    <cellStyle name="Normal 66 4 2 2" xfId="3201"/>
    <cellStyle name="Normal 66 4 2 2 2" xfId="9011"/>
    <cellStyle name="Normal 66 4 2 2 3" xfId="6089"/>
    <cellStyle name="Normal 66 4 2 3" xfId="7546"/>
    <cellStyle name="Normal 66 4 2 4" xfId="4645"/>
    <cellStyle name="Normal 66 4 3" xfId="2607"/>
    <cellStyle name="Normal 66 4 3 2" xfId="8417"/>
    <cellStyle name="Normal 66 4 3 3" xfId="5495"/>
    <cellStyle name="Normal 66 4 4" xfId="6944"/>
    <cellStyle name="Normal 66 4 5" xfId="4051"/>
    <cellStyle name="Normal 66 5" xfId="1558"/>
    <cellStyle name="Normal 66 5 2" xfId="3026"/>
    <cellStyle name="Normal 66 5 2 2" xfId="8836"/>
    <cellStyle name="Normal 66 5 2 3" xfId="5914"/>
    <cellStyle name="Normal 66 5 3" xfId="7371"/>
    <cellStyle name="Normal 66 5 4" xfId="4470"/>
    <cellStyle name="Normal 66 6" xfId="2382"/>
    <cellStyle name="Normal 66 6 2" xfId="3826"/>
    <cellStyle name="Normal 66 6 2 2" xfId="9636"/>
    <cellStyle name="Normal 66 6 2 3" xfId="6714"/>
    <cellStyle name="Normal 66 6 3" xfId="8192"/>
    <cellStyle name="Normal 66 6 4" xfId="5270"/>
    <cellStyle name="Normal 66 7" xfId="2432"/>
    <cellStyle name="Normal 66 7 2" xfId="8242"/>
    <cellStyle name="Normal 66 7 3" xfId="5320"/>
    <cellStyle name="Normal 66 8" xfId="6764"/>
    <cellStyle name="Normal 66 9" xfId="3876"/>
    <cellStyle name="Normal 67" xfId="584"/>
    <cellStyle name="Normal 67 2" xfId="585"/>
    <cellStyle name="Normal 67 3" xfId="1432"/>
    <cellStyle name="Normal 67 3 2" xfId="2098"/>
    <cellStyle name="Normal 67 3 2 2" xfId="3546"/>
    <cellStyle name="Normal 67 3 2 2 2" xfId="9356"/>
    <cellStyle name="Normal 67 3 2 2 3" xfId="6434"/>
    <cellStyle name="Normal 67 3 2 3" xfId="7911"/>
    <cellStyle name="Normal 67 3 2 4" xfId="4990"/>
    <cellStyle name="Normal 67 3 3" xfId="2952"/>
    <cellStyle name="Normal 67 3 3 2" xfId="8762"/>
    <cellStyle name="Normal 67 3 3 3" xfId="5840"/>
    <cellStyle name="Normal 67 3 4" xfId="7289"/>
    <cellStyle name="Normal 67 3 5" xfId="4396"/>
    <cellStyle name="Normal 67 4" xfId="841"/>
    <cellStyle name="Normal 67 4 2" xfId="1734"/>
    <cellStyle name="Normal 67 4 2 2" xfId="3202"/>
    <cellStyle name="Normal 67 4 2 2 2" xfId="9012"/>
    <cellStyle name="Normal 67 4 2 2 3" xfId="6090"/>
    <cellStyle name="Normal 67 4 2 3" xfId="7547"/>
    <cellStyle name="Normal 67 4 2 4" xfId="4646"/>
    <cellStyle name="Normal 67 4 3" xfId="2608"/>
    <cellStyle name="Normal 67 4 3 2" xfId="8418"/>
    <cellStyle name="Normal 67 4 3 3" xfId="5496"/>
    <cellStyle name="Normal 67 4 4" xfId="6945"/>
    <cellStyle name="Normal 67 4 5" xfId="4052"/>
    <cellStyle name="Normal 67 5" xfId="1559"/>
    <cellStyle name="Normal 67 5 2" xfId="3027"/>
    <cellStyle name="Normal 67 5 2 2" xfId="8837"/>
    <cellStyle name="Normal 67 5 2 3" xfId="5915"/>
    <cellStyle name="Normal 67 5 3" xfId="7372"/>
    <cellStyle name="Normal 67 5 4" xfId="4471"/>
    <cellStyle name="Normal 67 6" xfId="2383"/>
    <cellStyle name="Normal 67 6 2" xfId="3827"/>
    <cellStyle name="Normal 67 6 2 2" xfId="9637"/>
    <cellStyle name="Normal 67 6 2 3" xfId="6715"/>
    <cellStyle name="Normal 67 6 3" xfId="8193"/>
    <cellStyle name="Normal 67 6 4" xfId="5271"/>
    <cellStyle name="Normal 67 7" xfId="2433"/>
    <cellStyle name="Normal 67 7 2" xfId="8243"/>
    <cellStyle name="Normal 67 7 3" xfId="5321"/>
    <cellStyle name="Normal 67 8" xfId="6765"/>
    <cellStyle name="Normal 67 9" xfId="3877"/>
    <cellStyle name="Normal 68" xfId="586"/>
    <cellStyle name="Normal 68 2" xfId="587"/>
    <cellStyle name="Normal 68 3" xfId="1433"/>
    <cellStyle name="Normal 68 3 2" xfId="2099"/>
    <cellStyle name="Normal 68 3 2 2" xfId="3547"/>
    <cellStyle name="Normal 68 3 2 2 2" xfId="9357"/>
    <cellStyle name="Normal 68 3 2 2 3" xfId="6435"/>
    <cellStyle name="Normal 68 3 2 3" xfId="7912"/>
    <cellStyle name="Normal 68 3 2 4" xfId="4991"/>
    <cellStyle name="Normal 68 3 3" xfId="2953"/>
    <cellStyle name="Normal 68 3 3 2" xfId="8763"/>
    <cellStyle name="Normal 68 3 3 3" xfId="5841"/>
    <cellStyle name="Normal 68 3 4" xfId="7290"/>
    <cellStyle name="Normal 68 3 5" xfId="4397"/>
    <cellStyle name="Normal 68 4" xfId="842"/>
    <cellStyle name="Normal 68 4 2" xfId="1735"/>
    <cellStyle name="Normal 68 4 2 2" xfId="3203"/>
    <cellStyle name="Normal 68 4 2 2 2" xfId="9013"/>
    <cellStyle name="Normal 68 4 2 2 3" xfId="6091"/>
    <cellStyle name="Normal 68 4 2 3" xfId="7548"/>
    <cellStyle name="Normal 68 4 2 4" xfId="4647"/>
    <cellStyle name="Normal 68 4 3" xfId="2609"/>
    <cellStyle name="Normal 68 4 3 2" xfId="8419"/>
    <cellStyle name="Normal 68 4 3 3" xfId="5497"/>
    <cellStyle name="Normal 68 4 4" xfId="6946"/>
    <cellStyle name="Normal 68 4 5" xfId="4053"/>
    <cellStyle name="Normal 68 5" xfId="1560"/>
    <cellStyle name="Normal 68 5 2" xfId="3028"/>
    <cellStyle name="Normal 68 5 2 2" xfId="8838"/>
    <cellStyle name="Normal 68 5 2 3" xfId="5916"/>
    <cellStyle name="Normal 68 5 3" xfId="7373"/>
    <cellStyle name="Normal 68 5 4" xfId="4472"/>
    <cellStyle name="Normal 68 6" xfId="2384"/>
    <cellStyle name="Normal 68 6 2" xfId="3828"/>
    <cellStyle name="Normal 68 6 2 2" xfId="9638"/>
    <cellStyle name="Normal 68 6 2 3" xfId="6716"/>
    <cellStyle name="Normal 68 6 3" xfId="8194"/>
    <cellStyle name="Normal 68 6 4" xfId="5272"/>
    <cellStyle name="Normal 68 7" xfId="2434"/>
    <cellStyle name="Normal 68 7 2" xfId="8244"/>
    <cellStyle name="Normal 68 7 3" xfId="5322"/>
    <cellStyle name="Normal 68 8" xfId="6766"/>
    <cellStyle name="Normal 68 9" xfId="3878"/>
    <cellStyle name="Normal 69" xfId="588"/>
    <cellStyle name="Normal 69 2" xfId="589"/>
    <cellStyle name="Normal 69 3" xfId="1434"/>
    <cellStyle name="Normal 69 3 2" xfId="2100"/>
    <cellStyle name="Normal 69 3 2 2" xfId="3548"/>
    <cellStyle name="Normal 69 3 2 2 2" xfId="9358"/>
    <cellStyle name="Normal 69 3 2 2 3" xfId="6436"/>
    <cellStyle name="Normal 69 3 2 3" xfId="7913"/>
    <cellStyle name="Normal 69 3 2 4" xfId="4992"/>
    <cellStyle name="Normal 69 3 3" xfId="2954"/>
    <cellStyle name="Normal 69 3 3 2" xfId="8764"/>
    <cellStyle name="Normal 69 3 3 3" xfId="5842"/>
    <cellStyle name="Normal 69 3 4" xfId="7291"/>
    <cellStyle name="Normal 69 3 5" xfId="4398"/>
    <cellStyle name="Normal 69 4" xfId="843"/>
    <cellStyle name="Normal 69 4 2" xfId="1736"/>
    <cellStyle name="Normal 69 4 2 2" xfId="3204"/>
    <cellStyle name="Normal 69 4 2 2 2" xfId="9014"/>
    <cellStyle name="Normal 69 4 2 2 3" xfId="6092"/>
    <cellStyle name="Normal 69 4 2 3" xfId="7549"/>
    <cellStyle name="Normal 69 4 2 4" xfId="4648"/>
    <cellStyle name="Normal 69 4 3" xfId="2610"/>
    <cellStyle name="Normal 69 4 3 2" xfId="8420"/>
    <cellStyle name="Normal 69 4 3 3" xfId="5498"/>
    <cellStyle name="Normal 69 4 4" xfId="6947"/>
    <cellStyle name="Normal 69 4 5" xfId="4054"/>
    <cellStyle name="Normal 69 5" xfId="1561"/>
    <cellStyle name="Normal 69 5 2" xfId="3029"/>
    <cellStyle name="Normal 69 5 2 2" xfId="8839"/>
    <cellStyle name="Normal 69 5 2 3" xfId="5917"/>
    <cellStyle name="Normal 69 5 3" xfId="7374"/>
    <cellStyle name="Normal 69 5 4" xfId="4473"/>
    <cellStyle name="Normal 69 6" xfId="2385"/>
    <cellStyle name="Normal 69 6 2" xfId="3829"/>
    <cellStyle name="Normal 69 6 2 2" xfId="9639"/>
    <cellStyle name="Normal 69 6 2 3" xfId="6717"/>
    <cellStyle name="Normal 69 6 3" xfId="8195"/>
    <cellStyle name="Normal 69 6 4" xfId="5273"/>
    <cellStyle name="Normal 69 7" xfId="2435"/>
    <cellStyle name="Normal 69 7 2" xfId="8245"/>
    <cellStyle name="Normal 69 7 3" xfId="5323"/>
    <cellStyle name="Normal 69 8" xfId="6767"/>
    <cellStyle name="Normal 69 9" xfId="3879"/>
    <cellStyle name="Normal 7" xfId="70"/>
    <cellStyle name="Normal 7 2" xfId="590"/>
    <cellStyle name="Normal 7 3" xfId="591"/>
    <cellStyle name="Normal 7 3 2" xfId="1435"/>
    <cellStyle name="Normal 7 3 2 2" xfId="2101"/>
    <cellStyle name="Normal 7 3 2 2 2" xfId="3549"/>
    <cellStyle name="Normal 7 3 2 2 2 2" xfId="9359"/>
    <cellStyle name="Normal 7 3 2 2 2 3" xfId="6437"/>
    <cellStyle name="Normal 7 3 2 2 3" xfId="7914"/>
    <cellStyle name="Normal 7 3 2 2 4" xfId="4993"/>
    <cellStyle name="Normal 7 3 2 3" xfId="2955"/>
    <cellStyle name="Normal 7 3 2 3 2" xfId="8765"/>
    <cellStyle name="Normal 7 3 2 3 3" xfId="5843"/>
    <cellStyle name="Normal 7 3 2 4" xfId="7292"/>
    <cellStyle name="Normal 7 3 2 5" xfId="4399"/>
    <cellStyle name="Normal 7 3 3" xfId="844"/>
    <cellStyle name="Normal 7 3 3 2" xfId="1737"/>
    <cellStyle name="Normal 7 3 3 2 2" xfId="3205"/>
    <cellStyle name="Normal 7 3 3 2 2 2" xfId="9015"/>
    <cellStyle name="Normal 7 3 3 2 2 3" xfId="6093"/>
    <cellStyle name="Normal 7 3 3 2 3" xfId="7550"/>
    <cellStyle name="Normal 7 3 3 2 4" xfId="4649"/>
    <cellStyle name="Normal 7 3 3 3" xfId="2611"/>
    <cellStyle name="Normal 7 3 3 3 2" xfId="8421"/>
    <cellStyle name="Normal 7 3 3 3 3" xfId="5499"/>
    <cellStyle name="Normal 7 3 3 4" xfId="6948"/>
    <cellStyle name="Normal 7 3 3 5" xfId="4055"/>
    <cellStyle name="Normal 7 3 4" xfId="1562"/>
    <cellStyle name="Normal 7 3 4 2" xfId="3030"/>
    <cellStyle name="Normal 7 3 4 2 2" xfId="8840"/>
    <cellStyle name="Normal 7 3 4 2 3" xfId="5918"/>
    <cellStyle name="Normal 7 3 4 3" xfId="7375"/>
    <cellStyle name="Normal 7 3 4 4" xfId="4474"/>
    <cellStyle name="Normal 7 3 5" xfId="2386"/>
    <cellStyle name="Normal 7 3 5 2" xfId="3830"/>
    <cellStyle name="Normal 7 3 5 2 2" xfId="9640"/>
    <cellStyle name="Normal 7 3 5 2 3" xfId="6718"/>
    <cellStyle name="Normal 7 3 5 3" xfId="8196"/>
    <cellStyle name="Normal 7 3 5 4" xfId="5274"/>
    <cellStyle name="Normal 7 3 6" xfId="2436"/>
    <cellStyle name="Normal 7 3 6 2" xfId="8246"/>
    <cellStyle name="Normal 7 3 6 3" xfId="5324"/>
    <cellStyle name="Normal 7 3 7" xfId="6768"/>
    <cellStyle name="Normal 7 3 8" xfId="3880"/>
    <cellStyle name="Normal 7 4" xfId="771"/>
    <cellStyle name="Normal 70" xfId="592"/>
    <cellStyle name="Normal 70 2" xfId="593"/>
    <cellStyle name="Normal 70 3" xfId="1436"/>
    <cellStyle name="Normal 70 3 2" xfId="2102"/>
    <cellStyle name="Normal 70 3 2 2" xfId="3550"/>
    <cellStyle name="Normal 70 3 2 2 2" xfId="9360"/>
    <cellStyle name="Normal 70 3 2 2 3" xfId="6438"/>
    <cellStyle name="Normal 70 3 2 3" xfId="7915"/>
    <cellStyle name="Normal 70 3 2 4" xfId="4994"/>
    <cellStyle name="Normal 70 3 3" xfId="2956"/>
    <cellStyle name="Normal 70 3 3 2" xfId="8766"/>
    <cellStyle name="Normal 70 3 3 3" xfId="5844"/>
    <cellStyle name="Normal 70 3 4" xfId="7293"/>
    <cellStyle name="Normal 70 3 5" xfId="4400"/>
    <cellStyle name="Normal 70 4" xfId="845"/>
    <cellStyle name="Normal 70 4 2" xfId="1738"/>
    <cellStyle name="Normal 70 4 2 2" xfId="3206"/>
    <cellStyle name="Normal 70 4 2 2 2" xfId="9016"/>
    <cellStyle name="Normal 70 4 2 2 3" xfId="6094"/>
    <cellStyle name="Normal 70 4 2 3" xfId="7551"/>
    <cellStyle name="Normal 70 4 2 4" xfId="4650"/>
    <cellStyle name="Normal 70 4 3" xfId="2612"/>
    <cellStyle name="Normal 70 4 3 2" xfId="8422"/>
    <cellStyle name="Normal 70 4 3 3" xfId="5500"/>
    <cellStyle name="Normal 70 4 4" xfId="6949"/>
    <cellStyle name="Normal 70 4 5" xfId="4056"/>
    <cellStyle name="Normal 70 5" xfId="1563"/>
    <cellStyle name="Normal 70 5 2" xfId="3031"/>
    <cellStyle name="Normal 70 5 2 2" xfId="8841"/>
    <cellStyle name="Normal 70 5 2 3" xfId="5919"/>
    <cellStyle name="Normal 70 5 3" xfId="7376"/>
    <cellStyle name="Normal 70 5 4" xfId="4475"/>
    <cellStyle name="Normal 70 6" xfId="2387"/>
    <cellStyle name="Normal 70 6 2" xfId="3831"/>
    <cellStyle name="Normal 70 6 2 2" xfId="9641"/>
    <cellStyle name="Normal 70 6 2 3" xfId="6719"/>
    <cellStyle name="Normal 70 6 3" xfId="8197"/>
    <cellStyle name="Normal 70 6 4" xfId="5275"/>
    <cellStyle name="Normal 70 7" xfId="2437"/>
    <cellStyle name="Normal 70 7 2" xfId="8247"/>
    <cellStyle name="Normal 70 7 3" xfId="5325"/>
    <cellStyle name="Normal 70 8" xfId="6769"/>
    <cellStyle name="Normal 70 9" xfId="3881"/>
    <cellStyle name="Normal 71" xfId="594"/>
    <cellStyle name="Normal 71 2" xfId="595"/>
    <cellStyle name="Normal 72" xfId="596"/>
    <cellStyle name="Normal 72 2" xfId="597"/>
    <cellStyle name="Normal 73" xfId="598"/>
    <cellStyle name="Normal 73 2" xfId="599"/>
    <cellStyle name="Normal 74" xfId="600"/>
    <cellStyle name="Normal 74 2" xfId="601"/>
    <cellStyle name="Normal 75" xfId="602"/>
    <cellStyle name="Normal 75 2" xfId="603"/>
    <cellStyle name="Normal 76" xfId="604"/>
    <cellStyle name="Normal 76 2" xfId="605"/>
    <cellStyle name="Normal 77" xfId="606"/>
    <cellStyle name="Normal 77 2" xfId="607"/>
    <cellStyle name="Normal 78" xfId="608"/>
    <cellStyle name="Normal 78 2" xfId="609"/>
    <cellStyle name="Normal 79" xfId="610"/>
    <cellStyle name="Normal 79 2" xfId="611"/>
    <cellStyle name="Normal 8" xfId="244"/>
    <cellStyle name="Normal 8 2" xfId="1437"/>
    <cellStyle name="Normal 8 2 2" xfId="1438"/>
    <cellStyle name="Normal 8 2 2 2" xfId="2104"/>
    <cellStyle name="Normal 8 2 2 2 2" xfId="3552"/>
    <cellStyle name="Normal 8 2 2 2 2 2" xfId="9362"/>
    <cellStyle name="Normal 8 2 2 2 2 3" xfId="6440"/>
    <cellStyle name="Normal 8 2 2 2 3" xfId="7917"/>
    <cellStyle name="Normal 8 2 2 2 4" xfId="4996"/>
    <cellStyle name="Normal 8 2 2 3" xfId="2389"/>
    <cellStyle name="Normal 8 2 2 3 2" xfId="3833"/>
    <cellStyle name="Normal 8 2 2 3 2 2" xfId="9643"/>
    <cellStyle name="Normal 8 2 2 3 2 3" xfId="6721"/>
    <cellStyle name="Normal 8 2 2 3 3" xfId="8199"/>
    <cellStyle name="Normal 8 2 2 3 4" xfId="5277"/>
    <cellStyle name="Normal 8 2 2 4" xfId="2958"/>
    <cellStyle name="Normal 8 2 2 4 2" xfId="8768"/>
    <cellStyle name="Normal 8 2 2 4 3" xfId="5846"/>
    <cellStyle name="Normal 8 2 2 5" xfId="7295"/>
    <cellStyle name="Normal 8 2 2 6" xfId="4402"/>
    <cellStyle name="Normal 8 2 3" xfId="2103"/>
    <cellStyle name="Normal 8 2 3 2" xfId="3551"/>
    <cellStyle name="Normal 8 2 3 2 2" xfId="9361"/>
    <cellStyle name="Normal 8 2 3 2 3" xfId="6439"/>
    <cellStyle name="Normal 8 2 3 3" xfId="7916"/>
    <cellStyle name="Normal 8 2 3 4" xfId="4995"/>
    <cellStyle name="Normal 8 2 4" xfId="2388"/>
    <cellStyle name="Normal 8 2 4 2" xfId="3832"/>
    <cellStyle name="Normal 8 2 4 2 2" xfId="9642"/>
    <cellStyle name="Normal 8 2 4 2 3" xfId="6720"/>
    <cellStyle name="Normal 8 2 4 3" xfId="8198"/>
    <cellStyle name="Normal 8 2 4 4" xfId="5276"/>
    <cellStyle name="Normal 8 2 5" xfId="2957"/>
    <cellStyle name="Normal 8 2 5 2" xfId="8767"/>
    <cellStyle name="Normal 8 2 5 3" xfId="5845"/>
    <cellStyle name="Normal 8 2 6" xfId="7294"/>
    <cellStyle name="Normal 8 2 7" xfId="4401"/>
    <cellStyle name="Normal 8 3" xfId="1439"/>
    <cellStyle name="Normal 8 3 2" xfId="2105"/>
    <cellStyle name="Normal 8 3 2 2" xfId="3553"/>
    <cellStyle name="Normal 8 3 2 2 2" xfId="9363"/>
    <cellStyle name="Normal 8 3 2 2 3" xfId="6441"/>
    <cellStyle name="Normal 8 3 2 3" xfId="7918"/>
    <cellStyle name="Normal 8 3 2 4" xfId="4997"/>
    <cellStyle name="Normal 8 3 3" xfId="2390"/>
    <cellStyle name="Normal 8 3 3 2" xfId="3834"/>
    <cellStyle name="Normal 8 3 3 2 2" xfId="9644"/>
    <cellStyle name="Normal 8 3 3 2 3" xfId="6722"/>
    <cellStyle name="Normal 8 3 3 3" xfId="8200"/>
    <cellStyle name="Normal 8 3 3 4" xfId="5278"/>
    <cellStyle name="Normal 8 3 4" xfId="2959"/>
    <cellStyle name="Normal 8 3 4 2" xfId="8769"/>
    <cellStyle name="Normal 8 3 4 3" xfId="5847"/>
    <cellStyle name="Normal 8 3 5" xfId="7296"/>
    <cellStyle name="Normal 8 3 6" xfId="4403"/>
    <cellStyle name="Normal 8 4" xfId="1440"/>
    <cellStyle name="Normal 8 4 2" xfId="2106"/>
    <cellStyle name="Normal 8 4 2 2" xfId="3554"/>
    <cellStyle name="Normal 8 4 2 2 2" xfId="9364"/>
    <cellStyle name="Normal 8 4 2 2 3" xfId="6442"/>
    <cellStyle name="Normal 8 4 2 3" xfId="7919"/>
    <cellStyle name="Normal 8 4 2 4" xfId="4998"/>
    <cellStyle name="Normal 8 4 3" xfId="2391"/>
    <cellStyle name="Normal 8 4 3 2" xfId="3835"/>
    <cellStyle name="Normal 8 4 3 2 2" xfId="9645"/>
    <cellStyle name="Normal 8 4 3 2 3" xfId="6723"/>
    <cellStyle name="Normal 8 4 3 3" xfId="8201"/>
    <cellStyle name="Normal 8 4 3 4" xfId="5279"/>
    <cellStyle name="Normal 8 4 4" xfId="2960"/>
    <cellStyle name="Normal 8 4 4 2" xfId="8770"/>
    <cellStyle name="Normal 8 4 4 3" xfId="5848"/>
    <cellStyle name="Normal 8 4 5" xfId="7297"/>
    <cellStyle name="Normal 8 4 6" xfId="4404"/>
    <cellStyle name="Normal 8 5" xfId="612"/>
    <cellStyle name="Normal 80" xfId="613"/>
    <cellStyle name="Normal 80 2" xfId="614"/>
    <cellStyle name="Normal 81" xfId="615"/>
    <cellStyle name="Normal 81 2" xfId="616"/>
    <cellStyle name="Normal 82" xfId="617"/>
    <cellStyle name="Normal 82 2" xfId="618"/>
    <cellStyle name="Normal 83" xfId="619"/>
    <cellStyle name="Normal 83 2" xfId="620"/>
    <cellStyle name="Normal 84" xfId="621"/>
    <cellStyle name="Normal 84 2" xfId="622"/>
    <cellStyle name="Normal 85" xfId="623"/>
    <cellStyle name="Normal 85 2" xfId="624"/>
    <cellStyle name="Normal 86" xfId="625"/>
    <cellStyle name="Normal 86 2" xfId="626"/>
    <cellStyle name="Normal 87" xfId="627"/>
    <cellStyle name="Normal 87 2" xfId="628"/>
    <cellStyle name="Normal 88" xfId="629"/>
    <cellStyle name="Normal 88 2" xfId="630"/>
    <cellStyle name="Normal 89" xfId="631"/>
    <cellStyle name="Normal 89 2" xfId="1441"/>
    <cellStyle name="Normal 89 2 2" xfId="2107"/>
    <cellStyle name="Normal 89 2 2 2" xfId="3555"/>
    <cellStyle name="Normal 89 2 2 2 2" xfId="9365"/>
    <cellStyle name="Normal 89 2 2 2 3" xfId="6443"/>
    <cellStyle name="Normal 89 2 2 3" xfId="7920"/>
    <cellStyle name="Normal 89 2 2 4" xfId="4999"/>
    <cellStyle name="Normal 89 2 3" xfId="2961"/>
    <cellStyle name="Normal 89 2 3 2" xfId="8771"/>
    <cellStyle name="Normal 89 2 3 3" xfId="5849"/>
    <cellStyle name="Normal 89 2 4" xfId="7298"/>
    <cellStyle name="Normal 89 2 5" xfId="4405"/>
    <cellStyle name="Normal 89 3" xfId="846"/>
    <cellStyle name="Normal 89 3 2" xfId="1739"/>
    <cellStyle name="Normal 89 3 2 2" xfId="3207"/>
    <cellStyle name="Normal 89 3 2 2 2" xfId="9017"/>
    <cellStyle name="Normal 89 3 2 2 3" xfId="6095"/>
    <cellStyle name="Normal 89 3 2 3" xfId="7552"/>
    <cellStyle name="Normal 89 3 2 4" xfId="4651"/>
    <cellStyle name="Normal 89 3 3" xfId="2613"/>
    <cellStyle name="Normal 89 3 3 2" xfId="8423"/>
    <cellStyle name="Normal 89 3 3 3" xfId="5501"/>
    <cellStyle name="Normal 89 3 4" xfId="6950"/>
    <cellStyle name="Normal 89 3 5" xfId="4057"/>
    <cellStyle name="Normal 89 4" xfId="1564"/>
    <cellStyle name="Normal 89 4 2" xfId="3032"/>
    <cellStyle name="Normal 89 4 2 2" xfId="8842"/>
    <cellStyle name="Normal 89 4 2 3" xfId="5920"/>
    <cellStyle name="Normal 89 4 3" xfId="7377"/>
    <cellStyle name="Normal 89 4 4" xfId="4476"/>
    <cellStyle name="Normal 89 5" xfId="2392"/>
    <cellStyle name="Normal 89 5 2" xfId="3836"/>
    <cellStyle name="Normal 89 5 2 2" xfId="9646"/>
    <cellStyle name="Normal 89 5 2 3" xfId="6724"/>
    <cellStyle name="Normal 89 5 3" xfId="8202"/>
    <cellStyle name="Normal 89 5 4" xfId="5280"/>
    <cellStyle name="Normal 89 6" xfId="2438"/>
    <cellStyle name="Normal 89 6 2" xfId="8248"/>
    <cellStyle name="Normal 89 6 3" xfId="5326"/>
    <cellStyle name="Normal 89 7" xfId="6770"/>
    <cellStyle name="Normal 89 8" xfId="3882"/>
    <cellStyle name="Normal 9" xfId="245"/>
    <cellStyle name="Normal 9 2" xfId="290"/>
    <cellStyle name="Normal 9 2 2" xfId="371"/>
    <cellStyle name="Normal 9 2 3" xfId="770"/>
    <cellStyle name="Normal 9 2 4" xfId="9886"/>
    <cellStyle name="Normal 9 2 5" xfId="9902"/>
    <cellStyle name="Normal 9 2 6" xfId="347"/>
    <cellStyle name="Normal 9 2 7" xfId="9918"/>
    <cellStyle name="Normal 9 3" xfId="360"/>
    <cellStyle name="Normal 9 3 2" xfId="1442"/>
    <cellStyle name="Normal 9 4" xfId="632"/>
    <cellStyle name="Normal 90" xfId="633"/>
    <cellStyle name="Normal 90 2" xfId="634"/>
    <cellStyle name="Normal 91" xfId="635"/>
    <cellStyle name="Normal 91 2" xfId="636"/>
    <cellStyle name="Normal 92" xfId="637"/>
    <cellStyle name="Normal 92 2" xfId="638"/>
    <cellStyle name="Normal 93" xfId="639"/>
    <cellStyle name="Normal 93 2" xfId="640"/>
    <cellStyle name="Normal 94" xfId="641"/>
    <cellStyle name="Normal 95" xfId="642"/>
    <cellStyle name="Normal 96" xfId="643"/>
    <cellStyle name="Normal 97" xfId="644"/>
    <cellStyle name="Normal 98" xfId="645"/>
    <cellStyle name="Normal 99" xfId="646"/>
    <cellStyle name="Normal_Attachment O &amp; GG Final 11_11_09" xfId="71"/>
    <cellStyle name="Normal_GRE_Rate_Zones_Allocation_11042004" xfId="298"/>
    <cellStyle name="Note 10" xfId="788"/>
    <cellStyle name="Note 10 2" xfId="966"/>
    <cellStyle name="Note 10 2 2" xfId="1859"/>
    <cellStyle name="Note 10 2 2 2" xfId="3327"/>
    <cellStyle name="Note 10 2 2 2 2" xfId="9137"/>
    <cellStyle name="Note 10 2 2 2 3" xfId="6215"/>
    <cellStyle name="Note 10 2 2 3" xfId="7672"/>
    <cellStyle name="Note 10 2 2 4" xfId="4771"/>
    <cellStyle name="Note 10 2 3" xfId="2733"/>
    <cellStyle name="Note 10 2 3 2" xfId="8543"/>
    <cellStyle name="Note 10 2 3 3" xfId="5621"/>
    <cellStyle name="Note 10 2 4" xfId="7070"/>
    <cellStyle name="Note 10 2 5" xfId="4177"/>
    <cellStyle name="Note 10 3" xfId="1684"/>
    <cellStyle name="Note 10 3 2" xfId="3152"/>
    <cellStyle name="Note 10 3 2 2" xfId="8962"/>
    <cellStyle name="Note 10 3 2 3" xfId="6040"/>
    <cellStyle name="Note 10 3 3" xfId="7497"/>
    <cellStyle name="Note 10 3 4" xfId="4596"/>
    <cellStyle name="Note 10 4" xfId="2558"/>
    <cellStyle name="Note 10 4 2" xfId="8368"/>
    <cellStyle name="Note 10 4 3" xfId="5446"/>
    <cellStyle name="Note 10 5" xfId="6895"/>
    <cellStyle name="Note 10 6" xfId="4002"/>
    <cellStyle name="Note 11" xfId="1514"/>
    <cellStyle name="Note 11 2" xfId="2132"/>
    <cellStyle name="Note 11 2 2" xfId="3580"/>
    <cellStyle name="Note 11 2 2 2" xfId="9390"/>
    <cellStyle name="Note 11 2 2 3" xfId="6468"/>
    <cellStyle name="Note 11 2 3" xfId="7945"/>
    <cellStyle name="Note 11 2 4" xfId="5024"/>
    <cellStyle name="Note 11 3" xfId="2986"/>
    <cellStyle name="Note 11 3 2" xfId="8796"/>
    <cellStyle name="Note 11 3 3" xfId="5874"/>
    <cellStyle name="Note 11 4" xfId="7327"/>
    <cellStyle name="Note 11 5" xfId="4430"/>
    <cellStyle name="Note 12" xfId="2149"/>
    <cellStyle name="Note 12 2" xfId="3597"/>
    <cellStyle name="Note 12 2 2" xfId="9407"/>
    <cellStyle name="Note 12 2 3" xfId="6485"/>
    <cellStyle name="Note 12 3" xfId="7962"/>
    <cellStyle name="Note 12 4" xfId="5041"/>
    <cellStyle name="Note 13" xfId="9665"/>
    <cellStyle name="Note 14" xfId="9686"/>
    <cellStyle name="Note 2" xfId="221"/>
    <cellStyle name="Note 2 2" xfId="647"/>
    <cellStyle name="Note 2 2 2" xfId="6772"/>
    <cellStyle name="Note 2 2 2 2" xfId="9806"/>
    <cellStyle name="Note 2 2 2 3" xfId="9857"/>
    <cellStyle name="Note 2 2 3" xfId="9704"/>
    <cellStyle name="Note 2 2 4" xfId="9776"/>
    <cellStyle name="Note 2 3" xfId="6771"/>
    <cellStyle name="Note 2 3 2" xfId="9805"/>
    <cellStyle name="Note 2 3 3" xfId="9796"/>
    <cellStyle name="Note 2 4" xfId="9703"/>
    <cellStyle name="Note 2 5" xfId="9706"/>
    <cellStyle name="Note 2 6" xfId="9877"/>
    <cellStyle name="Note 3" xfId="648"/>
    <cellStyle name="Note 3 2" xfId="6773"/>
    <cellStyle name="Note 3 2 2" xfId="9807"/>
    <cellStyle name="Note 3 2 3" xfId="9763"/>
    <cellStyle name="Note 3 3" xfId="9705"/>
    <cellStyle name="Note 3 4" xfId="9810"/>
    <cellStyle name="Note 4" xfId="679"/>
    <cellStyle name="Note 4 2" xfId="1443"/>
    <cellStyle name="Note 4 2 2" xfId="2108"/>
    <cellStyle name="Note 4 2 2 2" xfId="3556"/>
    <cellStyle name="Note 4 2 2 2 2" xfId="9366"/>
    <cellStyle name="Note 4 2 2 2 3" xfId="6444"/>
    <cellStyle name="Note 4 2 2 3" xfId="7921"/>
    <cellStyle name="Note 4 2 2 4" xfId="5000"/>
    <cellStyle name="Note 4 2 3" xfId="2962"/>
    <cellStyle name="Note 4 2 3 2" xfId="8772"/>
    <cellStyle name="Note 4 2 3 3" xfId="5850"/>
    <cellStyle name="Note 4 2 4" xfId="7299"/>
    <cellStyle name="Note 4 2 5" xfId="4406"/>
    <cellStyle name="Note 4 3" xfId="861"/>
    <cellStyle name="Note 4 3 2" xfId="1754"/>
    <cellStyle name="Note 4 3 2 2" xfId="3222"/>
    <cellStyle name="Note 4 3 2 2 2" xfId="9032"/>
    <cellStyle name="Note 4 3 2 2 3" xfId="6110"/>
    <cellStyle name="Note 4 3 2 3" xfId="7567"/>
    <cellStyle name="Note 4 3 2 4" xfId="4666"/>
    <cellStyle name="Note 4 3 3" xfId="2628"/>
    <cellStyle name="Note 4 3 3 2" xfId="8438"/>
    <cellStyle name="Note 4 3 3 3" xfId="5516"/>
    <cellStyle name="Note 4 3 4" xfId="6965"/>
    <cellStyle name="Note 4 3 5" xfId="4072"/>
    <cellStyle name="Note 4 4" xfId="1579"/>
    <cellStyle name="Note 4 4 2" xfId="3047"/>
    <cellStyle name="Note 4 4 2 2" xfId="8857"/>
    <cellStyle name="Note 4 4 2 3" xfId="5935"/>
    <cellStyle name="Note 4 4 3" xfId="7392"/>
    <cellStyle name="Note 4 4 4" xfId="4491"/>
    <cellStyle name="Note 4 5" xfId="2393"/>
    <cellStyle name="Note 4 5 2" xfId="3837"/>
    <cellStyle name="Note 4 5 2 2" xfId="9647"/>
    <cellStyle name="Note 4 5 2 3" xfId="6725"/>
    <cellStyle name="Note 4 5 3" xfId="8203"/>
    <cellStyle name="Note 4 5 4" xfId="5281"/>
    <cellStyle name="Note 4 6" xfId="2453"/>
    <cellStyle name="Note 4 6 2" xfId="8263"/>
    <cellStyle name="Note 4 6 3" xfId="5341"/>
    <cellStyle name="Note 4 7" xfId="6790"/>
    <cellStyle name="Note 4 8" xfId="3897"/>
    <cellStyle name="Note 5" xfId="683"/>
    <cellStyle name="Note 5 2" xfId="1444"/>
    <cellStyle name="Note 5 2 2" xfId="2109"/>
    <cellStyle name="Note 5 2 2 2" xfId="3557"/>
    <cellStyle name="Note 5 2 2 2 2" xfId="9367"/>
    <cellStyle name="Note 5 2 2 2 3" xfId="6445"/>
    <cellStyle name="Note 5 2 2 3" xfId="7922"/>
    <cellStyle name="Note 5 2 2 4" xfId="5001"/>
    <cellStyle name="Note 5 2 3" xfId="2963"/>
    <cellStyle name="Note 5 2 3 2" xfId="8773"/>
    <cellStyle name="Note 5 2 3 3" xfId="5851"/>
    <cellStyle name="Note 5 2 4" xfId="7300"/>
    <cellStyle name="Note 5 2 5" xfId="4407"/>
    <cellStyle name="Note 5 3" xfId="865"/>
    <cellStyle name="Note 5 3 2" xfId="1758"/>
    <cellStyle name="Note 5 3 2 2" xfId="3226"/>
    <cellStyle name="Note 5 3 2 2 2" xfId="9036"/>
    <cellStyle name="Note 5 3 2 2 3" xfId="6114"/>
    <cellStyle name="Note 5 3 2 3" xfId="7571"/>
    <cellStyle name="Note 5 3 2 4" xfId="4670"/>
    <cellStyle name="Note 5 3 3" xfId="2632"/>
    <cellStyle name="Note 5 3 3 2" xfId="8442"/>
    <cellStyle name="Note 5 3 3 3" xfId="5520"/>
    <cellStyle name="Note 5 3 4" xfId="6969"/>
    <cellStyle name="Note 5 3 5" xfId="4076"/>
    <cellStyle name="Note 5 4" xfId="1583"/>
    <cellStyle name="Note 5 4 2" xfId="3051"/>
    <cellStyle name="Note 5 4 2 2" xfId="8861"/>
    <cellStyle name="Note 5 4 2 3" xfId="5939"/>
    <cellStyle name="Note 5 4 3" xfId="7396"/>
    <cellStyle name="Note 5 4 4" xfId="4495"/>
    <cellStyle name="Note 5 5" xfId="2394"/>
    <cellStyle name="Note 5 5 2" xfId="3838"/>
    <cellStyle name="Note 5 5 2 2" xfId="9648"/>
    <cellStyle name="Note 5 5 2 3" xfId="6726"/>
    <cellStyle name="Note 5 5 3" xfId="8204"/>
    <cellStyle name="Note 5 5 4" xfId="5282"/>
    <cellStyle name="Note 5 6" xfId="2457"/>
    <cellStyle name="Note 5 6 2" xfId="8267"/>
    <cellStyle name="Note 5 6 3" xfId="5345"/>
    <cellStyle name="Note 5 7" xfId="6794"/>
    <cellStyle name="Note 5 8" xfId="3901"/>
    <cellStyle name="Note 6" xfId="704"/>
    <cellStyle name="Note 6 2" xfId="1445"/>
    <cellStyle name="Note 6 2 2" xfId="2110"/>
    <cellStyle name="Note 6 2 2 2" xfId="3558"/>
    <cellStyle name="Note 6 2 2 2 2" xfId="9368"/>
    <cellStyle name="Note 6 2 2 2 3" xfId="6446"/>
    <cellStyle name="Note 6 2 2 3" xfId="7923"/>
    <cellStyle name="Note 6 2 2 4" xfId="5002"/>
    <cellStyle name="Note 6 2 3" xfId="2964"/>
    <cellStyle name="Note 6 2 3 2" xfId="8774"/>
    <cellStyle name="Note 6 2 3 3" xfId="5852"/>
    <cellStyle name="Note 6 2 4" xfId="7301"/>
    <cellStyle name="Note 6 2 5" xfId="4408"/>
    <cellStyle name="Note 6 3" xfId="886"/>
    <cellStyle name="Note 6 3 2" xfId="1779"/>
    <cellStyle name="Note 6 3 2 2" xfId="3247"/>
    <cellStyle name="Note 6 3 2 2 2" xfId="9057"/>
    <cellStyle name="Note 6 3 2 2 3" xfId="6135"/>
    <cellStyle name="Note 6 3 2 3" xfId="7592"/>
    <cellStyle name="Note 6 3 2 4" xfId="4691"/>
    <cellStyle name="Note 6 3 3" xfId="2653"/>
    <cellStyle name="Note 6 3 3 2" xfId="8463"/>
    <cellStyle name="Note 6 3 3 3" xfId="5541"/>
    <cellStyle name="Note 6 3 4" xfId="6990"/>
    <cellStyle name="Note 6 3 5" xfId="4097"/>
    <cellStyle name="Note 6 4" xfId="1604"/>
    <cellStyle name="Note 6 4 2" xfId="3072"/>
    <cellStyle name="Note 6 4 2 2" xfId="8882"/>
    <cellStyle name="Note 6 4 2 3" xfId="5960"/>
    <cellStyle name="Note 6 4 3" xfId="7417"/>
    <cellStyle name="Note 6 4 4" xfId="4516"/>
    <cellStyle name="Note 6 5" xfId="2395"/>
    <cellStyle name="Note 6 5 2" xfId="3839"/>
    <cellStyle name="Note 6 5 2 2" xfId="9649"/>
    <cellStyle name="Note 6 5 2 3" xfId="6727"/>
    <cellStyle name="Note 6 5 3" xfId="8205"/>
    <cellStyle name="Note 6 5 4" xfId="5283"/>
    <cellStyle name="Note 6 6" xfId="2478"/>
    <cellStyle name="Note 6 6 2" xfId="8288"/>
    <cellStyle name="Note 6 6 3" xfId="5366"/>
    <cellStyle name="Note 6 7" xfId="6815"/>
    <cellStyle name="Note 6 8" xfId="3922"/>
    <cellStyle name="Note 7" xfId="719"/>
    <cellStyle name="Note 7 2" xfId="1446"/>
    <cellStyle name="Note 7 2 2" xfId="2111"/>
    <cellStyle name="Note 7 2 2 2" xfId="3559"/>
    <cellStyle name="Note 7 2 2 2 2" xfId="9369"/>
    <cellStyle name="Note 7 2 2 2 3" xfId="6447"/>
    <cellStyle name="Note 7 2 2 3" xfId="7924"/>
    <cellStyle name="Note 7 2 2 4" xfId="5003"/>
    <cellStyle name="Note 7 2 3" xfId="2965"/>
    <cellStyle name="Note 7 2 3 2" xfId="8775"/>
    <cellStyle name="Note 7 2 3 3" xfId="5853"/>
    <cellStyle name="Note 7 2 4" xfId="7302"/>
    <cellStyle name="Note 7 2 5" xfId="4409"/>
    <cellStyle name="Note 7 3" xfId="901"/>
    <cellStyle name="Note 7 3 2" xfId="1794"/>
    <cellStyle name="Note 7 3 2 2" xfId="3262"/>
    <cellStyle name="Note 7 3 2 2 2" xfId="9072"/>
    <cellStyle name="Note 7 3 2 2 3" xfId="6150"/>
    <cellStyle name="Note 7 3 2 3" xfId="7607"/>
    <cellStyle name="Note 7 3 2 4" xfId="4706"/>
    <cellStyle name="Note 7 3 3" xfId="2668"/>
    <cellStyle name="Note 7 3 3 2" xfId="8478"/>
    <cellStyle name="Note 7 3 3 3" xfId="5556"/>
    <cellStyle name="Note 7 3 4" xfId="7005"/>
    <cellStyle name="Note 7 3 5" xfId="4112"/>
    <cellStyle name="Note 7 4" xfId="1619"/>
    <cellStyle name="Note 7 4 2" xfId="3087"/>
    <cellStyle name="Note 7 4 2 2" xfId="8897"/>
    <cellStyle name="Note 7 4 2 3" xfId="5975"/>
    <cellStyle name="Note 7 4 3" xfId="7432"/>
    <cellStyle name="Note 7 4 4" xfId="4531"/>
    <cellStyle name="Note 7 5" xfId="2396"/>
    <cellStyle name="Note 7 5 2" xfId="3840"/>
    <cellStyle name="Note 7 5 2 2" xfId="9650"/>
    <cellStyle name="Note 7 5 2 3" xfId="6728"/>
    <cellStyle name="Note 7 5 3" xfId="8206"/>
    <cellStyle name="Note 7 5 4" xfId="5284"/>
    <cellStyle name="Note 7 6" xfId="2493"/>
    <cellStyle name="Note 7 6 2" xfId="8303"/>
    <cellStyle name="Note 7 6 3" xfId="5381"/>
    <cellStyle name="Note 7 7" xfId="6830"/>
    <cellStyle name="Note 7 8" xfId="3937"/>
    <cellStyle name="Note 8" xfId="733"/>
    <cellStyle name="Note 8 2" xfId="1447"/>
    <cellStyle name="Note 8 2 2" xfId="2112"/>
    <cellStyle name="Note 8 2 2 2" xfId="3560"/>
    <cellStyle name="Note 8 2 2 2 2" xfId="9370"/>
    <cellStyle name="Note 8 2 2 2 3" xfId="6448"/>
    <cellStyle name="Note 8 2 2 3" xfId="7925"/>
    <cellStyle name="Note 8 2 2 4" xfId="5004"/>
    <cellStyle name="Note 8 2 3" xfId="2966"/>
    <cellStyle name="Note 8 2 3 2" xfId="8776"/>
    <cellStyle name="Note 8 2 3 3" xfId="5854"/>
    <cellStyle name="Note 8 2 4" xfId="7303"/>
    <cellStyle name="Note 8 2 5" xfId="4410"/>
    <cellStyle name="Note 8 3" xfId="915"/>
    <cellStyle name="Note 8 3 2" xfId="1808"/>
    <cellStyle name="Note 8 3 2 2" xfId="3276"/>
    <cellStyle name="Note 8 3 2 2 2" xfId="9086"/>
    <cellStyle name="Note 8 3 2 2 3" xfId="6164"/>
    <cellStyle name="Note 8 3 2 3" xfId="7621"/>
    <cellStyle name="Note 8 3 2 4" xfId="4720"/>
    <cellStyle name="Note 8 3 3" xfId="2682"/>
    <cellStyle name="Note 8 3 3 2" xfId="8492"/>
    <cellStyle name="Note 8 3 3 3" xfId="5570"/>
    <cellStyle name="Note 8 3 4" xfId="7019"/>
    <cellStyle name="Note 8 3 5" xfId="4126"/>
    <cellStyle name="Note 8 4" xfId="1633"/>
    <cellStyle name="Note 8 4 2" xfId="3101"/>
    <cellStyle name="Note 8 4 2 2" xfId="8911"/>
    <cellStyle name="Note 8 4 2 3" xfId="5989"/>
    <cellStyle name="Note 8 4 3" xfId="7446"/>
    <cellStyle name="Note 8 4 4" xfId="4545"/>
    <cellStyle name="Note 8 5" xfId="2397"/>
    <cellStyle name="Note 8 5 2" xfId="3841"/>
    <cellStyle name="Note 8 5 2 2" xfId="9651"/>
    <cellStyle name="Note 8 5 2 3" xfId="6729"/>
    <cellStyle name="Note 8 5 3" xfId="8207"/>
    <cellStyle name="Note 8 5 4" xfId="5285"/>
    <cellStyle name="Note 8 6" xfId="2507"/>
    <cellStyle name="Note 8 6 2" xfId="8317"/>
    <cellStyle name="Note 8 6 3" xfId="5395"/>
    <cellStyle name="Note 8 7" xfId="6844"/>
    <cellStyle name="Note 8 8" xfId="3951"/>
    <cellStyle name="Note 9" xfId="752"/>
    <cellStyle name="Note 9 2" xfId="1448"/>
    <cellStyle name="Note 9 2 2" xfId="2113"/>
    <cellStyle name="Note 9 2 2 2" xfId="3561"/>
    <cellStyle name="Note 9 2 2 2 2" xfId="9371"/>
    <cellStyle name="Note 9 2 2 2 3" xfId="6449"/>
    <cellStyle name="Note 9 2 2 3" xfId="7926"/>
    <cellStyle name="Note 9 2 2 4" xfId="5005"/>
    <cellStyle name="Note 9 2 3" xfId="2967"/>
    <cellStyle name="Note 9 2 3 2" xfId="8777"/>
    <cellStyle name="Note 9 2 3 3" xfId="5855"/>
    <cellStyle name="Note 9 2 4" xfId="7304"/>
    <cellStyle name="Note 9 2 5" xfId="4411"/>
    <cellStyle name="Note 9 3" xfId="934"/>
    <cellStyle name="Note 9 3 2" xfId="1827"/>
    <cellStyle name="Note 9 3 2 2" xfId="3295"/>
    <cellStyle name="Note 9 3 2 2 2" xfId="9105"/>
    <cellStyle name="Note 9 3 2 2 3" xfId="6183"/>
    <cellStyle name="Note 9 3 2 3" xfId="7640"/>
    <cellStyle name="Note 9 3 2 4" xfId="4739"/>
    <cellStyle name="Note 9 3 3" xfId="2701"/>
    <cellStyle name="Note 9 3 3 2" xfId="8511"/>
    <cellStyle name="Note 9 3 3 3" xfId="5589"/>
    <cellStyle name="Note 9 3 4" xfId="7038"/>
    <cellStyle name="Note 9 3 5" xfId="4145"/>
    <cellStyle name="Note 9 4" xfId="1652"/>
    <cellStyle name="Note 9 4 2" xfId="3120"/>
    <cellStyle name="Note 9 4 2 2" xfId="8930"/>
    <cellStyle name="Note 9 4 2 3" xfId="6008"/>
    <cellStyle name="Note 9 4 3" xfId="7465"/>
    <cellStyle name="Note 9 4 4" xfId="4564"/>
    <cellStyle name="Note 9 5" xfId="2398"/>
    <cellStyle name="Note 9 5 2" xfId="3842"/>
    <cellStyle name="Note 9 5 2 2" xfId="9652"/>
    <cellStyle name="Note 9 5 2 3" xfId="6730"/>
    <cellStyle name="Note 9 5 3" xfId="8208"/>
    <cellStyle name="Note 9 5 4" xfId="5286"/>
    <cellStyle name="Note 9 6" xfId="2526"/>
    <cellStyle name="Note 9 6 2" xfId="8336"/>
    <cellStyle name="Note 9 6 3" xfId="5414"/>
    <cellStyle name="Note 9 7" xfId="6863"/>
    <cellStyle name="Note 9 8" xfId="3970"/>
    <cellStyle name="Output" xfId="308" builtinId="21" customBuiltin="1"/>
    <cellStyle name="Output 2" xfId="222"/>
    <cellStyle name="Output 2 2" xfId="1449"/>
    <cellStyle name="Output 2 2 2" xfId="7305"/>
    <cellStyle name="Output 2 2 2 2" xfId="9813"/>
    <cellStyle name="Output 2 2 2 3" xfId="9733"/>
    <cellStyle name="Output 2 2 3" xfId="9791"/>
    <cellStyle name="Output 2 3" xfId="6774"/>
    <cellStyle name="Output 2 3 2" xfId="9808"/>
    <cellStyle name="Output 2 3 3" xfId="9784"/>
    <cellStyle name="Output 2 4" xfId="649"/>
    <cellStyle name="Output 2 5" xfId="9794"/>
    <cellStyle name="Output 2 6" xfId="9878"/>
    <cellStyle name="Output 3" xfId="1450"/>
    <cellStyle name="Output 3 2" xfId="7306"/>
    <cellStyle name="Output 3 2 2" xfId="9814"/>
    <cellStyle name="Output 3 2 3" xfId="9707"/>
    <cellStyle name="Output 3 3" xfId="9854"/>
    <cellStyle name="Percent" xfId="72" builtinId="5"/>
    <cellStyle name="Percent [2]" xfId="73"/>
    <cellStyle name="Percent [2] 2" xfId="262"/>
    <cellStyle name="Percent [2] 3" xfId="247"/>
    <cellStyle name="Percent [2] 4" xfId="127"/>
    <cellStyle name="Percent 10" xfId="650"/>
    <cellStyle name="Percent 10 2" xfId="1451"/>
    <cellStyle name="Percent 11" xfId="651"/>
    <cellStyle name="Percent 11 2" xfId="1452"/>
    <cellStyle name="Percent 12" xfId="652"/>
    <cellStyle name="Percent 12 2" xfId="1453"/>
    <cellStyle name="Percent 13" xfId="653"/>
    <cellStyle name="Percent 14" xfId="654"/>
    <cellStyle name="Percent 15" xfId="655"/>
    <cellStyle name="Percent 16" xfId="656"/>
    <cellStyle name="Percent 17" xfId="657"/>
    <cellStyle name="Percent 18" xfId="658"/>
    <cellStyle name="Percent 19" xfId="659"/>
    <cellStyle name="Percent 2" xfId="74"/>
    <cellStyle name="Percent 20" xfId="660"/>
    <cellStyle name="Percent 21" xfId="661"/>
    <cellStyle name="Percent 21 2" xfId="1454"/>
    <cellStyle name="Percent 22" xfId="662"/>
    <cellStyle name="Percent 23" xfId="663"/>
    <cellStyle name="Percent 24" xfId="664"/>
    <cellStyle name="Percent 25" xfId="665"/>
    <cellStyle name="Percent 26" xfId="748"/>
    <cellStyle name="Percent 26 10" xfId="3966"/>
    <cellStyle name="Percent 26 2" xfId="1456"/>
    <cellStyle name="Percent 26 3" xfId="1457"/>
    <cellStyle name="Percent 26 4" xfId="1458"/>
    <cellStyle name="Percent 26 4 2" xfId="2114"/>
    <cellStyle name="Percent 26 4 2 2" xfId="3562"/>
    <cellStyle name="Percent 26 4 2 2 2" xfId="9372"/>
    <cellStyle name="Percent 26 4 2 2 3" xfId="6450"/>
    <cellStyle name="Percent 26 4 2 3" xfId="7927"/>
    <cellStyle name="Percent 26 4 2 4" xfId="5006"/>
    <cellStyle name="Percent 26 4 3" xfId="2399"/>
    <cellStyle name="Percent 26 4 3 2" xfId="3843"/>
    <cellStyle name="Percent 26 4 3 2 2" xfId="9653"/>
    <cellStyle name="Percent 26 4 3 2 3" xfId="6731"/>
    <cellStyle name="Percent 26 4 3 3" xfId="8209"/>
    <cellStyle name="Percent 26 4 3 4" xfId="5287"/>
    <cellStyle name="Percent 26 4 4" xfId="2968"/>
    <cellStyle name="Percent 26 4 4 2" xfId="8778"/>
    <cellStyle name="Percent 26 4 4 3" xfId="5856"/>
    <cellStyle name="Percent 26 4 5" xfId="7307"/>
    <cellStyle name="Percent 26 4 6" xfId="4412"/>
    <cellStyle name="Percent 26 5" xfId="1455"/>
    <cellStyle name="Percent 26 6" xfId="930"/>
    <cellStyle name="Percent 26 6 2" xfId="1823"/>
    <cellStyle name="Percent 26 6 2 2" xfId="3291"/>
    <cellStyle name="Percent 26 6 2 2 2" xfId="9101"/>
    <cellStyle name="Percent 26 6 2 2 3" xfId="6179"/>
    <cellStyle name="Percent 26 6 2 3" xfId="7636"/>
    <cellStyle name="Percent 26 6 2 4" xfId="4735"/>
    <cellStyle name="Percent 26 6 3" xfId="2697"/>
    <cellStyle name="Percent 26 6 3 2" xfId="8507"/>
    <cellStyle name="Percent 26 6 3 3" xfId="5585"/>
    <cellStyle name="Percent 26 6 4" xfId="7034"/>
    <cellStyle name="Percent 26 6 5" xfId="4141"/>
    <cellStyle name="Percent 26 7" xfId="1648"/>
    <cellStyle name="Percent 26 7 2" xfId="3116"/>
    <cellStyle name="Percent 26 7 2 2" xfId="8926"/>
    <cellStyle name="Percent 26 7 2 3" xfId="6004"/>
    <cellStyle name="Percent 26 7 3" xfId="7461"/>
    <cellStyle name="Percent 26 7 4" xfId="4560"/>
    <cellStyle name="Percent 26 8" xfId="2522"/>
    <cellStyle name="Percent 26 8 2" xfId="8332"/>
    <cellStyle name="Percent 26 8 3" xfId="5410"/>
    <cellStyle name="Percent 26 9" xfId="6859"/>
    <cellStyle name="Percent 27" xfId="750"/>
    <cellStyle name="Percent 27 10" xfId="3968"/>
    <cellStyle name="Percent 27 2" xfId="1460"/>
    <cellStyle name="Percent 27 3" xfId="1461"/>
    <cellStyle name="Percent 27 4" xfId="1462"/>
    <cellStyle name="Percent 27 4 2" xfId="2115"/>
    <cellStyle name="Percent 27 4 2 2" xfId="3563"/>
    <cellStyle name="Percent 27 4 2 2 2" xfId="9373"/>
    <cellStyle name="Percent 27 4 2 2 3" xfId="6451"/>
    <cellStyle name="Percent 27 4 2 3" xfId="7928"/>
    <cellStyle name="Percent 27 4 2 4" xfId="5007"/>
    <cellStyle name="Percent 27 4 3" xfId="2400"/>
    <cellStyle name="Percent 27 4 3 2" xfId="3844"/>
    <cellStyle name="Percent 27 4 3 2 2" xfId="9654"/>
    <cellStyle name="Percent 27 4 3 2 3" xfId="6732"/>
    <cellStyle name="Percent 27 4 3 3" xfId="8210"/>
    <cellStyle name="Percent 27 4 3 4" xfId="5288"/>
    <cellStyle name="Percent 27 4 4" xfId="2969"/>
    <cellStyle name="Percent 27 4 4 2" xfId="8779"/>
    <cellStyle name="Percent 27 4 4 3" xfId="5857"/>
    <cellStyle name="Percent 27 4 5" xfId="7308"/>
    <cellStyle name="Percent 27 4 6" xfId="4413"/>
    <cellStyle name="Percent 27 5" xfId="1459"/>
    <cellStyle name="Percent 27 6" xfId="932"/>
    <cellStyle name="Percent 27 6 2" xfId="1825"/>
    <cellStyle name="Percent 27 6 2 2" xfId="3293"/>
    <cellStyle name="Percent 27 6 2 2 2" xfId="9103"/>
    <cellStyle name="Percent 27 6 2 2 3" xfId="6181"/>
    <cellStyle name="Percent 27 6 2 3" xfId="7638"/>
    <cellStyle name="Percent 27 6 2 4" xfId="4737"/>
    <cellStyle name="Percent 27 6 3" xfId="2699"/>
    <cellStyle name="Percent 27 6 3 2" xfId="8509"/>
    <cellStyle name="Percent 27 6 3 3" xfId="5587"/>
    <cellStyle name="Percent 27 6 4" xfId="7036"/>
    <cellStyle name="Percent 27 6 5" xfId="4143"/>
    <cellStyle name="Percent 27 7" xfId="1650"/>
    <cellStyle name="Percent 27 7 2" xfId="3118"/>
    <cellStyle name="Percent 27 7 2 2" xfId="8928"/>
    <cellStyle name="Percent 27 7 2 3" xfId="6006"/>
    <cellStyle name="Percent 27 7 3" xfId="7463"/>
    <cellStyle name="Percent 27 7 4" xfId="4562"/>
    <cellStyle name="Percent 27 8" xfId="2524"/>
    <cellStyle name="Percent 27 8 2" xfId="8334"/>
    <cellStyle name="Percent 27 8 3" xfId="5412"/>
    <cellStyle name="Percent 27 9" xfId="6861"/>
    <cellStyle name="Percent 28" xfId="751"/>
    <cellStyle name="Percent 28 10" xfId="3969"/>
    <cellStyle name="Percent 28 2" xfId="1464"/>
    <cellStyle name="Percent 28 3" xfId="1465"/>
    <cellStyle name="Percent 28 4" xfId="1466"/>
    <cellStyle name="Percent 28 4 2" xfId="2116"/>
    <cellStyle name="Percent 28 4 2 2" xfId="3564"/>
    <cellStyle name="Percent 28 4 2 2 2" xfId="9374"/>
    <cellStyle name="Percent 28 4 2 2 3" xfId="6452"/>
    <cellStyle name="Percent 28 4 2 3" xfId="7929"/>
    <cellStyle name="Percent 28 4 2 4" xfId="5008"/>
    <cellStyle name="Percent 28 4 3" xfId="2401"/>
    <cellStyle name="Percent 28 4 3 2" xfId="3845"/>
    <cellStyle name="Percent 28 4 3 2 2" xfId="9655"/>
    <cellStyle name="Percent 28 4 3 2 3" xfId="6733"/>
    <cellStyle name="Percent 28 4 3 3" xfId="8211"/>
    <cellStyle name="Percent 28 4 3 4" xfId="5289"/>
    <cellStyle name="Percent 28 4 4" xfId="2970"/>
    <cellStyle name="Percent 28 4 4 2" xfId="8780"/>
    <cellStyle name="Percent 28 4 4 3" xfId="5858"/>
    <cellStyle name="Percent 28 4 5" xfId="7309"/>
    <cellStyle name="Percent 28 4 6" xfId="4414"/>
    <cellStyle name="Percent 28 5" xfId="1463"/>
    <cellStyle name="Percent 28 6" xfId="933"/>
    <cellStyle name="Percent 28 6 2" xfId="1826"/>
    <cellStyle name="Percent 28 6 2 2" xfId="3294"/>
    <cellStyle name="Percent 28 6 2 2 2" xfId="9104"/>
    <cellStyle name="Percent 28 6 2 2 3" xfId="6182"/>
    <cellStyle name="Percent 28 6 2 3" xfId="7639"/>
    <cellStyle name="Percent 28 6 2 4" xfId="4738"/>
    <cellStyle name="Percent 28 6 3" xfId="2700"/>
    <cellStyle name="Percent 28 6 3 2" xfId="8510"/>
    <cellStyle name="Percent 28 6 3 3" xfId="5588"/>
    <cellStyle name="Percent 28 6 4" xfId="7037"/>
    <cellStyle name="Percent 28 6 5" xfId="4144"/>
    <cellStyle name="Percent 28 7" xfId="1651"/>
    <cellStyle name="Percent 28 7 2" xfId="3119"/>
    <cellStyle name="Percent 28 7 2 2" xfId="8929"/>
    <cellStyle name="Percent 28 7 2 3" xfId="6007"/>
    <cellStyle name="Percent 28 7 3" xfId="7464"/>
    <cellStyle name="Percent 28 7 4" xfId="4563"/>
    <cellStyle name="Percent 28 8" xfId="2525"/>
    <cellStyle name="Percent 28 8 2" xfId="8335"/>
    <cellStyle name="Percent 28 8 3" xfId="5413"/>
    <cellStyle name="Percent 28 9" xfId="6862"/>
    <cellStyle name="Percent 29" xfId="768"/>
    <cellStyle name="Percent 29 2" xfId="1468"/>
    <cellStyle name="Percent 29 3" xfId="1467"/>
    <cellStyle name="Percent 29 4" xfId="950"/>
    <cellStyle name="Percent 29 4 2" xfId="1843"/>
    <cellStyle name="Percent 29 4 2 2" xfId="3311"/>
    <cellStyle name="Percent 29 4 2 2 2" xfId="9121"/>
    <cellStyle name="Percent 29 4 2 2 3" xfId="6199"/>
    <cellStyle name="Percent 29 4 2 3" xfId="7656"/>
    <cellStyle name="Percent 29 4 2 4" xfId="4755"/>
    <cellStyle name="Percent 29 4 3" xfId="2717"/>
    <cellStyle name="Percent 29 4 3 2" xfId="8527"/>
    <cellStyle name="Percent 29 4 3 3" xfId="5605"/>
    <cellStyle name="Percent 29 4 4" xfId="7054"/>
    <cellStyle name="Percent 29 4 5" xfId="4161"/>
    <cellStyle name="Percent 29 5" xfId="1668"/>
    <cellStyle name="Percent 29 5 2" xfId="3136"/>
    <cellStyle name="Percent 29 5 2 2" xfId="8946"/>
    <cellStyle name="Percent 29 5 2 3" xfId="6024"/>
    <cellStyle name="Percent 29 5 3" xfId="7481"/>
    <cellStyle name="Percent 29 5 4" xfId="4580"/>
    <cellStyle name="Percent 29 6" xfId="2542"/>
    <cellStyle name="Percent 29 6 2" xfId="8352"/>
    <cellStyle name="Percent 29 6 3" xfId="5430"/>
    <cellStyle name="Percent 29 7" xfId="6879"/>
    <cellStyle name="Percent 29 8" xfId="3986"/>
    <cellStyle name="Percent 3" xfId="75"/>
    <cellStyle name="Percent 3 2" xfId="279"/>
    <cellStyle name="Percent 3 2 2" xfId="359"/>
    <cellStyle name="Percent 3 2 3" xfId="9885"/>
    <cellStyle name="Percent 3 2 4" xfId="9901"/>
    <cellStyle name="Percent 3 2 5" xfId="346"/>
    <cellStyle name="Percent 3 2 6" xfId="9917"/>
    <cellStyle name="Percent 30" xfId="1469"/>
    <cellStyle name="Percent 30 2" xfId="1470"/>
    <cellStyle name="Percent 31" xfId="1471"/>
    <cellStyle name="Percent 31 2" xfId="1472"/>
    <cellStyle name="Percent 32" xfId="1473"/>
    <cellStyle name="Percent 32 2" xfId="1474"/>
    <cellStyle name="Percent 33" xfId="1475"/>
    <cellStyle name="Percent 33 2" xfId="1476"/>
    <cellStyle name="Percent 34" xfId="1477"/>
    <cellStyle name="Percent 34 2" xfId="1478"/>
    <cellStyle name="Percent 35" xfId="1479"/>
    <cellStyle name="Percent 35 2" xfId="1480"/>
    <cellStyle name="Percent 36" xfId="1481"/>
    <cellStyle name="Percent 36 2" xfId="1482"/>
    <cellStyle name="Percent 37" xfId="1483"/>
    <cellStyle name="Percent 37 2" xfId="1484"/>
    <cellStyle name="Percent 38" xfId="1485"/>
    <cellStyle name="Percent 38 2" xfId="1486"/>
    <cellStyle name="Percent 39" xfId="1487"/>
    <cellStyle name="Percent 39 2" xfId="1488"/>
    <cellStyle name="Percent 4" xfId="248"/>
    <cellStyle name="Percent 4 2" xfId="666"/>
    <cellStyle name="Percent 40" xfId="1489"/>
    <cellStyle name="Percent 40 2" xfId="1490"/>
    <cellStyle name="Percent 41" xfId="1491"/>
    <cellStyle name="Percent 42" xfId="1492"/>
    <cellStyle name="Percent 42 2" xfId="2117"/>
    <cellStyle name="Percent 42 2 2" xfId="3565"/>
    <cellStyle name="Percent 42 2 2 2" xfId="9375"/>
    <cellStyle name="Percent 42 2 2 3" xfId="6453"/>
    <cellStyle name="Percent 42 2 3" xfId="7930"/>
    <cellStyle name="Percent 42 2 4" xfId="5009"/>
    <cellStyle name="Percent 42 3" xfId="2402"/>
    <cellStyle name="Percent 42 3 2" xfId="3846"/>
    <cellStyle name="Percent 42 3 2 2" xfId="9656"/>
    <cellStyle name="Percent 42 3 2 3" xfId="6734"/>
    <cellStyle name="Percent 42 3 3" xfId="8212"/>
    <cellStyle name="Percent 42 3 4" xfId="5290"/>
    <cellStyle name="Percent 42 4" xfId="2971"/>
    <cellStyle name="Percent 42 4 2" xfId="8781"/>
    <cellStyle name="Percent 42 4 3" xfId="5859"/>
    <cellStyle name="Percent 42 5" xfId="7310"/>
    <cellStyle name="Percent 42 6" xfId="4415"/>
    <cellStyle name="Percent 43" xfId="1493"/>
    <cellStyle name="Percent 43 2" xfId="2118"/>
    <cellStyle name="Percent 43 2 2" xfId="3566"/>
    <cellStyle name="Percent 43 2 2 2" xfId="9376"/>
    <cellStyle name="Percent 43 2 2 3" xfId="6454"/>
    <cellStyle name="Percent 43 2 3" xfId="7931"/>
    <cellStyle name="Percent 43 2 4" xfId="5010"/>
    <cellStyle name="Percent 43 3" xfId="2403"/>
    <cellStyle name="Percent 43 3 2" xfId="3847"/>
    <cellStyle name="Percent 43 3 2 2" xfId="9657"/>
    <cellStyle name="Percent 43 3 2 3" xfId="6735"/>
    <cellStyle name="Percent 43 3 3" xfId="8213"/>
    <cellStyle name="Percent 43 3 4" xfId="5291"/>
    <cellStyle name="Percent 43 4" xfId="2972"/>
    <cellStyle name="Percent 43 4 2" xfId="8782"/>
    <cellStyle name="Percent 43 4 3" xfId="5860"/>
    <cellStyle name="Percent 43 5" xfId="7311"/>
    <cellStyle name="Percent 43 6" xfId="4416"/>
    <cellStyle name="Percent 44" xfId="1504"/>
    <cellStyle name="Percent 44 2" xfId="2122"/>
    <cellStyle name="Percent 44 2 2" xfId="3570"/>
    <cellStyle name="Percent 44 2 2 2" xfId="9380"/>
    <cellStyle name="Percent 44 2 2 3" xfId="6458"/>
    <cellStyle name="Percent 44 2 3" xfId="7935"/>
    <cellStyle name="Percent 44 2 4" xfId="5014"/>
    <cellStyle name="Percent 44 3" xfId="2976"/>
    <cellStyle name="Percent 44 3 2" xfId="8786"/>
    <cellStyle name="Percent 44 3 3" xfId="5864"/>
    <cellStyle name="Percent 44 4" xfId="7317"/>
    <cellStyle name="Percent 44 5" xfId="4420"/>
    <cellStyle name="Percent 45" xfId="1507"/>
    <cellStyle name="Percent 45 2" xfId="2125"/>
    <cellStyle name="Percent 45 2 2" xfId="3573"/>
    <cellStyle name="Percent 45 2 2 2" xfId="9383"/>
    <cellStyle name="Percent 45 2 2 3" xfId="6461"/>
    <cellStyle name="Percent 45 2 3" xfId="7938"/>
    <cellStyle name="Percent 45 2 4" xfId="5017"/>
    <cellStyle name="Percent 45 3" xfId="2979"/>
    <cellStyle name="Percent 45 3 2" xfId="8789"/>
    <cellStyle name="Percent 45 3 3" xfId="5867"/>
    <cellStyle name="Percent 45 4" xfId="7320"/>
    <cellStyle name="Percent 45 5" xfId="4423"/>
    <cellStyle name="Percent 46" xfId="1509"/>
    <cellStyle name="Percent 46 2" xfId="2127"/>
    <cellStyle name="Percent 46 2 2" xfId="3575"/>
    <cellStyle name="Percent 46 2 2 2" xfId="9385"/>
    <cellStyle name="Percent 46 2 2 3" xfId="6463"/>
    <cellStyle name="Percent 46 2 3" xfId="7940"/>
    <cellStyle name="Percent 46 2 4" xfId="5019"/>
    <cellStyle name="Percent 46 3" xfId="2981"/>
    <cellStyle name="Percent 46 3 2" xfId="8791"/>
    <cellStyle name="Percent 46 3 3" xfId="5869"/>
    <cellStyle name="Percent 46 4" xfId="7322"/>
    <cellStyle name="Percent 46 5" xfId="4425"/>
    <cellStyle name="Percent 47" xfId="2184"/>
    <cellStyle name="Percent 47 2" xfId="3629"/>
    <cellStyle name="Percent 47 2 2" xfId="9439"/>
    <cellStyle name="Percent 47 2 3" xfId="6517"/>
    <cellStyle name="Percent 47 3" xfId="7995"/>
    <cellStyle name="Percent 47 4" xfId="5073"/>
    <cellStyle name="Percent 48" xfId="9913"/>
    <cellStyle name="Percent 5" xfId="249"/>
    <cellStyle name="Percent 5 2" xfId="293"/>
    <cellStyle name="Percent 5 2 2" xfId="372"/>
    <cellStyle name="Percent 5 2 3" xfId="9889"/>
    <cellStyle name="Percent 5 2 4" xfId="9905"/>
    <cellStyle name="Percent 5 2 5" xfId="350"/>
    <cellStyle name="Percent 5 2 6" xfId="9921"/>
    <cellStyle name="Percent 5 3" xfId="363"/>
    <cellStyle name="Percent 5 4" xfId="667"/>
    <cellStyle name="Percent 6" xfId="250"/>
    <cellStyle name="Percent 6 2" xfId="294"/>
    <cellStyle name="Percent 6 2 2" xfId="373"/>
    <cellStyle name="Percent 6 2 3" xfId="9890"/>
    <cellStyle name="Percent 6 2 4" xfId="9906"/>
    <cellStyle name="Percent 6 2 5" xfId="351"/>
    <cellStyle name="Percent 6 2 6" xfId="9922"/>
    <cellStyle name="Percent 6 3" xfId="364"/>
    <cellStyle name="Percent 6 4" xfId="668"/>
    <cellStyle name="Percent 7" xfId="246"/>
    <cellStyle name="Percent 7 2" xfId="296"/>
    <cellStyle name="Percent 7 2 2" xfId="1494"/>
    <cellStyle name="Percent 7 2 3" xfId="9892"/>
    <cellStyle name="Percent 7 2 4" xfId="9908"/>
    <cellStyle name="Percent 7 2 5" xfId="353"/>
    <cellStyle name="Percent 7 2 6" xfId="9924"/>
    <cellStyle name="Percent 7 3" xfId="366"/>
    <cellStyle name="Percent 7 4" xfId="669"/>
    <cellStyle name="Percent 8" xfId="252"/>
    <cellStyle name="Percent 8 2" xfId="1495"/>
    <cellStyle name="Percent 8 3" xfId="670"/>
    <cellStyle name="Percent 9" xfId="131"/>
    <cellStyle name="Percent 9 2" xfId="1496"/>
    <cellStyle name="Percent 9 3" xfId="671"/>
    <cellStyle name="Percent 9 4" xfId="9874"/>
    <cellStyle name="Percent 9 5" xfId="9897"/>
    <cellStyle name="Percent 9 6" xfId="342"/>
    <cellStyle name="PSChar" xfId="76"/>
    <cellStyle name="PSDate" xfId="77"/>
    <cellStyle name="PSDec" xfId="78"/>
    <cellStyle name="PSdesc" xfId="79"/>
    <cellStyle name="PSdesc 2" xfId="280"/>
    <cellStyle name="PSHeading" xfId="80"/>
    <cellStyle name="PSInt" xfId="81"/>
    <cellStyle name="PSSpacer" xfId="82"/>
    <cellStyle name="PStest" xfId="83"/>
    <cellStyle name="PStest 2" xfId="281"/>
    <cellStyle name="R00A" xfId="84"/>
    <cellStyle name="R00B" xfId="85"/>
    <cellStyle name="R00L" xfId="86"/>
    <cellStyle name="R01A" xfId="87"/>
    <cellStyle name="R01B" xfId="88"/>
    <cellStyle name="R01B 2" xfId="9870"/>
    <cellStyle name="R01H" xfId="89"/>
    <cellStyle name="R01L" xfId="90"/>
    <cellStyle name="R02A" xfId="91"/>
    <cellStyle name="R02B" xfId="92"/>
    <cellStyle name="R02B 2" xfId="282"/>
    <cellStyle name="R02H" xfId="93"/>
    <cellStyle name="R02L" xfId="94"/>
    <cellStyle name="R03A" xfId="95"/>
    <cellStyle name="R03B" xfId="96"/>
    <cellStyle name="R03B 2" xfId="283"/>
    <cellStyle name="R03H" xfId="97"/>
    <cellStyle name="R03L" xfId="98"/>
    <cellStyle name="R04A" xfId="99"/>
    <cellStyle name="R04B" xfId="100"/>
    <cellStyle name="R04B 2" xfId="284"/>
    <cellStyle name="R04H" xfId="101"/>
    <cellStyle name="R04L" xfId="102"/>
    <cellStyle name="R05A" xfId="103"/>
    <cellStyle name="R05B" xfId="104"/>
    <cellStyle name="R05B 2" xfId="285"/>
    <cellStyle name="R05H" xfId="105"/>
    <cellStyle name="R05L" xfId="106"/>
    <cellStyle name="R05L 2" xfId="286"/>
    <cellStyle name="R06A" xfId="107"/>
    <cellStyle name="R06B" xfId="108"/>
    <cellStyle name="R06B 2" xfId="287"/>
    <cellStyle name="R06H" xfId="109"/>
    <cellStyle name="R06L" xfId="110"/>
    <cellStyle name="R07A" xfId="111"/>
    <cellStyle name="R07B" xfId="112"/>
    <cellStyle name="R07B 2" xfId="288"/>
    <cellStyle name="R07H" xfId="113"/>
    <cellStyle name="R07L" xfId="114"/>
    <cellStyle name="RevList" xfId="115"/>
    <cellStyle name="Subtotal" xfId="116"/>
    <cellStyle name="Title" xfId="299" builtinId="15" customBuiltin="1"/>
    <cellStyle name="Title 2" xfId="223"/>
    <cellStyle name="Title 2 2" xfId="1497"/>
    <cellStyle name="Title 2 3" xfId="672"/>
    <cellStyle name="Title 3" xfId="1498"/>
    <cellStyle name="Total" xfId="314" builtinId="25" customBuiltin="1"/>
    <cellStyle name="Total 2" xfId="117"/>
    <cellStyle name="Total 2 2" xfId="289"/>
    <cellStyle name="Total 2 2 2" xfId="7312"/>
    <cellStyle name="Total 2 2 2 2" xfId="9815"/>
    <cellStyle name="Total 2 2 2 3" xfId="9761"/>
    <cellStyle name="Total 2 2 3" xfId="1499"/>
    <cellStyle name="Total 2 2 4" xfId="9701"/>
    <cellStyle name="Total 2 3" xfId="6775"/>
    <cellStyle name="Total 2 3 2" xfId="9809"/>
    <cellStyle name="Total 2 3 3" xfId="9827"/>
    <cellStyle name="Total 2 4" xfId="673"/>
    <cellStyle name="Total 2 5" xfId="9766"/>
    <cellStyle name="Total 3" xfId="224"/>
    <cellStyle name="Total 3 2" xfId="7313"/>
    <cellStyle name="Total 3 2 2" xfId="9816"/>
    <cellStyle name="Total 3 2 3" xfId="9793"/>
    <cellStyle name="Total 3 3" xfId="1500"/>
    <cellStyle name="Total 3 4" xfId="9700"/>
    <cellStyle name="Total 3 5" xfId="9879"/>
    <cellStyle name="Warning Text" xfId="312" builtinId="11" customBuiltin="1"/>
    <cellStyle name="Warning Text 2" xfId="225"/>
    <cellStyle name="Warning Text 2 2" xfId="674"/>
  </cellStyles>
  <dxfs count="1">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Cost%20of%20Service%20Studies/1997/Misc/DepnAlloc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s"/>
      <sheetName val="memo"/>
      <sheetName val="compare1"/>
      <sheetName val="compare2"/>
      <sheetName val="NEPIS"/>
      <sheetName val="Percents"/>
      <sheetName val="Reserve"/>
    </sheetNames>
    <sheetDataSet>
      <sheetData sheetId="0">
        <row r="36">
          <cell r="G36">
            <v>3.1555953393734217E-2</v>
          </cell>
          <cell r="H36">
            <v>0.44975449000000001</v>
          </cell>
          <cell r="I36">
            <v>3.1301695685717203E-2</v>
          </cell>
          <cell r="J36">
            <v>9.5491549999999994E-2</v>
          </cell>
          <cell r="K36">
            <v>6.6459535260169353E-3</v>
          </cell>
          <cell r="L36">
            <v>1.3461999999999641E-3</v>
          </cell>
          <cell r="M36">
            <v>9.369187783341835E-5</v>
          </cell>
        </row>
        <row r="37">
          <cell r="G37">
            <v>8.6395551857412836E-3</v>
          </cell>
          <cell r="H37">
            <v>0.45684071999999998</v>
          </cell>
          <cell r="I37">
            <v>9.0452856203557964E-3</v>
          </cell>
          <cell r="J37">
            <v>0.10681035999999999</v>
          </cell>
          <cell r="K37">
            <v>2.1148075710348802E-3</v>
          </cell>
          <cell r="L37">
            <v>0</v>
          </cell>
          <cell r="M37">
            <v>0</v>
          </cell>
        </row>
        <row r="38">
          <cell r="G38">
            <v>0.4489982669233516</v>
          </cell>
          <cell r="I38">
            <v>0.45366685563460774</v>
          </cell>
          <cell r="K38">
            <v>9.4341407208555272E-2</v>
          </cell>
          <cell r="M38">
            <v>2.9934702334854296E-3</v>
          </cell>
        </row>
        <row r="43">
          <cell r="G43">
            <v>0.18763902662435747</v>
          </cell>
          <cell r="H43">
            <v>0.38110751999999998</v>
          </cell>
          <cell r="I43">
            <v>0.13150473715669542</v>
          </cell>
          <cell r="J43">
            <v>7.3027910000000001E-2</v>
          </cell>
          <cell r="K43">
            <v>2.5198967760207955E-2</v>
          </cell>
          <cell r="L43">
            <v>2.076980000000006E-3</v>
          </cell>
          <cell r="M43">
            <v>7.1668149969781236E-4</v>
          </cell>
        </row>
        <row r="44">
          <cell r="G44">
            <v>3.7005018703275681E-2</v>
          </cell>
          <cell r="H44">
            <v>0.39601945999999999</v>
          </cell>
          <cell r="I44">
            <v>2.856413339067676E-2</v>
          </cell>
          <cell r="J44">
            <v>7.9997230000000003E-2</v>
          </cell>
          <cell r="K44">
            <v>5.7700486450959982E-3</v>
          </cell>
          <cell r="L44">
            <v>1.0937549999999963E-2</v>
          </cell>
          <cell r="M44">
            <v>7.8890476030444451E-4</v>
          </cell>
        </row>
        <row r="45">
          <cell r="G45">
            <v>0.12636103011790398</v>
          </cell>
          <cell r="H45">
            <v>0.45366446999999999</v>
          </cell>
          <cell r="I45">
            <v>0.12766544711804123</v>
          </cell>
          <cell r="J45">
            <v>9.4356040000000002E-2</v>
          </cell>
          <cell r="K45">
            <v>2.6552676772081764E-2</v>
          </cell>
          <cell r="L45">
            <v>2.9503200000000618E-3</v>
          </cell>
          <cell r="M45">
            <v>8.3024778630186162E-4</v>
          </cell>
        </row>
        <row r="46">
          <cell r="G46">
            <v>9.8716704747464801E-2</v>
          </cell>
          <cell r="H46">
            <v>0.44572827999999998</v>
          </cell>
          <cell r="I46">
            <v>9.5346229378553665E-2</v>
          </cell>
          <cell r="J46">
            <v>9.2770350000000001E-2</v>
          </cell>
          <cell r="K46">
            <v>1.9844608178392238E-2</v>
          </cell>
          <cell r="L46">
            <v>1.6660000000001673E-5</v>
          </cell>
          <cell r="M46">
            <v>3.5637590270172301E-6</v>
          </cell>
        </row>
        <row r="47">
          <cell r="G47">
            <v>3.517698638687082E-2</v>
          </cell>
          <cell r="H47">
            <v>0.44955867999999999</v>
          </cell>
          <cell r="I47">
            <v>3.4511631408741993E-2</v>
          </cell>
          <cell r="J47">
            <v>9.2215530000000004E-2</v>
          </cell>
          <cell r="K47">
            <v>7.0791834817243212E-3</v>
          </cell>
          <cell r="L47">
            <v>0</v>
          </cell>
          <cell r="M47">
            <v>0</v>
          </cell>
        </row>
        <row r="48">
          <cell r="G48">
            <v>4.6794810117264506E-3</v>
          </cell>
          <cell r="H48">
            <v>0.45684071999999998</v>
          </cell>
          <cell r="I48">
            <v>4.899238606167376E-3</v>
          </cell>
          <cell r="J48">
            <v>0.10681035999999999</v>
          </cell>
          <cell r="K48">
            <v>1.1454527066909353E-3</v>
          </cell>
          <cell r="L48">
            <v>0</v>
          </cell>
          <cell r="M48">
            <v>0</v>
          </cell>
        </row>
        <row r="49">
          <cell r="G49">
            <v>0.48957824759159924</v>
          </cell>
          <cell r="I49">
            <v>0.42249141705887644</v>
          </cell>
          <cell r="K49">
            <v>8.559093754419321E-2</v>
          </cell>
          <cell r="M49">
            <v>2.339397805331136E-3</v>
          </cell>
        </row>
        <row r="53">
          <cell r="I53" t="str">
            <v xml:space="preserve"> (8)  Col. (c) x Col. (e)</v>
          </cell>
        </row>
        <row r="54">
          <cell r="I54" t="str">
            <v xml:space="preserve"> (9)  Col. (c) x Col. (g)</v>
          </cell>
        </row>
        <row r="55">
          <cell r="I55" t="str">
            <v xml:space="preserve"> (10)  Col. (c) x Col. (i)</v>
          </cell>
        </row>
        <row r="56">
          <cell r="I56" t="str">
            <v xml:space="preserve"> (11)  Col. (c) x Col. (k)</v>
          </cell>
        </row>
        <row r="57">
          <cell r="I57" t="str">
            <v xml:space="preserve"> (12)  1998 Functionalization run, page 1 of 6</v>
          </cell>
        </row>
      </sheetData>
      <sheetData sheetId="1"/>
      <sheetData sheetId="2" refreshError="1"/>
      <sheetData sheetId="3" refreshError="1"/>
      <sheetData sheetId="4"/>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2"/>
  <sheetViews>
    <sheetView tabSelected="1" zoomScale="85" zoomScaleNormal="85" zoomScaleSheetLayoutView="75" workbookViewId="0">
      <selection activeCell="P18" sqref="P18"/>
    </sheetView>
  </sheetViews>
  <sheetFormatPr defaultRowHeight="15.75"/>
  <cols>
    <col min="1" max="1" width="4.21875" style="1" customWidth="1"/>
    <col min="2" max="2" width="1.77734375" style="1" customWidth="1"/>
    <col min="3" max="3" width="44.109375" style="1" customWidth="1"/>
    <col min="4" max="4" width="25.88671875" style="1" customWidth="1"/>
    <col min="5" max="5" width="11.5546875" style="1" customWidth="1"/>
    <col min="6" max="6" width="4.77734375" style="1" customWidth="1"/>
    <col min="7" max="7" width="5.21875" style="1" customWidth="1"/>
    <col min="8" max="8" width="10.6640625" style="1" customWidth="1"/>
    <col min="9" max="9" width="3.33203125" style="1" customWidth="1"/>
    <col min="10" max="10" width="12.77734375" style="1" customWidth="1"/>
    <col min="11" max="11" width="1.44140625" style="1" customWidth="1"/>
    <col min="12" max="12" width="7.21875" style="31" customWidth="1"/>
    <col min="13" max="13" width="8.88671875" style="1"/>
    <col min="14" max="14" width="13" style="1" customWidth="1"/>
    <col min="15" max="15" width="17.5546875" style="1" customWidth="1"/>
    <col min="16" max="16" width="14.77734375" style="1" customWidth="1"/>
    <col min="17" max="17" width="11.88671875" style="1" customWidth="1"/>
    <col min="18" max="18" width="19" style="1" bestFit="1" customWidth="1"/>
    <col min="19" max="19" width="10.77734375" style="1" bestFit="1" customWidth="1"/>
    <col min="20" max="20" width="10.21875" style="1" customWidth="1"/>
    <col min="21" max="16384" width="8.88671875" style="1"/>
  </cols>
  <sheetData>
    <row r="1" spans="1:12">
      <c r="C1" s="2"/>
      <c r="D1" s="2"/>
      <c r="E1" s="3"/>
      <c r="F1" s="2"/>
      <c r="G1" s="2"/>
      <c r="H1" s="2"/>
      <c r="I1" s="5"/>
      <c r="J1" s="5"/>
      <c r="K1" s="7"/>
      <c r="L1" s="8" t="s">
        <v>362</v>
      </c>
    </row>
    <row r="2" spans="1:12">
      <c r="C2" s="2"/>
      <c r="D2" s="2"/>
      <c r="E2" s="3"/>
      <c r="F2" s="2"/>
      <c r="G2" s="2"/>
      <c r="H2" s="2"/>
      <c r="I2" s="5"/>
      <c r="J2" s="5"/>
      <c r="K2" s="7"/>
      <c r="L2" s="9"/>
    </row>
    <row r="3" spans="1:12">
      <c r="C3" s="2" t="s">
        <v>13</v>
      </c>
      <c r="D3" s="2"/>
      <c r="E3" s="3" t="s">
        <v>14</v>
      </c>
      <c r="F3" s="2"/>
      <c r="G3" s="2"/>
      <c r="H3" s="2"/>
      <c r="I3" s="10"/>
      <c r="J3" s="11"/>
      <c r="K3" s="12"/>
      <c r="L3" s="13" t="s">
        <v>383</v>
      </c>
    </row>
    <row r="4" spans="1:12">
      <c r="C4" s="2"/>
      <c r="D4" s="14" t="s">
        <v>8</v>
      </c>
      <c r="E4" s="14" t="s">
        <v>15</v>
      </c>
      <c r="F4" s="14"/>
      <c r="G4" s="14"/>
      <c r="H4" s="14"/>
      <c r="I4" s="5"/>
      <c r="J4" s="5"/>
      <c r="K4" s="7"/>
      <c r="L4" s="9"/>
    </row>
    <row r="5" spans="1:12">
      <c r="C5" s="7"/>
      <c r="D5" s="7"/>
      <c r="E5" s="7"/>
      <c r="F5" s="7"/>
      <c r="G5" s="7"/>
      <c r="H5" s="7"/>
      <c r="I5" s="7"/>
      <c r="J5" s="7"/>
      <c r="K5" s="7"/>
      <c r="L5" s="9"/>
    </row>
    <row r="6" spans="1:12">
      <c r="A6" s="15"/>
      <c r="B6" s="15"/>
      <c r="C6" s="7"/>
      <c r="D6" s="7"/>
      <c r="E6" s="16" t="s">
        <v>0</v>
      </c>
      <c r="F6" s="7"/>
      <c r="G6" s="7"/>
      <c r="H6" s="7"/>
      <c r="I6" s="7"/>
      <c r="J6" s="7"/>
      <c r="K6" s="7"/>
      <c r="L6" s="9"/>
    </row>
    <row r="7" spans="1:12">
      <c r="A7" s="15"/>
      <c r="B7" s="15"/>
      <c r="C7" s="7"/>
      <c r="D7" s="7"/>
      <c r="E7" s="17"/>
      <c r="F7" s="7"/>
      <c r="G7" s="7"/>
      <c r="H7" s="7"/>
      <c r="I7" s="7"/>
      <c r="J7" s="7"/>
      <c r="K7" s="7"/>
      <c r="L7" s="9"/>
    </row>
    <row r="8" spans="1:12">
      <c r="A8" s="15" t="s">
        <v>1</v>
      </c>
      <c r="B8" s="15"/>
      <c r="C8" s="7"/>
      <c r="D8" s="7"/>
      <c r="E8" s="17"/>
      <c r="F8" s="7"/>
      <c r="G8" s="7"/>
      <c r="H8" s="7"/>
      <c r="I8" s="7"/>
      <c r="J8" s="15" t="s">
        <v>16</v>
      </c>
      <c r="K8" s="7"/>
      <c r="L8" s="9"/>
    </row>
    <row r="9" spans="1:12" ht="16.5" thickBot="1">
      <c r="A9" s="18" t="s">
        <v>2</v>
      </c>
      <c r="B9" s="19"/>
      <c r="C9" s="7"/>
      <c r="D9" s="7"/>
      <c r="E9" s="7"/>
      <c r="F9" s="7"/>
      <c r="G9" s="7"/>
      <c r="H9" s="7"/>
      <c r="I9" s="7"/>
      <c r="J9" s="18" t="s">
        <v>7</v>
      </c>
      <c r="K9" s="7"/>
      <c r="L9" s="9"/>
    </row>
    <row r="10" spans="1:12">
      <c r="A10" s="15">
        <v>1</v>
      </c>
      <c r="B10" s="15"/>
      <c r="C10" s="7" t="s">
        <v>17</v>
      </c>
      <c r="D10" s="7"/>
      <c r="E10" s="20"/>
      <c r="F10" s="7"/>
      <c r="G10" s="7"/>
      <c r="H10" s="7"/>
      <c r="I10" s="7"/>
      <c r="J10" s="21">
        <f>+J208</f>
        <v>31857085.537787423</v>
      </c>
      <c r="K10" s="7"/>
      <c r="L10" s="9"/>
    </row>
    <row r="11" spans="1:12">
      <c r="A11" s="15"/>
      <c r="B11" s="15"/>
      <c r="C11" s="7"/>
      <c r="D11" s="7"/>
      <c r="E11" s="7"/>
      <c r="F11" s="7"/>
      <c r="G11" s="7"/>
      <c r="H11" s="7"/>
      <c r="I11" s="7"/>
      <c r="J11" s="20"/>
      <c r="K11" s="7"/>
      <c r="L11" s="9"/>
    </row>
    <row r="12" spans="1:12" ht="16.5" thickBot="1">
      <c r="A12" s="15" t="s">
        <v>8</v>
      </c>
      <c r="B12" s="15"/>
      <c r="C12" s="22" t="s">
        <v>18</v>
      </c>
      <c r="D12" s="23" t="s">
        <v>19</v>
      </c>
      <c r="E12" s="18" t="s">
        <v>4</v>
      </c>
      <c r="F12" s="14"/>
      <c r="G12" s="24" t="s">
        <v>20</v>
      </c>
      <c r="H12" s="24"/>
      <c r="I12" s="7"/>
      <c r="J12" s="20"/>
      <c r="K12" s="7"/>
      <c r="L12" s="9"/>
    </row>
    <row r="13" spans="1:12">
      <c r="A13" s="15">
        <v>2</v>
      </c>
      <c r="B13" s="15"/>
      <c r="C13" s="22" t="s">
        <v>21</v>
      </c>
      <c r="D13" s="14" t="s">
        <v>22</v>
      </c>
      <c r="E13" s="14">
        <f>J280</f>
        <v>128376</v>
      </c>
      <c r="F13" s="14"/>
      <c r="G13" s="14" t="s">
        <v>23</v>
      </c>
      <c r="H13" s="25">
        <f>J231</f>
        <v>1</v>
      </c>
      <c r="I13" s="14"/>
      <c r="J13" s="14">
        <f>+H13*E13</f>
        <v>128376</v>
      </c>
      <c r="K13" s="7"/>
      <c r="L13" s="9"/>
    </row>
    <row r="14" spans="1:12">
      <c r="A14" s="15">
        <v>3</v>
      </c>
      <c r="B14" s="15"/>
      <c r="C14" s="22" t="s">
        <v>24</v>
      </c>
      <c r="D14" s="14" t="s">
        <v>25</v>
      </c>
      <c r="E14" s="14">
        <f>J287</f>
        <v>5500976</v>
      </c>
      <c r="F14" s="14"/>
      <c r="G14" s="14" t="str">
        <f t="shared" ref="G14:H16" si="0">+G13</f>
        <v>TP</v>
      </c>
      <c r="H14" s="25">
        <f t="shared" si="0"/>
        <v>1</v>
      </c>
      <c r="I14" s="14"/>
      <c r="J14" s="14">
        <f>+H14*E14</f>
        <v>5500976</v>
      </c>
      <c r="K14" s="7"/>
      <c r="L14" s="9"/>
    </row>
    <row r="15" spans="1:12">
      <c r="A15" s="15">
        <v>4</v>
      </c>
      <c r="B15" s="15"/>
      <c r="C15" s="26" t="s">
        <v>26</v>
      </c>
      <c r="D15" s="14"/>
      <c r="E15" s="27">
        <v>0</v>
      </c>
      <c r="F15" s="14"/>
      <c r="G15" s="14" t="str">
        <f t="shared" si="0"/>
        <v>TP</v>
      </c>
      <c r="H15" s="25">
        <f t="shared" si="0"/>
        <v>1</v>
      </c>
      <c r="I15" s="14"/>
      <c r="J15" s="14">
        <f>+H15*E15</f>
        <v>0</v>
      </c>
      <c r="K15" s="7"/>
      <c r="L15" s="9"/>
    </row>
    <row r="16" spans="1:12" ht="16.5" thickBot="1">
      <c r="A16" s="15">
        <v>5</v>
      </c>
      <c r="B16" s="15"/>
      <c r="C16" s="26" t="s">
        <v>27</v>
      </c>
      <c r="D16" s="14"/>
      <c r="E16" s="27">
        <v>0</v>
      </c>
      <c r="F16" s="14"/>
      <c r="G16" s="14" t="str">
        <f t="shared" si="0"/>
        <v>TP</v>
      </c>
      <c r="H16" s="25">
        <f t="shared" si="0"/>
        <v>1</v>
      </c>
      <c r="I16" s="14"/>
      <c r="J16" s="28">
        <f>+H16*E16</f>
        <v>0</v>
      </c>
      <c r="K16" s="7"/>
      <c r="L16" s="9"/>
    </row>
    <row r="17" spans="1:22">
      <c r="A17" s="15">
        <v>6</v>
      </c>
      <c r="B17" s="15"/>
      <c r="C17" s="22" t="s">
        <v>28</v>
      </c>
      <c r="D17" s="7"/>
      <c r="E17" s="29" t="s">
        <v>8</v>
      </c>
      <c r="F17" s="14"/>
      <c r="G17" s="14"/>
      <c r="H17" s="25"/>
      <c r="I17" s="14"/>
      <c r="J17" s="14">
        <f>SUM(J13:J16)</f>
        <v>5629352</v>
      </c>
      <c r="K17" s="7"/>
      <c r="L17" s="9"/>
    </row>
    <row r="18" spans="1:22">
      <c r="A18" s="15"/>
      <c r="B18" s="15"/>
      <c r="C18" s="22"/>
      <c r="D18" s="7"/>
      <c r="J18" s="14"/>
      <c r="K18" s="7"/>
      <c r="L18" s="9"/>
    </row>
    <row r="19" spans="1:22" s="36" customFormat="1">
      <c r="A19" s="30" t="s">
        <v>29</v>
      </c>
      <c r="B19" s="31"/>
      <c r="C19" s="31" t="s">
        <v>30</v>
      </c>
      <c r="D19" s="9"/>
      <c r="E19" s="23" t="s">
        <v>8</v>
      </c>
      <c r="F19" s="9"/>
      <c r="G19" s="9"/>
      <c r="H19" s="32"/>
      <c r="I19" s="9"/>
      <c r="J19" s="163">
        <v>22487669</v>
      </c>
      <c r="K19" s="7"/>
      <c r="L19" s="9"/>
      <c r="M19" s="1"/>
      <c r="N19" s="33"/>
      <c r="O19" s="34"/>
      <c r="P19" s="35"/>
      <c r="Q19" s="1"/>
      <c r="R19" s="1"/>
      <c r="S19" s="1"/>
      <c r="T19" s="1"/>
      <c r="U19" s="1"/>
      <c r="V19" s="1"/>
    </row>
    <row r="20" spans="1:22" s="36" customFormat="1" ht="16.5" thickBot="1">
      <c r="A20" s="30" t="s">
        <v>31</v>
      </c>
      <c r="B20" s="31"/>
      <c r="C20" s="31" t="s">
        <v>32</v>
      </c>
      <c r="D20" s="9" t="s">
        <v>33</v>
      </c>
      <c r="E20" s="23"/>
      <c r="F20" s="9"/>
      <c r="G20" s="9"/>
      <c r="H20" s="32"/>
      <c r="I20" s="9"/>
      <c r="J20" s="164">
        <v>22444997</v>
      </c>
      <c r="K20" s="7"/>
      <c r="L20" s="9"/>
      <c r="M20" s="1"/>
      <c r="N20" s="33"/>
      <c r="O20" s="34"/>
      <c r="P20" s="33"/>
      <c r="Q20" s="1"/>
      <c r="R20" s="1"/>
      <c r="S20" s="1"/>
      <c r="T20" s="1"/>
      <c r="U20" s="1"/>
      <c r="V20" s="1"/>
    </row>
    <row r="21" spans="1:22" s="36" customFormat="1">
      <c r="A21" s="30" t="s">
        <v>34</v>
      </c>
      <c r="B21" s="31"/>
      <c r="C21" s="31" t="s">
        <v>35</v>
      </c>
      <c r="D21" s="9" t="s">
        <v>36</v>
      </c>
      <c r="E21" s="23"/>
      <c r="F21" s="9"/>
      <c r="G21" s="9"/>
      <c r="H21" s="32"/>
      <c r="I21" s="9"/>
      <c r="J21" s="37">
        <f>J19-J20</f>
        <v>42672</v>
      </c>
      <c r="K21" s="7"/>
      <c r="L21" s="9"/>
      <c r="M21" s="1"/>
      <c r="N21" s="33"/>
      <c r="O21" s="38"/>
      <c r="P21" s="33"/>
      <c r="Q21" s="1"/>
      <c r="R21" s="1"/>
      <c r="S21" s="1"/>
      <c r="T21" s="1"/>
      <c r="U21" s="1"/>
      <c r="V21" s="1"/>
    </row>
    <row r="22" spans="1:22" s="36" customFormat="1">
      <c r="A22" s="30" t="s">
        <v>37</v>
      </c>
      <c r="B22" s="31"/>
      <c r="C22" s="31" t="s">
        <v>38</v>
      </c>
      <c r="D22" s="9" t="s">
        <v>39</v>
      </c>
      <c r="E22" s="23"/>
      <c r="F22" s="9"/>
      <c r="G22" s="9"/>
      <c r="H22" s="32"/>
      <c r="I22" s="9"/>
      <c r="J22" s="37">
        <f>E334</f>
        <v>-1151185.1783101421</v>
      </c>
      <c r="K22" s="7"/>
      <c r="L22" s="9"/>
      <c r="M22" s="1"/>
      <c r="N22" s="33"/>
      <c r="O22" s="33"/>
      <c r="P22" s="33"/>
      <c r="Q22" s="1"/>
      <c r="R22" s="1"/>
      <c r="S22" s="1"/>
      <c r="T22" s="1"/>
      <c r="U22" s="1"/>
      <c r="V22" s="1"/>
    </row>
    <row r="23" spans="1:22" s="36" customFormat="1" ht="16.5" thickBot="1">
      <c r="A23" s="30" t="s">
        <v>40</v>
      </c>
      <c r="B23" s="31"/>
      <c r="C23" s="31" t="s">
        <v>41</v>
      </c>
      <c r="D23" s="9"/>
      <c r="E23" s="23"/>
      <c r="F23" s="9"/>
      <c r="G23" s="9"/>
      <c r="H23" s="32"/>
      <c r="I23" s="9"/>
      <c r="J23" s="164">
        <v>-72812</v>
      </c>
      <c r="K23" s="7"/>
      <c r="L23" s="9"/>
      <c r="M23" s="1"/>
      <c r="N23" s="33"/>
      <c r="O23" s="33"/>
      <c r="P23" s="33"/>
      <c r="Q23" s="1"/>
      <c r="R23" s="1"/>
      <c r="S23" s="1"/>
      <c r="T23" s="1"/>
      <c r="V23" s="1"/>
    </row>
    <row r="24" spans="1:22">
      <c r="A24" s="15"/>
      <c r="B24" s="15"/>
      <c r="C24" s="22"/>
      <c r="D24" s="7"/>
      <c r="J24" s="14"/>
      <c r="K24" s="7"/>
      <c r="L24" s="9"/>
      <c r="N24" s="33"/>
      <c r="O24" s="33"/>
      <c r="P24" s="33"/>
    </row>
    <row r="25" spans="1:22" ht="16.5" thickBot="1">
      <c r="A25" s="15">
        <v>7</v>
      </c>
      <c r="B25" s="15"/>
      <c r="C25" s="22" t="s">
        <v>42</v>
      </c>
      <c r="D25" s="39" t="s">
        <v>43</v>
      </c>
      <c r="E25" s="29" t="s">
        <v>8</v>
      </c>
      <c r="F25" s="14"/>
      <c r="G25" s="14"/>
      <c r="H25" s="14"/>
      <c r="I25" s="14"/>
      <c r="J25" s="40">
        <f>+J10-J17+J21+J22+J23</f>
        <v>25046408.359477282</v>
      </c>
      <c r="K25" s="7"/>
      <c r="L25" s="9"/>
      <c r="N25" s="33"/>
      <c r="O25" s="33"/>
      <c r="P25" s="33"/>
    </row>
    <row r="26" spans="1:22" ht="16.5" thickTop="1">
      <c r="A26" s="15"/>
      <c r="B26" s="15"/>
      <c r="D26" s="7"/>
      <c r="E26" s="29"/>
      <c r="F26" s="14"/>
      <c r="G26" s="14"/>
      <c r="H26" s="14"/>
      <c r="I26" s="14"/>
      <c r="K26" s="7"/>
      <c r="L26" s="9"/>
      <c r="N26" s="33"/>
      <c r="O26" s="33"/>
      <c r="P26" s="33"/>
    </row>
    <row r="27" spans="1:22">
      <c r="A27" s="15"/>
      <c r="B27" s="15"/>
      <c r="C27" s="22" t="s">
        <v>44</v>
      </c>
      <c r="D27" s="7"/>
      <c r="E27" s="20"/>
      <c r="F27" s="7"/>
      <c r="G27" s="7"/>
      <c r="H27" s="7"/>
      <c r="I27" s="7"/>
      <c r="J27" s="20"/>
      <c r="K27" s="7"/>
      <c r="L27" s="9"/>
      <c r="N27" s="33"/>
      <c r="O27" s="33"/>
      <c r="P27" s="33"/>
    </row>
    <row r="28" spans="1:22">
      <c r="A28" s="15">
        <v>8</v>
      </c>
      <c r="B28" s="15"/>
      <c r="C28" s="22" t="s">
        <v>45</v>
      </c>
      <c r="E28" s="20"/>
      <c r="F28" s="7"/>
      <c r="G28" s="7"/>
      <c r="H28" s="41" t="s">
        <v>46</v>
      </c>
      <c r="I28" s="7"/>
      <c r="J28" s="43">
        <f>O43*1000</f>
        <v>729583.33333333337</v>
      </c>
      <c r="K28" s="7"/>
      <c r="L28" s="42"/>
      <c r="M28" s="31"/>
      <c r="N28" s="227"/>
      <c r="O28" s="227" t="s">
        <v>384</v>
      </c>
      <c r="P28" s="33"/>
    </row>
    <row r="29" spans="1:22">
      <c r="A29" s="15">
        <v>9</v>
      </c>
      <c r="B29" s="15"/>
      <c r="C29" s="22" t="s">
        <v>47</v>
      </c>
      <c r="D29" s="14"/>
      <c r="E29" s="14"/>
      <c r="F29" s="14"/>
      <c r="G29" s="14"/>
      <c r="H29" s="23" t="s">
        <v>48</v>
      </c>
      <c r="I29" s="14"/>
      <c r="J29" s="43">
        <v>0</v>
      </c>
      <c r="K29" s="7"/>
      <c r="L29" s="9"/>
      <c r="N29" s="227"/>
      <c r="O29" s="227" t="s">
        <v>385</v>
      </c>
      <c r="P29" s="44"/>
      <c r="Q29" s="44"/>
      <c r="R29" s="48"/>
      <c r="S29" s="210"/>
    </row>
    <row r="30" spans="1:22">
      <c r="A30" s="15">
        <v>10</v>
      </c>
      <c r="B30" s="15"/>
      <c r="C30" s="26" t="s">
        <v>49</v>
      </c>
      <c r="D30" s="7"/>
      <c r="E30" s="7"/>
      <c r="F30" s="7"/>
      <c r="H30" s="41" t="s">
        <v>50</v>
      </c>
      <c r="I30" s="7"/>
      <c r="J30" s="228">
        <f>(0.116+0.51+0.054+0.188)*1000</f>
        <v>868.00000000000011</v>
      </c>
      <c r="K30" s="7"/>
      <c r="L30" s="9"/>
      <c r="N30" s="227" t="s">
        <v>386</v>
      </c>
      <c r="O30" s="230">
        <v>897</v>
      </c>
      <c r="P30" s="46"/>
      <c r="Q30" s="47"/>
      <c r="R30" s="48"/>
      <c r="S30" s="210"/>
    </row>
    <row r="31" spans="1:22">
      <c r="A31" s="15">
        <v>11</v>
      </c>
      <c r="B31" s="15"/>
      <c r="C31" s="22" t="s">
        <v>51</v>
      </c>
      <c r="D31" s="7"/>
      <c r="E31" s="7"/>
      <c r="F31" s="7"/>
      <c r="H31" s="41" t="s">
        <v>52</v>
      </c>
      <c r="I31" s="7"/>
      <c r="J31" s="49">
        <v>0</v>
      </c>
      <c r="K31" s="7"/>
      <c r="L31" s="9"/>
      <c r="N31" s="227" t="s">
        <v>387</v>
      </c>
      <c r="O31" s="230">
        <v>842</v>
      </c>
      <c r="P31" s="50"/>
      <c r="Q31" s="48"/>
      <c r="R31" s="48"/>
      <c r="S31" s="48"/>
    </row>
    <row r="32" spans="1:22">
      <c r="A32" s="15">
        <v>12</v>
      </c>
      <c r="B32" s="15"/>
      <c r="C32" s="26" t="s">
        <v>53</v>
      </c>
      <c r="D32" s="7"/>
      <c r="E32" s="7"/>
      <c r="F32" s="7"/>
      <c r="G32" s="7"/>
      <c r="H32" s="5"/>
      <c r="I32" s="7"/>
      <c r="J32" s="49">
        <v>0</v>
      </c>
      <c r="K32" s="7"/>
      <c r="L32" s="9"/>
      <c r="N32" s="227" t="s">
        <v>388</v>
      </c>
      <c r="O32" s="230">
        <v>805</v>
      </c>
      <c r="P32" s="51"/>
      <c r="Q32" s="211"/>
      <c r="R32" s="211"/>
      <c r="S32" s="212"/>
    </row>
    <row r="33" spans="1:19">
      <c r="A33" s="15">
        <v>13</v>
      </c>
      <c r="B33" s="15"/>
      <c r="C33" s="26" t="s">
        <v>54</v>
      </c>
      <c r="D33" s="7"/>
      <c r="E33" s="7"/>
      <c r="F33" s="7"/>
      <c r="G33" s="7"/>
      <c r="H33" s="41"/>
      <c r="I33" s="7"/>
      <c r="J33" s="49">
        <v>0</v>
      </c>
      <c r="K33" s="7"/>
      <c r="L33" s="9"/>
      <c r="N33" s="227" t="s">
        <v>389</v>
      </c>
      <c r="O33" s="230">
        <v>647</v>
      </c>
      <c r="P33" s="52"/>
      <c r="Q33" s="56"/>
      <c r="R33" s="119"/>
      <c r="S33" s="52"/>
    </row>
    <row r="34" spans="1:19" ht="16.5" thickBot="1">
      <c r="A34" s="15">
        <v>14</v>
      </c>
      <c r="B34" s="15"/>
      <c r="C34" s="26" t="s">
        <v>55</v>
      </c>
      <c r="D34" s="7"/>
      <c r="E34" s="7"/>
      <c r="F34" s="7"/>
      <c r="G34" s="7"/>
      <c r="H34" s="5"/>
      <c r="I34" s="7"/>
      <c r="J34" s="53">
        <v>0</v>
      </c>
      <c r="K34" s="7"/>
      <c r="L34" s="9"/>
      <c r="N34" s="227" t="s">
        <v>390</v>
      </c>
      <c r="O34" s="230">
        <v>567</v>
      </c>
      <c r="P34" s="55"/>
      <c r="Q34" s="56"/>
      <c r="R34" s="57"/>
      <c r="S34" s="213"/>
    </row>
    <row r="35" spans="1:19">
      <c r="A35" s="15">
        <v>15</v>
      </c>
      <c r="B35" s="15"/>
      <c r="C35" s="2" t="s">
        <v>56</v>
      </c>
      <c r="D35" s="7"/>
      <c r="E35" s="7"/>
      <c r="F35" s="7"/>
      <c r="G35" s="7"/>
      <c r="H35" s="7"/>
      <c r="I35" s="7"/>
      <c r="J35" s="20">
        <f>SUM(J28:J34)</f>
        <v>730451.33333333337</v>
      </c>
      <c r="K35" s="7"/>
      <c r="L35" s="9"/>
      <c r="N35" s="227" t="s">
        <v>391</v>
      </c>
      <c r="O35" s="230">
        <v>683</v>
      </c>
      <c r="P35" s="55"/>
      <c r="Q35" s="214"/>
      <c r="R35" s="57"/>
      <c r="S35" s="213"/>
    </row>
    <row r="36" spans="1:19">
      <c r="A36" s="15"/>
      <c r="B36" s="15"/>
      <c r="C36" s="22"/>
      <c r="D36" s="7"/>
      <c r="E36" s="7"/>
      <c r="F36" s="7"/>
      <c r="G36" s="7"/>
      <c r="H36" s="7"/>
      <c r="I36" s="7"/>
      <c r="J36" s="20"/>
      <c r="K36" s="7"/>
      <c r="L36" s="9"/>
      <c r="N36" s="227" t="s">
        <v>392</v>
      </c>
      <c r="O36" s="230">
        <v>683</v>
      </c>
    </row>
    <row r="37" spans="1:19">
      <c r="A37" s="15">
        <v>16</v>
      </c>
      <c r="B37" s="15"/>
      <c r="C37" s="22" t="s">
        <v>57</v>
      </c>
      <c r="D37" s="7" t="s">
        <v>58</v>
      </c>
      <c r="E37" s="58">
        <f>IF(J35&gt;0,J25/J35,0)</f>
        <v>34.28894878619878</v>
      </c>
      <c r="F37" s="7"/>
      <c r="G37" s="7"/>
      <c r="H37" s="7"/>
      <c r="I37" s="7"/>
      <c r="K37" s="7"/>
      <c r="L37" s="9"/>
      <c r="N37" s="227" t="s">
        <v>393</v>
      </c>
      <c r="O37" s="230">
        <v>716</v>
      </c>
    </row>
    <row r="38" spans="1:19">
      <c r="A38" s="15">
        <v>17</v>
      </c>
      <c r="B38" s="15"/>
      <c r="C38" s="22" t="s">
        <v>59</v>
      </c>
      <c r="D38" s="7" t="s">
        <v>60</v>
      </c>
      <c r="E38" s="58">
        <f>+E37/12</f>
        <v>2.8574123988498985</v>
      </c>
      <c r="F38" s="7"/>
      <c r="G38" s="7"/>
      <c r="H38" s="7"/>
      <c r="I38" s="7"/>
      <c r="K38" s="7"/>
      <c r="L38" s="9"/>
      <c r="N38" s="227" t="s">
        <v>394</v>
      </c>
      <c r="O38" s="230">
        <v>717</v>
      </c>
    </row>
    <row r="39" spans="1:19">
      <c r="A39" s="15"/>
      <c r="B39" s="15"/>
      <c r="C39" s="22"/>
      <c r="D39" s="7"/>
      <c r="E39" s="58"/>
      <c r="F39" s="7"/>
      <c r="G39" s="7"/>
      <c r="H39" s="7"/>
      <c r="I39" s="7"/>
      <c r="K39" s="7"/>
      <c r="L39" s="9"/>
      <c r="N39" s="227" t="s">
        <v>395</v>
      </c>
      <c r="O39" s="230">
        <v>631</v>
      </c>
    </row>
    <row r="40" spans="1:19">
      <c r="A40" s="15"/>
      <c r="B40" s="15"/>
      <c r="C40" s="22"/>
      <c r="D40" s="7"/>
      <c r="E40" s="59" t="s">
        <v>61</v>
      </c>
      <c r="F40" s="7"/>
      <c r="G40" s="7"/>
      <c r="H40" s="7"/>
      <c r="I40" s="7"/>
      <c r="J40" s="60" t="s">
        <v>62</v>
      </c>
      <c r="K40" s="7"/>
      <c r="L40" s="9"/>
      <c r="N40" s="227" t="s">
        <v>396</v>
      </c>
      <c r="O40" s="230">
        <v>725</v>
      </c>
    </row>
    <row r="41" spans="1:19">
      <c r="A41" s="15">
        <v>18</v>
      </c>
      <c r="B41" s="15"/>
      <c r="C41" s="22" t="s">
        <v>63</v>
      </c>
      <c r="D41" s="61" t="s">
        <v>64</v>
      </c>
      <c r="E41" s="58">
        <f>+E37/52</f>
        <v>0.65940286127305348</v>
      </c>
      <c r="F41" s="7"/>
      <c r="G41" s="7"/>
      <c r="H41" s="7"/>
      <c r="I41" s="7"/>
      <c r="J41" s="62">
        <f>+E37/52</f>
        <v>0.65940286127305348</v>
      </c>
      <c r="K41" s="7"/>
      <c r="L41" s="9"/>
      <c r="N41" s="227" t="s">
        <v>397</v>
      </c>
      <c r="O41" s="230">
        <v>842</v>
      </c>
    </row>
    <row r="42" spans="1:19">
      <c r="A42" s="15">
        <v>19</v>
      </c>
      <c r="B42" s="15"/>
      <c r="C42" s="22" t="s">
        <v>65</v>
      </c>
      <c r="D42" s="63" t="s">
        <v>66</v>
      </c>
      <c r="E42" s="58">
        <f>+E37/260</f>
        <v>0.1318805722546107</v>
      </c>
      <c r="F42" s="7" t="s">
        <v>67</v>
      </c>
      <c r="H42" s="7"/>
      <c r="I42" s="7"/>
      <c r="J42" s="62">
        <f>+E37/365</f>
        <v>9.3942325441640495E-2</v>
      </c>
      <c r="K42" s="7"/>
      <c r="L42" s="9"/>
      <c r="N42" s="225"/>
      <c r="O42" s="229"/>
    </row>
    <row r="43" spans="1:19">
      <c r="A43" s="15">
        <v>20</v>
      </c>
      <c r="B43" s="15"/>
      <c r="C43" s="22" t="s">
        <v>68</v>
      </c>
      <c r="D43" s="63" t="s">
        <v>69</v>
      </c>
      <c r="E43" s="58">
        <f>+E37/4160*1000</f>
        <v>8.2425357659131677</v>
      </c>
      <c r="F43" s="7" t="s">
        <v>70</v>
      </c>
      <c r="H43" s="7"/>
      <c r="I43" s="7"/>
      <c r="J43" s="64">
        <f>+E37/8760*1000</f>
        <v>3.914263560068354</v>
      </c>
      <c r="K43" s="7"/>
      <c r="L43" s="9" t="s">
        <v>8</v>
      </c>
      <c r="N43" s="226" t="s">
        <v>398</v>
      </c>
      <c r="O43" s="229">
        <f>AVERAGE(O30:O41)</f>
        <v>729.58333333333337</v>
      </c>
      <c r="P43" s="1" t="s">
        <v>399</v>
      </c>
    </row>
    <row r="44" spans="1:19">
      <c r="A44" s="15"/>
      <c r="B44" s="15"/>
      <c r="C44" s="22"/>
      <c r="D44" s="7" t="s">
        <v>71</v>
      </c>
      <c r="E44" s="7"/>
      <c r="F44" s="7" t="s">
        <v>72</v>
      </c>
      <c r="H44" s="7"/>
      <c r="I44" s="7"/>
      <c r="K44" s="7"/>
      <c r="L44" s="9" t="s">
        <v>8</v>
      </c>
    </row>
    <row r="45" spans="1:19">
      <c r="A45" s="15"/>
      <c r="B45" s="15"/>
      <c r="C45" s="22"/>
      <c r="D45" s="7"/>
      <c r="E45" s="7"/>
      <c r="F45" s="7"/>
      <c r="H45" s="7"/>
      <c r="I45" s="7"/>
      <c r="K45" s="7"/>
      <c r="L45" s="9" t="s">
        <v>8</v>
      </c>
    </row>
    <row r="46" spans="1:19">
      <c r="A46" s="15">
        <v>21</v>
      </c>
      <c r="B46" s="15"/>
      <c r="C46" s="22" t="s">
        <v>73</v>
      </c>
      <c r="D46" s="7" t="s">
        <v>74</v>
      </c>
      <c r="E46" s="65">
        <v>0</v>
      </c>
      <c r="F46" s="66" t="s">
        <v>75</v>
      </c>
      <c r="G46" s="66"/>
      <c r="H46" s="66"/>
      <c r="I46" s="66"/>
      <c r="J46" s="66">
        <f>E46</f>
        <v>0</v>
      </c>
      <c r="K46" s="66" t="s">
        <v>75</v>
      </c>
      <c r="L46" s="9"/>
    </row>
    <row r="47" spans="1:19">
      <c r="A47" s="15">
        <v>22</v>
      </c>
      <c r="B47" s="15"/>
      <c r="C47" s="22"/>
      <c r="D47" s="7"/>
      <c r="E47" s="65">
        <v>0</v>
      </c>
      <c r="F47" s="66" t="s">
        <v>76</v>
      </c>
      <c r="G47" s="66"/>
      <c r="H47" s="66"/>
      <c r="I47" s="66"/>
      <c r="J47" s="66">
        <f>E47</f>
        <v>0</v>
      </c>
      <c r="K47" s="66" t="s">
        <v>76</v>
      </c>
      <c r="L47" s="9"/>
    </row>
    <row r="48" spans="1:19" s="31" customFormat="1">
      <c r="A48" s="30"/>
      <c r="B48" s="30"/>
      <c r="C48" s="67"/>
      <c r="D48" s="9"/>
      <c r="E48" s="68"/>
      <c r="F48" s="68"/>
      <c r="G48" s="68"/>
      <c r="H48" s="68"/>
      <c r="I48" s="68"/>
      <c r="J48" s="68"/>
      <c r="K48" s="68"/>
      <c r="L48" s="9"/>
    </row>
    <row r="49" spans="1:12" s="31" customFormat="1">
      <c r="A49" s="30"/>
      <c r="B49" s="30"/>
      <c r="C49" s="67"/>
      <c r="D49" s="9"/>
      <c r="E49" s="68"/>
      <c r="F49" s="68"/>
      <c r="G49" s="68"/>
      <c r="H49" s="68"/>
      <c r="I49" s="68"/>
      <c r="J49" s="68"/>
      <c r="K49" s="68"/>
      <c r="L49" s="9"/>
    </row>
    <row r="50" spans="1:12" s="31" customFormat="1">
      <c r="A50" s="30"/>
      <c r="B50" s="30"/>
      <c r="C50" s="67"/>
      <c r="D50" s="9"/>
      <c r="E50" s="68"/>
      <c r="F50" s="68"/>
      <c r="G50" s="68"/>
      <c r="H50" s="68"/>
      <c r="I50" s="68"/>
      <c r="J50" s="68"/>
      <c r="K50" s="68"/>
      <c r="L50" s="9"/>
    </row>
    <row r="51" spans="1:12" s="31" customFormat="1">
      <c r="A51" s="30"/>
      <c r="B51" s="30"/>
      <c r="C51" s="67"/>
      <c r="D51" s="9"/>
      <c r="E51" s="68"/>
      <c r="F51" s="68"/>
      <c r="G51" s="68"/>
      <c r="H51" s="68"/>
      <c r="I51" s="68"/>
      <c r="J51" s="68"/>
      <c r="K51" s="68"/>
      <c r="L51" s="9"/>
    </row>
    <row r="52" spans="1:12" s="31" customFormat="1">
      <c r="A52" s="30"/>
      <c r="B52" s="30"/>
      <c r="C52" s="67"/>
      <c r="D52" s="9"/>
      <c r="E52" s="68"/>
      <c r="F52" s="68"/>
      <c r="G52" s="68"/>
      <c r="H52" s="68"/>
      <c r="I52" s="68"/>
      <c r="J52" s="68"/>
      <c r="K52" s="68"/>
      <c r="L52" s="9"/>
    </row>
    <row r="53" spans="1:12" s="31" customFormat="1">
      <c r="A53" s="30"/>
      <c r="B53" s="30"/>
      <c r="C53" s="67"/>
      <c r="D53" s="9"/>
      <c r="E53" s="68"/>
      <c r="F53" s="68"/>
      <c r="G53" s="68"/>
      <c r="H53" s="68"/>
      <c r="I53" s="68"/>
      <c r="J53" s="68"/>
      <c r="K53" s="68"/>
      <c r="L53" s="9"/>
    </row>
    <row r="54" spans="1:12" s="31" customFormat="1">
      <c r="A54" s="30"/>
      <c r="B54" s="30"/>
      <c r="C54" s="67"/>
      <c r="D54" s="9"/>
      <c r="E54" s="68"/>
      <c r="F54" s="68"/>
      <c r="G54" s="68"/>
      <c r="H54" s="68"/>
      <c r="I54" s="68"/>
      <c r="J54" s="68"/>
      <c r="K54" s="68"/>
      <c r="L54" s="9"/>
    </row>
    <row r="55" spans="1:12" s="31" customFormat="1">
      <c r="A55" s="30"/>
      <c r="B55" s="30"/>
      <c r="C55" s="67"/>
      <c r="D55" s="9"/>
      <c r="E55" s="68"/>
      <c r="F55" s="68"/>
      <c r="G55" s="68"/>
      <c r="H55" s="68"/>
      <c r="I55" s="68"/>
      <c r="J55" s="68"/>
      <c r="K55" s="68"/>
      <c r="L55" s="9"/>
    </row>
    <row r="56" spans="1:12" s="31" customFormat="1">
      <c r="A56" s="30"/>
      <c r="B56" s="30"/>
      <c r="C56" s="67"/>
      <c r="D56" s="9"/>
      <c r="E56" s="68"/>
      <c r="F56" s="68"/>
      <c r="G56" s="68"/>
      <c r="H56" s="68"/>
      <c r="I56" s="68"/>
      <c r="J56" s="68"/>
      <c r="K56" s="68"/>
      <c r="L56" s="9"/>
    </row>
    <row r="57" spans="1:12" s="31" customFormat="1">
      <c r="A57" s="30"/>
      <c r="B57" s="30"/>
      <c r="C57" s="67"/>
      <c r="D57" s="9"/>
      <c r="E57" s="68"/>
      <c r="F57" s="68"/>
      <c r="G57" s="68"/>
      <c r="H57" s="68"/>
      <c r="I57" s="68"/>
      <c r="J57" s="68"/>
      <c r="K57" s="68"/>
      <c r="L57" s="9"/>
    </row>
    <row r="58" spans="1:12" s="31" customFormat="1">
      <c r="A58" s="30"/>
      <c r="B58" s="30"/>
      <c r="C58" s="67"/>
      <c r="D58" s="9"/>
      <c r="E58" s="68"/>
      <c r="F58" s="68"/>
      <c r="G58" s="68"/>
      <c r="H58" s="68"/>
      <c r="I58" s="68"/>
      <c r="J58" s="68"/>
      <c r="K58" s="68"/>
      <c r="L58" s="9"/>
    </row>
    <row r="59" spans="1:12" s="31" customFormat="1">
      <c r="A59" s="30"/>
      <c r="B59" s="30"/>
      <c r="C59" s="67"/>
      <c r="D59" s="9"/>
      <c r="E59" s="68"/>
      <c r="F59" s="68"/>
      <c r="G59" s="68"/>
      <c r="H59" s="68"/>
      <c r="I59" s="68"/>
      <c r="J59" s="68"/>
      <c r="K59" s="68"/>
      <c r="L59" s="9"/>
    </row>
    <row r="60" spans="1:12" s="31" customFormat="1">
      <c r="A60" s="30"/>
      <c r="B60" s="30"/>
      <c r="C60" s="67"/>
      <c r="D60" s="9"/>
      <c r="E60" s="68"/>
      <c r="F60" s="68"/>
      <c r="G60" s="68"/>
      <c r="H60" s="68"/>
      <c r="I60" s="68"/>
      <c r="J60" s="68"/>
      <c r="K60" s="68"/>
      <c r="L60" s="9"/>
    </row>
    <row r="61" spans="1:12" s="31" customFormat="1">
      <c r="A61" s="30"/>
      <c r="B61" s="30"/>
      <c r="C61" s="67"/>
      <c r="D61" s="9"/>
      <c r="E61" s="68"/>
      <c r="F61" s="68"/>
      <c r="G61" s="68"/>
      <c r="H61" s="68"/>
      <c r="I61" s="68"/>
      <c r="J61" s="68"/>
      <c r="K61" s="68"/>
      <c r="L61" s="9"/>
    </row>
    <row r="62" spans="1:12" s="31" customFormat="1">
      <c r="A62" s="30"/>
      <c r="B62" s="30"/>
      <c r="C62" s="67"/>
      <c r="D62" s="9"/>
      <c r="E62" s="68"/>
      <c r="F62" s="68"/>
      <c r="G62" s="68"/>
      <c r="H62" s="68"/>
      <c r="I62" s="68"/>
      <c r="J62" s="68"/>
      <c r="K62" s="68"/>
      <c r="L62" s="9"/>
    </row>
    <row r="63" spans="1:12" s="31" customFormat="1">
      <c r="A63" s="30"/>
      <c r="B63" s="30"/>
      <c r="C63" s="67"/>
      <c r="D63" s="9"/>
      <c r="E63" s="68"/>
      <c r="F63" s="68"/>
      <c r="G63" s="68"/>
      <c r="H63" s="68"/>
      <c r="I63" s="68"/>
      <c r="J63" s="68"/>
      <c r="K63" s="68"/>
      <c r="L63" s="9"/>
    </row>
    <row r="64" spans="1:12" s="31" customFormat="1">
      <c r="A64" s="30"/>
      <c r="B64" s="30"/>
      <c r="C64" s="67"/>
      <c r="D64" s="9"/>
      <c r="E64" s="68"/>
      <c r="F64" s="68"/>
      <c r="G64" s="68"/>
      <c r="H64" s="68"/>
      <c r="I64" s="68"/>
      <c r="J64" s="68"/>
      <c r="K64" s="68"/>
      <c r="L64" s="9"/>
    </row>
    <row r="65" spans="1:12" s="31" customFormat="1">
      <c r="A65" s="30"/>
      <c r="B65" s="30"/>
      <c r="C65" s="67"/>
      <c r="D65" s="9"/>
      <c r="E65" s="68"/>
      <c r="F65" s="68"/>
      <c r="G65" s="68"/>
      <c r="H65" s="68"/>
      <c r="I65" s="68"/>
      <c r="J65" s="68"/>
      <c r="K65" s="68"/>
      <c r="L65" s="9"/>
    </row>
    <row r="66" spans="1:12" s="31" customFormat="1">
      <c r="A66" s="30"/>
      <c r="B66" s="30"/>
      <c r="C66" s="67"/>
      <c r="D66" s="9"/>
      <c r="E66" s="68"/>
      <c r="F66" s="68"/>
      <c r="G66" s="68"/>
      <c r="H66" s="68"/>
      <c r="I66" s="68"/>
      <c r="J66" s="68"/>
      <c r="K66" s="68"/>
      <c r="L66" s="9"/>
    </row>
    <row r="67" spans="1:12" s="31" customFormat="1">
      <c r="A67" s="30"/>
      <c r="B67" s="30"/>
      <c r="C67" s="67"/>
      <c r="D67" s="9"/>
      <c r="E67" s="68"/>
      <c r="F67" s="68"/>
      <c r="G67" s="68"/>
      <c r="H67" s="68"/>
      <c r="I67" s="68"/>
      <c r="J67" s="68"/>
      <c r="K67" s="68"/>
      <c r="L67" s="9"/>
    </row>
    <row r="68" spans="1:12" s="31" customFormat="1">
      <c r="A68" s="30"/>
      <c r="B68" s="30"/>
      <c r="C68" s="67"/>
      <c r="D68" s="9"/>
      <c r="E68" s="68"/>
      <c r="F68" s="68"/>
      <c r="G68" s="68"/>
      <c r="H68" s="68"/>
      <c r="I68" s="68"/>
      <c r="J68" s="68"/>
      <c r="K68" s="68"/>
      <c r="L68" s="9"/>
    </row>
    <row r="69" spans="1:12" s="31" customFormat="1">
      <c r="A69" s="30"/>
      <c r="B69" s="30"/>
      <c r="C69" s="67"/>
      <c r="D69" s="9"/>
      <c r="E69" s="68"/>
      <c r="F69" s="68"/>
      <c r="G69" s="68"/>
      <c r="H69" s="68"/>
      <c r="I69" s="68"/>
      <c r="J69" s="68"/>
      <c r="K69" s="68"/>
      <c r="L69" s="9"/>
    </row>
    <row r="70" spans="1:12" s="31" customFormat="1">
      <c r="A70" s="30"/>
      <c r="B70" s="30"/>
      <c r="C70" s="67"/>
      <c r="D70" s="9"/>
      <c r="E70" s="68"/>
      <c r="F70" s="68"/>
      <c r="G70" s="68"/>
      <c r="H70" s="68"/>
      <c r="I70" s="68"/>
      <c r="J70" s="68"/>
      <c r="K70" s="68"/>
      <c r="L70" s="9"/>
    </row>
    <row r="71" spans="1:12" s="31" customFormat="1">
      <c r="A71" s="30"/>
      <c r="B71" s="30"/>
      <c r="C71" s="67"/>
      <c r="D71" s="9"/>
      <c r="E71" s="68"/>
      <c r="F71" s="68"/>
      <c r="G71" s="68"/>
      <c r="H71" s="68"/>
      <c r="I71" s="68"/>
      <c r="J71" s="68"/>
      <c r="K71" s="68"/>
      <c r="L71" s="9"/>
    </row>
    <row r="72" spans="1:12" s="31" customFormat="1">
      <c r="A72" s="30"/>
      <c r="B72" s="30"/>
      <c r="C72" s="67"/>
      <c r="D72" s="9"/>
      <c r="E72" s="68"/>
      <c r="F72" s="68"/>
      <c r="G72" s="68"/>
      <c r="H72" s="68"/>
      <c r="I72" s="68"/>
      <c r="J72" s="68"/>
      <c r="K72" s="68"/>
      <c r="L72" s="9"/>
    </row>
    <row r="73" spans="1:12">
      <c r="C73" s="2"/>
      <c r="D73" s="2"/>
      <c r="E73" s="3"/>
      <c r="F73" s="2"/>
      <c r="G73" s="2"/>
      <c r="H73" s="2"/>
      <c r="I73" s="5"/>
      <c r="J73" s="5"/>
      <c r="K73" s="239" t="s">
        <v>361</v>
      </c>
      <c r="L73" s="239"/>
    </row>
    <row r="74" spans="1:12">
      <c r="C74" s="2"/>
      <c r="D74" s="2"/>
      <c r="E74" s="3"/>
      <c r="F74" s="2"/>
      <c r="G74" s="2"/>
      <c r="H74" s="2"/>
      <c r="I74" s="5"/>
      <c r="J74" s="5"/>
      <c r="K74" s="7"/>
      <c r="L74" s="8"/>
    </row>
    <row r="75" spans="1:12">
      <c r="C75" s="2" t="s">
        <v>13</v>
      </c>
      <c r="D75" s="2"/>
      <c r="E75" s="3" t="s">
        <v>14</v>
      </c>
      <c r="F75" s="2"/>
      <c r="G75" s="2"/>
      <c r="H75" s="2"/>
      <c r="I75" s="5"/>
      <c r="J75" s="5"/>
      <c r="K75" s="7"/>
      <c r="L75" s="8" t="str">
        <f>L3</f>
        <v>For the 12 months ended 12/31/15</v>
      </c>
    </row>
    <row r="76" spans="1:12">
      <c r="C76" s="2"/>
      <c r="D76" s="14" t="s">
        <v>8</v>
      </c>
      <c r="E76" s="14" t="s">
        <v>15</v>
      </c>
      <c r="F76" s="14"/>
      <c r="G76" s="14"/>
      <c r="H76" s="14"/>
      <c r="I76" s="5"/>
      <c r="J76" s="5"/>
      <c r="K76" s="7"/>
      <c r="L76" s="9"/>
    </row>
    <row r="77" spans="1:12">
      <c r="C77" s="2"/>
      <c r="D77" s="14"/>
      <c r="E77" s="14"/>
      <c r="F77" s="14"/>
      <c r="G77" s="14"/>
      <c r="H77" s="14"/>
      <c r="I77" s="5"/>
      <c r="J77" s="5"/>
      <c r="K77" s="7"/>
      <c r="L77" s="9"/>
    </row>
    <row r="78" spans="1:12">
      <c r="C78" s="22"/>
      <c r="D78" s="7"/>
      <c r="E78" s="14" t="str">
        <f>E6</f>
        <v>Otter Tail Power Company</v>
      </c>
      <c r="F78" s="14"/>
      <c r="G78" s="14"/>
      <c r="H78" s="14"/>
      <c r="I78" s="14"/>
      <c r="J78" s="14"/>
      <c r="K78" s="14"/>
      <c r="L78" s="23"/>
    </row>
    <row r="79" spans="1:12">
      <c r="C79" s="72" t="s">
        <v>10</v>
      </c>
      <c r="D79" s="72" t="s">
        <v>11</v>
      </c>
      <c r="E79" s="72" t="s">
        <v>12</v>
      </c>
      <c r="F79" s="14" t="s">
        <v>8</v>
      </c>
      <c r="G79" s="14"/>
      <c r="H79" s="73" t="s">
        <v>77</v>
      </c>
      <c r="I79" s="14"/>
      <c r="J79" s="74" t="s">
        <v>78</v>
      </c>
      <c r="K79" s="14"/>
      <c r="L79" s="75"/>
    </row>
    <row r="80" spans="1:12">
      <c r="C80" s="22"/>
      <c r="D80" s="76" t="s">
        <v>79</v>
      </c>
      <c r="E80" s="14"/>
      <c r="F80" s="14"/>
      <c r="G80" s="14"/>
      <c r="H80" s="15"/>
      <c r="I80" s="14"/>
      <c r="J80" s="77" t="s">
        <v>3</v>
      </c>
      <c r="K80" s="14"/>
      <c r="L80" s="75"/>
    </row>
    <row r="81" spans="1:20">
      <c r="A81" s="15" t="s">
        <v>1</v>
      </c>
      <c r="B81" s="15"/>
      <c r="C81" s="22"/>
      <c r="D81" s="78" t="s">
        <v>80</v>
      </c>
      <c r="E81" s="77" t="s">
        <v>81</v>
      </c>
      <c r="F81" s="79"/>
      <c r="G81" s="77" t="s">
        <v>82</v>
      </c>
      <c r="I81" s="79"/>
      <c r="J81" s="15" t="s">
        <v>83</v>
      </c>
      <c r="K81" s="14"/>
      <c r="L81" s="75"/>
    </row>
    <row r="82" spans="1:20" ht="16.5" thickBot="1">
      <c r="A82" s="18" t="s">
        <v>2</v>
      </c>
      <c r="B82" s="19"/>
      <c r="C82" s="80" t="s">
        <v>84</v>
      </c>
      <c r="D82" s="14"/>
      <c r="E82" s="14"/>
      <c r="F82" s="14"/>
      <c r="G82" s="14"/>
      <c r="H82" s="14"/>
      <c r="I82" s="14"/>
      <c r="J82" s="14"/>
      <c r="K82" s="14"/>
      <c r="L82" s="23"/>
    </row>
    <row r="83" spans="1:20">
      <c r="A83" s="15"/>
      <c r="B83" s="15"/>
      <c r="C83" s="67" t="s">
        <v>350</v>
      </c>
      <c r="D83" s="14"/>
      <c r="E83" s="14"/>
      <c r="F83" s="14"/>
      <c r="G83" s="14"/>
      <c r="H83" s="14"/>
      <c r="I83" s="14"/>
      <c r="J83" s="14"/>
      <c r="K83" s="14"/>
      <c r="L83" s="23"/>
      <c r="O83" s="184"/>
      <c r="P83" s="184"/>
      <c r="Q83" s="185"/>
      <c r="R83" s="186" t="s">
        <v>373</v>
      </c>
      <c r="S83" s="186" t="s">
        <v>374</v>
      </c>
      <c r="T83" s="186" t="s">
        <v>216</v>
      </c>
    </row>
    <row r="84" spans="1:20">
      <c r="A84" s="15">
        <v>1</v>
      </c>
      <c r="B84" s="15"/>
      <c r="C84" s="22" t="s">
        <v>85</v>
      </c>
      <c r="D84" s="23" t="s">
        <v>86</v>
      </c>
      <c r="E84" s="27">
        <v>686430423</v>
      </c>
      <c r="F84" s="14"/>
      <c r="G84" s="14" t="s">
        <v>87</v>
      </c>
      <c r="H84" s="81" t="s">
        <v>8</v>
      </c>
      <c r="I84" s="14"/>
      <c r="J84" s="14" t="s">
        <v>8</v>
      </c>
      <c r="K84" s="14"/>
      <c r="L84" s="23"/>
      <c r="O84" s="187" t="s">
        <v>375</v>
      </c>
      <c r="P84" s="188" t="s">
        <v>374</v>
      </c>
      <c r="Q84" s="189" t="s">
        <v>216</v>
      </c>
      <c r="R84" s="186" t="s">
        <v>376</v>
      </c>
      <c r="S84" s="186" t="s">
        <v>377</v>
      </c>
      <c r="T84" s="186" t="s">
        <v>378</v>
      </c>
    </row>
    <row r="85" spans="1:20">
      <c r="A85" s="15">
        <v>2</v>
      </c>
      <c r="B85" s="15"/>
      <c r="C85" s="22" t="s">
        <v>5</v>
      </c>
      <c r="D85" s="23" t="s">
        <v>88</v>
      </c>
      <c r="E85" s="27">
        <v>366953885</v>
      </c>
      <c r="F85" s="14"/>
      <c r="G85" s="14" t="s">
        <v>23</v>
      </c>
      <c r="H85" s="81">
        <f>J231</f>
        <v>1</v>
      </c>
      <c r="I85" s="14"/>
      <c r="J85" s="14">
        <f>+H85*E85</f>
        <v>366953885</v>
      </c>
      <c r="K85" s="14"/>
      <c r="L85" s="23"/>
      <c r="N85" s="31"/>
      <c r="O85" s="190" t="s">
        <v>379</v>
      </c>
      <c r="P85" s="191">
        <v>0</v>
      </c>
      <c r="Q85" s="192" t="e">
        <f>P85/$P$89</f>
        <v>#DIV/0!</v>
      </c>
      <c r="R85" s="207">
        <v>0</v>
      </c>
      <c r="S85" s="208">
        <f>P85-R85</f>
        <v>0</v>
      </c>
      <c r="T85" s="209" t="e">
        <f>S85/$S$89</f>
        <v>#DIV/0!</v>
      </c>
    </row>
    <row r="86" spans="1:20">
      <c r="A86" s="15">
        <v>3</v>
      </c>
      <c r="B86" s="15"/>
      <c r="C86" s="22" t="s">
        <v>6</v>
      </c>
      <c r="D86" s="23" t="s">
        <v>89</v>
      </c>
      <c r="E86" s="27">
        <v>442769720</v>
      </c>
      <c r="F86" s="14"/>
      <c r="G86" s="14" t="s">
        <v>87</v>
      </c>
      <c r="H86" s="81" t="s">
        <v>8</v>
      </c>
      <c r="I86" s="14"/>
      <c r="J86" s="14" t="s">
        <v>8</v>
      </c>
      <c r="K86" s="14"/>
      <c r="L86" s="23"/>
      <c r="O86" s="206"/>
      <c r="P86" s="191">
        <v>0</v>
      </c>
      <c r="Q86" s="192" t="e">
        <f t="shared" ref="Q86:Q89" si="1">P86/$P$89</f>
        <v>#DIV/0!</v>
      </c>
      <c r="R86" s="193">
        <v>0</v>
      </c>
      <c r="S86" s="208">
        <f t="shared" ref="S86:S87" si="2">P86-R86</f>
        <v>0</v>
      </c>
      <c r="T86" s="209" t="e">
        <f t="shared" ref="T86:T89" si="3">S86/$S$89</f>
        <v>#DIV/0!</v>
      </c>
    </row>
    <row r="87" spans="1:20">
      <c r="A87" s="15">
        <v>4</v>
      </c>
      <c r="B87" s="15"/>
      <c r="C87" s="22" t="s">
        <v>90</v>
      </c>
      <c r="D87" s="23" t="s">
        <v>91</v>
      </c>
      <c r="E87" s="27">
        <v>95046286</v>
      </c>
      <c r="F87" s="14"/>
      <c r="G87" s="14" t="s">
        <v>92</v>
      </c>
      <c r="H87" s="81">
        <f>J248</f>
        <v>0.15324970033315827</v>
      </c>
      <c r="I87" s="14"/>
      <c r="J87" s="14">
        <f>+H87*E87</f>
        <v>14565814.847279657</v>
      </c>
      <c r="K87" s="14"/>
      <c r="L87" s="23"/>
      <c r="O87" s="190"/>
      <c r="P87" s="191">
        <v>0</v>
      </c>
      <c r="Q87" s="192" t="e">
        <f t="shared" si="1"/>
        <v>#DIV/0!</v>
      </c>
      <c r="R87" s="193">
        <v>0</v>
      </c>
      <c r="S87" s="208">
        <f t="shared" si="2"/>
        <v>0</v>
      </c>
      <c r="T87" s="209" t="e">
        <f t="shared" si="3"/>
        <v>#DIV/0!</v>
      </c>
    </row>
    <row r="88" spans="1:20" ht="16.5" thickBot="1">
      <c r="A88" s="15">
        <v>5</v>
      </c>
      <c r="B88" s="15"/>
      <c r="C88" s="22" t="s">
        <v>93</v>
      </c>
      <c r="D88" s="23" t="s">
        <v>94</v>
      </c>
      <c r="E88" s="98">
        <v>0</v>
      </c>
      <c r="F88" s="14"/>
      <c r="G88" s="14" t="s">
        <v>95</v>
      </c>
      <c r="H88" s="81">
        <f>L252</f>
        <v>0.15324970033315827</v>
      </c>
      <c r="I88" s="14"/>
      <c r="J88" s="28">
        <f>+H88*E88</f>
        <v>0</v>
      </c>
      <c r="K88" s="14"/>
      <c r="L88" s="23"/>
      <c r="O88" s="190"/>
      <c r="P88" s="194">
        <v>0</v>
      </c>
      <c r="Q88" s="192" t="e">
        <f t="shared" si="1"/>
        <v>#DIV/0!</v>
      </c>
      <c r="R88" s="193">
        <v>0</v>
      </c>
      <c r="S88" s="208">
        <f>P88-R88</f>
        <v>0</v>
      </c>
      <c r="T88" s="209" t="e">
        <f t="shared" si="3"/>
        <v>#DIV/0!</v>
      </c>
    </row>
    <row r="89" spans="1:20">
      <c r="A89" s="15">
        <v>6</v>
      </c>
      <c r="B89" s="15"/>
      <c r="C89" s="2" t="s">
        <v>96</v>
      </c>
      <c r="D89" s="23"/>
      <c r="E89" s="14">
        <f>SUM(E84:E88)</f>
        <v>1591200314</v>
      </c>
      <c r="F89" s="14"/>
      <c r="G89" s="14" t="s">
        <v>97</v>
      </c>
      <c r="H89" s="183">
        <f>IF(J89&gt;0,J89/E89,0)</f>
        <v>0.23976849205629283</v>
      </c>
      <c r="I89" s="14"/>
      <c r="J89" s="14">
        <f>SUM(J84:J88)</f>
        <v>381519699.84727967</v>
      </c>
      <c r="K89" s="14"/>
      <c r="L89" s="82"/>
      <c r="O89" s="190" t="s">
        <v>380</v>
      </c>
      <c r="P89" s="195">
        <f>SUM(P85:P88)</f>
        <v>0</v>
      </c>
      <c r="Q89" s="192" t="e">
        <f t="shared" si="1"/>
        <v>#DIV/0!</v>
      </c>
      <c r="R89" s="196">
        <f>SUM(R85:R88)</f>
        <v>0</v>
      </c>
      <c r="S89" s="208">
        <f>SUM(S85:S88)</f>
        <v>0</v>
      </c>
      <c r="T89" s="209" t="e">
        <f t="shared" si="3"/>
        <v>#DIV/0!</v>
      </c>
    </row>
    <row r="90" spans="1:20">
      <c r="C90" s="22"/>
      <c r="D90" s="23"/>
      <c r="E90" s="14"/>
      <c r="F90" s="14"/>
      <c r="G90" s="14"/>
      <c r="H90" s="71"/>
      <c r="I90" s="14"/>
      <c r="J90" s="14"/>
      <c r="K90" s="14"/>
      <c r="L90" s="82"/>
      <c r="O90" s="204"/>
      <c r="P90" s="205"/>
      <c r="Q90" s="203"/>
      <c r="R90" s="197"/>
      <c r="S90" s="197"/>
      <c r="T90" s="197"/>
    </row>
    <row r="91" spans="1:20">
      <c r="C91" s="67" t="s">
        <v>351</v>
      </c>
      <c r="D91" s="23"/>
      <c r="E91" s="14"/>
      <c r="F91" s="14"/>
      <c r="G91" s="14"/>
      <c r="H91" s="14"/>
      <c r="I91" s="14"/>
      <c r="J91" s="14"/>
      <c r="K91" s="14"/>
      <c r="L91" s="23"/>
      <c r="O91" s="190" t="s">
        <v>381</v>
      </c>
      <c r="P91" s="198">
        <f>J85</f>
        <v>366953885</v>
      </c>
      <c r="Q91" s="199"/>
      <c r="R91" s="197"/>
      <c r="S91" s="197"/>
      <c r="T91" s="197"/>
    </row>
    <row r="92" spans="1:20">
      <c r="A92" s="15">
        <v>7</v>
      </c>
      <c r="B92" s="15"/>
      <c r="C92" s="67" t="str">
        <f>+C84</f>
        <v xml:space="preserve">  Production</v>
      </c>
      <c r="D92" s="23" t="s">
        <v>98</v>
      </c>
      <c r="E92" s="27">
        <v>319274945</v>
      </c>
      <c r="F92" s="14"/>
      <c r="G92" s="14" t="str">
        <f t="shared" ref="G92:H96" si="4">+G84</f>
        <v>NA</v>
      </c>
      <c r="H92" s="81" t="str">
        <f t="shared" si="4"/>
        <v xml:space="preserve"> </v>
      </c>
      <c r="I92" s="14"/>
      <c r="J92" s="14" t="s">
        <v>8</v>
      </c>
      <c r="K92" s="14"/>
      <c r="L92" s="23"/>
      <c r="O92" s="200"/>
      <c r="P92" s="197"/>
      <c r="Q92" s="197"/>
      <c r="R92" s="197"/>
      <c r="S92" s="197"/>
      <c r="T92" s="197"/>
    </row>
    <row r="93" spans="1:20">
      <c r="A93" s="15">
        <v>8</v>
      </c>
      <c r="B93" s="15"/>
      <c r="C93" s="67" t="str">
        <f>+C85</f>
        <v xml:space="preserve">  Transmission</v>
      </c>
      <c r="D93" s="23" t="s">
        <v>99</v>
      </c>
      <c r="E93" s="27">
        <v>105450996</v>
      </c>
      <c r="F93" s="14"/>
      <c r="G93" s="14" t="str">
        <f t="shared" si="4"/>
        <v>TP</v>
      </c>
      <c r="H93" s="81">
        <f t="shared" si="4"/>
        <v>1</v>
      </c>
      <c r="I93" s="14"/>
      <c r="J93" s="14">
        <f>+H93*E93</f>
        <v>105450996</v>
      </c>
      <c r="K93" s="14"/>
      <c r="L93" s="23"/>
      <c r="O93" s="201"/>
      <c r="P93" s="201"/>
      <c r="Q93" s="202"/>
      <c r="R93" s="197"/>
      <c r="S93" s="197"/>
      <c r="T93" s="197"/>
    </row>
    <row r="94" spans="1:20">
      <c r="A94" s="15">
        <v>9</v>
      </c>
      <c r="B94" s="15"/>
      <c r="C94" s="67" t="str">
        <f>+C86</f>
        <v xml:space="preserve">  Distribution</v>
      </c>
      <c r="D94" s="23" t="s">
        <v>100</v>
      </c>
      <c r="E94" s="27">
        <v>191546173</v>
      </c>
      <c r="F94" s="14"/>
      <c r="G94" s="14" t="str">
        <f t="shared" si="4"/>
        <v>NA</v>
      </c>
      <c r="H94" s="81" t="str">
        <f t="shared" si="4"/>
        <v xml:space="preserve"> </v>
      </c>
      <c r="I94" s="14"/>
      <c r="J94" s="14" t="s">
        <v>8</v>
      </c>
      <c r="K94" s="14"/>
      <c r="L94" s="23"/>
      <c r="O94" s="201" t="s">
        <v>382</v>
      </c>
      <c r="P94" s="201">
        <f>P91-P89</f>
        <v>366953885</v>
      </c>
      <c r="Q94" s="202"/>
      <c r="R94" s="197"/>
      <c r="S94" s="197"/>
      <c r="T94" s="197"/>
    </row>
    <row r="95" spans="1:20">
      <c r="A95" s="15">
        <v>10</v>
      </c>
      <c r="B95" s="15"/>
      <c r="C95" s="67" t="str">
        <f>+C87</f>
        <v xml:space="preserve">  General &amp; Intangible</v>
      </c>
      <c r="D95" s="23" t="s">
        <v>352</v>
      </c>
      <c r="E95" s="27">
        <v>42004379</v>
      </c>
      <c r="F95" s="14"/>
      <c r="G95" s="14" t="str">
        <f t="shared" si="4"/>
        <v>W/S</v>
      </c>
      <c r="H95" s="81">
        <f t="shared" si="4"/>
        <v>0.15324970033315827</v>
      </c>
      <c r="I95" s="14"/>
      <c r="J95" s="14">
        <f>+H95*E95</f>
        <v>6437158.494430406</v>
      </c>
      <c r="K95" s="14"/>
      <c r="L95" s="23"/>
    </row>
    <row r="96" spans="1:20" ht="16.5" thickBot="1">
      <c r="A96" s="15">
        <v>11</v>
      </c>
      <c r="B96" s="15"/>
      <c r="C96" s="67" t="str">
        <f>+C88</f>
        <v xml:space="preserve">  Common</v>
      </c>
      <c r="D96" s="23" t="s">
        <v>94</v>
      </c>
      <c r="E96" s="98">
        <v>0</v>
      </c>
      <c r="F96" s="14"/>
      <c r="G96" s="14" t="str">
        <f t="shared" si="4"/>
        <v>CE</v>
      </c>
      <c r="H96" s="81">
        <f t="shared" si="4"/>
        <v>0.15324970033315827</v>
      </c>
      <c r="I96" s="14"/>
      <c r="J96" s="28">
        <f>+H96*E96</f>
        <v>0</v>
      </c>
      <c r="K96" s="14"/>
      <c r="L96" s="23"/>
    </row>
    <row r="97" spans="1:22">
      <c r="A97" s="15">
        <v>12</v>
      </c>
      <c r="B97" s="15"/>
      <c r="C97" s="67" t="s">
        <v>101</v>
      </c>
      <c r="D97" s="23"/>
      <c r="E97" s="14">
        <f>SUM(E92:E96)</f>
        <v>658276493</v>
      </c>
      <c r="F97" s="14"/>
      <c r="G97" s="14"/>
      <c r="H97" s="14"/>
      <c r="I97" s="14"/>
      <c r="J97" s="14">
        <f>SUM(J92:J96)</f>
        <v>111888154.49443041</v>
      </c>
      <c r="K97" s="14"/>
      <c r="L97" s="23"/>
    </row>
    <row r="98" spans="1:22">
      <c r="A98" s="15"/>
      <c r="B98" s="15"/>
      <c r="C98" s="31"/>
      <c r="D98" s="23" t="s">
        <v>8</v>
      </c>
      <c r="F98" s="14"/>
      <c r="G98" s="14"/>
      <c r="H98" s="71"/>
      <c r="I98" s="14"/>
      <c r="K98" s="14"/>
      <c r="L98" s="82"/>
    </row>
    <row r="99" spans="1:22">
      <c r="A99" s="15"/>
      <c r="B99" s="15"/>
      <c r="C99" s="67" t="s">
        <v>102</v>
      </c>
      <c r="D99" s="23"/>
      <c r="E99" s="14"/>
      <c r="F99" s="14"/>
      <c r="G99" s="14"/>
      <c r="H99" s="14"/>
      <c r="I99" s="14"/>
      <c r="J99" s="14"/>
      <c r="K99" s="14"/>
      <c r="L99" s="23"/>
    </row>
    <row r="100" spans="1:22">
      <c r="A100" s="15">
        <v>13</v>
      </c>
      <c r="B100" s="15"/>
      <c r="C100" s="67" t="str">
        <f>+C92</f>
        <v xml:space="preserve">  Production</v>
      </c>
      <c r="D100" s="23" t="s">
        <v>103</v>
      </c>
      <c r="E100" s="14">
        <f>E84-E92</f>
        <v>367155478</v>
      </c>
      <c r="F100" s="14"/>
      <c r="G100" s="14"/>
      <c r="H100" s="71"/>
      <c r="I100" s="14"/>
      <c r="J100" s="14" t="s">
        <v>8</v>
      </c>
      <c r="K100" s="14"/>
      <c r="L100" s="82"/>
    </row>
    <row r="101" spans="1:22">
      <c r="A101" s="15">
        <v>14</v>
      </c>
      <c r="B101" s="15"/>
      <c r="C101" s="67" t="str">
        <f>+C93</f>
        <v xml:space="preserve">  Transmission</v>
      </c>
      <c r="D101" s="23" t="s">
        <v>104</v>
      </c>
      <c r="E101" s="14">
        <f>E85-E93</f>
        <v>261502889</v>
      </c>
      <c r="F101" s="14"/>
      <c r="G101" s="14"/>
      <c r="H101" s="81"/>
      <c r="I101" s="14"/>
      <c r="J101" s="14">
        <f>J85-J93</f>
        <v>261502889</v>
      </c>
      <c r="K101" s="14"/>
      <c r="L101" s="82"/>
    </row>
    <row r="102" spans="1:22">
      <c r="A102" s="15">
        <v>15</v>
      </c>
      <c r="B102" s="15"/>
      <c r="C102" s="67" t="str">
        <f>+C94</f>
        <v xml:space="preserve">  Distribution</v>
      </c>
      <c r="D102" s="23" t="s">
        <v>105</v>
      </c>
      <c r="E102" s="14">
        <f>E86-E94</f>
        <v>251223547</v>
      </c>
      <c r="F102" s="14"/>
      <c r="G102" s="14"/>
      <c r="H102" s="71"/>
      <c r="I102" s="14"/>
      <c r="J102" s="14" t="s">
        <v>8</v>
      </c>
      <c r="K102" s="14"/>
      <c r="L102" s="82"/>
    </row>
    <row r="103" spans="1:22">
      <c r="A103" s="15">
        <v>16</v>
      </c>
      <c r="B103" s="15"/>
      <c r="C103" s="67" t="str">
        <f>+C95</f>
        <v xml:space="preserve">  General &amp; Intangible</v>
      </c>
      <c r="D103" s="23" t="s">
        <v>106</v>
      </c>
      <c r="E103" s="14">
        <f>E87-E95</f>
        <v>53041907</v>
      </c>
      <c r="F103" s="14"/>
      <c r="G103" s="14"/>
      <c r="H103" s="71"/>
      <c r="I103" s="14"/>
      <c r="J103" s="14">
        <f>J87-J95</f>
        <v>8128656.3528492507</v>
      </c>
      <c r="K103" s="14"/>
      <c r="L103" s="82"/>
    </row>
    <row r="104" spans="1:22" ht="16.5" thickBot="1">
      <c r="A104" s="15">
        <v>17</v>
      </c>
      <c r="B104" s="15"/>
      <c r="C104" s="67" t="str">
        <f>+C96</f>
        <v xml:space="preserve">  Common</v>
      </c>
      <c r="D104" s="23" t="s">
        <v>107</v>
      </c>
      <c r="E104" s="28">
        <f>E88-E96</f>
        <v>0</v>
      </c>
      <c r="F104" s="14"/>
      <c r="G104" s="14"/>
      <c r="H104" s="71"/>
      <c r="I104" s="14"/>
      <c r="J104" s="28">
        <f>J88-J96</f>
        <v>0</v>
      </c>
      <c r="K104" s="14"/>
      <c r="L104" s="82"/>
    </row>
    <row r="105" spans="1:22">
      <c r="A105" s="15">
        <v>18</v>
      </c>
      <c r="B105" s="15"/>
      <c r="C105" s="67" t="s">
        <v>108</v>
      </c>
      <c r="D105" s="23"/>
      <c r="E105" s="14">
        <f>SUM(E100:E104)</f>
        <v>932923821</v>
      </c>
      <c r="F105" s="14"/>
      <c r="G105" s="14" t="s">
        <v>109</v>
      </c>
      <c r="H105" s="183">
        <f>IF(J105&gt;0,J105/E105,0)</f>
        <v>0.28901775180724992</v>
      </c>
      <c r="I105" s="14"/>
      <c r="J105" s="14">
        <f>SUM(J100:J104)</f>
        <v>269631545.35284925</v>
      </c>
      <c r="K105" s="14"/>
      <c r="L105" s="23"/>
    </row>
    <row r="106" spans="1:22">
      <c r="A106" s="15"/>
      <c r="B106" s="15"/>
      <c r="C106" s="31"/>
      <c r="D106" s="23"/>
      <c r="F106" s="14"/>
      <c r="I106" s="14"/>
      <c r="K106" s="14"/>
      <c r="L106" s="82"/>
    </row>
    <row r="107" spans="1:22">
      <c r="A107" s="15"/>
      <c r="B107" s="15"/>
      <c r="C107" s="67" t="s">
        <v>328</v>
      </c>
      <c r="D107" s="23"/>
      <c r="F107" s="14"/>
      <c r="I107" s="14"/>
      <c r="K107" s="14"/>
      <c r="L107" s="82"/>
    </row>
    <row r="108" spans="1:22" s="36" customFormat="1">
      <c r="A108" s="30" t="s">
        <v>110</v>
      </c>
      <c r="B108" s="31"/>
      <c r="C108" s="67" t="s">
        <v>329</v>
      </c>
      <c r="D108" s="23" t="s">
        <v>111</v>
      </c>
      <c r="E108" s="27">
        <v>34072148</v>
      </c>
      <c r="F108" s="23"/>
      <c r="G108" s="23" t="s">
        <v>23</v>
      </c>
      <c r="H108" s="99">
        <f>+J231</f>
        <v>1</v>
      </c>
      <c r="I108" s="23"/>
      <c r="J108" s="23">
        <f>+H108*E108</f>
        <v>34072148</v>
      </c>
      <c r="K108" s="23"/>
      <c r="L108" s="23"/>
      <c r="M108" s="1"/>
      <c r="N108" s="31"/>
      <c r="O108" s="31"/>
      <c r="P108" s="31"/>
      <c r="Q108" s="1"/>
      <c r="R108" s="1"/>
      <c r="S108" s="1"/>
      <c r="T108" s="1"/>
      <c r="U108" s="1"/>
      <c r="V108" s="1"/>
    </row>
    <row r="109" spans="1:22">
      <c r="A109" s="15"/>
      <c r="B109" s="15"/>
      <c r="C109" s="31"/>
      <c r="D109" s="23"/>
      <c r="F109" s="14"/>
      <c r="I109" s="14"/>
      <c r="K109" s="14"/>
      <c r="L109" s="82"/>
    </row>
    <row r="110" spans="1:22">
      <c r="A110" s="15"/>
      <c r="B110" s="15"/>
      <c r="C110" s="83" t="s">
        <v>112</v>
      </c>
      <c r="D110" s="23"/>
      <c r="E110" s="14"/>
      <c r="F110" s="14"/>
      <c r="G110" s="14"/>
      <c r="H110" s="14"/>
      <c r="I110" s="14"/>
      <c r="J110" s="14"/>
      <c r="K110" s="14"/>
      <c r="L110" s="23"/>
    </row>
    <row r="111" spans="1:22">
      <c r="A111" s="15">
        <v>19</v>
      </c>
      <c r="B111" s="15"/>
      <c r="C111" s="67" t="s">
        <v>113</v>
      </c>
      <c r="D111" s="23" t="s">
        <v>114</v>
      </c>
      <c r="E111" s="27">
        <v>0</v>
      </c>
      <c r="F111" s="23"/>
      <c r="G111" s="23" t="str">
        <f>+G92</f>
        <v>NA</v>
      </c>
      <c r="H111" s="84" t="s">
        <v>115</v>
      </c>
      <c r="I111" s="14"/>
      <c r="J111" s="14">
        <v>0</v>
      </c>
      <c r="K111" s="14"/>
      <c r="L111" s="82"/>
    </row>
    <row r="112" spans="1:22">
      <c r="A112" s="15">
        <v>20</v>
      </c>
      <c r="B112" s="15"/>
      <c r="C112" s="67" t="s">
        <v>116</v>
      </c>
      <c r="D112" s="23" t="s">
        <v>117</v>
      </c>
      <c r="E112" s="27">
        <v>-312246222</v>
      </c>
      <c r="F112" s="14"/>
      <c r="G112" s="14" t="s">
        <v>118</v>
      </c>
      <c r="H112" s="81">
        <f>+H105</f>
        <v>0.28901775180724992</v>
      </c>
      <c r="I112" s="14"/>
      <c r="J112" s="14">
        <f t="shared" ref="J112:J117" si="5">E112*H112</f>
        <v>-90244701.092747465</v>
      </c>
      <c r="K112" s="14"/>
      <c r="L112" s="82"/>
    </row>
    <row r="113" spans="1:22">
      <c r="A113" s="15">
        <v>21</v>
      </c>
      <c r="B113" s="15"/>
      <c r="C113" s="67" t="s">
        <v>119</v>
      </c>
      <c r="D113" s="23" t="s">
        <v>120</v>
      </c>
      <c r="E113" s="165">
        <v>-18407479</v>
      </c>
      <c r="F113" s="14"/>
      <c r="G113" s="14" t="s">
        <v>118</v>
      </c>
      <c r="H113" s="81">
        <f>+H112</f>
        <v>0.28901775180724992</v>
      </c>
      <c r="I113" s="14"/>
      <c r="J113" s="14">
        <f t="shared" si="5"/>
        <v>-5320088.1970191654</v>
      </c>
      <c r="K113" s="14"/>
      <c r="L113" s="82"/>
    </row>
    <row r="114" spans="1:22">
      <c r="A114" s="15">
        <v>22</v>
      </c>
      <c r="B114" s="15"/>
      <c r="C114" s="175" t="s">
        <v>342</v>
      </c>
      <c r="D114" s="23" t="s">
        <v>121</v>
      </c>
      <c r="E114" s="165">
        <v>97714045</v>
      </c>
      <c r="F114" s="14"/>
      <c r="G114" s="14" t="str">
        <f>+G113</f>
        <v>NP</v>
      </c>
      <c r="H114" s="81">
        <f>+H113</f>
        <v>0.28901775180724992</v>
      </c>
      <c r="I114" s="14"/>
      <c r="J114" s="14">
        <f t="shared" si="5"/>
        <v>28241093.60589245</v>
      </c>
      <c r="K114" s="14"/>
      <c r="L114" s="82"/>
    </row>
    <row r="115" spans="1:22">
      <c r="A115" s="15">
        <v>23</v>
      </c>
      <c r="B115" s="15"/>
      <c r="C115" s="31" t="s">
        <v>122</v>
      </c>
      <c r="D115" s="31" t="s">
        <v>123</v>
      </c>
      <c r="E115" s="165">
        <v>0</v>
      </c>
      <c r="F115" s="14"/>
      <c r="G115" s="14" t="s">
        <v>118</v>
      </c>
      <c r="H115" s="81">
        <f>+H113</f>
        <v>0.28901775180724992</v>
      </c>
      <c r="I115" s="14"/>
      <c r="J115" s="69">
        <f t="shared" si="5"/>
        <v>0</v>
      </c>
      <c r="K115" s="14"/>
      <c r="L115" s="82"/>
    </row>
    <row r="116" spans="1:22" s="36" customFormat="1">
      <c r="A116" s="30" t="s">
        <v>124</v>
      </c>
      <c r="B116" s="31"/>
      <c r="C116" s="31" t="s">
        <v>125</v>
      </c>
      <c r="D116" s="31" t="s">
        <v>126</v>
      </c>
      <c r="E116" s="166">
        <v>0</v>
      </c>
      <c r="F116" s="23"/>
      <c r="G116" s="23" t="s">
        <v>23</v>
      </c>
      <c r="H116" s="85">
        <f>J231</f>
        <v>1</v>
      </c>
      <c r="I116" s="23"/>
      <c r="J116" s="69">
        <f t="shared" si="5"/>
        <v>0</v>
      </c>
      <c r="K116" s="14"/>
      <c r="L116" s="82"/>
      <c r="M116" s="1"/>
      <c r="N116" s="86"/>
      <c r="O116" s="86"/>
      <c r="P116" s="87"/>
      <c r="Q116" s="1"/>
      <c r="R116" s="1"/>
      <c r="S116" s="1"/>
      <c r="T116" s="1"/>
      <c r="U116" s="1"/>
      <c r="V116" s="1"/>
    </row>
    <row r="117" spans="1:22" s="36" customFormat="1" ht="16.5" thickBot="1">
      <c r="A117" s="30" t="s">
        <v>127</v>
      </c>
      <c r="B117" s="31"/>
      <c r="C117" s="31" t="s">
        <v>128</v>
      </c>
      <c r="D117" s="31" t="s">
        <v>126</v>
      </c>
      <c r="E117" s="166">
        <v>0</v>
      </c>
      <c r="F117" s="23"/>
      <c r="G117" s="23" t="s">
        <v>23</v>
      </c>
      <c r="H117" s="85">
        <f>J231</f>
        <v>1</v>
      </c>
      <c r="I117" s="23"/>
      <c r="J117" s="69">
        <f t="shared" si="5"/>
        <v>0</v>
      </c>
      <c r="K117" s="14"/>
      <c r="L117" s="82"/>
      <c r="M117" s="1"/>
      <c r="N117" s="86"/>
      <c r="O117" s="86"/>
      <c r="P117" s="87"/>
      <c r="Q117" s="1"/>
      <c r="R117" s="1"/>
      <c r="S117" s="1"/>
      <c r="T117" s="1"/>
      <c r="U117" s="1"/>
      <c r="V117" s="1"/>
    </row>
    <row r="118" spans="1:22" s="36" customFormat="1">
      <c r="A118" s="15">
        <v>24</v>
      </c>
      <c r="B118" s="1"/>
      <c r="C118" s="67" t="s">
        <v>129</v>
      </c>
      <c r="D118" s="23"/>
      <c r="E118" s="88">
        <f>SUM(E111:E117)</f>
        <v>-232939656</v>
      </c>
      <c r="F118" s="14"/>
      <c r="G118" s="14"/>
      <c r="H118" s="14"/>
      <c r="I118" s="14"/>
      <c r="J118" s="88">
        <f>SUM(J111:J117)</f>
        <v>-67323695.683874175</v>
      </c>
      <c r="K118" s="14"/>
      <c r="L118" s="23"/>
      <c r="M118" s="1"/>
      <c r="N118" s="89"/>
      <c r="O118" s="89"/>
      <c r="P118" s="90"/>
      <c r="Q118" s="1"/>
      <c r="R118" s="1"/>
      <c r="S118" s="1"/>
      <c r="T118" s="1"/>
      <c r="U118" s="1"/>
      <c r="V118" s="1"/>
    </row>
    <row r="119" spans="1:22">
      <c r="A119" s="15"/>
      <c r="B119" s="15"/>
      <c r="C119" s="31"/>
      <c r="D119" s="23"/>
      <c r="F119" s="14"/>
      <c r="G119" s="14"/>
      <c r="H119" s="71"/>
      <c r="I119" s="14"/>
      <c r="K119" s="14"/>
      <c r="L119" s="82"/>
    </row>
    <row r="120" spans="1:22">
      <c r="A120" s="15">
        <v>25</v>
      </c>
      <c r="B120" s="15"/>
      <c r="C120" s="83" t="s">
        <v>130</v>
      </c>
      <c r="D120" s="23" t="s">
        <v>131</v>
      </c>
      <c r="E120" s="27">
        <v>9037</v>
      </c>
      <c r="F120" s="14"/>
      <c r="G120" s="14" t="str">
        <f>+G93</f>
        <v>TP</v>
      </c>
      <c r="H120" s="81">
        <f>+H93</f>
        <v>1</v>
      </c>
      <c r="I120" s="14"/>
      <c r="J120" s="14">
        <f>+H120*E120</f>
        <v>9037</v>
      </c>
      <c r="K120" s="14"/>
      <c r="L120" s="23"/>
    </row>
    <row r="121" spans="1:22">
      <c r="A121" s="15"/>
      <c r="B121" s="15"/>
      <c r="C121" s="67"/>
      <c r="D121" s="23"/>
      <c r="E121" s="14"/>
      <c r="F121" s="14"/>
      <c r="G121" s="14"/>
      <c r="H121" s="14"/>
      <c r="I121" s="14"/>
      <c r="J121" s="14"/>
      <c r="K121" s="14"/>
      <c r="L121" s="23"/>
    </row>
    <row r="122" spans="1:22">
      <c r="A122" s="15"/>
      <c r="B122" s="15"/>
      <c r="C122" s="67" t="s">
        <v>132</v>
      </c>
      <c r="D122" s="23" t="s">
        <v>8</v>
      </c>
      <c r="E122" s="14"/>
      <c r="F122" s="14"/>
      <c r="G122" s="14"/>
      <c r="H122" s="14"/>
      <c r="I122" s="14"/>
      <c r="J122" s="14"/>
      <c r="K122" s="14"/>
      <c r="L122" s="23"/>
    </row>
    <row r="123" spans="1:22">
      <c r="A123" s="15">
        <v>26</v>
      </c>
      <c r="B123" s="15"/>
      <c r="C123" s="67" t="s">
        <v>133</v>
      </c>
      <c r="D123" s="31" t="s">
        <v>134</v>
      </c>
      <c r="E123" s="14">
        <f>+E163/8</f>
        <v>6150691.25</v>
      </c>
      <c r="F123" s="14"/>
      <c r="G123" s="14"/>
      <c r="H123" s="71"/>
      <c r="I123" s="14"/>
      <c r="J123" s="14">
        <f>+J163/8</f>
        <v>1834113.5349135906</v>
      </c>
      <c r="K123" s="7"/>
      <c r="L123" s="82"/>
    </row>
    <row r="124" spans="1:22">
      <c r="A124" s="15">
        <v>27</v>
      </c>
      <c r="B124" s="15"/>
      <c r="C124" s="67" t="s">
        <v>135</v>
      </c>
      <c r="D124" s="23" t="s">
        <v>136</v>
      </c>
      <c r="E124" s="27">
        <v>5028478</v>
      </c>
      <c r="F124" s="14"/>
      <c r="G124" s="14" t="s">
        <v>137</v>
      </c>
      <c r="H124" s="81">
        <f>J240</f>
        <v>0.89840566479699147</v>
      </c>
      <c r="I124" s="14"/>
      <c r="J124" s="14">
        <f>+H124*E124</f>
        <v>4517613.1205070456</v>
      </c>
      <c r="K124" s="14" t="s">
        <v>8</v>
      </c>
      <c r="L124" s="82"/>
    </row>
    <row r="125" spans="1:22" ht="16.5" thickBot="1">
      <c r="A125" s="15">
        <v>28</v>
      </c>
      <c r="B125" s="15"/>
      <c r="C125" s="67" t="s">
        <v>138</v>
      </c>
      <c r="D125" s="23" t="s">
        <v>139</v>
      </c>
      <c r="E125" s="98">
        <v>1421688</v>
      </c>
      <c r="F125" s="14"/>
      <c r="G125" s="14" t="s">
        <v>140</v>
      </c>
      <c r="H125" s="81">
        <f>+H89</f>
        <v>0.23976849205629283</v>
      </c>
      <c r="I125" s="14"/>
      <c r="J125" s="28">
        <f>+H125*E125</f>
        <v>340875.98793452687</v>
      </c>
      <c r="K125" s="14"/>
      <c r="L125" s="82"/>
    </row>
    <row r="126" spans="1:22">
      <c r="A126" s="15">
        <v>29</v>
      </c>
      <c r="B126" s="15"/>
      <c r="C126" s="22" t="s">
        <v>141</v>
      </c>
      <c r="D126" s="7"/>
      <c r="E126" s="14">
        <f>E123+E124+E125</f>
        <v>12600857.25</v>
      </c>
      <c r="F126" s="7"/>
      <c r="G126" s="7"/>
      <c r="H126" s="7"/>
      <c r="I126" s="7"/>
      <c r="J126" s="14">
        <f>J123+J124+J125</f>
        <v>6692602.6433551637</v>
      </c>
      <c r="K126" s="7"/>
      <c r="L126" s="9"/>
    </row>
    <row r="127" spans="1:22" ht="16.5" thickBot="1">
      <c r="D127" s="14"/>
      <c r="E127" s="91"/>
      <c r="F127" s="14"/>
      <c r="G127" s="14"/>
      <c r="H127" s="14"/>
      <c r="I127" s="14"/>
      <c r="J127" s="91"/>
      <c r="K127" s="14"/>
      <c r="L127" s="23"/>
    </row>
    <row r="128" spans="1:22" s="36" customFormat="1" ht="16.5" thickBot="1">
      <c r="A128" s="15">
        <v>30</v>
      </c>
      <c r="B128" s="1"/>
      <c r="C128" s="22" t="s">
        <v>142</v>
      </c>
      <c r="D128" s="14"/>
      <c r="E128" s="92">
        <f>+E126+E120+E118+E105+E108</f>
        <v>746666207.25</v>
      </c>
      <c r="F128" s="14"/>
      <c r="G128" s="14"/>
      <c r="H128" s="71"/>
      <c r="I128" s="14"/>
      <c r="J128" s="92">
        <f>+J126+J120+J118+J105+J108</f>
        <v>243081637.31233025</v>
      </c>
      <c r="K128" s="14"/>
      <c r="L128" s="93"/>
      <c r="M128" s="1"/>
      <c r="N128" s="94"/>
      <c r="O128" s="86"/>
      <c r="P128" s="87"/>
      <c r="Q128" s="1"/>
      <c r="R128" s="1"/>
      <c r="S128" s="1"/>
      <c r="T128" s="1"/>
      <c r="U128" s="1"/>
      <c r="V128" s="1"/>
    </row>
    <row r="129" spans="1:12" ht="16.5" thickTop="1">
      <c r="A129" s="15"/>
      <c r="B129" s="15"/>
      <c r="C129" s="22"/>
      <c r="D129" s="14"/>
      <c r="E129" s="69"/>
      <c r="F129" s="14"/>
      <c r="G129" s="14"/>
      <c r="H129" s="71"/>
      <c r="I129" s="14"/>
      <c r="J129" s="69"/>
      <c r="K129" s="14"/>
      <c r="L129" s="82"/>
    </row>
    <row r="130" spans="1:12">
      <c r="A130" s="15"/>
      <c r="B130" s="15"/>
      <c r="C130" s="22"/>
      <c r="D130" s="14"/>
      <c r="E130" s="69"/>
      <c r="F130" s="14"/>
      <c r="G130" s="14"/>
      <c r="H130" s="71"/>
      <c r="I130" s="14"/>
      <c r="J130" s="69"/>
      <c r="K130" s="14"/>
      <c r="L130" s="82"/>
    </row>
    <row r="131" spans="1:12">
      <c r="A131" s="15"/>
      <c r="B131" s="15"/>
      <c r="C131" s="22"/>
      <c r="D131" s="14"/>
      <c r="E131" s="69"/>
      <c r="F131" s="14"/>
      <c r="G131" s="14"/>
      <c r="H131" s="71"/>
      <c r="I131" s="14"/>
      <c r="J131" s="69"/>
      <c r="K131" s="14"/>
      <c r="L131" s="82"/>
    </row>
    <row r="132" spans="1:12">
      <c r="A132" s="15"/>
      <c r="B132" s="15"/>
      <c r="C132" s="22"/>
      <c r="D132" s="14"/>
      <c r="E132" s="69"/>
      <c r="F132" s="14"/>
      <c r="G132" s="14"/>
      <c r="H132" s="71"/>
      <c r="I132" s="14"/>
      <c r="J132" s="69"/>
      <c r="K132" s="14"/>
      <c r="L132" s="82"/>
    </row>
    <row r="133" spans="1:12">
      <c r="A133" s="15"/>
      <c r="B133" s="15"/>
      <c r="C133" s="22"/>
      <c r="D133" s="14"/>
      <c r="E133" s="69"/>
      <c r="F133" s="14"/>
      <c r="G133" s="14"/>
      <c r="H133" s="71"/>
      <c r="I133" s="14"/>
      <c r="J133" s="69"/>
      <c r="K133" s="14"/>
      <c r="L133" s="82"/>
    </row>
    <row r="134" spans="1:12">
      <c r="A134" s="15"/>
      <c r="B134" s="15"/>
      <c r="C134" s="22"/>
      <c r="D134" s="14"/>
      <c r="E134" s="69"/>
      <c r="F134" s="14"/>
      <c r="G134" s="14"/>
      <c r="H134" s="71"/>
      <c r="I134" s="14"/>
      <c r="J134" s="69"/>
      <c r="K134" s="14"/>
      <c r="L134" s="82"/>
    </row>
    <row r="135" spans="1:12">
      <c r="A135" s="15"/>
      <c r="B135" s="15"/>
      <c r="C135" s="22"/>
      <c r="D135" s="14"/>
      <c r="E135" s="69"/>
      <c r="F135" s="14"/>
      <c r="G135" s="14"/>
      <c r="H135" s="71"/>
      <c r="I135" s="14"/>
      <c r="J135" s="69"/>
      <c r="K135" s="14"/>
      <c r="L135" s="82"/>
    </row>
    <row r="136" spans="1:12">
      <c r="A136" s="15"/>
      <c r="B136" s="15"/>
      <c r="C136" s="22"/>
      <c r="D136" s="14"/>
      <c r="E136" s="69"/>
      <c r="F136" s="14"/>
      <c r="G136" s="14"/>
      <c r="H136" s="71"/>
      <c r="I136" s="14"/>
      <c r="J136" s="69"/>
      <c r="K136" s="14"/>
      <c r="L136" s="82"/>
    </row>
    <row r="137" spans="1:12">
      <c r="A137" s="15"/>
      <c r="B137" s="15"/>
      <c r="C137" s="22"/>
      <c r="D137" s="14"/>
      <c r="E137" s="69"/>
      <c r="F137" s="14"/>
      <c r="G137" s="14"/>
      <c r="H137" s="71"/>
      <c r="I137" s="14"/>
      <c r="J137" s="69"/>
      <c r="K137" s="14"/>
      <c r="L137" s="82"/>
    </row>
    <row r="138" spans="1:12">
      <c r="A138" s="15"/>
      <c r="B138" s="15"/>
      <c r="C138" s="22"/>
      <c r="D138" s="14"/>
      <c r="E138" s="69"/>
      <c r="F138" s="14"/>
      <c r="G138" s="14"/>
      <c r="H138" s="71"/>
      <c r="I138" s="14"/>
      <c r="J138" s="69"/>
      <c r="K138" s="14"/>
      <c r="L138" s="82"/>
    </row>
    <row r="139" spans="1:12">
      <c r="A139" s="15"/>
      <c r="B139" s="15"/>
      <c r="C139" s="22"/>
      <c r="D139" s="14"/>
      <c r="E139" s="69"/>
      <c r="F139" s="14"/>
      <c r="G139" s="14"/>
      <c r="H139" s="71"/>
      <c r="I139" s="14"/>
      <c r="J139" s="69"/>
      <c r="K139" s="14"/>
      <c r="L139" s="82"/>
    </row>
    <row r="140" spans="1:12">
      <c r="A140" s="15"/>
      <c r="B140" s="15"/>
      <c r="C140" s="22"/>
      <c r="D140" s="14"/>
      <c r="E140" s="69"/>
      <c r="F140" s="14"/>
      <c r="G140" s="14"/>
      <c r="H140" s="71"/>
      <c r="I140" s="14"/>
      <c r="J140" s="69"/>
      <c r="K140" s="14"/>
      <c r="L140" s="82"/>
    </row>
    <row r="141" spans="1:12">
      <c r="A141" s="15"/>
      <c r="B141" s="15"/>
      <c r="C141" s="22"/>
      <c r="D141" s="14"/>
      <c r="E141" s="69"/>
      <c r="F141" s="14"/>
      <c r="G141" s="14"/>
      <c r="H141" s="71"/>
      <c r="I141" s="14"/>
      <c r="J141" s="69"/>
      <c r="K141" s="14"/>
      <c r="L141" s="82"/>
    </row>
    <row r="142" spans="1:12">
      <c r="A142" s="15"/>
      <c r="B142" s="15"/>
      <c r="C142" s="22"/>
      <c r="D142" s="14"/>
      <c r="E142" s="69"/>
      <c r="F142" s="14"/>
      <c r="G142" s="14"/>
      <c r="H142" s="71"/>
      <c r="I142" s="14"/>
      <c r="J142" s="69"/>
      <c r="K142" s="14"/>
      <c r="L142" s="82"/>
    </row>
    <row r="143" spans="1:12">
      <c r="C143" s="2"/>
      <c r="D143" s="2"/>
      <c r="E143" s="3"/>
      <c r="F143" s="2"/>
      <c r="G143" s="2"/>
      <c r="H143" s="2"/>
      <c r="I143" s="5"/>
      <c r="J143" s="6"/>
      <c r="K143" s="6"/>
      <c r="L143" s="4"/>
    </row>
    <row r="144" spans="1:12">
      <c r="C144" s="2"/>
      <c r="D144" s="2"/>
      <c r="E144" s="3"/>
      <c r="F144" s="2"/>
      <c r="G144" s="2"/>
      <c r="H144" s="2"/>
      <c r="I144" s="5"/>
      <c r="J144" s="5"/>
      <c r="K144" s="239" t="s">
        <v>363</v>
      </c>
      <c r="L144" s="239"/>
    </row>
    <row r="145" spans="1:12">
      <c r="C145" s="2"/>
      <c r="D145" s="2"/>
      <c r="E145" s="3"/>
      <c r="F145" s="2"/>
      <c r="G145" s="2"/>
      <c r="H145" s="2"/>
      <c r="I145" s="5"/>
      <c r="J145" s="5"/>
      <c r="K145" s="7"/>
      <c r="L145" s="8"/>
    </row>
    <row r="146" spans="1:12">
      <c r="C146" s="2" t="s">
        <v>13</v>
      </c>
      <c r="D146" s="2"/>
      <c r="E146" s="3" t="s">
        <v>143</v>
      </c>
      <c r="F146" s="2"/>
      <c r="G146" s="2"/>
      <c r="H146" s="2"/>
      <c r="I146" s="5"/>
      <c r="J146" s="5"/>
      <c r="K146" s="7"/>
      <c r="L146" s="8" t="str">
        <f>L3</f>
        <v>For the 12 months ended 12/31/15</v>
      </c>
    </row>
    <row r="147" spans="1:12">
      <c r="C147" s="2"/>
      <c r="D147" s="14" t="s">
        <v>8</v>
      </c>
      <c r="E147" s="14" t="s">
        <v>144</v>
      </c>
      <c r="F147" s="14"/>
      <c r="G147" s="14"/>
      <c r="H147" s="14"/>
      <c r="I147" s="5"/>
      <c r="J147" s="5"/>
      <c r="K147" s="7"/>
      <c r="L147" s="9"/>
    </row>
    <row r="148" spans="1:12">
      <c r="C148" s="2"/>
      <c r="D148" s="14"/>
      <c r="E148" s="14"/>
      <c r="F148" s="14"/>
      <c r="G148" s="14"/>
      <c r="H148" s="14"/>
      <c r="I148" s="5"/>
      <c r="J148" s="5"/>
      <c r="K148" s="7"/>
      <c r="L148" s="9"/>
    </row>
    <row r="149" spans="1:12">
      <c r="A149" s="15"/>
      <c r="B149" s="15"/>
      <c r="E149" s="1" t="str">
        <f>E6</f>
        <v>Otter Tail Power Company</v>
      </c>
      <c r="K149" s="14"/>
      <c r="L149" s="23"/>
    </row>
    <row r="150" spans="1:12">
      <c r="A150" s="15"/>
      <c r="B150" s="15"/>
      <c r="C150" s="72" t="s">
        <v>10</v>
      </c>
      <c r="D150" s="72" t="s">
        <v>11</v>
      </c>
      <c r="E150" s="72" t="s">
        <v>12</v>
      </c>
      <c r="F150" s="14" t="s">
        <v>8</v>
      </c>
      <c r="G150" s="14"/>
      <c r="H150" s="73" t="s">
        <v>77</v>
      </c>
      <c r="I150" s="14"/>
      <c r="J150" s="74" t="s">
        <v>78</v>
      </c>
      <c r="K150" s="14"/>
      <c r="L150" s="23"/>
    </row>
    <row r="151" spans="1:12">
      <c r="A151" s="15" t="s">
        <v>1</v>
      </c>
      <c r="B151" s="15"/>
      <c r="C151" s="22"/>
      <c r="D151" s="76" t="s">
        <v>79</v>
      </c>
      <c r="E151" s="14"/>
      <c r="F151" s="14"/>
      <c r="G151" s="14"/>
      <c r="H151" s="15"/>
      <c r="I151" s="14"/>
      <c r="J151" s="77" t="s">
        <v>3</v>
      </c>
      <c r="K151" s="14"/>
      <c r="L151" s="95"/>
    </row>
    <row r="152" spans="1:12" ht="16.5" thickBot="1">
      <c r="A152" s="18" t="s">
        <v>2</v>
      </c>
      <c r="B152" s="19"/>
      <c r="C152" s="22"/>
      <c r="D152" s="78" t="s">
        <v>80</v>
      </c>
      <c r="E152" s="77" t="s">
        <v>81</v>
      </c>
      <c r="F152" s="79"/>
      <c r="G152" s="77" t="s">
        <v>82</v>
      </c>
      <c r="I152" s="79"/>
      <c r="J152" s="15" t="s">
        <v>83</v>
      </c>
      <c r="K152" s="14"/>
      <c r="L152" s="95"/>
    </row>
    <row r="153" spans="1:12">
      <c r="A153" s="15"/>
      <c r="B153" s="15"/>
      <c r="C153" s="22" t="s">
        <v>353</v>
      </c>
      <c r="D153" s="14"/>
      <c r="E153" s="14"/>
      <c r="F153" s="14"/>
      <c r="G153" s="14"/>
      <c r="H153" s="14"/>
      <c r="I153" s="14"/>
      <c r="J153" s="14"/>
      <c r="K153" s="14"/>
      <c r="L153" s="23"/>
    </row>
    <row r="154" spans="1:12">
      <c r="A154" s="15">
        <v>1</v>
      </c>
      <c r="B154" s="15"/>
      <c r="C154" s="22" t="s">
        <v>145</v>
      </c>
      <c r="D154" s="14" t="s">
        <v>146</v>
      </c>
      <c r="E154" s="27">
        <v>25808939</v>
      </c>
      <c r="F154" s="14"/>
      <c r="G154" s="14" t="s">
        <v>137</v>
      </c>
      <c r="H154" s="81">
        <f>J240</f>
        <v>0.89840566479699147</v>
      </c>
      <c r="I154" s="14"/>
      <c r="J154" s="14">
        <f t="shared" ref="J154:J162" si="6">+H154*E154</f>
        <v>23186897</v>
      </c>
      <c r="K154" s="7"/>
      <c r="L154" s="23"/>
    </row>
    <row r="155" spans="1:12">
      <c r="A155" s="30" t="s">
        <v>147</v>
      </c>
      <c r="B155" s="30"/>
      <c r="C155" s="67" t="s">
        <v>148</v>
      </c>
      <c r="D155" s="23"/>
      <c r="E155" s="27">
        <v>902670</v>
      </c>
      <c r="F155" s="14"/>
      <c r="G155" s="96"/>
      <c r="H155" s="81">
        <v>1</v>
      </c>
      <c r="I155" s="14"/>
      <c r="J155" s="14">
        <f t="shared" si="6"/>
        <v>902670</v>
      </c>
      <c r="K155" s="7"/>
      <c r="L155" s="23"/>
    </row>
    <row r="156" spans="1:12">
      <c r="A156" s="15">
        <v>2</v>
      </c>
      <c r="B156" s="15"/>
      <c r="C156" s="22" t="s">
        <v>149</v>
      </c>
      <c r="D156" s="14" t="s">
        <v>150</v>
      </c>
      <c r="E156" s="27">
        <v>15724294</v>
      </c>
      <c r="F156" s="14"/>
      <c r="G156" s="14" t="s">
        <v>137</v>
      </c>
      <c r="H156" s="81">
        <f>H154</f>
        <v>0.89840566479699147</v>
      </c>
      <c r="I156" s="14"/>
      <c r="J156" s="14">
        <f t="shared" si="6"/>
        <v>14126794.804533344</v>
      </c>
      <c r="K156" s="7"/>
      <c r="L156" s="23"/>
    </row>
    <row r="157" spans="1:12">
      <c r="A157" s="15">
        <v>3</v>
      </c>
      <c r="B157" s="15"/>
      <c r="C157" s="22" t="s">
        <v>151</v>
      </c>
      <c r="D157" s="14" t="s">
        <v>152</v>
      </c>
      <c r="E157" s="27">
        <v>42025282</v>
      </c>
      <c r="F157" s="14"/>
      <c r="G157" s="14" t="s">
        <v>92</v>
      </c>
      <c r="H157" s="81">
        <f>+H95</f>
        <v>0.15324970033315827</v>
      </c>
      <c r="I157" s="14"/>
      <c r="J157" s="14">
        <f t="shared" si="6"/>
        <v>6440361.8729164703</v>
      </c>
      <c r="K157" s="14"/>
      <c r="L157" s="23" t="s">
        <v>8</v>
      </c>
    </row>
    <row r="158" spans="1:12">
      <c r="A158" s="15">
        <v>4</v>
      </c>
      <c r="B158" s="15"/>
      <c r="C158" s="22" t="s">
        <v>153</v>
      </c>
      <c r="D158" s="14"/>
      <c r="E158" s="27">
        <v>337707</v>
      </c>
      <c r="F158" s="14"/>
      <c r="G158" s="14" t="str">
        <f>+G157</f>
        <v>W/S</v>
      </c>
      <c r="H158" s="81">
        <f>+H157</f>
        <v>0.15324970033315827</v>
      </c>
      <c r="I158" s="14"/>
      <c r="J158" s="14">
        <f t="shared" si="6"/>
        <v>51753.49655040988</v>
      </c>
      <c r="K158" s="14"/>
      <c r="L158" s="23"/>
    </row>
    <row r="159" spans="1:12">
      <c r="A159" s="15">
        <v>5</v>
      </c>
      <c r="B159" s="15"/>
      <c r="C159" s="67" t="s">
        <v>154</v>
      </c>
      <c r="D159" s="23"/>
      <c r="E159" s="27">
        <v>2176501</v>
      </c>
      <c r="F159" s="14"/>
      <c r="G159" s="14" t="str">
        <f>+G158</f>
        <v>W/S</v>
      </c>
      <c r="H159" s="81">
        <f>+H158</f>
        <v>0.15324970033315827</v>
      </c>
      <c r="I159" s="14"/>
      <c r="J159" s="14">
        <f t="shared" si="6"/>
        <v>333548.12602481933</v>
      </c>
      <c r="K159" s="14"/>
      <c r="L159" s="23"/>
    </row>
    <row r="160" spans="1:12">
      <c r="A160" s="15" t="s">
        <v>155</v>
      </c>
      <c r="B160" s="15"/>
      <c r="C160" s="67" t="s">
        <v>156</v>
      </c>
      <c r="D160" s="23"/>
      <c r="E160" s="27">
        <v>512481</v>
      </c>
      <c r="F160" s="23"/>
      <c r="G160" s="97" t="str">
        <f>+G154</f>
        <v>TE</v>
      </c>
      <c r="H160" s="85">
        <f>+H154</f>
        <v>0.89840566479699147</v>
      </c>
      <c r="I160" s="23"/>
      <c r="J160" s="23">
        <f t="shared" si="6"/>
        <v>460415.83350082696</v>
      </c>
      <c r="K160" s="14"/>
      <c r="L160" s="23"/>
    </row>
    <row r="161" spans="1:22">
      <c r="A161" s="15">
        <v>6</v>
      </c>
      <c r="B161" s="15"/>
      <c r="C161" s="22" t="s">
        <v>93</v>
      </c>
      <c r="D161" s="14" t="str">
        <f>+D96</f>
        <v>356.1</v>
      </c>
      <c r="E161" s="27">
        <v>0</v>
      </c>
      <c r="F161" s="14"/>
      <c r="G161" s="14" t="s">
        <v>95</v>
      </c>
      <c r="H161" s="81">
        <f>+H96</f>
        <v>0.15324970033315827</v>
      </c>
      <c r="I161" s="14"/>
      <c r="J161" s="14">
        <f t="shared" si="6"/>
        <v>0</v>
      </c>
      <c r="K161" s="14"/>
      <c r="L161" s="23"/>
    </row>
    <row r="162" spans="1:22" ht="16.5" thickBot="1">
      <c r="A162" s="15">
        <v>7</v>
      </c>
      <c r="B162" s="15"/>
      <c r="C162" s="22" t="s">
        <v>157</v>
      </c>
      <c r="D162" s="14"/>
      <c r="E162" s="98">
        <v>0</v>
      </c>
      <c r="F162" s="14"/>
      <c r="G162" s="14" t="s">
        <v>8</v>
      </c>
      <c r="H162" s="81">
        <v>1</v>
      </c>
      <c r="I162" s="14"/>
      <c r="J162" s="28">
        <f t="shared" si="6"/>
        <v>0</v>
      </c>
      <c r="K162" s="14"/>
      <c r="L162" s="23"/>
    </row>
    <row r="163" spans="1:22">
      <c r="A163" s="30">
        <v>8</v>
      </c>
      <c r="B163" s="30"/>
      <c r="C163" s="67" t="s">
        <v>158</v>
      </c>
      <c r="D163" s="23"/>
      <c r="E163" s="23">
        <f>+E154-E156+E157-E158-E159-E155+E161+E162+E160</f>
        <v>49205530</v>
      </c>
      <c r="F163" s="23"/>
      <c r="G163" s="23"/>
      <c r="H163" s="23"/>
      <c r="I163" s="23"/>
      <c r="J163" s="23">
        <f>+J154-J156+J157-J158-J159-J155+J161+J162+J160</f>
        <v>14672908.279308725</v>
      </c>
      <c r="K163" s="23"/>
      <c r="L163" s="23"/>
      <c r="M163" s="31"/>
      <c r="N163" s="31"/>
      <c r="O163" s="31"/>
      <c r="P163" s="31"/>
    </row>
    <row r="164" spans="1:22">
      <c r="A164" s="15"/>
      <c r="B164" s="15"/>
      <c r="D164" s="14"/>
      <c r="F164" s="14"/>
      <c r="G164" s="14"/>
      <c r="H164" s="14"/>
      <c r="I164" s="14"/>
      <c r="K164" s="14"/>
      <c r="L164" s="23"/>
    </row>
    <row r="165" spans="1:22">
      <c r="A165" s="15"/>
      <c r="B165" s="15"/>
      <c r="C165" s="22" t="s">
        <v>354</v>
      </c>
      <c r="D165" s="14"/>
      <c r="E165" s="14"/>
      <c r="F165" s="14"/>
      <c r="G165" s="14"/>
      <c r="H165" s="14"/>
      <c r="I165" s="14"/>
      <c r="J165" s="14"/>
      <c r="K165" s="14"/>
      <c r="L165" s="23"/>
    </row>
    <row r="166" spans="1:22">
      <c r="A166" s="15">
        <v>9</v>
      </c>
      <c r="B166" s="15"/>
      <c r="C166" s="22" t="str">
        <f>+C154</f>
        <v xml:space="preserve">  Transmission </v>
      </c>
      <c r="D166" s="14" t="s">
        <v>159</v>
      </c>
      <c r="E166" s="27">
        <v>6389151</v>
      </c>
      <c r="F166" s="14"/>
      <c r="G166" s="14" t="s">
        <v>23</v>
      </c>
      <c r="H166" s="81">
        <f>+H120</f>
        <v>1</v>
      </c>
      <c r="I166" s="14"/>
      <c r="J166" s="14">
        <f>+H166*E166</f>
        <v>6389151</v>
      </c>
      <c r="K166" s="14"/>
      <c r="L166" s="82"/>
    </row>
    <row r="167" spans="1:22" s="36" customFormat="1">
      <c r="A167" s="15" t="s">
        <v>160</v>
      </c>
      <c r="B167" s="1"/>
      <c r="C167" s="31" t="s">
        <v>161</v>
      </c>
      <c r="D167" s="23" t="s">
        <v>162</v>
      </c>
      <c r="E167" s="27">
        <v>0</v>
      </c>
      <c r="F167" s="14"/>
      <c r="G167" s="14" t="s">
        <v>23</v>
      </c>
      <c r="H167" s="81">
        <f>J231</f>
        <v>1</v>
      </c>
      <c r="I167" s="14"/>
      <c r="J167" s="14">
        <f>+H167*E167</f>
        <v>0</v>
      </c>
      <c r="K167" s="14"/>
      <c r="L167" s="82"/>
      <c r="M167" s="1"/>
      <c r="N167" s="1"/>
      <c r="O167" s="1"/>
      <c r="P167" s="1"/>
      <c r="Q167" s="1"/>
      <c r="R167" s="1"/>
      <c r="S167" s="1"/>
      <c r="T167" s="1"/>
      <c r="U167" s="1"/>
      <c r="V167" s="1"/>
    </row>
    <row r="168" spans="1:22" s="36" customFormat="1">
      <c r="A168" s="15" t="s">
        <v>163</v>
      </c>
      <c r="B168" s="1"/>
      <c r="C168" s="31" t="s">
        <v>164</v>
      </c>
      <c r="D168" s="23" t="s">
        <v>162</v>
      </c>
      <c r="E168" s="27">
        <v>0</v>
      </c>
      <c r="F168" s="14"/>
      <c r="G168" s="14" t="s">
        <v>23</v>
      </c>
      <c r="H168" s="81">
        <f>J231</f>
        <v>1</v>
      </c>
      <c r="I168" s="14"/>
      <c r="J168" s="14">
        <f>+H168*E168</f>
        <v>0</v>
      </c>
      <c r="K168" s="14"/>
      <c r="L168" s="82"/>
      <c r="M168" s="1"/>
      <c r="N168" s="1"/>
      <c r="O168" s="1"/>
      <c r="P168" s="1"/>
      <c r="Q168" s="1"/>
      <c r="R168" s="1"/>
      <c r="S168" s="1"/>
      <c r="T168" s="1"/>
      <c r="U168" s="1"/>
      <c r="V168" s="1"/>
    </row>
    <row r="169" spans="1:22">
      <c r="A169" s="15">
        <v>10</v>
      </c>
      <c r="B169" s="15"/>
      <c r="C169" s="22" t="s">
        <v>90</v>
      </c>
      <c r="D169" s="14" t="s">
        <v>355</v>
      </c>
      <c r="E169" s="27">
        <v>4314051</v>
      </c>
      <c r="F169" s="14"/>
      <c r="G169" s="14" t="s">
        <v>92</v>
      </c>
      <c r="H169" s="81">
        <f>+H157</f>
        <v>0.15324970033315827</v>
      </c>
      <c r="I169" s="14"/>
      <c r="J169" s="14">
        <f>+H169*E169</f>
        <v>661127.02297196176</v>
      </c>
      <c r="K169" s="14"/>
      <c r="L169" s="82"/>
    </row>
    <row r="170" spans="1:22" ht="16.5" thickBot="1">
      <c r="A170" s="15">
        <v>11</v>
      </c>
      <c r="B170" s="15"/>
      <c r="C170" s="22" t="str">
        <f>+C161</f>
        <v xml:space="preserve">  Common</v>
      </c>
      <c r="D170" s="14" t="s">
        <v>165</v>
      </c>
      <c r="E170" s="98">
        <v>0</v>
      </c>
      <c r="F170" s="14"/>
      <c r="G170" s="14" t="s">
        <v>95</v>
      </c>
      <c r="H170" s="81">
        <f>+H161</f>
        <v>0.15324970033315827</v>
      </c>
      <c r="I170" s="14"/>
      <c r="J170" s="28">
        <f>+H170*E170</f>
        <v>0</v>
      </c>
      <c r="K170" s="14"/>
      <c r="L170" s="82"/>
    </row>
    <row r="171" spans="1:22">
      <c r="A171" s="15">
        <v>12</v>
      </c>
      <c r="B171" s="15"/>
      <c r="C171" s="22" t="s">
        <v>166</v>
      </c>
      <c r="D171" s="14"/>
      <c r="E171" s="14">
        <f>SUM(E166:E170)</f>
        <v>10703202</v>
      </c>
      <c r="F171" s="14"/>
      <c r="G171" s="14"/>
      <c r="H171" s="14"/>
      <c r="I171" s="14"/>
      <c r="J171" s="14">
        <f>SUM(J166:J170)</f>
        <v>7050278.0229719616</v>
      </c>
      <c r="K171" s="14"/>
      <c r="L171" s="23"/>
    </row>
    <row r="172" spans="1:22">
      <c r="A172" s="15"/>
      <c r="B172" s="15"/>
      <c r="C172" s="22"/>
      <c r="D172" s="14"/>
      <c r="E172" s="14"/>
      <c r="F172" s="14"/>
      <c r="G172" s="14"/>
      <c r="H172" s="14"/>
      <c r="I172" s="14"/>
      <c r="J172" s="14"/>
      <c r="K172" s="14"/>
      <c r="L172" s="23"/>
    </row>
    <row r="173" spans="1:22">
      <c r="A173" s="15" t="s">
        <v>8</v>
      </c>
      <c r="B173" s="15"/>
      <c r="C173" s="22" t="s">
        <v>167</v>
      </c>
      <c r="E173" s="14"/>
      <c r="F173" s="14"/>
      <c r="G173" s="14"/>
      <c r="H173" s="14"/>
      <c r="I173" s="14"/>
      <c r="J173" s="14"/>
      <c r="K173" s="14"/>
      <c r="L173" s="23"/>
    </row>
    <row r="174" spans="1:22">
      <c r="A174" s="15"/>
      <c r="B174" s="15"/>
      <c r="C174" s="22" t="s">
        <v>168</v>
      </c>
      <c r="F174" s="14"/>
      <c r="G174" s="14"/>
      <c r="I174" s="14"/>
      <c r="K174" s="14"/>
      <c r="L174" s="82"/>
    </row>
    <row r="175" spans="1:22">
      <c r="A175" s="15">
        <v>13</v>
      </c>
      <c r="B175" s="15"/>
      <c r="C175" s="22" t="s">
        <v>169</v>
      </c>
      <c r="D175" s="14" t="s">
        <v>170</v>
      </c>
      <c r="E175" s="27">
        <v>0</v>
      </c>
      <c r="F175" s="14"/>
      <c r="G175" s="14" t="s">
        <v>92</v>
      </c>
      <c r="H175" s="25">
        <f>+H169</f>
        <v>0.15324970033315827</v>
      </c>
      <c r="I175" s="14"/>
      <c r="J175" s="14">
        <f>+H175*E175</f>
        <v>0</v>
      </c>
      <c r="K175" s="14"/>
      <c r="L175" s="82"/>
    </row>
    <row r="176" spans="1:22">
      <c r="A176" s="15">
        <v>14</v>
      </c>
      <c r="B176" s="15"/>
      <c r="C176" s="22" t="s">
        <v>171</v>
      </c>
      <c r="D176" s="14" t="str">
        <f>+D175</f>
        <v>263.i</v>
      </c>
      <c r="E176" s="27">
        <v>0</v>
      </c>
      <c r="F176" s="14"/>
      <c r="G176" s="14" t="str">
        <f>+G175</f>
        <v>W/S</v>
      </c>
      <c r="H176" s="25">
        <f>+H175</f>
        <v>0.15324970033315827</v>
      </c>
      <c r="I176" s="14"/>
      <c r="J176" s="14">
        <f>+H176*E176</f>
        <v>0</v>
      </c>
      <c r="K176" s="14"/>
      <c r="L176" s="82"/>
    </row>
    <row r="177" spans="1:12">
      <c r="A177" s="15">
        <v>15</v>
      </c>
      <c r="B177" s="15"/>
      <c r="C177" s="22" t="s">
        <v>172</v>
      </c>
      <c r="D177" s="14" t="s">
        <v>8</v>
      </c>
      <c r="F177" s="14"/>
      <c r="G177" s="14"/>
      <c r="I177" s="14"/>
      <c r="K177" s="14"/>
      <c r="L177" s="82"/>
    </row>
    <row r="178" spans="1:12">
      <c r="A178" s="15">
        <v>16</v>
      </c>
      <c r="B178" s="15"/>
      <c r="C178" s="22" t="s">
        <v>173</v>
      </c>
      <c r="D178" s="14" t="s">
        <v>170</v>
      </c>
      <c r="E178" s="27">
        <v>12843412</v>
      </c>
      <c r="F178" s="14"/>
      <c r="G178" s="14" t="s">
        <v>140</v>
      </c>
      <c r="H178" s="25">
        <f>+H89</f>
        <v>0.23976849205629283</v>
      </c>
      <c r="I178" s="14"/>
      <c r="J178" s="14">
        <f>+H178*E178</f>
        <v>3079445.5280976961</v>
      </c>
      <c r="K178" s="14"/>
      <c r="L178" s="82"/>
    </row>
    <row r="179" spans="1:12">
      <c r="A179" s="15">
        <v>17</v>
      </c>
      <c r="B179" s="15"/>
      <c r="C179" s="22" t="s">
        <v>174</v>
      </c>
      <c r="D179" s="14" t="s">
        <v>170</v>
      </c>
      <c r="E179" s="27">
        <v>0</v>
      </c>
      <c r="F179" s="14"/>
      <c r="G179" s="23" t="str">
        <f>+G111</f>
        <v>NA</v>
      </c>
      <c r="H179" s="99" t="s">
        <v>115</v>
      </c>
      <c r="I179" s="14"/>
      <c r="J179" s="14">
        <v>0</v>
      </c>
      <c r="K179" s="14"/>
      <c r="L179" s="82"/>
    </row>
    <row r="180" spans="1:12">
      <c r="A180" s="15">
        <v>18</v>
      </c>
      <c r="B180" s="15"/>
      <c r="C180" s="22" t="s">
        <v>175</v>
      </c>
      <c r="D180" s="14" t="str">
        <f>+D179</f>
        <v>263.i</v>
      </c>
      <c r="E180" s="27">
        <v>661353</v>
      </c>
      <c r="F180" s="14"/>
      <c r="G180" s="14" t="str">
        <f>+G178</f>
        <v>GP</v>
      </c>
      <c r="H180" s="25">
        <f>+H178</f>
        <v>0.23976849205629283</v>
      </c>
      <c r="I180" s="14"/>
      <c r="J180" s="14">
        <f>+H180*E180</f>
        <v>158571.61152690544</v>
      </c>
      <c r="K180" s="14"/>
      <c r="L180" s="82"/>
    </row>
    <row r="181" spans="1:12" ht="16.5" thickBot="1">
      <c r="A181" s="15">
        <v>19</v>
      </c>
      <c r="B181" s="15"/>
      <c r="C181" s="22" t="s">
        <v>176</v>
      </c>
      <c r="D181" s="14"/>
      <c r="E181" s="98">
        <v>0</v>
      </c>
      <c r="F181" s="14"/>
      <c r="G181" s="14" t="s">
        <v>140</v>
      </c>
      <c r="H181" s="25">
        <f>+H178</f>
        <v>0.23976849205629283</v>
      </c>
      <c r="I181" s="14"/>
      <c r="J181" s="28">
        <f>+H181*E181</f>
        <v>0</v>
      </c>
      <c r="K181" s="14"/>
      <c r="L181" s="82"/>
    </row>
    <row r="182" spans="1:12">
      <c r="A182" s="15">
        <v>20</v>
      </c>
      <c r="B182" s="15"/>
      <c r="C182" s="22" t="s">
        <v>177</v>
      </c>
      <c r="D182" s="14"/>
      <c r="E182" s="14">
        <f>SUM(E175:E181)</f>
        <v>13504765</v>
      </c>
      <c r="F182" s="14"/>
      <c r="G182" s="14"/>
      <c r="H182" s="25"/>
      <c r="I182" s="14"/>
      <c r="J182" s="14">
        <f>SUM(J175:J181)</f>
        <v>3238017.1396246017</v>
      </c>
      <c r="K182" s="14"/>
      <c r="L182" s="23"/>
    </row>
    <row r="183" spans="1:12">
      <c r="A183" s="15"/>
      <c r="B183" s="15"/>
      <c r="C183" s="22"/>
      <c r="D183" s="14"/>
      <c r="E183" s="14"/>
      <c r="F183" s="14"/>
      <c r="G183" s="14"/>
      <c r="H183" s="25"/>
      <c r="I183" s="14"/>
      <c r="J183" s="14"/>
      <c r="K183" s="14"/>
      <c r="L183" s="23"/>
    </row>
    <row r="184" spans="1:12">
      <c r="A184" s="15" t="s">
        <v>8</v>
      </c>
      <c r="B184" s="15"/>
      <c r="C184" s="22" t="s">
        <v>178</v>
      </c>
      <c r="D184" s="14" t="s">
        <v>179</v>
      </c>
      <c r="E184" s="14"/>
      <c r="F184" s="14"/>
      <c r="H184" s="100"/>
      <c r="I184" s="14"/>
      <c r="K184" s="14"/>
    </row>
    <row r="185" spans="1:12">
      <c r="A185" s="15">
        <v>21</v>
      </c>
      <c r="B185" s="15"/>
      <c r="C185" s="101" t="s">
        <v>180</v>
      </c>
      <c r="D185" s="14"/>
      <c r="E185" s="102">
        <f>IF(E310&gt;0,1-(((1-E311)*(1-E310))/(1-E311*E310*E312)),0)</f>
        <v>0.39290000000000003</v>
      </c>
      <c r="F185" s="14"/>
      <c r="H185" s="100"/>
      <c r="I185" s="14"/>
      <c r="K185" s="14"/>
    </row>
    <row r="186" spans="1:12">
      <c r="A186" s="15">
        <v>22</v>
      </c>
      <c r="B186" s="15"/>
      <c r="C186" s="1" t="s">
        <v>181</v>
      </c>
      <c r="D186" s="14"/>
      <c r="E186" s="102">
        <f>IF(J271&gt;0,(E185/(1-E185))*(1-J268/J271),0)</f>
        <v>0.4575067511994409</v>
      </c>
      <c r="F186" s="14"/>
      <c r="H186" s="100"/>
      <c r="I186" s="14"/>
      <c r="K186" s="14"/>
    </row>
    <row r="187" spans="1:12">
      <c r="A187" s="15"/>
      <c r="B187" s="15"/>
      <c r="C187" s="22" t="s">
        <v>182</v>
      </c>
      <c r="D187" s="14"/>
      <c r="E187" s="14"/>
      <c r="F187" s="14"/>
      <c r="H187" s="100"/>
      <c r="I187" s="14"/>
      <c r="K187" s="14"/>
    </row>
    <row r="188" spans="1:12">
      <c r="A188" s="15"/>
      <c r="B188" s="15"/>
      <c r="C188" s="22" t="s">
        <v>183</v>
      </c>
      <c r="D188" s="14"/>
      <c r="E188" s="14"/>
      <c r="F188" s="14"/>
      <c r="H188" s="100"/>
      <c r="I188" s="14"/>
      <c r="K188" s="14"/>
    </row>
    <row r="189" spans="1:12">
      <c r="A189" s="15">
        <v>23</v>
      </c>
      <c r="B189" s="15"/>
      <c r="C189" s="101" t="s">
        <v>184</v>
      </c>
      <c r="D189" s="14"/>
      <c r="E189" s="103">
        <f>IF(E185&gt;0,1/(1-E185),0)</f>
        <v>1.6471750947125681</v>
      </c>
      <c r="F189" s="14"/>
      <c r="H189" s="100"/>
      <c r="I189" s="14"/>
      <c r="K189" s="14"/>
    </row>
    <row r="190" spans="1:12">
      <c r="A190" s="15">
        <v>24</v>
      </c>
      <c r="B190" s="15"/>
      <c r="C190" s="22" t="s">
        <v>185</v>
      </c>
      <c r="D190" s="14"/>
      <c r="E190" s="27">
        <v>-1877994</v>
      </c>
      <c r="F190" s="104"/>
      <c r="G190" s="31"/>
      <c r="H190" s="100"/>
      <c r="I190" s="14"/>
      <c r="K190" s="14"/>
    </row>
    <row r="191" spans="1:12">
      <c r="A191" s="15"/>
      <c r="B191" s="15"/>
      <c r="C191" s="22"/>
      <c r="D191" s="14"/>
      <c r="E191" s="14"/>
      <c r="F191" s="14"/>
      <c r="H191" s="100"/>
      <c r="I191" s="14"/>
      <c r="K191" s="14"/>
    </row>
    <row r="192" spans="1:12">
      <c r="A192" s="15">
        <v>25</v>
      </c>
      <c r="B192" s="15"/>
      <c r="C192" s="101" t="s">
        <v>186</v>
      </c>
      <c r="D192" s="105"/>
      <c r="E192" s="14">
        <f>E186*E196</f>
        <v>31064894.98763695</v>
      </c>
      <c r="F192" s="14"/>
      <c r="G192" s="14" t="s">
        <v>87</v>
      </c>
      <c r="H192" s="25"/>
      <c r="I192" s="14"/>
      <c r="J192" s="14">
        <f>E186*J196</f>
        <v>10113361.851933995</v>
      </c>
      <c r="K192" s="14"/>
      <c r="L192" s="106" t="s">
        <v>8</v>
      </c>
    </row>
    <row r="193" spans="1:15" ht="16.5" thickBot="1">
      <c r="A193" s="15">
        <v>26</v>
      </c>
      <c r="B193" s="15"/>
      <c r="C193" s="1" t="s">
        <v>187</v>
      </c>
      <c r="D193" s="105"/>
      <c r="E193" s="28">
        <f>E189*E190</f>
        <v>-3093384.9448196348</v>
      </c>
      <c r="F193" s="14"/>
      <c r="G193" s="1" t="s">
        <v>118</v>
      </c>
      <c r="H193" s="25">
        <f>H105</f>
        <v>0.28901775180724992</v>
      </c>
      <c r="I193" s="14"/>
      <c r="J193" s="28">
        <f>H193*E193</f>
        <v>-894043.16222616471</v>
      </c>
      <c r="K193" s="14"/>
      <c r="L193" s="106"/>
    </row>
    <row r="194" spans="1:15">
      <c r="A194" s="15">
        <v>27</v>
      </c>
      <c r="B194" s="15"/>
      <c r="C194" s="107" t="s">
        <v>188</v>
      </c>
      <c r="D194" s="1" t="s">
        <v>189</v>
      </c>
      <c r="E194" s="70">
        <f>+E192+E193</f>
        <v>27971510.042817317</v>
      </c>
      <c r="F194" s="14"/>
      <c r="G194" s="14" t="s">
        <v>8</v>
      </c>
      <c r="H194" s="25" t="s">
        <v>8</v>
      </c>
      <c r="I194" s="14"/>
      <c r="J194" s="70">
        <f>+J192+J193</f>
        <v>9219318.6897078305</v>
      </c>
      <c r="K194" s="14"/>
      <c r="L194" s="23"/>
    </row>
    <row r="195" spans="1:15">
      <c r="A195" s="15" t="s">
        <v>8</v>
      </c>
      <c r="B195" s="15"/>
      <c r="D195" s="108"/>
      <c r="E195" s="14"/>
      <c r="F195" s="14"/>
      <c r="G195" s="14"/>
      <c r="H195" s="25"/>
      <c r="I195" s="14"/>
      <c r="J195" s="14"/>
      <c r="K195" s="14"/>
      <c r="L195" s="23"/>
    </row>
    <row r="196" spans="1:15">
      <c r="A196" s="15">
        <v>28</v>
      </c>
      <c r="B196" s="15"/>
      <c r="C196" s="22" t="s">
        <v>190</v>
      </c>
      <c r="D196" s="71"/>
      <c r="E196" s="14">
        <f>+$J271*E128</f>
        <v>67900407.821730331</v>
      </c>
      <c r="F196" s="14"/>
      <c r="G196" s="14" t="s">
        <v>87</v>
      </c>
      <c r="H196" s="100"/>
      <c r="I196" s="14"/>
      <c r="J196" s="14">
        <f>+$J271*J128</f>
        <v>22105382.763030041</v>
      </c>
      <c r="K196" s="14"/>
    </row>
    <row r="197" spans="1:15">
      <c r="A197" s="15"/>
      <c r="B197" s="15"/>
      <c r="C197" s="107" t="s">
        <v>191</v>
      </c>
      <c r="E197" s="14"/>
      <c r="F197" s="14"/>
      <c r="G197" s="14"/>
      <c r="H197" s="100"/>
      <c r="I197" s="14"/>
      <c r="J197" s="14"/>
      <c r="K197" s="14"/>
      <c r="L197" s="82"/>
    </row>
    <row r="198" spans="1:15">
      <c r="A198" s="15"/>
      <c r="B198" s="15"/>
      <c r="C198" s="22"/>
      <c r="E198" s="69"/>
      <c r="F198" s="14"/>
      <c r="G198" s="14"/>
      <c r="H198" s="100"/>
      <c r="I198" s="14"/>
      <c r="J198" s="69"/>
      <c r="K198" s="14"/>
      <c r="L198" s="82"/>
    </row>
    <row r="199" spans="1:15">
      <c r="A199" s="15">
        <v>29</v>
      </c>
      <c r="B199" s="15"/>
      <c r="C199" s="22" t="s">
        <v>192</v>
      </c>
      <c r="D199" s="14"/>
      <c r="E199" s="69">
        <f>+E196+E194+E182+E171+E163</f>
        <v>169285414.86454764</v>
      </c>
      <c r="F199" s="14"/>
      <c r="G199" s="14"/>
      <c r="H199" s="14"/>
      <c r="I199" s="14"/>
      <c r="J199" s="69">
        <f>+J196+J194+J182+J171+J163</f>
        <v>56285904.894643158</v>
      </c>
      <c r="K199" s="7"/>
      <c r="L199" s="9"/>
    </row>
    <row r="200" spans="1:15">
      <c r="A200" s="15"/>
      <c r="B200" s="15"/>
      <c r="C200" s="178"/>
      <c r="D200" s="14"/>
      <c r="E200" s="69"/>
      <c r="F200" s="14"/>
      <c r="G200" s="14"/>
      <c r="H200" s="14"/>
      <c r="I200" s="14"/>
      <c r="J200" s="69"/>
      <c r="K200" s="7"/>
      <c r="L200" s="9"/>
    </row>
    <row r="201" spans="1:15">
      <c r="A201" s="30">
        <v>30</v>
      </c>
      <c r="B201" s="30"/>
      <c r="C201" s="177" t="s">
        <v>193</v>
      </c>
      <c r="D201" s="23"/>
      <c r="E201" s="109"/>
      <c r="F201" s="14"/>
      <c r="G201" s="14"/>
      <c r="H201" s="14"/>
      <c r="I201" s="14"/>
      <c r="J201" s="69"/>
      <c r="K201" s="7"/>
      <c r="L201" s="9"/>
    </row>
    <row r="202" spans="1:15">
      <c r="A202" s="30"/>
      <c r="B202" s="30"/>
      <c r="C202" s="242" t="s">
        <v>194</v>
      </c>
      <c r="D202" s="242"/>
      <c r="K202" s="7"/>
      <c r="L202" s="9"/>
    </row>
    <row r="203" spans="1:15">
      <c r="A203" s="30"/>
      <c r="B203" s="30"/>
      <c r="C203" s="177" t="s">
        <v>195</v>
      </c>
      <c r="D203" s="23"/>
      <c r="E203" s="165">
        <v>17970832.560487609</v>
      </c>
      <c r="F203" s="14"/>
      <c r="G203" s="14"/>
      <c r="H203" s="14"/>
      <c r="I203" s="14"/>
      <c r="J203" s="165">
        <f>E203</f>
        <v>17970832.560487609</v>
      </c>
      <c r="K203" s="7"/>
      <c r="L203" s="9"/>
    </row>
    <row r="204" spans="1:15">
      <c r="A204" s="15"/>
      <c r="B204" s="15"/>
      <c r="C204" s="178"/>
      <c r="D204" s="14"/>
      <c r="E204" s="69"/>
      <c r="F204" s="14"/>
      <c r="G204" s="14"/>
      <c r="H204" s="14"/>
      <c r="I204" s="14"/>
      <c r="J204" s="69"/>
      <c r="K204" s="7"/>
      <c r="L204" s="9"/>
    </row>
    <row r="205" spans="1:15" ht="15.75" customHeight="1">
      <c r="A205" s="30" t="s">
        <v>343</v>
      </c>
      <c r="B205" s="30"/>
      <c r="C205" s="177" t="s">
        <v>368</v>
      </c>
      <c r="D205" s="23"/>
      <c r="E205" s="109"/>
      <c r="F205" s="14"/>
      <c r="G205" s="14"/>
      <c r="H205" s="14"/>
      <c r="I205" s="14"/>
      <c r="J205" s="69"/>
      <c r="K205" s="7"/>
      <c r="L205" s="9"/>
    </row>
    <row r="206" spans="1:15">
      <c r="A206" s="30"/>
      <c r="B206" s="30"/>
      <c r="C206" s="242" t="s">
        <v>194</v>
      </c>
      <c r="D206" s="242"/>
      <c r="K206" s="7"/>
      <c r="L206" s="9"/>
    </row>
    <row r="207" spans="1:15" ht="16.5" thickBot="1">
      <c r="A207" s="30"/>
      <c r="B207" s="30"/>
      <c r="C207" s="177" t="s">
        <v>344</v>
      </c>
      <c r="D207" s="23"/>
      <c r="E207" s="98">
        <v>6457986.7963681212</v>
      </c>
      <c r="F207" s="14"/>
      <c r="G207" s="14"/>
      <c r="H207" s="14"/>
      <c r="I207" s="14"/>
      <c r="J207" s="98">
        <f>E207</f>
        <v>6457986.7963681212</v>
      </c>
      <c r="K207" s="7"/>
      <c r="L207" s="9"/>
    </row>
    <row r="208" spans="1:15" ht="16.5" thickBot="1">
      <c r="A208" s="30">
        <v>31</v>
      </c>
      <c r="B208" s="30"/>
      <c r="C208" s="31" t="s">
        <v>196</v>
      </c>
      <c r="D208" s="23"/>
      <c r="E208" s="110">
        <f>E199-E203-E207</f>
        <v>144856595.50769192</v>
      </c>
      <c r="F208" s="23"/>
      <c r="G208" s="23"/>
      <c r="H208" s="23"/>
      <c r="I208" s="23"/>
      <c r="J208" s="110">
        <f>J199-J203-J207</f>
        <v>31857085.537787423</v>
      </c>
      <c r="K208" s="9"/>
      <c r="L208" s="23"/>
      <c r="M208" s="31"/>
      <c r="N208" s="31"/>
      <c r="O208" s="31"/>
    </row>
    <row r="209" spans="1:12" ht="16.5" thickTop="1">
      <c r="A209" s="30"/>
      <c r="B209" s="30"/>
      <c r="C209" s="177" t="s">
        <v>345</v>
      </c>
      <c r="D209" s="23"/>
      <c r="E209" s="69"/>
      <c r="F209" s="14"/>
      <c r="G209" s="14"/>
      <c r="H209" s="14"/>
      <c r="I209" s="14"/>
      <c r="J209" s="69"/>
      <c r="K209" s="7"/>
      <c r="L209" s="9"/>
    </row>
    <row r="210" spans="1:12">
      <c r="A210" s="15"/>
      <c r="B210" s="15"/>
      <c r="C210" s="22"/>
      <c r="D210" s="14"/>
      <c r="E210" s="69"/>
      <c r="F210" s="14"/>
      <c r="G210" s="14"/>
      <c r="H210" s="14"/>
      <c r="I210" s="14"/>
      <c r="J210" s="69"/>
      <c r="K210" s="7"/>
      <c r="L210" s="9"/>
    </row>
    <row r="211" spans="1:12">
      <c r="A211" s="15"/>
      <c r="B211" s="15"/>
      <c r="C211" s="22"/>
      <c r="D211" s="14"/>
      <c r="E211" s="69"/>
      <c r="F211" s="14"/>
      <c r="G211" s="14"/>
      <c r="H211" s="14"/>
      <c r="I211" s="14"/>
      <c r="J211" s="69"/>
      <c r="K211" s="7"/>
      <c r="L211" s="9"/>
    </row>
    <row r="212" spans="1:12">
      <c r="A212" s="15"/>
      <c r="B212" s="15"/>
      <c r="C212" s="22"/>
      <c r="D212" s="14"/>
      <c r="E212" s="69"/>
      <c r="F212" s="14"/>
      <c r="G212" s="14"/>
      <c r="H212" s="14"/>
      <c r="I212" s="14"/>
      <c r="J212" s="69"/>
      <c r="K212" s="7"/>
      <c r="L212" s="9"/>
    </row>
    <row r="213" spans="1:12">
      <c r="A213" s="15"/>
      <c r="B213" s="15"/>
      <c r="C213" s="22"/>
      <c r="D213" s="14"/>
      <c r="E213" s="69"/>
      <c r="F213" s="14"/>
      <c r="G213" s="14"/>
      <c r="H213" s="14"/>
      <c r="I213" s="14"/>
      <c r="J213" s="69"/>
      <c r="K213" s="7"/>
      <c r="L213" s="9"/>
    </row>
    <row r="214" spans="1:12">
      <c r="A214" s="15"/>
      <c r="B214" s="15"/>
      <c r="C214" s="22"/>
      <c r="D214" s="14"/>
      <c r="E214" s="69"/>
      <c r="F214" s="14"/>
      <c r="G214" s="14"/>
      <c r="H214" s="14"/>
      <c r="I214" s="14"/>
      <c r="J214" s="69"/>
      <c r="K214" s="7"/>
      <c r="L214" s="9"/>
    </row>
    <row r="215" spans="1:12">
      <c r="A215" s="15"/>
      <c r="B215" s="15"/>
      <c r="C215" s="22"/>
      <c r="D215" s="14"/>
      <c r="E215" s="69"/>
      <c r="F215" s="14"/>
      <c r="G215" s="14"/>
      <c r="H215" s="14"/>
      <c r="I215" s="14"/>
      <c r="J215" s="69"/>
      <c r="K215" s="7"/>
      <c r="L215" s="9"/>
    </row>
    <row r="216" spans="1:12">
      <c r="A216" s="15"/>
      <c r="B216" s="15"/>
      <c r="C216" s="22"/>
      <c r="D216" s="14"/>
      <c r="E216" s="69"/>
      <c r="F216" s="14"/>
      <c r="G216" s="14"/>
      <c r="H216" s="14"/>
      <c r="I216" s="14"/>
      <c r="J216" s="69"/>
      <c r="K216" s="7"/>
      <c r="L216" s="9"/>
    </row>
    <row r="217" spans="1:12">
      <c r="C217" s="2"/>
      <c r="D217" s="2"/>
      <c r="E217" s="3"/>
      <c r="F217" s="2"/>
      <c r="G217" s="2"/>
      <c r="H217" s="2"/>
      <c r="I217" s="5"/>
      <c r="J217" s="5"/>
      <c r="K217" s="239" t="s">
        <v>364</v>
      </c>
      <c r="L217" s="239"/>
    </row>
    <row r="218" spans="1:12">
      <c r="C218" s="2"/>
      <c r="D218" s="2"/>
      <c r="E218" s="3"/>
      <c r="F218" s="2"/>
      <c r="G218" s="2"/>
      <c r="H218" s="2"/>
      <c r="I218" s="5"/>
      <c r="J218" s="5"/>
      <c r="K218" s="8"/>
      <c r="L218" s="8"/>
    </row>
    <row r="219" spans="1:12">
      <c r="C219" s="2" t="s">
        <v>13</v>
      </c>
      <c r="D219" s="2"/>
      <c r="E219" s="3" t="s">
        <v>143</v>
      </c>
      <c r="F219" s="2"/>
      <c r="G219" s="2"/>
      <c r="H219" s="179"/>
      <c r="I219" s="239" t="str">
        <f>L146</f>
        <v>For the 12 months ended 12/31/15</v>
      </c>
      <c r="J219" s="239"/>
      <c r="K219" s="239"/>
      <c r="L219" s="239"/>
    </row>
    <row r="220" spans="1:12">
      <c r="C220" s="2"/>
      <c r="D220" s="14" t="s">
        <v>8</v>
      </c>
      <c r="E220" s="14" t="s">
        <v>144</v>
      </c>
      <c r="F220" s="14"/>
      <c r="G220" s="14"/>
      <c r="H220" s="14"/>
      <c r="I220" s="5"/>
      <c r="J220" s="5"/>
      <c r="K220" s="7"/>
      <c r="L220" s="9"/>
    </row>
    <row r="221" spans="1:12" ht="9" customHeight="1">
      <c r="A221" s="15"/>
      <c r="B221" s="15"/>
      <c r="K221" s="14"/>
      <c r="L221" s="23"/>
    </row>
    <row r="222" spans="1:12">
      <c r="A222" s="15"/>
      <c r="B222" s="15"/>
      <c r="E222" s="1" t="str">
        <f>E6</f>
        <v>Otter Tail Power Company</v>
      </c>
      <c r="K222" s="14"/>
      <c r="L222" s="23"/>
    </row>
    <row r="223" spans="1:12">
      <c r="A223" s="15"/>
      <c r="B223" s="15"/>
      <c r="D223" s="80" t="s">
        <v>197</v>
      </c>
      <c r="F223" s="7"/>
      <c r="G223" s="7"/>
      <c r="H223" s="7"/>
      <c r="I223" s="7"/>
      <c r="J223" s="7"/>
      <c r="K223" s="14"/>
      <c r="L223" s="23"/>
    </row>
    <row r="224" spans="1:12">
      <c r="A224" s="15" t="s">
        <v>1</v>
      </c>
      <c r="B224" s="15"/>
      <c r="C224" s="80"/>
      <c r="D224" s="7"/>
      <c r="E224" s="7"/>
      <c r="F224" s="7"/>
      <c r="G224" s="7"/>
      <c r="H224" s="7"/>
      <c r="I224" s="7"/>
      <c r="J224" s="7"/>
      <c r="K224" s="14"/>
      <c r="L224" s="23"/>
    </row>
    <row r="225" spans="1:20" ht="16.5" thickBot="1">
      <c r="A225" s="18" t="s">
        <v>2</v>
      </c>
      <c r="B225" s="19"/>
      <c r="C225" s="83" t="s">
        <v>198</v>
      </c>
      <c r="D225" s="9"/>
      <c r="E225" s="9"/>
      <c r="F225" s="9"/>
      <c r="G225" s="9"/>
      <c r="H225" s="9"/>
      <c r="I225" s="31"/>
      <c r="J225" s="31"/>
      <c r="K225" s="23"/>
      <c r="L225" s="23"/>
    </row>
    <row r="226" spans="1:20">
      <c r="A226" s="15">
        <v>1</v>
      </c>
      <c r="B226" s="15"/>
      <c r="C226" s="41" t="s">
        <v>199</v>
      </c>
      <c r="D226" s="9"/>
      <c r="E226" s="23"/>
      <c r="F226" s="23"/>
      <c r="G226" s="23"/>
      <c r="H226" s="23"/>
      <c r="I226" s="23"/>
      <c r="J226" s="23">
        <f>E85</f>
        <v>366953885</v>
      </c>
      <c r="K226" s="23"/>
      <c r="L226" s="23"/>
    </row>
    <row r="227" spans="1:20">
      <c r="A227" s="15">
        <v>2</v>
      </c>
      <c r="B227" s="15"/>
      <c r="C227" s="41" t="s">
        <v>200</v>
      </c>
      <c r="D227" s="31"/>
      <c r="E227" s="33"/>
      <c r="F227" s="31"/>
      <c r="G227" s="31"/>
      <c r="H227" s="31"/>
      <c r="I227" s="31"/>
      <c r="J227" s="27">
        <v>0</v>
      </c>
      <c r="K227" s="23"/>
      <c r="L227" s="23"/>
    </row>
    <row r="228" spans="1:20" ht="16.5" thickBot="1">
      <c r="A228" s="15">
        <v>3</v>
      </c>
      <c r="B228" s="15"/>
      <c r="C228" s="111" t="s">
        <v>201</v>
      </c>
      <c r="D228" s="112"/>
      <c r="E228" s="109"/>
      <c r="F228" s="23"/>
      <c r="G228" s="23"/>
      <c r="H228" s="113"/>
      <c r="I228" s="23"/>
      <c r="J228" s="98">
        <v>0</v>
      </c>
      <c r="K228" s="23"/>
      <c r="L228" s="23"/>
    </row>
    <row r="229" spans="1:20">
      <c r="A229" s="15">
        <v>4</v>
      </c>
      <c r="B229" s="15"/>
      <c r="C229" s="41" t="s">
        <v>202</v>
      </c>
      <c r="D229" s="9"/>
      <c r="E229" s="109"/>
      <c r="F229" s="23"/>
      <c r="G229" s="23"/>
      <c r="H229" s="113"/>
      <c r="I229" s="23"/>
      <c r="J229" s="23">
        <f>J226-J227-J228</f>
        <v>366953885</v>
      </c>
      <c r="K229" s="23"/>
      <c r="L229" s="23"/>
      <c r="O229" s="33"/>
      <c r="P229" s="33"/>
      <c r="Q229" s="33"/>
      <c r="R229" s="33"/>
      <c r="S229" s="33"/>
      <c r="T229" s="33"/>
    </row>
    <row r="230" spans="1:20" ht="9" customHeight="1">
      <c r="A230" s="15"/>
      <c r="B230" s="15"/>
      <c r="C230" s="31"/>
      <c r="D230" s="9"/>
      <c r="E230" s="109"/>
      <c r="F230" s="23"/>
      <c r="G230" s="23"/>
      <c r="H230" s="113"/>
      <c r="I230" s="23"/>
      <c r="J230" s="31"/>
      <c r="K230" s="23"/>
      <c r="L230" s="23"/>
      <c r="O230" s="33"/>
      <c r="P230" s="33"/>
      <c r="Q230" s="33"/>
      <c r="R230" s="33"/>
      <c r="S230" s="33"/>
      <c r="T230" s="33"/>
    </row>
    <row r="231" spans="1:20">
      <c r="A231" s="15">
        <v>5</v>
      </c>
      <c r="B231" s="15"/>
      <c r="C231" s="41" t="s">
        <v>203</v>
      </c>
      <c r="D231" s="114"/>
      <c r="E231" s="115"/>
      <c r="F231" s="116"/>
      <c r="G231" s="116"/>
      <c r="H231" s="117"/>
      <c r="I231" s="23" t="s">
        <v>204</v>
      </c>
      <c r="J231" s="84">
        <f>IF(J226&gt;0,J229/J226,0)</f>
        <v>1</v>
      </c>
      <c r="K231" s="23"/>
      <c r="L231" s="23"/>
      <c r="O231" s="216"/>
      <c r="P231" s="216"/>
      <c r="Q231" s="216"/>
      <c r="R231" s="33"/>
      <c r="S231" s="33"/>
      <c r="T231" s="33"/>
    </row>
    <row r="232" spans="1:20" ht="9" customHeight="1">
      <c r="A232" s="15"/>
      <c r="B232" s="15"/>
      <c r="C232" s="31"/>
      <c r="D232" s="31"/>
      <c r="E232" s="33"/>
      <c r="F232" s="31"/>
      <c r="G232" s="31"/>
      <c r="H232" s="31"/>
      <c r="I232" s="31"/>
      <c r="J232" s="31"/>
      <c r="K232" s="23"/>
      <c r="L232" s="23"/>
      <c r="O232" s="217"/>
      <c r="P232" s="45"/>
      <c r="Q232" s="218"/>
      <c r="R232" s="217"/>
      <c r="S232" s="45"/>
      <c r="T232" s="45"/>
    </row>
    <row r="233" spans="1:20">
      <c r="A233" s="15"/>
      <c r="B233" s="15"/>
      <c r="C233" s="67" t="s">
        <v>205</v>
      </c>
      <c r="D233" s="31"/>
      <c r="E233" s="33"/>
      <c r="F233" s="31"/>
      <c r="G233" s="31"/>
      <c r="H233" s="31"/>
      <c r="I233" s="31"/>
      <c r="J233" s="31"/>
      <c r="K233" s="23"/>
      <c r="L233" s="23"/>
      <c r="O233" s="240"/>
      <c r="P233" s="241"/>
      <c r="Q233" s="241"/>
      <c r="R233" s="241"/>
      <c r="S233" s="241"/>
      <c r="T233" s="241"/>
    </row>
    <row r="234" spans="1:20">
      <c r="A234" s="15">
        <v>6</v>
      </c>
      <c r="B234" s="15"/>
      <c r="C234" s="31" t="s">
        <v>206</v>
      </c>
      <c r="D234" s="31"/>
      <c r="E234" s="118"/>
      <c r="F234" s="9"/>
      <c r="G234" s="9"/>
      <c r="H234" s="75"/>
      <c r="I234" s="9"/>
      <c r="J234" s="23">
        <f>E154</f>
        <v>25808939</v>
      </c>
      <c r="K234" s="23"/>
      <c r="L234" s="23"/>
      <c r="O234" s="35"/>
      <c r="P234" s="45"/>
      <c r="Q234" s="218"/>
      <c r="R234" s="217"/>
      <c r="S234" s="45"/>
      <c r="T234" s="45"/>
    </row>
    <row r="235" spans="1:20" ht="16.5" thickBot="1">
      <c r="A235" s="15">
        <v>7</v>
      </c>
      <c r="B235" s="15"/>
      <c r="C235" s="111" t="s">
        <v>207</v>
      </c>
      <c r="D235" s="112"/>
      <c r="E235" s="109"/>
      <c r="F235" s="109"/>
      <c r="G235" s="23"/>
      <c r="H235" s="23"/>
      <c r="I235" s="23"/>
      <c r="J235" s="98">
        <v>2622042</v>
      </c>
      <c r="K235" s="23"/>
      <c r="L235" s="23"/>
      <c r="O235" s="215"/>
      <c r="P235" s="219"/>
      <c r="Q235" s="218"/>
      <c r="R235" s="217"/>
      <c r="S235" s="45"/>
      <c r="T235" s="45"/>
    </row>
    <row r="236" spans="1:20">
      <c r="A236" s="15">
        <v>8</v>
      </c>
      <c r="B236" s="15"/>
      <c r="C236" s="41" t="s">
        <v>208</v>
      </c>
      <c r="D236" s="114"/>
      <c r="E236" s="115"/>
      <c r="F236" s="116"/>
      <c r="G236" s="116"/>
      <c r="H236" s="117"/>
      <c r="I236" s="116"/>
      <c r="J236" s="23">
        <f>+J234-J235</f>
        <v>23186897</v>
      </c>
      <c r="K236" s="31"/>
      <c r="O236" s="54"/>
      <c r="P236" s="220"/>
      <c r="Q236" s="221"/>
      <c r="R236" s="221"/>
      <c r="S236" s="35"/>
      <c r="T236" s="35"/>
    </row>
    <row r="237" spans="1:20">
      <c r="A237" s="15"/>
      <c r="B237" s="15"/>
      <c r="C237" s="41"/>
      <c r="D237" s="9"/>
      <c r="E237" s="109"/>
      <c r="F237" s="23"/>
      <c r="G237" s="23"/>
      <c r="H237" s="23"/>
      <c r="I237" s="31"/>
      <c r="J237" s="31"/>
      <c r="K237" s="31"/>
      <c r="O237" s="38"/>
      <c r="P237" s="220"/>
      <c r="Q237" s="35"/>
      <c r="R237" s="35"/>
      <c r="S237" s="35"/>
      <c r="T237" s="35"/>
    </row>
    <row r="238" spans="1:20">
      <c r="A238" s="15">
        <v>9</v>
      </c>
      <c r="B238" s="15"/>
      <c r="C238" s="41" t="s">
        <v>209</v>
      </c>
      <c r="D238" s="9"/>
      <c r="E238" s="109"/>
      <c r="F238" s="23"/>
      <c r="G238" s="23"/>
      <c r="H238" s="23"/>
      <c r="I238" s="23"/>
      <c r="J238" s="85">
        <f>IF(J234&gt;0,J236/J234,0)</f>
        <v>0.89840566479699147</v>
      </c>
      <c r="K238" s="31"/>
      <c r="O238" s="217"/>
      <c r="P238" s="222"/>
      <c r="Q238" s="223"/>
      <c r="R238" s="223"/>
      <c r="S238" s="45"/>
      <c r="T238" s="45"/>
    </row>
    <row r="239" spans="1:20">
      <c r="A239" s="15">
        <v>10</v>
      </c>
      <c r="B239" s="15"/>
      <c r="C239" s="41" t="s">
        <v>210</v>
      </c>
      <c r="D239" s="9"/>
      <c r="E239" s="23"/>
      <c r="F239" s="23"/>
      <c r="G239" s="23"/>
      <c r="H239" s="23"/>
      <c r="I239" s="9" t="s">
        <v>23</v>
      </c>
      <c r="J239" s="120">
        <f>J231</f>
        <v>1</v>
      </c>
      <c r="K239" s="31"/>
      <c r="O239" s="215"/>
      <c r="P239" s="223"/>
      <c r="Q239" s="35"/>
      <c r="R239" s="223"/>
      <c r="S239" s="45"/>
      <c r="T239" s="45"/>
    </row>
    <row r="240" spans="1:20">
      <c r="A240" s="15">
        <v>11</v>
      </c>
      <c r="B240" s="15"/>
      <c r="C240" s="41" t="s">
        <v>211</v>
      </c>
      <c r="D240" s="9"/>
      <c r="E240" s="9"/>
      <c r="F240" s="9"/>
      <c r="G240" s="9"/>
      <c r="H240" s="9"/>
      <c r="I240" s="9" t="s">
        <v>212</v>
      </c>
      <c r="J240" s="121">
        <f>+J239*J238</f>
        <v>0.89840566479699147</v>
      </c>
      <c r="K240" s="31"/>
      <c r="O240" s="215"/>
      <c r="P240" s="223"/>
      <c r="Q240" s="35"/>
      <c r="R240" s="223"/>
      <c r="S240" s="45"/>
      <c r="T240" s="45"/>
    </row>
    <row r="241" spans="1:20">
      <c r="A241" s="15"/>
      <c r="B241" s="15"/>
      <c r="D241" s="7"/>
      <c r="E241" s="14"/>
      <c r="F241" s="14"/>
      <c r="G241" s="14"/>
      <c r="H241" s="122"/>
      <c r="I241" s="14"/>
      <c r="O241" s="215"/>
      <c r="P241" s="223"/>
      <c r="Q241" s="35"/>
      <c r="R241" s="224"/>
      <c r="S241" s="45"/>
      <c r="T241" s="45"/>
    </row>
    <row r="242" spans="1:20">
      <c r="A242" s="15" t="s">
        <v>8</v>
      </c>
      <c r="B242" s="15"/>
      <c r="C242" s="22" t="s">
        <v>213</v>
      </c>
      <c r="D242" s="14"/>
      <c r="E242" s="14"/>
      <c r="F242" s="14"/>
      <c r="G242" s="14"/>
      <c r="H242" s="14"/>
      <c r="I242" s="14"/>
      <c r="J242" s="14"/>
      <c r="K242" s="14"/>
      <c r="L242" s="23"/>
      <c r="O242" s="38"/>
      <c r="P242" s="220"/>
      <c r="Q242" s="218"/>
      <c r="R242" s="217"/>
      <c r="S242" s="45"/>
      <c r="T242" s="45"/>
    </row>
    <row r="243" spans="1:20" ht="16.5" thickBot="1">
      <c r="A243" s="15" t="s">
        <v>8</v>
      </c>
      <c r="B243" s="15"/>
      <c r="C243" s="22"/>
      <c r="D243" s="28" t="s">
        <v>214</v>
      </c>
      <c r="E243" s="123" t="s">
        <v>215</v>
      </c>
      <c r="F243" s="123" t="s">
        <v>23</v>
      </c>
      <c r="G243" s="14"/>
      <c r="H243" s="123" t="s">
        <v>216</v>
      </c>
      <c r="I243" s="14"/>
      <c r="J243" s="14"/>
      <c r="K243" s="14"/>
      <c r="L243" s="23"/>
      <c r="O243" s="54"/>
      <c r="P243" s="220"/>
      <c r="Q243" s="218"/>
      <c r="R243" s="217"/>
      <c r="S243" s="45"/>
      <c r="T243" s="45"/>
    </row>
    <row r="244" spans="1:20">
      <c r="A244" s="15">
        <v>12</v>
      </c>
      <c r="B244" s="15"/>
      <c r="C244" s="22" t="s">
        <v>85</v>
      </c>
      <c r="D244" s="14" t="s">
        <v>217</v>
      </c>
      <c r="E244" s="27">
        <v>14701227</v>
      </c>
      <c r="F244" s="124">
        <v>0</v>
      </c>
      <c r="G244" s="124"/>
      <c r="H244" s="14">
        <f>E244*F244</f>
        <v>0</v>
      </c>
      <c r="I244" s="14"/>
      <c r="J244" s="14"/>
      <c r="K244" s="14"/>
      <c r="L244" s="23"/>
      <c r="O244" s="33"/>
      <c r="P244" s="33"/>
      <c r="Q244" s="33"/>
      <c r="R244" s="33"/>
      <c r="S244" s="33"/>
      <c r="T244" s="33"/>
    </row>
    <row r="245" spans="1:20">
      <c r="A245" s="15">
        <v>13</v>
      </c>
      <c r="B245" s="15"/>
      <c r="C245" s="22" t="s">
        <v>5</v>
      </c>
      <c r="D245" s="14" t="s">
        <v>218</v>
      </c>
      <c r="E245" s="27">
        <v>6528280</v>
      </c>
      <c r="F245" s="124">
        <f>+J231</f>
        <v>1</v>
      </c>
      <c r="G245" s="124"/>
      <c r="H245" s="14">
        <f>E245*F245</f>
        <v>6528280</v>
      </c>
      <c r="I245" s="14"/>
      <c r="J245" s="14"/>
      <c r="K245" s="14"/>
      <c r="L245" s="23"/>
      <c r="O245" s="33"/>
      <c r="P245" s="33"/>
      <c r="Q245" s="33"/>
      <c r="R245" s="33"/>
      <c r="S245" s="33"/>
      <c r="T245" s="33"/>
    </row>
    <row r="246" spans="1:20">
      <c r="A246" s="15">
        <v>14</v>
      </c>
      <c r="B246" s="15"/>
      <c r="C246" s="22" t="s">
        <v>6</v>
      </c>
      <c r="D246" s="14" t="s">
        <v>219</v>
      </c>
      <c r="E246" s="27">
        <v>11565044</v>
      </c>
      <c r="F246" s="124">
        <v>0</v>
      </c>
      <c r="G246" s="124"/>
      <c r="H246" s="14">
        <f>E246*F246</f>
        <v>0</v>
      </c>
      <c r="I246" s="14"/>
      <c r="J246" s="125" t="s">
        <v>220</v>
      </c>
      <c r="K246" s="14"/>
      <c r="L246" s="23"/>
      <c r="O246" s="33"/>
      <c r="P246" s="33"/>
      <c r="Q246" s="33"/>
      <c r="R246" s="33"/>
      <c r="S246" s="33"/>
      <c r="T246" s="33"/>
    </row>
    <row r="247" spans="1:20" ht="16.5" thickBot="1">
      <c r="A247" s="15">
        <v>15</v>
      </c>
      <c r="B247" s="15"/>
      <c r="C247" s="22" t="s">
        <v>221</v>
      </c>
      <c r="D247" s="14" t="s">
        <v>222</v>
      </c>
      <c r="E247" s="98">
        <v>9804423</v>
      </c>
      <c r="F247" s="124">
        <v>0</v>
      </c>
      <c r="G247" s="124"/>
      <c r="H247" s="28">
        <f>E247*F247</f>
        <v>0</v>
      </c>
      <c r="I247" s="14"/>
      <c r="J247" s="18" t="s">
        <v>223</v>
      </c>
      <c r="K247" s="14"/>
      <c r="L247" s="23"/>
      <c r="O247" s="33"/>
      <c r="P247" s="33"/>
      <c r="Q247" s="33"/>
      <c r="R247" s="33"/>
      <c r="S247" s="33"/>
      <c r="T247" s="33"/>
    </row>
    <row r="248" spans="1:20">
      <c r="A248" s="15">
        <v>16</v>
      </c>
      <c r="B248" s="15"/>
      <c r="C248" s="22" t="s">
        <v>224</v>
      </c>
      <c r="D248" s="14"/>
      <c r="E248" s="14">
        <f>SUM(E244:E247)</f>
        <v>42598974</v>
      </c>
      <c r="F248" s="14"/>
      <c r="G248" s="14"/>
      <c r="H248" s="14">
        <f>SUM(H244:H247)</f>
        <v>6528280</v>
      </c>
      <c r="I248" s="72" t="s">
        <v>225</v>
      </c>
      <c r="J248" s="81">
        <f>IF(H248&gt;0,H248/E248,0)</f>
        <v>0.15324970033315827</v>
      </c>
      <c r="K248" s="122" t="s">
        <v>225</v>
      </c>
      <c r="L248" s="23" t="s">
        <v>226</v>
      </c>
      <c r="O248" s="33"/>
      <c r="P248" s="33"/>
      <c r="Q248" s="33"/>
      <c r="R248" s="33"/>
      <c r="S248" s="33"/>
      <c r="T248" s="33"/>
    </row>
    <row r="249" spans="1:20" ht="9" customHeight="1">
      <c r="A249" s="15"/>
      <c r="B249" s="15"/>
      <c r="C249" s="22"/>
      <c r="D249" s="14"/>
      <c r="E249" s="14"/>
      <c r="F249" s="14"/>
      <c r="G249" s="14"/>
      <c r="H249" s="14"/>
      <c r="I249" s="14"/>
      <c r="J249" s="14"/>
      <c r="K249" s="14"/>
      <c r="L249" s="23"/>
    </row>
    <row r="250" spans="1:20">
      <c r="A250" s="15"/>
      <c r="B250" s="15"/>
      <c r="C250" s="22" t="s">
        <v>227</v>
      </c>
      <c r="D250" s="14"/>
      <c r="E250" s="76" t="s">
        <v>215</v>
      </c>
      <c r="F250" s="14"/>
      <c r="G250" s="14"/>
      <c r="H250" s="122" t="s">
        <v>228</v>
      </c>
      <c r="I250" s="100" t="s">
        <v>8</v>
      </c>
      <c r="J250" s="71" t="str">
        <f>+J246</f>
        <v>W&amp;S Allocator</v>
      </c>
      <c r="K250" s="14"/>
      <c r="L250" s="23"/>
    </row>
    <row r="251" spans="1:20">
      <c r="A251" s="15">
        <v>17</v>
      </c>
      <c r="B251" s="15"/>
      <c r="C251" s="22" t="s">
        <v>229</v>
      </c>
      <c r="D251" s="14" t="s">
        <v>230</v>
      </c>
      <c r="E251" s="27">
        <v>1506783055</v>
      </c>
      <c r="F251" s="14"/>
      <c r="H251" s="15" t="s">
        <v>231</v>
      </c>
      <c r="I251" s="126"/>
      <c r="J251" s="15" t="s">
        <v>232</v>
      </c>
      <c r="K251" s="14"/>
      <c r="L251" s="75" t="s">
        <v>95</v>
      </c>
    </row>
    <row r="252" spans="1:20">
      <c r="A252" s="15">
        <v>18</v>
      </c>
      <c r="B252" s="15"/>
      <c r="C252" s="22" t="s">
        <v>233</v>
      </c>
      <c r="D252" s="14" t="s">
        <v>234</v>
      </c>
      <c r="E252" s="27">
        <v>0</v>
      </c>
      <c r="F252" s="14"/>
      <c r="H252" s="25">
        <f>IF(E254&gt;0,E251/E254,0)</f>
        <v>1</v>
      </c>
      <c r="I252" s="122" t="s">
        <v>235</v>
      </c>
      <c r="J252" s="25">
        <f>J248</f>
        <v>0.15324970033315827</v>
      </c>
      <c r="K252" s="100" t="s">
        <v>225</v>
      </c>
      <c r="L252" s="32">
        <f>J252*H252</f>
        <v>0.15324970033315827</v>
      </c>
    </row>
    <row r="253" spans="1:20" ht="16.5" thickBot="1">
      <c r="A253" s="15">
        <v>19</v>
      </c>
      <c r="B253" s="15"/>
      <c r="C253" s="127" t="s">
        <v>236</v>
      </c>
      <c r="D253" s="28" t="s">
        <v>237</v>
      </c>
      <c r="E253" s="98">
        <v>0</v>
      </c>
      <c r="F253" s="14"/>
      <c r="G253" s="14"/>
      <c r="H253" s="14" t="s">
        <v>8</v>
      </c>
      <c r="I253" s="14"/>
      <c r="J253" s="14"/>
      <c r="K253" s="14"/>
      <c r="L253" s="23"/>
    </row>
    <row r="254" spans="1:20">
      <c r="A254" s="15">
        <v>20</v>
      </c>
      <c r="B254" s="15"/>
      <c r="C254" s="22" t="s">
        <v>238</v>
      </c>
      <c r="D254" s="14"/>
      <c r="E254" s="14">
        <f>E251+E252+E253</f>
        <v>1506783055</v>
      </c>
      <c r="F254" s="14"/>
      <c r="G254" s="14"/>
      <c r="H254" s="14"/>
      <c r="I254" s="14"/>
      <c r="J254" s="14"/>
      <c r="K254" s="14"/>
      <c r="L254" s="23"/>
    </row>
    <row r="255" spans="1:20" ht="9" customHeight="1">
      <c r="A255" s="15"/>
      <c r="B255" s="15"/>
      <c r="C255" s="22"/>
      <c r="D255" s="14"/>
      <c r="F255" s="14"/>
      <c r="G255" s="14"/>
      <c r="H255" s="14"/>
      <c r="I255" s="14"/>
      <c r="J255" s="14"/>
      <c r="K255" s="14"/>
      <c r="L255" s="23"/>
    </row>
    <row r="256" spans="1:20" ht="16.5" thickBot="1">
      <c r="A256" s="15"/>
      <c r="B256" s="15"/>
      <c r="C256" s="2" t="s">
        <v>239</v>
      </c>
      <c r="D256" s="14"/>
      <c r="E256" s="14"/>
      <c r="F256" s="14"/>
      <c r="G256" s="14"/>
      <c r="H256" s="14"/>
      <c r="I256" s="14"/>
      <c r="J256" s="123" t="s">
        <v>215</v>
      </c>
      <c r="K256" s="14"/>
      <c r="L256" s="23"/>
    </row>
    <row r="257" spans="1:12">
      <c r="A257" s="15">
        <v>21</v>
      </c>
      <c r="B257" s="15"/>
      <c r="C257" s="5"/>
      <c r="D257" s="14" t="s">
        <v>240</v>
      </c>
      <c r="E257" s="14"/>
      <c r="F257" s="14"/>
      <c r="G257" s="14"/>
      <c r="H257" s="14"/>
      <c r="I257" s="14"/>
      <c r="J257" s="167">
        <v>24670961</v>
      </c>
      <c r="K257" s="14"/>
      <c r="L257" s="23"/>
    </row>
    <row r="258" spans="1:12" ht="9" customHeight="1">
      <c r="A258" s="15"/>
      <c r="B258" s="15"/>
      <c r="C258" s="22"/>
      <c r="D258" s="14"/>
      <c r="E258" s="14"/>
      <c r="F258" s="14"/>
      <c r="G258" s="14"/>
      <c r="H258" s="14"/>
      <c r="I258" s="14"/>
      <c r="J258" s="14"/>
      <c r="K258" s="14"/>
      <c r="L258" s="23"/>
    </row>
    <row r="259" spans="1:12">
      <c r="A259" s="15">
        <v>22</v>
      </c>
      <c r="B259" s="15"/>
      <c r="C259" s="2"/>
      <c r="D259" s="14" t="s">
        <v>241</v>
      </c>
      <c r="E259" s="14"/>
      <c r="F259" s="14"/>
      <c r="G259" s="14"/>
      <c r="H259" s="14"/>
      <c r="I259" s="23"/>
      <c r="J259" s="168">
        <v>0</v>
      </c>
      <c r="K259" s="14"/>
      <c r="L259" s="23"/>
    </row>
    <row r="260" spans="1:12" ht="9" customHeight="1">
      <c r="A260" s="15"/>
      <c r="B260" s="15"/>
      <c r="C260" s="2"/>
      <c r="D260" s="14"/>
      <c r="E260" s="14"/>
      <c r="F260" s="14"/>
      <c r="G260" s="14"/>
      <c r="H260" s="14"/>
      <c r="I260" s="14"/>
      <c r="J260" s="14"/>
      <c r="K260" s="14"/>
      <c r="L260" s="23"/>
    </row>
    <row r="261" spans="1:12">
      <c r="A261" s="15"/>
      <c r="B261" s="15"/>
      <c r="C261" s="2" t="s">
        <v>242</v>
      </c>
      <c r="D261" s="14"/>
      <c r="E261" s="14"/>
      <c r="F261" s="14"/>
      <c r="G261" s="14"/>
      <c r="H261" s="14"/>
      <c r="I261" s="14"/>
      <c r="J261" s="14"/>
      <c r="K261" s="14"/>
      <c r="L261" s="23"/>
    </row>
    <row r="262" spans="1:12">
      <c r="A262" s="15">
        <v>23</v>
      </c>
      <c r="B262" s="15"/>
      <c r="C262" s="2"/>
      <c r="D262" s="14" t="s">
        <v>243</v>
      </c>
      <c r="E262" s="5"/>
      <c r="F262" s="14"/>
      <c r="G262" s="14"/>
      <c r="H262" s="14"/>
      <c r="I262" s="14"/>
      <c r="J262" s="27">
        <v>480693310</v>
      </c>
      <c r="K262" s="14"/>
      <c r="L262" s="23"/>
    </row>
    <row r="263" spans="1:12">
      <c r="A263" s="15">
        <v>24</v>
      </c>
      <c r="B263" s="15"/>
      <c r="C263" s="2"/>
      <c r="D263" s="14" t="s">
        <v>244</v>
      </c>
      <c r="E263" s="14"/>
      <c r="F263" s="14"/>
      <c r="G263" s="14"/>
      <c r="H263" s="14"/>
      <c r="I263" s="14"/>
      <c r="J263" s="128">
        <f>-E269</f>
        <v>0</v>
      </c>
      <c r="K263" s="14"/>
      <c r="L263" s="23"/>
    </row>
    <row r="264" spans="1:12" ht="16.5" thickBot="1">
      <c r="A264" s="15">
        <v>25</v>
      </c>
      <c r="B264" s="15"/>
      <c r="C264" s="2"/>
      <c r="D264" s="14" t="s">
        <v>245</v>
      </c>
      <c r="E264" s="14"/>
      <c r="F264" s="14"/>
      <c r="G264" s="14"/>
      <c r="H264" s="14"/>
      <c r="I264" s="14"/>
      <c r="J264" s="98">
        <v>0</v>
      </c>
      <c r="K264" s="14"/>
      <c r="L264" s="23"/>
    </row>
    <row r="265" spans="1:12">
      <c r="A265" s="15">
        <v>26</v>
      </c>
      <c r="B265" s="15"/>
      <c r="C265" s="5"/>
      <c r="D265" s="14" t="s">
        <v>246</v>
      </c>
      <c r="E265" s="5" t="s">
        <v>247</v>
      </c>
      <c r="F265" s="5"/>
      <c r="G265" s="5"/>
      <c r="H265" s="5"/>
      <c r="I265" s="5"/>
      <c r="J265" s="14">
        <f>+J262+J263+J264</f>
        <v>480693310</v>
      </c>
      <c r="K265" s="14"/>
      <c r="L265" s="23"/>
    </row>
    <row r="266" spans="1:12">
      <c r="A266" s="15"/>
      <c r="B266" s="15"/>
      <c r="C266" s="22"/>
      <c r="D266" s="14"/>
      <c r="E266" s="14"/>
      <c r="F266" s="14"/>
      <c r="G266" s="14"/>
      <c r="H266" s="122" t="s">
        <v>9</v>
      </c>
      <c r="I266" s="14"/>
      <c r="J266" s="14"/>
      <c r="K266" s="14"/>
      <c r="L266" s="23"/>
    </row>
    <row r="267" spans="1:12" ht="16.5" thickBot="1">
      <c r="A267" s="15"/>
      <c r="B267" s="15"/>
      <c r="C267" s="22"/>
      <c r="D267" s="14"/>
      <c r="E267" s="18" t="s">
        <v>215</v>
      </c>
      <c r="F267" s="18" t="s">
        <v>248</v>
      </c>
      <c r="G267" s="14"/>
      <c r="H267" s="18" t="s">
        <v>249</v>
      </c>
      <c r="I267" s="14"/>
      <c r="J267" s="18" t="s">
        <v>250</v>
      </c>
      <c r="K267" s="14"/>
      <c r="L267" s="23"/>
    </row>
    <row r="268" spans="1:12">
      <c r="A268" s="15">
        <v>27</v>
      </c>
      <c r="B268" s="15"/>
      <c r="C268" s="2" t="s">
        <v>251</v>
      </c>
      <c r="E268" s="27">
        <v>445000000</v>
      </c>
      <c r="F268" s="129">
        <f>IF($E$271&gt;0,E268/$E$271,0)</f>
        <v>0.48072076917137924</v>
      </c>
      <c r="G268" s="130"/>
      <c r="H268" s="130">
        <f>IF(E268&gt;0,J257/E268,0)</f>
        <v>5.5440361797752809E-2</v>
      </c>
      <c r="J268" s="130">
        <f>H268*F268</f>
        <v>2.6651333366555278E-2</v>
      </c>
      <c r="K268" s="131" t="s">
        <v>252</v>
      </c>
    </row>
    <row r="269" spans="1:12">
      <c r="A269" s="15">
        <v>28</v>
      </c>
      <c r="B269" s="15"/>
      <c r="C269" s="2" t="s">
        <v>253</v>
      </c>
      <c r="E269" s="27">
        <v>0</v>
      </c>
      <c r="F269" s="129">
        <f>IF($E$271&gt;0,E269/$E$271,0)</f>
        <v>0</v>
      </c>
      <c r="G269" s="130"/>
      <c r="H269" s="130">
        <f>IF(E269&gt;0,J259/E269,0)</f>
        <v>0</v>
      </c>
      <c r="J269" s="130">
        <f>H269*F269</f>
        <v>0</v>
      </c>
      <c r="K269" s="14"/>
    </row>
    <row r="270" spans="1:12" ht="16.5" thickBot="1">
      <c r="A270" s="15">
        <v>29</v>
      </c>
      <c r="B270" s="15"/>
      <c r="C270" s="2" t="s">
        <v>254</v>
      </c>
      <c r="E270" s="28">
        <f>J265</f>
        <v>480693310</v>
      </c>
      <c r="F270" s="129">
        <f>IF($E$271&gt;0,E270/$E$271,0)</f>
        <v>0.51927923082862082</v>
      </c>
      <c r="G270" s="130"/>
      <c r="H270" s="169">
        <v>0.12379999999999999</v>
      </c>
      <c r="J270" s="132">
        <f>H270*F270</f>
        <v>6.428676877658325E-2</v>
      </c>
      <c r="K270" s="14"/>
    </row>
    <row r="271" spans="1:12">
      <c r="A271" s="15">
        <v>30</v>
      </c>
      <c r="B271" s="15"/>
      <c r="C271" s="22" t="s">
        <v>255</v>
      </c>
      <c r="E271" s="14">
        <f>E270+E269+E268</f>
        <v>925693310</v>
      </c>
      <c r="F271" s="14" t="s">
        <v>8</v>
      </c>
      <c r="G271" s="14"/>
      <c r="H271" s="14"/>
      <c r="I271" s="14"/>
      <c r="J271" s="130">
        <f>SUM(J268:J270)</f>
        <v>9.0938102143138522E-2</v>
      </c>
      <c r="K271" s="131" t="s">
        <v>256</v>
      </c>
    </row>
    <row r="272" spans="1:12" ht="9" customHeight="1">
      <c r="F272" s="14"/>
      <c r="G272" s="14"/>
      <c r="H272" s="14"/>
      <c r="I272" s="14"/>
    </row>
    <row r="273" spans="1:12">
      <c r="A273" s="15"/>
      <c r="B273" s="15"/>
      <c r="C273" s="2" t="s">
        <v>257</v>
      </c>
      <c r="D273" s="5"/>
      <c r="E273" s="5"/>
      <c r="F273" s="5"/>
      <c r="G273" s="5"/>
      <c r="H273" s="5"/>
      <c r="I273" s="5"/>
      <c r="J273" s="5"/>
      <c r="K273" s="5"/>
      <c r="L273" s="41"/>
    </row>
    <row r="274" spans="1:12" ht="9" customHeight="1">
      <c r="A274" s="15"/>
      <c r="B274" s="15"/>
      <c r="C274" s="2"/>
      <c r="D274" s="2"/>
      <c r="E274" s="2"/>
      <c r="F274" s="2"/>
      <c r="G274" s="2"/>
      <c r="H274" s="2"/>
      <c r="I274" s="2"/>
      <c r="K274" s="19"/>
    </row>
    <row r="275" spans="1:12" ht="16.5" thickBot="1">
      <c r="A275" s="15"/>
      <c r="B275" s="15"/>
      <c r="C275" s="2" t="s">
        <v>258</v>
      </c>
      <c r="D275" s="5"/>
      <c r="E275" s="5" t="s">
        <v>259</v>
      </c>
      <c r="F275" s="5" t="s">
        <v>260</v>
      </c>
      <c r="G275" s="5"/>
      <c r="H275" s="133" t="s">
        <v>8</v>
      </c>
      <c r="I275" s="134"/>
      <c r="J275" s="18" t="s">
        <v>261</v>
      </c>
      <c r="K275" s="135"/>
    </row>
    <row r="276" spans="1:12">
      <c r="A276" s="15">
        <v>31</v>
      </c>
      <c r="B276" s="15"/>
      <c r="C276" s="1" t="s">
        <v>262</v>
      </c>
      <c r="D276" s="5"/>
      <c r="E276" s="5"/>
      <c r="G276" s="5"/>
      <c r="I276" s="134"/>
      <c r="J276" s="170">
        <v>0</v>
      </c>
      <c r="K276" s="136"/>
    </row>
    <row r="277" spans="1:12" ht="16.5" thickBot="1">
      <c r="A277" s="15">
        <v>32</v>
      </c>
      <c r="B277" s="15"/>
      <c r="C277" s="91" t="s">
        <v>263</v>
      </c>
      <c r="D277" s="137"/>
      <c r="E277" s="48"/>
      <c r="F277" s="138"/>
      <c r="G277" s="138"/>
      <c r="H277" s="138"/>
      <c r="I277" s="5"/>
      <c r="J277" s="171">
        <v>0</v>
      </c>
      <c r="K277" s="139"/>
    </row>
    <row r="278" spans="1:12">
      <c r="A278" s="15">
        <v>33</v>
      </c>
      <c r="B278" s="15"/>
      <c r="C278" s="1" t="s">
        <v>264</v>
      </c>
      <c r="D278" s="7"/>
      <c r="F278" s="5"/>
      <c r="G278" s="5"/>
      <c r="H278" s="5"/>
      <c r="I278" s="5"/>
      <c r="J278" s="140">
        <f>+J276-J277</f>
        <v>0</v>
      </c>
      <c r="K278" s="136"/>
    </row>
    <row r="279" spans="1:12" ht="9" customHeight="1">
      <c r="A279" s="15"/>
      <c r="B279" s="15"/>
      <c r="C279" s="1" t="s">
        <v>8</v>
      </c>
      <c r="D279" s="7"/>
      <c r="F279" s="5"/>
      <c r="G279" s="5"/>
      <c r="H279" s="66"/>
      <c r="I279" s="5"/>
      <c r="J279" s="141" t="s">
        <v>8</v>
      </c>
      <c r="K279" s="135"/>
      <c r="L279" s="142"/>
    </row>
    <row r="280" spans="1:12">
      <c r="A280" s="15">
        <v>34</v>
      </c>
      <c r="B280" s="15"/>
      <c r="C280" s="2" t="s">
        <v>265</v>
      </c>
      <c r="D280" s="7"/>
      <c r="F280" s="5"/>
      <c r="G280" s="5"/>
      <c r="H280" s="143"/>
      <c r="I280" s="5"/>
      <c r="J280" s="172">
        <v>128376</v>
      </c>
      <c r="K280" s="135"/>
      <c r="L280" s="142"/>
    </row>
    <row r="281" spans="1:12" ht="9" customHeight="1">
      <c r="A281" s="15"/>
      <c r="B281" s="15"/>
      <c r="D281" s="5"/>
      <c r="E281" s="5"/>
      <c r="F281" s="5"/>
      <c r="G281" s="5"/>
      <c r="H281" s="5"/>
      <c r="I281" s="5"/>
      <c r="J281" s="141"/>
      <c r="K281" s="135"/>
      <c r="L281" s="142"/>
    </row>
    <row r="282" spans="1:12">
      <c r="C282" s="2" t="s">
        <v>266</v>
      </c>
      <c r="D282" s="5"/>
      <c r="E282" s="5" t="s">
        <v>267</v>
      </c>
      <c r="F282" s="5"/>
      <c r="G282" s="5"/>
      <c r="H282" s="5"/>
      <c r="I282" s="5"/>
      <c r="L282" s="144"/>
    </row>
    <row r="283" spans="1:12">
      <c r="A283" s="15">
        <v>35</v>
      </c>
      <c r="B283" s="15"/>
      <c r="C283" s="2" t="s">
        <v>268</v>
      </c>
      <c r="D283" s="14"/>
      <c r="E283" s="14"/>
      <c r="F283" s="14"/>
      <c r="G283" s="14"/>
      <c r="H283" s="14"/>
      <c r="I283" s="14"/>
      <c r="J283" s="173">
        <v>29012312</v>
      </c>
      <c r="K283" s="145"/>
      <c r="L283" s="146"/>
    </row>
    <row r="284" spans="1:12">
      <c r="A284" s="15">
        <v>36</v>
      </c>
      <c r="B284" s="15"/>
      <c r="C284" s="147" t="s">
        <v>269</v>
      </c>
      <c r="D284" s="138"/>
      <c r="E284" s="138"/>
      <c r="F284" s="138"/>
      <c r="G284" s="138"/>
      <c r="H284" s="138"/>
      <c r="I284" s="5"/>
      <c r="J284" s="173">
        <v>452612</v>
      </c>
      <c r="L284" s="148"/>
    </row>
    <row r="285" spans="1:12">
      <c r="A285" s="30" t="s">
        <v>270</v>
      </c>
      <c r="B285" s="30"/>
      <c r="C285" s="180" t="s">
        <v>369</v>
      </c>
      <c r="D285" s="181"/>
      <c r="E285" s="138"/>
      <c r="F285" s="138"/>
      <c r="G285" s="138"/>
      <c r="H285" s="138"/>
      <c r="I285" s="5"/>
      <c r="J285" s="173">
        <v>17772017</v>
      </c>
      <c r="L285" s="148"/>
    </row>
    <row r="286" spans="1:12" ht="16.5" thickBot="1">
      <c r="A286" s="30" t="s">
        <v>346</v>
      </c>
      <c r="B286" s="30"/>
      <c r="C286" s="182" t="s">
        <v>370</v>
      </c>
      <c r="D286" s="111"/>
      <c r="E286" s="138"/>
      <c r="F286" s="138"/>
      <c r="G286" s="138"/>
      <c r="H286" s="138"/>
      <c r="I286" s="5"/>
      <c r="J286" s="174">
        <v>5286707</v>
      </c>
      <c r="L286" s="148"/>
    </row>
    <row r="287" spans="1:12">
      <c r="A287" s="15">
        <v>37</v>
      </c>
      <c r="B287" s="15"/>
      <c r="C287" s="149" t="s">
        <v>347</v>
      </c>
      <c r="D287" s="15"/>
      <c r="E287" s="14"/>
      <c r="F287" s="14"/>
      <c r="G287" s="14"/>
      <c r="H287" s="14"/>
      <c r="I287" s="5"/>
      <c r="J287" s="150">
        <f>+J283-J284-J285-J286</f>
        <v>5500976</v>
      </c>
      <c r="K287" s="145"/>
      <c r="L287" s="151"/>
    </row>
    <row r="288" spans="1:12">
      <c r="A288" s="15"/>
      <c r="B288" s="15"/>
      <c r="C288" s="149"/>
      <c r="D288" s="15"/>
      <c r="E288" s="14"/>
      <c r="F288" s="14"/>
      <c r="G288" s="14"/>
      <c r="H288" s="14"/>
      <c r="I288" s="5"/>
      <c r="J288" s="150"/>
      <c r="K288" s="145"/>
      <c r="L288" s="151"/>
    </row>
    <row r="289" spans="1:12">
      <c r="A289" s="15"/>
      <c r="B289" s="15"/>
      <c r="C289" s="149"/>
      <c r="D289" s="15"/>
      <c r="E289" s="14"/>
      <c r="F289" s="14"/>
      <c r="G289" s="14"/>
      <c r="H289" s="14"/>
      <c r="I289" s="5"/>
      <c r="J289" s="150"/>
      <c r="K289" s="145"/>
      <c r="L289" s="151"/>
    </row>
    <row r="290" spans="1:12">
      <c r="A290" s="15"/>
      <c r="B290" s="15"/>
      <c r="C290" s="149"/>
      <c r="D290" s="15"/>
      <c r="E290" s="14"/>
      <c r="F290" s="14"/>
      <c r="G290" s="14"/>
      <c r="H290" s="14"/>
      <c r="I290" s="5"/>
      <c r="J290" s="150"/>
      <c r="K290" s="145"/>
      <c r="L290" s="151"/>
    </row>
    <row r="291" spans="1:12">
      <c r="C291" s="2" t="s">
        <v>13</v>
      </c>
      <c r="D291" s="2"/>
      <c r="E291" s="3" t="s">
        <v>143</v>
      </c>
      <c r="F291" s="2"/>
      <c r="G291" s="2"/>
      <c r="H291" s="2"/>
      <c r="I291" s="5"/>
      <c r="J291" s="5"/>
      <c r="K291" s="239" t="s">
        <v>365</v>
      </c>
      <c r="L291" s="239"/>
    </row>
    <row r="292" spans="1:12">
      <c r="C292" s="2"/>
      <c r="D292" s="14" t="s">
        <v>8</v>
      </c>
      <c r="E292" s="14" t="s">
        <v>144</v>
      </c>
      <c r="F292" s="14"/>
      <c r="G292" s="14"/>
      <c r="H292" s="14"/>
      <c r="I292" s="5"/>
      <c r="J292" s="5"/>
      <c r="K292" s="7"/>
      <c r="L292" s="8" t="str">
        <f>L3</f>
        <v>For the 12 months ended 12/31/15</v>
      </c>
    </row>
    <row r="293" spans="1:12">
      <c r="A293" s="15"/>
      <c r="B293" s="15"/>
      <c r="C293" s="149"/>
      <c r="D293" s="15"/>
      <c r="E293" s="14"/>
      <c r="F293" s="14"/>
      <c r="G293" s="14"/>
      <c r="H293" s="14"/>
      <c r="I293" s="5"/>
      <c r="J293" s="152"/>
      <c r="K293" s="135"/>
      <c r="L293" s="151"/>
    </row>
    <row r="294" spans="1:12">
      <c r="A294" s="15"/>
      <c r="B294" s="15"/>
      <c r="C294" s="149"/>
      <c r="D294" s="15"/>
      <c r="E294" s="14" t="str">
        <f>E6</f>
        <v>Otter Tail Power Company</v>
      </c>
      <c r="F294" s="14"/>
      <c r="G294" s="14"/>
      <c r="H294" s="14"/>
      <c r="I294" s="5"/>
      <c r="J294" s="152"/>
      <c r="K294" s="135"/>
      <c r="L294" s="151"/>
    </row>
    <row r="295" spans="1:12">
      <c r="A295" s="15"/>
      <c r="B295" s="15"/>
      <c r="D295" s="15"/>
      <c r="E295" s="14"/>
      <c r="F295" s="14"/>
      <c r="G295" s="14"/>
      <c r="H295" s="14"/>
      <c r="I295" s="5"/>
      <c r="J295" s="14"/>
      <c r="K295" s="5"/>
      <c r="L295" s="23"/>
    </row>
    <row r="296" spans="1:12">
      <c r="A296" s="15"/>
      <c r="B296" s="15"/>
      <c r="C296" s="2" t="s">
        <v>271</v>
      </c>
      <c r="D296" s="15"/>
      <c r="E296" s="14"/>
      <c r="F296" s="14"/>
      <c r="G296" s="14"/>
      <c r="H296" s="14"/>
      <c r="I296" s="5"/>
      <c r="J296" s="14"/>
      <c r="K296" s="5"/>
      <c r="L296" s="23"/>
    </row>
    <row r="297" spans="1:12">
      <c r="A297" s="15" t="s">
        <v>273</v>
      </c>
      <c r="B297" s="15"/>
      <c r="C297" s="153" t="s">
        <v>272</v>
      </c>
      <c r="D297" s="5"/>
      <c r="E297" s="14"/>
      <c r="F297" s="14"/>
      <c r="G297" s="14"/>
      <c r="H297" s="14"/>
      <c r="I297" s="5"/>
      <c r="J297" s="14"/>
      <c r="K297" s="5"/>
      <c r="L297" s="23"/>
    </row>
    <row r="298" spans="1:12" ht="16.5" thickBot="1">
      <c r="A298" s="18" t="s">
        <v>274</v>
      </c>
      <c r="B298" s="19"/>
      <c r="C298" s="2"/>
      <c r="D298" s="5"/>
      <c r="E298" s="14"/>
      <c r="F298" s="14"/>
      <c r="G298" s="14"/>
      <c r="H298" s="14"/>
      <c r="I298" s="5"/>
      <c r="J298" s="14"/>
      <c r="K298" s="5"/>
      <c r="L298" s="23"/>
    </row>
    <row r="299" spans="1:12">
      <c r="A299" s="154" t="s">
        <v>275</v>
      </c>
      <c r="B299" s="154"/>
      <c r="C299" s="236" t="s">
        <v>330</v>
      </c>
      <c r="D299" s="236"/>
      <c r="E299" s="236"/>
      <c r="F299" s="236"/>
      <c r="G299" s="236"/>
      <c r="H299" s="236"/>
      <c r="I299" s="236"/>
      <c r="J299" s="236"/>
      <c r="K299" s="236"/>
      <c r="L299" s="236"/>
    </row>
    <row r="300" spans="1:12">
      <c r="A300" s="154" t="s">
        <v>276</v>
      </c>
      <c r="B300" s="154"/>
      <c r="C300" s="236" t="s">
        <v>331</v>
      </c>
      <c r="D300" s="236"/>
      <c r="E300" s="236"/>
      <c r="F300" s="236"/>
      <c r="G300" s="236"/>
      <c r="H300" s="236"/>
      <c r="I300" s="236"/>
      <c r="J300" s="236"/>
      <c r="K300" s="236"/>
      <c r="L300" s="236"/>
    </row>
    <row r="301" spans="1:12">
      <c r="A301" s="154" t="s">
        <v>277</v>
      </c>
      <c r="B301" s="154"/>
      <c r="C301" s="236" t="s">
        <v>332</v>
      </c>
      <c r="D301" s="236"/>
      <c r="E301" s="236"/>
      <c r="F301" s="236"/>
      <c r="G301" s="236"/>
      <c r="H301" s="236"/>
      <c r="I301" s="236"/>
      <c r="J301" s="236"/>
      <c r="K301" s="236"/>
      <c r="L301" s="236"/>
    </row>
    <row r="302" spans="1:12">
      <c r="A302" s="154" t="s">
        <v>278</v>
      </c>
      <c r="B302" s="154"/>
      <c r="C302" s="236" t="s">
        <v>332</v>
      </c>
      <c r="D302" s="236"/>
      <c r="E302" s="236"/>
      <c r="F302" s="236"/>
      <c r="G302" s="236"/>
      <c r="H302" s="236"/>
      <c r="I302" s="236"/>
      <c r="J302" s="236"/>
      <c r="K302" s="236"/>
      <c r="L302" s="236"/>
    </row>
    <row r="303" spans="1:12">
      <c r="A303" s="154" t="s">
        <v>279</v>
      </c>
      <c r="B303" s="154"/>
      <c r="C303" s="236" t="s">
        <v>280</v>
      </c>
      <c r="D303" s="236"/>
      <c r="E303" s="236"/>
      <c r="F303" s="236"/>
      <c r="G303" s="236"/>
      <c r="H303" s="236"/>
      <c r="I303" s="236"/>
      <c r="J303" s="236"/>
      <c r="K303" s="236"/>
      <c r="L303" s="236"/>
    </row>
    <row r="304" spans="1:12" ht="47.25" customHeight="1">
      <c r="A304" s="154" t="s">
        <v>281</v>
      </c>
      <c r="B304" s="154"/>
      <c r="C304" s="237" t="s">
        <v>333</v>
      </c>
      <c r="D304" s="237"/>
      <c r="E304" s="237"/>
      <c r="F304" s="237"/>
      <c r="G304" s="237"/>
      <c r="H304" s="237"/>
      <c r="I304" s="237"/>
      <c r="J304" s="237"/>
      <c r="K304" s="237"/>
      <c r="L304" s="237"/>
    </row>
    <row r="305" spans="1:12">
      <c r="A305" s="154" t="s">
        <v>282</v>
      </c>
      <c r="B305" s="154"/>
      <c r="C305" s="236" t="s">
        <v>283</v>
      </c>
      <c r="D305" s="236"/>
      <c r="E305" s="236"/>
      <c r="F305" s="236"/>
      <c r="G305" s="236"/>
      <c r="H305" s="236"/>
      <c r="I305" s="236"/>
      <c r="J305" s="236"/>
      <c r="K305" s="236"/>
      <c r="L305" s="236"/>
    </row>
    <row r="306" spans="1:12" ht="32.25" customHeight="1">
      <c r="A306" s="154" t="s">
        <v>284</v>
      </c>
      <c r="B306" s="154"/>
      <c r="C306" s="236" t="s">
        <v>285</v>
      </c>
      <c r="D306" s="236"/>
      <c r="E306" s="236"/>
      <c r="F306" s="236"/>
      <c r="G306" s="236"/>
      <c r="H306" s="236"/>
      <c r="I306" s="236"/>
      <c r="J306" s="236"/>
      <c r="K306" s="236"/>
      <c r="L306" s="236"/>
    </row>
    <row r="307" spans="1:12" ht="32.25" customHeight="1">
      <c r="A307" s="154" t="s">
        <v>286</v>
      </c>
      <c r="B307" s="154"/>
      <c r="C307" s="237" t="s">
        <v>334</v>
      </c>
      <c r="D307" s="237"/>
      <c r="E307" s="237"/>
      <c r="F307" s="237"/>
      <c r="G307" s="237"/>
      <c r="H307" s="237"/>
      <c r="I307" s="237"/>
      <c r="J307" s="237"/>
      <c r="K307" s="237"/>
      <c r="L307" s="237"/>
    </row>
    <row r="308" spans="1:12" ht="32.25" customHeight="1">
      <c r="A308" s="154" t="s">
        <v>287</v>
      </c>
      <c r="B308" s="154"/>
      <c r="C308" s="237" t="s">
        <v>335</v>
      </c>
      <c r="D308" s="237"/>
      <c r="E308" s="237"/>
      <c r="F308" s="237"/>
      <c r="G308" s="237"/>
      <c r="H308" s="237"/>
      <c r="I308" s="237"/>
      <c r="J308" s="237"/>
      <c r="K308" s="237"/>
      <c r="L308" s="237"/>
    </row>
    <row r="309" spans="1:12" ht="70.5" customHeight="1">
      <c r="A309" s="154" t="s">
        <v>288</v>
      </c>
      <c r="B309" s="154"/>
      <c r="C309" s="237" t="s">
        <v>336</v>
      </c>
      <c r="D309" s="237"/>
      <c r="E309" s="237"/>
      <c r="F309" s="237"/>
      <c r="G309" s="237"/>
      <c r="H309" s="237"/>
      <c r="I309" s="237"/>
      <c r="J309" s="237"/>
      <c r="K309" s="237"/>
      <c r="L309" s="237"/>
    </row>
    <row r="310" spans="1:12">
      <c r="A310" s="154" t="s">
        <v>8</v>
      </c>
      <c r="B310" s="154"/>
      <c r="C310" s="156" t="s">
        <v>289</v>
      </c>
      <c r="D310" s="155" t="s">
        <v>290</v>
      </c>
      <c r="E310" s="157">
        <v>0.35</v>
      </c>
      <c r="F310" s="155"/>
      <c r="G310" s="155"/>
      <c r="H310" s="155"/>
      <c r="I310" s="155"/>
      <c r="J310" s="155"/>
      <c r="K310" s="155"/>
      <c r="L310" s="155"/>
    </row>
    <row r="311" spans="1:12">
      <c r="A311" s="154"/>
      <c r="B311" s="154"/>
      <c r="C311" s="155"/>
      <c r="D311" s="155" t="s">
        <v>291</v>
      </c>
      <c r="E311" s="157">
        <f>0.049+0.017</f>
        <v>6.6000000000000003E-2</v>
      </c>
      <c r="F311" s="236" t="s">
        <v>292</v>
      </c>
      <c r="G311" s="236"/>
      <c r="H311" s="236"/>
      <c r="I311" s="236"/>
      <c r="J311" s="236"/>
      <c r="K311" s="236"/>
      <c r="L311" s="236"/>
    </row>
    <row r="312" spans="1:12">
      <c r="A312" s="154"/>
      <c r="B312" s="154"/>
      <c r="C312" s="155"/>
      <c r="D312" s="155" t="s">
        <v>293</v>
      </c>
      <c r="E312" s="157">
        <v>0</v>
      </c>
      <c r="F312" s="236" t="s">
        <v>294</v>
      </c>
      <c r="G312" s="236"/>
      <c r="H312" s="236"/>
      <c r="I312" s="236"/>
      <c r="J312" s="236"/>
      <c r="K312" s="236"/>
      <c r="L312" s="236"/>
    </row>
    <row r="313" spans="1:12">
      <c r="A313" s="154" t="s">
        <v>295</v>
      </c>
      <c r="B313" s="154"/>
      <c r="C313" s="236" t="s">
        <v>327</v>
      </c>
      <c r="D313" s="236"/>
      <c r="E313" s="236"/>
      <c r="F313" s="236"/>
      <c r="G313" s="236"/>
      <c r="H313" s="236"/>
      <c r="I313" s="236"/>
      <c r="J313" s="236"/>
      <c r="K313" s="236"/>
      <c r="L313" s="236"/>
    </row>
    <row r="314" spans="1:12" ht="32.25" customHeight="1">
      <c r="A314" s="154" t="s">
        <v>296</v>
      </c>
      <c r="B314" s="154"/>
      <c r="C314" s="236" t="s">
        <v>297</v>
      </c>
      <c r="D314" s="236"/>
      <c r="E314" s="236"/>
      <c r="F314" s="236"/>
      <c r="G314" s="236"/>
      <c r="H314" s="236"/>
      <c r="I314" s="236"/>
      <c r="J314" s="236"/>
      <c r="K314" s="236"/>
      <c r="L314" s="236"/>
    </row>
    <row r="315" spans="1:12" ht="48" customHeight="1">
      <c r="A315" s="154" t="s">
        <v>298</v>
      </c>
      <c r="B315" s="154"/>
      <c r="C315" s="237" t="s">
        <v>337</v>
      </c>
      <c r="D315" s="237"/>
      <c r="E315" s="237"/>
      <c r="F315" s="237"/>
      <c r="G315" s="237"/>
      <c r="H315" s="237"/>
      <c r="I315" s="237"/>
      <c r="J315" s="237"/>
      <c r="K315" s="237"/>
      <c r="L315" s="237"/>
    </row>
    <row r="316" spans="1:12">
      <c r="A316" s="154" t="s">
        <v>299</v>
      </c>
      <c r="B316" s="154"/>
      <c r="C316" s="236" t="s">
        <v>300</v>
      </c>
      <c r="D316" s="236"/>
      <c r="E316" s="236"/>
      <c r="F316" s="236"/>
      <c r="G316" s="236"/>
      <c r="H316" s="236"/>
      <c r="I316" s="236"/>
      <c r="J316" s="236"/>
      <c r="K316" s="236"/>
      <c r="L316" s="236"/>
    </row>
    <row r="317" spans="1:12" ht="32.25" customHeight="1">
      <c r="A317" s="154" t="s">
        <v>301</v>
      </c>
      <c r="B317" s="154"/>
      <c r="C317" s="237" t="s">
        <v>338</v>
      </c>
      <c r="D317" s="237"/>
      <c r="E317" s="237"/>
      <c r="F317" s="237"/>
      <c r="G317" s="237"/>
      <c r="H317" s="237"/>
      <c r="I317" s="237"/>
      <c r="J317" s="237"/>
      <c r="K317" s="237"/>
      <c r="L317" s="237"/>
    </row>
    <row r="318" spans="1:12" ht="32.25" customHeight="1">
      <c r="A318" s="154" t="s">
        <v>302</v>
      </c>
      <c r="B318" s="154"/>
      <c r="C318" s="236" t="s">
        <v>303</v>
      </c>
      <c r="D318" s="236"/>
      <c r="E318" s="236"/>
      <c r="F318" s="236"/>
      <c r="G318" s="236"/>
      <c r="H318" s="236"/>
      <c r="I318" s="236"/>
      <c r="J318" s="236"/>
      <c r="K318" s="236"/>
      <c r="L318" s="236"/>
    </row>
    <row r="319" spans="1:12">
      <c r="A319" s="154" t="s">
        <v>304</v>
      </c>
      <c r="B319" s="154"/>
      <c r="C319" s="236" t="s">
        <v>305</v>
      </c>
      <c r="D319" s="236"/>
      <c r="E319" s="236"/>
      <c r="F319" s="236"/>
      <c r="G319" s="236"/>
      <c r="H319" s="236"/>
      <c r="I319" s="236"/>
      <c r="J319" s="236"/>
      <c r="K319" s="236"/>
      <c r="L319" s="236"/>
    </row>
    <row r="320" spans="1:12" ht="48" customHeight="1">
      <c r="A320" s="154" t="s">
        <v>306</v>
      </c>
      <c r="B320" s="154"/>
      <c r="C320" s="237" t="s">
        <v>339</v>
      </c>
      <c r="D320" s="237"/>
      <c r="E320" s="237"/>
      <c r="F320" s="237"/>
      <c r="G320" s="237"/>
      <c r="H320" s="237"/>
      <c r="I320" s="237"/>
      <c r="J320" s="237"/>
      <c r="K320" s="237"/>
      <c r="L320" s="237"/>
    </row>
    <row r="321" spans="1:22" ht="50.25" customHeight="1">
      <c r="A321" s="158" t="s">
        <v>307</v>
      </c>
      <c r="B321" s="158"/>
      <c r="C321" s="238" t="s">
        <v>340</v>
      </c>
      <c r="D321" s="238"/>
      <c r="E321" s="238"/>
      <c r="F321" s="238"/>
      <c r="G321" s="238"/>
      <c r="H321" s="238"/>
      <c r="I321" s="238"/>
      <c r="J321" s="238"/>
      <c r="K321" s="238"/>
      <c r="L321" s="238"/>
    </row>
    <row r="322" spans="1:22">
      <c r="A322" s="158" t="s">
        <v>308</v>
      </c>
      <c r="B322" s="158"/>
      <c r="C322" s="234" t="s">
        <v>309</v>
      </c>
      <c r="D322" s="234"/>
      <c r="E322" s="234"/>
      <c r="F322" s="234"/>
      <c r="G322" s="234"/>
      <c r="H322" s="234"/>
      <c r="I322" s="234"/>
      <c r="J322" s="234"/>
      <c r="K322" s="234"/>
      <c r="L322" s="234"/>
    </row>
    <row r="323" spans="1:22">
      <c r="A323" s="159" t="s">
        <v>310</v>
      </c>
      <c r="B323" s="159"/>
      <c r="C323" s="234" t="s">
        <v>356</v>
      </c>
      <c r="D323" s="234"/>
      <c r="E323" s="234"/>
      <c r="F323" s="234"/>
      <c r="G323" s="234"/>
      <c r="H323" s="234"/>
      <c r="I323" s="234"/>
      <c r="J323" s="234"/>
      <c r="K323" s="234"/>
      <c r="L323" s="234"/>
      <c r="M323" s="31"/>
    </row>
    <row r="324" spans="1:22" s="31" customFormat="1">
      <c r="A324" s="159" t="s">
        <v>311</v>
      </c>
      <c r="B324" s="159"/>
      <c r="C324" s="234" t="s">
        <v>366</v>
      </c>
      <c r="D324" s="234"/>
      <c r="E324" s="234"/>
      <c r="F324" s="234"/>
      <c r="G324" s="234"/>
      <c r="H324" s="234"/>
      <c r="I324" s="234"/>
      <c r="J324" s="234"/>
      <c r="K324" s="234"/>
      <c r="L324" s="234"/>
      <c r="M324" s="1"/>
    </row>
    <row r="325" spans="1:22" ht="32.25" customHeight="1">
      <c r="A325" s="159" t="s">
        <v>312</v>
      </c>
      <c r="B325" s="159"/>
      <c r="C325" s="234" t="s">
        <v>371</v>
      </c>
      <c r="D325" s="234"/>
      <c r="E325" s="234"/>
      <c r="F325" s="234"/>
      <c r="G325" s="234"/>
      <c r="H325" s="234"/>
      <c r="I325" s="234"/>
      <c r="J325" s="234"/>
      <c r="K325" s="234"/>
      <c r="L325" s="234"/>
    </row>
    <row r="326" spans="1:22" s="36" customFormat="1" ht="68.25" customHeight="1">
      <c r="A326" s="176" t="s">
        <v>313</v>
      </c>
      <c r="B326" s="31"/>
      <c r="C326" s="235" t="s">
        <v>341</v>
      </c>
      <c r="D326" s="235"/>
      <c r="E326" s="235"/>
      <c r="F326" s="235"/>
      <c r="G326" s="235"/>
      <c r="H326" s="235"/>
      <c r="I326" s="235"/>
      <c r="J326" s="235"/>
      <c r="K326" s="235"/>
      <c r="L326" s="235"/>
      <c r="M326" s="1"/>
      <c r="N326" s="1"/>
      <c r="O326" s="1"/>
      <c r="P326" s="1"/>
      <c r="Q326" s="1"/>
      <c r="R326" s="1"/>
      <c r="S326" s="1"/>
      <c r="T326" s="1"/>
      <c r="U326" s="1"/>
      <c r="V326" s="1"/>
    </row>
    <row r="327" spans="1:22" s="36" customFormat="1">
      <c r="A327" s="60" t="s">
        <v>314</v>
      </c>
      <c r="B327" s="1"/>
      <c r="C327" s="9" t="s">
        <v>315</v>
      </c>
      <c r="D327" s="9"/>
      <c r="E327" s="9"/>
      <c r="F327" s="9"/>
      <c r="G327" s="9"/>
      <c r="H327" s="9"/>
      <c r="I327" s="9"/>
      <c r="J327" s="9"/>
      <c r="K327" s="9"/>
      <c r="L327" s="9"/>
      <c r="M327" s="1"/>
      <c r="N327" s="1"/>
      <c r="O327" s="1"/>
      <c r="P327" s="1"/>
      <c r="Q327" s="1"/>
      <c r="R327" s="1"/>
      <c r="S327" s="1"/>
      <c r="T327" s="1"/>
      <c r="U327" s="1"/>
      <c r="V327" s="1"/>
    </row>
    <row r="328" spans="1:22" s="36" customFormat="1">
      <c r="A328" s="60" t="s">
        <v>316</v>
      </c>
      <c r="B328" s="1"/>
      <c r="C328" s="9" t="s">
        <v>317</v>
      </c>
      <c r="D328" s="9"/>
      <c r="E328" s="9"/>
      <c r="F328" s="9"/>
      <c r="G328" s="9"/>
      <c r="H328" s="9"/>
      <c r="I328" s="9"/>
      <c r="J328" s="9"/>
      <c r="K328" s="9"/>
      <c r="L328" s="9"/>
      <c r="M328" s="1"/>
      <c r="N328" s="1"/>
      <c r="O328" s="1"/>
      <c r="P328" s="1"/>
      <c r="Q328" s="1"/>
      <c r="R328" s="1"/>
      <c r="S328" s="1"/>
      <c r="T328" s="1"/>
      <c r="U328" s="1"/>
      <c r="V328" s="1"/>
    </row>
    <row r="329" spans="1:22" s="36" customFormat="1">
      <c r="A329" s="60" t="s">
        <v>318</v>
      </c>
      <c r="B329" s="1"/>
      <c r="C329" s="9" t="s">
        <v>319</v>
      </c>
      <c r="D329" s="31"/>
      <c r="E329" s="31"/>
      <c r="F329" s="31"/>
      <c r="G329" s="9"/>
      <c r="H329" s="9"/>
      <c r="I329" s="9"/>
      <c r="J329" s="9"/>
      <c r="K329" s="9"/>
      <c r="L329" s="9"/>
      <c r="M329" s="1"/>
      <c r="N329" s="1"/>
      <c r="O329" s="1"/>
      <c r="P329" s="1"/>
      <c r="Q329" s="1"/>
      <c r="R329" s="1"/>
      <c r="S329" s="1"/>
      <c r="T329" s="1"/>
      <c r="U329" s="1"/>
      <c r="V329" s="1"/>
    </row>
    <row r="330" spans="1:22" s="36" customFormat="1">
      <c r="A330" s="60"/>
      <c r="B330" s="1"/>
      <c r="C330" s="160" t="s">
        <v>320</v>
      </c>
      <c r="D330" s="9" t="s">
        <v>321</v>
      </c>
      <c r="E330" s="231">
        <v>704697</v>
      </c>
      <c r="F330" s="31"/>
      <c r="G330" s="9"/>
      <c r="H330" s="9"/>
      <c r="I330" s="9"/>
      <c r="J330" s="9"/>
      <c r="K330" s="9"/>
      <c r="L330" s="9"/>
      <c r="M330" s="1"/>
      <c r="N330" s="1"/>
      <c r="O330" s="1"/>
      <c r="P330" s="1"/>
      <c r="Q330" s="1"/>
      <c r="R330" s="1"/>
      <c r="S330" s="1"/>
      <c r="T330" s="1"/>
      <c r="U330" s="1"/>
      <c r="V330" s="1"/>
    </row>
    <row r="331" spans="1:22" s="36" customFormat="1">
      <c r="A331" s="60"/>
      <c r="B331" s="1"/>
      <c r="C331" s="160" t="s">
        <v>322</v>
      </c>
      <c r="D331" s="9" t="s">
        <v>321</v>
      </c>
      <c r="E331" s="233">
        <v>670317</v>
      </c>
      <c r="F331" s="31"/>
      <c r="G331" s="9"/>
      <c r="H331" s="9"/>
      <c r="I331" s="9"/>
      <c r="J331" s="9"/>
      <c r="K331" s="9"/>
      <c r="L331" s="9"/>
      <c r="M331" s="1"/>
      <c r="N331" s="1"/>
      <c r="O331" s="1"/>
      <c r="P331" s="1"/>
      <c r="Q331" s="1"/>
      <c r="R331" s="1"/>
      <c r="S331" s="1"/>
      <c r="T331" s="1"/>
      <c r="U331" s="1"/>
      <c r="V331" s="1"/>
    </row>
    <row r="332" spans="1:22" s="36" customFormat="1">
      <c r="A332" s="60"/>
      <c r="B332" s="1"/>
      <c r="C332" s="162" t="s">
        <v>323</v>
      </c>
      <c r="D332" s="9"/>
      <c r="E332" s="161">
        <f>+E331-E330</f>
        <v>-34380</v>
      </c>
      <c r="F332" s="31"/>
      <c r="G332" s="9"/>
      <c r="H332" s="9"/>
      <c r="I332" s="9"/>
      <c r="J332" s="9"/>
      <c r="K332" s="9"/>
      <c r="L332" s="9"/>
      <c r="M332" s="1"/>
      <c r="N332" s="1"/>
      <c r="O332" s="1"/>
      <c r="P332" s="1"/>
      <c r="Q332" s="1"/>
      <c r="R332" s="1"/>
      <c r="S332" s="1"/>
      <c r="T332" s="1"/>
      <c r="U332" s="1"/>
      <c r="V332" s="1"/>
    </row>
    <row r="333" spans="1:22" s="36" customFormat="1">
      <c r="A333" s="60"/>
      <c r="B333" s="1"/>
      <c r="C333" s="160" t="s">
        <v>324</v>
      </c>
      <c r="D333" s="9" t="s">
        <v>325</v>
      </c>
      <c r="E333" s="232">
        <v>33.484152946775509</v>
      </c>
      <c r="F333" s="31"/>
      <c r="G333" s="9"/>
      <c r="H333" s="9"/>
      <c r="I333" s="9"/>
      <c r="J333" s="9"/>
      <c r="K333" s="9"/>
      <c r="L333" s="9"/>
      <c r="M333" s="1"/>
      <c r="N333" s="1"/>
      <c r="O333" s="1"/>
      <c r="P333" s="1"/>
      <c r="Q333" s="1"/>
      <c r="R333" s="1"/>
      <c r="S333" s="1"/>
      <c r="T333" s="1"/>
      <c r="U333" s="1"/>
      <c r="V333" s="1"/>
    </row>
    <row r="334" spans="1:22" s="36" customFormat="1">
      <c r="A334" s="60"/>
      <c r="B334" s="1"/>
      <c r="C334" s="160" t="s">
        <v>326</v>
      </c>
      <c r="D334" s="9"/>
      <c r="E334" s="161">
        <f>+E332*E333</f>
        <v>-1151185.1783101421</v>
      </c>
      <c r="F334" s="9"/>
      <c r="G334" s="9"/>
      <c r="H334" s="9"/>
      <c r="I334" s="9"/>
      <c r="J334" s="9"/>
      <c r="K334" s="9"/>
      <c r="L334" s="9"/>
      <c r="M334" s="1"/>
      <c r="N334" s="1"/>
      <c r="O334" s="1"/>
      <c r="P334" s="1"/>
      <c r="Q334" s="1"/>
      <c r="R334" s="1"/>
      <c r="S334" s="1"/>
      <c r="T334" s="1"/>
      <c r="U334" s="1"/>
      <c r="V334" s="1"/>
    </row>
    <row r="335" spans="1:22">
      <c r="A335" s="159" t="s">
        <v>348</v>
      </c>
      <c r="B335" s="159"/>
      <c r="C335" s="234" t="s">
        <v>367</v>
      </c>
      <c r="D335" s="234"/>
      <c r="E335" s="234"/>
      <c r="F335" s="234"/>
      <c r="G335" s="234"/>
      <c r="H335" s="234"/>
      <c r="I335" s="234"/>
      <c r="J335" s="234"/>
      <c r="K335" s="234"/>
      <c r="L335" s="234"/>
    </row>
    <row r="336" spans="1:22" ht="33.75" customHeight="1">
      <c r="A336" s="159" t="s">
        <v>349</v>
      </c>
      <c r="B336" s="159"/>
      <c r="C336" s="234" t="s">
        <v>372</v>
      </c>
      <c r="D336" s="234"/>
      <c r="E336" s="234"/>
      <c r="F336" s="234"/>
      <c r="G336" s="234"/>
      <c r="H336" s="234"/>
      <c r="I336" s="234"/>
      <c r="J336" s="234"/>
      <c r="K336" s="234"/>
      <c r="L336" s="234"/>
    </row>
    <row r="337" spans="1:12">
      <c r="A337" s="60" t="s">
        <v>357</v>
      </c>
      <c r="B337" s="60"/>
      <c r="C337" s="9" t="s">
        <v>359</v>
      </c>
      <c r="D337" s="9"/>
      <c r="E337" s="9"/>
      <c r="F337" s="9"/>
      <c r="G337" s="9"/>
      <c r="H337" s="9"/>
      <c r="I337" s="9"/>
      <c r="J337" s="9"/>
      <c r="K337" s="9"/>
      <c r="L337" s="9"/>
    </row>
    <row r="338" spans="1:12">
      <c r="A338" s="60" t="s">
        <v>358</v>
      </c>
      <c r="C338" s="9" t="s">
        <v>360</v>
      </c>
      <c r="D338" s="9"/>
      <c r="E338" s="9"/>
      <c r="F338" s="9"/>
      <c r="G338" s="9"/>
      <c r="H338" s="9"/>
      <c r="I338" s="9"/>
      <c r="J338" s="9"/>
      <c r="K338" s="31"/>
    </row>
    <row r="341" spans="1:12">
      <c r="A341" s="60"/>
      <c r="B341" s="60"/>
      <c r="C341" s="9"/>
      <c r="D341" s="7"/>
      <c r="E341" s="7"/>
      <c r="F341" s="7"/>
      <c r="G341" s="7"/>
      <c r="H341" s="7"/>
      <c r="I341" s="7"/>
      <c r="J341" s="9"/>
    </row>
    <row r="342" spans="1:12">
      <c r="A342" s="60"/>
      <c r="C342" s="7"/>
      <c r="D342" s="7"/>
      <c r="E342" s="7"/>
      <c r="F342" s="7"/>
      <c r="G342" s="7"/>
      <c r="H342" s="7"/>
      <c r="I342" s="7"/>
      <c r="J342" s="7"/>
    </row>
  </sheetData>
  <mergeCells count="37">
    <mergeCell ref="K73:L73"/>
    <mergeCell ref="K291:L291"/>
    <mergeCell ref="C301:L301"/>
    <mergeCell ref="C299:L299"/>
    <mergeCell ref="O233:T233"/>
    <mergeCell ref="I219:L219"/>
    <mergeCell ref="K144:L144"/>
    <mergeCell ref="C206:D206"/>
    <mergeCell ref="K217:L217"/>
    <mergeCell ref="C202:D202"/>
    <mergeCell ref="C300:L300"/>
    <mergeCell ref="C319:L319"/>
    <mergeCell ref="C318:L318"/>
    <mergeCell ref="C317:L317"/>
    <mergeCell ref="C316:L316"/>
    <mergeCell ref="C315:L315"/>
    <mergeCell ref="C307:L307"/>
    <mergeCell ref="C306:L306"/>
    <mergeCell ref="C305:L305"/>
    <mergeCell ref="C304:L304"/>
    <mergeCell ref="C302:L302"/>
    <mergeCell ref="C335:L335"/>
    <mergeCell ref="C336:L336"/>
    <mergeCell ref="C326:L326"/>
    <mergeCell ref="F312:L312"/>
    <mergeCell ref="C303:L303"/>
    <mergeCell ref="C308:L308"/>
    <mergeCell ref="C314:L314"/>
    <mergeCell ref="C321:L321"/>
    <mergeCell ref="C309:L309"/>
    <mergeCell ref="F311:L311"/>
    <mergeCell ref="C313:L313"/>
    <mergeCell ref="C325:L325"/>
    <mergeCell ref="C324:L324"/>
    <mergeCell ref="C323:L323"/>
    <mergeCell ref="C322:L322"/>
    <mergeCell ref="C320:L320"/>
  </mergeCells>
  <phoneticPr fontId="0" type="noConversion"/>
  <conditionalFormatting sqref="N21">
    <cfRule type="cellIs" dxfId="0" priority="1" stopIfTrue="1" operator="equal">
      <formula>"ERROR in RR detail"</formula>
    </cfRule>
  </conditionalFormatting>
  <pageMargins left="0.5" right="0.5" top="0.75" bottom="0.75" header="0.5" footer="0.5"/>
  <pageSetup scale="60" fitToHeight="6" orientation="portrait" horizontalDpi="300" verticalDpi="300" r:id="rId1"/>
  <headerFooter alignWithMargins="0">
    <oddFooter>&amp;RV31
EFF 11.19.13</oddFooter>
  </headerFooter>
  <rowBreaks count="4" manualBreakCount="4">
    <brk id="72" max="16383" man="1"/>
    <brk id="143" max="16383" man="1"/>
    <brk id="216" max="16383" man="1"/>
    <brk id="290" max="16383" man="1"/>
  </rowBreaks>
  <colBreaks count="1" manualBreakCount="1">
    <brk id="1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E74AD210F0824987A1E945A06FC061" ma:contentTypeVersion="" ma:contentTypeDescription="Create a new document." ma:contentTypeScope="" ma:versionID="4d6477bfb893cc9e8c02b37d3cc60969">
  <xsd:schema xmlns:xsd="http://www.w3.org/2001/XMLSchema" xmlns:xs="http://www.w3.org/2001/XMLSchema" xmlns:p="http://schemas.microsoft.com/office/2006/metadata/properties" xmlns:ns2="$ListId:Library;" targetNamespace="http://schemas.microsoft.com/office/2006/metadata/properties" ma:root="true" ma:fieldsID="f0a7ed3631af1f39076cc3123727656e" ns2:_="">
    <xsd:import namespace="$ListId:Library;"/>
    <xsd:element name="properties">
      <xsd:complexType>
        <xsd:sequence>
          <xsd:element name="documentManagement">
            <xsd:complexType>
              <xsd:all>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Library;"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mments xmlns="$ListId:Library;"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D10331-6AF5-447C-83DE-5BD0718B8E1E}"/>
</file>

<file path=customXml/itemProps2.xml><?xml version="1.0" encoding="utf-8"?>
<ds:datastoreItem xmlns:ds="http://schemas.openxmlformats.org/officeDocument/2006/customXml" ds:itemID="{563C7B54-76B6-44BF-A05C-B15EC564293A}"/>
</file>

<file path=customXml/itemProps3.xml><?xml version="1.0" encoding="utf-8"?>
<ds:datastoreItem xmlns:ds="http://schemas.openxmlformats.org/officeDocument/2006/customXml" ds:itemID="{4CA85A8A-F5F0-44DC-9F7C-E89B1CAD10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OTP Attach O</vt:lpstr>
      <vt:lpstr>'OTP Attach O'!Print_Area</vt:lpstr>
    </vt:vector>
  </TitlesOfParts>
  <Company>Otter Tail Power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ama2</dc:creator>
  <cp:lastModifiedBy>Petersen, Christine</cp:lastModifiedBy>
  <cp:lastPrinted>2011-11-17T16:14:17Z</cp:lastPrinted>
  <dcterms:created xsi:type="dcterms:W3CDTF">2009-10-01T13:58:58Z</dcterms:created>
  <dcterms:modified xsi:type="dcterms:W3CDTF">2016-11-15T21:56:29Z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0x010100FAE74AD210F0824987A1E945A06FC061</vt:lpwstr>
  </property>
</Properties>
</file>