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795" windowHeight="13545"/>
  </bookViews>
  <sheets>
    <sheet name="Attach MM ER12-312" sheetId="2" r:id="rId1"/>
    <sheet name="Forward Rate TO Support Data" sheetId="3" r:id="rId2"/>
    <sheet name="Project Descriptions" sheetId="4" r:id="rId3"/>
  </sheets>
  <externalReferences>
    <externalReference r:id="rId4"/>
  </externalReferences>
  <definedNames>
    <definedName name="CH_COS">#REF!</definedName>
    <definedName name="NSP_COS">#REF!</definedName>
    <definedName name="_xlnm.Print_Area" localSheetId="0">'Attach MM ER12-312'!$A$1:$R$112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25725"/>
</workbook>
</file>

<file path=xl/calcChain.xml><?xml version="1.0" encoding="utf-8"?>
<calcChain xmlns="http://schemas.openxmlformats.org/spreadsheetml/2006/main">
  <c r="J19" i="2"/>
  <c r="J18"/>
  <c r="L61" i="3"/>
  <c r="K61"/>
  <c r="J61"/>
  <c r="I61"/>
  <c r="H61"/>
  <c r="G61"/>
  <c r="F61"/>
  <c r="E61"/>
  <c r="D61"/>
  <c r="C61"/>
  <c r="L55"/>
  <c r="K55"/>
  <c r="J55"/>
  <c r="I55"/>
  <c r="H55"/>
  <c r="G55"/>
  <c r="F55"/>
  <c r="E55"/>
  <c r="D55"/>
  <c r="C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L44"/>
  <c r="K44"/>
  <c r="J44"/>
  <c r="I44"/>
  <c r="H44"/>
  <c r="G44"/>
  <c r="F44"/>
  <c r="E44"/>
  <c r="D44"/>
  <c r="C44"/>
  <c r="L43"/>
  <c r="L56" s="1"/>
  <c r="K43"/>
  <c r="K56" s="1"/>
  <c r="J43"/>
  <c r="J56" s="1"/>
  <c r="I43"/>
  <c r="I56" s="1"/>
  <c r="H43"/>
  <c r="H56" s="1"/>
  <c r="G43"/>
  <c r="G56" s="1"/>
  <c r="F43"/>
  <c r="F56" s="1"/>
  <c r="E43"/>
  <c r="E56" s="1"/>
  <c r="D43"/>
  <c r="D56" s="1"/>
  <c r="C43"/>
  <c r="C56" s="1"/>
  <c r="L39"/>
  <c r="K39"/>
  <c r="J39"/>
  <c r="I39"/>
  <c r="H39"/>
  <c r="G39"/>
  <c r="F39"/>
  <c r="E39"/>
  <c r="D39"/>
  <c r="C39"/>
  <c r="L23"/>
  <c r="K23"/>
  <c r="J23"/>
  <c r="I23"/>
  <c r="H23"/>
  <c r="G23"/>
  <c r="F23"/>
  <c r="E23"/>
  <c r="D23"/>
  <c r="C23"/>
  <c r="B22"/>
  <c r="B38" s="1"/>
  <c r="B55" s="1"/>
  <c r="B11"/>
  <c r="B44" s="1"/>
  <c r="B10"/>
  <c r="B26" s="1"/>
  <c r="L74" i="2"/>
  <c r="L73"/>
  <c r="L72"/>
  <c r="J27"/>
  <c r="J33" s="1"/>
  <c r="J34" s="1"/>
  <c r="L34" s="1"/>
  <c r="J38"/>
  <c r="L38" s="1"/>
  <c r="J42"/>
  <c r="L42" s="1"/>
  <c r="Q92"/>
  <c r="C61"/>
  <c r="J61"/>
  <c r="R62"/>
  <c r="J62"/>
  <c r="J64"/>
  <c r="J20" l="1"/>
  <c r="J48" s="1"/>
  <c r="L48" s="1"/>
  <c r="J52"/>
  <c r="L52" s="1"/>
  <c r="B27" i="3"/>
  <c r="B43"/>
  <c r="L44" i="2"/>
  <c r="J29"/>
  <c r="L29" s="1"/>
  <c r="J44"/>
  <c r="L54" l="1"/>
  <c r="M73" s="1"/>
  <c r="N73" s="1"/>
  <c r="M72"/>
  <c r="N72" s="1"/>
  <c r="G73"/>
  <c r="H73" s="1"/>
  <c r="G72"/>
  <c r="H72" s="1"/>
  <c r="G74"/>
  <c r="I74"/>
  <c r="J74" s="1"/>
  <c r="I73"/>
  <c r="J73" s="1"/>
  <c r="I72"/>
  <c r="J72" s="1"/>
  <c r="H74"/>
  <c r="M74" l="1"/>
  <c r="N74" s="1"/>
  <c r="K73"/>
  <c r="P73" s="1"/>
  <c r="R73" s="1"/>
  <c r="K72"/>
  <c r="P72" s="1"/>
  <c r="R72" s="1"/>
  <c r="K74"/>
  <c r="P74" s="1"/>
  <c r="R74" s="1"/>
  <c r="R92" l="1"/>
  <c r="P92"/>
  <c r="P94" s="1"/>
</calcChain>
</file>

<file path=xl/sharedStrings.xml><?xml version="1.0" encoding="utf-8"?>
<sst xmlns="http://schemas.openxmlformats.org/spreadsheetml/2006/main" count="257" uniqueCount="205">
  <si>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</si>
  <si>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</si>
  <si>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</si>
  <si>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</si>
  <si>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</si>
  <si>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</si>
  <si>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</si>
  <si>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</si>
  <si>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</si>
  <si>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</si>
  <si>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</si>
  <si>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</si>
  <si>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</si>
  <si>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</si>
  <si>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</si>
  <si>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</si>
  <si>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</si>
  <si>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</si>
  <si>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</si>
  <si>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</si>
  <si>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</si>
  <si>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</si>
  <si>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</si>
  <si>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</si>
  <si>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</si>
  <si>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</si>
  <si>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</si>
  <si>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</si>
  <si>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</si>
  <si>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</si>
  <si>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</si>
  <si>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</si>
  <si>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</si>
  <si>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</si>
  <si>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</si>
  <si>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</si>
  <si>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</si>
  <si>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</si>
  <si>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</si>
  <si>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</si>
  <si>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</si>
  <si>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</si>
  <si>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</si>
  <si>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</si>
  <si>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</si>
  <si>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</si>
  <si>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</si>
  <si>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</si>
  <si>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</si>
  <si>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</si>
  <si>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</si>
  <si>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</si>
  <si>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</si>
  <si>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</si>
  <si>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</si>
  <si>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</si>
  <si>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</si>
  <si>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</si>
  <si>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5 divided by line 1 col 3)</t>
  </si>
  <si>
    <t>(line 10 divided by line 2 col 3)</t>
  </si>
  <si>
    <t>Attach O, p 3, line 27 col 5</t>
  </si>
  <si>
    <t>(Note E)</t>
  </si>
  <si>
    <t>(Note F)</t>
  </si>
  <si>
    <t>Rev. Req. Adj For Attachment O</t>
  </si>
  <si>
    <t xml:space="preserve">Project Net Plant 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</si>
  <si>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</si>
  <si>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</si>
  <si>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</si>
  <si>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</si>
  <si>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</si>
  <si>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</si>
  <si>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</si>
  <si>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</si>
  <si>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</si>
  <si>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</si>
  <si>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</si>
  <si>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</si>
  <si>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</si>
  <si>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</si>
  <si>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</si>
  <si>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</si>
  <si>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</si>
  <si>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</si>
  <si>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(Page 1 line 14)</t>
  </si>
  <si>
    <t>Attachment MM</t>
  </si>
  <si>
    <t>Multi-Value Projects (MVP)</t>
  </si>
  <si>
    <t>Multi-Value Project (MVP) Revenue Requirement Calculation</t>
  </si>
  <si>
    <t>MVP Annual Adjusted Revenue Requirement</t>
  </si>
  <si>
    <t>MVP Total Annual Revenue Requirements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</si>
  <si>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</si>
  <si>
    <t>(inputs from Attachment O are rounded to whole dollars)</t>
  </si>
  <si>
    <t>Transmission Accumulated Depreciation</t>
  </si>
  <si>
    <t>Attach O, p 2, line 8 col 5 (Note A)</t>
  </si>
  <si>
    <t>Line 1 minus Line 1a (Note B)</t>
  </si>
  <si>
    <t>O&amp;M TRANSMISSION EXPENSE</t>
  </si>
  <si>
    <t>Transmission O&amp;M</t>
  </si>
  <si>
    <t>Attach O, p 3, line 1 col 5</t>
  </si>
  <si>
    <t>3a</t>
  </si>
  <si>
    <t>3b</t>
  </si>
  <si>
    <t>Less: LSE Expenses included in above, if any</t>
  </si>
  <si>
    <t>Less: Account 565 included in above, if any</t>
  </si>
  <si>
    <t>Adjusted Transmission O&amp;M</t>
  </si>
  <si>
    <t>3c</t>
  </si>
  <si>
    <t>3d</t>
  </si>
  <si>
    <t>Annual Allocation Factor for Transmission O&amp;M</t>
  </si>
  <si>
    <t>Line 3a minus Line 3b minus Line 3c</t>
  </si>
  <si>
    <t>OTHER O&amp;M EXPENSE</t>
  </si>
  <si>
    <t>4b</t>
  </si>
  <si>
    <t>Other O&amp;M Allocated to Transmission</t>
  </si>
  <si>
    <t>Annual Allocation Factor for Other O&amp;M</t>
  </si>
  <si>
    <t>Annual Allocation Factor for Other Expense</t>
  </si>
  <si>
    <t>Sum of line 4b, 6, and 8</t>
  </si>
  <si>
    <t>4a</t>
  </si>
  <si>
    <t>(Line 3d divided by line 1a, col 3)</t>
  </si>
  <si>
    <t>Project Gross Plant</t>
  </si>
  <si>
    <t>Project Accumulated Depreciation</t>
  </si>
  <si>
    <t>(5)</t>
  </si>
  <si>
    <t>Transmission O&amp;M Annual Allocation Factor</t>
  </si>
  <si>
    <t>Page 1 line 4</t>
  </si>
  <si>
    <t>Annual Allocation for Transmission O&amp;M Expense</t>
  </si>
  <si>
    <t>(Col 4 * Col 5)</t>
  </si>
  <si>
    <t>(6)</t>
  </si>
  <si>
    <t>(7)</t>
  </si>
  <si>
    <t>Other Expense Annual Allocation Factor</t>
  </si>
  <si>
    <t>(8)</t>
  </si>
  <si>
    <t>Annual Allocation for Other Expense</t>
  </si>
  <si>
    <t>(9)</t>
  </si>
  <si>
    <t>(Col 6 + Col 8)</t>
  </si>
  <si>
    <t>(10)</t>
  </si>
  <si>
    <t>(Col 3 - Col 4)</t>
  </si>
  <si>
    <t>(11)</t>
  </si>
  <si>
    <t>(12)</t>
  </si>
  <si>
    <t>(Col 10 * Col 11)</t>
  </si>
  <si>
    <t>(13)</t>
  </si>
  <si>
    <t>(14)</t>
  </si>
  <si>
    <t>(Sum Col. 9, 12 &amp; 13)</t>
  </si>
  <si>
    <t>(15)</t>
  </si>
  <si>
    <t>(16)</t>
  </si>
  <si>
    <t>Sum Col. 14 &amp; 15
(Note G)</t>
  </si>
  <si>
    <t>Note deliberately left blank.</t>
  </si>
  <si>
    <t>Project Gross Plant is the total capital investment for the project calculated in the same method as the gross plant value in line 1 and includes CWIP in rate base when authorized by FERC order less any prefunded AFUDC, if applicable.  This value includes subsequent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</si>
  <si>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</si>
  <si>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</si>
  <si>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Page 1 line 9</t>
  </si>
  <si>
    <t>(Col 3 * Col 7)</t>
  </si>
  <si>
    <t>Line 3 minus Line 3d</t>
  </si>
  <si>
    <t>Line 4a divided by Line 1, col 3</t>
  </si>
  <si>
    <t>Attach O, p 3, line 1a col 5, if any</t>
  </si>
  <si>
    <t>Attach O, p 3, line 2 col 5, if any</t>
  </si>
  <si>
    <t>Transmission Accumulated Depreciation comports with this Note A and Note B below.  References to Attachment O "Column 5" throughout this template is an illustrative column designation intended to reference the appropriate right-most column in Attachment O which position may vary by company.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</si>
  <si>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</si>
  <si>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subsequent capital investments required to maintain the facilities to their original capabilities.</t>
  </si>
  <si>
    <t>Brookings CAPX</t>
  </si>
  <si>
    <t>BSAT-BSS-Ellendale</t>
  </si>
  <si>
    <t>BSAT-BSS-Brookings</t>
  </si>
  <si>
    <t>For  the 12 months ended 12/31/13</t>
  </si>
  <si>
    <t>Otter Tail Power Company</t>
  </si>
  <si>
    <t>Attachment MM - Supporting Data for Network Upgrade Charge Calculation - Forward Looking Rate Transmission Owner</t>
  </si>
  <si>
    <t xml:space="preserve">Rate Year </t>
  </si>
  <si>
    <t>Reporting Company</t>
  </si>
  <si>
    <t>MVP's</t>
  </si>
  <si>
    <t>Reliability</t>
  </si>
  <si>
    <t>MTEP Project ID</t>
  </si>
  <si>
    <t>1203</t>
  </si>
  <si>
    <t>2220</t>
  </si>
  <si>
    <t>2221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</si>
  <si>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</si>
  <si>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</si>
  <si>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</si>
  <si>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</si>
  <si>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</si>
  <si>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</si>
  <si>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</si>
  <si>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</si>
  <si>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</si>
  <si>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OTP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</si>
  <si>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</si>
  <si>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</si>
  <si>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</si>
  <si>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</si>
  <si>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</si>
  <si>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</si>
  <si>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</si>
  <si>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</si>
  <si>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</si>
  <si>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</si>
  <si>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</si>
  <si>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</si>
  <si>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</si>
  <si>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</si>
  <si>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</si>
  <si>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</si>
  <si>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</si>
  <si>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</si>
  <si>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</si>
  <si>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</si>
  <si>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</si>
  <si>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</si>
  <si>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</si>
  <si>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MM - Description of Facilities Included in Network Upgrade Charge</t>
  </si>
  <si>
    <t>Record Date</t>
  </si>
  <si>
    <t>Description of Facilities Included in Network Upgrade Charge as of Record Date</t>
  </si>
  <si>
    <t>Facility # 4092, 6382: Big Stone South - Ellendale 345 kV line; Ellendale 345/230 kV Substation; Ellendale 345/230 kV Transformer</t>
  </si>
  <si>
    <t>Facility # 1881, 1882, 1883, 1884, 1885, 1886, 1887, 1888, 1889, 1893, 1894, 1895, 1897, 2649, 4224, 5624, 7080, 7081, 7082: Brookings Cty-Lyon Cty (Single Ckt 345 kV); Lyon Cty-Cedar Mountain-Helena (Double Ckt 345 kV); Helena-Lake Marion-Hampton Corner (Single Ckt 345 kV); Lyon Cty-Hazel (Single Ckt 345 kV); Hazel-Minnesota Valley (Single Ckt 345 kV, initially operate at 230 kV); Cedar Mountain-Franklin (Single Ckt 115 kV);  Chub Lake 115/69 kV Transformer Upgrade; Lake Marion - Lake Marion Tap 69 kV breaker and deadend; Arlington - Green Isle 69 kV Upgrade</t>
  </si>
  <si>
    <t>Facility # 4116, 4117, 6383, 6384, 6387, 6572, 6588, 6589:  Big Stone South - Brookings 345 kV line (double ckt capable); Big Stone South 345/230 kV Substation, Big Stone South 345/230 kV Transformers 1 &amp; 2; Big Stone - Big Stone South 230 kV line 1 &amp; 2; Brookings County Substation Termination and conversion to breaker-and-a-half; Big Stone (Plant) 230 kV Substation Equipment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</si>
</sst>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  <numFmt numFmtId="171" formatCode="[$-409]mmmm\ d\,\ yyyy;@"/>
    <numFmt numFmtId="172" formatCode="#,##0;\-#,##0;&quot;-&quot;"/>
    <numFmt numFmtId="173" formatCode="#,##0.00&quot;£&quot;_);\(#,##0.00&quot;£&quot;\)"/>
    <numFmt numFmtId="174" formatCode="mm/dd/yy"/>
  </numFmts>
  <fonts count="82">
    <font>
      <sz val="12"/>
      <name val="Arial MT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u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9">
    <xf numFmtId="167" fontId="0" fillId="0" borderId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vertical="top"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7" fillId="0" borderId="0"/>
    <xf numFmtId="0" fontId="7" fillId="0" borderId="0"/>
    <xf numFmtId="167" fontId="18" fillId="0" borderId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22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23" borderId="0" applyNumberFormat="0" applyBorder="0" applyAlignment="0" applyProtection="0"/>
    <xf numFmtId="0" fontId="50" fillId="6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29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30" borderId="0" applyNumberFormat="0" applyBorder="0" applyAlignment="0" applyProtection="0"/>
    <xf numFmtId="0" fontId="50" fillId="14" borderId="0" applyNumberFormat="0" applyBorder="0" applyAlignment="0" applyProtection="0"/>
    <xf numFmtId="0" fontId="50" fillId="17" borderId="0" applyNumberFormat="0" applyBorder="0" applyAlignment="0" applyProtection="0"/>
    <xf numFmtId="0" fontId="51" fillId="5" borderId="0" applyNumberFormat="0" applyBorder="0" applyAlignment="0" applyProtection="0"/>
    <xf numFmtId="0" fontId="41" fillId="0" borderId="25">
      <alignment horizontal="right"/>
    </xf>
    <xf numFmtId="172" fontId="40" fillId="0" borderId="0" applyFill="0" applyBorder="0" applyAlignment="0"/>
    <xf numFmtId="0" fontId="52" fillId="31" borderId="1" applyNumberFormat="0" applyAlignment="0" applyProtection="0"/>
    <xf numFmtId="0" fontId="53" fillId="21" borderId="2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4" fillId="0" borderId="0" applyNumberFormat="0" applyAlignment="0">
      <alignment horizontal="left"/>
    </xf>
    <xf numFmtId="0" fontId="4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5" fillId="0" borderId="0" applyNumberFormat="0" applyAlignment="0">
      <alignment horizontal="left"/>
    </xf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38" fontId="46" fillId="32" borderId="0" applyNumberFormat="0" applyBorder="0" applyAlignment="0" applyProtection="0"/>
    <xf numFmtId="0" fontId="25" fillId="0" borderId="26" applyNumberFormat="0" applyAlignment="0" applyProtection="0">
      <alignment horizontal="left" vertical="center"/>
    </xf>
    <xf numFmtId="0" fontId="25" fillId="0" borderId="12">
      <alignment horizontal="left" vertical="center"/>
    </xf>
    <xf numFmtId="0" fontId="56" fillId="0" borderId="27" applyNumberFormat="0" applyFill="0" applyAlignment="0" applyProtection="0"/>
    <xf numFmtId="0" fontId="57" fillId="0" borderId="28" applyNumberFormat="0" applyFill="0" applyAlignment="0" applyProtection="0"/>
    <xf numFmtId="0" fontId="58" fillId="0" borderId="29" applyNumberFormat="0" applyFill="0" applyAlignment="0" applyProtection="0"/>
    <xf numFmtId="0" fontId="58" fillId="0" borderId="0" applyNumberFormat="0" applyFill="0" applyBorder="0" applyAlignment="0" applyProtection="0"/>
    <xf numFmtId="10" fontId="46" fillId="33" borderId="13" applyNumberFormat="0" applyBorder="0" applyAlignment="0" applyProtection="0"/>
    <xf numFmtId="0" fontId="59" fillId="22" borderId="1" applyNumberFormat="0" applyAlignment="0" applyProtection="0"/>
    <xf numFmtId="0" fontId="60" fillId="0" borderId="30" applyNumberFormat="0" applyFill="0" applyAlignment="0" applyProtection="0"/>
    <xf numFmtId="0" fontId="61" fillId="22" borderId="0" applyNumberFormat="0" applyBorder="0" applyAlignment="0" applyProtection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40" fillId="0" borderId="0"/>
    <xf numFmtId="0" fontId="7" fillId="0" borderId="0"/>
    <xf numFmtId="0" fontId="42" fillId="0" borderId="0"/>
    <xf numFmtId="0" fontId="6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18" fillId="0" borderId="0"/>
    <xf numFmtId="39" fontId="18" fillId="0" borderId="0"/>
    <xf numFmtId="0" fontId="4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39" fontId="18" fillId="0" borderId="0"/>
    <xf numFmtId="0" fontId="4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0" fontId="1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39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23" borderId="7" applyNumberFormat="0" applyFont="0" applyAlignment="0" applyProtection="0"/>
    <xf numFmtId="0" fontId="42" fillId="23" borderId="7" applyNumberFormat="0" applyFont="0" applyAlignment="0" applyProtection="0"/>
    <xf numFmtId="0" fontId="42" fillId="23" borderId="7" applyNumberFormat="0" applyFont="0" applyAlignment="0" applyProtection="0"/>
    <xf numFmtId="0" fontId="62" fillId="31" borderId="8" applyNumberFormat="0" applyAlignment="0" applyProtection="0"/>
    <xf numFmtId="9" fontId="1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4" fontId="47" fillId="0" borderId="0" applyNumberFormat="0" applyFill="0" applyBorder="0" applyAlignment="0" applyProtection="0">
      <alignment horizontal="left"/>
    </xf>
    <xf numFmtId="40" fontId="48" fillId="0" borderId="0" applyBorder="0">
      <alignment horizontal="right"/>
    </xf>
    <xf numFmtId="0" fontId="63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6" borderId="0" applyNumberFormat="0" applyBorder="0" applyAlignment="0" applyProtection="0"/>
    <xf numFmtId="0" fontId="73" fillId="37" borderId="35" applyNumberFormat="0" applyAlignment="0" applyProtection="0"/>
    <xf numFmtId="0" fontId="74" fillId="38" borderId="36" applyNumberFormat="0" applyAlignment="0" applyProtection="0"/>
    <xf numFmtId="0" fontId="75" fillId="38" borderId="35" applyNumberFormat="0" applyAlignment="0" applyProtection="0"/>
    <xf numFmtId="0" fontId="76" fillId="0" borderId="37" applyNumberFormat="0" applyFill="0" applyAlignment="0" applyProtection="0"/>
    <xf numFmtId="0" fontId="77" fillId="39" borderId="3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0" applyNumberFormat="0" applyFill="0" applyAlignment="0" applyProtection="0"/>
    <xf numFmtId="0" fontId="8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1" fillId="56" borderId="0" applyNumberFormat="0" applyBorder="0" applyAlignment="0" applyProtection="0"/>
    <xf numFmtId="0" fontId="8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81" fillId="60" borderId="0" applyNumberFormat="0" applyBorder="0" applyAlignment="0" applyProtection="0"/>
    <xf numFmtId="0" fontId="8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81" fillId="64" borderId="0" applyNumberFormat="0" applyBorder="0" applyAlignment="0" applyProtection="0"/>
    <xf numFmtId="0" fontId="1" fillId="0" borderId="0"/>
    <xf numFmtId="0" fontId="1" fillId="0" borderId="0"/>
    <xf numFmtId="0" fontId="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0" borderId="39" applyNumberFormat="0" applyFont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39" applyNumberFormat="0" applyFont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40" borderId="39" applyNumberFormat="0" applyFont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40" borderId="39" applyNumberFormat="0" applyFont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37" borderId="35" applyNumberFormat="0" applyAlignment="0" applyProtection="0"/>
    <xf numFmtId="0" fontId="73" fillId="37" borderId="35" applyNumberFormat="0" applyAlignment="0" applyProtection="0"/>
    <xf numFmtId="0" fontId="18" fillId="0" borderId="0"/>
    <xf numFmtId="0" fontId="73" fillId="37" borderId="35" applyNumberFormat="0" applyAlignment="0" applyProtection="0"/>
  </cellStyleXfs>
  <cellXfs count="209">
    <xf numFmtId="167" fontId="0" fillId="0" borderId="0" xfId="0" applyAlignment="1"/>
    <xf numFmtId="3" fontId="23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3" fillId="24" borderId="0" xfId="30" applyNumberFormat="1" applyFont="1" applyFill="1" applyBorder="1" applyAlignment="1"/>
    <xf numFmtId="167" fontId="0" fillId="0" borderId="10" xfId="0" applyFill="1" applyBorder="1" applyAlignment="1"/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Protection="1">
      <protection locked="0"/>
    </xf>
    <xf numFmtId="0" fontId="23" fillId="0" borderId="0" xfId="0" applyNumberFormat="1" applyFont="1" applyFill="1" applyBorder="1"/>
    <xf numFmtId="0" fontId="0" fillId="0" borderId="0" xfId="0" applyNumberFormat="1" applyFont="1" applyFill="1" applyBorder="1"/>
    <xf numFmtId="0" fontId="24" fillId="0" borderId="0" xfId="0" applyNumberFormat="1" applyFont="1" applyFill="1" applyBorder="1"/>
    <xf numFmtId="167" fontId="0" fillId="0" borderId="0" xfId="0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3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165" fontId="25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6" fillId="0" borderId="0" xfId="0" applyFont="1" applyFill="1" applyBorder="1" applyAlignment="1"/>
    <xf numFmtId="3" fontId="25" fillId="0" borderId="0" xfId="0" applyNumberFormat="1" applyFont="1" applyFill="1" applyBorder="1" applyAlignment="1"/>
    <xf numFmtId="10" fontId="25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30" fillId="0" borderId="0" xfId="0" applyFont="1" applyFill="1" applyBorder="1" applyAlignment="1"/>
    <xf numFmtId="3" fontId="27" fillId="0" borderId="0" xfId="0" applyNumberFormat="1" applyFont="1" applyFill="1" applyBorder="1" applyAlignment="1"/>
    <xf numFmtId="10" fontId="23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7" fillId="0" borderId="0" xfId="0" applyNumberFormat="1" applyFont="1" applyFill="1" applyBorder="1"/>
    <xf numFmtId="167" fontId="23" fillId="0" borderId="0" xfId="0" applyFont="1" applyFill="1" applyBorder="1" applyAlignment="1"/>
    <xf numFmtId="167" fontId="23" fillId="0" borderId="0" xfId="0" applyFont="1" applyFill="1" applyBorder="1" applyAlignment="1">
      <alignment horizontal="right"/>
    </xf>
    <xf numFmtId="167" fontId="26" fillId="0" borderId="11" xfId="0" applyFont="1" applyFill="1" applyBorder="1" applyAlignment="1">
      <alignment horizontal="center" wrapText="1"/>
    </xf>
    <xf numFmtId="167" fontId="26" fillId="0" borderId="12" xfId="0" applyFont="1" applyFill="1" applyBorder="1" applyAlignment="1"/>
    <xf numFmtId="167" fontId="26" fillId="0" borderId="12" xfId="0" applyFont="1" applyFill="1" applyBorder="1" applyAlignment="1">
      <alignment horizontal="center" wrapText="1"/>
    </xf>
    <xf numFmtId="0" fontId="25" fillId="0" borderId="12" xfId="0" applyNumberFormat="1" applyFont="1" applyFill="1" applyBorder="1" applyAlignment="1">
      <alignment horizontal="center" wrapText="1"/>
    </xf>
    <xf numFmtId="167" fontId="26" fillId="0" borderId="13" xfId="0" applyFont="1" applyFill="1" applyBorder="1" applyAlignment="1">
      <alignment horizontal="center" wrapText="1"/>
    </xf>
    <xf numFmtId="3" fontId="25" fillId="0" borderId="13" xfId="0" applyNumberFormat="1" applyFont="1" applyFill="1" applyBorder="1" applyAlignment="1">
      <alignment horizontal="center" wrapText="1"/>
    </xf>
    <xf numFmtId="3" fontId="25" fillId="0" borderId="12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/>
    <xf numFmtId="0" fontId="23" fillId="0" borderId="12" xfId="0" applyNumberFormat="1" applyFont="1" applyFill="1" applyBorder="1"/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0" fontId="23" fillId="0" borderId="14" xfId="0" applyNumberFormat="1" applyFont="1" applyFill="1" applyBorder="1"/>
    <xf numFmtId="0" fontId="23" fillId="0" borderId="15" xfId="0" applyNumberFormat="1" applyFont="1" applyFill="1" applyBorder="1"/>
    <xf numFmtId="3" fontId="23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8" fillId="0" borderId="0" xfId="0" applyFont="1" applyFill="1" applyBorder="1" applyAlignment="1"/>
    <xf numFmtId="167" fontId="28" fillId="0" borderId="15" xfId="0" applyFont="1" applyFill="1" applyBorder="1" applyAlignment="1"/>
    <xf numFmtId="167" fontId="0" fillId="0" borderId="16" xfId="0" applyFill="1" applyBorder="1" applyAlignment="1"/>
    <xf numFmtId="167" fontId="28" fillId="0" borderId="10" xfId="0" applyFont="1" applyFill="1" applyBorder="1" applyAlignment="1"/>
    <xf numFmtId="167" fontId="28" fillId="0" borderId="17" xfId="0" applyFont="1" applyFill="1" applyBorder="1" applyAlignment="1"/>
    <xf numFmtId="167" fontId="28" fillId="0" borderId="0" xfId="0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167" fontId="18" fillId="0" borderId="0" xfId="0" applyFont="1" applyFill="1" applyBorder="1" applyAlignment="1">
      <alignment horizontal="center"/>
    </xf>
    <xf numFmtId="167" fontId="18" fillId="0" borderId="0" xfId="0" applyFont="1" applyFill="1" applyBorder="1" applyAlignment="1"/>
    <xf numFmtId="167" fontId="18" fillId="0" borderId="0" xfId="0" applyFont="1" applyFill="1" applyBorder="1" applyAlignment="1">
      <alignment horizontal="center" vertical="top"/>
    </xf>
    <xf numFmtId="167" fontId="7" fillId="0" borderId="0" xfId="0" applyFont="1" applyFill="1" applyBorder="1" applyAlignment="1"/>
    <xf numFmtId="1" fontId="23" fillId="0" borderId="0" xfId="28" applyNumberFormat="1" applyFont="1" applyFill="1" applyBorder="1" applyAlignment="1">
      <alignment horizontal="center"/>
    </xf>
    <xf numFmtId="167" fontId="23" fillId="0" borderId="18" xfId="0" applyFont="1" applyFill="1" applyBorder="1" applyAlignment="1"/>
    <xf numFmtId="49" fontId="31" fillId="0" borderId="0" xfId="0" applyNumberFormat="1" applyFont="1" applyFill="1" applyBorder="1" applyAlignment="1">
      <alignment horizontal="left"/>
    </xf>
    <xf numFmtId="167" fontId="31" fillId="0" borderId="0" xfId="0" applyFont="1" applyFill="1" applyBorder="1" applyAlignment="1"/>
    <xf numFmtId="49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41" fontId="23" fillId="0" borderId="0" xfId="0" applyNumberFormat="1" applyFont="1" applyFill="1" applyBorder="1" applyAlignment="1"/>
    <xf numFmtId="10" fontId="26" fillId="0" borderId="0" xfId="43" applyNumberFormat="1" applyFont="1" applyFill="1" applyBorder="1" applyAlignment="1"/>
    <xf numFmtId="0" fontId="0" fillId="0" borderId="0" xfId="0" quotePrefix="1" applyNumberFormat="1" applyFill="1" applyBorder="1" applyAlignment="1" applyProtection="1">
      <alignment horizontal="center"/>
      <protection locked="0"/>
    </xf>
    <xf numFmtId="169" fontId="25" fillId="0" borderId="0" xfId="0" quotePrefix="1" applyNumberFormat="1" applyFont="1" applyFill="1" applyBorder="1" applyAlignment="1">
      <alignment horizontal="center"/>
    </xf>
    <xf numFmtId="0" fontId="23" fillId="0" borderId="12" xfId="0" quotePrefix="1" applyNumberFormat="1" applyFont="1" applyFill="1" applyBorder="1" applyAlignment="1">
      <alignment horizontal="center"/>
    </xf>
    <xf numFmtId="0" fontId="23" fillId="0" borderId="13" xfId="0" quotePrefix="1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/>
    <xf numFmtId="168" fontId="23" fillId="0" borderId="15" xfId="30" applyNumberFormat="1" applyFont="1" applyFill="1" applyBorder="1" applyAlignment="1"/>
    <xf numFmtId="168" fontId="0" fillId="0" borderId="15" xfId="30" applyNumberFormat="1" applyFont="1" applyFill="1" applyBorder="1" applyAlignment="1"/>
    <xf numFmtId="167" fontId="26" fillId="0" borderId="19" xfId="0" applyFont="1" applyFill="1" applyBorder="1" applyAlignment="1">
      <alignment horizontal="center" wrapText="1"/>
    </xf>
    <xf numFmtId="170" fontId="23" fillId="0" borderId="0" xfId="28" applyNumberFormat="1" applyFont="1" applyFill="1" applyBorder="1" applyAlignment="1"/>
    <xf numFmtId="170" fontId="23" fillId="24" borderId="0" xfId="28" applyNumberFormat="1" applyFont="1" applyFill="1" applyBorder="1" applyAlignment="1"/>
    <xf numFmtId="170" fontId="23" fillId="24" borderId="10" xfId="28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8" fontId="0" fillId="0" borderId="0" xfId="30" applyNumberFormat="1" applyFont="1" applyFill="1" applyBorder="1" applyAlignment="1"/>
    <xf numFmtId="170" fontId="0" fillId="24" borderId="0" xfId="28" applyNumberFormat="1" applyFont="1" applyFill="1" applyBorder="1" applyAlignment="1"/>
    <xf numFmtId="49" fontId="23" fillId="24" borderId="0" xfId="0" applyNumberFormat="1" applyFont="1" applyFill="1" applyBorder="1" applyAlignment="1"/>
    <xf numFmtId="0" fontId="33" fillId="0" borderId="0" xfId="47" applyFont="1">
      <alignment vertical="top"/>
    </xf>
    <xf numFmtId="0" fontId="34" fillId="0" borderId="0" xfId="0" applyNumberFormat="1" applyFont="1"/>
    <xf numFmtId="0" fontId="35" fillId="0" borderId="0" xfId="47" applyFont="1">
      <alignment vertical="top"/>
    </xf>
    <xf numFmtId="0" fontId="0" fillId="0" borderId="0" xfId="0" applyNumberFormat="1"/>
    <xf numFmtId="0" fontId="35" fillId="0" borderId="0" xfId="48" applyFont="1" applyFill="1" applyBorder="1">
      <alignment vertical="top"/>
    </xf>
    <xf numFmtId="0" fontId="36" fillId="25" borderId="10" xfId="0" applyNumberFormat="1" applyFont="1" applyFill="1" applyBorder="1" applyAlignment="1">
      <alignment horizontal="center"/>
    </xf>
    <xf numFmtId="0" fontId="7" fillId="0" borderId="0" xfId="47" applyFont="1">
      <alignment vertical="top"/>
    </xf>
    <xf numFmtId="170" fontId="7" fillId="0" borderId="0" xfId="49" applyNumberFormat="1" applyFill="1" applyBorder="1" applyAlignment="1" applyProtection="1">
      <protection locked="0"/>
    </xf>
    <xf numFmtId="49" fontId="35" fillId="0" borderId="10" xfId="48" applyNumberFormat="1" applyFont="1" applyFill="1" applyBorder="1">
      <alignment vertical="top"/>
    </xf>
    <xf numFmtId="0" fontId="7" fillId="0" borderId="0" xfId="0" applyNumberFormat="1" applyFont="1"/>
    <xf numFmtId="0" fontId="17" fillId="0" borderId="0" xfId="47">
      <alignment vertical="top"/>
    </xf>
    <xf numFmtId="0" fontId="37" fillId="26" borderId="0" xfId="50" applyFont="1" applyFill="1" applyAlignment="1"/>
    <xf numFmtId="49" fontId="38" fillId="26" borderId="0" xfId="28" applyNumberFormat="1" applyFont="1" applyFill="1" applyAlignment="1">
      <alignment horizontal="center" wrapText="1"/>
    </xf>
    <xf numFmtId="166" fontId="38" fillId="26" borderId="0" xfId="51" applyNumberFormat="1" applyFont="1" applyFill="1" applyAlignment="1">
      <alignment horizontal="center" wrapText="1"/>
    </xf>
    <xf numFmtId="166" fontId="28" fillId="0" borderId="0" xfId="51" applyNumberFormat="1" applyFont="1" applyFill="1" applyAlignment="1">
      <alignment horizontal="center" wrapText="1"/>
    </xf>
    <xf numFmtId="0" fontId="35" fillId="27" borderId="20" xfId="47" applyFont="1" applyFill="1" applyBorder="1">
      <alignment vertical="top"/>
    </xf>
    <xf numFmtId="0" fontId="7" fillId="0" borderId="20" xfId="50" quotePrefix="1" applyFont="1" applyFill="1" applyBorder="1" applyAlignment="1">
      <alignment horizontal="left"/>
    </xf>
    <xf numFmtId="5" fontId="36" fillId="28" borderId="21" xfId="30" applyNumberFormat="1" applyFont="1" applyFill="1" applyBorder="1" applyAlignment="1">
      <alignment horizontal="right" vertical="top"/>
    </xf>
    <xf numFmtId="5" fontId="36" fillId="0" borderId="22" xfId="30" applyNumberFormat="1" applyFont="1" applyBorder="1" applyAlignment="1">
      <alignment horizontal="right" vertical="top"/>
    </xf>
    <xf numFmtId="167" fontId="36" fillId="0" borderId="22" xfId="52" applyNumberFormat="1" applyFont="1" applyBorder="1" applyAlignment="1">
      <alignment horizontal="right" vertical="top"/>
    </xf>
    <xf numFmtId="167" fontId="36" fillId="28" borderId="21" xfId="52" applyNumberFormat="1" applyFont="1" applyFill="1" applyBorder="1" applyAlignment="1">
      <alignment horizontal="right" vertical="top"/>
    </xf>
    <xf numFmtId="168" fontId="1" fillId="0" borderId="0" xfId="53" applyNumberFormat="1" applyFont="1" applyFill="1" applyBorder="1"/>
    <xf numFmtId="0" fontId="35" fillId="27" borderId="15" xfId="47" applyFont="1" applyFill="1" applyBorder="1">
      <alignment vertical="top"/>
    </xf>
    <xf numFmtId="0" fontId="7" fillId="0" borderId="15" xfId="50" quotePrefix="1" applyFont="1" applyFill="1" applyBorder="1" applyAlignment="1">
      <alignment horizontal="left"/>
    </xf>
    <xf numFmtId="2" fontId="36" fillId="0" borderId="0" xfId="47" applyNumberFormat="1" applyFont="1" applyBorder="1" applyAlignment="1">
      <alignment horizontal="right" vertical="top"/>
    </xf>
    <xf numFmtId="2" fontId="36" fillId="28" borderId="14" xfId="47" applyNumberFormat="1" applyFont="1" applyFill="1" applyBorder="1" applyAlignment="1">
      <alignment horizontal="right" vertical="top"/>
    </xf>
    <xf numFmtId="0" fontId="7" fillId="0" borderId="15" xfId="50" applyFont="1" applyFill="1" applyBorder="1"/>
    <xf numFmtId="0" fontId="35" fillId="27" borderId="17" xfId="47" applyFont="1" applyFill="1" applyBorder="1">
      <alignment vertical="top"/>
    </xf>
    <xf numFmtId="0" fontId="7" fillId="0" borderId="17" xfId="50" applyFont="1" applyFill="1" applyBorder="1"/>
    <xf numFmtId="0" fontId="35" fillId="27" borderId="0" xfId="47" applyFont="1" applyFill="1">
      <alignment vertical="top"/>
    </xf>
    <xf numFmtId="0" fontId="35" fillId="0" borderId="0" xfId="50" applyFont="1" applyAlignment="1">
      <alignment horizontal="right"/>
    </xf>
    <xf numFmtId="5" fontId="7" fillId="28" borderId="11" xfId="47" applyNumberFormat="1" applyFont="1" applyFill="1" applyBorder="1" applyAlignment="1">
      <alignment horizontal="right" vertical="top"/>
    </xf>
    <xf numFmtId="5" fontId="7" fillId="0" borderId="12" xfId="47" applyNumberFormat="1" applyFont="1" applyBorder="1" applyAlignment="1">
      <alignment horizontal="right" vertical="top"/>
    </xf>
    <xf numFmtId="167" fontId="7" fillId="0" borderId="12" xfId="47" applyNumberFormat="1" applyFont="1" applyBorder="1" applyAlignment="1">
      <alignment horizontal="right" vertical="top"/>
    </xf>
    <xf numFmtId="167" fontId="7" fillId="28" borderId="11" xfId="47" applyNumberFormat="1" applyFont="1" applyFill="1" applyBorder="1" applyAlignment="1">
      <alignment horizontal="right" vertical="top"/>
    </xf>
    <xf numFmtId="0" fontId="7" fillId="28" borderId="0" xfId="47" applyFont="1" applyFill="1" applyBorder="1" applyAlignment="1">
      <alignment horizontal="right" vertical="top"/>
    </xf>
    <xf numFmtId="0" fontId="7" fillId="0" borderId="0" xfId="47" applyFont="1" applyBorder="1" applyAlignment="1">
      <alignment horizontal="right" vertical="top"/>
    </xf>
    <xf numFmtId="0" fontId="7" fillId="0" borderId="15" xfId="50" applyFont="1" applyBorder="1"/>
    <xf numFmtId="7" fontId="7" fillId="0" borderId="11" xfId="30" applyNumberFormat="1" applyFont="1" applyFill="1" applyBorder="1" applyAlignment="1">
      <alignment horizontal="right" vertical="top"/>
    </xf>
    <xf numFmtId="7" fontId="7" fillId="28" borderId="11" xfId="30" applyNumberFormat="1" applyFont="1" applyFill="1" applyBorder="1" applyAlignment="1">
      <alignment horizontal="right" vertical="top"/>
    </xf>
    <xf numFmtId="0" fontId="35" fillId="0" borderId="0" xfId="47" applyFont="1" applyFill="1">
      <alignment vertical="top"/>
    </xf>
    <xf numFmtId="0" fontId="35" fillId="0" borderId="0" xfId="50" applyFont="1" applyFill="1" applyAlignment="1">
      <alignment horizontal="right"/>
    </xf>
    <xf numFmtId="0" fontId="7" fillId="0" borderId="0" xfId="47" applyFont="1" applyFill="1" applyBorder="1" applyAlignment="1">
      <alignment horizontal="right" vertical="top"/>
    </xf>
    <xf numFmtId="43" fontId="7" fillId="0" borderId="0" xfId="28" applyFont="1" applyFill="1" applyBorder="1" applyAlignment="1">
      <alignment horizontal="right" vertical="top"/>
    </xf>
    <xf numFmtId="0" fontId="0" fillId="0" borderId="0" xfId="0" applyNumberFormat="1" applyFill="1"/>
    <xf numFmtId="0" fontId="7" fillId="27" borderId="0" xfId="50" applyFont="1" applyFill="1" applyAlignment="1">
      <alignment horizontal="right"/>
    </xf>
    <xf numFmtId="37" fontId="7" fillId="27" borderId="0" xfId="50" applyNumberFormat="1" applyFont="1" applyFill="1" applyBorder="1" applyAlignment="1">
      <alignment horizontal="right"/>
    </xf>
    <xf numFmtId="0" fontId="7" fillId="27" borderId="0" xfId="50" applyFont="1" applyFill="1"/>
    <xf numFmtId="0" fontId="7" fillId="0" borderId="20" xfId="50" quotePrefix="1" applyFont="1" applyBorder="1" applyAlignment="1">
      <alignment horizontal="left"/>
    </xf>
    <xf numFmtId="166" fontId="7" fillId="28" borderId="21" xfId="52" applyNumberFormat="1" applyFont="1" applyFill="1" applyBorder="1" applyAlignment="1">
      <alignment horizontal="right" vertical="top"/>
    </xf>
    <xf numFmtId="166" fontId="7" fillId="0" borderId="21" xfId="28" applyNumberFormat="1" applyFont="1" applyFill="1" applyBorder="1" applyAlignment="1">
      <alignment horizontal="right" vertical="top"/>
    </xf>
    <xf numFmtId="166" fontId="7" fillId="28" borderId="21" xfId="28" applyNumberFormat="1" applyFont="1" applyFill="1" applyBorder="1" applyAlignment="1">
      <alignment horizontal="right" vertical="top"/>
    </xf>
    <xf numFmtId="167" fontId="7" fillId="0" borderId="22" xfId="52" applyNumberFormat="1" applyFont="1" applyBorder="1" applyAlignment="1">
      <alignment horizontal="right" vertical="top"/>
    </xf>
    <xf numFmtId="167" fontId="7" fillId="28" borderId="21" xfId="52" applyNumberFormat="1" applyFont="1" applyFill="1" applyBorder="1" applyAlignment="1">
      <alignment horizontal="right" vertical="top"/>
    </xf>
    <xf numFmtId="0" fontId="7" fillId="0" borderId="15" xfId="50" quotePrefix="1" applyFont="1" applyBorder="1" applyAlignment="1">
      <alignment horizontal="left"/>
    </xf>
    <xf numFmtId="166" fontId="7" fillId="28" borderId="14" xfId="47" applyNumberFormat="1" applyFont="1" applyFill="1" applyBorder="1" applyAlignment="1">
      <alignment horizontal="right" vertical="top"/>
    </xf>
    <xf numFmtId="166" fontId="7" fillId="0" borderId="14" xfId="28" applyNumberFormat="1" applyFont="1" applyFill="1" applyBorder="1" applyAlignment="1">
      <alignment horizontal="right" vertical="top"/>
    </xf>
    <xf numFmtId="166" fontId="7" fillId="28" borderId="14" xfId="28" applyNumberFormat="1" applyFont="1" applyFill="1" applyBorder="1" applyAlignment="1">
      <alignment horizontal="right" vertical="top"/>
    </xf>
    <xf numFmtId="2" fontId="7" fillId="0" borderId="0" xfId="47" applyNumberFormat="1" applyFont="1" applyBorder="1" applyAlignment="1">
      <alignment horizontal="right" vertical="top"/>
    </xf>
    <xf numFmtId="2" fontId="7" fillId="28" borderId="14" xfId="47" applyNumberFormat="1" applyFont="1" applyFill="1" applyBorder="1" applyAlignment="1">
      <alignment horizontal="right" vertical="top"/>
    </xf>
    <xf numFmtId="0" fontId="7" fillId="0" borderId="17" xfId="50" applyFont="1" applyBorder="1"/>
    <xf numFmtId="166" fontId="7" fillId="28" borderId="11" xfId="47" applyNumberFormat="1" applyFont="1" applyFill="1" applyBorder="1" applyAlignment="1">
      <alignment horizontal="right" vertical="top"/>
    </xf>
    <xf numFmtId="166" fontId="7" fillId="0" borderId="11" xfId="30" applyNumberFormat="1" applyFont="1" applyFill="1" applyBorder="1" applyAlignment="1">
      <alignment horizontal="right" vertical="top"/>
    </xf>
    <xf numFmtId="0" fontId="7" fillId="27" borderId="0" xfId="47" applyFont="1" applyFill="1" applyBorder="1" applyAlignment="1">
      <alignment horizontal="right" vertical="top"/>
    </xf>
    <xf numFmtId="0" fontId="0" fillId="27" borderId="0" xfId="0" applyNumberFormat="1" applyFill="1"/>
    <xf numFmtId="0" fontId="0" fillId="27" borderId="0" xfId="0" applyNumberFormat="1" applyFill="1" applyAlignment="1">
      <alignment horizontal="right"/>
    </xf>
    <xf numFmtId="0" fontId="35" fillId="0" borderId="20" xfId="0" applyNumberFormat="1" applyFont="1" applyBorder="1"/>
    <xf numFmtId="0" fontId="7" fillId="0" borderId="20" xfId="47" applyFont="1" applyBorder="1">
      <alignment vertical="top"/>
    </xf>
    <xf numFmtId="167" fontId="36" fillId="28" borderId="21" xfId="47" applyNumberFormat="1" applyFont="1" applyFill="1" applyBorder="1" applyAlignment="1">
      <alignment horizontal="right" vertical="top"/>
    </xf>
    <xf numFmtId="167" fontId="36" fillId="0" borderId="22" xfId="47" applyNumberFormat="1" applyFont="1" applyBorder="1" applyAlignment="1">
      <alignment horizontal="right" vertical="top"/>
    </xf>
    <xf numFmtId="167" fontId="36" fillId="28" borderId="22" xfId="47" applyNumberFormat="1" applyFont="1" applyFill="1" applyBorder="1" applyAlignment="1">
      <alignment horizontal="right" vertical="top"/>
    </xf>
    <xf numFmtId="167" fontId="36" fillId="0" borderId="23" xfId="47" applyNumberFormat="1" applyFont="1" applyBorder="1" applyAlignment="1">
      <alignment horizontal="right" vertical="top"/>
    </xf>
    <xf numFmtId="0" fontId="7" fillId="0" borderId="17" xfId="47" applyFont="1" applyBorder="1">
      <alignment vertical="top"/>
    </xf>
    <xf numFmtId="2" fontId="36" fillId="28" borderId="10" xfId="47" applyNumberFormat="1" applyFont="1" applyFill="1" applyBorder="1" applyAlignment="1">
      <alignment horizontal="right" vertical="top"/>
    </xf>
    <xf numFmtId="2" fontId="36" fillId="0" borderId="10" xfId="47" applyNumberFormat="1" applyFont="1" applyBorder="1" applyAlignment="1">
      <alignment horizontal="right" vertical="top"/>
    </xf>
    <xf numFmtId="2" fontId="36" fillId="0" borderId="24" xfId="47" applyNumberFormat="1" applyFont="1" applyBorder="1" applyAlignment="1">
      <alignment horizontal="right" vertical="top"/>
    </xf>
    <xf numFmtId="0" fontId="0" fillId="0" borderId="0" xfId="0" applyNumberFormat="1" applyBorder="1"/>
    <xf numFmtId="0" fontId="35" fillId="0" borderId="0" xfId="0" applyNumberFormat="1" applyFont="1"/>
    <xf numFmtId="0" fontId="39" fillId="0" borderId="13" xfId="0" applyNumberFormat="1" applyFont="1" applyBorder="1" applyAlignment="1">
      <alignment horizontal="center" wrapText="1"/>
    </xf>
    <xf numFmtId="0" fontId="39" fillId="0" borderId="13" xfId="0" applyNumberFormat="1" applyFont="1" applyBorder="1"/>
    <xf numFmtId="0" fontId="39" fillId="0" borderId="13" xfId="0" applyNumberFormat="1" applyFont="1" applyBorder="1" applyAlignment="1">
      <alignment wrapText="1"/>
    </xf>
    <xf numFmtId="0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14" fontId="0" fillId="0" borderId="13" xfId="0" applyNumberFormat="1" applyBorder="1" applyAlignment="1" applyProtection="1">
      <alignment horizontal="center" vertical="top"/>
    </xf>
    <xf numFmtId="0" fontId="0" fillId="0" borderId="13" xfId="0" applyNumberFormat="1" applyBorder="1" applyAlignment="1">
      <alignment vertical="top"/>
    </xf>
    <xf numFmtId="170" fontId="36" fillId="28" borderId="14" xfId="28" applyNumberFormat="1" applyFont="1" applyFill="1" applyBorder="1" applyAlignment="1">
      <alignment horizontal="right" vertical="top"/>
    </xf>
    <xf numFmtId="170" fontId="36" fillId="0" borderId="0" xfId="28" applyNumberFormat="1" applyFont="1" applyBorder="1" applyAlignment="1">
      <alignment horizontal="right" vertical="top"/>
    </xf>
    <xf numFmtId="167" fontId="7" fillId="0" borderId="19" xfId="47" applyNumberFormat="1" applyFont="1" applyBorder="1" applyAlignment="1">
      <alignment horizontal="right" vertical="top"/>
    </xf>
    <xf numFmtId="166" fontId="36" fillId="28" borderId="21" xfId="28" applyNumberFormat="1" applyFont="1" applyFill="1" applyBorder="1" applyAlignment="1">
      <alignment horizontal="right" vertical="top"/>
    </xf>
    <xf numFmtId="170" fontId="40" fillId="0" borderId="0" xfId="84" applyNumberFormat="1" applyFont="1" applyBorder="1"/>
    <xf numFmtId="170" fontId="40" fillId="0" borderId="0" xfId="84" applyNumberFormat="1" applyFont="1"/>
    <xf numFmtId="0" fontId="0" fillId="0" borderId="13" xfId="0" applyNumberFormat="1" applyFill="1" applyBorder="1" applyAlignment="1">
      <alignment horizontal="center" vertical="top"/>
    </xf>
    <xf numFmtId="14" fontId="0" fillId="0" borderId="13" xfId="0" applyNumberFormat="1" applyFill="1" applyBorder="1" applyAlignment="1">
      <alignment horizontal="center" vertical="top"/>
    </xf>
    <xf numFmtId="0" fontId="0" fillId="0" borderId="13" xfId="0" applyNumberFormat="1" applyFill="1" applyBorder="1" applyAlignment="1">
      <alignment vertical="top" wrapText="1"/>
    </xf>
    <xf numFmtId="167" fontId="0" fillId="0" borderId="0" xfId="0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vertical="top" wrapText="1"/>
    </xf>
    <xf numFmtId="0" fontId="35" fillId="25" borderId="0" xfId="47" applyFont="1" applyFill="1" applyAlignment="1">
      <alignment horizontal="center" vertical="top"/>
    </xf>
  </cellXfs>
  <cellStyles count="519">
    <cellStyle name="20% - Accent1" xfId="1" builtinId="30" customBuiltin="1"/>
    <cellStyle name="20% - Accent1 2" xfId="55"/>
    <cellStyle name="20% - Accent1 3" xfId="448"/>
    <cellStyle name="20% - Accent1 4" xfId="469"/>
    <cellStyle name="20% - Accent1 5" xfId="484"/>
    <cellStyle name="20% - Accent1 6" xfId="498"/>
    <cellStyle name="20% - Accent1 7" xfId="418"/>
    <cellStyle name="20% - Accent2" xfId="2" builtinId="34" customBuiltin="1"/>
    <cellStyle name="20% - Accent2 2" xfId="56"/>
    <cellStyle name="20% - Accent2 3" xfId="450"/>
    <cellStyle name="20% - Accent2 4" xfId="471"/>
    <cellStyle name="20% - Accent2 5" xfId="486"/>
    <cellStyle name="20% - Accent2 6" xfId="500"/>
    <cellStyle name="20% - Accent2 7" xfId="422"/>
    <cellStyle name="20% - Accent3" xfId="3" builtinId="38" customBuiltin="1"/>
    <cellStyle name="20% - Accent3 2" xfId="57"/>
    <cellStyle name="20% - Accent3 3" xfId="452"/>
    <cellStyle name="20% - Accent3 4" xfId="473"/>
    <cellStyle name="20% - Accent3 5" xfId="488"/>
    <cellStyle name="20% - Accent3 6" xfId="502"/>
    <cellStyle name="20% - Accent3 7" xfId="426"/>
    <cellStyle name="20% - Accent4" xfId="4" builtinId="42" customBuiltin="1"/>
    <cellStyle name="20% - Accent4 2" xfId="58"/>
    <cellStyle name="20% - Accent4 3" xfId="454"/>
    <cellStyle name="20% - Accent4 4" xfId="475"/>
    <cellStyle name="20% - Accent4 5" xfId="490"/>
    <cellStyle name="20% - Accent4 6" xfId="504"/>
    <cellStyle name="20% - Accent4 7" xfId="430"/>
    <cellStyle name="20% - Accent5" xfId="5" builtinId="46" customBuiltin="1"/>
    <cellStyle name="20% - Accent5 2" xfId="59"/>
    <cellStyle name="20% - Accent5 3" xfId="456"/>
    <cellStyle name="20% - Accent5 4" xfId="477"/>
    <cellStyle name="20% - Accent5 5" xfId="492"/>
    <cellStyle name="20% - Accent5 6" xfId="506"/>
    <cellStyle name="20% - Accent5 7" xfId="434"/>
    <cellStyle name="20% - Accent6" xfId="6" builtinId="50" customBuiltin="1"/>
    <cellStyle name="20% - Accent6 2" xfId="60"/>
    <cellStyle name="20% - Accent6 3" xfId="458"/>
    <cellStyle name="20% - Accent6 4" xfId="479"/>
    <cellStyle name="20% - Accent6 5" xfId="494"/>
    <cellStyle name="20% - Accent6 6" xfId="508"/>
    <cellStyle name="20% - Accent6 7" xfId="438"/>
    <cellStyle name="40% - Accent1" xfId="7" builtinId="31" customBuiltin="1"/>
    <cellStyle name="40% - Accent1 2" xfId="61"/>
    <cellStyle name="40% - Accent1 3" xfId="449"/>
    <cellStyle name="40% - Accent1 4" xfId="470"/>
    <cellStyle name="40% - Accent1 5" xfId="485"/>
    <cellStyle name="40% - Accent1 6" xfId="499"/>
    <cellStyle name="40% - Accent1 7" xfId="419"/>
    <cellStyle name="40% - Accent2" xfId="8" builtinId="35" customBuiltin="1"/>
    <cellStyle name="40% - Accent2 2" xfId="62"/>
    <cellStyle name="40% - Accent2 3" xfId="451"/>
    <cellStyle name="40% - Accent2 4" xfId="472"/>
    <cellStyle name="40% - Accent2 5" xfId="487"/>
    <cellStyle name="40% - Accent2 6" xfId="501"/>
    <cellStyle name="40% - Accent2 7" xfId="423"/>
    <cellStyle name="40% - Accent3" xfId="9" builtinId="39" customBuiltin="1"/>
    <cellStyle name="40% - Accent3 2" xfId="63"/>
    <cellStyle name="40% - Accent3 3" xfId="453"/>
    <cellStyle name="40% - Accent3 4" xfId="474"/>
    <cellStyle name="40% - Accent3 5" xfId="489"/>
    <cellStyle name="40% - Accent3 6" xfId="503"/>
    <cellStyle name="40% - Accent3 7" xfId="427"/>
    <cellStyle name="40% - Accent4" xfId="10" builtinId="43" customBuiltin="1"/>
    <cellStyle name="40% - Accent4 2" xfId="64"/>
    <cellStyle name="40% - Accent4 3" xfId="455"/>
    <cellStyle name="40% - Accent4 4" xfId="476"/>
    <cellStyle name="40% - Accent4 5" xfId="491"/>
    <cellStyle name="40% - Accent4 6" xfId="505"/>
    <cellStyle name="40% - Accent4 7" xfId="431"/>
    <cellStyle name="40% - Accent5" xfId="11" builtinId="47" customBuiltin="1"/>
    <cellStyle name="40% - Accent5 2" xfId="65"/>
    <cellStyle name="40% - Accent5 3" xfId="457"/>
    <cellStyle name="40% - Accent5 4" xfId="478"/>
    <cellStyle name="40% - Accent5 5" xfId="493"/>
    <cellStyle name="40% - Accent5 6" xfId="507"/>
    <cellStyle name="40% - Accent5 7" xfId="435"/>
    <cellStyle name="40% - Accent6" xfId="12" builtinId="51" customBuiltin="1"/>
    <cellStyle name="40% - Accent6 2" xfId="66"/>
    <cellStyle name="40% - Accent6 3" xfId="459"/>
    <cellStyle name="40% - Accent6 4" xfId="480"/>
    <cellStyle name="40% - Accent6 5" xfId="495"/>
    <cellStyle name="40% - Accent6 6" xfId="509"/>
    <cellStyle name="40% - Accent6 7" xfId="439"/>
    <cellStyle name="60% - Accent1" xfId="13" builtinId="32" customBuiltin="1"/>
    <cellStyle name="60% - Accent1 2" xfId="67"/>
    <cellStyle name="60% - Accent1 3" xfId="420"/>
    <cellStyle name="60% - Accent2" xfId="14" builtinId="36" customBuiltin="1"/>
    <cellStyle name="60% - Accent2 2" xfId="68"/>
    <cellStyle name="60% - Accent2 3" xfId="424"/>
    <cellStyle name="60% - Accent3" xfId="15" builtinId="40" customBuiltin="1"/>
    <cellStyle name="60% - Accent3 2" xfId="69"/>
    <cellStyle name="60% - Accent3 3" xfId="428"/>
    <cellStyle name="60% - Accent4" xfId="16" builtinId="44" customBuiltin="1"/>
    <cellStyle name="60% - Accent4 2" xfId="70"/>
    <cellStyle name="60% - Accent4 3" xfId="432"/>
    <cellStyle name="60% - Accent5" xfId="17" builtinId="48" customBuiltin="1"/>
    <cellStyle name="60% - Accent5 2" xfId="71"/>
    <cellStyle name="60% - Accent5 3" xfId="436"/>
    <cellStyle name="60% - Accent6" xfId="18" builtinId="52" customBuiltin="1"/>
    <cellStyle name="60% - Accent6 2" xfId="72"/>
    <cellStyle name="60% - Accent6 3" xfId="440"/>
    <cellStyle name="Accent1" xfId="19" builtinId="29" customBuiltin="1"/>
    <cellStyle name="Accent1 2" xfId="73"/>
    <cellStyle name="Accent1 3" xfId="417"/>
    <cellStyle name="Accent2" xfId="20" builtinId="33" customBuiltin="1"/>
    <cellStyle name="Accent2 2" xfId="74"/>
    <cellStyle name="Accent2 3" xfId="421"/>
    <cellStyle name="Accent3" xfId="21" builtinId="37" customBuiltin="1"/>
    <cellStyle name="Accent3 2" xfId="75"/>
    <cellStyle name="Accent3 3" xfId="425"/>
    <cellStyle name="Accent4" xfId="22" builtinId="41" customBuiltin="1"/>
    <cellStyle name="Accent4 2" xfId="76"/>
    <cellStyle name="Accent4 3" xfId="429"/>
    <cellStyle name="Accent5" xfId="23" builtinId="45" customBuiltin="1"/>
    <cellStyle name="Accent5 2" xfId="77"/>
    <cellStyle name="Accent5 3" xfId="433"/>
    <cellStyle name="Accent6" xfId="24" builtinId="49" customBuiltin="1"/>
    <cellStyle name="Accent6 2" xfId="78"/>
    <cellStyle name="Accent6 3" xfId="437"/>
    <cellStyle name="Bad" xfId="25" builtinId="27" customBuiltin="1"/>
    <cellStyle name="Bad 2" xfId="79"/>
    <cellStyle name="Bad 3" xfId="407"/>
    <cellStyle name="bottom" xfId="80"/>
    <cellStyle name="Calc Currency (0)" xfId="81"/>
    <cellStyle name="Calculation" xfId="26" builtinId="22" customBuiltin="1"/>
    <cellStyle name="Calculation 2" xfId="82"/>
    <cellStyle name="Calculation 3" xfId="411"/>
    <cellStyle name="Check Cell" xfId="27" builtinId="23" customBuiltin="1"/>
    <cellStyle name="Check Cell 2" xfId="83"/>
    <cellStyle name="Check Cell 3" xfId="413"/>
    <cellStyle name="Comma" xfId="28" builtinId="3"/>
    <cellStyle name="Comma 10" xfId="85"/>
    <cellStyle name="Comma 11" xfId="84"/>
    <cellStyle name="Comma 2" xfId="29"/>
    <cellStyle name="Comma 2 2" xfId="87"/>
    <cellStyle name="Comma 2 3" xfId="88"/>
    <cellStyle name="Comma 2 4" xfId="86"/>
    <cellStyle name="Comma 3" xfId="89"/>
    <cellStyle name="Comma 3 2" xfId="90"/>
    <cellStyle name="Comma 3 3" xfId="91"/>
    <cellStyle name="Comma 3 4" xfId="92"/>
    <cellStyle name="Comma 4" xfId="93"/>
    <cellStyle name="Comma 4 2" xfId="94"/>
    <cellStyle name="Comma 4 3" xfId="95"/>
    <cellStyle name="Comma 5" xfId="96"/>
    <cellStyle name="Comma 5 2" xfId="97"/>
    <cellStyle name="Comma 5 3" xfId="98"/>
    <cellStyle name="Comma 6" xfId="99"/>
    <cellStyle name="Comma 6 2" xfId="100"/>
    <cellStyle name="Comma 6 3" xfId="101"/>
    <cellStyle name="Comma 7" xfId="102"/>
    <cellStyle name="Comma 7 2" xfId="103"/>
    <cellStyle name="Comma 7 3" xfId="104"/>
    <cellStyle name="Comma 8" xfId="105"/>
    <cellStyle name="Comma 8 2" xfId="106"/>
    <cellStyle name="Comma 9" xfId="107"/>
    <cellStyle name="Copied" xfId="108"/>
    <cellStyle name="COSS" xfId="109"/>
    <cellStyle name="Currency" xfId="30" builtinId="4"/>
    <cellStyle name="Currency 2" xfId="53"/>
    <cellStyle name="Currency 2 2" xfId="111"/>
    <cellStyle name="Currency 2 3" xfId="112"/>
    <cellStyle name="Currency 2 4" xfId="110"/>
    <cellStyle name="Currency 3" xfId="52"/>
    <cellStyle name="Currency 3 2" xfId="114"/>
    <cellStyle name="Currency 3 3" xfId="113"/>
    <cellStyle name="Currency 4" xfId="115"/>
    <cellStyle name="Currency 5" xfId="116"/>
    <cellStyle name="Currency 6" xfId="117"/>
    <cellStyle name="Currency 7" xfId="118"/>
    <cellStyle name="Currency 7 2" xfId="119"/>
    <cellStyle name="Date" xfId="120"/>
    <cellStyle name="Entered" xfId="121"/>
    <cellStyle name="Explanatory Text" xfId="31" builtinId="53" customBuiltin="1"/>
    <cellStyle name="Explanatory Text 2" xfId="122"/>
    <cellStyle name="Explanatory Text 3" xfId="415"/>
    <cellStyle name="Good" xfId="32" builtinId="26" customBuiltin="1"/>
    <cellStyle name="Good 2" xfId="123"/>
    <cellStyle name="Good 3" xfId="406"/>
    <cellStyle name="Grey" xfId="124"/>
    <cellStyle name="Header1" xfId="125"/>
    <cellStyle name="Header2" xfId="126"/>
    <cellStyle name="Heading 1" xfId="33" builtinId="16" customBuiltin="1"/>
    <cellStyle name="Heading 1 2" xfId="127"/>
    <cellStyle name="Heading 1 3" xfId="402"/>
    <cellStyle name="Heading 2" xfId="34" builtinId="17" customBuiltin="1"/>
    <cellStyle name="Heading 2 2" xfId="128"/>
    <cellStyle name="Heading 2 3" xfId="403"/>
    <cellStyle name="Heading 3" xfId="35" builtinId="18" customBuiltin="1"/>
    <cellStyle name="Heading 3 2" xfId="129"/>
    <cellStyle name="Heading 3 3" xfId="404"/>
    <cellStyle name="Heading 4" xfId="36" builtinId="19" customBuiltin="1"/>
    <cellStyle name="Heading 4 2" xfId="130"/>
    <cellStyle name="Heading 4 3" xfId="405"/>
    <cellStyle name="Input" xfId="37" builtinId="20" customBuiltin="1"/>
    <cellStyle name="Input [yellow]" xfId="131"/>
    <cellStyle name="Input 2" xfId="132"/>
    <cellStyle name="Input 3" xfId="409"/>
    <cellStyle name="Input 4" xfId="516"/>
    <cellStyle name="Input 5" xfId="518"/>
    <cellStyle name="Input 6" xfId="515"/>
    <cellStyle name="Linked Cell" xfId="38" builtinId="24" customBuiltin="1"/>
    <cellStyle name="Linked Cell 2" xfId="133"/>
    <cellStyle name="Linked Cell 3" xfId="412"/>
    <cellStyle name="Neutral" xfId="39" builtinId="28" customBuiltin="1"/>
    <cellStyle name="Neutral 2" xfId="134"/>
    <cellStyle name="Neutral 3" xfId="408"/>
    <cellStyle name="Normal" xfId="0" builtinId="0"/>
    <cellStyle name="Normal - Style1" xfId="135"/>
    <cellStyle name="Normal - Style1 2" xfId="136"/>
    <cellStyle name="Normal 10" xfId="137"/>
    <cellStyle name="Normal 100" xfId="138"/>
    <cellStyle name="Normal 101" xfId="139"/>
    <cellStyle name="Normal 102" xfId="140"/>
    <cellStyle name="Normal 103" xfId="141"/>
    <cellStyle name="Normal 104" xfId="142"/>
    <cellStyle name="Normal 105" xfId="143"/>
    <cellStyle name="Normal 106" xfId="144"/>
    <cellStyle name="Normal 107" xfId="145"/>
    <cellStyle name="Normal 108" xfId="146"/>
    <cellStyle name="Normal 109" xfId="147"/>
    <cellStyle name="Normal 11" xfId="148"/>
    <cellStyle name="Normal 11 2" xfId="149"/>
    <cellStyle name="Normal 110" xfId="150"/>
    <cellStyle name="Normal 111" xfId="151"/>
    <cellStyle name="Normal 112" xfId="152"/>
    <cellStyle name="Normal 113" xfId="153"/>
    <cellStyle name="Normal 114" xfId="154"/>
    <cellStyle name="Normal 115" xfId="155"/>
    <cellStyle name="Normal 116" xfId="156"/>
    <cellStyle name="Normal 117" xfId="157"/>
    <cellStyle name="Normal 118" xfId="158"/>
    <cellStyle name="Normal 119" xfId="159"/>
    <cellStyle name="Normal 12" xfId="160"/>
    <cellStyle name="Normal 120" xfId="161"/>
    <cellStyle name="Normal 121" xfId="162"/>
    <cellStyle name="Normal 122" xfId="163"/>
    <cellStyle name="Normal 123" xfId="164"/>
    <cellStyle name="Normal 124" xfId="165"/>
    <cellStyle name="Normal 125" xfId="166"/>
    <cellStyle name="Normal 126" xfId="167"/>
    <cellStyle name="Normal 127" xfId="168"/>
    <cellStyle name="Normal 128" xfId="169"/>
    <cellStyle name="Normal 129" xfId="170"/>
    <cellStyle name="Normal 13" xfId="171"/>
    <cellStyle name="Normal 13 2" xfId="172"/>
    <cellStyle name="Normal 130" xfId="173"/>
    <cellStyle name="Normal 131" xfId="174"/>
    <cellStyle name="Normal 132" xfId="175"/>
    <cellStyle name="Normal 133" xfId="176"/>
    <cellStyle name="Normal 134" xfId="177"/>
    <cellStyle name="Normal 135" xfId="178"/>
    <cellStyle name="Normal 136" xfId="179"/>
    <cellStyle name="Normal 137" xfId="180"/>
    <cellStyle name="Normal 138" xfId="181"/>
    <cellStyle name="Normal 139" xfId="182"/>
    <cellStyle name="Normal 14" xfId="183"/>
    <cellStyle name="Normal 140" xfId="184"/>
    <cellStyle name="Normal 141" xfId="185"/>
    <cellStyle name="Normal 142" xfId="186"/>
    <cellStyle name="Normal 143" xfId="187"/>
    <cellStyle name="Normal 144" xfId="188"/>
    <cellStyle name="Normal 145" xfId="189"/>
    <cellStyle name="Normal 146" xfId="190"/>
    <cellStyle name="Normal 147" xfId="191"/>
    <cellStyle name="Normal 148" xfId="192"/>
    <cellStyle name="Normal 149" xfId="193"/>
    <cellStyle name="Normal 15" xfId="194"/>
    <cellStyle name="Normal 150" xfId="195"/>
    <cellStyle name="Normal 151" xfId="196"/>
    <cellStyle name="Normal 152" xfId="197"/>
    <cellStyle name="Normal 153" xfId="198"/>
    <cellStyle name="Normal 154" xfId="199"/>
    <cellStyle name="Normal 155" xfId="200"/>
    <cellStyle name="Normal 156" xfId="201"/>
    <cellStyle name="Normal 157" xfId="202"/>
    <cellStyle name="Normal 158" xfId="203"/>
    <cellStyle name="Normal 159" xfId="204"/>
    <cellStyle name="Normal 16" xfId="205"/>
    <cellStyle name="Normal 160" xfId="206"/>
    <cellStyle name="Normal 161" xfId="207"/>
    <cellStyle name="Normal 162" xfId="208"/>
    <cellStyle name="Normal 163" xfId="209"/>
    <cellStyle name="Normal 164" xfId="210"/>
    <cellStyle name="Normal 165" xfId="211"/>
    <cellStyle name="Normal 166" xfId="212"/>
    <cellStyle name="Normal 167" xfId="213"/>
    <cellStyle name="Normal 168" xfId="214"/>
    <cellStyle name="Normal 169" xfId="215"/>
    <cellStyle name="Normal 17" xfId="216"/>
    <cellStyle name="Normal 170" xfId="217"/>
    <cellStyle name="Normal 170 2" xfId="218"/>
    <cellStyle name="Normal 171" xfId="219"/>
    <cellStyle name="Normal 172" xfId="220"/>
    <cellStyle name="Normal 173" xfId="221"/>
    <cellStyle name="Normal 174" xfId="222"/>
    <cellStyle name="Normal 175" xfId="223"/>
    <cellStyle name="Normal 176" xfId="224"/>
    <cellStyle name="Normal 177" xfId="225"/>
    <cellStyle name="Normal 178" xfId="226"/>
    <cellStyle name="Normal 179" xfId="441"/>
    <cellStyle name="Normal 18" xfId="227"/>
    <cellStyle name="Normal 180" xfId="442"/>
    <cellStyle name="Normal 181" xfId="444"/>
    <cellStyle name="Normal 182" xfId="445"/>
    <cellStyle name="Normal 183" xfId="446"/>
    <cellStyle name="Normal 184" xfId="461"/>
    <cellStyle name="Normal 185" xfId="462"/>
    <cellStyle name="Normal 186" xfId="460"/>
    <cellStyle name="Normal 187" xfId="463"/>
    <cellStyle name="Normal 188" xfId="464"/>
    <cellStyle name="Normal 189" xfId="465"/>
    <cellStyle name="Normal 19" xfId="228"/>
    <cellStyle name="Normal 190" xfId="466"/>
    <cellStyle name="Normal 191" xfId="467"/>
    <cellStyle name="Normal 192" xfId="481"/>
    <cellStyle name="Normal 193" xfId="482"/>
    <cellStyle name="Normal 194" xfId="496"/>
    <cellStyle name="Normal 195" xfId="54"/>
    <cellStyle name="Normal 196" xfId="510"/>
    <cellStyle name="Normal 197" xfId="517"/>
    <cellStyle name="Normal 198" xfId="511"/>
    <cellStyle name="Normal 2" xfId="40"/>
    <cellStyle name="Normal 2 2" xfId="230"/>
    <cellStyle name="Normal 2 3" xfId="231"/>
    <cellStyle name="Normal 2 4" xfId="232"/>
    <cellStyle name="Normal 2 5" xfId="229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243"/>
    <cellStyle name="Normal 3 2" xfId="244"/>
    <cellStyle name="Normal 3 3" xfId="245"/>
    <cellStyle name="Normal 30" xfId="246"/>
    <cellStyle name="Normal 31" xfId="247"/>
    <cellStyle name="Normal 32" xfId="248"/>
    <cellStyle name="Normal 33" xfId="249"/>
    <cellStyle name="Normal 34" xfId="250"/>
    <cellStyle name="Normal 35" xfId="251"/>
    <cellStyle name="Normal 36" xfId="252"/>
    <cellStyle name="Normal 37" xfId="253"/>
    <cellStyle name="Normal 38" xfId="254"/>
    <cellStyle name="Normal 39" xfId="255"/>
    <cellStyle name="Normal 4" xfId="256"/>
    <cellStyle name="Normal 4 2" xfId="257"/>
    <cellStyle name="Normal 4 2 2" xfId="258"/>
    <cellStyle name="Normal 4 3" xfId="259"/>
    <cellStyle name="Normal 4 4" xfId="260"/>
    <cellStyle name="Normal 4 5" xfId="261"/>
    <cellStyle name="Normal 40" xfId="262"/>
    <cellStyle name="Normal 41" xfId="263"/>
    <cellStyle name="Normal 42" xfId="264"/>
    <cellStyle name="Normal 43" xfId="265"/>
    <cellStyle name="Normal 44" xfId="266"/>
    <cellStyle name="Normal 45" xfId="267"/>
    <cellStyle name="Normal 46" xfId="268"/>
    <cellStyle name="Normal 47" xfId="269"/>
    <cellStyle name="Normal 48" xfId="270"/>
    <cellStyle name="Normal 49" xfId="271"/>
    <cellStyle name="Normal 5" xfId="272"/>
    <cellStyle name="Normal 5 2" xfId="273"/>
    <cellStyle name="Normal 5 3" xfId="274"/>
    <cellStyle name="Normal 5 4" xfId="275"/>
    <cellStyle name="Normal 50" xfId="276"/>
    <cellStyle name="Normal 51" xfId="277"/>
    <cellStyle name="Normal 52" xfId="278"/>
    <cellStyle name="Normal 53" xfId="279"/>
    <cellStyle name="Normal 54" xfId="280"/>
    <cellStyle name="Normal 55" xfId="281"/>
    <cellStyle name="Normal 56" xfId="282"/>
    <cellStyle name="Normal 57" xfId="283"/>
    <cellStyle name="Normal 58" xfId="284"/>
    <cellStyle name="Normal 59" xfId="285"/>
    <cellStyle name="Normal 6" xfId="286"/>
    <cellStyle name="Normal 6 2" xfId="287"/>
    <cellStyle name="Normal 6 3" xfId="288"/>
    <cellStyle name="Normal 6 4" xfId="289"/>
    <cellStyle name="Normal 60" xfId="290"/>
    <cellStyle name="Normal 61" xfId="291"/>
    <cellStyle name="Normal 62" xfId="292"/>
    <cellStyle name="Normal 63" xfId="293"/>
    <cellStyle name="Normal 63 2" xfId="294"/>
    <cellStyle name="Normal 64" xfId="295"/>
    <cellStyle name="Normal 64 2" xfId="296"/>
    <cellStyle name="Normal 65" xfId="297"/>
    <cellStyle name="Normal 65 2" xfId="298"/>
    <cellStyle name="Normal 66" xfId="299"/>
    <cellStyle name="Normal 66 2" xfId="300"/>
    <cellStyle name="Normal 67" xfId="301"/>
    <cellStyle name="Normal 67 2" xfId="302"/>
    <cellStyle name="Normal 68" xfId="303"/>
    <cellStyle name="Normal 68 2" xfId="304"/>
    <cellStyle name="Normal 69" xfId="305"/>
    <cellStyle name="Normal 69 2" xfId="306"/>
    <cellStyle name="Normal 7" xfId="307"/>
    <cellStyle name="Normal 7 2" xfId="308"/>
    <cellStyle name="Normal 7 3" xfId="309"/>
    <cellStyle name="Normal 70" xfId="310"/>
    <cellStyle name="Normal 70 2" xfId="311"/>
    <cellStyle name="Normal 71" xfId="312"/>
    <cellStyle name="Normal 71 2" xfId="313"/>
    <cellStyle name="Normal 72" xfId="314"/>
    <cellStyle name="Normal 72 2" xfId="315"/>
    <cellStyle name="Normal 73" xfId="316"/>
    <cellStyle name="Normal 73 2" xfId="317"/>
    <cellStyle name="Normal 74" xfId="318"/>
    <cellStyle name="Normal 74 2" xfId="319"/>
    <cellStyle name="Normal 75" xfId="320"/>
    <cellStyle name="Normal 75 2" xfId="321"/>
    <cellStyle name="Normal 76" xfId="322"/>
    <cellStyle name="Normal 76 2" xfId="323"/>
    <cellStyle name="Normal 77" xfId="324"/>
    <cellStyle name="Normal 77 2" xfId="325"/>
    <cellStyle name="Normal 78" xfId="326"/>
    <cellStyle name="Normal 78 2" xfId="327"/>
    <cellStyle name="Normal 79" xfId="328"/>
    <cellStyle name="Normal 79 2" xfId="329"/>
    <cellStyle name="Normal 8" xfId="330"/>
    <cellStyle name="Normal 80" xfId="331"/>
    <cellStyle name="Normal 80 2" xfId="332"/>
    <cellStyle name="Normal 81" xfId="333"/>
    <cellStyle name="Normal 81 2" xfId="334"/>
    <cellStyle name="Normal 82" xfId="335"/>
    <cellStyle name="Normal 82 2" xfId="336"/>
    <cellStyle name="Normal 83" xfId="337"/>
    <cellStyle name="Normal 83 2" xfId="338"/>
    <cellStyle name="Normal 84" xfId="339"/>
    <cellStyle name="Normal 84 2" xfId="340"/>
    <cellStyle name="Normal 85" xfId="341"/>
    <cellStyle name="Normal 85 2" xfId="342"/>
    <cellStyle name="Normal 86" xfId="343"/>
    <cellStyle name="Normal 86 2" xfId="344"/>
    <cellStyle name="Normal 87" xfId="345"/>
    <cellStyle name="Normal 87 2" xfId="346"/>
    <cellStyle name="Normal 88" xfId="347"/>
    <cellStyle name="Normal 88 2" xfId="348"/>
    <cellStyle name="Normal 89" xfId="349"/>
    <cellStyle name="Normal 9" xfId="350"/>
    <cellStyle name="Normal 90" xfId="351"/>
    <cellStyle name="Normal 90 2" xfId="352"/>
    <cellStyle name="Normal 91" xfId="353"/>
    <cellStyle name="Normal 91 2" xfId="354"/>
    <cellStyle name="Normal 92" xfId="355"/>
    <cellStyle name="Normal 92 2" xfId="356"/>
    <cellStyle name="Normal 93" xfId="357"/>
    <cellStyle name="Normal 93 2" xfId="358"/>
    <cellStyle name="Normal 94" xfId="359"/>
    <cellStyle name="Normal 95" xfId="360"/>
    <cellStyle name="Normal 96" xfId="361"/>
    <cellStyle name="Normal 97" xfId="362"/>
    <cellStyle name="Normal 98" xfId="363"/>
    <cellStyle name="Normal 99" xfId="364"/>
    <cellStyle name="Normal_Attachment GG (2)" xfId="51"/>
    <cellStyle name="Normal_Schedule O Info for Mike" xfId="50"/>
    <cellStyle name="Normal_Sheet1" xfId="48"/>
    <cellStyle name="Normal_Sheet1 2" xfId="49"/>
    <cellStyle name="Normal_Sheet3" xfId="47"/>
    <cellStyle name="Note" xfId="41" builtinId="10" customBuiltin="1"/>
    <cellStyle name="Note 2" xfId="365"/>
    <cellStyle name="Note 2 2" xfId="366"/>
    <cellStyle name="Note 3" xfId="367"/>
    <cellStyle name="Note 4" xfId="443"/>
    <cellStyle name="Note 5" xfId="447"/>
    <cellStyle name="Note 6" xfId="468"/>
    <cellStyle name="Note 7" xfId="483"/>
    <cellStyle name="Note 8" xfId="497"/>
    <cellStyle name="Output" xfId="42" builtinId="21" customBuiltin="1"/>
    <cellStyle name="Output 2" xfId="368"/>
    <cellStyle name="Output 3" xfId="410"/>
    <cellStyle name="Percent" xfId="43" builtinId="5"/>
    <cellStyle name="Percent [2]" xfId="370"/>
    <cellStyle name="Percent [2] 2" xfId="371"/>
    <cellStyle name="Percent 10" xfId="372"/>
    <cellStyle name="Percent 11" xfId="373"/>
    <cellStyle name="Percent 12" xfId="374"/>
    <cellStyle name="Percent 13" xfId="375"/>
    <cellStyle name="Percent 14" xfId="376"/>
    <cellStyle name="Percent 15" xfId="377"/>
    <cellStyle name="Percent 16" xfId="378"/>
    <cellStyle name="Percent 17" xfId="379"/>
    <cellStyle name="Percent 18" xfId="380"/>
    <cellStyle name="Percent 19" xfId="381"/>
    <cellStyle name="Percent 2" xfId="382"/>
    <cellStyle name="Percent 20" xfId="383"/>
    <cellStyle name="Percent 21" xfId="384"/>
    <cellStyle name="Percent 22" xfId="385"/>
    <cellStyle name="Percent 23" xfId="386"/>
    <cellStyle name="Percent 24" xfId="387"/>
    <cellStyle name="Percent 25" xfId="388"/>
    <cellStyle name="Percent 26" xfId="369"/>
    <cellStyle name="Percent 27" xfId="514"/>
    <cellStyle name="Percent 28" xfId="512"/>
    <cellStyle name="Percent 29" xfId="513"/>
    <cellStyle name="Percent 3" xfId="389"/>
    <cellStyle name="Percent 4" xfId="390"/>
    <cellStyle name="Percent 5" xfId="391"/>
    <cellStyle name="Percent 6" xfId="392"/>
    <cellStyle name="Percent 7" xfId="393"/>
    <cellStyle name="Percent 8" xfId="394"/>
    <cellStyle name="Percent 9" xfId="395"/>
    <cellStyle name="RevList" xfId="396"/>
    <cellStyle name="Subtotal" xfId="397"/>
    <cellStyle name="Title" xfId="44" builtinId="15" customBuiltin="1"/>
    <cellStyle name="Title 2" xfId="398"/>
    <cellStyle name="Title 3" xfId="401"/>
    <cellStyle name="Total" xfId="45" builtinId="25" customBuiltin="1"/>
    <cellStyle name="Total 2" xfId="399"/>
    <cellStyle name="Total 3" xfId="416"/>
    <cellStyle name="Warning Text" xfId="46" builtinId="11" customBuiltin="1"/>
    <cellStyle name="Warning Text 2" xfId="400"/>
    <cellStyle name="Warning Text 3" xfId="4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BQ307"/>
  <sheetViews>
    <sheetView tabSelected="1" zoomScale="70" zoomScaleNormal="70" workbookViewId="0">
      <selection activeCell="N19" sqref="N19"/>
    </sheetView>
  </sheetViews>
  <sheetFormatPr defaultRowHeight="15"/>
  <cols>
    <col min="1" max="1" width="6" style="2" customWidth="1"/>
    <col min="2" max="2" width="1.44140625" style="2" customWidth="1"/>
    <col min="3" max="3" width="18.77734375" style="2" customWidth="1"/>
    <col min="4" max="4" width="10.21875" style="2" customWidth="1"/>
    <col min="5" max="5" width="14.33203125" style="2" customWidth="1"/>
    <col min="6" max="6" width="12.88671875" style="2" customWidth="1"/>
    <col min="7" max="7" width="13.5546875" style="2" customWidth="1"/>
    <col min="8" max="8" width="14.44140625" style="2" customWidth="1"/>
    <col min="9" max="9" width="12.33203125" style="2" customWidth="1"/>
    <col min="10" max="10" width="14.109375" style="2" customWidth="1"/>
    <col min="11" max="11" width="12.21875" style="2" customWidth="1"/>
    <col min="12" max="12" width="12.33203125" style="2" customWidth="1"/>
    <col min="13" max="13" width="12.6640625" style="2" customWidth="1"/>
    <col min="14" max="14" width="12.77734375" style="2" customWidth="1"/>
    <col min="15" max="15" width="12.44140625" style="2" customWidth="1"/>
    <col min="16" max="16" width="16" style="2" customWidth="1"/>
    <col min="17" max="17" width="12.33203125" style="2" customWidth="1"/>
    <col min="18" max="18" width="13.88671875" style="2" customWidth="1"/>
    <col min="19" max="19" width="1.88671875" style="2" customWidth="1"/>
    <col min="20" max="20" width="13" style="2" customWidth="1"/>
    <col min="21" max="16384" width="8.88671875" style="2"/>
  </cols>
  <sheetData>
    <row r="1" spans="1:69">
      <c r="R1" s="3"/>
    </row>
    <row r="2" spans="1:69">
      <c r="R2" s="3"/>
    </row>
    <row r="4" spans="1:69">
      <c r="R4" s="3" t="s">
        <v>84</v>
      </c>
    </row>
    <row r="5" spans="1:69">
      <c r="C5" s="14" t="s">
        <v>71</v>
      </c>
      <c r="D5" s="14"/>
      <c r="E5" s="14"/>
      <c r="F5" s="14"/>
      <c r="G5" s="14"/>
      <c r="H5" s="14"/>
      <c r="I5" s="14"/>
      <c r="J5" s="15" t="s">
        <v>1</v>
      </c>
      <c r="K5" s="15"/>
      <c r="L5" s="14"/>
      <c r="M5" s="14"/>
      <c r="N5" s="14"/>
      <c r="O5" s="16"/>
      <c r="Q5" s="17"/>
      <c r="R5" s="4" t="s">
        <v>155</v>
      </c>
      <c r="S5" s="18"/>
      <c r="T5" s="19"/>
      <c r="U5" s="19"/>
      <c r="V5" s="1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>
      <c r="C6" s="14"/>
      <c r="D6" s="14"/>
      <c r="E6" s="14"/>
      <c r="F6" s="14"/>
      <c r="G6" s="14"/>
      <c r="H6" s="9" t="s">
        <v>4</v>
      </c>
      <c r="I6" s="9"/>
      <c r="J6" s="9" t="s">
        <v>25</v>
      </c>
      <c r="K6" s="9"/>
      <c r="L6" s="9"/>
      <c r="M6" s="9"/>
      <c r="N6" s="9"/>
      <c r="O6" s="16"/>
      <c r="Q6" s="17"/>
      <c r="R6" s="16"/>
      <c r="S6" s="18"/>
      <c r="T6" s="21"/>
      <c r="U6" s="19"/>
      <c r="V6" s="1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7"/>
      <c r="R7" s="17" t="s">
        <v>26</v>
      </c>
      <c r="S7" s="18"/>
      <c r="T7" s="19"/>
      <c r="U7" s="19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>
      <c r="A8" s="22"/>
      <c r="C8" s="17"/>
      <c r="D8" s="17"/>
      <c r="E8" s="17"/>
      <c r="F8" s="17"/>
      <c r="G8" s="17"/>
      <c r="H8" s="17"/>
      <c r="I8" s="17"/>
      <c r="J8" s="110" t="s">
        <v>156</v>
      </c>
      <c r="K8" s="79"/>
      <c r="L8" s="17"/>
      <c r="M8" s="17"/>
      <c r="N8" s="17"/>
      <c r="O8" s="17"/>
      <c r="P8" s="17"/>
      <c r="Q8" s="17"/>
      <c r="R8" s="17"/>
      <c r="S8" s="18"/>
      <c r="T8" s="19"/>
      <c r="U8" s="19"/>
      <c r="V8" s="1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>
      <c r="A9" s="22"/>
      <c r="C9" s="17"/>
      <c r="D9" s="17"/>
      <c r="E9" s="17"/>
      <c r="F9" s="17"/>
      <c r="G9" s="17"/>
      <c r="H9" s="17"/>
      <c r="I9" s="17"/>
      <c r="J9" s="24"/>
      <c r="K9" s="24"/>
      <c r="L9" s="17"/>
      <c r="M9" s="17"/>
      <c r="N9" s="17"/>
      <c r="O9" s="17"/>
      <c r="P9" s="17"/>
      <c r="Q9" s="17"/>
      <c r="R9" s="17"/>
      <c r="S9" s="18"/>
      <c r="T9" s="19"/>
      <c r="U9" s="19"/>
      <c r="V9" s="1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1:69">
      <c r="A10" s="22"/>
      <c r="C10" s="17" t="s">
        <v>72</v>
      </c>
      <c r="D10" s="17"/>
      <c r="E10" s="17"/>
      <c r="F10" s="17"/>
      <c r="G10" s="17"/>
      <c r="H10" s="17"/>
      <c r="I10" s="17"/>
      <c r="J10" s="24"/>
      <c r="K10" s="24"/>
      <c r="L10" s="17"/>
      <c r="M10" s="17"/>
      <c r="N10" s="17"/>
      <c r="O10" s="17"/>
      <c r="P10" s="17"/>
      <c r="Q10" s="17"/>
      <c r="R10" s="17"/>
      <c r="S10" s="18"/>
      <c r="T10" s="19"/>
      <c r="U10" s="19"/>
      <c r="V10" s="1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>
      <c r="A11" s="22"/>
      <c r="C11" s="17" t="s">
        <v>90</v>
      </c>
      <c r="D11" s="17"/>
      <c r="E11" s="17"/>
      <c r="F11" s="17"/>
      <c r="G11" s="17"/>
      <c r="H11" s="17"/>
      <c r="I11" s="17"/>
      <c r="J11" s="24"/>
      <c r="K11" s="24"/>
      <c r="P11" s="17"/>
      <c r="Q11" s="17"/>
      <c r="R11" s="17"/>
      <c r="S11" s="18"/>
      <c r="T11" s="18"/>
      <c r="U11" s="18"/>
      <c r="V11" s="1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>
      <c r="A12" s="22"/>
      <c r="C12" s="17"/>
      <c r="D12" s="17"/>
      <c r="E12" s="17"/>
      <c r="F12" s="17"/>
      <c r="G12" s="17"/>
      <c r="H12" s="17"/>
      <c r="I12" s="17"/>
      <c r="J12" s="17"/>
      <c r="K12" s="17"/>
      <c r="P12" s="1"/>
      <c r="Q12" s="17"/>
      <c r="R12" s="17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>
      <c r="C13" s="25" t="s">
        <v>7</v>
      </c>
      <c r="D13" s="25"/>
      <c r="E13" s="25"/>
      <c r="F13" s="25"/>
      <c r="G13" s="25"/>
      <c r="H13" s="25" t="s">
        <v>8</v>
      </c>
      <c r="I13" s="25"/>
      <c r="J13" s="25" t="s">
        <v>9</v>
      </c>
      <c r="K13" s="25"/>
      <c r="L13" s="23" t="s">
        <v>10</v>
      </c>
      <c r="Q13" s="9"/>
      <c r="R13" s="23"/>
      <c r="S13" s="26"/>
      <c r="T13" s="23"/>
      <c r="U13" s="26"/>
      <c r="V13" s="2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1:69" ht="15.75">
      <c r="C14" s="11"/>
      <c r="D14" s="11"/>
      <c r="E14" s="11"/>
      <c r="F14" s="11"/>
      <c r="G14" s="11"/>
      <c r="H14" s="13" t="s">
        <v>0</v>
      </c>
      <c r="I14" s="13"/>
      <c r="J14" s="9"/>
      <c r="K14" s="9"/>
      <c r="Q14" s="9"/>
      <c r="S14" s="26"/>
      <c r="T14" s="28"/>
      <c r="U14" s="28"/>
      <c r="V14" s="2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  <row r="15" spans="1:69" ht="15.75">
      <c r="A15" s="22" t="s">
        <v>2</v>
      </c>
      <c r="C15" s="11"/>
      <c r="D15" s="11"/>
      <c r="E15" s="11"/>
      <c r="F15" s="11"/>
      <c r="G15" s="11"/>
      <c r="H15" s="29" t="s">
        <v>12</v>
      </c>
      <c r="I15" s="29"/>
      <c r="J15" s="30" t="s">
        <v>11</v>
      </c>
      <c r="K15" s="30"/>
      <c r="L15" s="30" t="s">
        <v>5</v>
      </c>
      <c r="Q15" s="9"/>
      <c r="S15" s="18"/>
      <c r="T15" s="31"/>
      <c r="U15" s="28"/>
      <c r="V15" s="2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ht="15.75">
      <c r="A16" s="22" t="s">
        <v>3</v>
      </c>
      <c r="C16" s="12"/>
      <c r="D16" s="12"/>
      <c r="E16" s="12"/>
      <c r="F16" s="12"/>
      <c r="G16" s="12"/>
      <c r="H16" s="9"/>
      <c r="I16" s="9"/>
      <c r="J16" s="9"/>
      <c r="K16" s="9"/>
      <c r="L16" s="9"/>
      <c r="Q16" s="9"/>
      <c r="R16" s="9"/>
      <c r="S16" s="18"/>
      <c r="T16" s="26"/>
      <c r="U16" s="26"/>
      <c r="V16" s="2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</row>
    <row r="17" spans="1:69" ht="15.75">
      <c r="A17" s="32"/>
      <c r="C17" s="11"/>
      <c r="D17" s="11"/>
      <c r="E17" s="11"/>
      <c r="F17" s="11"/>
      <c r="G17" s="11"/>
      <c r="H17" s="9"/>
      <c r="I17" s="9"/>
      <c r="J17" s="9"/>
      <c r="K17" s="9"/>
      <c r="L17" s="9"/>
      <c r="Q17" s="9"/>
      <c r="R17" s="9"/>
      <c r="S17" s="18"/>
      <c r="T17" s="26"/>
      <c r="U17" s="26"/>
      <c r="V17" s="27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</row>
    <row r="18" spans="1:69">
      <c r="A18" s="33">
        <v>1</v>
      </c>
      <c r="C18" s="11" t="s">
        <v>27</v>
      </c>
      <c r="D18" s="11"/>
      <c r="E18" s="11"/>
      <c r="F18" s="11"/>
      <c r="G18" s="11"/>
      <c r="H18" s="10" t="s">
        <v>54</v>
      </c>
      <c r="I18" s="10"/>
      <c r="J18" s="104">
        <f>274072564+53607317</f>
        <v>327679881</v>
      </c>
      <c r="K18" s="9"/>
      <c r="Q18" s="9"/>
      <c r="R18" s="9"/>
      <c r="S18" s="18"/>
      <c r="T18" s="26"/>
      <c r="U18" s="26"/>
      <c r="V18" s="27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</row>
    <row r="19" spans="1:69">
      <c r="A19" s="33" t="s">
        <v>13</v>
      </c>
      <c r="C19" s="11" t="s">
        <v>91</v>
      </c>
      <c r="D19" s="11"/>
      <c r="E19" s="11"/>
      <c r="F19" s="11"/>
      <c r="G19" s="11"/>
      <c r="H19" s="10" t="s">
        <v>92</v>
      </c>
      <c r="I19" s="10"/>
      <c r="J19" s="105">
        <f>97402602</f>
        <v>97402602</v>
      </c>
      <c r="K19" s="99"/>
      <c r="Q19" s="9"/>
      <c r="R19" s="9"/>
      <c r="S19" s="18"/>
      <c r="T19" s="26"/>
      <c r="U19" s="26"/>
      <c r="V19" s="2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1:69">
      <c r="A20" s="33">
        <v>2</v>
      </c>
      <c r="C20" s="11" t="s">
        <v>28</v>
      </c>
      <c r="D20" s="11"/>
      <c r="E20" s="11"/>
      <c r="F20" s="11"/>
      <c r="G20" s="11"/>
      <c r="H20" s="10" t="s">
        <v>93</v>
      </c>
      <c r="I20" s="10"/>
      <c r="J20" s="103">
        <f>J18-J19</f>
        <v>230277279</v>
      </c>
      <c r="K20" s="93"/>
      <c r="Q20" s="9"/>
      <c r="R20" s="9"/>
      <c r="S20" s="18"/>
      <c r="T20" s="26"/>
      <c r="U20" s="26"/>
      <c r="V20" s="27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1:69">
      <c r="A21" s="33"/>
      <c r="H21" s="10"/>
      <c r="I21" s="10"/>
      <c r="Q21" s="9"/>
      <c r="R21" s="9"/>
      <c r="S21" s="18"/>
      <c r="T21" s="26"/>
      <c r="U21" s="26"/>
      <c r="V21" s="2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69">
      <c r="A22" s="33"/>
      <c r="C22" s="11" t="s">
        <v>94</v>
      </c>
      <c r="D22" s="11"/>
      <c r="E22" s="11"/>
      <c r="F22" s="11"/>
      <c r="G22" s="11"/>
      <c r="H22" s="10"/>
      <c r="I22" s="10"/>
      <c r="J22" s="9"/>
      <c r="K22" s="9"/>
      <c r="L22" s="9"/>
      <c r="Q22" s="9"/>
      <c r="R22" s="9"/>
      <c r="S22" s="26"/>
      <c r="T22" s="26"/>
      <c r="U22" s="26"/>
      <c r="V22" s="2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1:69">
      <c r="A23" s="33">
        <v>3</v>
      </c>
      <c r="C23" s="11" t="s">
        <v>56</v>
      </c>
      <c r="D23" s="11"/>
      <c r="E23" s="11"/>
      <c r="F23" s="11"/>
      <c r="G23" s="11"/>
      <c r="H23" s="10" t="s">
        <v>55</v>
      </c>
      <c r="I23" s="10"/>
      <c r="J23" s="104">
        <v>15223429</v>
      </c>
      <c r="K23" s="9"/>
      <c r="Q23" s="9"/>
      <c r="R23" s="9"/>
      <c r="S23" s="26"/>
      <c r="T23" s="26"/>
      <c r="U23" s="26"/>
      <c r="V23" s="27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</row>
    <row r="24" spans="1:69">
      <c r="A24" s="33" t="s">
        <v>97</v>
      </c>
      <c r="C24" s="11" t="s">
        <v>95</v>
      </c>
      <c r="D24" s="11"/>
      <c r="E24" s="11"/>
      <c r="F24" s="11"/>
      <c r="G24" s="11"/>
      <c r="H24" s="10" t="s">
        <v>96</v>
      </c>
      <c r="I24" s="10"/>
      <c r="J24" s="104">
        <v>17205235</v>
      </c>
      <c r="K24" s="9"/>
      <c r="Q24" s="9"/>
      <c r="R24" s="9"/>
      <c r="S24" s="26"/>
      <c r="T24" s="26"/>
      <c r="U24" s="26"/>
      <c r="V24" s="2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69">
      <c r="A25" s="33" t="s">
        <v>98</v>
      </c>
      <c r="C25" s="11" t="s">
        <v>99</v>
      </c>
      <c r="D25" s="11"/>
      <c r="E25" s="11"/>
      <c r="F25" s="11"/>
      <c r="G25" s="11"/>
      <c r="H25" s="10" t="s">
        <v>147</v>
      </c>
      <c r="I25" s="10"/>
      <c r="J25" s="104">
        <v>0</v>
      </c>
      <c r="K25" s="9"/>
      <c r="Q25" s="9"/>
      <c r="R25" s="9"/>
      <c r="S25" s="26"/>
      <c r="T25" s="26"/>
      <c r="U25" s="26"/>
      <c r="V25" s="27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>
      <c r="A26" s="33" t="s">
        <v>102</v>
      </c>
      <c r="C26" s="11" t="s">
        <v>100</v>
      </c>
      <c r="D26" s="11"/>
      <c r="E26" s="11"/>
      <c r="F26" s="11"/>
      <c r="G26" s="11"/>
      <c r="H26" s="10" t="s">
        <v>148</v>
      </c>
      <c r="I26" s="10"/>
      <c r="J26" s="105">
        <v>7517509</v>
      </c>
      <c r="K26" s="99"/>
      <c r="Q26" s="9"/>
      <c r="R26" s="9"/>
      <c r="S26" s="26"/>
      <c r="T26" s="26"/>
      <c r="U26" s="26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</row>
    <row r="27" spans="1:69">
      <c r="A27" s="33" t="s">
        <v>103</v>
      </c>
      <c r="C27" s="11" t="s">
        <v>101</v>
      </c>
      <c r="D27" s="11"/>
      <c r="E27" s="11"/>
      <c r="F27" s="11"/>
      <c r="G27" s="11"/>
      <c r="H27" s="10" t="s">
        <v>105</v>
      </c>
      <c r="I27" s="10"/>
      <c r="J27" s="103">
        <f>J24-(J25+J26)</f>
        <v>9687726</v>
      </c>
      <c r="K27" s="9"/>
      <c r="Q27" s="9"/>
      <c r="R27" s="9"/>
      <c r="S27" s="26"/>
      <c r="T27" s="26"/>
      <c r="U27" s="26"/>
      <c r="V27" s="27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>
      <c r="A28" s="33"/>
      <c r="C28" s="11"/>
      <c r="D28" s="11"/>
      <c r="E28" s="11"/>
      <c r="F28" s="11"/>
      <c r="G28" s="11"/>
      <c r="H28" s="10"/>
      <c r="I28" s="10"/>
      <c r="J28" s="9"/>
      <c r="K28" s="9"/>
      <c r="Q28" s="9"/>
      <c r="R28" s="9"/>
      <c r="S28" s="26"/>
      <c r="T28" s="26"/>
      <c r="U28" s="26"/>
      <c r="V28" s="27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</row>
    <row r="29" spans="1:69" ht="15.75">
      <c r="A29" s="33">
        <v>4</v>
      </c>
      <c r="C29" s="12" t="s">
        <v>104</v>
      </c>
      <c r="D29" s="12"/>
      <c r="E29" s="12"/>
      <c r="F29" s="12"/>
      <c r="G29" s="11"/>
      <c r="H29" s="10" t="s">
        <v>113</v>
      </c>
      <c r="I29" s="10"/>
      <c r="J29" s="36">
        <f>IF(J27=0,0,J27/J19)</f>
        <v>9.9460648905457374E-2</v>
      </c>
      <c r="K29" s="36"/>
      <c r="L29" s="94">
        <f>J29</f>
        <v>9.9460648905457374E-2</v>
      </c>
      <c r="Q29" s="9"/>
      <c r="R29" s="9"/>
      <c r="S29" s="26"/>
      <c r="T29" s="26"/>
      <c r="U29" s="26"/>
      <c r="V29" s="2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</row>
    <row r="30" spans="1:69">
      <c r="A30" s="33"/>
      <c r="C30" s="11"/>
      <c r="D30" s="11"/>
      <c r="E30" s="11"/>
      <c r="F30" s="11"/>
      <c r="G30" s="11"/>
      <c r="H30" s="10"/>
      <c r="I30" s="10"/>
      <c r="J30" s="9"/>
      <c r="K30" s="9"/>
      <c r="Q30" s="9"/>
      <c r="R30" s="9"/>
      <c r="S30" s="26"/>
      <c r="T30" s="26"/>
      <c r="U30" s="26"/>
      <c r="V30" s="27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</row>
    <row r="31" spans="1:69">
      <c r="A31" s="33"/>
      <c r="C31" s="11"/>
      <c r="D31" s="11"/>
      <c r="E31" s="11"/>
      <c r="F31" s="11"/>
      <c r="G31" s="11"/>
      <c r="H31" s="10"/>
      <c r="I31" s="10"/>
      <c r="J31" s="9"/>
      <c r="K31" s="9"/>
      <c r="Q31" s="9"/>
      <c r="R31" s="9"/>
      <c r="S31" s="26"/>
      <c r="T31" s="26"/>
      <c r="U31" s="26"/>
      <c r="V31" s="27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</row>
    <row r="32" spans="1:69" ht="15.75">
      <c r="A32" s="33"/>
      <c r="C32" s="11" t="s">
        <v>106</v>
      </c>
      <c r="D32" s="11"/>
      <c r="E32" s="11"/>
      <c r="F32" s="11"/>
      <c r="G32" s="11"/>
      <c r="H32" s="10"/>
      <c r="I32" s="10"/>
      <c r="J32" s="34"/>
      <c r="K32" s="34"/>
      <c r="L32" s="35"/>
      <c r="Q32" s="9"/>
      <c r="R32" s="36"/>
      <c r="S32" s="37"/>
      <c r="T32" s="38"/>
      <c r="U32" s="26"/>
      <c r="V32" s="27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</row>
    <row r="33" spans="1:69" ht="15.75">
      <c r="A33" s="33" t="s">
        <v>112</v>
      </c>
      <c r="C33" s="11" t="s">
        <v>108</v>
      </c>
      <c r="D33" s="11"/>
      <c r="E33" s="11"/>
      <c r="F33" s="11"/>
      <c r="G33" s="11"/>
      <c r="H33" s="10" t="s">
        <v>145</v>
      </c>
      <c r="I33" s="10"/>
      <c r="J33" s="103">
        <f>J23-J27</f>
        <v>5535703</v>
      </c>
      <c r="K33" s="34"/>
      <c r="L33" s="35"/>
      <c r="Q33" s="9"/>
      <c r="R33" s="36"/>
      <c r="S33" s="37"/>
      <c r="T33" s="38"/>
      <c r="U33" s="26"/>
      <c r="V33" s="27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ht="15.75">
      <c r="A34" s="33" t="s">
        <v>107</v>
      </c>
      <c r="C34" s="11" t="s">
        <v>109</v>
      </c>
      <c r="D34" s="11"/>
      <c r="E34" s="11"/>
      <c r="F34" s="11"/>
      <c r="G34" s="11"/>
      <c r="H34" s="10" t="s">
        <v>146</v>
      </c>
      <c r="I34" s="10"/>
      <c r="J34" s="34">
        <f>IF(J33=0,0,J33/J18)</f>
        <v>1.6893631013006869E-2</v>
      </c>
      <c r="K34" s="34"/>
      <c r="L34" s="35">
        <f>J34</f>
        <v>1.6893631013006869E-2</v>
      </c>
      <c r="Q34" s="9"/>
      <c r="R34" s="36"/>
      <c r="S34" s="37"/>
      <c r="T34" s="38"/>
      <c r="U34" s="26"/>
      <c r="V34" s="2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</row>
    <row r="35" spans="1:69" ht="15.75">
      <c r="A35" s="33"/>
      <c r="C35" s="11"/>
      <c r="D35" s="11"/>
      <c r="E35" s="11"/>
      <c r="F35" s="11"/>
      <c r="G35" s="11"/>
      <c r="H35" s="10"/>
      <c r="I35" s="10"/>
      <c r="J35" s="34"/>
      <c r="K35" s="34"/>
      <c r="L35" s="35"/>
      <c r="Q35" s="9"/>
      <c r="R35" s="36"/>
      <c r="S35" s="37"/>
      <c r="T35" s="38"/>
      <c r="U35" s="26"/>
      <c r="V35" s="2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69" ht="15.75">
      <c r="A36" s="47"/>
      <c r="B36" s="20"/>
      <c r="C36" s="11" t="s">
        <v>76</v>
      </c>
      <c r="D36" s="11"/>
      <c r="E36" s="11"/>
      <c r="F36" s="11"/>
      <c r="G36" s="11"/>
      <c r="H36" s="40"/>
      <c r="I36" s="40"/>
      <c r="J36" s="9"/>
      <c r="K36" s="9"/>
      <c r="L36" s="9"/>
      <c r="N36" s="20"/>
      <c r="O36" s="20"/>
      <c r="Q36" s="9"/>
      <c r="R36" s="36"/>
      <c r="S36" s="37"/>
      <c r="T36" s="38"/>
      <c r="U36" s="26"/>
      <c r="V36" s="2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1:69" ht="15.75">
      <c r="A37" s="47" t="s">
        <v>44</v>
      </c>
      <c r="B37" s="20"/>
      <c r="C37" s="11" t="s">
        <v>73</v>
      </c>
      <c r="D37" s="11"/>
      <c r="E37" s="11"/>
      <c r="F37" s="11"/>
      <c r="G37" s="11"/>
      <c r="H37" s="10" t="s">
        <v>74</v>
      </c>
      <c r="I37" s="10"/>
      <c r="J37" s="104">
        <v>543165</v>
      </c>
      <c r="K37" s="9"/>
      <c r="L37" s="20"/>
      <c r="N37" s="20"/>
      <c r="O37" s="20"/>
      <c r="Q37" s="9"/>
      <c r="R37" s="36"/>
      <c r="S37" s="37"/>
      <c r="T37" s="38"/>
      <c r="U37" s="26"/>
      <c r="V37" s="27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</row>
    <row r="38" spans="1:69" ht="15.75">
      <c r="A38" s="47" t="s">
        <v>30</v>
      </c>
      <c r="B38" s="20"/>
      <c r="C38" s="11" t="s">
        <v>75</v>
      </c>
      <c r="D38" s="11"/>
      <c r="E38" s="11"/>
      <c r="F38" s="11"/>
      <c r="G38" s="11"/>
      <c r="H38" s="10" t="s">
        <v>58</v>
      </c>
      <c r="I38" s="10"/>
      <c r="J38" s="34">
        <f>IF(J37=0,0,J37/J18)</f>
        <v>1.6576086342023543E-3</v>
      </c>
      <c r="K38" s="34"/>
      <c r="L38" s="35">
        <f>J38</f>
        <v>1.6576086342023543E-3</v>
      </c>
      <c r="N38" s="20"/>
      <c r="O38" s="20"/>
      <c r="Q38" s="9"/>
      <c r="R38" s="36"/>
      <c r="S38" s="37"/>
      <c r="T38" s="38"/>
      <c r="U38" s="26"/>
      <c r="V38" s="27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ht="15.75">
      <c r="A39" s="33"/>
      <c r="C39" s="11"/>
      <c r="D39" s="11"/>
      <c r="E39" s="11"/>
      <c r="F39" s="11"/>
      <c r="G39" s="11"/>
      <c r="H39" s="10"/>
      <c r="I39" s="10"/>
      <c r="J39" s="34"/>
      <c r="K39" s="34"/>
      <c r="L39" s="35"/>
      <c r="Q39" s="9"/>
      <c r="R39" s="36"/>
      <c r="S39" s="37"/>
      <c r="T39" s="38"/>
      <c r="U39" s="26"/>
      <c r="V39" s="27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>
      <c r="A40" s="39"/>
      <c r="C40" s="11" t="s">
        <v>29</v>
      </c>
      <c r="D40" s="11"/>
      <c r="E40" s="11"/>
      <c r="F40" s="11"/>
      <c r="G40" s="11"/>
      <c r="H40" s="40"/>
      <c r="I40" s="40"/>
      <c r="J40" s="9"/>
      <c r="K40" s="9"/>
      <c r="L40" s="9"/>
      <c r="Q40" s="9"/>
      <c r="R40" s="9"/>
      <c r="S40" s="26"/>
      <c r="T40" s="9"/>
      <c r="U40" s="26"/>
      <c r="V40" s="27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</row>
    <row r="41" spans="1:69" ht="15.75">
      <c r="A41" s="39" t="s">
        <v>32</v>
      </c>
      <c r="C41" s="11" t="s">
        <v>31</v>
      </c>
      <c r="D41" s="11"/>
      <c r="E41" s="11"/>
      <c r="F41" s="11"/>
      <c r="G41" s="11"/>
      <c r="H41" s="10" t="s">
        <v>57</v>
      </c>
      <c r="I41" s="10"/>
      <c r="J41" s="104">
        <v>2373190</v>
      </c>
      <c r="K41" s="9"/>
      <c r="Q41" s="9"/>
      <c r="R41" s="41"/>
      <c r="S41" s="26"/>
      <c r="T41" s="42"/>
      <c r="U41" s="28"/>
      <c r="V41" s="27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</row>
    <row r="42" spans="1:69" ht="15.75">
      <c r="A42" s="39" t="s">
        <v>33</v>
      </c>
      <c r="C42" s="11" t="s">
        <v>67</v>
      </c>
      <c r="D42" s="11"/>
      <c r="E42" s="11"/>
      <c r="F42" s="11"/>
      <c r="G42" s="11"/>
      <c r="H42" s="10" t="s">
        <v>79</v>
      </c>
      <c r="I42" s="10"/>
      <c r="J42" s="34">
        <f>IF(J41=0,0,J41/J18)</f>
        <v>7.2424037531922808E-3</v>
      </c>
      <c r="K42" s="34"/>
      <c r="L42" s="35">
        <f>J42</f>
        <v>7.2424037531922808E-3</v>
      </c>
      <c r="Q42" s="9"/>
      <c r="R42" s="36"/>
      <c r="S42" s="26"/>
      <c r="T42" s="38"/>
      <c r="U42" s="28"/>
      <c r="V42" s="27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1:69">
      <c r="A43" s="39"/>
      <c r="C43" s="11"/>
      <c r="D43" s="11"/>
      <c r="E43" s="11"/>
      <c r="F43" s="11"/>
      <c r="G43" s="11"/>
      <c r="H43" s="10"/>
      <c r="I43" s="10"/>
      <c r="J43" s="9"/>
      <c r="K43" s="9"/>
      <c r="L43" s="9"/>
      <c r="Q43" s="9"/>
      <c r="U43" s="26"/>
      <c r="V43" s="27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1:69" ht="15.75">
      <c r="A44" s="91" t="s">
        <v>34</v>
      </c>
      <c r="B44" s="43"/>
      <c r="C44" s="12" t="s">
        <v>110</v>
      </c>
      <c r="D44" s="12"/>
      <c r="E44" s="12"/>
      <c r="F44" s="12"/>
      <c r="G44" s="12"/>
      <c r="H44" s="13" t="s">
        <v>111</v>
      </c>
      <c r="I44" s="13"/>
      <c r="J44" s="45">
        <f>J34+J38+J42</f>
        <v>2.5793643400401505E-2</v>
      </c>
      <c r="K44" s="45"/>
      <c r="L44" s="45">
        <f>L34+L38+L42</f>
        <v>2.5793643400401505E-2</v>
      </c>
      <c r="Q44" s="9"/>
      <c r="U44" s="26"/>
      <c r="V44" s="27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1:69">
      <c r="A45" s="39"/>
      <c r="C45" s="11"/>
      <c r="D45" s="11"/>
      <c r="E45" s="11"/>
      <c r="F45" s="11"/>
      <c r="G45" s="11"/>
      <c r="H45" s="10"/>
      <c r="I45" s="10"/>
      <c r="J45" s="9"/>
      <c r="K45" s="9"/>
      <c r="L45" s="9"/>
      <c r="Q45" s="9"/>
      <c r="R45" s="9"/>
      <c r="S45" s="26"/>
      <c r="T45" s="46"/>
      <c r="U45" s="26"/>
      <c r="V45" s="27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>
      <c r="A46" s="47"/>
      <c r="B46" s="48"/>
      <c r="C46" s="9" t="s">
        <v>36</v>
      </c>
      <c r="D46" s="9"/>
      <c r="E46" s="9"/>
      <c r="F46" s="9"/>
      <c r="G46" s="9"/>
      <c r="H46" s="10"/>
      <c r="I46" s="10"/>
      <c r="J46" s="9"/>
      <c r="K46" s="9"/>
      <c r="L46" s="9"/>
      <c r="Q46" s="49"/>
      <c r="R46" s="48"/>
      <c r="U46" s="28"/>
      <c r="V46" s="26" t="s">
        <v>4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1:69">
      <c r="A47" s="39" t="s">
        <v>37</v>
      </c>
      <c r="B47" s="48"/>
      <c r="C47" s="9" t="s">
        <v>14</v>
      </c>
      <c r="D47" s="9"/>
      <c r="E47" s="9"/>
      <c r="F47" s="9"/>
      <c r="G47" s="9"/>
      <c r="H47" s="10" t="s">
        <v>60</v>
      </c>
      <c r="I47" s="10"/>
      <c r="J47" s="104">
        <v>7938607</v>
      </c>
      <c r="K47" s="9"/>
      <c r="L47" s="9"/>
      <c r="Q47" s="49"/>
      <c r="R47" s="48"/>
      <c r="U47" s="28"/>
      <c r="V47" s="26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69">
      <c r="A48" s="39" t="s">
        <v>38</v>
      </c>
      <c r="B48" s="48"/>
      <c r="C48" s="9" t="s">
        <v>68</v>
      </c>
      <c r="D48" s="9"/>
      <c r="E48" s="9"/>
      <c r="F48" s="9"/>
      <c r="G48" s="9"/>
      <c r="H48" s="10" t="s">
        <v>59</v>
      </c>
      <c r="I48" s="10"/>
      <c r="J48" s="34">
        <f>IF(J47=0,0,J47/J20)</f>
        <v>3.4474121956252574E-2</v>
      </c>
      <c r="K48" s="34"/>
      <c r="L48" s="35">
        <f>J48</f>
        <v>3.4474121956252574E-2</v>
      </c>
      <c r="Q48" s="49"/>
      <c r="R48" s="48"/>
      <c r="S48" s="26"/>
      <c r="T48" s="26"/>
      <c r="U48" s="28"/>
      <c r="V48" s="26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69">
      <c r="A49" s="39"/>
      <c r="C49" s="9"/>
      <c r="D49" s="9"/>
      <c r="E49" s="9"/>
      <c r="F49" s="9"/>
      <c r="G49" s="9"/>
      <c r="H49" s="10"/>
      <c r="I49" s="10"/>
      <c r="J49" s="9"/>
      <c r="K49" s="9"/>
      <c r="L49" s="9"/>
      <c r="Q49" s="9"/>
      <c r="S49" s="18"/>
      <c r="T49" s="26"/>
      <c r="U49" s="18"/>
      <c r="V49" s="2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</row>
    <row r="50" spans="1:69">
      <c r="A50" s="39"/>
      <c r="C50" s="11" t="s">
        <v>15</v>
      </c>
      <c r="D50" s="11"/>
      <c r="E50" s="11"/>
      <c r="F50" s="11"/>
      <c r="G50" s="11"/>
      <c r="H50" s="8"/>
      <c r="I50" s="8"/>
      <c r="Q50" s="9"/>
      <c r="S50" s="26"/>
      <c r="T50" s="26"/>
      <c r="U50" s="26"/>
      <c r="V50" s="27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</row>
    <row r="51" spans="1:69">
      <c r="A51" s="39" t="s">
        <v>39</v>
      </c>
      <c r="C51" s="11" t="s">
        <v>40</v>
      </c>
      <c r="D51" s="11"/>
      <c r="E51" s="11"/>
      <c r="F51" s="11"/>
      <c r="G51" s="11"/>
      <c r="H51" s="10" t="s">
        <v>41</v>
      </c>
      <c r="I51" s="10"/>
      <c r="J51" s="104">
        <v>18640643</v>
      </c>
      <c r="K51" s="9"/>
      <c r="L51" s="9"/>
      <c r="Q51" s="9"/>
      <c r="S51" s="26"/>
      <c r="T51" s="26"/>
      <c r="U51" s="26"/>
      <c r="V51" s="27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69">
      <c r="A52" s="39" t="s">
        <v>77</v>
      </c>
      <c r="B52" s="48"/>
      <c r="C52" s="9" t="s">
        <v>69</v>
      </c>
      <c r="D52" s="9"/>
      <c r="E52" s="9"/>
      <c r="F52" s="9"/>
      <c r="G52" s="9"/>
      <c r="H52" s="10" t="s">
        <v>80</v>
      </c>
      <c r="I52" s="10"/>
      <c r="J52" s="50">
        <f>IF(J51=0,0,J51/J20)</f>
        <v>8.0948685345548138E-2</v>
      </c>
      <c r="K52" s="50"/>
      <c r="L52" s="35">
        <f>J52</f>
        <v>8.0948685345548138E-2</v>
      </c>
      <c r="Q52" s="9"/>
      <c r="T52" s="51"/>
      <c r="U52" s="28"/>
      <c r="V52" s="26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</row>
    <row r="53" spans="1:69">
      <c r="A53" s="39"/>
      <c r="C53" s="11"/>
      <c r="D53" s="11"/>
      <c r="E53" s="11"/>
      <c r="F53" s="11"/>
      <c r="G53" s="11"/>
      <c r="H53" s="10"/>
      <c r="I53" s="10"/>
      <c r="J53" s="9"/>
      <c r="K53" s="9"/>
      <c r="L53" s="9"/>
      <c r="Q53" s="9"/>
      <c r="R53" s="8"/>
      <c r="S53" s="26"/>
      <c r="T53" s="26"/>
      <c r="U53" s="26"/>
      <c r="V53" s="27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</row>
    <row r="54" spans="1:69" ht="15.75">
      <c r="A54" s="91" t="s">
        <v>78</v>
      </c>
      <c r="B54" s="43"/>
      <c r="C54" s="12" t="s">
        <v>70</v>
      </c>
      <c r="D54" s="12"/>
      <c r="E54" s="12"/>
      <c r="F54" s="12"/>
      <c r="G54" s="12"/>
      <c r="H54" s="13" t="s">
        <v>81</v>
      </c>
      <c r="I54" s="13"/>
      <c r="J54" s="44"/>
      <c r="K54" s="44"/>
      <c r="L54" s="45">
        <f>L48+L52</f>
        <v>0.11542280730180071</v>
      </c>
      <c r="Q54" s="9"/>
      <c r="R54" s="8"/>
      <c r="S54" s="26"/>
      <c r="T54" s="26"/>
      <c r="U54" s="26"/>
      <c r="V54" s="27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</row>
    <row r="55" spans="1:69">
      <c r="Q55" s="52"/>
      <c r="R55" s="52"/>
      <c r="S55" s="26"/>
      <c r="T55" s="26"/>
      <c r="U55" s="26"/>
      <c r="V55" s="27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6" spans="1:69">
      <c r="A56" s="22"/>
      <c r="C56" s="53"/>
      <c r="D56" s="53"/>
      <c r="E56" s="53"/>
      <c r="F56" s="53"/>
      <c r="G56" s="53"/>
      <c r="H56" s="53"/>
      <c r="I56" s="53"/>
      <c r="J56" s="9"/>
      <c r="K56" s="9"/>
      <c r="L56" s="53"/>
      <c r="M56" s="53"/>
      <c r="N56" s="53"/>
      <c r="O56" s="53"/>
      <c r="Q56" s="9"/>
      <c r="R56" s="9"/>
      <c r="S56" s="26"/>
      <c r="T56" s="26"/>
      <c r="U56" s="28"/>
      <c r="V56" s="26" t="s">
        <v>4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</row>
    <row r="57" spans="1:69">
      <c r="R57" s="3"/>
    </row>
    <row r="58" spans="1:69">
      <c r="R58" s="3"/>
    </row>
    <row r="60" spans="1:69">
      <c r="A60" s="22"/>
      <c r="C60" s="53"/>
      <c r="D60" s="53"/>
      <c r="E60" s="53"/>
      <c r="F60" s="53"/>
      <c r="G60" s="53"/>
      <c r="H60" s="53"/>
      <c r="I60" s="53"/>
      <c r="J60" s="9"/>
      <c r="K60" s="9"/>
      <c r="L60" s="53"/>
      <c r="M60" s="53"/>
      <c r="N60" s="53"/>
      <c r="O60" s="53"/>
      <c r="Q60" s="9"/>
      <c r="S60" s="26"/>
      <c r="T60" s="18"/>
      <c r="U60" s="26"/>
      <c r="V60" s="27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</row>
    <row r="61" spans="1:69">
      <c r="A61" s="22"/>
      <c r="C61" s="11" t="str">
        <f>C5</f>
        <v>Formula Rate calculation</v>
      </c>
      <c r="D61" s="11"/>
      <c r="E61" s="11"/>
      <c r="F61" s="11"/>
      <c r="G61" s="11"/>
      <c r="H61" s="53"/>
      <c r="I61" s="53"/>
      <c r="J61" s="53" t="str">
        <f>J5</f>
        <v xml:space="preserve">     Rate Formula Template</v>
      </c>
      <c r="K61" s="53"/>
      <c r="L61" s="53"/>
      <c r="M61" s="53"/>
      <c r="N61" s="53"/>
      <c r="O61" s="53"/>
      <c r="Q61" s="9"/>
      <c r="R61" s="3" t="s">
        <v>84</v>
      </c>
      <c r="S61" s="26"/>
      <c r="T61" s="18"/>
      <c r="U61" s="26"/>
      <c r="V61" s="27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</row>
    <row r="62" spans="1:69">
      <c r="A62" s="22"/>
      <c r="C62" s="11"/>
      <c r="D62" s="11"/>
      <c r="E62" s="11"/>
      <c r="F62" s="11"/>
      <c r="G62" s="11"/>
      <c r="H62" s="53"/>
      <c r="I62" s="53"/>
      <c r="J62" s="53" t="str">
        <f>J6</f>
        <v xml:space="preserve"> Utilizing Attachment O Data</v>
      </c>
      <c r="K62" s="53"/>
      <c r="L62" s="53"/>
      <c r="M62" s="53"/>
      <c r="N62" s="53"/>
      <c r="O62" s="53"/>
      <c r="P62" s="9"/>
      <c r="Q62" s="9"/>
      <c r="R62" s="54" t="str">
        <f>R5</f>
        <v>For  the 12 months ended 12/31/13</v>
      </c>
      <c r="S62" s="26"/>
      <c r="T62" s="18"/>
      <c r="U62" s="26"/>
      <c r="V62" s="27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</row>
    <row r="63" spans="1:69" ht="14.25" customHeight="1">
      <c r="A63" s="2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Q63" s="9"/>
      <c r="R63" s="53" t="s">
        <v>42</v>
      </c>
      <c r="S63" s="26"/>
      <c r="T63" s="18"/>
      <c r="U63" s="26"/>
      <c r="V63" s="27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</row>
    <row r="64" spans="1:69">
      <c r="A64" s="22"/>
      <c r="H64" s="53"/>
      <c r="I64" s="53"/>
      <c r="J64" s="53" t="str">
        <f>J8</f>
        <v>Otter Tail Power Company</v>
      </c>
      <c r="K64" s="53"/>
      <c r="L64" s="53"/>
      <c r="M64" s="53"/>
      <c r="N64" s="53"/>
      <c r="O64" s="53"/>
      <c r="P64" s="53"/>
      <c r="Q64" s="9"/>
      <c r="R64" s="9"/>
      <c r="S64" s="26"/>
      <c r="T64" s="18"/>
      <c r="U64" s="26"/>
      <c r="V64" s="27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69">
      <c r="A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26"/>
      <c r="T65" s="18"/>
      <c r="U65" s="26"/>
      <c r="V65" s="27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</row>
    <row r="66" spans="1:69" ht="15.75">
      <c r="A66" s="22"/>
      <c r="C66" s="53"/>
      <c r="D66" s="53"/>
      <c r="E66" s="53"/>
      <c r="F66" s="53"/>
      <c r="G66" s="53"/>
      <c r="H66" s="12" t="s">
        <v>86</v>
      </c>
      <c r="I66" s="12"/>
      <c r="L66" s="17"/>
      <c r="M66" s="17"/>
      <c r="N66" s="17"/>
      <c r="O66" s="17"/>
      <c r="P66" s="17"/>
      <c r="Q66" s="9"/>
      <c r="R66" s="9"/>
      <c r="S66" s="26"/>
      <c r="T66" s="18"/>
      <c r="U66" s="26"/>
      <c r="V66" s="27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</row>
    <row r="67" spans="1:69" ht="15.75">
      <c r="A67" s="22"/>
      <c r="C67" s="53"/>
      <c r="D67" s="53"/>
      <c r="E67" s="53"/>
      <c r="F67" s="53"/>
      <c r="G67" s="53"/>
      <c r="H67" s="12"/>
      <c r="I67" s="12"/>
      <c r="L67" s="17"/>
      <c r="M67" s="17"/>
      <c r="N67" s="17"/>
      <c r="O67" s="17"/>
      <c r="P67" s="17"/>
      <c r="Q67" s="9"/>
      <c r="R67" s="9"/>
      <c r="S67" s="26"/>
      <c r="T67" s="18"/>
      <c r="U67" s="26"/>
      <c r="V67" s="27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69" ht="15.75">
      <c r="A68" s="95"/>
      <c r="C68" s="96" t="s">
        <v>7</v>
      </c>
      <c r="D68" s="96" t="s">
        <v>8</v>
      </c>
      <c r="E68" s="96" t="s">
        <v>9</v>
      </c>
      <c r="F68" s="96" t="s">
        <v>10</v>
      </c>
      <c r="G68" s="96" t="s">
        <v>116</v>
      </c>
      <c r="H68" s="96" t="s">
        <v>121</v>
      </c>
      <c r="I68" s="96" t="s">
        <v>122</v>
      </c>
      <c r="J68" s="96" t="s">
        <v>124</v>
      </c>
      <c r="K68" s="96" t="s">
        <v>126</v>
      </c>
      <c r="L68" s="96" t="s">
        <v>128</v>
      </c>
      <c r="M68" s="96" t="s">
        <v>130</v>
      </c>
      <c r="N68" s="96" t="s">
        <v>131</v>
      </c>
      <c r="O68" s="96" t="s">
        <v>133</v>
      </c>
      <c r="P68" s="96" t="s">
        <v>134</v>
      </c>
      <c r="Q68" s="96" t="s">
        <v>136</v>
      </c>
      <c r="R68" s="96" t="s">
        <v>137</v>
      </c>
      <c r="S68" s="26"/>
      <c r="T68" s="18"/>
      <c r="U68" s="26"/>
      <c r="V68" s="27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</row>
    <row r="69" spans="1:69" ht="85.5" customHeight="1">
      <c r="A69" s="55" t="s">
        <v>48</v>
      </c>
      <c r="B69" s="56"/>
      <c r="C69" s="57" t="s">
        <v>43</v>
      </c>
      <c r="D69" s="57" t="s">
        <v>47</v>
      </c>
      <c r="E69" s="57" t="s">
        <v>114</v>
      </c>
      <c r="F69" s="57" t="s">
        <v>115</v>
      </c>
      <c r="G69" s="57" t="s">
        <v>117</v>
      </c>
      <c r="H69" s="58" t="s">
        <v>119</v>
      </c>
      <c r="I69" s="58" t="s">
        <v>123</v>
      </c>
      <c r="J69" s="102" t="s">
        <v>125</v>
      </c>
      <c r="K69" s="59" t="s">
        <v>49</v>
      </c>
      <c r="L69" s="58" t="s">
        <v>64</v>
      </c>
      <c r="M69" s="58" t="s">
        <v>70</v>
      </c>
      <c r="N69" s="59" t="s">
        <v>50</v>
      </c>
      <c r="O69" s="58" t="s">
        <v>35</v>
      </c>
      <c r="P69" s="60" t="s">
        <v>53</v>
      </c>
      <c r="Q69" s="61" t="s">
        <v>52</v>
      </c>
      <c r="R69" s="60" t="s">
        <v>87</v>
      </c>
      <c r="S69" s="37"/>
      <c r="T69" s="18"/>
      <c r="U69" s="26"/>
      <c r="V69" s="27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ht="46.5" customHeight="1">
      <c r="A70" s="62"/>
      <c r="B70" s="63"/>
      <c r="C70" s="63"/>
      <c r="D70" s="63"/>
      <c r="E70" s="97" t="s">
        <v>6</v>
      </c>
      <c r="F70" s="63"/>
      <c r="G70" s="63" t="s">
        <v>118</v>
      </c>
      <c r="H70" s="97" t="s">
        <v>120</v>
      </c>
      <c r="I70" s="64" t="s">
        <v>143</v>
      </c>
      <c r="J70" s="97" t="s">
        <v>144</v>
      </c>
      <c r="K70" s="98" t="s">
        <v>127</v>
      </c>
      <c r="L70" s="97" t="s">
        <v>129</v>
      </c>
      <c r="M70" s="64" t="s">
        <v>83</v>
      </c>
      <c r="N70" s="65" t="s">
        <v>132</v>
      </c>
      <c r="O70" s="64" t="s">
        <v>61</v>
      </c>
      <c r="P70" s="65" t="s">
        <v>135</v>
      </c>
      <c r="Q70" s="66" t="s">
        <v>62</v>
      </c>
      <c r="R70" s="78" t="s">
        <v>138</v>
      </c>
      <c r="S70" s="26"/>
      <c r="T70" s="18"/>
      <c r="U70" s="26"/>
      <c r="V70" s="27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>
      <c r="A71" s="67" t="s">
        <v>85</v>
      </c>
      <c r="B71" s="17"/>
      <c r="C71" s="17"/>
      <c r="D71" s="17"/>
      <c r="E71" s="17"/>
      <c r="F71" s="17"/>
      <c r="G71" s="17"/>
      <c r="H71" s="17"/>
      <c r="I71" s="17"/>
      <c r="J71" s="17"/>
      <c r="K71" s="68"/>
      <c r="L71" s="17"/>
      <c r="M71" s="17"/>
      <c r="N71" s="68"/>
      <c r="O71" s="17"/>
      <c r="P71" s="68"/>
      <c r="Q71" s="9"/>
      <c r="R71" s="69"/>
      <c r="S71" s="26"/>
      <c r="T71" s="18"/>
      <c r="U71" s="26"/>
      <c r="V71" s="27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</row>
    <row r="72" spans="1:69">
      <c r="A72" s="70" t="s">
        <v>13</v>
      </c>
      <c r="C72" s="2" t="s">
        <v>152</v>
      </c>
      <c r="D72" s="106">
        <v>1203</v>
      </c>
      <c r="E72" s="109">
        <v>13364681</v>
      </c>
      <c r="F72" s="5">
        <v>7091</v>
      </c>
      <c r="G72" s="35">
        <f>$L$29</f>
        <v>9.9460648905457374E-2</v>
      </c>
      <c r="H72" s="108">
        <f>F72*G72</f>
        <v>705.27546138859827</v>
      </c>
      <c r="I72" s="35">
        <f>$L$44</f>
        <v>2.5793643400401505E-2</v>
      </c>
      <c r="J72" s="2">
        <f>E72*I72</f>
        <v>344723.81587412138</v>
      </c>
      <c r="K72" s="71">
        <f>H72+J72</f>
        <v>345429.09133550996</v>
      </c>
      <c r="L72" s="108">
        <f>E72-F72</f>
        <v>13357590</v>
      </c>
      <c r="M72" s="35">
        <f>$L$54</f>
        <v>0.11542280730180071</v>
      </c>
      <c r="N72" s="101">
        <f>L72*M72</f>
        <v>1541770.5365864602</v>
      </c>
      <c r="O72" s="5">
        <v>36951</v>
      </c>
      <c r="P72" s="101">
        <f>K72+N72+O72</f>
        <v>1924150.6279219701</v>
      </c>
      <c r="Q72" s="6">
        <v>0</v>
      </c>
      <c r="R72" s="100">
        <f>P72+Q72</f>
        <v>1924150.6279219701</v>
      </c>
      <c r="S72" s="72"/>
      <c r="T72" s="72"/>
      <c r="U72" s="72"/>
      <c r="V72" s="72"/>
      <c r="W72" s="72"/>
      <c r="X72" s="72"/>
      <c r="Y72" s="72"/>
    </row>
    <row r="73" spans="1:69">
      <c r="A73" s="70" t="s">
        <v>45</v>
      </c>
      <c r="C73" s="2" t="s">
        <v>153</v>
      </c>
      <c r="D73" s="106">
        <v>2220</v>
      </c>
      <c r="E73" s="109">
        <v>3128419</v>
      </c>
      <c r="F73" s="5">
        <v>0</v>
      </c>
      <c r="G73" s="35">
        <f t="shared" ref="G73:G74" si="0">$L$29</f>
        <v>9.9460648905457374E-2</v>
      </c>
      <c r="H73" s="108">
        <f>F73*G73</f>
        <v>0</v>
      </c>
      <c r="I73" s="35">
        <f t="shared" ref="I73:I74" si="1">$L$44</f>
        <v>2.5793643400401505E-2</v>
      </c>
      <c r="J73" s="2">
        <f>E73*I73</f>
        <v>80693.324093040676</v>
      </c>
      <c r="K73" s="71">
        <f>H73+J73</f>
        <v>80693.324093040676</v>
      </c>
      <c r="L73" s="108">
        <f>E73-F73</f>
        <v>3128419</v>
      </c>
      <c r="M73" s="35">
        <f t="shared" ref="M73:M74" si="2">$L$54</f>
        <v>0.11542280730180071</v>
      </c>
      <c r="N73" s="101">
        <f>L73*M73</f>
        <v>361090.90339629207</v>
      </c>
      <c r="O73" s="5">
        <v>0</v>
      </c>
      <c r="P73" s="101">
        <f>K73+N73+O73</f>
        <v>441784.22748933273</v>
      </c>
      <c r="Q73" s="6">
        <v>0</v>
      </c>
      <c r="R73" s="100">
        <f>P73+Q73</f>
        <v>441784.22748933273</v>
      </c>
      <c r="S73" s="72"/>
      <c r="T73" s="72"/>
      <c r="U73" s="72"/>
      <c r="V73" s="72"/>
      <c r="W73" s="72"/>
      <c r="X73" s="72"/>
      <c r="Y73" s="72"/>
    </row>
    <row r="74" spans="1:69">
      <c r="A74" s="70" t="s">
        <v>46</v>
      </c>
      <c r="C74" s="2" t="s">
        <v>154</v>
      </c>
      <c r="D74" s="106">
        <v>2221</v>
      </c>
      <c r="E74" s="109">
        <v>4543719</v>
      </c>
      <c r="F74" s="5">
        <v>0</v>
      </c>
      <c r="G74" s="35">
        <f t="shared" si="0"/>
        <v>9.9460648905457374E-2</v>
      </c>
      <c r="H74" s="108">
        <f>F74*G74</f>
        <v>0</v>
      </c>
      <c r="I74" s="35">
        <f t="shared" si="1"/>
        <v>2.5793643400401505E-2</v>
      </c>
      <c r="J74" s="2">
        <f>E74*I74</f>
        <v>117199.06759762892</v>
      </c>
      <c r="K74" s="71">
        <f>H74+J74</f>
        <v>117199.06759762892</v>
      </c>
      <c r="L74" s="108">
        <f>E74-F74</f>
        <v>4543719</v>
      </c>
      <c r="M74" s="35">
        <f t="shared" si="2"/>
        <v>0.11542280730180071</v>
      </c>
      <c r="N74" s="101">
        <f>L74*M74</f>
        <v>524448.80257053068</v>
      </c>
      <c r="O74" s="5">
        <v>0</v>
      </c>
      <c r="P74" s="101">
        <f>K74+N74+O74</f>
        <v>641647.8701681596</v>
      </c>
      <c r="Q74" s="5">
        <v>0</v>
      </c>
      <c r="R74" s="100">
        <f>P74+Q74</f>
        <v>641647.8701681596</v>
      </c>
      <c r="S74" s="72"/>
      <c r="T74" s="72"/>
      <c r="U74" s="72"/>
      <c r="V74" s="72"/>
      <c r="W74" s="72"/>
      <c r="X74" s="72"/>
      <c r="Y74" s="72"/>
    </row>
    <row r="75" spans="1:69">
      <c r="A75" s="70"/>
      <c r="D75" s="106"/>
      <c r="K75" s="71"/>
      <c r="N75" s="71"/>
      <c r="P75" s="71"/>
      <c r="R75" s="71"/>
      <c r="S75" s="72"/>
      <c r="T75" s="72"/>
      <c r="U75" s="72"/>
      <c r="V75" s="72"/>
      <c r="W75" s="72"/>
      <c r="X75" s="72"/>
      <c r="Y75" s="72"/>
    </row>
    <row r="76" spans="1:69">
      <c r="A76" s="70"/>
      <c r="D76" s="106"/>
      <c r="K76" s="71"/>
      <c r="N76" s="71"/>
      <c r="P76" s="71"/>
      <c r="R76" s="71"/>
      <c r="S76" s="72"/>
      <c r="T76" s="72"/>
      <c r="U76" s="72"/>
      <c r="V76" s="72"/>
      <c r="W76" s="72"/>
      <c r="X76" s="72"/>
      <c r="Y76" s="72"/>
    </row>
    <row r="77" spans="1:69">
      <c r="A77" s="70"/>
      <c r="D77" s="106"/>
      <c r="K77" s="71"/>
      <c r="N77" s="71"/>
      <c r="P77" s="71"/>
      <c r="R77" s="71"/>
      <c r="S77" s="72"/>
      <c r="T77" s="72"/>
      <c r="U77" s="72"/>
      <c r="V77" s="72"/>
      <c r="W77" s="72"/>
      <c r="X77" s="72"/>
      <c r="Y77" s="72"/>
    </row>
    <row r="78" spans="1:69">
      <c r="A78" s="70"/>
      <c r="D78" s="106"/>
      <c r="K78" s="71"/>
      <c r="N78" s="71"/>
      <c r="P78" s="71"/>
      <c r="R78" s="71"/>
      <c r="S78" s="72"/>
      <c r="T78" s="72"/>
      <c r="U78" s="72"/>
      <c r="V78" s="72"/>
      <c r="W78" s="72"/>
      <c r="X78" s="72"/>
      <c r="Y78" s="72"/>
    </row>
    <row r="79" spans="1:69">
      <c r="A79" s="70"/>
      <c r="D79" s="106"/>
      <c r="K79" s="71"/>
      <c r="N79" s="71"/>
      <c r="P79" s="71"/>
      <c r="R79" s="71"/>
      <c r="S79" s="72"/>
      <c r="T79" s="72"/>
      <c r="U79" s="72"/>
      <c r="V79" s="72"/>
      <c r="W79" s="72"/>
      <c r="X79" s="72"/>
      <c r="Y79" s="72"/>
    </row>
    <row r="80" spans="1:69">
      <c r="A80" s="70"/>
      <c r="C80" s="72"/>
      <c r="D80" s="107"/>
      <c r="E80" s="72"/>
      <c r="F80" s="72"/>
      <c r="G80" s="72"/>
      <c r="H80" s="72"/>
      <c r="I80" s="72"/>
      <c r="J80" s="72"/>
      <c r="K80" s="73"/>
      <c r="L80" s="72"/>
      <c r="M80" s="72"/>
      <c r="N80" s="73"/>
      <c r="O80" s="72"/>
      <c r="P80" s="73"/>
      <c r="Q80" s="72"/>
      <c r="R80" s="73"/>
      <c r="S80" s="72"/>
      <c r="T80" s="72"/>
      <c r="U80" s="72"/>
      <c r="V80" s="72"/>
      <c r="W80" s="72"/>
      <c r="X80" s="72"/>
      <c r="Y80" s="72"/>
    </row>
    <row r="81" spans="1:25">
      <c r="A81" s="70"/>
      <c r="C81" s="72"/>
      <c r="D81" s="107"/>
      <c r="E81" s="72"/>
      <c r="F81" s="72"/>
      <c r="G81" s="72"/>
      <c r="H81" s="72"/>
      <c r="I81" s="72"/>
      <c r="J81" s="72"/>
      <c r="K81" s="73"/>
      <c r="L81" s="72"/>
      <c r="M81" s="72"/>
      <c r="N81" s="73"/>
      <c r="O81" s="72"/>
      <c r="P81" s="73"/>
      <c r="Q81" s="72"/>
      <c r="R81" s="73"/>
      <c r="S81" s="72"/>
      <c r="T81" s="72"/>
      <c r="U81" s="72"/>
      <c r="V81" s="72"/>
      <c r="W81" s="72"/>
      <c r="X81" s="72"/>
      <c r="Y81" s="72"/>
    </row>
    <row r="82" spans="1:25">
      <c r="A82" s="70"/>
      <c r="C82" s="72"/>
      <c r="D82" s="107"/>
      <c r="E82" s="72"/>
      <c r="F82" s="72"/>
      <c r="G82" s="72"/>
      <c r="H82" s="72"/>
      <c r="I82" s="72"/>
      <c r="J82" s="72"/>
      <c r="K82" s="73"/>
      <c r="L82" s="72"/>
      <c r="M82" s="72"/>
      <c r="N82" s="73"/>
      <c r="O82" s="72"/>
      <c r="P82" s="73"/>
      <c r="Q82" s="72"/>
      <c r="R82" s="73"/>
      <c r="S82" s="72"/>
      <c r="T82" s="72"/>
      <c r="U82" s="72"/>
      <c r="V82" s="72"/>
      <c r="W82" s="72"/>
      <c r="X82" s="72"/>
      <c r="Y82" s="72"/>
    </row>
    <row r="83" spans="1:25">
      <c r="A83" s="70"/>
      <c r="C83" s="72"/>
      <c r="D83" s="107"/>
      <c r="E83" s="72"/>
      <c r="F83" s="72"/>
      <c r="G83" s="72"/>
      <c r="H83" s="72"/>
      <c r="I83" s="72"/>
      <c r="J83" s="72"/>
      <c r="K83" s="73"/>
      <c r="L83" s="72"/>
      <c r="M83" s="72"/>
      <c r="N83" s="73"/>
      <c r="O83" s="72"/>
      <c r="P83" s="73"/>
      <c r="Q83" s="72"/>
      <c r="R83" s="73"/>
      <c r="S83" s="72"/>
      <c r="T83" s="72"/>
      <c r="U83" s="72"/>
      <c r="V83" s="72"/>
      <c r="W83" s="72"/>
      <c r="X83" s="72"/>
      <c r="Y83" s="72"/>
    </row>
    <row r="84" spans="1:25">
      <c r="A84" s="70"/>
      <c r="C84" s="72"/>
      <c r="D84" s="107"/>
      <c r="E84" s="72"/>
      <c r="F84" s="72"/>
      <c r="G84" s="72"/>
      <c r="H84" s="72"/>
      <c r="I84" s="72"/>
      <c r="J84" s="72"/>
      <c r="K84" s="73"/>
      <c r="L84" s="72"/>
      <c r="M84" s="72"/>
      <c r="N84" s="73"/>
      <c r="O84" s="72"/>
      <c r="P84" s="73"/>
      <c r="Q84" s="72"/>
      <c r="R84" s="73"/>
      <c r="S84" s="72"/>
      <c r="T84" s="72"/>
      <c r="U84" s="72"/>
      <c r="V84" s="72"/>
      <c r="W84" s="72"/>
      <c r="X84" s="72"/>
      <c r="Y84" s="72"/>
    </row>
    <row r="85" spans="1:25">
      <c r="A85" s="70"/>
      <c r="C85" s="72"/>
      <c r="D85" s="107"/>
      <c r="E85" s="72"/>
      <c r="F85" s="72"/>
      <c r="G85" s="72"/>
      <c r="H85" s="72"/>
      <c r="I85" s="72"/>
      <c r="J85" s="72"/>
      <c r="K85" s="73"/>
      <c r="L85" s="72"/>
      <c r="M85" s="72"/>
      <c r="N85" s="73"/>
      <c r="O85" s="72"/>
      <c r="P85" s="73"/>
      <c r="Q85" s="72"/>
      <c r="R85" s="73"/>
      <c r="S85" s="72"/>
      <c r="T85" s="72"/>
      <c r="U85" s="72"/>
      <c r="V85" s="72"/>
      <c r="W85" s="72"/>
      <c r="X85" s="72"/>
      <c r="Y85" s="72"/>
    </row>
    <row r="86" spans="1:25">
      <c r="A86" s="70"/>
      <c r="C86" s="72"/>
      <c r="D86" s="107"/>
      <c r="E86" s="72"/>
      <c r="F86" s="72"/>
      <c r="G86" s="72"/>
      <c r="H86" s="72"/>
      <c r="I86" s="72"/>
      <c r="J86" s="72"/>
      <c r="K86" s="73"/>
      <c r="L86" s="72"/>
      <c r="M86" s="72"/>
      <c r="N86" s="73"/>
      <c r="O86" s="72"/>
      <c r="P86" s="73"/>
      <c r="Q86" s="72"/>
      <c r="R86" s="73"/>
      <c r="S86" s="72"/>
      <c r="T86" s="72"/>
      <c r="U86" s="72"/>
      <c r="V86" s="72"/>
      <c r="W86" s="72"/>
      <c r="X86" s="72"/>
      <c r="Y86" s="72"/>
    </row>
    <row r="87" spans="1:25">
      <c r="A87" s="70"/>
      <c r="C87" s="72"/>
      <c r="D87" s="107"/>
      <c r="E87" s="72"/>
      <c r="F87" s="72"/>
      <c r="G87" s="72"/>
      <c r="H87" s="72"/>
      <c r="I87" s="72"/>
      <c r="J87" s="72"/>
      <c r="K87" s="73"/>
      <c r="L87" s="72"/>
      <c r="M87" s="72"/>
      <c r="N87" s="73"/>
      <c r="O87" s="72"/>
      <c r="P87" s="73"/>
      <c r="Q87" s="72"/>
      <c r="R87" s="73"/>
      <c r="S87" s="72"/>
      <c r="T87" s="72"/>
      <c r="U87" s="72"/>
      <c r="V87" s="72"/>
      <c r="W87" s="72"/>
      <c r="X87" s="72"/>
      <c r="Y87" s="72"/>
    </row>
    <row r="88" spans="1:25">
      <c r="A88" s="70"/>
      <c r="C88" s="72"/>
      <c r="D88" s="107"/>
      <c r="E88" s="72"/>
      <c r="F88" s="72"/>
      <c r="G88" s="72"/>
      <c r="H88" s="72"/>
      <c r="I88" s="72"/>
      <c r="J88" s="72"/>
      <c r="K88" s="73"/>
      <c r="L88" s="72"/>
      <c r="M88" s="72"/>
      <c r="N88" s="73"/>
      <c r="O88" s="72"/>
      <c r="P88" s="73"/>
      <c r="Q88" s="72"/>
      <c r="R88" s="73"/>
      <c r="S88" s="72"/>
      <c r="T88" s="72"/>
      <c r="U88" s="72"/>
      <c r="V88" s="72"/>
      <c r="W88" s="72"/>
      <c r="X88" s="72"/>
      <c r="Y88" s="72"/>
    </row>
    <row r="89" spans="1:25">
      <c r="A89" s="70"/>
      <c r="C89" s="72"/>
      <c r="D89" s="107"/>
      <c r="E89" s="72"/>
      <c r="F89" s="72"/>
      <c r="G89" s="72"/>
      <c r="H89" s="72"/>
      <c r="I89" s="72"/>
      <c r="J89" s="72"/>
      <c r="K89" s="73"/>
      <c r="L89" s="72"/>
      <c r="M89" s="72"/>
      <c r="N89" s="73"/>
      <c r="O89" s="72"/>
      <c r="P89" s="73"/>
      <c r="Q89" s="72"/>
      <c r="R89" s="73"/>
      <c r="S89" s="72"/>
      <c r="T89" s="72"/>
      <c r="U89" s="72"/>
      <c r="V89" s="72"/>
      <c r="W89" s="72"/>
      <c r="X89" s="72"/>
      <c r="Y89" s="72"/>
    </row>
    <row r="90" spans="1:25">
      <c r="A90" s="70"/>
      <c r="C90" s="72"/>
      <c r="D90" s="107"/>
      <c r="E90" s="72"/>
      <c r="F90" s="72"/>
      <c r="G90" s="72"/>
      <c r="H90" s="72"/>
      <c r="I90" s="72"/>
      <c r="J90" s="72"/>
      <c r="K90" s="73"/>
      <c r="L90" s="72"/>
      <c r="M90" s="72"/>
      <c r="N90" s="73"/>
      <c r="O90" s="72"/>
      <c r="P90" s="73"/>
      <c r="Q90" s="72"/>
      <c r="R90" s="73"/>
      <c r="S90" s="72"/>
      <c r="T90" s="72"/>
      <c r="U90" s="72"/>
      <c r="V90" s="72"/>
      <c r="W90" s="72"/>
      <c r="X90" s="72"/>
      <c r="Y90" s="72"/>
    </row>
    <row r="91" spans="1:25">
      <c r="A91" s="74"/>
      <c r="B91" s="7"/>
      <c r="C91" s="75"/>
      <c r="D91" s="75"/>
      <c r="E91" s="75"/>
      <c r="F91" s="75"/>
      <c r="G91" s="75"/>
      <c r="H91" s="75"/>
      <c r="I91" s="75"/>
      <c r="J91" s="75"/>
      <c r="K91" s="76"/>
      <c r="L91" s="75"/>
      <c r="M91" s="75"/>
      <c r="N91" s="76"/>
      <c r="O91" s="75"/>
      <c r="P91" s="76"/>
      <c r="Q91" s="75"/>
      <c r="R91" s="76"/>
      <c r="S91" s="72"/>
      <c r="T91" s="72"/>
      <c r="U91" s="72"/>
      <c r="V91" s="72"/>
      <c r="W91" s="72"/>
      <c r="X91" s="72"/>
      <c r="Y91" s="72"/>
    </row>
    <row r="92" spans="1:25">
      <c r="A92" s="23" t="s">
        <v>51</v>
      </c>
      <c r="B92" s="48"/>
      <c r="C92" s="11" t="s">
        <v>88</v>
      </c>
      <c r="D92" s="11"/>
      <c r="E92" s="11"/>
      <c r="F92" s="11"/>
      <c r="G92" s="11"/>
      <c r="H92" s="40"/>
      <c r="I92" s="40"/>
      <c r="J92" s="9"/>
      <c r="K92" s="9"/>
      <c r="L92" s="9"/>
      <c r="M92" s="9"/>
      <c r="N92" s="9"/>
      <c r="O92" s="9"/>
      <c r="P92" s="80">
        <f>SUM(P72:P91)</f>
        <v>3007582.7255794625</v>
      </c>
      <c r="Q92" s="80">
        <f>SUM(Q72:Q91)</f>
        <v>0</v>
      </c>
      <c r="R92" s="80">
        <f>SUM(R72:R91)</f>
        <v>3007582.7255794625</v>
      </c>
      <c r="S92" s="72"/>
      <c r="T92" s="72"/>
      <c r="U92" s="72"/>
      <c r="V92" s="72"/>
      <c r="W92" s="72"/>
      <c r="X92" s="72"/>
      <c r="Y92" s="72"/>
    </row>
    <row r="93" spans="1:25">
      <c r="A93" s="8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>
      <c r="A94" s="85">
        <v>3</v>
      </c>
      <c r="B94" s="72"/>
      <c r="C94" s="53" t="s">
        <v>63</v>
      </c>
      <c r="D94" s="53"/>
      <c r="E94" s="53"/>
      <c r="F94" s="53"/>
      <c r="G94" s="72"/>
      <c r="H94" s="72"/>
      <c r="I94" s="72"/>
      <c r="J94" s="72"/>
      <c r="K94" s="72"/>
      <c r="L94" s="72"/>
      <c r="M94" s="72"/>
      <c r="N94" s="72"/>
      <c r="O94" s="72"/>
      <c r="P94" s="80">
        <f>P92</f>
        <v>3007582.7255794625</v>
      </c>
      <c r="Q94" s="72"/>
      <c r="R94" s="72"/>
      <c r="S94" s="72"/>
      <c r="T94" s="72"/>
      <c r="U94" s="72"/>
      <c r="V94" s="72"/>
      <c r="W94" s="72"/>
      <c r="X94" s="72"/>
      <c r="Y94" s="72"/>
    </row>
    <row r="95" spans="1: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>
      <c r="A97" s="53" t="s">
        <v>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5.75" thickBot="1">
      <c r="A98" s="86" t="s">
        <v>17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7.100000000000001" customHeight="1">
      <c r="A99" s="83" t="s">
        <v>18</v>
      </c>
      <c r="B99" s="82"/>
      <c r="C99" s="206" t="s">
        <v>150</v>
      </c>
      <c r="D99" s="206"/>
      <c r="E99" s="206"/>
      <c r="F99" s="206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72"/>
      <c r="T99" s="72"/>
      <c r="U99" s="72"/>
      <c r="V99" s="72"/>
      <c r="W99" s="72"/>
      <c r="X99" s="72"/>
      <c r="Y99" s="72"/>
    </row>
    <row r="100" spans="1:25" ht="31.5" customHeight="1">
      <c r="A100" s="83"/>
      <c r="B100" s="82"/>
      <c r="C100" s="206" t="s">
        <v>149</v>
      </c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72"/>
      <c r="T100" s="72"/>
      <c r="U100" s="72"/>
      <c r="V100" s="72"/>
      <c r="W100" s="72"/>
      <c r="X100" s="72"/>
      <c r="Y100" s="72"/>
    </row>
    <row r="101" spans="1:25" ht="17.100000000000001" customHeight="1">
      <c r="A101" s="83" t="s">
        <v>19</v>
      </c>
      <c r="B101" s="82"/>
      <c r="C101" s="206" t="s">
        <v>89</v>
      </c>
      <c r="D101" s="206"/>
      <c r="E101" s="206"/>
      <c r="F101" s="206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72"/>
      <c r="T101" s="72"/>
      <c r="U101" s="72"/>
      <c r="V101" s="72"/>
      <c r="W101" s="72"/>
      <c r="X101" s="72"/>
      <c r="Y101" s="72"/>
    </row>
    <row r="102" spans="1:25" ht="17.100000000000001" customHeight="1">
      <c r="A102" s="83" t="s">
        <v>20</v>
      </c>
      <c r="B102" s="82"/>
      <c r="C102" s="206" t="s">
        <v>140</v>
      </c>
      <c r="D102" s="206"/>
      <c r="E102" s="206"/>
      <c r="F102" s="206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72"/>
      <c r="T102" s="72"/>
      <c r="U102" s="72"/>
      <c r="V102" s="72"/>
      <c r="W102" s="72"/>
      <c r="X102" s="72"/>
      <c r="Y102" s="72"/>
    </row>
    <row r="103" spans="1:25" ht="17.100000000000001" customHeight="1">
      <c r="A103" s="83"/>
      <c r="B103" s="82"/>
      <c r="C103" s="206" t="s">
        <v>151</v>
      </c>
      <c r="D103" s="206"/>
      <c r="E103" s="206"/>
      <c r="F103" s="206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72"/>
      <c r="T103" s="72"/>
      <c r="U103" s="72"/>
      <c r="V103" s="72"/>
      <c r="W103" s="72"/>
      <c r="X103" s="72"/>
      <c r="Y103" s="72"/>
    </row>
    <row r="104" spans="1:25" ht="17.100000000000001" customHeight="1">
      <c r="A104" s="83" t="s">
        <v>21</v>
      </c>
      <c r="B104" s="82"/>
      <c r="C104" s="206" t="s">
        <v>139</v>
      </c>
      <c r="D104" s="206"/>
      <c r="E104" s="206"/>
      <c r="F104" s="206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72"/>
      <c r="T104" s="72"/>
      <c r="U104" s="72"/>
      <c r="V104" s="72"/>
      <c r="W104" s="72"/>
      <c r="X104" s="72"/>
      <c r="Y104" s="72"/>
    </row>
    <row r="105" spans="1:25" ht="17.100000000000001" customHeight="1">
      <c r="A105" s="81" t="s">
        <v>22</v>
      </c>
      <c r="B105" s="82"/>
      <c r="C105" s="206" t="s">
        <v>65</v>
      </c>
      <c r="D105" s="206"/>
      <c r="E105" s="206"/>
      <c r="F105" s="206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72"/>
      <c r="T105" s="72"/>
      <c r="U105" s="72"/>
      <c r="V105" s="72"/>
      <c r="W105" s="72"/>
      <c r="X105" s="72"/>
      <c r="Y105" s="72"/>
    </row>
    <row r="106" spans="1:25" ht="17.100000000000001" customHeight="1">
      <c r="A106" s="81" t="s">
        <v>23</v>
      </c>
      <c r="B106" s="82"/>
      <c r="C106" s="206" t="s">
        <v>66</v>
      </c>
      <c r="D106" s="206"/>
      <c r="E106" s="206"/>
      <c r="F106" s="206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72"/>
      <c r="T106" s="72"/>
      <c r="U106" s="72"/>
      <c r="V106" s="72"/>
      <c r="W106" s="72"/>
      <c r="X106" s="72"/>
      <c r="Y106" s="72"/>
    </row>
    <row r="107" spans="1:25" ht="17.100000000000001" customHeight="1">
      <c r="A107" s="81" t="s">
        <v>24</v>
      </c>
      <c r="B107" s="82"/>
      <c r="C107" s="206" t="s">
        <v>141</v>
      </c>
      <c r="D107" s="206"/>
      <c r="E107" s="206"/>
      <c r="F107" s="206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72"/>
      <c r="T107" s="72"/>
      <c r="U107" s="72"/>
      <c r="V107" s="72"/>
      <c r="W107" s="72"/>
      <c r="X107" s="72"/>
      <c r="Y107" s="72"/>
    </row>
    <row r="108" spans="1:25" ht="17.100000000000001" customHeight="1">
      <c r="A108" s="92" t="s">
        <v>82</v>
      </c>
      <c r="B108" s="20"/>
      <c r="C108" s="206" t="s">
        <v>142</v>
      </c>
      <c r="D108" s="206"/>
      <c r="E108" s="206"/>
      <c r="F108" s="206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72"/>
      <c r="T108" s="72"/>
      <c r="U108" s="72"/>
      <c r="V108" s="72"/>
      <c r="W108" s="72"/>
      <c r="X108" s="72"/>
      <c r="Y108" s="72"/>
    </row>
    <row r="109" spans="1:25" ht="17.100000000000001" customHeight="1">
      <c r="A109" s="77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7.100000000000001" customHeight="1">
      <c r="A110" s="87"/>
      <c r="B110" s="88"/>
      <c r="C110" s="89"/>
      <c r="D110" s="89"/>
      <c r="E110" s="89"/>
      <c r="F110" s="89"/>
      <c r="G110" s="47"/>
      <c r="H110" s="40"/>
      <c r="I110" s="40"/>
      <c r="J110" s="9"/>
      <c r="K110" s="9"/>
      <c r="L110" s="53"/>
      <c r="M110" s="53"/>
      <c r="N110" s="34"/>
      <c r="O110" s="53"/>
      <c r="Q110" s="9"/>
      <c r="R110" s="90"/>
      <c r="S110" s="72"/>
      <c r="T110" s="72"/>
      <c r="U110" s="72"/>
      <c r="V110" s="72"/>
      <c r="W110" s="72"/>
      <c r="X110" s="72"/>
      <c r="Y110" s="72"/>
    </row>
    <row r="111" spans="1:25" ht="15.75">
      <c r="A111" s="87"/>
      <c r="B111" s="88"/>
      <c r="C111" s="89"/>
      <c r="D111" s="89"/>
      <c r="E111" s="89"/>
      <c r="F111" s="89"/>
      <c r="G111" s="47"/>
      <c r="H111" s="40"/>
      <c r="I111" s="40"/>
      <c r="J111" s="9"/>
      <c r="K111" s="9"/>
      <c r="L111" s="53"/>
      <c r="M111" s="53"/>
      <c r="N111" s="34"/>
      <c r="O111" s="53"/>
      <c r="Q111" s="9"/>
      <c r="R111" s="36"/>
      <c r="S111" s="72"/>
      <c r="T111" s="72"/>
      <c r="U111" s="72"/>
      <c r="V111" s="72"/>
      <c r="W111" s="72"/>
      <c r="X111" s="72"/>
      <c r="Y111" s="72"/>
    </row>
    <row r="112" spans="1:2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3:2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3:2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3:2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3:2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3:2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3:2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3:25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3:25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3:25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3:25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3:25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3:25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3:25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3:25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3:25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3:25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3:25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3:25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3:25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3:25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3:25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3:25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3:25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3:25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3:25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3:25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3:25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3:25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3:25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3:25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3:25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3:25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3:25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3:25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3: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3:25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3:25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3:25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3:25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3:25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3:25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3:25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3:25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3:25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3:2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3:25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3:25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3:25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3:25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3:25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3:25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3:25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3:25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3:25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3:25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3:25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3:25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3:25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3:25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3:25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3:25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3:25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3:25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3:25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3:25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3:25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3:25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3:25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3:25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3:25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3:25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3:25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3:25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3: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3:25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3:25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3:25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3:25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3:25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3:25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3:25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3:25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3:25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3:25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3:25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3:25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3:25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3:25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3:25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3:25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3:25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3:25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3:25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3:25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3:25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3:25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3:25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3:25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3:25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3:25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3:25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3:25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3:25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3:25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3:25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3:25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3:25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3:25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3:25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3:25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3:25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3:25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3:25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3:25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spans="3: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spans="3:25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spans="3:25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3:25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spans="3:25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3:25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3:25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3:25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3:25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3:25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3:25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3:25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3:25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3:25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3:25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spans="3:25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spans="3:25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spans="3:25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spans="3:25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3:25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3:25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3:25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3:25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3:25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3:25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3:25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3:25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spans="3:25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spans="3:25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spans="3:25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spans="3:25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spans="3:25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spans="3:25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spans="3:25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spans="3:25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spans="3:25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spans="3:25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spans="3:25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spans="3:25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spans="3:25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spans="3:25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spans="3:25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spans="3:25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3:25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spans="3:25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spans="3:25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spans="3:25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spans="3:25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spans="3:25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spans="3:25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spans="3:25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spans="3:25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spans="3:25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spans="3:25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spans="3:25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3:25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spans="3:25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spans="3:25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spans="3:25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spans="3:25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spans="3:25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spans="3:25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spans="3:25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spans="3:25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spans="3:25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spans="3:25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3:25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spans="3:25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spans="3:25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spans="3:25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3:25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3:25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3:25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3:25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3:18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3:18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3:18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</sheetData>
  <mergeCells count="10">
    <mergeCell ref="C108:R108"/>
    <mergeCell ref="C107:R107"/>
    <mergeCell ref="C102:R102"/>
    <mergeCell ref="C104:R104"/>
    <mergeCell ref="C99:R99"/>
    <mergeCell ref="C101:R101"/>
    <mergeCell ref="C105:R105"/>
    <mergeCell ref="C106:R106"/>
    <mergeCell ref="C103:R103"/>
    <mergeCell ref="C100:R100"/>
  </mergeCells>
  <phoneticPr fontId="0" type="noConversion"/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opLeftCell="A28" workbookViewId="0">
      <selection sqref="A1:XFD1048576"/>
    </sheetView>
  </sheetViews>
  <sheetFormatPr defaultRowHeight="15"/>
  <cols>
    <col min="1" max="1" width="16.5546875" style="114" customWidth="1"/>
    <col min="2" max="2" width="25.5546875" style="114" customWidth="1"/>
    <col min="3" max="4" width="11.109375" style="114" bestFit="1" customWidth="1"/>
    <col min="5" max="5" width="10.5546875" style="114" customWidth="1"/>
    <col min="6" max="11" width="8.5546875" style="114" customWidth="1"/>
    <col min="12" max="12" width="9" style="114" customWidth="1"/>
    <col min="13" max="13" width="7.109375" style="114" hidden="1" customWidth="1"/>
    <col min="14" max="256" width="8.88671875" style="114"/>
    <col min="257" max="257" width="16.5546875" style="114" customWidth="1"/>
    <col min="258" max="258" width="25.5546875" style="114" customWidth="1"/>
    <col min="259" max="259" width="10" style="114" customWidth="1"/>
    <col min="260" max="260" width="8.77734375" style="114" customWidth="1"/>
    <col min="261" max="267" width="8.5546875" style="114" customWidth="1"/>
    <col min="268" max="268" width="9" style="114" customWidth="1"/>
    <col min="269" max="269" width="0" style="114" hidden="1" customWidth="1"/>
    <col min="270" max="512" width="8.88671875" style="114"/>
    <col min="513" max="513" width="16.5546875" style="114" customWidth="1"/>
    <col min="514" max="514" width="25.5546875" style="114" customWidth="1"/>
    <col min="515" max="515" width="10" style="114" customWidth="1"/>
    <col min="516" max="516" width="8.77734375" style="114" customWidth="1"/>
    <col min="517" max="523" width="8.5546875" style="114" customWidth="1"/>
    <col min="524" max="524" width="9" style="114" customWidth="1"/>
    <col min="525" max="525" width="0" style="114" hidden="1" customWidth="1"/>
    <col min="526" max="768" width="8.88671875" style="114"/>
    <col min="769" max="769" width="16.5546875" style="114" customWidth="1"/>
    <col min="770" max="770" width="25.5546875" style="114" customWidth="1"/>
    <col min="771" max="771" width="10" style="114" customWidth="1"/>
    <col min="772" max="772" width="8.77734375" style="114" customWidth="1"/>
    <col min="773" max="779" width="8.5546875" style="114" customWidth="1"/>
    <col min="780" max="780" width="9" style="114" customWidth="1"/>
    <col min="781" max="781" width="0" style="114" hidden="1" customWidth="1"/>
    <col min="782" max="1024" width="8.88671875" style="114"/>
    <col min="1025" max="1025" width="16.5546875" style="114" customWidth="1"/>
    <col min="1026" max="1026" width="25.5546875" style="114" customWidth="1"/>
    <col min="1027" max="1027" width="10" style="114" customWidth="1"/>
    <col min="1028" max="1028" width="8.77734375" style="114" customWidth="1"/>
    <col min="1029" max="1035" width="8.5546875" style="114" customWidth="1"/>
    <col min="1036" max="1036" width="9" style="114" customWidth="1"/>
    <col min="1037" max="1037" width="0" style="114" hidden="1" customWidth="1"/>
    <col min="1038" max="1280" width="8.88671875" style="114"/>
    <col min="1281" max="1281" width="16.5546875" style="114" customWidth="1"/>
    <col min="1282" max="1282" width="25.5546875" style="114" customWidth="1"/>
    <col min="1283" max="1283" width="10" style="114" customWidth="1"/>
    <col min="1284" max="1284" width="8.77734375" style="114" customWidth="1"/>
    <col min="1285" max="1291" width="8.5546875" style="114" customWidth="1"/>
    <col min="1292" max="1292" width="9" style="114" customWidth="1"/>
    <col min="1293" max="1293" width="0" style="114" hidden="1" customWidth="1"/>
    <col min="1294" max="1536" width="8.88671875" style="114"/>
    <col min="1537" max="1537" width="16.5546875" style="114" customWidth="1"/>
    <col min="1538" max="1538" width="25.5546875" style="114" customWidth="1"/>
    <col min="1539" max="1539" width="10" style="114" customWidth="1"/>
    <col min="1540" max="1540" width="8.77734375" style="114" customWidth="1"/>
    <col min="1541" max="1547" width="8.5546875" style="114" customWidth="1"/>
    <col min="1548" max="1548" width="9" style="114" customWidth="1"/>
    <col min="1549" max="1549" width="0" style="114" hidden="1" customWidth="1"/>
    <col min="1550" max="1792" width="8.88671875" style="114"/>
    <col min="1793" max="1793" width="16.5546875" style="114" customWidth="1"/>
    <col min="1794" max="1794" width="25.5546875" style="114" customWidth="1"/>
    <col min="1795" max="1795" width="10" style="114" customWidth="1"/>
    <col min="1796" max="1796" width="8.77734375" style="114" customWidth="1"/>
    <col min="1797" max="1803" width="8.5546875" style="114" customWidth="1"/>
    <col min="1804" max="1804" width="9" style="114" customWidth="1"/>
    <col min="1805" max="1805" width="0" style="114" hidden="1" customWidth="1"/>
    <col min="1806" max="2048" width="8.88671875" style="114"/>
    <col min="2049" max="2049" width="16.5546875" style="114" customWidth="1"/>
    <col min="2050" max="2050" width="25.5546875" style="114" customWidth="1"/>
    <col min="2051" max="2051" width="10" style="114" customWidth="1"/>
    <col min="2052" max="2052" width="8.77734375" style="114" customWidth="1"/>
    <col min="2053" max="2059" width="8.5546875" style="114" customWidth="1"/>
    <col min="2060" max="2060" width="9" style="114" customWidth="1"/>
    <col min="2061" max="2061" width="0" style="114" hidden="1" customWidth="1"/>
    <col min="2062" max="2304" width="8.88671875" style="114"/>
    <col min="2305" max="2305" width="16.5546875" style="114" customWidth="1"/>
    <col min="2306" max="2306" width="25.5546875" style="114" customWidth="1"/>
    <col min="2307" max="2307" width="10" style="114" customWidth="1"/>
    <col min="2308" max="2308" width="8.77734375" style="114" customWidth="1"/>
    <col min="2309" max="2315" width="8.5546875" style="114" customWidth="1"/>
    <col min="2316" max="2316" width="9" style="114" customWidth="1"/>
    <col min="2317" max="2317" width="0" style="114" hidden="1" customWidth="1"/>
    <col min="2318" max="2560" width="8.88671875" style="114"/>
    <col min="2561" max="2561" width="16.5546875" style="114" customWidth="1"/>
    <col min="2562" max="2562" width="25.5546875" style="114" customWidth="1"/>
    <col min="2563" max="2563" width="10" style="114" customWidth="1"/>
    <col min="2564" max="2564" width="8.77734375" style="114" customWidth="1"/>
    <col min="2565" max="2571" width="8.5546875" style="114" customWidth="1"/>
    <col min="2572" max="2572" width="9" style="114" customWidth="1"/>
    <col min="2573" max="2573" width="0" style="114" hidden="1" customWidth="1"/>
    <col min="2574" max="2816" width="8.88671875" style="114"/>
    <col min="2817" max="2817" width="16.5546875" style="114" customWidth="1"/>
    <col min="2818" max="2818" width="25.5546875" style="114" customWidth="1"/>
    <col min="2819" max="2819" width="10" style="114" customWidth="1"/>
    <col min="2820" max="2820" width="8.77734375" style="114" customWidth="1"/>
    <col min="2821" max="2827" width="8.5546875" style="114" customWidth="1"/>
    <col min="2828" max="2828" width="9" style="114" customWidth="1"/>
    <col min="2829" max="2829" width="0" style="114" hidden="1" customWidth="1"/>
    <col min="2830" max="3072" width="8.88671875" style="114"/>
    <col min="3073" max="3073" width="16.5546875" style="114" customWidth="1"/>
    <col min="3074" max="3074" width="25.5546875" style="114" customWidth="1"/>
    <col min="3075" max="3075" width="10" style="114" customWidth="1"/>
    <col min="3076" max="3076" width="8.77734375" style="114" customWidth="1"/>
    <col min="3077" max="3083" width="8.5546875" style="114" customWidth="1"/>
    <col min="3084" max="3084" width="9" style="114" customWidth="1"/>
    <col min="3085" max="3085" width="0" style="114" hidden="1" customWidth="1"/>
    <col min="3086" max="3328" width="8.88671875" style="114"/>
    <col min="3329" max="3329" width="16.5546875" style="114" customWidth="1"/>
    <col min="3330" max="3330" width="25.5546875" style="114" customWidth="1"/>
    <col min="3331" max="3331" width="10" style="114" customWidth="1"/>
    <col min="3332" max="3332" width="8.77734375" style="114" customWidth="1"/>
    <col min="3333" max="3339" width="8.5546875" style="114" customWidth="1"/>
    <col min="3340" max="3340" width="9" style="114" customWidth="1"/>
    <col min="3341" max="3341" width="0" style="114" hidden="1" customWidth="1"/>
    <col min="3342" max="3584" width="8.88671875" style="114"/>
    <col min="3585" max="3585" width="16.5546875" style="114" customWidth="1"/>
    <col min="3586" max="3586" width="25.5546875" style="114" customWidth="1"/>
    <col min="3587" max="3587" width="10" style="114" customWidth="1"/>
    <col min="3588" max="3588" width="8.77734375" style="114" customWidth="1"/>
    <col min="3589" max="3595" width="8.5546875" style="114" customWidth="1"/>
    <col min="3596" max="3596" width="9" style="114" customWidth="1"/>
    <col min="3597" max="3597" width="0" style="114" hidden="1" customWidth="1"/>
    <col min="3598" max="3840" width="8.88671875" style="114"/>
    <col min="3841" max="3841" width="16.5546875" style="114" customWidth="1"/>
    <col min="3842" max="3842" width="25.5546875" style="114" customWidth="1"/>
    <col min="3843" max="3843" width="10" style="114" customWidth="1"/>
    <col min="3844" max="3844" width="8.77734375" style="114" customWidth="1"/>
    <col min="3845" max="3851" width="8.5546875" style="114" customWidth="1"/>
    <col min="3852" max="3852" width="9" style="114" customWidth="1"/>
    <col min="3853" max="3853" width="0" style="114" hidden="1" customWidth="1"/>
    <col min="3854" max="4096" width="8.88671875" style="114"/>
    <col min="4097" max="4097" width="16.5546875" style="114" customWidth="1"/>
    <col min="4098" max="4098" width="25.5546875" style="114" customWidth="1"/>
    <col min="4099" max="4099" width="10" style="114" customWidth="1"/>
    <col min="4100" max="4100" width="8.77734375" style="114" customWidth="1"/>
    <col min="4101" max="4107" width="8.5546875" style="114" customWidth="1"/>
    <col min="4108" max="4108" width="9" style="114" customWidth="1"/>
    <col min="4109" max="4109" width="0" style="114" hidden="1" customWidth="1"/>
    <col min="4110" max="4352" width="8.88671875" style="114"/>
    <col min="4353" max="4353" width="16.5546875" style="114" customWidth="1"/>
    <col min="4354" max="4354" width="25.5546875" style="114" customWidth="1"/>
    <col min="4355" max="4355" width="10" style="114" customWidth="1"/>
    <col min="4356" max="4356" width="8.77734375" style="114" customWidth="1"/>
    <col min="4357" max="4363" width="8.5546875" style="114" customWidth="1"/>
    <col min="4364" max="4364" width="9" style="114" customWidth="1"/>
    <col min="4365" max="4365" width="0" style="114" hidden="1" customWidth="1"/>
    <col min="4366" max="4608" width="8.88671875" style="114"/>
    <col min="4609" max="4609" width="16.5546875" style="114" customWidth="1"/>
    <col min="4610" max="4610" width="25.5546875" style="114" customWidth="1"/>
    <col min="4611" max="4611" width="10" style="114" customWidth="1"/>
    <col min="4612" max="4612" width="8.77734375" style="114" customWidth="1"/>
    <col min="4613" max="4619" width="8.5546875" style="114" customWidth="1"/>
    <col min="4620" max="4620" width="9" style="114" customWidth="1"/>
    <col min="4621" max="4621" width="0" style="114" hidden="1" customWidth="1"/>
    <col min="4622" max="4864" width="8.88671875" style="114"/>
    <col min="4865" max="4865" width="16.5546875" style="114" customWidth="1"/>
    <col min="4866" max="4866" width="25.5546875" style="114" customWidth="1"/>
    <col min="4867" max="4867" width="10" style="114" customWidth="1"/>
    <col min="4868" max="4868" width="8.77734375" style="114" customWidth="1"/>
    <col min="4869" max="4875" width="8.5546875" style="114" customWidth="1"/>
    <col min="4876" max="4876" width="9" style="114" customWidth="1"/>
    <col min="4877" max="4877" width="0" style="114" hidden="1" customWidth="1"/>
    <col min="4878" max="5120" width="8.88671875" style="114"/>
    <col min="5121" max="5121" width="16.5546875" style="114" customWidth="1"/>
    <col min="5122" max="5122" width="25.5546875" style="114" customWidth="1"/>
    <col min="5123" max="5123" width="10" style="114" customWidth="1"/>
    <col min="5124" max="5124" width="8.77734375" style="114" customWidth="1"/>
    <col min="5125" max="5131" width="8.5546875" style="114" customWidth="1"/>
    <col min="5132" max="5132" width="9" style="114" customWidth="1"/>
    <col min="5133" max="5133" width="0" style="114" hidden="1" customWidth="1"/>
    <col min="5134" max="5376" width="8.88671875" style="114"/>
    <col min="5377" max="5377" width="16.5546875" style="114" customWidth="1"/>
    <col min="5378" max="5378" width="25.5546875" style="114" customWidth="1"/>
    <col min="5379" max="5379" width="10" style="114" customWidth="1"/>
    <col min="5380" max="5380" width="8.77734375" style="114" customWidth="1"/>
    <col min="5381" max="5387" width="8.5546875" style="114" customWidth="1"/>
    <col min="5388" max="5388" width="9" style="114" customWidth="1"/>
    <col min="5389" max="5389" width="0" style="114" hidden="1" customWidth="1"/>
    <col min="5390" max="5632" width="8.88671875" style="114"/>
    <col min="5633" max="5633" width="16.5546875" style="114" customWidth="1"/>
    <col min="5634" max="5634" width="25.5546875" style="114" customWidth="1"/>
    <col min="5635" max="5635" width="10" style="114" customWidth="1"/>
    <col min="5636" max="5636" width="8.77734375" style="114" customWidth="1"/>
    <col min="5637" max="5643" width="8.5546875" style="114" customWidth="1"/>
    <col min="5644" max="5644" width="9" style="114" customWidth="1"/>
    <col min="5645" max="5645" width="0" style="114" hidden="1" customWidth="1"/>
    <col min="5646" max="5888" width="8.88671875" style="114"/>
    <col min="5889" max="5889" width="16.5546875" style="114" customWidth="1"/>
    <col min="5890" max="5890" width="25.5546875" style="114" customWidth="1"/>
    <col min="5891" max="5891" width="10" style="114" customWidth="1"/>
    <col min="5892" max="5892" width="8.77734375" style="114" customWidth="1"/>
    <col min="5893" max="5899" width="8.5546875" style="114" customWidth="1"/>
    <col min="5900" max="5900" width="9" style="114" customWidth="1"/>
    <col min="5901" max="5901" width="0" style="114" hidden="1" customWidth="1"/>
    <col min="5902" max="6144" width="8.88671875" style="114"/>
    <col min="6145" max="6145" width="16.5546875" style="114" customWidth="1"/>
    <col min="6146" max="6146" width="25.5546875" style="114" customWidth="1"/>
    <col min="6147" max="6147" width="10" style="114" customWidth="1"/>
    <col min="6148" max="6148" width="8.77734375" style="114" customWidth="1"/>
    <col min="6149" max="6155" width="8.5546875" style="114" customWidth="1"/>
    <col min="6156" max="6156" width="9" style="114" customWidth="1"/>
    <col min="6157" max="6157" width="0" style="114" hidden="1" customWidth="1"/>
    <col min="6158" max="6400" width="8.88671875" style="114"/>
    <col min="6401" max="6401" width="16.5546875" style="114" customWidth="1"/>
    <col min="6402" max="6402" width="25.5546875" style="114" customWidth="1"/>
    <col min="6403" max="6403" width="10" style="114" customWidth="1"/>
    <col min="6404" max="6404" width="8.77734375" style="114" customWidth="1"/>
    <col min="6405" max="6411" width="8.5546875" style="114" customWidth="1"/>
    <col min="6412" max="6412" width="9" style="114" customWidth="1"/>
    <col min="6413" max="6413" width="0" style="114" hidden="1" customWidth="1"/>
    <col min="6414" max="6656" width="8.88671875" style="114"/>
    <col min="6657" max="6657" width="16.5546875" style="114" customWidth="1"/>
    <col min="6658" max="6658" width="25.5546875" style="114" customWidth="1"/>
    <col min="6659" max="6659" width="10" style="114" customWidth="1"/>
    <col min="6660" max="6660" width="8.77734375" style="114" customWidth="1"/>
    <col min="6661" max="6667" width="8.5546875" style="114" customWidth="1"/>
    <col min="6668" max="6668" width="9" style="114" customWidth="1"/>
    <col min="6669" max="6669" width="0" style="114" hidden="1" customWidth="1"/>
    <col min="6670" max="6912" width="8.88671875" style="114"/>
    <col min="6913" max="6913" width="16.5546875" style="114" customWidth="1"/>
    <col min="6914" max="6914" width="25.5546875" style="114" customWidth="1"/>
    <col min="6915" max="6915" width="10" style="114" customWidth="1"/>
    <col min="6916" max="6916" width="8.77734375" style="114" customWidth="1"/>
    <col min="6917" max="6923" width="8.5546875" style="114" customWidth="1"/>
    <col min="6924" max="6924" width="9" style="114" customWidth="1"/>
    <col min="6925" max="6925" width="0" style="114" hidden="1" customWidth="1"/>
    <col min="6926" max="7168" width="8.88671875" style="114"/>
    <col min="7169" max="7169" width="16.5546875" style="114" customWidth="1"/>
    <col min="7170" max="7170" width="25.5546875" style="114" customWidth="1"/>
    <col min="7171" max="7171" width="10" style="114" customWidth="1"/>
    <col min="7172" max="7172" width="8.77734375" style="114" customWidth="1"/>
    <col min="7173" max="7179" width="8.5546875" style="114" customWidth="1"/>
    <col min="7180" max="7180" width="9" style="114" customWidth="1"/>
    <col min="7181" max="7181" width="0" style="114" hidden="1" customWidth="1"/>
    <col min="7182" max="7424" width="8.88671875" style="114"/>
    <col min="7425" max="7425" width="16.5546875" style="114" customWidth="1"/>
    <col min="7426" max="7426" width="25.5546875" style="114" customWidth="1"/>
    <col min="7427" max="7427" width="10" style="114" customWidth="1"/>
    <col min="7428" max="7428" width="8.77734375" style="114" customWidth="1"/>
    <col min="7429" max="7435" width="8.5546875" style="114" customWidth="1"/>
    <col min="7436" max="7436" width="9" style="114" customWidth="1"/>
    <col min="7437" max="7437" width="0" style="114" hidden="1" customWidth="1"/>
    <col min="7438" max="7680" width="8.88671875" style="114"/>
    <col min="7681" max="7681" width="16.5546875" style="114" customWidth="1"/>
    <col min="7682" max="7682" width="25.5546875" style="114" customWidth="1"/>
    <col min="7683" max="7683" width="10" style="114" customWidth="1"/>
    <col min="7684" max="7684" width="8.77734375" style="114" customWidth="1"/>
    <col min="7685" max="7691" width="8.5546875" style="114" customWidth="1"/>
    <col min="7692" max="7692" width="9" style="114" customWidth="1"/>
    <col min="7693" max="7693" width="0" style="114" hidden="1" customWidth="1"/>
    <col min="7694" max="7936" width="8.88671875" style="114"/>
    <col min="7937" max="7937" width="16.5546875" style="114" customWidth="1"/>
    <col min="7938" max="7938" width="25.5546875" style="114" customWidth="1"/>
    <col min="7939" max="7939" width="10" style="114" customWidth="1"/>
    <col min="7940" max="7940" width="8.77734375" style="114" customWidth="1"/>
    <col min="7941" max="7947" width="8.5546875" style="114" customWidth="1"/>
    <col min="7948" max="7948" width="9" style="114" customWidth="1"/>
    <col min="7949" max="7949" width="0" style="114" hidden="1" customWidth="1"/>
    <col min="7950" max="8192" width="8.88671875" style="114"/>
    <col min="8193" max="8193" width="16.5546875" style="114" customWidth="1"/>
    <col min="8194" max="8194" width="25.5546875" style="114" customWidth="1"/>
    <col min="8195" max="8195" width="10" style="114" customWidth="1"/>
    <col min="8196" max="8196" width="8.77734375" style="114" customWidth="1"/>
    <col min="8197" max="8203" width="8.5546875" style="114" customWidth="1"/>
    <col min="8204" max="8204" width="9" style="114" customWidth="1"/>
    <col min="8205" max="8205" width="0" style="114" hidden="1" customWidth="1"/>
    <col min="8206" max="8448" width="8.88671875" style="114"/>
    <col min="8449" max="8449" width="16.5546875" style="114" customWidth="1"/>
    <col min="8450" max="8450" width="25.5546875" style="114" customWidth="1"/>
    <col min="8451" max="8451" width="10" style="114" customWidth="1"/>
    <col min="8452" max="8452" width="8.77734375" style="114" customWidth="1"/>
    <col min="8453" max="8459" width="8.5546875" style="114" customWidth="1"/>
    <col min="8460" max="8460" width="9" style="114" customWidth="1"/>
    <col min="8461" max="8461" width="0" style="114" hidden="1" customWidth="1"/>
    <col min="8462" max="8704" width="8.88671875" style="114"/>
    <col min="8705" max="8705" width="16.5546875" style="114" customWidth="1"/>
    <col min="8706" max="8706" width="25.5546875" style="114" customWidth="1"/>
    <col min="8707" max="8707" width="10" style="114" customWidth="1"/>
    <col min="8708" max="8708" width="8.77734375" style="114" customWidth="1"/>
    <col min="8709" max="8715" width="8.5546875" style="114" customWidth="1"/>
    <col min="8716" max="8716" width="9" style="114" customWidth="1"/>
    <col min="8717" max="8717" width="0" style="114" hidden="1" customWidth="1"/>
    <col min="8718" max="8960" width="8.88671875" style="114"/>
    <col min="8961" max="8961" width="16.5546875" style="114" customWidth="1"/>
    <col min="8962" max="8962" width="25.5546875" style="114" customWidth="1"/>
    <col min="8963" max="8963" width="10" style="114" customWidth="1"/>
    <col min="8964" max="8964" width="8.77734375" style="114" customWidth="1"/>
    <col min="8965" max="8971" width="8.5546875" style="114" customWidth="1"/>
    <col min="8972" max="8972" width="9" style="114" customWidth="1"/>
    <col min="8973" max="8973" width="0" style="114" hidden="1" customWidth="1"/>
    <col min="8974" max="9216" width="8.88671875" style="114"/>
    <col min="9217" max="9217" width="16.5546875" style="114" customWidth="1"/>
    <col min="9218" max="9218" width="25.5546875" style="114" customWidth="1"/>
    <col min="9219" max="9219" width="10" style="114" customWidth="1"/>
    <col min="9220" max="9220" width="8.77734375" style="114" customWidth="1"/>
    <col min="9221" max="9227" width="8.5546875" style="114" customWidth="1"/>
    <col min="9228" max="9228" width="9" style="114" customWidth="1"/>
    <col min="9229" max="9229" width="0" style="114" hidden="1" customWidth="1"/>
    <col min="9230" max="9472" width="8.88671875" style="114"/>
    <col min="9473" max="9473" width="16.5546875" style="114" customWidth="1"/>
    <col min="9474" max="9474" width="25.5546875" style="114" customWidth="1"/>
    <col min="9475" max="9475" width="10" style="114" customWidth="1"/>
    <col min="9476" max="9476" width="8.77734375" style="114" customWidth="1"/>
    <col min="9477" max="9483" width="8.5546875" style="114" customWidth="1"/>
    <col min="9484" max="9484" width="9" style="114" customWidth="1"/>
    <col min="9485" max="9485" width="0" style="114" hidden="1" customWidth="1"/>
    <col min="9486" max="9728" width="8.88671875" style="114"/>
    <col min="9729" max="9729" width="16.5546875" style="114" customWidth="1"/>
    <col min="9730" max="9730" width="25.5546875" style="114" customWidth="1"/>
    <col min="9731" max="9731" width="10" style="114" customWidth="1"/>
    <col min="9732" max="9732" width="8.77734375" style="114" customWidth="1"/>
    <col min="9733" max="9739" width="8.5546875" style="114" customWidth="1"/>
    <col min="9740" max="9740" width="9" style="114" customWidth="1"/>
    <col min="9741" max="9741" width="0" style="114" hidden="1" customWidth="1"/>
    <col min="9742" max="9984" width="8.88671875" style="114"/>
    <col min="9985" max="9985" width="16.5546875" style="114" customWidth="1"/>
    <col min="9986" max="9986" width="25.5546875" style="114" customWidth="1"/>
    <col min="9987" max="9987" width="10" style="114" customWidth="1"/>
    <col min="9988" max="9988" width="8.77734375" style="114" customWidth="1"/>
    <col min="9989" max="9995" width="8.5546875" style="114" customWidth="1"/>
    <col min="9996" max="9996" width="9" style="114" customWidth="1"/>
    <col min="9997" max="9997" width="0" style="114" hidden="1" customWidth="1"/>
    <col min="9998" max="10240" width="8.88671875" style="114"/>
    <col min="10241" max="10241" width="16.5546875" style="114" customWidth="1"/>
    <col min="10242" max="10242" width="25.5546875" style="114" customWidth="1"/>
    <col min="10243" max="10243" width="10" style="114" customWidth="1"/>
    <col min="10244" max="10244" width="8.77734375" style="114" customWidth="1"/>
    <col min="10245" max="10251" width="8.5546875" style="114" customWidth="1"/>
    <col min="10252" max="10252" width="9" style="114" customWidth="1"/>
    <col min="10253" max="10253" width="0" style="114" hidden="1" customWidth="1"/>
    <col min="10254" max="10496" width="8.88671875" style="114"/>
    <col min="10497" max="10497" width="16.5546875" style="114" customWidth="1"/>
    <col min="10498" max="10498" width="25.5546875" style="114" customWidth="1"/>
    <col min="10499" max="10499" width="10" style="114" customWidth="1"/>
    <col min="10500" max="10500" width="8.77734375" style="114" customWidth="1"/>
    <col min="10501" max="10507" width="8.5546875" style="114" customWidth="1"/>
    <col min="10508" max="10508" width="9" style="114" customWidth="1"/>
    <col min="10509" max="10509" width="0" style="114" hidden="1" customWidth="1"/>
    <col min="10510" max="10752" width="8.88671875" style="114"/>
    <col min="10753" max="10753" width="16.5546875" style="114" customWidth="1"/>
    <col min="10754" max="10754" width="25.5546875" style="114" customWidth="1"/>
    <col min="10755" max="10755" width="10" style="114" customWidth="1"/>
    <col min="10756" max="10756" width="8.77734375" style="114" customWidth="1"/>
    <col min="10757" max="10763" width="8.5546875" style="114" customWidth="1"/>
    <col min="10764" max="10764" width="9" style="114" customWidth="1"/>
    <col min="10765" max="10765" width="0" style="114" hidden="1" customWidth="1"/>
    <col min="10766" max="11008" width="8.88671875" style="114"/>
    <col min="11009" max="11009" width="16.5546875" style="114" customWidth="1"/>
    <col min="11010" max="11010" width="25.5546875" style="114" customWidth="1"/>
    <col min="11011" max="11011" width="10" style="114" customWidth="1"/>
    <col min="11012" max="11012" width="8.77734375" style="114" customWidth="1"/>
    <col min="11013" max="11019" width="8.5546875" style="114" customWidth="1"/>
    <col min="11020" max="11020" width="9" style="114" customWidth="1"/>
    <col min="11021" max="11021" width="0" style="114" hidden="1" customWidth="1"/>
    <col min="11022" max="11264" width="8.88671875" style="114"/>
    <col min="11265" max="11265" width="16.5546875" style="114" customWidth="1"/>
    <col min="11266" max="11266" width="25.5546875" style="114" customWidth="1"/>
    <col min="11267" max="11267" width="10" style="114" customWidth="1"/>
    <col min="11268" max="11268" width="8.77734375" style="114" customWidth="1"/>
    <col min="11269" max="11275" width="8.5546875" style="114" customWidth="1"/>
    <col min="11276" max="11276" width="9" style="114" customWidth="1"/>
    <col min="11277" max="11277" width="0" style="114" hidden="1" customWidth="1"/>
    <col min="11278" max="11520" width="8.88671875" style="114"/>
    <col min="11521" max="11521" width="16.5546875" style="114" customWidth="1"/>
    <col min="11522" max="11522" width="25.5546875" style="114" customWidth="1"/>
    <col min="11523" max="11523" width="10" style="114" customWidth="1"/>
    <col min="11524" max="11524" width="8.77734375" style="114" customWidth="1"/>
    <col min="11525" max="11531" width="8.5546875" style="114" customWidth="1"/>
    <col min="11532" max="11532" width="9" style="114" customWidth="1"/>
    <col min="11533" max="11533" width="0" style="114" hidden="1" customWidth="1"/>
    <col min="11534" max="11776" width="8.88671875" style="114"/>
    <col min="11777" max="11777" width="16.5546875" style="114" customWidth="1"/>
    <col min="11778" max="11778" width="25.5546875" style="114" customWidth="1"/>
    <col min="11779" max="11779" width="10" style="114" customWidth="1"/>
    <col min="11780" max="11780" width="8.77734375" style="114" customWidth="1"/>
    <col min="11781" max="11787" width="8.5546875" style="114" customWidth="1"/>
    <col min="11788" max="11788" width="9" style="114" customWidth="1"/>
    <col min="11789" max="11789" width="0" style="114" hidden="1" customWidth="1"/>
    <col min="11790" max="12032" width="8.88671875" style="114"/>
    <col min="12033" max="12033" width="16.5546875" style="114" customWidth="1"/>
    <col min="12034" max="12034" width="25.5546875" style="114" customWidth="1"/>
    <col min="12035" max="12035" width="10" style="114" customWidth="1"/>
    <col min="12036" max="12036" width="8.77734375" style="114" customWidth="1"/>
    <col min="12037" max="12043" width="8.5546875" style="114" customWidth="1"/>
    <col min="12044" max="12044" width="9" style="114" customWidth="1"/>
    <col min="12045" max="12045" width="0" style="114" hidden="1" customWidth="1"/>
    <col min="12046" max="12288" width="8.88671875" style="114"/>
    <col min="12289" max="12289" width="16.5546875" style="114" customWidth="1"/>
    <col min="12290" max="12290" width="25.5546875" style="114" customWidth="1"/>
    <col min="12291" max="12291" width="10" style="114" customWidth="1"/>
    <col min="12292" max="12292" width="8.77734375" style="114" customWidth="1"/>
    <col min="12293" max="12299" width="8.5546875" style="114" customWidth="1"/>
    <col min="12300" max="12300" width="9" style="114" customWidth="1"/>
    <col min="12301" max="12301" width="0" style="114" hidden="1" customWidth="1"/>
    <col min="12302" max="12544" width="8.88671875" style="114"/>
    <col min="12545" max="12545" width="16.5546875" style="114" customWidth="1"/>
    <col min="12546" max="12546" width="25.5546875" style="114" customWidth="1"/>
    <col min="12547" max="12547" width="10" style="114" customWidth="1"/>
    <col min="12548" max="12548" width="8.77734375" style="114" customWidth="1"/>
    <col min="12549" max="12555" width="8.5546875" style="114" customWidth="1"/>
    <col min="12556" max="12556" width="9" style="114" customWidth="1"/>
    <col min="12557" max="12557" width="0" style="114" hidden="1" customWidth="1"/>
    <col min="12558" max="12800" width="8.88671875" style="114"/>
    <col min="12801" max="12801" width="16.5546875" style="114" customWidth="1"/>
    <col min="12802" max="12802" width="25.5546875" style="114" customWidth="1"/>
    <col min="12803" max="12803" width="10" style="114" customWidth="1"/>
    <col min="12804" max="12804" width="8.77734375" style="114" customWidth="1"/>
    <col min="12805" max="12811" width="8.5546875" style="114" customWidth="1"/>
    <col min="12812" max="12812" width="9" style="114" customWidth="1"/>
    <col min="12813" max="12813" width="0" style="114" hidden="1" customWidth="1"/>
    <col min="12814" max="13056" width="8.88671875" style="114"/>
    <col min="13057" max="13057" width="16.5546875" style="114" customWidth="1"/>
    <col min="13058" max="13058" width="25.5546875" style="114" customWidth="1"/>
    <col min="13059" max="13059" width="10" style="114" customWidth="1"/>
    <col min="13060" max="13060" width="8.77734375" style="114" customWidth="1"/>
    <col min="13061" max="13067" width="8.5546875" style="114" customWidth="1"/>
    <col min="13068" max="13068" width="9" style="114" customWidth="1"/>
    <col min="13069" max="13069" width="0" style="114" hidden="1" customWidth="1"/>
    <col min="13070" max="13312" width="8.88671875" style="114"/>
    <col min="13313" max="13313" width="16.5546875" style="114" customWidth="1"/>
    <col min="13314" max="13314" width="25.5546875" style="114" customWidth="1"/>
    <col min="13315" max="13315" width="10" style="114" customWidth="1"/>
    <col min="13316" max="13316" width="8.77734375" style="114" customWidth="1"/>
    <col min="13317" max="13323" width="8.5546875" style="114" customWidth="1"/>
    <col min="13324" max="13324" width="9" style="114" customWidth="1"/>
    <col min="13325" max="13325" width="0" style="114" hidden="1" customWidth="1"/>
    <col min="13326" max="13568" width="8.88671875" style="114"/>
    <col min="13569" max="13569" width="16.5546875" style="114" customWidth="1"/>
    <col min="13570" max="13570" width="25.5546875" style="114" customWidth="1"/>
    <col min="13571" max="13571" width="10" style="114" customWidth="1"/>
    <col min="13572" max="13572" width="8.77734375" style="114" customWidth="1"/>
    <col min="13573" max="13579" width="8.5546875" style="114" customWidth="1"/>
    <col min="13580" max="13580" width="9" style="114" customWidth="1"/>
    <col min="13581" max="13581" width="0" style="114" hidden="1" customWidth="1"/>
    <col min="13582" max="13824" width="8.88671875" style="114"/>
    <col min="13825" max="13825" width="16.5546875" style="114" customWidth="1"/>
    <col min="13826" max="13826" width="25.5546875" style="114" customWidth="1"/>
    <col min="13827" max="13827" width="10" style="114" customWidth="1"/>
    <col min="13828" max="13828" width="8.77734375" style="114" customWidth="1"/>
    <col min="13829" max="13835" width="8.5546875" style="114" customWidth="1"/>
    <col min="13836" max="13836" width="9" style="114" customWidth="1"/>
    <col min="13837" max="13837" width="0" style="114" hidden="1" customWidth="1"/>
    <col min="13838" max="14080" width="8.88671875" style="114"/>
    <col min="14081" max="14081" width="16.5546875" style="114" customWidth="1"/>
    <col min="14082" max="14082" width="25.5546875" style="114" customWidth="1"/>
    <col min="14083" max="14083" width="10" style="114" customWidth="1"/>
    <col min="14084" max="14084" width="8.77734375" style="114" customWidth="1"/>
    <col min="14085" max="14091" width="8.5546875" style="114" customWidth="1"/>
    <col min="14092" max="14092" width="9" style="114" customWidth="1"/>
    <col min="14093" max="14093" width="0" style="114" hidden="1" customWidth="1"/>
    <col min="14094" max="14336" width="8.88671875" style="114"/>
    <col min="14337" max="14337" width="16.5546875" style="114" customWidth="1"/>
    <col min="14338" max="14338" width="25.5546875" style="114" customWidth="1"/>
    <col min="14339" max="14339" width="10" style="114" customWidth="1"/>
    <col min="14340" max="14340" width="8.77734375" style="114" customWidth="1"/>
    <col min="14341" max="14347" width="8.5546875" style="114" customWidth="1"/>
    <col min="14348" max="14348" width="9" style="114" customWidth="1"/>
    <col min="14349" max="14349" width="0" style="114" hidden="1" customWidth="1"/>
    <col min="14350" max="14592" width="8.88671875" style="114"/>
    <col min="14593" max="14593" width="16.5546875" style="114" customWidth="1"/>
    <col min="14594" max="14594" width="25.5546875" style="114" customWidth="1"/>
    <col min="14595" max="14595" width="10" style="114" customWidth="1"/>
    <col min="14596" max="14596" width="8.77734375" style="114" customWidth="1"/>
    <col min="14597" max="14603" width="8.5546875" style="114" customWidth="1"/>
    <col min="14604" max="14604" width="9" style="114" customWidth="1"/>
    <col min="14605" max="14605" width="0" style="114" hidden="1" customWidth="1"/>
    <col min="14606" max="14848" width="8.88671875" style="114"/>
    <col min="14849" max="14849" width="16.5546875" style="114" customWidth="1"/>
    <col min="14850" max="14850" width="25.5546875" style="114" customWidth="1"/>
    <col min="14851" max="14851" width="10" style="114" customWidth="1"/>
    <col min="14852" max="14852" width="8.77734375" style="114" customWidth="1"/>
    <col min="14853" max="14859" width="8.5546875" style="114" customWidth="1"/>
    <col min="14860" max="14860" width="9" style="114" customWidth="1"/>
    <col min="14861" max="14861" width="0" style="114" hidden="1" customWidth="1"/>
    <col min="14862" max="15104" width="8.88671875" style="114"/>
    <col min="15105" max="15105" width="16.5546875" style="114" customWidth="1"/>
    <col min="15106" max="15106" width="25.5546875" style="114" customWidth="1"/>
    <col min="15107" max="15107" width="10" style="114" customWidth="1"/>
    <col min="15108" max="15108" width="8.77734375" style="114" customWidth="1"/>
    <col min="15109" max="15115" width="8.5546875" style="114" customWidth="1"/>
    <col min="15116" max="15116" width="9" style="114" customWidth="1"/>
    <col min="15117" max="15117" width="0" style="114" hidden="1" customWidth="1"/>
    <col min="15118" max="15360" width="8.88671875" style="114"/>
    <col min="15361" max="15361" width="16.5546875" style="114" customWidth="1"/>
    <col min="15362" max="15362" width="25.5546875" style="114" customWidth="1"/>
    <col min="15363" max="15363" width="10" style="114" customWidth="1"/>
    <col min="15364" max="15364" width="8.77734375" style="114" customWidth="1"/>
    <col min="15365" max="15371" width="8.5546875" style="114" customWidth="1"/>
    <col min="15372" max="15372" width="9" style="114" customWidth="1"/>
    <col min="15373" max="15373" width="0" style="114" hidden="1" customWidth="1"/>
    <col min="15374" max="15616" width="8.88671875" style="114"/>
    <col min="15617" max="15617" width="16.5546875" style="114" customWidth="1"/>
    <col min="15618" max="15618" width="25.5546875" style="114" customWidth="1"/>
    <col min="15619" max="15619" width="10" style="114" customWidth="1"/>
    <col min="15620" max="15620" width="8.77734375" style="114" customWidth="1"/>
    <col min="15621" max="15627" width="8.5546875" style="114" customWidth="1"/>
    <col min="15628" max="15628" width="9" style="114" customWidth="1"/>
    <col min="15629" max="15629" width="0" style="114" hidden="1" customWidth="1"/>
    <col min="15630" max="15872" width="8.88671875" style="114"/>
    <col min="15873" max="15873" width="16.5546875" style="114" customWidth="1"/>
    <col min="15874" max="15874" width="25.5546875" style="114" customWidth="1"/>
    <col min="15875" max="15875" width="10" style="114" customWidth="1"/>
    <col min="15876" max="15876" width="8.77734375" style="114" customWidth="1"/>
    <col min="15877" max="15883" width="8.5546875" style="114" customWidth="1"/>
    <col min="15884" max="15884" width="9" style="114" customWidth="1"/>
    <col min="15885" max="15885" width="0" style="114" hidden="1" customWidth="1"/>
    <col min="15886" max="16128" width="8.88671875" style="114"/>
    <col min="16129" max="16129" width="16.5546875" style="114" customWidth="1"/>
    <col min="16130" max="16130" width="25.5546875" style="114" customWidth="1"/>
    <col min="16131" max="16131" width="10" style="114" customWidth="1"/>
    <col min="16132" max="16132" width="8.77734375" style="114" customWidth="1"/>
    <col min="16133" max="16139" width="8.5546875" style="114" customWidth="1"/>
    <col min="16140" max="16140" width="9" style="114" customWidth="1"/>
    <col min="16141" max="16141" width="0" style="114" hidden="1" customWidth="1"/>
    <col min="16142" max="16384" width="8.88671875" style="114"/>
  </cols>
  <sheetData>
    <row r="1" spans="1:17" s="112" customFormat="1" ht="18">
      <c r="A1" s="111" t="s">
        <v>157</v>
      </c>
    </row>
    <row r="2" spans="1:17">
      <c r="A2" s="113"/>
    </row>
    <row r="3" spans="1:17">
      <c r="A3" s="115" t="s">
        <v>158</v>
      </c>
      <c r="B3" s="116">
        <v>2013</v>
      </c>
      <c r="C3" s="117"/>
      <c r="D3" s="117"/>
      <c r="E3" s="117"/>
    </row>
    <row r="4" spans="1:17">
      <c r="A4" s="113"/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>
      <c r="A5" s="115" t="s">
        <v>159</v>
      </c>
      <c r="B5" s="119" t="s">
        <v>156</v>
      </c>
      <c r="C5" s="117"/>
      <c r="D5" s="117"/>
      <c r="E5" s="117"/>
    </row>
    <row r="6" spans="1:17">
      <c r="A6" s="113"/>
      <c r="B6" s="117"/>
      <c r="C6" s="208" t="s">
        <v>160</v>
      </c>
      <c r="D6" s="208"/>
      <c r="E6" s="208"/>
      <c r="M6" s="120" t="s">
        <v>161</v>
      </c>
    </row>
    <row r="7" spans="1:17">
      <c r="A7" s="121"/>
      <c r="B7" s="122" t="s">
        <v>162</v>
      </c>
      <c r="C7" s="123" t="s">
        <v>163</v>
      </c>
      <c r="D7" s="123" t="s">
        <v>164</v>
      </c>
      <c r="E7" s="123" t="s">
        <v>165</v>
      </c>
      <c r="F7" s="124" t="s">
        <v>166</v>
      </c>
      <c r="G7" s="124" t="s">
        <v>167</v>
      </c>
      <c r="H7" s="124" t="s">
        <v>168</v>
      </c>
      <c r="I7" s="124" t="s">
        <v>169</v>
      </c>
      <c r="J7" s="124" t="s">
        <v>170</v>
      </c>
      <c r="K7" s="124" t="s">
        <v>171</v>
      </c>
      <c r="L7" s="124" t="s">
        <v>172</v>
      </c>
      <c r="M7" s="125" t="s">
        <v>173</v>
      </c>
    </row>
    <row r="8" spans="1:17">
      <c r="A8" s="121"/>
      <c r="B8" s="122" t="s">
        <v>174</v>
      </c>
      <c r="C8" s="124" t="s">
        <v>175</v>
      </c>
      <c r="D8" s="124" t="s">
        <v>175</v>
      </c>
      <c r="E8" s="124" t="s">
        <v>175</v>
      </c>
      <c r="F8" s="124" t="s">
        <v>176</v>
      </c>
      <c r="G8" s="124" t="s">
        <v>176</v>
      </c>
      <c r="H8" s="124" t="s">
        <v>176</v>
      </c>
      <c r="I8" s="124" t="s">
        <v>176</v>
      </c>
      <c r="J8" s="124" t="s">
        <v>176</v>
      </c>
      <c r="K8" s="124" t="s">
        <v>176</v>
      </c>
      <c r="L8" s="124" t="s">
        <v>176</v>
      </c>
    </row>
    <row r="9" spans="1:17">
      <c r="A9" s="121"/>
      <c r="B9" s="122" t="s">
        <v>177</v>
      </c>
      <c r="C9" s="124" t="s">
        <v>161</v>
      </c>
      <c r="D9" s="124" t="s">
        <v>161</v>
      </c>
      <c r="E9" s="124" t="s">
        <v>161</v>
      </c>
      <c r="F9" s="124" t="s">
        <v>161</v>
      </c>
      <c r="G9" s="124" t="s">
        <v>161</v>
      </c>
      <c r="H9" s="124" t="s">
        <v>161</v>
      </c>
      <c r="I9" s="124" t="s">
        <v>161</v>
      </c>
      <c r="J9" s="124" t="s">
        <v>161</v>
      </c>
      <c r="K9" s="124" t="s">
        <v>173</v>
      </c>
      <c r="L9" s="124" t="s">
        <v>173</v>
      </c>
    </row>
    <row r="10" spans="1:17" ht="15" customHeight="1">
      <c r="A10" s="126" t="s">
        <v>178</v>
      </c>
      <c r="B10" s="127" t="str">
        <f xml:space="preserve"> "December " &amp; B3-1</f>
        <v>December 2012</v>
      </c>
      <c r="C10" s="128">
        <v>7539896.2999999998</v>
      </c>
      <c r="D10" s="129">
        <v>1191057</v>
      </c>
      <c r="E10" s="128">
        <v>3805846</v>
      </c>
      <c r="F10" s="130">
        <v>0</v>
      </c>
      <c r="G10" s="131">
        <v>0</v>
      </c>
      <c r="H10" s="130">
        <v>0</v>
      </c>
      <c r="I10" s="131">
        <v>0</v>
      </c>
      <c r="J10" s="130">
        <v>0</v>
      </c>
      <c r="K10" s="131">
        <v>0</v>
      </c>
      <c r="L10" s="130">
        <v>0</v>
      </c>
      <c r="O10" s="201"/>
      <c r="P10" s="132"/>
    </row>
    <row r="11" spans="1:17" ht="15" customHeight="1">
      <c r="A11" s="133" t="s">
        <v>179</v>
      </c>
      <c r="B11" s="134" t="str">
        <f xml:space="preserve"> "January " &amp; B3</f>
        <v>January 2013</v>
      </c>
      <c r="C11" s="197">
        <v>8529400.3000000007</v>
      </c>
      <c r="D11" s="198">
        <v>1341617</v>
      </c>
      <c r="E11" s="197">
        <v>3947756</v>
      </c>
      <c r="F11" s="135">
        <v>0</v>
      </c>
      <c r="G11" s="136">
        <v>0</v>
      </c>
      <c r="H11" s="135">
        <v>0</v>
      </c>
      <c r="I11" s="136">
        <v>0</v>
      </c>
      <c r="J11" s="135">
        <v>0</v>
      </c>
      <c r="K11" s="136">
        <v>0</v>
      </c>
      <c r="L11" s="135">
        <v>0</v>
      </c>
      <c r="O11" s="201"/>
      <c r="P11" s="132"/>
    </row>
    <row r="12" spans="1:17" ht="15" customHeight="1">
      <c r="A12" s="133"/>
      <c r="B12" s="137" t="s">
        <v>180</v>
      </c>
      <c r="C12" s="197">
        <v>9420592.3000000007</v>
      </c>
      <c r="D12" s="198">
        <v>1525413</v>
      </c>
      <c r="E12" s="197">
        <v>4113276</v>
      </c>
      <c r="F12" s="135">
        <v>0</v>
      </c>
      <c r="G12" s="136">
        <v>0</v>
      </c>
      <c r="H12" s="135">
        <v>0</v>
      </c>
      <c r="I12" s="136">
        <v>0</v>
      </c>
      <c r="J12" s="135">
        <v>0</v>
      </c>
      <c r="K12" s="136">
        <v>0</v>
      </c>
      <c r="L12" s="135">
        <v>0</v>
      </c>
      <c r="O12" s="201"/>
      <c r="P12" s="132"/>
    </row>
    <row r="13" spans="1:17" ht="15" customHeight="1">
      <c r="A13" s="133"/>
      <c r="B13" s="137" t="s">
        <v>181</v>
      </c>
      <c r="C13" s="197">
        <v>10564835.300000001</v>
      </c>
      <c r="D13" s="198">
        <v>1874915</v>
      </c>
      <c r="E13" s="197">
        <v>4248796</v>
      </c>
      <c r="F13" s="135">
        <v>0</v>
      </c>
      <c r="G13" s="136">
        <v>0</v>
      </c>
      <c r="H13" s="135">
        <v>0</v>
      </c>
      <c r="I13" s="136">
        <v>0</v>
      </c>
      <c r="J13" s="135">
        <v>0</v>
      </c>
      <c r="K13" s="136">
        <v>0</v>
      </c>
      <c r="L13" s="135">
        <v>0</v>
      </c>
      <c r="O13" s="201"/>
      <c r="P13" s="132"/>
    </row>
    <row r="14" spans="1:17" ht="15" customHeight="1">
      <c r="A14" s="133"/>
      <c r="B14" s="137" t="s">
        <v>182</v>
      </c>
      <c r="C14" s="197">
        <v>11615431.300000001</v>
      </c>
      <c r="D14" s="198">
        <v>2382582</v>
      </c>
      <c r="E14" s="197">
        <v>4330316</v>
      </c>
      <c r="F14" s="135">
        <v>0</v>
      </c>
      <c r="G14" s="136">
        <v>0</v>
      </c>
      <c r="H14" s="135">
        <v>0</v>
      </c>
      <c r="I14" s="136">
        <v>0</v>
      </c>
      <c r="J14" s="135">
        <v>0</v>
      </c>
      <c r="K14" s="136">
        <v>0</v>
      </c>
      <c r="L14" s="135">
        <v>0</v>
      </c>
      <c r="O14" s="201"/>
      <c r="P14" s="132"/>
    </row>
    <row r="15" spans="1:17" ht="15" customHeight="1">
      <c r="A15" s="133"/>
      <c r="B15" s="137" t="s">
        <v>183</v>
      </c>
      <c r="C15" s="197">
        <v>12654394.300000001</v>
      </c>
      <c r="D15" s="198">
        <v>2918859</v>
      </c>
      <c r="E15" s="197">
        <v>4411836</v>
      </c>
      <c r="F15" s="135">
        <v>0</v>
      </c>
      <c r="G15" s="136">
        <v>0</v>
      </c>
      <c r="H15" s="135">
        <v>0</v>
      </c>
      <c r="I15" s="136">
        <v>0</v>
      </c>
      <c r="J15" s="135">
        <v>0</v>
      </c>
      <c r="K15" s="136">
        <v>0</v>
      </c>
      <c r="L15" s="135">
        <v>0</v>
      </c>
      <c r="O15" s="201"/>
      <c r="P15" s="132"/>
    </row>
    <row r="16" spans="1:17" ht="15" customHeight="1">
      <c r="A16" s="133"/>
      <c r="B16" s="137" t="s">
        <v>184</v>
      </c>
      <c r="C16" s="197">
        <v>13724589.300000001</v>
      </c>
      <c r="D16" s="198">
        <v>3261129</v>
      </c>
      <c r="E16" s="197">
        <v>4494136</v>
      </c>
      <c r="F16" s="135">
        <v>0</v>
      </c>
      <c r="G16" s="136">
        <v>0</v>
      </c>
      <c r="H16" s="135">
        <v>0</v>
      </c>
      <c r="I16" s="136">
        <v>0</v>
      </c>
      <c r="J16" s="135">
        <v>0</v>
      </c>
      <c r="K16" s="136">
        <v>0</v>
      </c>
      <c r="L16" s="135">
        <v>0</v>
      </c>
      <c r="O16" s="201"/>
      <c r="P16" s="132"/>
    </row>
    <row r="17" spans="1:16" ht="15" customHeight="1">
      <c r="A17" s="133"/>
      <c r="B17" s="137" t="s">
        <v>185</v>
      </c>
      <c r="C17" s="197">
        <v>14670839.300000001</v>
      </c>
      <c r="D17" s="198">
        <v>3559186</v>
      </c>
      <c r="E17" s="197">
        <v>4576436</v>
      </c>
      <c r="F17" s="135">
        <v>0</v>
      </c>
      <c r="G17" s="136">
        <v>0</v>
      </c>
      <c r="H17" s="135">
        <v>0</v>
      </c>
      <c r="I17" s="136">
        <v>0</v>
      </c>
      <c r="J17" s="135">
        <v>0</v>
      </c>
      <c r="K17" s="136">
        <v>0</v>
      </c>
      <c r="L17" s="135">
        <v>0</v>
      </c>
      <c r="O17" s="201"/>
      <c r="P17" s="132"/>
    </row>
    <row r="18" spans="1:16" ht="15" customHeight="1">
      <c r="A18" s="133"/>
      <c r="B18" s="137" t="s">
        <v>186</v>
      </c>
      <c r="C18" s="197">
        <v>15565158</v>
      </c>
      <c r="D18" s="198">
        <v>3966826</v>
      </c>
      <c r="E18" s="197">
        <v>4718736</v>
      </c>
      <c r="F18" s="135">
        <v>0</v>
      </c>
      <c r="G18" s="136">
        <v>0</v>
      </c>
      <c r="H18" s="135">
        <v>0</v>
      </c>
      <c r="I18" s="136">
        <v>0</v>
      </c>
      <c r="J18" s="135">
        <v>0</v>
      </c>
      <c r="K18" s="136">
        <v>0</v>
      </c>
      <c r="L18" s="135">
        <v>0</v>
      </c>
      <c r="O18" s="201"/>
      <c r="P18" s="132"/>
    </row>
    <row r="19" spans="1:16" ht="15" customHeight="1">
      <c r="A19" s="133"/>
      <c r="B19" s="137" t="s">
        <v>187</v>
      </c>
      <c r="C19" s="197">
        <v>16168014</v>
      </c>
      <c r="D19" s="198">
        <v>4256023</v>
      </c>
      <c r="E19" s="197">
        <v>4860256</v>
      </c>
      <c r="F19" s="135">
        <v>0</v>
      </c>
      <c r="G19" s="136">
        <v>0</v>
      </c>
      <c r="H19" s="135">
        <v>0</v>
      </c>
      <c r="I19" s="136">
        <v>0</v>
      </c>
      <c r="J19" s="135">
        <v>0</v>
      </c>
      <c r="K19" s="136">
        <v>0</v>
      </c>
      <c r="L19" s="135">
        <v>0</v>
      </c>
      <c r="O19" s="201"/>
      <c r="P19" s="132"/>
    </row>
    <row r="20" spans="1:16" ht="15" customHeight="1">
      <c r="A20" s="133"/>
      <c r="B20" s="137" t="s">
        <v>188</v>
      </c>
      <c r="C20" s="197">
        <v>16126639</v>
      </c>
      <c r="D20" s="198">
        <v>4520632</v>
      </c>
      <c r="E20" s="197">
        <v>5007776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  <c r="L20" s="135">
        <v>0</v>
      </c>
      <c r="O20" s="201"/>
      <c r="P20" s="132"/>
    </row>
    <row r="21" spans="1:16" ht="15" customHeight="1">
      <c r="A21" s="133"/>
      <c r="B21" s="137" t="s">
        <v>189</v>
      </c>
      <c r="C21" s="197">
        <v>18033919</v>
      </c>
      <c r="D21" s="198">
        <v>4815095</v>
      </c>
      <c r="E21" s="197">
        <v>5185296</v>
      </c>
      <c r="F21" s="135">
        <v>0</v>
      </c>
      <c r="G21" s="136">
        <v>0</v>
      </c>
      <c r="H21" s="135">
        <v>0</v>
      </c>
      <c r="I21" s="136">
        <v>0</v>
      </c>
      <c r="J21" s="135">
        <v>0</v>
      </c>
      <c r="K21" s="136">
        <v>0</v>
      </c>
      <c r="L21" s="135">
        <v>0</v>
      </c>
      <c r="O21" s="201"/>
      <c r="P21" s="132"/>
    </row>
    <row r="22" spans="1:16" ht="15" customHeight="1">
      <c r="A22" s="138"/>
      <c r="B22" s="139" t="str">
        <f xml:space="preserve"> "December " &amp; B3</f>
        <v>December 2013</v>
      </c>
      <c r="C22" s="197">
        <v>19127145</v>
      </c>
      <c r="D22" s="198">
        <v>5056116</v>
      </c>
      <c r="E22" s="197">
        <v>5367886</v>
      </c>
      <c r="F22" s="135">
        <v>0</v>
      </c>
      <c r="G22" s="136">
        <v>0</v>
      </c>
      <c r="H22" s="135">
        <v>0</v>
      </c>
      <c r="I22" s="136">
        <v>0</v>
      </c>
      <c r="J22" s="135">
        <v>0</v>
      </c>
      <c r="K22" s="136">
        <v>0</v>
      </c>
      <c r="L22" s="135">
        <v>0</v>
      </c>
      <c r="O22" s="201"/>
      <c r="P22" s="132"/>
    </row>
    <row r="23" spans="1:16">
      <c r="A23" s="140"/>
      <c r="B23" s="141" t="s">
        <v>190</v>
      </c>
      <c r="C23" s="142">
        <f>AVERAGE(C10:C22)</f>
        <v>13364681.030769229</v>
      </c>
      <c r="D23" s="143">
        <f>AVERAGE(D10:D22)</f>
        <v>3128419.230769231</v>
      </c>
      <c r="E23" s="142">
        <f t="shared" ref="E23:L23" si="0">AVERAGE(E10:E22)</f>
        <v>4543719.076923077</v>
      </c>
      <c r="F23" s="144">
        <f t="shared" si="0"/>
        <v>0</v>
      </c>
      <c r="G23" s="145">
        <f t="shared" si="0"/>
        <v>0</v>
      </c>
      <c r="H23" s="144">
        <f t="shared" si="0"/>
        <v>0</v>
      </c>
      <c r="I23" s="145">
        <f t="shared" si="0"/>
        <v>0</v>
      </c>
      <c r="J23" s="144">
        <f t="shared" si="0"/>
        <v>0</v>
      </c>
      <c r="K23" s="145">
        <f t="shared" si="0"/>
        <v>0</v>
      </c>
      <c r="L23" s="144">
        <f t="shared" si="0"/>
        <v>0</v>
      </c>
    </row>
    <row r="24" spans="1:16">
      <c r="A24" s="140"/>
      <c r="B24" s="141"/>
      <c r="C24" s="146"/>
      <c r="D24" s="147"/>
      <c r="E24" s="146"/>
      <c r="F24" s="147"/>
      <c r="G24" s="146"/>
      <c r="H24" s="147"/>
      <c r="I24" s="146"/>
      <c r="J24" s="147"/>
      <c r="K24" s="146"/>
      <c r="L24" s="147"/>
    </row>
    <row r="25" spans="1:16">
      <c r="A25" s="140"/>
      <c r="B25" s="141"/>
      <c r="C25" s="146"/>
      <c r="D25" s="147"/>
      <c r="E25" s="146"/>
      <c r="F25" s="147"/>
      <c r="G25" s="146"/>
      <c r="H25" s="147"/>
      <c r="I25" s="146"/>
      <c r="J25" s="147"/>
      <c r="K25" s="146"/>
      <c r="L25" s="147"/>
    </row>
    <row r="26" spans="1:16">
      <c r="A26" s="126" t="s">
        <v>191</v>
      </c>
      <c r="B26" s="127" t="str">
        <f>B10</f>
        <v>December 2012</v>
      </c>
      <c r="C26" s="200">
        <v>0</v>
      </c>
      <c r="D26" s="130">
        <v>0</v>
      </c>
      <c r="E26" s="131">
        <v>0</v>
      </c>
      <c r="F26" s="130">
        <v>0</v>
      </c>
      <c r="G26" s="131">
        <v>0</v>
      </c>
      <c r="H26" s="130">
        <v>0</v>
      </c>
      <c r="I26" s="131">
        <v>0</v>
      </c>
      <c r="J26" s="130">
        <v>0</v>
      </c>
      <c r="K26" s="131">
        <v>0</v>
      </c>
      <c r="L26" s="130">
        <v>0</v>
      </c>
      <c r="O26" s="202"/>
    </row>
    <row r="27" spans="1:16">
      <c r="A27" s="133" t="s">
        <v>192</v>
      </c>
      <c r="B27" s="134" t="str">
        <f>B11</f>
        <v>January 2013</v>
      </c>
      <c r="C27" s="197">
        <v>0</v>
      </c>
      <c r="D27" s="135">
        <v>0</v>
      </c>
      <c r="E27" s="136">
        <v>0</v>
      </c>
      <c r="F27" s="135">
        <v>0</v>
      </c>
      <c r="G27" s="136">
        <v>0</v>
      </c>
      <c r="H27" s="135">
        <v>0</v>
      </c>
      <c r="I27" s="136">
        <v>0</v>
      </c>
      <c r="J27" s="135">
        <v>0</v>
      </c>
      <c r="K27" s="136">
        <v>0</v>
      </c>
      <c r="L27" s="135">
        <v>0</v>
      </c>
      <c r="O27" s="202"/>
    </row>
    <row r="28" spans="1:16">
      <c r="A28" s="133"/>
      <c r="B28" s="148" t="s">
        <v>180</v>
      </c>
      <c r="C28" s="197">
        <v>0</v>
      </c>
      <c r="D28" s="135">
        <v>0</v>
      </c>
      <c r="E28" s="136">
        <v>0</v>
      </c>
      <c r="F28" s="135">
        <v>0</v>
      </c>
      <c r="G28" s="136">
        <v>0</v>
      </c>
      <c r="H28" s="135">
        <v>0</v>
      </c>
      <c r="I28" s="136">
        <v>0</v>
      </c>
      <c r="J28" s="135">
        <v>0</v>
      </c>
      <c r="K28" s="136">
        <v>0</v>
      </c>
      <c r="L28" s="135">
        <v>0</v>
      </c>
      <c r="O28" s="202"/>
    </row>
    <row r="29" spans="1:16">
      <c r="A29" s="133"/>
      <c r="B29" s="148" t="s">
        <v>181</v>
      </c>
      <c r="C29" s="197">
        <v>0</v>
      </c>
      <c r="D29" s="135">
        <v>0</v>
      </c>
      <c r="E29" s="136">
        <v>0</v>
      </c>
      <c r="F29" s="135">
        <v>0</v>
      </c>
      <c r="G29" s="136">
        <v>0</v>
      </c>
      <c r="H29" s="135">
        <v>0</v>
      </c>
      <c r="I29" s="136">
        <v>0</v>
      </c>
      <c r="J29" s="135">
        <v>0</v>
      </c>
      <c r="K29" s="136">
        <v>0</v>
      </c>
      <c r="L29" s="135">
        <v>0</v>
      </c>
      <c r="O29" s="202"/>
    </row>
    <row r="30" spans="1:16">
      <c r="A30" s="133"/>
      <c r="B30" s="148" t="s">
        <v>182</v>
      </c>
      <c r="C30" s="197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  <c r="L30" s="135">
        <v>0</v>
      </c>
      <c r="O30" s="202"/>
    </row>
    <row r="31" spans="1:16">
      <c r="A31" s="133"/>
      <c r="B31" s="148" t="s">
        <v>183</v>
      </c>
      <c r="C31" s="197">
        <v>0</v>
      </c>
      <c r="D31" s="135">
        <v>0</v>
      </c>
      <c r="E31" s="136">
        <v>0</v>
      </c>
      <c r="F31" s="135">
        <v>0</v>
      </c>
      <c r="G31" s="136">
        <v>0</v>
      </c>
      <c r="H31" s="135">
        <v>0</v>
      </c>
      <c r="I31" s="136">
        <v>0</v>
      </c>
      <c r="J31" s="135">
        <v>0</v>
      </c>
      <c r="K31" s="136">
        <v>0</v>
      </c>
      <c r="L31" s="135">
        <v>0</v>
      </c>
      <c r="O31" s="202"/>
    </row>
    <row r="32" spans="1:16">
      <c r="A32" s="133"/>
      <c r="B32" s="148" t="s">
        <v>184</v>
      </c>
      <c r="C32" s="197">
        <v>0</v>
      </c>
      <c r="D32" s="135">
        <v>0</v>
      </c>
      <c r="E32" s="136">
        <v>0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6">
        <v>0</v>
      </c>
      <c r="L32" s="135">
        <v>0</v>
      </c>
      <c r="O32" s="202"/>
    </row>
    <row r="33" spans="1:15">
      <c r="A33" s="133"/>
      <c r="B33" s="148" t="s">
        <v>185</v>
      </c>
      <c r="C33" s="197">
        <v>0</v>
      </c>
      <c r="D33" s="135">
        <v>0</v>
      </c>
      <c r="E33" s="136">
        <v>0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136">
        <v>0</v>
      </c>
      <c r="L33" s="135">
        <v>0</v>
      </c>
      <c r="O33" s="202"/>
    </row>
    <row r="34" spans="1:15">
      <c r="A34" s="133"/>
      <c r="B34" s="148" t="s">
        <v>186</v>
      </c>
      <c r="C34" s="197">
        <v>0</v>
      </c>
      <c r="D34" s="135">
        <v>0</v>
      </c>
      <c r="E34" s="136">
        <v>0</v>
      </c>
      <c r="F34" s="135">
        <v>0</v>
      </c>
      <c r="G34" s="136">
        <v>0</v>
      </c>
      <c r="H34" s="135">
        <v>0</v>
      </c>
      <c r="I34" s="136">
        <v>0</v>
      </c>
      <c r="J34" s="135">
        <v>0</v>
      </c>
      <c r="K34" s="136">
        <v>0</v>
      </c>
      <c r="L34" s="135">
        <v>0</v>
      </c>
      <c r="O34" s="202"/>
    </row>
    <row r="35" spans="1:15">
      <c r="A35" s="133"/>
      <c r="B35" s="148" t="s">
        <v>187</v>
      </c>
      <c r="C35" s="197">
        <v>9160</v>
      </c>
      <c r="D35" s="135">
        <v>0</v>
      </c>
      <c r="E35" s="136">
        <v>0</v>
      </c>
      <c r="F35" s="135">
        <v>0</v>
      </c>
      <c r="G35" s="136">
        <v>0</v>
      </c>
      <c r="H35" s="135">
        <v>0</v>
      </c>
      <c r="I35" s="136">
        <v>0</v>
      </c>
      <c r="J35" s="135">
        <v>0</v>
      </c>
      <c r="K35" s="136">
        <v>0</v>
      </c>
      <c r="L35" s="135">
        <v>0</v>
      </c>
      <c r="O35" s="202"/>
    </row>
    <row r="36" spans="1:15">
      <c r="A36" s="133"/>
      <c r="B36" s="148" t="s">
        <v>188</v>
      </c>
      <c r="C36" s="197">
        <v>18410</v>
      </c>
      <c r="D36" s="135">
        <v>0</v>
      </c>
      <c r="E36" s="136">
        <v>0</v>
      </c>
      <c r="F36" s="135">
        <v>0</v>
      </c>
      <c r="G36" s="136">
        <v>0</v>
      </c>
      <c r="H36" s="135">
        <v>0</v>
      </c>
      <c r="I36" s="136">
        <v>0</v>
      </c>
      <c r="J36" s="135">
        <v>0</v>
      </c>
      <c r="K36" s="136">
        <v>0</v>
      </c>
      <c r="L36" s="135">
        <v>0</v>
      </c>
      <c r="O36" s="202"/>
    </row>
    <row r="37" spans="1:15">
      <c r="A37" s="133"/>
      <c r="B37" s="148" t="s">
        <v>189</v>
      </c>
      <c r="C37" s="197">
        <v>27663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  <c r="L37" s="135">
        <v>0</v>
      </c>
      <c r="O37" s="202"/>
    </row>
    <row r="38" spans="1:15">
      <c r="A38" s="138"/>
      <c r="B38" s="139" t="str">
        <f>+B22</f>
        <v>December 2013</v>
      </c>
      <c r="C38" s="197">
        <v>36951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  <c r="L38" s="135">
        <v>0</v>
      </c>
      <c r="O38" s="202"/>
    </row>
    <row r="39" spans="1:15">
      <c r="A39" s="140"/>
      <c r="B39" s="141" t="s">
        <v>190</v>
      </c>
      <c r="C39" s="145">
        <f t="shared" ref="C39:L39" si="1">AVERAGE(C26:C38)</f>
        <v>7091.0769230769229</v>
      </c>
      <c r="D39" s="149">
        <f t="shared" si="1"/>
        <v>0</v>
      </c>
      <c r="E39" s="150">
        <f t="shared" si="1"/>
        <v>0</v>
      </c>
      <c r="F39" s="144">
        <f t="shared" si="1"/>
        <v>0</v>
      </c>
      <c r="G39" s="145">
        <f t="shared" si="1"/>
        <v>0</v>
      </c>
      <c r="H39" s="144">
        <f t="shared" si="1"/>
        <v>0</v>
      </c>
      <c r="I39" s="145">
        <f t="shared" si="1"/>
        <v>0</v>
      </c>
      <c r="J39" s="144">
        <f t="shared" si="1"/>
        <v>0</v>
      </c>
      <c r="K39" s="145">
        <f t="shared" si="1"/>
        <v>0</v>
      </c>
      <c r="L39" s="144">
        <f t="shared" si="1"/>
        <v>0</v>
      </c>
    </row>
    <row r="40" spans="1:15" s="155" customFormat="1">
      <c r="A40" s="151"/>
      <c r="B40" s="152"/>
      <c r="C40" s="153"/>
      <c r="D40" s="153"/>
      <c r="E40" s="154"/>
      <c r="F40" s="153"/>
      <c r="G40" s="153"/>
      <c r="H40" s="153"/>
      <c r="I40" s="153"/>
      <c r="J40" s="153"/>
      <c r="K40" s="153"/>
      <c r="L40" s="153"/>
    </row>
    <row r="41" spans="1:15">
      <c r="A41" s="140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5">
      <c r="A42" s="140"/>
      <c r="B42" s="158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5">
      <c r="A43" s="126" t="s">
        <v>193</v>
      </c>
      <c r="B43" s="159" t="str">
        <f>B10</f>
        <v>December 2012</v>
      </c>
      <c r="C43" s="160">
        <f t="shared" ref="C43:L55" si="2">+C10-C26</f>
        <v>7539896.2999999998</v>
      </c>
      <c r="D43" s="161">
        <f>+D10-D26</f>
        <v>1191057</v>
      </c>
      <c r="E43" s="162">
        <f t="shared" si="2"/>
        <v>3805846</v>
      </c>
      <c r="F43" s="163">
        <f t="shared" si="2"/>
        <v>0</v>
      </c>
      <c r="G43" s="164">
        <f t="shared" si="2"/>
        <v>0</v>
      </c>
      <c r="H43" s="163">
        <f t="shared" si="2"/>
        <v>0</v>
      </c>
      <c r="I43" s="164">
        <f t="shared" si="2"/>
        <v>0</v>
      </c>
      <c r="J43" s="163">
        <f t="shared" si="2"/>
        <v>0</v>
      </c>
      <c r="K43" s="164">
        <f t="shared" si="2"/>
        <v>0</v>
      </c>
      <c r="L43" s="163">
        <f t="shared" si="2"/>
        <v>0</v>
      </c>
    </row>
    <row r="44" spans="1:15">
      <c r="A44" s="133" t="s">
        <v>194</v>
      </c>
      <c r="B44" s="165" t="str">
        <f>B11</f>
        <v>January 2013</v>
      </c>
      <c r="C44" s="166">
        <f t="shared" si="2"/>
        <v>8529400.3000000007</v>
      </c>
      <c r="D44" s="167">
        <f t="shared" si="2"/>
        <v>1341617</v>
      </c>
      <c r="E44" s="168">
        <f t="shared" si="2"/>
        <v>3947756</v>
      </c>
      <c r="F44" s="169">
        <f t="shared" si="2"/>
        <v>0</v>
      </c>
      <c r="G44" s="170">
        <f t="shared" si="2"/>
        <v>0</v>
      </c>
      <c r="H44" s="169">
        <f t="shared" si="2"/>
        <v>0</v>
      </c>
      <c r="I44" s="170">
        <f t="shared" si="2"/>
        <v>0</v>
      </c>
      <c r="J44" s="169">
        <f t="shared" si="2"/>
        <v>0</v>
      </c>
      <c r="K44" s="170">
        <f t="shared" si="2"/>
        <v>0</v>
      </c>
      <c r="L44" s="169">
        <f t="shared" si="2"/>
        <v>0</v>
      </c>
    </row>
    <row r="45" spans="1:15">
      <c r="A45" s="133"/>
      <c r="B45" s="148" t="s">
        <v>180</v>
      </c>
      <c r="C45" s="166">
        <f t="shared" si="2"/>
        <v>9420592.3000000007</v>
      </c>
      <c r="D45" s="167">
        <f t="shared" si="2"/>
        <v>1525413</v>
      </c>
      <c r="E45" s="168">
        <f t="shared" si="2"/>
        <v>4113276</v>
      </c>
      <c r="F45" s="169">
        <f t="shared" si="2"/>
        <v>0</v>
      </c>
      <c r="G45" s="170">
        <f t="shared" si="2"/>
        <v>0</v>
      </c>
      <c r="H45" s="169">
        <f t="shared" si="2"/>
        <v>0</v>
      </c>
      <c r="I45" s="170">
        <f t="shared" si="2"/>
        <v>0</v>
      </c>
      <c r="J45" s="169">
        <f t="shared" si="2"/>
        <v>0</v>
      </c>
      <c r="K45" s="170">
        <f t="shared" si="2"/>
        <v>0</v>
      </c>
      <c r="L45" s="169">
        <f t="shared" si="2"/>
        <v>0</v>
      </c>
    </row>
    <row r="46" spans="1:15">
      <c r="A46" s="133"/>
      <c r="B46" s="148" t="s">
        <v>181</v>
      </c>
      <c r="C46" s="166">
        <f t="shared" si="2"/>
        <v>10564835.300000001</v>
      </c>
      <c r="D46" s="167">
        <f t="shared" si="2"/>
        <v>1874915</v>
      </c>
      <c r="E46" s="168">
        <f t="shared" si="2"/>
        <v>4248796</v>
      </c>
      <c r="F46" s="169">
        <f t="shared" si="2"/>
        <v>0</v>
      </c>
      <c r="G46" s="170">
        <f t="shared" si="2"/>
        <v>0</v>
      </c>
      <c r="H46" s="169">
        <f>+H13-H29</f>
        <v>0</v>
      </c>
      <c r="I46" s="170">
        <f t="shared" si="2"/>
        <v>0</v>
      </c>
      <c r="J46" s="169">
        <f t="shared" si="2"/>
        <v>0</v>
      </c>
      <c r="K46" s="170">
        <f t="shared" si="2"/>
        <v>0</v>
      </c>
      <c r="L46" s="169">
        <f t="shared" si="2"/>
        <v>0</v>
      </c>
    </row>
    <row r="47" spans="1:15">
      <c r="A47" s="133"/>
      <c r="B47" s="148" t="s">
        <v>182</v>
      </c>
      <c r="C47" s="166">
        <f t="shared" si="2"/>
        <v>11615431.300000001</v>
      </c>
      <c r="D47" s="167">
        <f t="shared" si="2"/>
        <v>2382582</v>
      </c>
      <c r="E47" s="168">
        <f t="shared" si="2"/>
        <v>4330316</v>
      </c>
      <c r="F47" s="169">
        <f t="shared" si="2"/>
        <v>0</v>
      </c>
      <c r="G47" s="170">
        <f t="shared" si="2"/>
        <v>0</v>
      </c>
      <c r="H47" s="169">
        <f t="shared" si="2"/>
        <v>0</v>
      </c>
      <c r="I47" s="170">
        <f t="shared" si="2"/>
        <v>0</v>
      </c>
      <c r="J47" s="169">
        <f t="shared" si="2"/>
        <v>0</v>
      </c>
      <c r="K47" s="170">
        <f t="shared" si="2"/>
        <v>0</v>
      </c>
      <c r="L47" s="169">
        <f t="shared" si="2"/>
        <v>0</v>
      </c>
    </row>
    <row r="48" spans="1:15">
      <c r="A48" s="133"/>
      <c r="B48" s="148" t="s">
        <v>183</v>
      </c>
      <c r="C48" s="166">
        <f t="shared" si="2"/>
        <v>12654394.300000001</v>
      </c>
      <c r="D48" s="167">
        <f t="shared" si="2"/>
        <v>2918859</v>
      </c>
      <c r="E48" s="168">
        <f t="shared" si="2"/>
        <v>4411836</v>
      </c>
      <c r="F48" s="169">
        <f t="shared" si="2"/>
        <v>0</v>
      </c>
      <c r="G48" s="170">
        <f t="shared" si="2"/>
        <v>0</v>
      </c>
      <c r="H48" s="169">
        <f t="shared" si="2"/>
        <v>0</v>
      </c>
      <c r="I48" s="170">
        <f t="shared" si="2"/>
        <v>0</v>
      </c>
      <c r="J48" s="169">
        <f t="shared" si="2"/>
        <v>0</v>
      </c>
      <c r="K48" s="170">
        <f t="shared" si="2"/>
        <v>0</v>
      </c>
      <c r="L48" s="169">
        <f t="shared" si="2"/>
        <v>0</v>
      </c>
    </row>
    <row r="49" spans="1:12">
      <c r="A49" s="133"/>
      <c r="B49" s="148" t="s">
        <v>184</v>
      </c>
      <c r="C49" s="166">
        <f t="shared" si="2"/>
        <v>13724589.300000001</v>
      </c>
      <c r="D49" s="167">
        <f t="shared" si="2"/>
        <v>3261129</v>
      </c>
      <c r="E49" s="168">
        <f t="shared" si="2"/>
        <v>4494136</v>
      </c>
      <c r="F49" s="169">
        <f t="shared" si="2"/>
        <v>0</v>
      </c>
      <c r="G49" s="170">
        <f t="shared" si="2"/>
        <v>0</v>
      </c>
      <c r="H49" s="169">
        <f t="shared" si="2"/>
        <v>0</v>
      </c>
      <c r="I49" s="170">
        <f t="shared" si="2"/>
        <v>0</v>
      </c>
      <c r="J49" s="169">
        <f t="shared" si="2"/>
        <v>0</v>
      </c>
      <c r="K49" s="170">
        <f t="shared" si="2"/>
        <v>0</v>
      </c>
      <c r="L49" s="169">
        <f t="shared" si="2"/>
        <v>0</v>
      </c>
    </row>
    <row r="50" spans="1:12">
      <c r="A50" s="133"/>
      <c r="B50" s="148" t="s">
        <v>185</v>
      </c>
      <c r="C50" s="166">
        <f t="shared" si="2"/>
        <v>14670839.300000001</v>
      </c>
      <c r="D50" s="167">
        <f t="shared" si="2"/>
        <v>3559186</v>
      </c>
      <c r="E50" s="168">
        <f t="shared" si="2"/>
        <v>4576436</v>
      </c>
      <c r="F50" s="169">
        <f t="shared" si="2"/>
        <v>0</v>
      </c>
      <c r="G50" s="170">
        <f t="shared" si="2"/>
        <v>0</v>
      </c>
      <c r="H50" s="169">
        <f t="shared" si="2"/>
        <v>0</v>
      </c>
      <c r="I50" s="170">
        <f t="shared" si="2"/>
        <v>0</v>
      </c>
      <c r="J50" s="169">
        <f t="shared" si="2"/>
        <v>0</v>
      </c>
      <c r="K50" s="170">
        <f t="shared" si="2"/>
        <v>0</v>
      </c>
      <c r="L50" s="169">
        <f t="shared" si="2"/>
        <v>0</v>
      </c>
    </row>
    <row r="51" spans="1:12">
      <c r="A51" s="133"/>
      <c r="B51" s="148" t="s">
        <v>186</v>
      </c>
      <c r="C51" s="166">
        <f t="shared" si="2"/>
        <v>15565158</v>
      </c>
      <c r="D51" s="167">
        <f t="shared" si="2"/>
        <v>3966826</v>
      </c>
      <c r="E51" s="168">
        <f t="shared" si="2"/>
        <v>4718736</v>
      </c>
      <c r="F51" s="169">
        <f t="shared" si="2"/>
        <v>0</v>
      </c>
      <c r="G51" s="170">
        <f t="shared" si="2"/>
        <v>0</v>
      </c>
      <c r="H51" s="169">
        <f t="shared" si="2"/>
        <v>0</v>
      </c>
      <c r="I51" s="170">
        <f t="shared" si="2"/>
        <v>0</v>
      </c>
      <c r="J51" s="169">
        <f t="shared" si="2"/>
        <v>0</v>
      </c>
      <c r="K51" s="170">
        <f t="shared" si="2"/>
        <v>0</v>
      </c>
      <c r="L51" s="169">
        <f t="shared" si="2"/>
        <v>0</v>
      </c>
    </row>
    <row r="52" spans="1:12">
      <c r="A52" s="133"/>
      <c r="B52" s="148" t="s">
        <v>187</v>
      </c>
      <c r="C52" s="166">
        <f t="shared" si="2"/>
        <v>16158854</v>
      </c>
      <c r="D52" s="167">
        <f t="shared" si="2"/>
        <v>4256023</v>
      </c>
      <c r="E52" s="168">
        <f t="shared" si="2"/>
        <v>4860256</v>
      </c>
      <c r="F52" s="169">
        <f t="shared" si="2"/>
        <v>0</v>
      </c>
      <c r="G52" s="170">
        <f t="shared" si="2"/>
        <v>0</v>
      </c>
      <c r="H52" s="169">
        <f t="shared" si="2"/>
        <v>0</v>
      </c>
      <c r="I52" s="170">
        <f t="shared" si="2"/>
        <v>0</v>
      </c>
      <c r="J52" s="169">
        <f t="shared" si="2"/>
        <v>0</v>
      </c>
      <c r="K52" s="170">
        <f t="shared" si="2"/>
        <v>0</v>
      </c>
      <c r="L52" s="169">
        <f t="shared" si="2"/>
        <v>0</v>
      </c>
    </row>
    <row r="53" spans="1:12">
      <c r="A53" s="133"/>
      <c r="B53" s="148" t="s">
        <v>188</v>
      </c>
      <c r="C53" s="166">
        <f t="shared" si="2"/>
        <v>16108229</v>
      </c>
      <c r="D53" s="167">
        <f t="shared" si="2"/>
        <v>4520632</v>
      </c>
      <c r="E53" s="168">
        <f>+E20-E36</f>
        <v>5007776</v>
      </c>
      <c r="F53" s="169">
        <f t="shared" si="2"/>
        <v>0</v>
      </c>
      <c r="G53" s="170">
        <f t="shared" si="2"/>
        <v>0</v>
      </c>
      <c r="H53" s="169">
        <f t="shared" si="2"/>
        <v>0</v>
      </c>
      <c r="I53" s="170">
        <f t="shared" si="2"/>
        <v>0</v>
      </c>
      <c r="J53" s="169">
        <f t="shared" si="2"/>
        <v>0</v>
      </c>
      <c r="K53" s="170">
        <f t="shared" si="2"/>
        <v>0</v>
      </c>
      <c r="L53" s="169">
        <f t="shared" si="2"/>
        <v>0</v>
      </c>
    </row>
    <row r="54" spans="1:12">
      <c r="A54" s="133"/>
      <c r="B54" s="148" t="s">
        <v>189</v>
      </c>
      <c r="C54" s="166">
        <f t="shared" si="2"/>
        <v>18006256</v>
      </c>
      <c r="D54" s="167">
        <f t="shared" si="2"/>
        <v>4815095</v>
      </c>
      <c r="E54" s="168">
        <f t="shared" si="2"/>
        <v>5185296</v>
      </c>
      <c r="F54" s="169">
        <f t="shared" si="2"/>
        <v>0</v>
      </c>
      <c r="G54" s="170">
        <f t="shared" si="2"/>
        <v>0</v>
      </c>
      <c r="H54" s="169">
        <f t="shared" si="2"/>
        <v>0</v>
      </c>
      <c r="I54" s="170">
        <f t="shared" si="2"/>
        <v>0</v>
      </c>
      <c r="J54" s="169">
        <f t="shared" si="2"/>
        <v>0</v>
      </c>
      <c r="K54" s="170">
        <f t="shared" si="2"/>
        <v>0</v>
      </c>
      <c r="L54" s="169">
        <f t="shared" si="2"/>
        <v>0</v>
      </c>
    </row>
    <row r="55" spans="1:12">
      <c r="A55" s="138"/>
      <c r="B55" s="171" t="str">
        <f>+B38</f>
        <v>December 2013</v>
      </c>
      <c r="C55" s="166">
        <f t="shared" si="2"/>
        <v>19090194</v>
      </c>
      <c r="D55" s="167">
        <f t="shared" si="2"/>
        <v>5056116</v>
      </c>
      <c r="E55" s="168">
        <f t="shared" si="2"/>
        <v>5367886</v>
      </c>
      <c r="F55" s="169">
        <f t="shared" si="2"/>
        <v>0</v>
      </c>
      <c r="G55" s="170">
        <f t="shared" si="2"/>
        <v>0</v>
      </c>
      <c r="H55" s="169">
        <f t="shared" si="2"/>
        <v>0</v>
      </c>
      <c r="I55" s="170">
        <f t="shared" si="2"/>
        <v>0</v>
      </c>
      <c r="J55" s="169">
        <f t="shared" si="2"/>
        <v>0</v>
      </c>
      <c r="K55" s="170">
        <f t="shared" si="2"/>
        <v>0</v>
      </c>
      <c r="L55" s="169">
        <f t="shared" si="2"/>
        <v>0</v>
      </c>
    </row>
    <row r="56" spans="1:12">
      <c r="A56" s="140"/>
      <c r="B56" s="141" t="s">
        <v>190</v>
      </c>
      <c r="C56" s="172">
        <f>AVERAGE(C43:C55)</f>
        <v>13357589.953846153</v>
      </c>
      <c r="D56" s="173">
        <f>AVERAGE(D43:D55)</f>
        <v>3128419.230769231</v>
      </c>
      <c r="E56" s="172">
        <f t="shared" ref="E56:L56" si="3">AVERAGE(E43:E55)</f>
        <v>4543719.076923077</v>
      </c>
      <c r="F56" s="144">
        <f t="shared" si="3"/>
        <v>0</v>
      </c>
      <c r="G56" s="145">
        <f t="shared" si="3"/>
        <v>0</v>
      </c>
      <c r="H56" s="144">
        <f t="shared" si="3"/>
        <v>0</v>
      </c>
      <c r="I56" s="145">
        <f t="shared" si="3"/>
        <v>0</v>
      </c>
      <c r="J56" s="144">
        <f t="shared" si="3"/>
        <v>0</v>
      </c>
      <c r="K56" s="145">
        <f t="shared" si="3"/>
        <v>0</v>
      </c>
      <c r="L56" s="144">
        <f t="shared" si="3"/>
        <v>0</v>
      </c>
    </row>
    <row r="57" spans="1:12">
      <c r="A57" s="140"/>
      <c r="B57" s="156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>
      <c r="A58" s="140"/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</row>
    <row r="59" spans="1:12">
      <c r="A59" s="177" t="s">
        <v>195</v>
      </c>
      <c r="B59" s="178" t="s">
        <v>35</v>
      </c>
      <c r="C59" s="179">
        <v>36951</v>
      </c>
      <c r="D59" s="180">
        <v>0</v>
      </c>
      <c r="E59" s="181">
        <v>0</v>
      </c>
      <c r="F59" s="180">
        <v>0</v>
      </c>
      <c r="G59" s="181">
        <v>0</v>
      </c>
      <c r="H59" s="180">
        <v>0</v>
      </c>
      <c r="I59" s="181">
        <v>0</v>
      </c>
      <c r="J59" s="180">
        <v>0</v>
      </c>
      <c r="K59" s="181">
        <v>0</v>
      </c>
      <c r="L59" s="182">
        <v>0</v>
      </c>
    </row>
    <row r="60" spans="1:12">
      <c r="A60" s="138" t="s">
        <v>196</v>
      </c>
      <c r="B60" s="183" t="s">
        <v>197</v>
      </c>
      <c r="C60" s="136">
        <v>0</v>
      </c>
      <c r="D60" s="135">
        <v>0</v>
      </c>
      <c r="E60" s="184">
        <v>0</v>
      </c>
      <c r="F60" s="185">
        <v>0</v>
      </c>
      <c r="G60" s="184">
        <v>0</v>
      </c>
      <c r="H60" s="185">
        <v>0</v>
      </c>
      <c r="I60" s="184">
        <v>0</v>
      </c>
      <c r="J60" s="185">
        <v>0</v>
      </c>
      <c r="K60" s="184">
        <v>0</v>
      </c>
      <c r="L60" s="186">
        <v>0</v>
      </c>
    </row>
    <row r="61" spans="1:12">
      <c r="A61" s="113"/>
      <c r="B61" s="141" t="s">
        <v>198</v>
      </c>
      <c r="C61" s="145">
        <f>+C59+C60</f>
        <v>36951</v>
      </c>
      <c r="D61" s="144">
        <f>+D59+D60</f>
        <v>0</v>
      </c>
      <c r="E61" s="145">
        <f t="shared" ref="E61:L61" si="4">+E59+E60</f>
        <v>0</v>
      </c>
      <c r="F61" s="144">
        <f t="shared" si="4"/>
        <v>0</v>
      </c>
      <c r="G61" s="145">
        <f t="shared" si="4"/>
        <v>0</v>
      </c>
      <c r="H61" s="144">
        <f t="shared" si="4"/>
        <v>0</v>
      </c>
      <c r="I61" s="145">
        <f t="shared" si="4"/>
        <v>0</v>
      </c>
      <c r="J61" s="144">
        <f t="shared" si="4"/>
        <v>0</v>
      </c>
      <c r="K61" s="145">
        <f t="shared" si="4"/>
        <v>0</v>
      </c>
      <c r="L61" s="199">
        <f t="shared" si="4"/>
        <v>0</v>
      </c>
    </row>
    <row r="62" spans="1:12">
      <c r="E62" s="187"/>
      <c r="G62" s="155"/>
    </row>
  </sheetData>
  <mergeCells count="1">
    <mergeCell ref="C6:E6"/>
  </mergeCells>
  <dataValidations count="1">
    <dataValidation type="list" allowBlank="1" showInputMessage="1" showErrorMessage="1" sqref="C9:L9 IY9:JH9 SU9:TD9 ACQ9:ACZ9 AMM9:AMV9 AWI9:AWR9 BGE9:BGN9 BQA9:BQJ9 BZW9:CAF9 CJS9:CKB9 CTO9:CTX9 DDK9:DDT9 DNG9:DNP9 DXC9:DXL9 EGY9:EHH9 EQU9:ERD9 FAQ9:FAZ9 FKM9:FKV9 FUI9:FUR9 GEE9:GEN9 GOA9:GOJ9 GXW9:GYF9 HHS9:HIB9 HRO9:HRX9 IBK9:IBT9 ILG9:ILP9 IVC9:IVL9 JEY9:JFH9 JOU9:JPD9 JYQ9:JYZ9 KIM9:KIV9 KSI9:KSR9 LCE9:LCN9 LMA9:LMJ9 LVW9:LWF9 MFS9:MGB9 MPO9:MPX9 MZK9:MZT9 NJG9:NJP9 NTC9:NTL9 OCY9:ODH9 OMU9:OND9 OWQ9:OWZ9 PGM9:PGV9 PQI9:PQR9 QAE9:QAN9 QKA9:QKJ9 QTW9:QUF9 RDS9:REB9 RNO9:RNX9 RXK9:RXT9 SHG9:SHP9 SRC9:SRL9 TAY9:TBH9 TKU9:TLD9 TUQ9:TUZ9 UEM9:UEV9 UOI9:UOR9 UYE9:UYN9 VIA9:VIJ9 VRW9:VSF9 WBS9:WCB9 WLO9:WLX9 WVK9:WVT9 C65545:L65545 IY65545:JH65545 SU65545:TD65545 ACQ65545:ACZ65545 AMM65545:AMV65545 AWI65545:AWR65545 BGE65545:BGN65545 BQA65545:BQJ65545 BZW65545:CAF65545 CJS65545:CKB65545 CTO65545:CTX65545 DDK65545:DDT65545 DNG65545:DNP65545 DXC65545:DXL65545 EGY65545:EHH65545 EQU65545:ERD65545 FAQ65545:FAZ65545 FKM65545:FKV65545 FUI65545:FUR65545 GEE65545:GEN65545 GOA65545:GOJ65545 GXW65545:GYF65545 HHS65545:HIB65545 HRO65545:HRX65545 IBK65545:IBT65545 ILG65545:ILP65545 IVC65545:IVL65545 JEY65545:JFH65545 JOU65545:JPD65545 JYQ65545:JYZ65545 KIM65545:KIV65545 KSI65545:KSR65545 LCE65545:LCN65545 LMA65545:LMJ65545 LVW65545:LWF65545 MFS65545:MGB65545 MPO65545:MPX65545 MZK65545:MZT65545 NJG65545:NJP65545 NTC65545:NTL65545 OCY65545:ODH65545 OMU65545:OND65545 OWQ65545:OWZ65545 PGM65545:PGV65545 PQI65545:PQR65545 QAE65545:QAN65545 QKA65545:QKJ65545 QTW65545:QUF65545 RDS65545:REB65545 RNO65545:RNX65545 RXK65545:RXT65545 SHG65545:SHP65545 SRC65545:SRL65545 TAY65545:TBH65545 TKU65545:TLD65545 TUQ65545:TUZ65545 UEM65545:UEV65545 UOI65545:UOR65545 UYE65545:UYN65545 VIA65545:VIJ65545 VRW65545:VSF65545 WBS65545:WCB65545 WLO65545:WLX65545 WVK65545:WVT65545 C131081:L131081 IY131081:JH131081 SU131081:TD131081 ACQ131081:ACZ131081 AMM131081:AMV131081 AWI131081:AWR131081 BGE131081:BGN131081 BQA131081:BQJ131081 BZW131081:CAF131081 CJS131081:CKB131081 CTO131081:CTX131081 DDK131081:DDT131081 DNG131081:DNP131081 DXC131081:DXL131081 EGY131081:EHH131081 EQU131081:ERD131081 FAQ131081:FAZ131081 FKM131081:FKV131081 FUI131081:FUR131081 GEE131081:GEN131081 GOA131081:GOJ131081 GXW131081:GYF131081 HHS131081:HIB131081 HRO131081:HRX131081 IBK131081:IBT131081 ILG131081:ILP131081 IVC131081:IVL131081 JEY131081:JFH131081 JOU131081:JPD131081 JYQ131081:JYZ131081 KIM131081:KIV131081 KSI131081:KSR131081 LCE131081:LCN131081 LMA131081:LMJ131081 LVW131081:LWF131081 MFS131081:MGB131081 MPO131081:MPX131081 MZK131081:MZT131081 NJG131081:NJP131081 NTC131081:NTL131081 OCY131081:ODH131081 OMU131081:OND131081 OWQ131081:OWZ131081 PGM131081:PGV131081 PQI131081:PQR131081 QAE131081:QAN131081 QKA131081:QKJ131081 QTW131081:QUF131081 RDS131081:REB131081 RNO131081:RNX131081 RXK131081:RXT131081 SHG131081:SHP131081 SRC131081:SRL131081 TAY131081:TBH131081 TKU131081:TLD131081 TUQ131081:TUZ131081 UEM131081:UEV131081 UOI131081:UOR131081 UYE131081:UYN131081 VIA131081:VIJ131081 VRW131081:VSF131081 WBS131081:WCB131081 WLO131081:WLX131081 WVK131081:WVT131081 C196617:L196617 IY196617:JH196617 SU196617:TD196617 ACQ196617:ACZ196617 AMM196617:AMV196617 AWI196617:AWR196617 BGE196617:BGN196617 BQA196617:BQJ196617 BZW196617:CAF196617 CJS196617:CKB196617 CTO196617:CTX196617 DDK196617:DDT196617 DNG196617:DNP196617 DXC196617:DXL196617 EGY196617:EHH196617 EQU196617:ERD196617 FAQ196617:FAZ196617 FKM196617:FKV196617 FUI196617:FUR196617 GEE196617:GEN196617 GOA196617:GOJ196617 GXW196617:GYF196617 HHS196617:HIB196617 HRO196617:HRX196617 IBK196617:IBT196617 ILG196617:ILP196617 IVC196617:IVL196617 JEY196617:JFH196617 JOU196617:JPD196617 JYQ196617:JYZ196617 KIM196617:KIV196617 KSI196617:KSR196617 LCE196617:LCN196617 LMA196617:LMJ196617 LVW196617:LWF196617 MFS196617:MGB196617 MPO196617:MPX196617 MZK196617:MZT196617 NJG196617:NJP196617 NTC196617:NTL196617 OCY196617:ODH196617 OMU196617:OND196617 OWQ196617:OWZ196617 PGM196617:PGV196617 PQI196617:PQR196617 QAE196617:QAN196617 QKA196617:QKJ196617 QTW196617:QUF196617 RDS196617:REB196617 RNO196617:RNX196617 RXK196617:RXT196617 SHG196617:SHP196617 SRC196617:SRL196617 TAY196617:TBH196617 TKU196617:TLD196617 TUQ196617:TUZ196617 UEM196617:UEV196617 UOI196617:UOR196617 UYE196617:UYN196617 VIA196617:VIJ196617 VRW196617:VSF196617 WBS196617:WCB196617 WLO196617:WLX196617 WVK196617:WVT196617 C262153:L262153 IY262153:JH262153 SU262153:TD262153 ACQ262153:ACZ262153 AMM262153:AMV262153 AWI262153:AWR262153 BGE262153:BGN262153 BQA262153:BQJ262153 BZW262153:CAF262153 CJS262153:CKB262153 CTO262153:CTX262153 DDK262153:DDT262153 DNG262153:DNP262153 DXC262153:DXL262153 EGY262153:EHH262153 EQU262153:ERD262153 FAQ262153:FAZ262153 FKM262153:FKV262153 FUI262153:FUR262153 GEE262153:GEN262153 GOA262153:GOJ262153 GXW262153:GYF262153 HHS262153:HIB262153 HRO262153:HRX262153 IBK262153:IBT262153 ILG262153:ILP262153 IVC262153:IVL262153 JEY262153:JFH262153 JOU262153:JPD262153 JYQ262153:JYZ262153 KIM262153:KIV262153 KSI262153:KSR262153 LCE262153:LCN262153 LMA262153:LMJ262153 LVW262153:LWF262153 MFS262153:MGB262153 MPO262153:MPX262153 MZK262153:MZT262153 NJG262153:NJP262153 NTC262153:NTL262153 OCY262153:ODH262153 OMU262153:OND262153 OWQ262153:OWZ262153 PGM262153:PGV262153 PQI262153:PQR262153 QAE262153:QAN262153 QKA262153:QKJ262153 QTW262153:QUF262153 RDS262153:REB262153 RNO262153:RNX262153 RXK262153:RXT262153 SHG262153:SHP262153 SRC262153:SRL262153 TAY262153:TBH262153 TKU262153:TLD262153 TUQ262153:TUZ262153 UEM262153:UEV262153 UOI262153:UOR262153 UYE262153:UYN262153 VIA262153:VIJ262153 VRW262153:VSF262153 WBS262153:WCB262153 WLO262153:WLX262153 WVK262153:WVT262153 C327689:L327689 IY327689:JH327689 SU327689:TD327689 ACQ327689:ACZ327689 AMM327689:AMV327689 AWI327689:AWR327689 BGE327689:BGN327689 BQA327689:BQJ327689 BZW327689:CAF327689 CJS327689:CKB327689 CTO327689:CTX327689 DDK327689:DDT327689 DNG327689:DNP327689 DXC327689:DXL327689 EGY327689:EHH327689 EQU327689:ERD327689 FAQ327689:FAZ327689 FKM327689:FKV327689 FUI327689:FUR327689 GEE327689:GEN327689 GOA327689:GOJ327689 GXW327689:GYF327689 HHS327689:HIB327689 HRO327689:HRX327689 IBK327689:IBT327689 ILG327689:ILP327689 IVC327689:IVL327689 JEY327689:JFH327689 JOU327689:JPD327689 JYQ327689:JYZ327689 KIM327689:KIV327689 KSI327689:KSR327689 LCE327689:LCN327689 LMA327689:LMJ327689 LVW327689:LWF327689 MFS327689:MGB327689 MPO327689:MPX327689 MZK327689:MZT327689 NJG327689:NJP327689 NTC327689:NTL327689 OCY327689:ODH327689 OMU327689:OND327689 OWQ327689:OWZ327689 PGM327689:PGV327689 PQI327689:PQR327689 QAE327689:QAN327689 QKA327689:QKJ327689 QTW327689:QUF327689 RDS327689:REB327689 RNO327689:RNX327689 RXK327689:RXT327689 SHG327689:SHP327689 SRC327689:SRL327689 TAY327689:TBH327689 TKU327689:TLD327689 TUQ327689:TUZ327689 UEM327689:UEV327689 UOI327689:UOR327689 UYE327689:UYN327689 VIA327689:VIJ327689 VRW327689:VSF327689 WBS327689:WCB327689 WLO327689:WLX327689 WVK327689:WVT327689 C393225:L393225 IY393225:JH393225 SU393225:TD393225 ACQ393225:ACZ393225 AMM393225:AMV393225 AWI393225:AWR393225 BGE393225:BGN393225 BQA393225:BQJ393225 BZW393225:CAF393225 CJS393225:CKB393225 CTO393225:CTX393225 DDK393225:DDT393225 DNG393225:DNP393225 DXC393225:DXL393225 EGY393225:EHH393225 EQU393225:ERD393225 FAQ393225:FAZ393225 FKM393225:FKV393225 FUI393225:FUR393225 GEE393225:GEN393225 GOA393225:GOJ393225 GXW393225:GYF393225 HHS393225:HIB393225 HRO393225:HRX393225 IBK393225:IBT393225 ILG393225:ILP393225 IVC393225:IVL393225 JEY393225:JFH393225 JOU393225:JPD393225 JYQ393225:JYZ393225 KIM393225:KIV393225 KSI393225:KSR393225 LCE393225:LCN393225 LMA393225:LMJ393225 LVW393225:LWF393225 MFS393225:MGB393225 MPO393225:MPX393225 MZK393225:MZT393225 NJG393225:NJP393225 NTC393225:NTL393225 OCY393225:ODH393225 OMU393225:OND393225 OWQ393225:OWZ393225 PGM393225:PGV393225 PQI393225:PQR393225 QAE393225:QAN393225 QKA393225:QKJ393225 QTW393225:QUF393225 RDS393225:REB393225 RNO393225:RNX393225 RXK393225:RXT393225 SHG393225:SHP393225 SRC393225:SRL393225 TAY393225:TBH393225 TKU393225:TLD393225 TUQ393225:TUZ393225 UEM393225:UEV393225 UOI393225:UOR393225 UYE393225:UYN393225 VIA393225:VIJ393225 VRW393225:VSF393225 WBS393225:WCB393225 WLO393225:WLX393225 WVK393225:WVT393225 C458761:L458761 IY458761:JH458761 SU458761:TD458761 ACQ458761:ACZ458761 AMM458761:AMV458761 AWI458761:AWR458761 BGE458761:BGN458761 BQA458761:BQJ458761 BZW458761:CAF458761 CJS458761:CKB458761 CTO458761:CTX458761 DDK458761:DDT458761 DNG458761:DNP458761 DXC458761:DXL458761 EGY458761:EHH458761 EQU458761:ERD458761 FAQ458761:FAZ458761 FKM458761:FKV458761 FUI458761:FUR458761 GEE458761:GEN458761 GOA458761:GOJ458761 GXW458761:GYF458761 HHS458761:HIB458761 HRO458761:HRX458761 IBK458761:IBT458761 ILG458761:ILP458761 IVC458761:IVL458761 JEY458761:JFH458761 JOU458761:JPD458761 JYQ458761:JYZ458761 KIM458761:KIV458761 KSI458761:KSR458761 LCE458761:LCN458761 LMA458761:LMJ458761 LVW458761:LWF458761 MFS458761:MGB458761 MPO458761:MPX458761 MZK458761:MZT458761 NJG458761:NJP458761 NTC458761:NTL458761 OCY458761:ODH458761 OMU458761:OND458761 OWQ458761:OWZ458761 PGM458761:PGV458761 PQI458761:PQR458761 QAE458761:QAN458761 QKA458761:QKJ458761 QTW458761:QUF458761 RDS458761:REB458761 RNO458761:RNX458761 RXK458761:RXT458761 SHG458761:SHP458761 SRC458761:SRL458761 TAY458761:TBH458761 TKU458761:TLD458761 TUQ458761:TUZ458761 UEM458761:UEV458761 UOI458761:UOR458761 UYE458761:UYN458761 VIA458761:VIJ458761 VRW458761:VSF458761 WBS458761:WCB458761 WLO458761:WLX458761 WVK458761:WVT458761 C524297:L524297 IY524297:JH524297 SU524297:TD524297 ACQ524297:ACZ524297 AMM524297:AMV524297 AWI524297:AWR524297 BGE524297:BGN524297 BQA524297:BQJ524297 BZW524297:CAF524297 CJS524297:CKB524297 CTO524297:CTX524297 DDK524297:DDT524297 DNG524297:DNP524297 DXC524297:DXL524297 EGY524297:EHH524297 EQU524297:ERD524297 FAQ524297:FAZ524297 FKM524297:FKV524297 FUI524297:FUR524297 GEE524297:GEN524297 GOA524297:GOJ524297 GXW524297:GYF524297 HHS524297:HIB524297 HRO524297:HRX524297 IBK524297:IBT524297 ILG524297:ILP524297 IVC524297:IVL524297 JEY524297:JFH524297 JOU524297:JPD524297 JYQ524297:JYZ524297 KIM524297:KIV524297 KSI524297:KSR524297 LCE524297:LCN524297 LMA524297:LMJ524297 LVW524297:LWF524297 MFS524297:MGB524297 MPO524297:MPX524297 MZK524297:MZT524297 NJG524297:NJP524297 NTC524297:NTL524297 OCY524297:ODH524297 OMU524297:OND524297 OWQ524297:OWZ524297 PGM524297:PGV524297 PQI524297:PQR524297 QAE524297:QAN524297 QKA524297:QKJ524297 QTW524297:QUF524297 RDS524297:REB524297 RNO524297:RNX524297 RXK524297:RXT524297 SHG524297:SHP524297 SRC524297:SRL524297 TAY524297:TBH524297 TKU524297:TLD524297 TUQ524297:TUZ524297 UEM524297:UEV524297 UOI524297:UOR524297 UYE524297:UYN524297 VIA524297:VIJ524297 VRW524297:VSF524297 WBS524297:WCB524297 WLO524297:WLX524297 WVK524297:WVT524297 C589833:L589833 IY589833:JH589833 SU589833:TD589833 ACQ589833:ACZ589833 AMM589833:AMV589833 AWI589833:AWR589833 BGE589833:BGN589833 BQA589833:BQJ589833 BZW589833:CAF589833 CJS589833:CKB589833 CTO589833:CTX589833 DDK589833:DDT589833 DNG589833:DNP589833 DXC589833:DXL589833 EGY589833:EHH589833 EQU589833:ERD589833 FAQ589833:FAZ589833 FKM589833:FKV589833 FUI589833:FUR589833 GEE589833:GEN589833 GOA589833:GOJ589833 GXW589833:GYF589833 HHS589833:HIB589833 HRO589833:HRX589833 IBK589833:IBT589833 ILG589833:ILP589833 IVC589833:IVL589833 JEY589833:JFH589833 JOU589833:JPD589833 JYQ589833:JYZ589833 KIM589833:KIV589833 KSI589833:KSR589833 LCE589833:LCN589833 LMA589833:LMJ589833 LVW589833:LWF589833 MFS589833:MGB589833 MPO589833:MPX589833 MZK589833:MZT589833 NJG589833:NJP589833 NTC589833:NTL589833 OCY589833:ODH589833 OMU589833:OND589833 OWQ589833:OWZ589833 PGM589833:PGV589833 PQI589833:PQR589833 QAE589833:QAN589833 QKA589833:QKJ589833 QTW589833:QUF589833 RDS589833:REB589833 RNO589833:RNX589833 RXK589833:RXT589833 SHG589833:SHP589833 SRC589833:SRL589833 TAY589833:TBH589833 TKU589833:TLD589833 TUQ589833:TUZ589833 UEM589833:UEV589833 UOI589833:UOR589833 UYE589833:UYN589833 VIA589833:VIJ589833 VRW589833:VSF589833 WBS589833:WCB589833 WLO589833:WLX589833 WVK589833:WVT589833 C655369:L655369 IY655369:JH655369 SU655369:TD655369 ACQ655369:ACZ655369 AMM655369:AMV655369 AWI655369:AWR655369 BGE655369:BGN655369 BQA655369:BQJ655369 BZW655369:CAF655369 CJS655369:CKB655369 CTO655369:CTX655369 DDK655369:DDT655369 DNG655369:DNP655369 DXC655369:DXL655369 EGY655369:EHH655369 EQU655369:ERD655369 FAQ655369:FAZ655369 FKM655369:FKV655369 FUI655369:FUR655369 GEE655369:GEN655369 GOA655369:GOJ655369 GXW655369:GYF655369 HHS655369:HIB655369 HRO655369:HRX655369 IBK655369:IBT655369 ILG655369:ILP655369 IVC655369:IVL655369 JEY655369:JFH655369 JOU655369:JPD655369 JYQ655369:JYZ655369 KIM655369:KIV655369 KSI655369:KSR655369 LCE655369:LCN655369 LMA655369:LMJ655369 LVW655369:LWF655369 MFS655369:MGB655369 MPO655369:MPX655369 MZK655369:MZT655369 NJG655369:NJP655369 NTC655369:NTL655369 OCY655369:ODH655369 OMU655369:OND655369 OWQ655369:OWZ655369 PGM655369:PGV655369 PQI655369:PQR655369 QAE655369:QAN655369 QKA655369:QKJ655369 QTW655369:QUF655369 RDS655369:REB655369 RNO655369:RNX655369 RXK655369:RXT655369 SHG655369:SHP655369 SRC655369:SRL655369 TAY655369:TBH655369 TKU655369:TLD655369 TUQ655369:TUZ655369 UEM655369:UEV655369 UOI655369:UOR655369 UYE655369:UYN655369 VIA655369:VIJ655369 VRW655369:VSF655369 WBS655369:WCB655369 WLO655369:WLX655369 WVK655369:WVT655369 C720905:L720905 IY720905:JH720905 SU720905:TD720905 ACQ720905:ACZ720905 AMM720905:AMV720905 AWI720905:AWR720905 BGE720905:BGN720905 BQA720905:BQJ720905 BZW720905:CAF720905 CJS720905:CKB720905 CTO720905:CTX720905 DDK720905:DDT720905 DNG720905:DNP720905 DXC720905:DXL720905 EGY720905:EHH720905 EQU720905:ERD720905 FAQ720905:FAZ720905 FKM720905:FKV720905 FUI720905:FUR720905 GEE720905:GEN720905 GOA720905:GOJ720905 GXW720905:GYF720905 HHS720905:HIB720905 HRO720905:HRX720905 IBK720905:IBT720905 ILG720905:ILP720905 IVC720905:IVL720905 JEY720905:JFH720905 JOU720905:JPD720905 JYQ720905:JYZ720905 KIM720905:KIV720905 KSI720905:KSR720905 LCE720905:LCN720905 LMA720905:LMJ720905 LVW720905:LWF720905 MFS720905:MGB720905 MPO720905:MPX720905 MZK720905:MZT720905 NJG720905:NJP720905 NTC720905:NTL720905 OCY720905:ODH720905 OMU720905:OND720905 OWQ720905:OWZ720905 PGM720905:PGV720905 PQI720905:PQR720905 QAE720905:QAN720905 QKA720905:QKJ720905 QTW720905:QUF720905 RDS720905:REB720905 RNO720905:RNX720905 RXK720905:RXT720905 SHG720905:SHP720905 SRC720905:SRL720905 TAY720905:TBH720905 TKU720905:TLD720905 TUQ720905:TUZ720905 UEM720905:UEV720905 UOI720905:UOR720905 UYE720905:UYN720905 VIA720905:VIJ720905 VRW720905:VSF720905 WBS720905:WCB720905 WLO720905:WLX720905 WVK720905:WVT720905 C786441:L786441 IY786441:JH786441 SU786441:TD786441 ACQ786441:ACZ786441 AMM786441:AMV786441 AWI786441:AWR786441 BGE786441:BGN786441 BQA786441:BQJ786441 BZW786441:CAF786441 CJS786441:CKB786441 CTO786441:CTX786441 DDK786441:DDT786441 DNG786441:DNP786441 DXC786441:DXL786441 EGY786441:EHH786441 EQU786441:ERD786441 FAQ786441:FAZ786441 FKM786441:FKV786441 FUI786441:FUR786441 GEE786441:GEN786441 GOA786441:GOJ786441 GXW786441:GYF786441 HHS786441:HIB786441 HRO786441:HRX786441 IBK786441:IBT786441 ILG786441:ILP786441 IVC786441:IVL786441 JEY786441:JFH786441 JOU786441:JPD786441 JYQ786441:JYZ786441 KIM786441:KIV786441 KSI786441:KSR786441 LCE786441:LCN786441 LMA786441:LMJ786441 LVW786441:LWF786441 MFS786441:MGB786441 MPO786441:MPX786441 MZK786441:MZT786441 NJG786441:NJP786441 NTC786441:NTL786441 OCY786441:ODH786441 OMU786441:OND786441 OWQ786441:OWZ786441 PGM786441:PGV786441 PQI786441:PQR786441 QAE786441:QAN786441 QKA786441:QKJ786441 QTW786441:QUF786441 RDS786441:REB786441 RNO786441:RNX786441 RXK786441:RXT786441 SHG786441:SHP786441 SRC786441:SRL786441 TAY786441:TBH786441 TKU786441:TLD786441 TUQ786441:TUZ786441 UEM786441:UEV786441 UOI786441:UOR786441 UYE786441:UYN786441 VIA786441:VIJ786441 VRW786441:VSF786441 WBS786441:WCB786441 WLO786441:WLX786441 WVK786441:WVT786441 C851977:L851977 IY851977:JH851977 SU851977:TD851977 ACQ851977:ACZ851977 AMM851977:AMV851977 AWI851977:AWR851977 BGE851977:BGN851977 BQA851977:BQJ851977 BZW851977:CAF851977 CJS851977:CKB851977 CTO851977:CTX851977 DDK851977:DDT851977 DNG851977:DNP851977 DXC851977:DXL851977 EGY851977:EHH851977 EQU851977:ERD851977 FAQ851977:FAZ851977 FKM851977:FKV851977 FUI851977:FUR851977 GEE851977:GEN851977 GOA851977:GOJ851977 GXW851977:GYF851977 HHS851977:HIB851977 HRO851977:HRX851977 IBK851977:IBT851977 ILG851977:ILP851977 IVC851977:IVL851977 JEY851977:JFH851977 JOU851977:JPD851977 JYQ851977:JYZ851977 KIM851977:KIV851977 KSI851977:KSR851977 LCE851977:LCN851977 LMA851977:LMJ851977 LVW851977:LWF851977 MFS851977:MGB851977 MPO851977:MPX851977 MZK851977:MZT851977 NJG851977:NJP851977 NTC851977:NTL851977 OCY851977:ODH851977 OMU851977:OND851977 OWQ851977:OWZ851977 PGM851977:PGV851977 PQI851977:PQR851977 QAE851977:QAN851977 QKA851977:QKJ851977 QTW851977:QUF851977 RDS851977:REB851977 RNO851977:RNX851977 RXK851977:RXT851977 SHG851977:SHP851977 SRC851977:SRL851977 TAY851977:TBH851977 TKU851977:TLD851977 TUQ851977:TUZ851977 UEM851977:UEV851977 UOI851977:UOR851977 UYE851977:UYN851977 VIA851977:VIJ851977 VRW851977:VSF851977 WBS851977:WCB851977 WLO851977:WLX851977 WVK851977:WVT851977 C917513:L917513 IY917513:JH917513 SU917513:TD917513 ACQ917513:ACZ917513 AMM917513:AMV917513 AWI917513:AWR917513 BGE917513:BGN917513 BQA917513:BQJ917513 BZW917513:CAF917513 CJS917513:CKB917513 CTO917513:CTX917513 DDK917513:DDT917513 DNG917513:DNP917513 DXC917513:DXL917513 EGY917513:EHH917513 EQU917513:ERD917513 FAQ917513:FAZ917513 FKM917513:FKV917513 FUI917513:FUR917513 GEE917513:GEN917513 GOA917513:GOJ917513 GXW917513:GYF917513 HHS917513:HIB917513 HRO917513:HRX917513 IBK917513:IBT917513 ILG917513:ILP917513 IVC917513:IVL917513 JEY917513:JFH917513 JOU917513:JPD917513 JYQ917513:JYZ917513 KIM917513:KIV917513 KSI917513:KSR917513 LCE917513:LCN917513 LMA917513:LMJ917513 LVW917513:LWF917513 MFS917513:MGB917513 MPO917513:MPX917513 MZK917513:MZT917513 NJG917513:NJP917513 NTC917513:NTL917513 OCY917513:ODH917513 OMU917513:OND917513 OWQ917513:OWZ917513 PGM917513:PGV917513 PQI917513:PQR917513 QAE917513:QAN917513 QKA917513:QKJ917513 QTW917513:QUF917513 RDS917513:REB917513 RNO917513:RNX917513 RXK917513:RXT917513 SHG917513:SHP917513 SRC917513:SRL917513 TAY917513:TBH917513 TKU917513:TLD917513 TUQ917513:TUZ917513 UEM917513:UEV917513 UOI917513:UOR917513 UYE917513:UYN917513 VIA917513:VIJ917513 VRW917513:VSF917513 WBS917513:WCB917513 WLO917513:WLX917513 WVK917513:WVT917513 C983049:L983049 IY983049:JH983049 SU983049:TD983049 ACQ983049:ACZ983049 AMM983049:AMV983049 AWI983049:AWR983049 BGE983049:BGN983049 BQA983049:BQJ983049 BZW983049:CAF983049 CJS983049:CKB983049 CTO983049:CTX983049 DDK983049:DDT983049 DNG983049:DNP983049 DXC983049:DXL983049 EGY983049:EHH983049 EQU983049:ERD983049 FAQ983049:FAZ983049 FKM983049:FKV983049 FUI983049:FUR983049 GEE983049:GEN983049 GOA983049:GOJ983049 GXW983049:GYF983049 HHS983049:HIB983049 HRO983049:HRX983049 IBK983049:IBT983049 ILG983049:ILP983049 IVC983049:IVL983049 JEY983049:JFH983049 JOU983049:JPD983049 JYQ983049:JYZ983049 KIM983049:KIV983049 KSI983049:KSR983049 LCE983049:LCN983049 LMA983049:LMJ983049 LVW983049:LWF983049 MFS983049:MGB983049 MPO983049:MPX983049 MZK983049:MZT983049 NJG983049:NJP983049 NTC983049:NTL983049 OCY983049:ODH983049 OMU983049:OND983049 OWQ983049:OWZ983049 PGM983049:PGV983049 PQI983049:PQR983049 QAE983049:QAN983049 QKA983049:QKJ983049 QTW983049:QUF983049 RDS983049:REB983049 RNO983049:RNX983049 RXK983049:RXT983049 SHG983049:SHP983049 SRC983049:SRL983049 TAY983049:TBH983049 TKU983049:TLD983049 TUQ983049:TUZ983049 UEM983049:UEV983049 UOI983049:UOR983049 UYE983049:UYN983049 VIA983049:VIJ983049 VRW983049:VSF983049 WBS983049:WCB983049 WLO983049:WLX983049 WVK983049:WVT983049">
      <formula1>$M$6:$M$7</formula1>
    </dataValidation>
  </dataValidations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cols>
    <col min="1" max="1" width="8.88671875" style="114"/>
    <col min="2" max="2" width="8.77734375" style="114" bestFit="1" customWidth="1"/>
    <col min="3" max="3" width="48" style="114" customWidth="1"/>
    <col min="4" max="4" width="12" style="114" customWidth="1"/>
    <col min="5" max="223" width="8.88671875" style="114"/>
    <col min="224" max="224" width="8.77734375" style="114" bestFit="1" customWidth="1"/>
    <col min="225" max="225" width="48" style="114" customWidth="1"/>
    <col min="226" max="479" width="8.88671875" style="114"/>
    <col min="480" max="480" width="8.77734375" style="114" bestFit="1" customWidth="1"/>
    <col min="481" max="481" width="48" style="114" customWidth="1"/>
    <col min="482" max="735" width="8.88671875" style="114"/>
    <col min="736" max="736" width="8.77734375" style="114" bestFit="1" customWidth="1"/>
    <col min="737" max="737" width="48" style="114" customWidth="1"/>
    <col min="738" max="991" width="8.88671875" style="114"/>
    <col min="992" max="992" width="8.77734375" style="114" bestFit="1" customWidth="1"/>
    <col min="993" max="993" width="48" style="114" customWidth="1"/>
    <col min="994" max="1247" width="8.88671875" style="114"/>
    <col min="1248" max="1248" width="8.77734375" style="114" bestFit="1" customWidth="1"/>
    <col min="1249" max="1249" width="48" style="114" customWidth="1"/>
    <col min="1250" max="1503" width="8.88671875" style="114"/>
    <col min="1504" max="1504" width="8.77734375" style="114" bestFit="1" customWidth="1"/>
    <col min="1505" max="1505" width="48" style="114" customWidth="1"/>
    <col min="1506" max="1759" width="8.88671875" style="114"/>
    <col min="1760" max="1760" width="8.77734375" style="114" bestFit="1" customWidth="1"/>
    <col min="1761" max="1761" width="48" style="114" customWidth="1"/>
    <col min="1762" max="2015" width="8.88671875" style="114"/>
    <col min="2016" max="2016" width="8.77734375" style="114" bestFit="1" customWidth="1"/>
    <col min="2017" max="2017" width="48" style="114" customWidth="1"/>
    <col min="2018" max="2271" width="8.88671875" style="114"/>
    <col min="2272" max="2272" width="8.77734375" style="114" bestFit="1" customWidth="1"/>
    <col min="2273" max="2273" width="48" style="114" customWidth="1"/>
    <col min="2274" max="2527" width="8.88671875" style="114"/>
    <col min="2528" max="2528" width="8.77734375" style="114" bestFit="1" customWidth="1"/>
    <col min="2529" max="2529" width="48" style="114" customWidth="1"/>
    <col min="2530" max="2783" width="8.88671875" style="114"/>
    <col min="2784" max="2784" width="8.77734375" style="114" bestFit="1" customWidth="1"/>
    <col min="2785" max="2785" width="48" style="114" customWidth="1"/>
    <col min="2786" max="3039" width="8.88671875" style="114"/>
    <col min="3040" max="3040" width="8.77734375" style="114" bestFit="1" customWidth="1"/>
    <col min="3041" max="3041" width="48" style="114" customWidth="1"/>
    <col min="3042" max="3295" width="8.88671875" style="114"/>
    <col min="3296" max="3296" width="8.77734375" style="114" bestFit="1" customWidth="1"/>
    <col min="3297" max="3297" width="48" style="114" customWidth="1"/>
    <col min="3298" max="3551" width="8.88671875" style="114"/>
    <col min="3552" max="3552" width="8.77734375" style="114" bestFit="1" customWidth="1"/>
    <col min="3553" max="3553" width="48" style="114" customWidth="1"/>
    <col min="3554" max="3807" width="8.88671875" style="114"/>
    <col min="3808" max="3808" width="8.77734375" style="114" bestFit="1" customWidth="1"/>
    <col min="3809" max="3809" width="48" style="114" customWidth="1"/>
    <col min="3810" max="4063" width="8.88671875" style="114"/>
    <col min="4064" max="4064" width="8.77734375" style="114" bestFit="1" customWidth="1"/>
    <col min="4065" max="4065" width="48" style="114" customWidth="1"/>
    <col min="4066" max="4319" width="8.88671875" style="114"/>
    <col min="4320" max="4320" width="8.77734375" style="114" bestFit="1" customWidth="1"/>
    <col min="4321" max="4321" width="48" style="114" customWidth="1"/>
    <col min="4322" max="4575" width="8.88671875" style="114"/>
    <col min="4576" max="4576" width="8.77734375" style="114" bestFit="1" customWidth="1"/>
    <col min="4577" max="4577" width="48" style="114" customWidth="1"/>
    <col min="4578" max="4831" width="8.88671875" style="114"/>
    <col min="4832" max="4832" width="8.77734375" style="114" bestFit="1" customWidth="1"/>
    <col min="4833" max="4833" width="48" style="114" customWidth="1"/>
    <col min="4834" max="5087" width="8.88671875" style="114"/>
    <col min="5088" max="5088" width="8.77734375" style="114" bestFit="1" customWidth="1"/>
    <col min="5089" max="5089" width="48" style="114" customWidth="1"/>
    <col min="5090" max="5343" width="8.88671875" style="114"/>
    <col min="5344" max="5344" width="8.77734375" style="114" bestFit="1" customWidth="1"/>
    <col min="5345" max="5345" width="48" style="114" customWidth="1"/>
    <col min="5346" max="5599" width="8.88671875" style="114"/>
    <col min="5600" max="5600" width="8.77734375" style="114" bestFit="1" customWidth="1"/>
    <col min="5601" max="5601" width="48" style="114" customWidth="1"/>
    <col min="5602" max="5855" width="8.88671875" style="114"/>
    <col min="5856" max="5856" width="8.77734375" style="114" bestFit="1" customWidth="1"/>
    <col min="5857" max="5857" width="48" style="114" customWidth="1"/>
    <col min="5858" max="6111" width="8.88671875" style="114"/>
    <col min="6112" max="6112" width="8.77734375" style="114" bestFit="1" customWidth="1"/>
    <col min="6113" max="6113" width="48" style="114" customWidth="1"/>
    <col min="6114" max="6367" width="8.88671875" style="114"/>
    <col min="6368" max="6368" width="8.77734375" style="114" bestFit="1" customWidth="1"/>
    <col min="6369" max="6369" width="48" style="114" customWidth="1"/>
    <col min="6370" max="6623" width="8.88671875" style="114"/>
    <col min="6624" max="6624" width="8.77734375" style="114" bestFit="1" customWidth="1"/>
    <col min="6625" max="6625" width="48" style="114" customWidth="1"/>
    <col min="6626" max="6879" width="8.88671875" style="114"/>
    <col min="6880" max="6880" width="8.77734375" style="114" bestFit="1" customWidth="1"/>
    <col min="6881" max="6881" width="48" style="114" customWidth="1"/>
    <col min="6882" max="7135" width="8.88671875" style="114"/>
    <col min="7136" max="7136" width="8.77734375" style="114" bestFit="1" customWidth="1"/>
    <col min="7137" max="7137" width="48" style="114" customWidth="1"/>
    <col min="7138" max="7391" width="8.88671875" style="114"/>
    <col min="7392" max="7392" width="8.77734375" style="114" bestFit="1" customWidth="1"/>
    <col min="7393" max="7393" width="48" style="114" customWidth="1"/>
    <col min="7394" max="7647" width="8.88671875" style="114"/>
    <col min="7648" max="7648" width="8.77734375" style="114" bestFit="1" customWidth="1"/>
    <col min="7649" max="7649" width="48" style="114" customWidth="1"/>
    <col min="7650" max="7903" width="8.88671875" style="114"/>
    <col min="7904" max="7904" width="8.77734375" style="114" bestFit="1" customWidth="1"/>
    <col min="7905" max="7905" width="48" style="114" customWidth="1"/>
    <col min="7906" max="8159" width="8.88671875" style="114"/>
    <col min="8160" max="8160" width="8.77734375" style="114" bestFit="1" customWidth="1"/>
    <col min="8161" max="8161" width="48" style="114" customWidth="1"/>
    <col min="8162" max="8415" width="8.88671875" style="114"/>
    <col min="8416" max="8416" width="8.77734375" style="114" bestFit="1" customWidth="1"/>
    <col min="8417" max="8417" width="48" style="114" customWidth="1"/>
    <col min="8418" max="8671" width="8.88671875" style="114"/>
    <col min="8672" max="8672" width="8.77734375" style="114" bestFit="1" customWidth="1"/>
    <col min="8673" max="8673" width="48" style="114" customWidth="1"/>
    <col min="8674" max="8927" width="8.88671875" style="114"/>
    <col min="8928" max="8928" width="8.77734375" style="114" bestFit="1" customWidth="1"/>
    <col min="8929" max="8929" width="48" style="114" customWidth="1"/>
    <col min="8930" max="9183" width="8.88671875" style="114"/>
    <col min="9184" max="9184" width="8.77734375" style="114" bestFit="1" customWidth="1"/>
    <col min="9185" max="9185" width="48" style="114" customWidth="1"/>
    <col min="9186" max="9439" width="8.88671875" style="114"/>
    <col min="9440" max="9440" width="8.77734375" style="114" bestFit="1" customWidth="1"/>
    <col min="9441" max="9441" width="48" style="114" customWidth="1"/>
    <col min="9442" max="9695" width="8.88671875" style="114"/>
    <col min="9696" max="9696" width="8.77734375" style="114" bestFit="1" customWidth="1"/>
    <col min="9697" max="9697" width="48" style="114" customWidth="1"/>
    <col min="9698" max="9951" width="8.88671875" style="114"/>
    <col min="9952" max="9952" width="8.77734375" style="114" bestFit="1" customWidth="1"/>
    <col min="9953" max="9953" width="48" style="114" customWidth="1"/>
    <col min="9954" max="10207" width="8.88671875" style="114"/>
    <col min="10208" max="10208" width="8.77734375" style="114" bestFit="1" customWidth="1"/>
    <col min="10209" max="10209" width="48" style="114" customWidth="1"/>
    <col min="10210" max="10463" width="8.88671875" style="114"/>
    <col min="10464" max="10464" width="8.77734375" style="114" bestFit="1" customWidth="1"/>
    <col min="10465" max="10465" width="48" style="114" customWidth="1"/>
    <col min="10466" max="10719" width="8.88671875" style="114"/>
    <col min="10720" max="10720" width="8.77734375" style="114" bestFit="1" customWidth="1"/>
    <col min="10721" max="10721" width="48" style="114" customWidth="1"/>
    <col min="10722" max="10975" width="8.88671875" style="114"/>
    <col min="10976" max="10976" width="8.77734375" style="114" bestFit="1" customWidth="1"/>
    <col min="10977" max="10977" width="48" style="114" customWidth="1"/>
    <col min="10978" max="11231" width="8.88671875" style="114"/>
    <col min="11232" max="11232" width="8.77734375" style="114" bestFit="1" customWidth="1"/>
    <col min="11233" max="11233" width="48" style="114" customWidth="1"/>
    <col min="11234" max="11487" width="8.88671875" style="114"/>
    <col min="11488" max="11488" width="8.77734375" style="114" bestFit="1" customWidth="1"/>
    <col min="11489" max="11489" width="48" style="114" customWidth="1"/>
    <col min="11490" max="11743" width="8.88671875" style="114"/>
    <col min="11744" max="11744" width="8.77734375" style="114" bestFit="1" customWidth="1"/>
    <col min="11745" max="11745" width="48" style="114" customWidth="1"/>
    <col min="11746" max="11999" width="8.88671875" style="114"/>
    <col min="12000" max="12000" width="8.77734375" style="114" bestFit="1" customWidth="1"/>
    <col min="12001" max="12001" width="48" style="114" customWidth="1"/>
    <col min="12002" max="12255" width="8.88671875" style="114"/>
    <col min="12256" max="12256" width="8.77734375" style="114" bestFit="1" customWidth="1"/>
    <col min="12257" max="12257" width="48" style="114" customWidth="1"/>
    <col min="12258" max="12511" width="8.88671875" style="114"/>
    <col min="12512" max="12512" width="8.77734375" style="114" bestFit="1" customWidth="1"/>
    <col min="12513" max="12513" width="48" style="114" customWidth="1"/>
    <col min="12514" max="12767" width="8.88671875" style="114"/>
    <col min="12768" max="12768" width="8.77734375" style="114" bestFit="1" customWidth="1"/>
    <col min="12769" max="12769" width="48" style="114" customWidth="1"/>
    <col min="12770" max="13023" width="8.88671875" style="114"/>
    <col min="13024" max="13024" width="8.77734375" style="114" bestFit="1" customWidth="1"/>
    <col min="13025" max="13025" width="48" style="114" customWidth="1"/>
    <col min="13026" max="13279" width="8.88671875" style="114"/>
    <col min="13280" max="13280" width="8.77734375" style="114" bestFit="1" customWidth="1"/>
    <col min="13281" max="13281" width="48" style="114" customWidth="1"/>
    <col min="13282" max="13535" width="8.88671875" style="114"/>
    <col min="13536" max="13536" width="8.77734375" style="114" bestFit="1" customWidth="1"/>
    <col min="13537" max="13537" width="48" style="114" customWidth="1"/>
    <col min="13538" max="13791" width="8.88671875" style="114"/>
    <col min="13792" max="13792" width="8.77734375" style="114" bestFit="1" customWidth="1"/>
    <col min="13793" max="13793" width="48" style="114" customWidth="1"/>
    <col min="13794" max="14047" width="8.88671875" style="114"/>
    <col min="14048" max="14048" width="8.77734375" style="114" bestFit="1" customWidth="1"/>
    <col min="14049" max="14049" width="48" style="114" customWidth="1"/>
    <col min="14050" max="14303" width="8.88671875" style="114"/>
    <col min="14304" max="14304" width="8.77734375" style="114" bestFit="1" customWidth="1"/>
    <col min="14305" max="14305" width="48" style="114" customWidth="1"/>
    <col min="14306" max="14559" width="8.88671875" style="114"/>
    <col min="14560" max="14560" width="8.77734375" style="114" bestFit="1" customWidth="1"/>
    <col min="14561" max="14561" width="48" style="114" customWidth="1"/>
    <col min="14562" max="14815" width="8.88671875" style="114"/>
    <col min="14816" max="14816" width="8.77734375" style="114" bestFit="1" customWidth="1"/>
    <col min="14817" max="14817" width="48" style="114" customWidth="1"/>
    <col min="14818" max="15071" width="8.88671875" style="114"/>
    <col min="15072" max="15072" width="8.77734375" style="114" bestFit="1" customWidth="1"/>
    <col min="15073" max="15073" width="48" style="114" customWidth="1"/>
    <col min="15074" max="15327" width="8.88671875" style="114"/>
    <col min="15328" max="15328" width="8.77734375" style="114" bestFit="1" customWidth="1"/>
    <col min="15329" max="15329" width="48" style="114" customWidth="1"/>
    <col min="15330" max="15583" width="8.88671875" style="114"/>
    <col min="15584" max="15584" width="8.77734375" style="114" bestFit="1" customWidth="1"/>
    <col min="15585" max="15585" width="48" style="114" customWidth="1"/>
    <col min="15586" max="15839" width="8.88671875" style="114"/>
    <col min="15840" max="15840" width="8.77734375" style="114" bestFit="1" customWidth="1"/>
    <col min="15841" max="15841" width="48" style="114" customWidth="1"/>
    <col min="15842" max="16095" width="8.88671875" style="114"/>
    <col min="16096" max="16096" width="8.77734375" style="114" bestFit="1" customWidth="1"/>
    <col min="16097" max="16097" width="48" style="114" customWidth="1"/>
    <col min="16098" max="16384" width="8.88671875" style="114"/>
  </cols>
  <sheetData>
    <row r="1" spans="1:4">
      <c r="A1" s="188" t="s">
        <v>199</v>
      </c>
    </row>
    <row r="3" spans="1:4" ht="25.5">
      <c r="A3" s="189" t="s">
        <v>162</v>
      </c>
      <c r="B3" s="190" t="s">
        <v>200</v>
      </c>
      <c r="C3" s="191" t="s">
        <v>201</v>
      </c>
    </row>
    <row r="4" spans="1:4" ht="155.25" customHeight="1">
      <c r="A4" s="203">
        <v>1203</v>
      </c>
      <c r="B4" s="204">
        <v>40742</v>
      </c>
      <c r="C4" s="205" t="s">
        <v>203</v>
      </c>
      <c r="D4" s="194"/>
    </row>
    <row r="5" spans="1:4" ht="48" customHeight="1">
      <c r="A5" s="192">
        <v>2220</v>
      </c>
      <c r="B5" s="195">
        <v>40850</v>
      </c>
      <c r="C5" s="193" t="s">
        <v>202</v>
      </c>
      <c r="D5" s="194"/>
    </row>
    <row r="6" spans="1:4" ht="77.25" customHeight="1">
      <c r="A6" s="192">
        <v>2221</v>
      </c>
      <c r="B6" s="195">
        <v>40918</v>
      </c>
      <c r="C6" s="193" t="s">
        <v>204</v>
      </c>
      <c r="D6" s="194"/>
    </row>
    <row r="7" spans="1:4">
      <c r="A7" s="196"/>
      <c r="B7" s="196"/>
      <c r="C7" s="196"/>
    </row>
    <row r="8" spans="1:4">
      <c r="A8" s="196"/>
      <c r="B8" s="196"/>
      <c r="C8" s="196"/>
    </row>
    <row r="9" spans="1:4">
      <c r="A9" s="196"/>
      <c r="B9" s="196"/>
      <c r="C9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 MM ER12-312</vt:lpstr>
      <vt:lpstr>Forward Rate TO Support Data</vt:lpstr>
      <vt:lpstr>Project Descriptions</vt:lpstr>
      <vt:lpstr>'Attach MM ER12-312'!Print_Area</vt:lpstr>
    </vt:vector>
  </TitlesOfParts>
  <Company>American Transmission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Kyle Sem</cp:lastModifiedBy>
  <cp:lastPrinted>2012-08-31T19:10:07Z</cp:lastPrinted>
  <dcterms:created xsi:type="dcterms:W3CDTF">2009-07-01T14:12:33Z</dcterms:created>
  <dcterms:modified xsi:type="dcterms:W3CDTF">2012-10-29T14:54:28Z</dcterms:modified>
</cp:coreProperties>
</file>