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35" yWindow="-225" windowWidth="19230" windowHeight="6285" tabRatio="635"/>
  </bookViews>
  <sheets>
    <sheet name="OTP Attach GG" sheetId="25" r:id="rId1"/>
    <sheet name="Forward Rate TO Support Data" sheetId="26" r:id="rId2"/>
    <sheet name="Project Descriptions" sheetId="27" r:id="rId3"/>
  </sheets>
  <externalReferences>
    <externalReference r:id="rId4"/>
    <externalReference r:id="rId5"/>
  </externalReferences>
  <definedNames>
    <definedName name="\P">#REF!</definedName>
    <definedName name="__HH_F">[1]factors:memo!$G$36:$N$82</definedName>
    <definedName name="_Order1" hidden="1">255</definedName>
    <definedName name="_PG1">#REF!</definedName>
    <definedName name="_PG2">#REF!</definedName>
    <definedName name="_PR1">#REF!</definedName>
    <definedName name="_PR2">#REF!</definedName>
    <definedName name="_PR3">#REF!</definedName>
    <definedName name="Amount">#REF!</definedName>
    <definedName name="CCOSS_Data">#REF!</definedName>
    <definedName name="CH_COS">#REF!</definedName>
    <definedName name="D__M">#REF!</definedName>
    <definedName name="DB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ederal">#REF!</definedName>
    <definedName name="FERC">#REF!</definedName>
    <definedName name="K2_WBEVMODE" hidden="1">0</definedName>
    <definedName name="NSP_COS">#REF!</definedName>
    <definedName name="PNT">#REF!</definedName>
    <definedName name="PRINT">#REF!</definedName>
    <definedName name="_xlnm.Print_Area" localSheetId="0">'OTP Attach GG'!$A$1:$N$107</definedName>
    <definedName name="Print_Titles_MI">#REF!</definedName>
    <definedName name="Print1">#REF!</definedName>
    <definedName name="Print3">#REF!</definedName>
    <definedName name="Print4">#REF!</definedName>
    <definedName name="Print5">#REF!</definedName>
    <definedName name="PRNT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TOTAL">#REF!</definedName>
    <definedName name="TOTAL2">#REF!</definedName>
    <definedName name="Xcel">'[2]Data Entry and Forecaster'!#REF!</definedName>
    <definedName name="Xcel_COS">#REF!</definedName>
  </definedNames>
  <calcPr calcId="125725"/>
</workbook>
</file>

<file path=xl/calcChain.xml><?xml version="1.0" encoding="utf-8"?>
<calcChain xmlns="http://schemas.openxmlformats.org/spreadsheetml/2006/main">
  <c r="G59" i="26"/>
  <c r="I73" i="25" l="1"/>
  <c r="J73"/>
  <c r="F73"/>
  <c r="G73"/>
  <c r="L73" s="1"/>
  <c r="N73" s="1"/>
  <c r="G20" l="1"/>
  <c r="G19"/>
  <c r="L61" i="26"/>
  <c r="K61"/>
  <c r="J61"/>
  <c r="I61"/>
  <c r="H61"/>
  <c r="G61"/>
  <c r="F61"/>
  <c r="E61"/>
  <c r="D61"/>
  <c r="C61"/>
  <c r="L55"/>
  <c r="K55"/>
  <c r="J55"/>
  <c r="I55"/>
  <c r="H55"/>
  <c r="G55"/>
  <c r="F55"/>
  <c r="E55"/>
  <c r="D55"/>
  <c r="C55"/>
  <c r="L54"/>
  <c r="K54"/>
  <c r="J54"/>
  <c r="I54"/>
  <c r="H54"/>
  <c r="G54"/>
  <c r="F54"/>
  <c r="E54"/>
  <c r="D54"/>
  <c r="C54"/>
  <c r="L53"/>
  <c r="K53"/>
  <c r="J53"/>
  <c r="I53"/>
  <c r="H53"/>
  <c r="G53"/>
  <c r="F53"/>
  <c r="E53"/>
  <c r="D53"/>
  <c r="C53"/>
  <c r="L52"/>
  <c r="K52"/>
  <c r="J52"/>
  <c r="I52"/>
  <c r="H52"/>
  <c r="G52"/>
  <c r="F52"/>
  <c r="E52"/>
  <c r="D52"/>
  <c r="C52"/>
  <c r="L51"/>
  <c r="K51"/>
  <c r="J51"/>
  <c r="I51"/>
  <c r="H51"/>
  <c r="G51"/>
  <c r="F51"/>
  <c r="E51"/>
  <c r="D51"/>
  <c r="C51"/>
  <c r="L50"/>
  <c r="K50"/>
  <c r="J50"/>
  <c r="I50"/>
  <c r="H50"/>
  <c r="G50"/>
  <c r="F50"/>
  <c r="E50"/>
  <c r="D50"/>
  <c r="C50"/>
  <c r="L49"/>
  <c r="K49"/>
  <c r="J49"/>
  <c r="I49"/>
  <c r="H49"/>
  <c r="G49"/>
  <c r="F49"/>
  <c r="E49"/>
  <c r="D49"/>
  <c r="C49"/>
  <c r="L48"/>
  <c r="K48"/>
  <c r="J48"/>
  <c r="I48"/>
  <c r="H48"/>
  <c r="G48"/>
  <c r="F48"/>
  <c r="E48"/>
  <c r="D48"/>
  <c r="C48"/>
  <c r="L47"/>
  <c r="K47"/>
  <c r="J47"/>
  <c r="I47"/>
  <c r="H47"/>
  <c r="G47"/>
  <c r="F47"/>
  <c r="E47"/>
  <c r="D47"/>
  <c r="C47"/>
  <c r="L46"/>
  <c r="K46"/>
  <c r="J46"/>
  <c r="I46"/>
  <c r="H46"/>
  <c r="G46"/>
  <c r="F46"/>
  <c r="E46"/>
  <c r="D46"/>
  <c r="C46"/>
  <c r="L45"/>
  <c r="K45"/>
  <c r="J45"/>
  <c r="I45"/>
  <c r="H45"/>
  <c r="G45"/>
  <c r="F45"/>
  <c r="E45"/>
  <c r="D45"/>
  <c r="C45"/>
  <c r="L44"/>
  <c r="K44"/>
  <c r="J44"/>
  <c r="I44"/>
  <c r="H44"/>
  <c r="G44"/>
  <c r="F44"/>
  <c r="E44"/>
  <c r="D44"/>
  <c r="C44"/>
  <c r="L43"/>
  <c r="L56" s="1"/>
  <c r="K43"/>
  <c r="K56" s="1"/>
  <c r="J43"/>
  <c r="J56" s="1"/>
  <c r="I43"/>
  <c r="I56" s="1"/>
  <c r="H43"/>
  <c r="H56" s="1"/>
  <c r="G43"/>
  <c r="G56" s="1"/>
  <c r="F43"/>
  <c r="F56" s="1"/>
  <c r="E43"/>
  <c r="E56" s="1"/>
  <c r="D43"/>
  <c r="D56" s="1"/>
  <c r="C43"/>
  <c r="C56" s="1"/>
  <c r="L39"/>
  <c r="K39"/>
  <c r="J39"/>
  <c r="I39"/>
  <c r="H39"/>
  <c r="G39"/>
  <c r="F39"/>
  <c r="E39"/>
  <c r="D39"/>
  <c r="C39"/>
  <c r="L23"/>
  <c r="K23"/>
  <c r="J23"/>
  <c r="I23"/>
  <c r="H23"/>
  <c r="G23"/>
  <c r="F23"/>
  <c r="E23"/>
  <c r="D23"/>
  <c r="C23"/>
  <c r="B22"/>
  <c r="B38" s="1"/>
  <c r="B55" s="1"/>
  <c r="B11"/>
  <c r="B44" s="1"/>
  <c r="B10"/>
  <c r="B26" s="1"/>
  <c r="B43" l="1"/>
  <c r="B27"/>
  <c r="G28" i="25"/>
  <c r="L28" s="1"/>
  <c r="N6"/>
  <c r="N59" s="1"/>
  <c r="C59"/>
  <c r="G59"/>
  <c r="G60"/>
  <c r="G62"/>
  <c r="M91"/>
  <c r="G32"/>
  <c r="L32" s="1"/>
  <c r="G24"/>
  <c r="L24" s="1"/>
  <c r="G42"/>
  <c r="L42" s="1"/>
  <c r="G38"/>
  <c r="L38" s="1"/>
  <c r="L34" l="1"/>
  <c r="F74" s="1"/>
  <c r="G74" s="1"/>
  <c r="L44"/>
  <c r="I71" l="1"/>
  <c r="J71" s="1"/>
  <c r="I74"/>
  <c r="J74" s="1"/>
  <c r="L74" s="1"/>
  <c r="N74" s="1"/>
  <c r="I70"/>
  <c r="J70" s="1"/>
  <c r="I72"/>
  <c r="J72" s="1"/>
  <c r="F70"/>
  <c r="G70" s="1"/>
  <c r="F71"/>
  <c r="G71" s="1"/>
  <c r="F72"/>
  <c r="G72" s="1"/>
  <c r="L71" l="1"/>
  <c r="N71" s="1"/>
  <c r="L72"/>
  <c r="N72" s="1"/>
  <c r="L70"/>
  <c r="L91" l="1"/>
  <c r="L93" s="1"/>
  <c r="N70"/>
  <c r="N91" s="1"/>
</calcChain>
</file>

<file path=xl/sharedStrings.xml><?xml version="1.0" encoding="utf-8"?>
<sst xmlns="http://schemas.openxmlformats.org/spreadsheetml/2006/main" count="208" uniqueCount="160">
  <si>
    <t>Otter Tail Power Company</t>
  </si>
  <si>
    <t>Line</t>
  </si>
  <si>
    <t>No.</t>
  </si>
  <si>
    <t>Transmission</t>
  </si>
  <si>
    <t>Line No.</t>
  </si>
  <si>
    <t xml:space="preserve"> </t>
  </si>
  <si>
    <t>(1)</t>
  </si>
  <si>
    <t>(2)</t>
  </si>
  <si>
    <t>(3)</t>
  </si>
  <si>
    <t>Attachment O</t>
  </si>
  <si>
    <t>Allocator</t>
  </si>
  <si>
    <t>(Note C)</t>
  </si>
  <si>
    <t>(Note D)</t>
  </si>
  <si>
    <t>(Note E)</t>
  </si>
  <si>
    <t>(4)</t>
  </si>
  <si>
    <t>Page, Line, Col.</t>
  </si>
  <si>
    <t xml:space="preserve">     Rate Formula Template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</si>
  <si>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</si>
  <si>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</si>
  <si>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</si>
  <si>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</si>
  <si>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</si>
  <si>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</si>
  <si>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</si>
  <si>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</si>
  <si>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</si>
  <si>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</si>
  <si>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</si>
  <si>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</si>
  <si>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</si>
  <si>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>Formula Rate calculation</t>
  </si>
  <si>
    <t xml:space="preserve"> Utilizing Attachment O Data</t>
  </si>
  <si>
    <t>Page 1 of 2</t>
  </si>
  <si>
    <t>To be completed in conjunction with Attachment O.</t>
  </si>
  <si>
    <t>Gross Transmission Plant - Total</t>
  </si>
  <si>
    <t>Attach O, p 2, line 2 col 5 (Note A)</t>
  </si>
  <si>
    <t>Net Transmission Plant - Total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</si>
  <si>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</si>
  <si>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</si>
  <si>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</si>
  <si>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</si>
  <si>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</si>
  <si>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TAXES OTHER THAN INCOME TAXES</t>
  </si>
  <si>
    <t>5</t>
  </si>
  <si>
    <t>Total Other Taxes</t>
  </si>
  <si>
    <t>Attach O, p 3, line 20 col 5</t>
  </si>
  <si>
    <t>6</t>
  </si>
  <si>
    <t>Annual Allocation Factor for Other Taxes</t>
  </si>
  <si>
    <t>(line 5 divided by line 1 col 3)</t>
  </si>
  <si>
    <t>7</t>
  </si>
  <si>
    <t>Annual Allocation Factor for Expense</t>
  </si>
  <si>
    <t>INCOME TAXES</t>
  </si>
  <si>
    <t>8</t>
  </si>
  <si>
    <t>Attach O, p 3, line 27 col 5</t>
  </si>
  <si>
    <t>9</t>
  </si>
  <si>
    <t>Annual Allocation Factor for Income Taxes</t>
  </si>
  <si>
    <t>10</t>
  </si>
  <si>
    <t>Return on Rate Base</t>
  </si>
  <si>
    <t>Attach O, p 3, line 28 col 5</t>
  </si>
  <si>
    <t>11</t>
  </si>
  <si>
    <t>Annual Allocation Factor for Return on Rate Base</t>
  </si>
  <si>
    <t>(line 10 divided by line 2 col 3)</t>
  </si>
  <si>
    <t>12</t>
  </si>
  <si>
    <t>Annual Allocation Factor for Return</t>
  </si>
  <si>
    <t>Page 2 of 2</t>
  </si>
  <si>
    <t xml:space="preserve">                           Network Upgrade Charge Calculation By Project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</si>
  <si>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</si>
  <si>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</si>
  <si>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</si>
  <si>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</si>
  <si>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</si>
  <si>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</si>
  <si>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</si>
  <si>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</si>
  <si>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</si>
  <si>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</si>
  <si>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(Col. 3 * Col. 4)</t>
  </si>
  <si>
    <t>(Col. 6 * Col. 7)</t>
  </si>
  <si>
    <t>(Sum Col. 5, 8 &amp; 9)</t>
  </si>
  <si>
    <t>(Note F)</t>
  </si>
  <si>
    <t>Sum Col. 10 &amp; 11
(Note G)</t>
  </si>
  <si>
    <t>1b</t>
  </si>
  <si>
    <t>1c</t>
  </si>
  <si>
    <t>2</t>
  </si>
  <si>
    <t>Annual Totals</t>
  </si>
  <si>
    <t>Rev. Req. Adj For Attachment O</t>
  </si>
  <si>
    <t>Project Depreciation Expense is the actual value booked for the project and included in the Depreciation Expense in Attachment O page 3 line 12.</t>
  </si>
  <si>
    <t>True-Up Adjustment is included pursuant to a FERC approved methodology if applicable.</t>
  </si>
  <si>
    <t>The Network Upgrade Charge is the value to be used in Schedule 26.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</si>
  <si>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</si>
  <si>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Net Transmission Plant is that identified on page 2 line 14 of Attachment O and includes any sub lines 14a or 14b etc. and is inclusive of any CWIP included in rate base when authorized by FERC order less any prefunded AFUDC, if applicable.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</si>
  <si>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</si>
  <si>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Project Net Plant is the Project Gross Plant Identified in Column 3 less the associated Accumulated Depreciation and shall include the Unamortized Balance of Abandoned Plant.</t>
  </si>
  <si>
    <t>GENERAL AND COMMON (G&amp;C) DEPRECIATION EXPENSE</t>
  </si>
  <si>
    <t>Total G&amp;C Depreciation Expense</t>
  </si>
  <si>
    <t>Attach O, p 3, lines 10 &amp; 11, col 5 (Note H)</t>
  </si>
  <si>
    <t>Annual Allocation Factor for G&amp;C Depreciation Expense</t>
  </si>
  <si>
    <t>H</t>
  </si>
  <si>
    <t>The Total General and Common Depreciation Expense excludes any depreciation expense directly associated with a project and thereby included in page 2 column 9.</t>
  </si>
  <si>
    <t>13</t>
  </si>
  <si>
    <t>14</t>
  </si>
  <si>
    <t>Sum of line 11 and 13</t>
  </si>
  <si>
    <t>(line 12 divided by line 2 col 3)</t>
  </si>
  <si>
    <t>Sum of line 4, 6 and 8</t>
  </si>
  <si>
    <t>(Page 1 line 9)</t>
  </si>
  <si>
    <t>(Page 1 line 14)</t>
  </si>
  <si>
    <t>Attach O, p 2, line 14 and 23b col 5 (Note B)</t>
  </si>
  <si>
    <t>(line 7 divided by line 1 col 3)</t>
  </si>
  <si>
    <t>Bemidji CapX 2020 Project</t>
  </si>
  <si>
    <t>Fargo CapX 2020 Project</t>
  </si>
  <si>
    <t>Rugby Project - G380</t>
  </si>
  <si>
    <t>1d</t>
  </si>
  <si>
    <t xml:space="preserve">Casselton-Buffalo 115kv </t>
  </si>
  <si>
    <t>Attachment GG - Supporting Data for Network Upgrade Charge Calculation - Forward Looking Rate Transmission Owner</t>
  </si>
  <si>
    <t xml:space="preserve">Rate Year </t>
  </si>
  <si>
    <t>Reporting Company</t>
  </si>
  <si>
    <t>Reliability</t>
  </si>
  <si>
    <t>MTEP Project ID</t>
  </si>
  <si>
    <t>Project 6</t>
  </si>
  <si>
    <t>Project 7</t>
  </si>
  <si>
    <t>Project 8</t>
  </si>
  <si>
    <t>Project 9</t>
  </si>
  <si>
    <t>Project 10</t>
  </si>
  <si>
    <t>GIP</t>
  </si>
  <si>
    <t>Pricing Zone</t>
  </si>
  <si>
    <t>OTP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</si>
  <si>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</si>
  <si>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</si>
  <si>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</si>
  <si>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</si>
  <si>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</si>
  <si>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</si>
  <si>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</si>
  <si>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</si>
  <si>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</si>
  <si>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</si>
  <si>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</si>
  <si>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</si>
  <si>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</si>
  <si>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</si>
  <si>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</si>
  <si>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</si>
  <si>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</si>
  <si>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</si>
  <si>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</si>
  <si>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</si>
  <si>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</si>
  <si>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</si>
  <si>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</si>
  <si>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</si>
  <si>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Record Date</t>
  </si>
  <si>
    <t>Description of Facilities Included in Network Upgrade Charge as of Record Date</t>
  </si>
  <si>
    <t>Facility # 1098: Bemidji - Grand Rapids 230 kV Line; New 230 kV line from Boswell substation to Wilton substation, Sum rate 495</t>
  </si>
  <si>
    <t>Facility # 1104, 1105, 2640, 2641, 2976, 6328, 6514: Bison - AlexandriaSS - Waite Park - Monticello 345 kV ckt 1, Sum rate 2085; Quarry (St. Cloud) 345/115 kV Substation; Alexandria SS 345/115 kV Substation; Monticello 345/115 kV Substation; Bison 345 kV Substation</t>
  </si>
  <si>
    <t xml:space="preserve">Facility # 2513, 2514, 2515,2516:  G380, Queue # 37946-02; Upgrade Rugby Substation with new 230 kV breaker and associated equipment required to accommodate the interconnection of IC 230 kV line; </t>
  </si>
  <si>
    <t>Facility # 6432, 6433, 6434: Buffalo - Casselton Ethanol 115 kV Line; Rebuild 8-mile portion of existing Sheyenne - Mapleton 115 kV Line; Replace existing 112 MVA 345/115/41.6 kV transformer at Bufalo</t>
  </si>
  <si>
    <t>3481</t>
  </si>
  <si>
    <t>1e</t>
  </si>
  <si>
    <t>Cass Lake - Nary - Helga - Bemidji Project</t>
  </si>
  <si>
    <t xml:space="preserve">Facility # 3584, 5537, 7187: Cass Lake 230/115 kV Transformer Addition; Cass Lake - Nary 115 kV Line Reconductor; Bemidji 115 kV breaker replacement on Helga Line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</si>
</sst>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;\-#,##0;&quot;-&quot;"/>
    <numFmt numFmtId="166" formatCode="#,##0.00&quot;£&quot;_);\(#,##0.00&quot;£&quot;\)"/>
    <numFmt numFmtId="167" formatCode="mm/dd/yy"/>
    <numFmt numFmtId="168" formatCode="0.000%"/>
    <numFmt numFmtId="169" formatCode="#,##0.00000"/>
    <numFmt numFmtId="170" formatCode="&quot;$&quot;#,##0"/>
    <numFmt numFmtId="171" formatCode="&quot;$&quot;#,##0.00"/>
    <numFmt numFmtId="172" formatCode="_(&quot;$&quot;* #,##0_);_(&quot;$&quot;* \(#,##0\);_(&quot;$&quot;* &quot;-&quot;??_);_(@_)"/>
    <numFmt numFmtId="173" formatCode="0_);\(0\)"/>
    <numFmt numFmtId="174" formatCode="_(* #,##0_);_(* \(#,##0\);_(* &quot;-&quot;??_);_(@_)"/>
  </numFmts>
  <fonts count="105">
    <font>
      <sz val="12"/>
      <name val="Arial MT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name val="Arial MT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7"/>
      <name val="Arial MT"/>
    </font>
    <font>
      <sz val="12"/>
      <color indexed="10"/>
      <name val="Arial MT"/>
    </font>
    <font>
      <b/>
      <u/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Arial MT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42">
    <xf numFmtId="0" fontId="0" fillId="0" borderId="0"/>
    <xf numFmtId="171" fontId="14" fillId="0" borderId="0" applyFill="0"/>
    <xf numFmtId="171" fontId="14" fillId="0" borderId="0">
      <alignment horizontal="center"/>
    </xf>
    <xf numFmtId="0" fontId="14" fillId="0" borderId="0" applyFill="0">
      <alignment horizontal="center"/>
    </xf>
    <xf numFmtId="171" fontId="20" fillId="0" borderId="1" applyFill="0"/>
    <xf numFmtId="0" fontId="5" fillId="0" borderId="0" applyFont="0" applyAlignment="0"/>
    <xf numFmtId="0" fontId="21" fillId="0" borderId="0" applyFill="0">
      <alignment vertical="top"/>
    </xf>
    <xf numFmtId="0" fontId="20" fillId="0" borderId="0" applyFill="0">
      <alignment horizontal="left" vertical="top"/>
    </xf>
    <xf numFmtId="171" fontId="15" fillId="0" borderId="2" applyFill="0"/>
    <xf numFmtId="0" fontId="5" fillId="0" borderId="0" applyNumberFormat="0" applyFont="0" applyAlignment="0"/>
    <xf numFmtId="0" fontId="21" fillId="0" borderId="0" applyFill="0">
      <alignment wrapText="1"/>
    </xf>
    <xf numFmtId="0" fontId="20" fillId="0" borderId="0" applyFill="0">
      <alignment horizontal="left" vertical="top" wrapText="1"/>
    </xf>
    <xf numFmtId="171" fontId="22" fillId="0" borderId="0" applyFill="0"/>
    <xf numFmtId="0" fontId="23" fillId="0" borderId="0" applyNumberFormat="0" applyFont="0" applyAlignment="0">
      <alignment horizontal="center"/>
    </xf>
    <xf numFmtId="0" fontId="24" fillId="0" borderId="0" applyFill="0">
      <alignment vertical="top" wrapText="1"/>
    </xf>
    <xf numFmtId="0" fontId="15" fillId="0" borderId="0" applyFill="0">
      <alignment horizontal="left" vertical="top" wrapText="1"/>
    </xf>
    <xf numFmtId="171" fontId="5" fillId="0" borderId="0" applyFill="0"/>
    <xf numFmtId="0" fontId="23" fillId="0" borderId="0" applyNumberFormat="0" applyFont="0" applyAlignment="0">
      <alignment horizontal="center"/>
    </xf>
    <xf numFmtId="0" fontId="25" fillId="0" borderId="0" applyFill="0">
      <alignment vertical="center" wrapText="1"/>
    </xf>
    <xf numFmtId="0" fontId="4" fillId="0" borderId="0">
      <alignment horizontal="left" vertical="center" wrapText="1"/>
    </xf>
    <xf numFmtId="171" fontId="26" fillId="0" borderId="0" applyFill="0"/>
    <xf numFmtId="0" fontId="23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71" fontId="28" fillId="0" borderId="0" applyFill="0"/>
    <xf numFmtId="0" fontId="23" fillId="0" borderId="0" applyNumberFormat="0" applyFont="0" applyAlignment="0">
      <alignment horizontal="center"/>
    </xf>
    <xf numFmtId="0" fontId="29" fillId="0" borderId="0" applyFill="0">
      <alignment horizontal="center" vertical="center" wrapText="1"/>
    </xf>
    <xf numFmtId="0" fontId="30" fillId="0" borderId="0" applyFill="0">
      <alignment horizontal="center" vertical="center" wrapText="1"/>
    </xf>
    <xf numFmtId="171" fontId="31" fillId="0" borderId="0" applyFill="0"/>
    <xf numFmtId="0" fontId="23" fillId="0" borderId="0" applyNumberFormat="0" applyFont="0" applyAlignment="0">
      <alignment horizontal="center"/>
    </xf>
    <xf numFmtId="0" fontId="32" fillId="0" borderId="0">
      <alignment horizontal="center" wrapText="1"/>
    </xf>
    <xf numFmtId="0" fontId="28" fillId="0" borderId="0" applyFill="0">
      <alignment horizontal="center" wrapText="1"/>
    </xf>
    <xf numFmtId="165" fontId="7" fillId="0" borderId="0" applyFill="0" applyBorder="0" applyAlignment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2" fillId="0" borderId="0" applyNumberFormat="0" applyAlignment="0">
      <alignment horizontal="left"/>
    </xf>
    <xf numFmtId="0" fontId="9" fillId="0" borderId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NumberFormat="0" applyAlignment="0">
      <alignment horizontal="left"/>
    </xf>
    <xf numFmtId="2" fontId="5" fillId="0" borderId="0" applyFont="0" applyFill="0" applyBorder="0" applyAlignment="0" applyProtection="0"/>
    <xf numFmtId="38" fontId="14" fillId="2" borderId="0" applyNumberFormat="0" applyBorder="0" applyAlignment="0" applyProtection="0"/>
    <xf numFmtId="0" fontId="15" fillId="0" borderId="3" applyNumberFormat="0" applyAlignment="0" applyProtection="0">
      <alignment horizontal="left" vertical="center"/>
    </xf>
    <xf numFmtId="0" fontId="15" fillId="0" borderId="4">
      <alignment horizontal="left" vertical="center"/>
    </xf>
    <xf numFmtId="0" fontId="3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5" fillId="0" borderId="5"/>
    <xf numFmtId="0" fontId="36" fillId="0" borderId="0"/>
    <xf numFmtId="10" fontId="14" fillId="3" borderId="6" applyNumberFormat="0" applyBorder="0" applyAlignment="0" applyProtection="0"/>
    <xf numFmtId="166" fontId="8" fillId="0" borderId="0"/>
    <xf numFmtId="0" fontId="10" fillId="0" borderId="0"/>
    <xf numFmtId="0" fontId="2" fillId="0" borderId="0"/>
    <xf numFmtId="0" fontId="5" fillId="0" borderId="0"/>
    <xf numFmtId="0" fontId="10" fillId="0" borderId="0"/>
    <xf numFmtId="0" fontId="4" fillId="0" borderId="0"/>
    <xf numFmtId="0" fontId="7" fillId="0" borderId="0"/>
    <xf numFmtId="39" fontId="2" fillId="0" borderId="0"/>
    <xf numFmtId="0" fontId="2" fillId="0" borderId="0"/>
    <xf numFmtId="0" fontId="10" fillId="0" borderId="0"/>
    <xf numFmtId="171" fontId="2" fillId="0" borderId="0" applyProtection="0"/>
    <xf numFmtId="9" fontId="2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3" fontId="5" fillId="0" borderId="0">
      <alignment horizontal="left" vertical="top"/>
    </xf>
    <xf numFmtId="0" fontId="37" fillId="0" borderId="5">
      <alignment horizontal="center"/>
    </xf>
    <xf numFmtId="3" fontId="33" fillId="0" borderId="0" applyFont="0" applyFill="0" applyBorder="0" applyAlignment="0" applyProtection="0"/>
    <xf numFmtId="0" fontId="33" fillId="4" borderId="0" applyNumberFormat="0" applyFont="0" applyBorder="0" applyAlignment="0" applyProtection="0"/>
    <xf numFmtId="3" fontId="5" fillId="0" borderId="0">
      <alignment horizontal="right" vertical="top"/>
    </xf>
    <xf numFmtId="41" fontId="4" fillId="2" borderId="7" applyFill="0"/>
    <xf numFmtId="0" fontId="38" fillId="0" borderId="0">
      <alignment horizontal="left" indent="7"/>
    </xf>
    <xf numFmtId="41" fontId="4" fillId="0" borderId="7" applyFill="0">
      <alignment horizontal="left" indent="2"/>
    </xf>
    <xf numFmtId="171" fontId="39" fillId="0" borderId="8" applyFill="0">
      <alignment horizontal="right"/>
    </xf>
    <xf numFmtId="0" fontId="6" fillId="0" borderId="6" applyNumberFormat="0" applyFont="0" applyBorder="0">
      <alignment horizontal="right"/>
    </xf>
    <xf numFmtId="0" fontId="40" fillId="0" borderId="0" applyFill="0"/>
    <xf numFmtId="0" fontId="15" fillId="0" borderId="0" applyFill="0"/>
    <xf numFmtId="4" fontId="39" fillId="0" borderId="8" applyFill="0"/>
    <xf numFmtId="0" fontId="5" fillId="0" borderId="0" applyNumberFormat="0" applyFont="0" applyBorder="0" applyAlignment="0"/>
    <xf numFmtId="0" fontId="24" fillId="0" borderId="0" applyFill="0">
      <alignment horizontal="left" indent="1"/>
    </xf>
    <xf numFmtId="0" fontId="41" fillId="0" borderId="0" applyFill="0">
      <alignment horizontal="left" indent="1"/>
    </xf>
    <xf numFmtId="4" fontId="26" fillId="0" borderId="0" applyFill="0"/>
    <xf numFmtId="0" fontId="5" fillId="0" borderId="0" applyNumberFormat="0" applyFont="0" applyFill="0" applyBorder="0" applyAlignment="0"/>
    <xf numFmtId="0" fontId="24" fillId="0" borderId="0" applyFill="0">
      <alignment horizontal="left" indent="2"/>
    </xf>
    <xf numFmtId="0" fontId="15" fillId="0" borderId="0" applyFill="0">
      <alignment horizontal="left" indent="2"/>
    </xf>
    <xf numFmtId="4" fontId="26" fillId="0" borderId="0" applyFill="0"/>
    <xf numFmtId="0" fontId="5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26" fillId="0" borderId="0" applyFill="0"/>
    <xf numFmtId="0" fontId="5" fillId="0" borderId="0" applyNumberFormat="0" applyFont="0" applyBorder="0" applyAlignment="0"/>
    <xf numFmtId="0" fontId="27" fillId="0" borderId="0">
      <alignment horizontal="left" indent="4"/>
    </xf>
    <xf numFmtId="0" fontId="5" fillId="0" borderId="0" applyFill="0">
      <alignment horizontal="left" indent="4"/>
    </xf>
    <xf numFmtId="4" fontId="28" fillId="0" borderId="0" applyFill="0"/>
    <xf numFmtId="0" fontId="5" fillId="0" borderId="0" applyNumberFormat="0" applyFont="0" applyBorder="0" applyAlignment="0"/>
    <xf numFmtId="0" fontId="29" fillId="0" borderId="0">
      <alignment horizontal="left" indent="5"/>
    </xf>
    <xf numFmtId="0" fontId="30" fillId="0" borderId="0" applyFill="0">
      <alignment horizontal="left" indent="5"/>
    </xf>
    <xf numFmtId="4" fontId="31" fillId="0" borderId="0" applyFill="0"/>
    <xf numFmtId="0" fontId="5" fillId="0" borderId="0" applyNumberFormat="0" applyFont="0" applyFill="0" applyBorder="0" applyAlignment="0"/>
    <xf numFmtId="0" fontId="32" fillId="0" borderId="0" applyFill="0">
      <alignment horizontal="left" indent="6"/>
    </xf>
    <xf numFmtId="0" fontId="28" fillId="0" borderId="0" applyFill="0">
      <alignment horizontal="left" indent="6"/>
    </xf>
    <xf numFmtId="167" fontId="16" fillId="0" borderId="0" applyNumberFormat="0" applyFill="0" applyBorder="0" applyAlignment="0" applyProtection="0">
      <alignment horizontal="left"/>
    </xf>
    <xf numFmtId="40" fontId="17" fillId="0" borderId="0" applyBorder="0">
      <alignment horizontal="right"/>
    </xf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/>
    <xf numFmtId="10" fontId="5" fillId="0" borderId="0" applyFont="0" applyFill="0" applyBorder="0" applyAlignment="0" applyProtection="0"/>
    <xf numFmtId="171" fontId="2" fillId="0" borderId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3" borderId="0" applyNumberFormat="0" applyBorder="0" applyAlignment="0" applyProtection="0"/>
    <xf numFmtId="0" fontId="50" fillId="7" borderId="0" applyNumberFormat="0" applyBorder="0" applyAlignment="0" applyProtection="0"/>
    <xf numFmtId="0" fontId="51" fillId="24" borderId="13" applyNumberFormat="0" applyAlignment="0" applyProtection="0"/>
    <xf numFmtId="0" fontId="52" fillId="25" borderId="14" applyNumberFormat="0" applyAlignment="0" applyProtection="0"/>
    <xf numFmtId="171" fontId="2" fillId="0" borderId="0" applyProtection="0"/>
    <xf numFmtId="43" fontId="3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11" borderId="13" applyNumberFormat="0" applyAlignment="0" applyProtection="0"/>
    <xf numFmtId="0" fontId="59" fillId="0" borderId="18" applyNumberFormat="0" applyFill="0" applyAlignment="0" applyProtection="0"/>
    <xf numFmtId="0" fontId="60" fillId="26" borderId="0" applyNumberFormat="0" applyBorder="0" applyAlignment="0" applyProtection="0"/>
    <xf numFmtId="0" fontId="61" fillId="0" borderId="0">
      <alignment vertical="top"/>
    </xf>
    <xf numFmtId="0" fontId="2" fillId="27" borderId="19" applyNumberFormat="0" applyFont="0" applyAlignment="0" applyProtection="0"/>
    <xf numFmtId="0" fontId="62" fillId="24" borderId="20" applyNumberFormat="0" applyAlignment="0" applyProtection="0"/>
    <xf numFmtId="9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6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8" fillId="11" borderId="13" applyNumberFormat="0" applyAlignment="0" applyProtection="0"/>
    <xf numFmtId="0" fontId="58" fillId="11" borderId="13" applyNumberFormat="0" applyAlignment="0" applyProtection="0"/>
    <xf numFmtId="9" fontId="5" fillId="0" borderId="0" applyFont="0" applyFill="0" applyBorder="0" applyAlignment="0" applyProtection="0"/>
    <xf numFmtId="171" fontId="2" fillId="0" borderId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31" borderId="25" applyNumberFormat="0" applyAlignment="0" applyProtection="0"/>
    <xf numFmtId="0" fontId="75" fillId="32" borderId="26" applyNumberFormat="0" applyAlignment="0" applyProtection="0"/>
    <xf numFmtId="0" fontId="76" fillId="32" borderId="25" applyNumberFormat="0" applyAlignment="0" applyProtection="0"/>
    <xf numFmtId="0" fontId="77" fillId="0" borderId="27" applyNumberFormat="0" applyFill="0" applyAlignment="0" applyProtection="0"/>
    <xf numFmtId="0" fontId="78" fillId="33" borderId="2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0" applyNumberFormat="0" applyFill="0" applyAlignment="0" applyProtection="0"/>
    <xf numFmtId="0" fontId="8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82" fillId="50" borderId="0" applyNumberFormat="0" applyBorder="0" applyAlignment="0" applyProtection="0"/>
    <xf numFmtId="0" fontId="8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82" fillId="54" borderId="0" applyNumberFormat="0" applyBorder="0" applyAlignment="0" applyProtection="0"/>
    <xf numFmtId="0" fontId="82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82" fillId="58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5" fillId="0" borderId="0"/>
    <xf numFmtId="171" fontId="2" fillId="0" borderId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27" borderId="0" applyNumberFormat="0" applyBorder="0" applyAlignment="0" applyProtection="0"/>
    <xf numFmtId="0" fontId="88" fillId="11" borderId="0" applyNumberFormat="0" applyBorder="0" applyAlignment="0" applyProtection="0"/>
    <xf numFmtId="0" fontId="88" fillId="10" borderId="0" applyNumberFormat="0" applyBorder="0" applyAlignment="0" applyProtection="0"/>
    <xf numFmtId="0" fontId="88" fillId="27" borderId="0" applyNumberFormat="0" applyBorder="0" applyAlignment="0" applyProtection="0"/>
    <xf numFmtId="0" fontId="88" fillId="10" borderId="0" applyNumberFormat="0" applyBorder="0" applyAlignment="0" applyProtection="0"/>
    <xf numFmtId="0" fontId="88" fillId="13" borderId="0" applyNumberFormat="0" applyBorder="0" applyAlignment="0" applyProtection="0"/>
    <xf numFmtId="0" fontId="88" fillId="26" borderId="0" applyNumberFormat="0" applyBorder="0" applyAlignment="0" applyProtection="0"/>
    <xf numFmtId="0" fontId="88" fillId="7" borderId="0" applyNumberFormat="0" applyBorder="0" applyAlignment="0" applyProtection="0"/>
    <xf numFmtId="0" fontId="88" fillId="10" borderId="0" applyNumberFormat="0" applyBorder="0" applyAlignment="0" applyProtection="0"/>
    <xf numFmtId="0" fontId="88" fillId="27" borderId="0" applyNumberFormat="0" applyBorder="0" applyAlignment="0" applyProtection="0"/>
    <xf numFmtId="0" fontId="89" fillId="10" borderId="0" applyNumberFormat="0" applyBorder="0" applyAlignment="0" applyProtection="0"/>
    <xf numFmtId="0" fontId="89" fillId="23" borderId="0" applyNumberFormat="0" applyBorder="0" applyAlignment="0" applyProtection="0"/>
    <xf numFmtId="0" fontId="89" fillId="15" borderId="0" applyNumberFormat="0" applyBorder="0" applyAlignment="0" applyProtection="0"/>
    <xf numFmtId="0" fontId="89" fillId="7" borderId="0" applyNumberFormat="0" applyBorder="0" applyAlignment="0" applyProtection="0"/>
    <xf numFmtId="0" fontId="89" fillId="10" borderId="0" applyNumberFormat="0" applyBorder="0" applyAlignment="0" applyProtection="0"/>
    <xf numFmtId="0" fontId="89" fillId="13" borderId="0" applyNumberFormat="0" applyBorder="0" applyAlignment="0" applyProtection="0"/>
    <xf numFmtId="0" fontId="89" fillId="63" borderId="0" applyNumberFormat="0" applyBorder="0" applyAlignment="0" applyProtection="0"/>
    <xf numFmtId="0" fontId="89" fillId="23" borderId="0" applyNumberFormat="0" applyBorder="0" applyAlignment="0" applyProtection="0"/>
    <xf numFmtId="0" fontId="89" fillId="15" borderId="0" applyNumberFormat="0" applyBorder="0" applyAlignment="0" applyProtection="0"/>
    <xf numFmtId="0" fontId="89" fillId="64" borderId="0" applyNumberFormat="0" applyBorder="0" applyAlignment="0" applyProtection="0"/>
    <xf numFmtId="0" fontId="89" fillId="18" borderId="0" applyNumberFormat="0" applyBorder="0" applyAlignment="0" applyProtection="0"/>
    <xf numFmtId="0" fontId="89" fillId="21" borderId="0" applyNumberFormat="0" applyBorder="0" applyAlignment="0" applyProtection="0"/>
    <xf numFmtId="0" fontId="90" fillId="9" borderId="0" applyNumberFormat="0" applyBorder="0" applyAlignment="0" applyProtection="0"/>
    <xf numFmtId="0" fontId="9" fillId="0" borderId="35">
      <alignment horizontal="right"/>
    </xf>
    <xf numFmtId="0" fontId="91" fillId="65" borderId="13" applyNumberFormat="0" applyAlignment="0" applyProtection="0"/>
    <xf numFmtId="0" fontId="92" fillId="25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10" borderId="0" applyNumberFormat="0" applyBorder="0" applyAlignment="0" applyProtection="0"/>
    <xf numFmtId="0" fontId="95" fillId="0" borderId="36" applyNumberFormat="0" applyFill="0" applyAlignment="0" applyProtection="0"/>
    <xf numFmtId="0" fontId="96" fillId="0" borderId="37" applyNumberFormat="0" applyFill="0" applyAlignment="0" applyProtection="0"/>
    <xf numFmtId="0" fontId="97" fillId="0" borderId="38" applyNumberFormat="0" applyFill="0" applyAlignment="0" applyProtection="0"/>
    <xf numFmtId="0" fontId="97" fillId="0" borderId="0" applyNumberFormat="0" applyFill="0" applyBorder="0" applyAlignment="0" applyProtection="0"/>
    <xf numFmtId="0" fontId="98" fillId="26" borderId="13" applyNumberFormat="0" applyAlignment="0" applyProtection="0"/>
    <xf numFmtId="0" fontId="99" fillId="0" borderId="39" applyNumberFormat="0" applyFill="0" applyAlignment="0" applyProtection="0"/>
    <xf numFmtId="0" fontId="100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2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2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0" fontId="1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39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7" borderId="19" applyNumberFormat="0" applyFont="0" applyAlignment="0" applyProtection="0"/>
    <xf numFmtId="0" fontId="10" fillId="27" borderId="19" applyNumberFormat="0" applyFont="0" applyAlignment="0" applyProtection="0"/>
    <xf numFmtId="0" fontId="101" fillId="65" borderId="2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40" applyNumberFormat="0" applyFill="0" applyAlignment="0" applyProtection="0"/>
    <xf numFmtId="0" fontId="99" fillId="0" borderId="0" applyNumberFormat="0" applyFill="0" applyBorder="0" applyAlignment="0" applyProtection="0"/>
    <xf numFmtId="0" fontId="1" fillId="0" borderId="0"/>
    <xf numFmtId="0" fontId="1" fillId="0" borderId="0"/>
    <xf numFmtId="0" fontId="1" fillId="34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4" borderId="29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29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34" borderId="29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34" borderId="29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</cellStyleXfs>
  <cellXfs count="230">
    <xf numFmtId="0" fontId="0" fillId="0" borderId="0" xfId="0"/>
    <xf numFmtId="171" fontId="2" fillId="0" borderId="0" xfId="71" applyFill="1" applyBorder="1" applyAlignment="1"/>
    <xf numFmtId="170" fontId="2" fillId="0" borderId="0" xfId="71" applyNumberFormat="1" applyFill="1" applyBorder="1" applyAlignment="1"/>
    <xf numFmtId="171" fontId="2" fillId="0" borderId="0" xfId="71" applyFont="1" applyFill="1" applyBorder="1" applyAlignment="1"/>
    <xf numFmtId="0" fontId="2" fillId="0" borderId="0" xfId="71" applyNumberFormat="1" applyFont="1" applyFill="1" applyBorder="1"/>
    <xf numFmtId="0" fontId="2" fillId="0" borderId="0" xfId="71" applyNumberFormat="1" applyFont="1" applyFill="1" applyBorder="1" applyAlignment="1">
      <alignment horizontal="center"/>
    </xf>
    <xf numFmtId="171" fontId="2" fillId="0" borderId="0" xfId="71" applyFill="1" applyBorder="1" applyAlignment="1">
      <alignment horizontal="right"/>
    </xf>
    <xf numFmtId="0" fontId="4" fillId="0" borderId="0" xfId="71" applyNumberFormat="1" applyFont="1" applyFill="1" applyBorder="1" applyAlignment="1" applyProtection="1">
      <protection locked="0"/>
    </xf>
    <xf numFmtId="0" fontId="4" fillId="0" borderId="0" xfId="71" applyNumberFormat="1" applyFont="1" applyFill="1" applyBorder="1" applyAlignment="1" applyProtection="1">
      <alignment horizontal="left"/>
      <protection locked="0"/>
    </xf>
    <xf numFmtId="0" fontId="4" fillId="0" borderId="0" xfId="71" applyNumberFormat="1" applyFont="1" applyFill="1" applyBorder="1" applyProtection="1">
      <protection locked="0"/>
    </xf>
    <xf numFmtId="0" fontId="4" fillId="0" borderId="0" xfId="71" applyNumberFormat="1" applyFont="1" applyFill="1" applyBorder="1"/>
    <xf numFmtId="49" fontId="4" fillId="0" borderId="0" xfId="71" applyNumberFormat="1" applyFont="1" applyFill="1" applyBorder="1" applyAlignment="1" applyProtection="1">
      <alignment horizontal="right"/>
      <protection locked="0"/>
    </xf>
    <xf numFmtId="0" fontId="45" fillId="0" borderId="0" xfId="71" applyNumberFormat="1" applyFont="1" applyFill="1" applyBorder="1"/>
    <xf numFmtId="3" fontId="4" fillId="0" borderId="0" xfId="71" applyNumberFormat="1" applyFont="1" applyFill="1" applyBorder="1" applyAlignment="1"/>
    <xf numFmtId="0" fontId="45" fillId="0" borderId="0" xfId="71" applyNumberFormat="1" applyFont="1" applyFill="1" applyBorder="1" applyAlignment="1">
      <alignment horizontal="center"/>
    </xf>
    <xf numFmtId="0" fontId="2" fillId="0" borderId="0" xfId="71" applyNumberFormat="1" applyFill="1" applyBorder="1" applyAlignment="1" applyProtection="1">
      <alignment horizontal="center"/>
      <protection locked="0"/>
    </xf>
    <xf numFmtId="49" fontId="4" fillId="5" borderId="0" xfId="71" applyNumberFormat="1" applyFont="1" applyFill="1" applyBorder="1" applyAlignment="1">
      <alignment horizontal="center"/>
    </xf>
    <xf numFmtId="49" fontId="4" fillId="0" borderId="0" xfId="71" applyNumberFormat="1" applyFont="1" applyFill="1" applyBorder="1"/>
    <xf numFmtId="3" fontId="4" fillId="0" borderId="0" xfId="71" applyNumberFormat="1" applyFont="1" applyFill="1" applyBorder="1"/>
    <xf numFmtId="0" fontId="4" fillId="0" borderId="0" xfId="71" applyNumberFormat="1" applyFont="1" applyFill="1" applyBorder="1" applyAlignment="1">
      <alignment horizontal="center"/>
    </xf>
    <xf numFmtId="49" fontId="4" fillId="0" borderId="0" xfId="71" applyNumberFormat="1" applyFont="1" applyFill="1" applyBorder="1" applyAlignment="1">
      <alignment horizontal="center"/>
    </xf>
    <xf numFmtId="3" fontId="2" fillId="0" borderId="0" xfId="71" applyNumberFormat="1" applyFont="1" applyFill="1" applyBorder="1" applyAlignment="1"/>
    <xf numFmtId="0" fontId="2" fillId="0" borderId="0" xfId="71" applyNumberFormat="1" applyFont="1" applyFill="1" applyBorder="1" applyAlignment="1"/>
    <xf numFmtId="0" fontId="4" fillId="0" borderId="0" xfId="71" applyNumberFormat="1" applyFont="1" applyFill="1" applyBorder="1" applyAlignment="1"/>
    <xf numFmtId="3" fontId="15" fillId="0" borderId="0" xfId="71" applyNumberFormat="1" applyFont="1" applyFill="1" applyBorder="1" applyAlignment="1">
      <alignment horizontal="center"/>
    </xf>
    <xf numFmtId="171" fontId="15" fillId="0" borderId="0" xfId="71" applyFont="1" applyFill="1" applyBorder="1" applyAlignment="1">
      <alignment horizontal="center"/>
    </xf>
    <xf numFmtId="0" fontId="15" fillId="0" borderId="0" xfId="71" applyNumberFormat="1" applyFont="1" applyFill="1" applyBorder="1" applyAlignment="1" applyProtection="1">
      <alignment horizontal="center"/>
      <protection locked="0"/>
    </xf>
    <xf numFmtId="0" fontId="18" fillId="0" borderId="0" xfId="71" applyNumberFormat="1" applyFont="1" applyFill="1" applyBorder="1" applyAlignment="1">
      <alignment horizontal="center"/>
    </xf>
    <xf numFmtId="0" fontId="15" fillId="0" borderId="0" xfId="71" applyNumberFormat="1" applyFont="1" applyFill="1" applyBorder="1" applyAlignment="1"/>
    <xf numFmtId="0" fontId="47" fillId="0" borderId="0" xfId="71" applyNumberFormat="1" applyFont="1" applyFill="1" applyBorder="1" applyAlignment="1" applyProtection="1">
      <alignment horizontal="center"/>
      <protection locked="0"/>
    </xf>
    <xf numFmtId="3" fontId="2" fillId="0" borderId="0" xfId="71" applyNumberFormat="1" applyFill="1" applyBorder="1" applyAlignment="1">
      <alignment horizontal="center"/>
    </xf>
    <xf numFmtId="3" fontId="4" fillId="0" borderId="0" xfId="71" applyNumberFormat="1" applyFont="1" applyFill="1" applyBorder="1" applyAlignment="1">
      <alignment horizontal="center"/>
    </xf>
    <xf numFmtId="3" fontId="4" fillId="5" borderId="0" xfId="71" applyNumberFormat="1" applyFont="1" applyFill="1" applyBorder="1" applyAlignment="1"/>
    <xf numFmtId="41" fontId="4" fillId="5" borderId="0" xfId="71" applyNumberFormat="1" applyFont="1" applyFill="1" applyBorder="1" applyAlignment="1"/>
    <xf numFmtId="10" fontId="4" fillId="0" borderId="0" xfId="71" applyNumberFormat="1" applyFont="1" applyFill="1" applyBorder="1" applyAlignment="1"/>
    <xf numFmtId="10" fontId="2" fillId="0" borderId="0" xfId="72" applyNumberFormat="1" applyFont="1" applyFill="1" applyBorder="1" applyAlignment="1"/>
    <xf numFmtId="10" fontId="15" fillId="0" borderId="0" xfId="71" applyNumberFormat="1" applyFont="1" applyFill="1" applyBorder="1" applyAlignment="1"/>
    <xf numFmtId="3" fontId="18" fillId="0" borderId="0" xfId="71" applyNumberFormat="1" applyFont="1" applyFill="1" applyBorder="1" applyAlignment="1"/>
    <xf numFmtId="169" fontId="15" fillId="0" borderId="0" xfId="71" applyNumberFormat="1" applyFont="1" applyFill="1" applyBorder="1" applyAlignment="1"/>
    <xf numFmtId="49" fontId="2" fillId="0" borderId="0" xfId="71" applyNumberFormat="1" applyFill="1" applyBorder="1" applyAlignment="1">
      <alignment horizontal="center"/>
    </xf>
    <xf numFmtId="171" fontId="4" fillId="0" borderId="0" xfId="71" applyFont="1" applyFill="1" applyBorder="1" applyAlignment="1">
      <alignment horizontal="center"/>
    </xf>
    <xf numFmtId="0" fontId="15" fillId="0" borderId="0" xfId="71" applyNumberFormat="1" applyFont="1" applyFill="1" applyBorder="1" applyAlignment="1">
      <alignment horizontal="center"/>
    </xf>
    <xf numFmtId="3" fontId="2" fillId="0" borderId="0" xfId="71" applyNumberFormat="1" applyFont="1" applyFill="1" applyBorder="1" applyAlignment="1">
      <alignment horizontal="center"/>
    </xf>
    <xf numFmtId="171" fontId="18" fillId="0" borderId="0" xfId="71" applyFont="1" applyFill="1" applyBorder="1" applyAlignment="1"/>
    <xf numFmtId="3" fontId="15" fillId="0" borderId="0" xfId="71" applyNumberFormat="1" applyFont="1" applyFill="1" applyBorder="1" applyAlignment="1"/>
    <xf numFmtId="10" fontId="15" fillId="0" borderId="0" xfId="72" applyNumberFormat="1" applyFont="1" applyFill="1" applyBorder="1" applyAlignment="1"/>
    <xf numFmtId="0" fontId="2" fillId="0" borderId="0" xfId="71" applyNumberFormat="1" applyFont="1" applyFill="1" applyBorder="1" applyAlignment="1">
      <alignment horizontal="fill"/>
    </xf>
    <xf numFmtId="49" fontId="2" fillId="0" borderId="0" xfId="71" applyNumberFormat="1" applyFont="1" applyFill="1" applyBorder="1" applyAlignment="1">
      <alignment horizontal="center"/>
    </xf>
    <xf numFmtId="171" fontId="46" fillId="0" borderId="0" xfId="71" applyFont="1" applyFill="1" applyBorder="1" applyAlignment="1"/>
    <xf numFmtId="3" fontId="44" fillId="0" borderId="0" xfId="71" applyNumberFormat="1" applyFont="1" applyFill="1" applyBorder="1" applyAlignment="1"/>
    <xf numFmtId="168" fontId="4" fillId="0" borderId="0" xfId="71" applyNumberFormat="1" applyFont="1" applyFill="1" applyBorder="1" applyAlignment="1">
      <alignment horizontal="center"/>
    </xf>
    <xf numFmtId="10" fontId="4" fillId="0" borderId="0" xfId="72" applyNumberFormat="1" applyFont="1" applyFill="1" applyBorder="1" applyAlignment="1"/>
    <xf numFmtId="0" fontId="44" fillId="0" borderId="0" xfId="71" applyNumberFormat="1" applyFont="1" applyFill="1" applyBorder="1"/>
    <xf numFmtId="171" fontId="4" fillId="0" borderId="0" xfId="71" applyFont="1" applyFill="1" applyBorder="1" applyAlignment="1"/>
    <xf numFmtId="49" fontId="2" fillId="0" borderId="0" xfId="71" applyNumberFormat="1" applyFill="1" applyBorder="1" applyAlignment="1">
      <alignment horizontal="left"/>
    </xf>
    <xf numFmtId="0" fontId="2" fillId="0" borderId="0" xfId="71" applyNumberFormat="1" applyFont="1" applyFill="1" applyBorder="1" applyAlignment="1">
      <alignment horizontal="right"/>
    </xf>
    <xf numFmtId="171" fontId="4" fillId="0" borderId="0" xfId="71" applyFont="1" applyFill="1" applyBorder="1" applyAlignment="1">
      <alignment horizontal="right"/>
    </xf>
    <xf numFmtId="173" fontId="15" fillId="0" borderId="0" xfId="71" applyNumberFormat="1" applyFont="1" applyFill="1" applyBorder="1" applyAlignment="1">
      <alignment horizontal="center"/>
    </xf>
    <xf numFmtId="171" fontId="18" fillId="0" borderId="12" xfId="71" applyFont="1" applyFill="1" applyBorder="1" applyAlignment="1">
      <alignment horizontal="center" wrapText="1"/>
    </xf>
    <xf numFmtId="171" fontId="18" fillId="0" borderId="4" xfId="71" applyFont="1" applyFill="1" applyBorder="1" applyAlignment="1"/>
    <xf numFmtId="171" fontId="18" fillId="0" borderId="4" xfId="71" applyFont="1" applyFill="1" applyBorder="1" applyAlignment="1">
      <alignment horizontal="center" wrapText="1"/>
    </xf>
    <xf numFmtId="0" fontId="15" fillId="0" borderId="4" xfId="71" applyNumberFormat="1" applyFont="1" applyFill="1" applyBorder="1" applyAlignment="1">
      <alignment horizontal="center" wrapText="1"/>
    </xf>
    <xf numFmtId="171" fontId="18" fillId="0" borderId="6" xfId="71" applyFont="1" applyFill="1" applyBorder="1" applyAlignment="1">
      <alignment horizontal="center" wrapText="1"/>
    </xf>
    <xf numFmtId="3" fontId="15" fillId="0" borderId="6" xfId="71" applyNumberFormat="1" applyFont="1" applyFill="1" applyBorder="1" applyAlignment="1">
      <alignment horizontal="center" wrapText="1"/>
    </xf>
    <xf numFmtId="3" fontId="15" fillId="0" borderId="4" xfId="71" applyNumberFormat="1" applyFont="1" applyFill="1" applyBorder="1" applyAlignment="1">
      <alignment horizontal="center" wrapText="1"/>
    </xf>
    <xf numFmtId="0" fontId="4" fillId="0" borderId="12" xfId="71" applyNumberFormat="1" applyFont="1" applyFill="1" applyBorder="1"/>
    <xf numFmtId="0" fontId="4" fillId="0" borderId="4" xfId="71" applyNumberFormat="1" applyFont="1" applyFill="1" applyBorder="1"/>
    <xf numFmtId="0" fontId="4" fillId="0" borderId="4" xfId="71" applyNumberFormat="1" applyFont="1" applyFill="1" applyBorder="1" applyAlignment="1">
      <alignment horizontal="center"/>
    </xf>
    <xf numFmtId="0" fontId="4" fillId="0" borderId="6" xfId="71" applyNumberFormat="1" applyFont="1" applyFill="1" applyBorder="1" applyAlignment="1">
      <alignment horizontal="center"/>
    </xf>
    <xf numFmtId="3" fontId="4" fillId="0" borderId="4" xfId="71" applyNumberFormat="1" applyFont="1" applyFill="1" applyBorder="1" applyAlignment="1">
      <alignment horizontal="center"/>
    </xf>
    <xf numFmtId="3" fontId="4" fillId="0" borderId="6" xfId="71" applyNumberFormat="1" applyFont="1" applyFill="1" applyBorder="1" applyAlignment="1">
      <alignment horizontal="center" wrapText="1"/>
    </xf>
    <xf numFmtId="0" fontId="4" fillId="0" borderId="11" xfId="71" applyNumberFormat="1" applyFont="1" applyFill="1" applyBorder="1"/>
    <xf numFmtId="0" fontId="4" fillId="0" borderId="7" xfId="71" applyNumberFormat="1" applyFont="1" applyFill="1" applyBorder="1"/>
    <xf numFmtId="3" fontId="4" fillId="0" borderId="7" xfId="71" applyNumberFormat="1" applyFont="1" applyFill="1" applyBorder="1" applyAlignment="1"/>
    <xf numFmtId="171" fontId="2" fillId="0" borderId="11" xfId="71" applyFill="1" applyBorder="1" applyAlignment="1"/>
    <xf numFmtId="171" fontId="2" fillId="0" borderId="7" xfId="71" applyFill="1" applyBorder="1" applyAlignment="1"/>
    <xf numFmtId="171" fontId="3" fillId="0" borderId="0" xfId="71" applyFont="1" applyFill="1" applyBorder="1" applyAlignment="1"/>
    <xf numFmtId="171" fontId="3" fillId="0" borderId="7" xfId="71" applyFont="1" applyFill="1" applyBorder="1" applyAlignment="1"/>
    <xf numFmtId="171" fontId="2" fillId="0" borderId="10" xfId="71" applyFill="1" applyBorder="1" applyAlignment="1"/>
    <xf numFmtId="171" fontId="2" fillId="0" borderId="8" xfId="71" applyFill="1" applyBorder="1" applyAlignment="1"/>
    <xf numFmtId="171" fontId="3" fillId="0" borderId="8" xfId="71" applyFont="1" applyFill="1" applyBorder="1" applyAlignment="1"/>
    <xf numFmtId="171" fontId="3" fillId="0" borderId="9" xfId="71" applyFont="1" applyFill="1" applyBorder="1" applyAlignment="1"/>
    <xf numFmtId="171" fontId="3" fillId="0" borderId="5" xfId="71" applyFont="1" applyFill="1" applyBorder="1" applyAlignment="1"/>
    <xf numFmtId="171" fontId="3" fillId="0" borderId="0" xfId="71" applyFont="1" applyFill="1" applyBorder="1" applyAlignment="1">
      <alignment horizontal="center"/>
    </xf>
    <xf numFmtId="171" fontId="3" fillId="0" borderId="0" xfId="71" applyFont="1" applyFill="1" applyBorder="1" applyAlignment="1">
      <alignment horizontal="left"/>
    </xf>
    <xf numFmtId="171" fontId="3" fillId="0" borderId="0" xfId="71" applyFont="1" applyFill="1" applyBorder="1" applyAlignment="1">
      <alignment horizontal="center" vertical="top"/>
    </xf>
    <xf numFmtId="171" fontId="0" fillId="0" borderId="0" xfId="71" applyFont="1" applyFill="1" applyBorder="1" applyAlignment="1"/>
    <xf numFmtId="171" fontId="0" fillId="0" borderId="0" xfId="71" applyFont="1" applyFill="1" applyBorder="1" applyAlignment="1">
      <alignment horizontal="right"/>
    </xf>
    <xf numFmtId="3" fontId="4" fillId="5" borderId="0" xfId="0" applyNumberFormat="1" applyFont="1" applyFill="1" applyBorder="1" applyAlignment="1"/>
    <xf numFmtId="171" fontId="0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10" fontId="0" fillId="0" borderId="0" xfId="74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17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0" fillId="0" borderId="0" xfId="71" applyNumberFormat="1" applyFont="1" applyFill="1" applyBorder="1" applyAlignment="1">
      <alignment horizontal="center"/>
    </xf>
    <xf numFmtId="49" fontId="18" fillId="0" borderId="0" xfId="71" applyNumberFormat="1" applyFont="1" applyFill="1" applyBorder="1" applyAlignment="1">
      <alignment horizontal="center"/>
    </xf>
    <xf numFmtId="49" fontId="0" fillId="0" borderId="0" xfId="71" applyNumberFormat="1" applyFont="1" applyFill="1" applyBorder="1" applyAlignment="1">
      <alignment horizontal="left"/>
    </xf>
    <xf numFmtId="0" fontId="2" fillId="0" borderId="0" xfId="71" applyNumberFormat="1" applyFill="1" applyBorder="1" applyAlignment="1">
      <alignment horizontal="right"/>
    </xf>
    <xf numFmtId="170" fontId="4" fillId="0" borderId="0" xfId="71" applyNumberFormat="1" applyFont="1" applyFill="1" applyBorder="1" applyAlignment="1"/>
    <xf numFmtId="0" fontId="4" fillId="0" borderId="6" xfId="71" applyNumberFormat="1" applyFont="1" applyFill="1" applyBorder="1" applyAlignment="1">
      <alignment horizontal="center" wrapText="1"/>
    </xf>
    <xf numFmtId="1" fontId="2" fillId="0" borderId="0" xfId="33" applyNumberFormat="1" applyFont="1" applyFill="1" applyBorder="1" applyAlignment="1">
      <alignment horizontal="center"/>
    </xf>
    <xf numFmtId="170" fontId="2" fillId="0" borderId="0" xfId="71" applyNumberFormat="1" applyFont="1" applyFill="1" applyBorder="1" applyAlignment="1"/>
    <xf numFmtId="171" fontId="3" fillId="0" borderId="0" xfId="0" applyNumberFormat="1" applyFont="1" applyFill="1" applyBorder="1" applyAlignment="1">
      <alignment horizontal="center"/>
    </xf>
    <xf numFmtId="172" fontId="4" fillId="0" borderId="0" xfId="47" applyNumberFormat="1" applyFont="1" applyFill="1" applyBorder="1" applyAlignment="1"/>
    <xf numFmtId="171" fontId="66" fillId="0" borderId="0" xfId="227" applyFont="1" applyFill="1" applyBorder="1" applyAlignment="1">
      <alignment vertical="center"/>
    </xf>
    <xf numFmtId="171" fontId="2" fillId="0" borderId="11" xfId="71" applyFill="1" applyBorder="1" applyAlignment="1">
      <alignment vertical="center"/>
    </xf>
    <xf numFmtId="171" fontId="2" fillId="0" borderId="0" xfId="71" applyFill="1" applyBorder="1" applyAlignment="1">
      <alignment vertical="center"/>
    </xf>
    <xf numFmtId="171" fontId="66" fillId="0" borderId="0" xfId="128" applyFont="1" applyFill="1" applyBorder="1" applyAlignment="1">
      <alignment vertical="center"/>
    </xf>
    <xf numFmtId="0" fontId="66" fillId="0" borderId="0" xfId="33" applyNumberFormat="1" applyFont="1" applyFill="1" applyBorder="1" applyAlignment="1">
      <alignment horizontal="center" vertical="center"/>
    </xf>
    <xf numFmtId="172" fontId="2" fillId="5" borderId="0" xfId="47" applyNumberFormat="1" applyFont="1" applyFill="1" applyBorder="1" applyAlignment="1">
      <alignment vertical="center"/>
    </xf>
    <xf numFmtId="10" fontId="2" fillId="0" borderId="0" xfId="72" applyNumberFormat="1" applyFont="1" applyFill="1" applyBorder="1" applyAlignment="1">
      <alignment vertical="center"/>
    </xf>
    <xf numFmtId="170" fontId="2" fillId="0" borderId="7" xfId="47" applyNumberFormat="1" applyFill="1" applyBorder="1" applyAlignment="1">
      <alignment vertical="center"/>
    </xf>
    <xf numFmtId="170" fontId="2" fillId="5" borderId="0" xfId="71" applyNumberFormat="1" applyFill="1" applyBorder="1" applyAlignment="1">
      <alignment vertical="center"/>
    </xf>
    <xf numFmtId="170" fontId="2" fillId="0" borderId="7" xfId="71" applyNumberFormat="1" applyFill="1" applyBorder="1" applyAlignment="1">
      <alignment vertical="center"/>
    </xf>
    <xf numFmtId="172" fontId="4" fillId="5" borderId="0" xfId="47" applyNumberFormat="1" applyFont="1" applyFill="1" applyBorder="1" applyAlignment="1">
      <alignment vertical="center"/>
    </xf>
    <xf numFmtId="3" fontId="4" fillId="0" borderId="7" xfId="71" applyNumberFormat="1" applyFont="1" applyFill="1" applyBorder="1" applyAlignment="1">
      <alignment vertical="center"/>
    </xf>
    <xf numFmtId="171" fontId="3" fillId="0" borderId="0" xfId="71" applyFont="1" applyFill="1" applyBorder="1" applyAlignment="1">
      <alignment vertical="center"/>
    </xf>
    <xf numFmtId="171" fontId="66" fillId="0" borderId="0" xfId="204" applyFont="1" applyFill="1" applyBorder="1" applyAlignment="1">
      <alignment vertical="center"/>
    </xf>
    <xf numFmtId="171" fontId="0" fillId="0" borderId="11" xfId="71" applyFont="1" applyFill="1" applyBorder="1" applyAlignment="1">
      <alignment vertical="center"/>
    </xf>
    <xf numFmtId="171" fontId="0" fillId="0" borderId="0" xfId="71" applyFont="1" applyFill="1" applyBorder="1" applyAlignment="1">
      <alignment vertical="center"/>
    </xf>
    <xf numFmtId="0" fontId="2" fillId="0" borderId="0" xfId="33" applyNumberFormat="1" applyFont="1" applyFill="1" applyBorder="1" applyAlignment="1">
      <alignment horizontal="center" vertical="center"/>
    </xf>
    <xf numFmtId="49" fontId="4" fillId="5" borderId="0" xfId="71" applyNumberFormat="1" applyFont="1" applyFill="1" applyBorder="1" applyAlignment="1"/>
    <xf numFmtId="0" fontId="20" fillId="0" borderId="0" xfId="268" applyFont="1">
      <alignment vertical="top"/>
    </xf>
    <xf numFmtId="0" fontId="83" fillId="0" borderId="0" xfId="0" applyFont="1"/>
    <xf numFmtId="0" fontId="6" fillId="0" borderId="0" xfId="268" applyFont="1">
      <alignment vertical="top"/>
    </xf>
    <xf numFmtId="0" fontId="6" fillId="0" borderId="0" xfId="269" applyFont="1" applyFill="1" applyBorder="1">
      <alignment vertical="top"/>
    </xf>
    <xf numFmtId="0" fontId="84" fillId="59" borderId="8" xfId="0" applyFont="1" applyFill="1" applyBorder="1" applyAlignment="1">
      <alignment horizontal="center"/>
    </xf>
    <xf numFmtId="0" fontId="5" fillId="0" borderId="0" xfId="268" applyFont="1">
      <alignment vertical="top"/>
    </xf>
    <xf numFmtId="49" fontId="6" fillId="0" borderId="8" xfId="269" applyNumberFormat="1" applyFont="1" applyFill="1" applyBorder="1">
      <alignment vertical="top"/>
    </xf>
    <xf numFmtId="0" fontId="5" fillId="0" borderId="0" xfId="0" applyFont="1"/>
    <xf numFmtId="0" fontId="61" fillId="0" borderId="0" xfId="268">
      <alignment vertical="top"/>
    </xf>
    <xf numFmtId="0" fontId="85" fillId="60" borderId="0" xfId="270" applyFont="1" applyFill="1" applyAlignment="1"/>
    <xf numFmtId="49" fontId="86" fillId="60" borderId="0" xfId="33" applyNumberFormat="1" applyFont="1" applyFill="1" applyAlignment="1">
      <alignment horizontal="center" wrapText="1"/>
    </xf>
    <xf numFmtId="170" fontId="86" fillId="60" borderId="0" xfId="271" applyNumberFormat="1" applyFont="1" applyFill="1" applyAlignment="1">
      <alignment horizontal="center" wrapText="1"/>
    </xf>
    <xf numFmtId="170" fontId="3" fillId="0" borderId="0" xfId="271" applyNumberFormat="1" applyFont="1" applyFill="1" applyAlignment="1">
      <alignment horizontal="center" wrapText="1"/>
    </xf>
    <xf numFmtId="0" fontId="6" fillId="61" borderId="31" xfId="268" applyFont="1" applyFill="1" applyBorder="1">
      <alignment vertical="top"/>
    </xf>
    <xf numFmtId="0" fontId="5" fillId="0" borderId="31" xfId="270" quotePrefix="1" applyFont="1" applyFill="1" applyBorder="1" applyAlignment="1">
      <alignment horizontal="left"/>
    </xf>
    <xf numFmtId="7" fontId="84" fillId="62" borderId="32" xfId="47" applyNumberFormat="1" applyFont="1" applyFill="1" applyBorder="1" applyAlignment="1">
      <alignment horizontal="right" vertical="top"/>
    </xf>
    <xf numFmtId="7" fontId="84" fillId="0" borderId="2" xfId="47" applyNumberFormat="1" applyFont="1" applyBorder="1" applyAlignment="1">
      <alignment horizontal="right" vertical="top"/>
    </xf>
    <xf numFmtId="171" fontId="84" fillId="0" borderId="2" xfId="206" applyNumberFormat="1" applyFont="1" applyBorder="1" applyAlignment="1">
      <alignment horizontal="right" vertical="top"/>
    </xf>
    <xf numFmtId="171" fontId="84" fillId="62" borderId="32" xfId="206" applyNumberFormat="1" applyFont="1" applyFill="1" applyBorder="1" applyAlignment="1">
      <alignment horizontal="right" vertical="top"/>
    </xf>
    <xf numFmtId="0" fontId="6" fillId="61" borderId="7" xfId="268" applyFont="1" applyFill="1" applyBorder="1">
      <alignment vertical="top"/>
    </xf>
    <xf numFmtId="0" fontId="5" fillId="0" borderId="7" xfId="270" quotePrefix="1" applyFont="1" applyFill="1" applyBorder="1" applyAlignment="1">
      <alignment horizontal="left"/>
    </xf>
    <xf numFmtId="2" fontId="84" fillId="0" borderId="0" xfId="268" applyNumberFormat="1" applyFont="1" applyBorder="1" applyAlignment="1">
      <alignment horizontal="right" vertical="top"/>
    </xf>
    <xf numFmtId="2" fontId="84" fillId="62" borderId="11" xfId="268" applyNumberFormat="1" applyFont="1" applyFill="1" applyBorder="1" applyAlignment="1">
      <alignment horizontal="right" vertical="top"/>
    </xf>
    <xf numFmtId="0" fontId="5" fillId="0" borderId="7" xfId="270" applyFont="1" applyFill="1" applyBorder="1"/>
    <xf numFmtId="0" fontId="6" fillId="61" borderId="9" xfId="268" applyFont="1" applyFill="1" applyBorder="1">
      <alignment vertical="top"/>
    </xf>
    <xf numFmtId="0" fontId="5" fillId="0" borderId="9" xfId="270" applyFont="1" applyFill="1" applyBorder="1"/>
    <xf numFmtId="0" fontId="6" fillId="61" borderId="0" xfId="268" applyFont="1" applyFill="1">
      <alignment vertical="top"/>
    </xf>
    <xf numFmtId="0" fontId="6" fillId="0" borderId="0" xfId="270" applyFont="1" applyAlignment="1">
      <alignment horizontal="right"/>
    </xf>
    <xf numFmtId="7" fontId="5" fillId="62" borderId="12" xfId="268" applyNumberFormat="1" applyFont="1" applyFill="1" applyBorder="1" applyAlignment="1">
      <alignment horizontal="right" vertical="top"/>
    </xf>
    <xf numFmtId="7" fontId="5" fillId="0" borderId="4" xfId="268" applyNumberFormat="1" applyFont="1" applyBorder="1" applyAlignment="1">
      <alignment horizontal="right" vertical="top"/>
    </xf>
    <xf numFmtId="171" fontId="5" fillId="0" borderId="4" xfId="268" applyNumberFormat="1" applyFont="1" applyBorder="1" applyAlignment="1">
      <alignment horizontal="right" vertical="top"/>
    </xf>
    <xf numFmtId="171" fontId="5" fillId="62" borderId="12" xfId="268" applyNumberFormat="1" applyFont="1" applyFill="1" applyBorder="1" applyAlignment="1">
      <alignment horizontal="right" vertical="top"/>
    </xf>
    <xf numFmtId="0" fontId="5" fillId="62" borderId="0" xfId="268" applyFont="1" applyFill="1" applyBorder="1" applyAlignment="1">
      <alignment horizontal="right" vertical="top"/>
    </xf>
    <xf numFmtId="0" fontId="5" fillId="0" borderId="0" xfId="268" applyFont="1" applyBorder="1" applyAlignment="1">
      <alignment horizontal="right" vertical="top"/>
    </xf>
    <xf numFmtId="7" fontId="84" fillId="0" borderId="32" xfId="47" applyNumberFormat="1" applyFont="1" applyFill="1" applyBorder="1" applyAlignment="1">
      <alignment horizontal="right" vertical="top"/>
    </xf>
    <xf numFmtId="43" fontId="84" fillId="0" borderId="11" xfId="33" applyFont="1" applyFill="1" applyBorder="1" applyAlignment="1">
      <alignment horizontal="right" vertical="top"/>
    </xf>
    <xf numFmtId="43" fontId="84" fillId="62" borderId="11" xfId="33" applyFont="1" applyFill="1" applyBorder="1" applyAlignment="1">
      <alignment horizontal="right" vertical="top"/>
    </xf>
    <xf numFmtId="0" fontId="5" fillId="0" borderId="7" xfId="270" applyFont="1" applyBorder="1"/>
    <xf numFmtId="7" fontId="5" fillId="0" borderId="12" xfId="47" applyNumberFormat="1" applyFont="1" applyFill="1" applyBorder="1" applyAlignment="1">
      <alignment horizontal="right" vertical="top"/>
    </xf>
    <xf numFmtId="7" fontId="5" fillId="62" borderId="12" xfId="47" applyNumberFormat="1" applyFont="1" applyFill="1" applyBorder="1" applyAlignment="1">
      <alignment horizontal="right" vertical="top"/>
    </xf>
    <xf numFmtId="0" fontId="6" fillId="0" borderId="0" xfId="268" applyFont="1" applyFill="1">
      <alignment vertical="top"/>
    </xf>
    <xf numFmtId="0" fontId="6" fillId="0" borderId="0" xfId="270" applyFont="1" applyFill="1" applyAlignment="1">
      <alignment horizontal="right"/>
    </xf>
    <xf numFmtId="0" fontId="5" fillId="0" borderId="0" xfId="268" applyFont="1" applyFill="1" applyBorder="1" applyAlignment="1">
      <alignment horizontal="right" vertical="top"/>
    </xf>
    <xf numFmtId="43" fontId="5" fillId="0" borderId="0" xfId="33" applyFont="1" applyFill="1" applyBorder="1" applyAlignment="1">
      <alignment horizontal="right" vertical="top"/>
    </xf>
    <xf numFmtId="0" fontId="0" fillId="0" borderId="0" xfId="0" applyFill="1"/>
    <xf numFmtId="0" fontId="5" fillId="61" borderId="0" xfId="270" applyFont="1" applyFill="1" applyAlignment="1">
      <alignment horizontal="right"/>
    </xf>
    <xf numFmtId="37" fontId="5" fillId="61" borderId="0" xfId="270" applyNumberFormat="1" applyFont="1" applyFill="1" applyBorder="1" applyAlignment="1">
      <alignment horizontal="right"/>
    </xf>
    <xf numFmtId="0" fontId="5" fillId="61" borderId="0" xfId="270" applyFont="1" applyFill="1"/>
    <xf numFmtId="0" fontId="5" fillId="0" borderId="31" xfId="270" quotePrefix="1" applyFont="1" applyBorder="1" applyAlignment="1">
      <alignment horizontal="left"/>
    </xf>
    <xf numFmtId="171" fontId="5" fillId="62" borderId="32" xfId="206" applyNumberFormat="1" applyFont="1" applyFill="1" applyBorder="1" applyAlignment="1">
      <alignment horizontal="right" vertical="top"/>
    </xf>
    <xf numFmtId="7" fontId="5" fillId="0" borderId="32" xfId="33" applyNumberFormat="1" applyFont="1" applyFill="1" applyBorder="1" applyAlignment="1">
      <alignment horizontal="right" vertical="top"/>
    </xf>
    <xf numFmtId="7" fontId="5" fillId="62" borderId="32" xfId="33" applyNumberFormat="1" applyFont="1" applyFill="1" applyBorder="1" applyAlignment="1">
      <alignment horizontal="right" vertical="top"/>
    </xf>
    <xf numFmtId="171" fontId="5" fillId="0" borderId="2" xfId="206" applyNumberFormat="1" applyFont="1" applyBorder="1" applyAlignment="1">
      <alignment horizontal="right" vertical="top"/>
    </xf>
    <xf numFmtId="0" fontId="5" fillId="0" borderId="7" xfId="270" quotePrefix="1" applyFont="1" applyBorder="1" applyAlignment="1">
      <alignment horizontal="left"/>
    </xf>
    <xf numFmtId="2" fontId="5" fillId="62" borderId="11" xfId="268" applyNumberFormat="1" applyFont="1" applyFill="1" applyBorder="1" applyAlignment="1">
      <alignment horizontal="right" vertical="top"/>
    </xf>
    <xf numFmtId="43" fontId="5" fillId="0" borderId="11" xfId="33" applyFont="1" applyFill="1" applyBorder="1" applyAlignment="1">
      <alignment horizontal="right" vertical="top"/>
    </xf>
    <xf numFmtId="43" fontId="5" fillId="62" borderId="11" xfId="33" applyFont="1" applyFill="1" applyBorder="1" applyAlignment="1">
      <alignment horizontal="right" vertical="top"/>
    </xf>
    <xf numFmtId="2" fontId="5" fillId="0" borderId="0" xfId="268" applyNumberFormat="1" applyFont="1" applyBorder="1" applyAlignment="1">
      <alignment horizontal="right" vertical="top"/>
    </xf>
    <xf numFmtId="0" fontId="5" fillId="0" borderId="9" xfId="270" applyFont="1" applyBorder="1"/>
    <xf numFmtId="0" fontId="5" fillId="61" borderId="0" xfId="268" applyFont="1" applyFill="1" applyBorder="1" applyAlignment="1">
      <alignment horizontal="right" vertical="top"/>
    </xf>
    <xf numFmtId="0" fontId="0" fillId="61" borderId="0" xfId="0" applyFill="1"/>
    <xf numFmtId="0" fontId="0" fillId="61" borderId="0" xfId="0" applyFill="1" applyAlignment="1">
      <alignment horizontal="right"/>
    </xf>
    <xf numFmtId="0" fontId="6" fillId="0" borderId="31" xfId="0" applyFont="1" applyBorder="1"/>
    <xf numFmtId="0" fontId="5" fillId="0" borderId="31" xfId="268" applyFont="1" applyBorder="1">
      <alignment vertical="top"/>
    </xf>
    <xf numFmtId="171" fontId="84" fillId="62" borderId="32" xfId="268" applyNumberFormat="1" applyFont="1" applyFill="1" applyBorder="1" applyAlignment="1">
      <alignment horizontal="right" vertical="top"/>
    </xf>
    <xf numFmtId="171" fontId="84" fillId="0" borderId="2" xfId="268" applyNumberFormat="1" applyFont="1" applyBorder="1" applyAlignment="1">
      <alignment horizontal="right" vertical="top"/>
    </xf>
    <xf numFmtId="171" fontId="84" fillId="62" borderId="2" xfId="268" applyNumberFormat="1" applyFont="1" applyFill="1" applyBorder="1" applyAlignment="1">
      <alignment horizontal="right" vertical="top"/>
    </xf>
    <xf numFmtId="171" fontId="84" fillId="0" borderId="33" xfId="268" applyNumberFormat="1" applyFont="1" applyBorder="1" applyAlignment="1">
      <alignment horizontal="right" vertical="top"/>
    </xf>
    <xf numFmtId="0" fontId="5" fillId="0" borderId="9" xfId="268" applyFont="1" applyBorder="1">
      <alignment vertical="top"/>
    </xf>
    <xf numFmtId="2" fontId="84" fillId="62" borderId="8" xfId="268" applyNumberFormat="1" applyFont="1" applyFill="1" applyBorder="1" applyAlignment="1">
      <alignment horizontal="right" vertical="top"/>
    </xf>
    <xf numFmtId="2" fontId="84" fillId="0" borderId="8" xfId="268" applyNumberFormat="1" applyFont="1" applyBorder="1" applyAlignment="1">
      <alignment horizontal="right" vertical="top"/>
    </xf>
    <xf numFmtId="2" fontId="84" fillId="0" borderId="34" xfId="268" applyNumberFormat="1" applyFont="1" applyBorder="1" applyAlignment="1">
      <alignment horizontal="right" vertical="top"/>
    </xf>
    <xf numFmtId="0" fontId="0" fillId="0" borderId="0" xfId="0" applyBorder="1"/>
    <xf numFmtId="0" fontId="6" fillId="0" borderId="0" xfId="0" applyFont="1"/>
    <xf numFmtId="0" fontId="87" fillId="0" borderId="6" xfId="0" applyFont="1" applyBorder="1" applyAlignment="1">
      <alignment horizontal="center" wrapText="1"/>
    </xf>
    <xf numFmtId="0" fontId="87" fillId="0" borderId="6" xfId="0" applyFont="1" applyBorder="1"/>
    <xf numFmtId="0" fontId="87" fillId="0" borderId="6" xfId="0" applyFont="1" applyBorder="1" applyAlignment="1">
      <alignment wrapText="1"/>
    </xf>
    <xf numFmtId="0" fontId="0" fillId="0" borderId="19" xfId="0" applyBorder="1" applyAlignment="1">
      <alignment vertical="top"/>
    </xf>
    <xf numFmtId="43" fontId="5" fillId="0" borderId="0" xfId="33" applyFont="1" applyBorder="1" applyAlignment="1">
      <alignment horizontal="right" vertical="top"/>
    </xf>
    <xf numFmtId="43" fontId="5" fillId="62" borderId="32" xfId="33" applyFont="1" applyFill="1" applyBorder="1" applyAlignment="1">
      <alignment horizontal="right" vertical="top"/>
    </xf>
    <xf numFmtId="43" fontId="84" fillId="0" borderId="0" xfId="33" applyNumberFormat="1" applyFont="1" applyBorder="1" applyAlignment="1">
      <alignment horizontal="right" vertical="top"/>
    </xf>
    <xf numFmtId="171" fontId="84" fillId="62" borderId="32" xfId="33" applyNumberFormat="1" applyFont="1" applyFill="1" applyBorder="1" applyAlignment="1">
      <alignment horizontal="right" vertical="top"/>
    </xf>
    <xf numFmtId="43" fontId="84" fillId="0" borderId="0" xfId="33" applyFont="1" applyBorder="1" applyAlignment="1">
      <alignment horizontal="right" vertical="top"/>
    </xf>
    <xf numFmtId="174" fontId="7" fillId="0" borderId="0" xfId="33" applyNumberFormat="1" applyFont="1" applyBorder="1"/>
    <xf numFmtId="0" fontId="0" fillId="0" borderId="6" xfId="0" applyFill="1" applyBorder="1" applyAlignment="1">
      <alignment horizontal="center" vertical="top"/>
    </xf>
    <xf numFmtId="14" fontId="0" fillId="0" borderId="6" xfId="0" applyNumberFormat="1" applyFill="1" applyBorder="1" applyAlignment="1">
      <alignment horizontal="center" vertical="top"/>
    </xf>
    <xf numFmtId="14" fontId="0" fillId="0" borderId="6" xfId="0" applyNumberFormat="1" applyFill="1" applyBorder="1" applyAlignment="1">
      <alignment vertical="top"/>
    </xf>
    <xf numFmtId="0" fontId="0" fillId="0" borderId="6" xfId="0" applyNumberFormat="1" applyFill="1" applyBorder="1" applyAlignment="1">
      <alignment vertical="top" wrapText="1"/>
    </xf>
    <xf numFmtId="49" fontId="86" fillId="60" borderId="0" xfId="271" applyNumberFormat="1" applyFont="1" applyFill="1" applyAlignment="1">
      <alignment horizontal="center" wrapText="1"/>
    </xf>
    <xf numFmtId="0" fontId="0" fillId="0" borderId="6" xfId="0" applyNumberFormat="1" applyBorder="1" applyAlignment="1">
      <alignment horizontal="center" vertical="top"/>
    </xf>
    <xf numFmtId="14" fontId="0" fillId="0" borderId="6" xfId="0" applyNumberFormat="1" applyBorder="1" applyAlignment="1" applyProtection="1">
      <alignment horizontal="center" vertical="top"/>
    </xf>
    <xf numFmtId="0" fontId="0" fillId="0" borderId="6" xfId="0" applyNumberForma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14" fontId="0" fillId="0" borderId="6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171" fontId="66" fillId="0" borderId="0" xfId="71" applyFont="1" applyFill="1" applyBorder="1" applyAlignment="1"/>
    <xf numFmtId="172" fontId="66" fillId="5" borderId="0" xfId="47" applyNumberFormat="1" applyFont="1" applyFill="1" applyBorder="1" applyAlignment="1">
      <alignment vertical="center"/>
    </xf>
    <xf numFmtId="170" fontId="66" fillId="5" borderId="0" xfId="71" applyNumberFormat="1" applyFont="1" applyFill="1" applyBorder="1" applyAlignment="1">
      <alignment vertical="center"/>
    </xf>
    <xf numFmtId="0" fontId="86" fillId="60" borderId="0" xfId="33" applyNumberFormat="1" applyFont="1" applyFill="1" applyAlignment="1">
      <alignment horizontal="center" wrapText="1"/>
    </xf>
    <xf numFmtId="44" fontId="84" fillId="62" borderId="32" xfId="47" applyFont="1" applyFill="1" applyBorder="1" applyAlignment="1">
      <alignment horizontal="right" vertical="top"/>
    </xf>
    <xf numFmtId="44" fontId="84" fillId="62" borderId="32" xfId="47" applyNumberFormat="1" applyFont="1" applyFill="1" applyBorder="1" applyAlignment="1">
      <alignment horizontal="right" vertical="top"/>
    </xf>
    <xf numFmtId="44" fontId="5" fillId="62" borderId="32" xfId="47" applyFont="1" applyFill="1" applyBorder="1" applyAlignment="1">
      <alignment horizontal="right" vertical="top"/>
    </xf>
    <xf numFmtId="171" fontId="3" fillId="0" borderId="0" xfId="0" applyNumberFormat="1" applyFont="1" applyFill="1" applyBorder="1" applyAlignment="1">
      <alignment horizontal="left"/>
    </xf>
    <xf numFmtId="171" fontId="3" fillId="0" borderId="0" xfId="71" applyFont="1" applyFill="1" applyBorder="1" applyAlignment="1">
      <alignment horizontal="left"/>
    </xf>
    <xf numFmtId="171" fontId="3" fillId="0" borderId="0" xfId="0" applyNumberFormat="1" applyFont="1" applyFill="1" applyBorder="1" applyAlignment="1">
      <alignment horizontal="left" wrapText="1"/>
    </xf>
    <xf numFmtId="171" fontId="3" fillId="0" borderId="0" xfId="71" applyFont="1" applyFill="1" applyBorder="1" applyAlignment="1">
      <alignment horizontal="left" wrapText="1"/>
    </xf>
  </cellXfs>
  <cellStyles count="642">
    <cellStyle name="20% - Accent1" xfId="245" builtinId="30" customBuiltin="1"/>
    <cellStyle name="20% - Accent1 2" xfId="130"/>
    <cellStyle name="20% - Accent1 2 2" xfId="272"/>
    <cellStyle name="20% - Accent1 3" xfId="131"/>
    <cellStyle name="20% - Accent1 3 2" xfId="580"/>
    <cellStyle name="20% - Accent1 4" xfId="132"/>
    <cellStyle name="20% - Accent1 4 2" xfId="601"/>
    <cellStyle name="20% - Accent1 5" xfId="133"/>
    <cellStyle name="20% - Accent1 5 2" xfId="616"/>
    <cellStyle name="20% - Accent1 6" xfId="129"/>
    <cellStyle name="20% - Accent1 6 2" xfId="630"/>
    <cellStyle name="20% - Accent2" xfId="249" builtinId="34" customBuiltin="1"/>
    <cellStyle name="20% - Accent2 2" xfId="135"/>
    <cellStyle name="20% - Accent2 2 2" xfId="273"/>
    <cellStyle name="20% - Accent2 3" xfId="136"/>
    <cellStyle name="20% - Accent2 3 2" xfId="582"/>
    <cellStyle name="20% - Accent2 4" xfId="137"/>
    <cellStyle name="20% - Accent2 4 2" xfId="603"/>
    <cellStyle name="20% - Accent2 5" xfId="138"/>
    <cellStyle name="20% - Accent2 5 2" xfId="618"/>
    <cellStyle name="20% - Accent2 6" xfId="134"/>
    <cellStyle name="20% - Accent2 6 2" xfId="632"/>
    <cellStyle name="20% - Accent3" xfId="253" builtinId="38" customBuiltin="1"/>
    <cellStyle name="20% - Accent3 2" xfId="140"/>
    <cellStyle name="20% - Accent3 2 2" xfId="274"/>
    <cellStyle name="20% - Accent3 3" xfId="141"/>
    <cellStyle name="20% - Accent3 3 2" xfId="584"/>
    <cellStyle name="20% - Accent3 4" xfId="142"/>
    <cellStyle name="20% - Accent3 4 2" xfId="605"/>
    <cellStyle name="20% - Accent3 5" xfId="143"/>
    <cellStyle name="20% - Accent3 5 2" xfId="620"/>
    <cellStyle name="20% - Accent3 6" xfId="139"/>
    <cellStyle name="20% - Accent3 6 2" xfId="634"/>
    <cellStyle name="20% - Accent4" xfId="257" builtinId="42" customBuiltin="1"/>
    <cellStyle name="20% - Accent4 2" xfId="145"/>
    <cellStyle name="20% - Accent4 2 2" xfId="275"/>
    <cellStyle name="20% - Accent4 3" xfId="146"/>
    <cellStyle name="20% - Accent4 3 2" xfId="586"/>
    <cellStyle name="20% - Accent4 4" xfId="147"/>
    <cellStyle name="20% - Accent4 4 2" xfId="607"/>
    <cellStyle name="20% - Accent4 5" xfId="148"/>
    <cellStyle name="20% - Accent4 5 2" xfId="622"/>
    <cellStyle name="20% - Accent4 6" xfId="144"/>
    <cellStyle name="20% - Accent4 6 2" xfId="636"/>
    <cellStyle name="20% - Accent5" xfId="261" builtinId="46" customBuiltin="1"/>
    <cellStyle name="20% - Accent5 2" xfId="150"/>
    <cellStyle name="20% - Accent5 2 2" xfId="276"/>
    <cellStyle name="20% - Accent5 3" xfId="151"/>
    <cellStyle name="20% - Accent5 3 2" xfId="588"/>
    <cellStyle name="20% - Accent5 4" xfId="152"/>
    <cellStyle name="20% - Accent5 4 2" xfId="609"/>
    <cellStyle name="20% - Accent5 5" xfId="153"/>
    <cellStyle name="20% - Accent5 5 2" xfId="624"/>
    <cellStyle name="20% - Accent5 6" xfId="149"/>
    <cellStyle name="20% - Accent5 6 2" xfId="638"/>
    <cellStyle name="20% - Accent6" xfId="265" builtinId="50" customBuiltin="1"/>
    <cellStyle name="20% - Accent6 2" xfId="155"/>
    <cellStyle name="20% - Accent6 2 2" xfId="277"/>
    <cellStyle name="20% - Accent6 3" xfId="156"/>
    <cellStyle name="20% - Accent6 3 2" xfId="590"/>
    <cellStyle name="20% - Accent6 4" xfId="157"/>
    <cellStyle name="20% - Accent6 4 2" xfId="611"/>
    <cellStyle name="20% - Accent6 5" xfId="158"/>
    <cellStyle name="20% - Accent6 5 2" xfId="626"/>
    <cellStyle name="20% - Accent6 6" xfId="154"/>
    <cellStyle name="20% - Accent6 6 2" xfId="640"/>
    <cellStyle name="40% - Accent1" xfId="246" builtinId="31" customBuiltin="1"/>
    <cellStyle name="40% - Accent1 2" xfId="160"/>
    <cellStyle name="40% - Accent1 2 2" xfId="278"/>
    <cellStyle name="40% - Accent1 3" xfId="161"/>
    <cellStyle name="40% - Accent1 3 2" xfId="581"/>
    <cellStyle name="40% - Accent1 4" xfId="162"/>
    <cellStyle name="40% - Accent1 4 2" xfId="602"/>
    <cellStyle name="40% - Accent1 5" xfId="163"/>
    <cellStyle name="40% - Accent1 5 2" xfId="617"/>
    <cellStyle name="40% - Accent1 6" xfId="159"/>
    <cellStyle name="40% - Accent1 6 2" xfId="631"/>
    <cellStyle name="40% - Accent2" xfId="250" builtinId="35" customBuiltin="1"/>
    <cellStyle name="40% - Accent2 2" xfId="165"/>
    <cellStyle name="40% - Accent2 2 2" xfId="279"/>
    <cellStyle name="40% - Accent2 3" xfId="166"/>
    <cellStyle name="40% - Accent2 3 2" xfId="583"/>
    <cellStyle name="40% - Accent2 4" xfId="167"/>
    <cellStyle name="40% - Accent2 4 2" xfId="604"/>
    <cellStyle name="40% - Accent2 5" xfId="168"/>
    <cellStyle name="40% - Accent2 5 2" xfId="619"/>
    <cellStyle name="40% - Accent2 6" xfId="164"/>
    <cellStyle name="40% - Accent2 6 2" xfId="633"/>
    <cellStyle name="40% - Accent3" xfId="254" builtinId="39" customBuiltin="1"/>
    <cellStyle name="40% - Accent3 2" xfId="170"/>
    <cellStyle name="40% - Accent3 2 2" xfId="280"/>
    <cellStyle name="40% - Accent3 3" xfId="171"/>
    <cellStyle name="40% - Accent3 3 2" xfId="585"/>
    <cellStyle name="40% - Accent3 4" xfId="172"/>
    <cellStyle name="40% - Accent3 4 2" xfId="606"/>
    <cellStyle name="40% - Accent3 5" xfId="173"/>
    <cellStyle name="40% - Accent3 5 2" xfId="621"/>
    <cellStyle name="40% - Accent3 6" xfId="169"/>
    <cellStyle name="40% - Accent3 6 2" xfId="635"/>
    <cellStyle name="40% - Accent4" xfId="258" builtinId="43" customBuiltin="1"/>
    <cellStyle name="40% - Accent4 2" xfId="175"/>
    <cellStyle name="40% - Accent4 2 2" xfId="281"/>
    <cellStyle name="40% - Accent4 3" xfId="176"/>
    <cellStyle name="40% - Accent4 3 2" xfId="587"/>
    <cellStyle name="40% - Accent4 4" xfId="177"/>
    <cellStyle name="40% - Accent4 4 2" xfId="608"/>
    <cellStyle name="40% - Accent4 5" xfId="178"/>
    <cellStyle name="40% - Accent4 5 2" xfId="623"/>
    <cellStyle name="40% - Accent4 6" xfId="174"/>
    <cellStyle name="40% - Accent4 6 2" xfId="637"/>
    <cellStyle name="40% - Accent5" xfId="262" builtinId="47" customBuiltin="1"/>
    <cellStyle name="40% - Accent5 2" xfId="180"/>
    <cellStyle name="40% - Accent5 2 2" xfId="282"/>
    <cellStyle name="40% - Accent5 3" xfId="181"/>
    <cellStyle name="40% - Accent5 3 2" xfId="589"/>
    <cellStyle name="40% - Accent5 4" xfId="182"/>
    <cellStyle name="40% - Accent5 4 2" xfId="610"/>
    <cellStyle name="40% - Accent5 5" xfId="183"/>
    <cellStyle name="40% - Accent5 5 2" xfId="625"/>
    <cellStyle name="40% - Accent5 6" xfId="179"/>
    <cellStyle name="40% - Accent5 6 2" xfId="639"/>
    <cellStyle name="40% - Accent6" xfId="266" builtinId="51" customBuiltin="1"/>
    <cellStyle name="40% - Accent6 2" xfId="185"/>
    <cellStyle name="40% - Accent6 2 2" xfId="283"/>
    <cellStyle name="40% - Accent6 3" xfId="186"/>
    <cellStyle name="40% - Accent6 3 2" xfId="591"/>
    <cellStyle name="40% - Accent6 4" xfId="187"/>
    <cellStyle name="40% - Accent6 4 2" xfId="612"/>
    <cellStyle name="40% - Accent6 5" xfId="188"/>
    <cellStyle name="40% - Accent6 5 2" xfId="627"/>
    <cellStyle name="40% - Accent6 6" xfId="184"/>
    <cellStyle name="40% - Accent6 6 2" xfId="641"/>
    <cellStyle name="60% - Accent1" xfId="247" builtinId="32" customBuiltin="1"/>
    <cellStyle name="60% - Accent1 2" xfId="189"/>
    <cellStyle name="60% - Accent1 2 2" xfId="284"/>
    <cellStyle name="60% - Accent2" xfId="251" builtinId="36" customBuiltin="1"/>
    <cellStyle name="60% - Accent2 2" xfId="190"/>
    <cellStyle name="60% - Accent2 2 2" xfId="285"/>
    <cellStyle name="60% - Accent3" xfId="255" builtinId="40" customBuiltin="1"/>
    <cellStyle name="60% - Accent3 2" xfId="191"/>
    <cellStyle name="60% - Accent3 2 2" xfId="286"/>
    <cellStyle name="60% - Accent4" xfId="259" builtinId="44" customBuiltin="1"/>
    <cellStyle name="60% - Accent4 2" xfId="192"/>
    <cellStyle name="60% - Accent4 2 2" xfId="287"/>
    <cellStyle name="60% - Accent5" xfId="263" builtinId="48" customBuiltin="1"/>
    <cellStyle name="60% - Accent5 2" xfId="193"/>
    <cellStyle name="60% - Accent5 2 2" xfId="288"/>
    <cellStyle name="60% - Accent6" xfId="267" builtinId="52" customBuiltin="1"/>
    <cellStyle name="60% - Accent6 2" xfId="194"/>
    <cellStyle name="60% - Accent6 2 2" xfId="289"/>
    <cellStyle name="Accent1" xfId="244" builtinId="29" customBuiltin="1"/>
    <cellStyle name="Accent1 2" xfId="195"/>
    <cellStyle name="Accent1 2 2" xfId="290"/>
    <cellStyle name="Accent2" xfId="248" builtinId="33" customBuiltin="1"/>
    <cellStyle name="Accent2 2" xfId="196"/>
    <cellStyle name="Accent2 2 2" xfId="291"/>
    <cellStyle name="Accent3" xfId="252" builtinId="37" customBuiltin="1"/>
    <cellStyle name="Accent3 2" xfId="197"/>
    <cellStyle name="Accent3 2 2" xfId="292"/>
    <cellStyle name="Accent4" xfId="256" builtinId="41" customBuiltin="1"/>
    <cellStyle name="Accent4 2" xfId="198"/>
    <cellStyle name="Accent4 2 2" xfId="293"/>
    <cellStyle name="Accent5" xfId="260" builtinId="45" customBuiltin="1"/>
    <cellStyle name="Accent5 2" xfId="199"/>
    <cellStyle name="Accent5 2 2" xfId="294"/>
    <cellStyle name="Accent6" xfId="264" builtinId="49" customBuiltin="1"/>
    <cellStyle name="Accent6 2" xfId="200"/>
    <cellStyle name="Accent6 2 2" xfId="295"/>
    <cellStyle name="Bad" xfId="234" builtinId="27" customBuiltin="1"/>
    <cellStyle name="Bad 2" xfId="201"/>
    <cellStyle name="Bad 2 2" xfId="296"/>
    <cellStyle name="bottom" xfId="297"/>
    <cellStyle name="C00A" xfId="1"/>
    <cellStyle name="C00B" xfId="2"/>
    <cellStyle name="C00L" xfId="3"/>
    <cellStyle name="C01A" xfId="4"/>
    <cellStyle name="C01B" xfId="5"/>
    <cellStyle name="C01H" xfId="6"/>
    <cellStyle name="C01L" xfId="7"/>
    <cellStyle name="C02A" xfId="8"/>
    <cellStyle name="C02B" xfId="9"/>
    <cellStyle name="C02H" xfId="10"/>
    <cellStyle name="C02L" xfId="11"/>
    <cellStyle name="C03A" xfId="12"/>
    <cellStyle name="C03B" xfId="13"/>
    <cellStyle name="C03H" xfId="14"/>
    <cellStyle name="C03L" xfId="15"/>
    <cellStyle name="C04A" xfId="16"/>
    <cellStyle name="C04B" xfId="17"/>
    <cellStyle name="C04H" xfId="18"/>
    <cellStyle name="C04L" xfId="19"/>
    <cellStyle name="C05A" xfId="20"/>
    <cellStyle name="C05B" xfId="21"/>
    <cellStyle name="C05H" xfId="22"/>
    <cellStyle name="C05L" xfId="23"/>
    <cellStyle name="C06A" xfId="24"/>
    <cellStyle name="C06B" xfId="25"/>
    <cellStyle name="C06H" xfId="26"/>
    <cellStyle name="C06L" xfId="27"/>
    <cellStyle name="C07A" xfId="28"/>
    <cellStyle name="C07B" xfId="29"/>
    <cellStyle name="C07H" xfId="30"/>
    <cellStyle name="C07L" xfId="31"/>
    <cellStyle name="Calc Currency (0)" xfId="32"/>
    <cellStyle name="Calculation" xfId="238" builtinId="22" customBuiltin="1"/>
    <cellStyle name="Calculation 2" xfId="202"/>
    <cellStyle name="Calculation 2 2" xfId="298"/>
    <cellStyle name="Check Cell" xfId="240" builtinId="23" customBuiltin="1"/>
    <cellStyle name="Check Cell 2" xfId="203"/>
    <cellStyle name="Check Cell 2 2" xfId="299"/>
    <cellStyle name="Comma" xfId="33" builtinId="3"/>
    <cellStyle name="Comma 10" xfId="300"/>
    <cellStyle name="Comma 2" xfId="34"/>
    <cellStyle name="Comma 2 2" xfId="35"/>
    <cellStyle name="Comma 2 2 2" xfId="118"/>
    <cellStyle name="Comma 2 3" xfId="205"/>
    <cellStyle name="Comma 2 3 2" xfId="301"/>
    <cellStyle name="Comma 3" xfId="36"/>
    <cellStyle name="Comma 3 2" xfId="37"/>
    <cellStyle name="Comma 3 2 2" xfId="119"/>
    <cellStyle name="Comma 3 3" xfId="302"/>
    <cellStyle name="Comma 3 4" xfId="303"/>
    <cellStyle name="Comma 4" xfId="38"/>
    <cellStyle name="Comma 4 2" xfId="120"/>
    <cellStyle name="Comma 4 3" xfId="304"/>
    <cellStyle name="Comma 5" xfId="39"/>
    <cellStyle name="Comma 5 2" xfId="121"/>
    <cellStyle name="Comma 5 3" xfId="305"/>
    <cellStyle name="Comma 6" xfId="40"/>
    <cellStyle name="Comma 6 2" xfId="122"/>
    <cellStyle name="Comma 6 3" xfId="306"/>
    <cellStyle name="Comma 7" xfId="41"/>
    <cellStyle name="Comma 7 2" xfId="123"/>
    <cellStyle name="Comma 7 3" xfId="307"/>
    <cellStyle name="Comma 8" xfId="42"/>
    <cellStyle name="Comma 8 2" xfId="308"/>
    <cellStyle name="Comma 9" xfId="43"/>
    <cellStyle name="Comma 9 2" xfId="124"/>
    <cellStyle name="Comma0" xfId="44"/>
    <cellStyle name="Copied" xfId="45"/>
    <cellStyle name="COSS" xfId="46"/>
    <cellStyle name="Currency" xfId="47" builtinId="4"/>
    <cellStyle name="Currency 2" xfId="48"/>
    <cellStyle name="Currency 2 2" xfId="125"/>
    <cellStyle name="Currency 2 3" xfId="309"/>
    <cellStyle name="Currency 3" xfId="206"/>
    <cellStyle name="Currency 3 2" xfId="311"/>
    <cellStyle name="Currency 3 3" xfId="310"/>
    <cellStyle name="Currency 4" xfId="312"/>
    <cellStyle name="Currency 5" xfId="313"/>
    <cellStyle name="Currency 6" xfId="314"/>
    <cellStyle name="Currency 7" xfId="315"/>
    <cellStyle name="Currency 7 2" xfId="316"/>
    <cellStyle name="Currency0" xfId="49"/>
    <cellStyle name="Date" xfId="50"/>
    <cellStyle name="Entered" xfId="51"/>
    <cellStyle name="Explanatory Text" xfId="242" builtinId="53" customBuiltin="1"/>
    <cellStyle name="Explanatory Text 2" xfId="207"/>
    <cellStyle name="Explanatory Text 2 2" xfId="317"/>
    <cellStyle name="Fixed" xfId="52"/>
    <cellStyle name="Good" xfId="233" builtinId="26" customBuiltin="1"/>
    <cellStyle name="Good 2" xfId="208"/>
    <cellStyle name="Good 2 2" xfId="318"/>
    <cellStyle name="Grey" xfId="53"/>
    <cellStyle name="Header1" xfId="54"/>
    <cellStyle name="Header2" xfId="55"/>
    <cellStyle name="Heading 1" xfId="229" builtinId="16" customBuiltin="1"/>
    <cellStyle name="Heading 1 2" xfId="56"/>
    <cellStyle name="Heading 1 2 2" xfId="319"/>
    <cellStyle name="Heading 1 3" xfId="209"/>
    <cellStyle name="Heading 2" xfId="230" builtinId="17" customBuiltin="1"/>
    <cellStyle name="Heading 2 2" xfId="57"/>
    <cellStyle name="Heading 2 2 2" xfId="320"/>
    <cellStyle name="Heading 2 3" xfId="210"/>
    <cellStyle name="Heading 3" xfId="231" builtinId="18" customBuiltin="1"/>
    <cellStyle name="Heading 3 2" xfId="211"/>
    <cellStyle name="Heading 3 2 2" xfId="321"/>
    <cellStyle name="Heading 4" xfId="232" builtinId="19" customBuiltin="1"/>
    <cellStyle name="Heading 4 2" xfId="212"/>
    <cellStyle name="Heading 4 2 2" xfId="322"/>
    <cellStyle name="Heading1" xfId="58"/>
    <cellStyle name="Heading2" xfId="59"/>
    <cellStyle name="Input" xfId="236" builtinId="20" customBuiltin="1"/>
    <cellStyle name="Input [yellow]" xfId="60"/>
    <cellStyle name="Input 2" xfId="213"/>
    <cellStyle name="Input 2 2" xfId="323"/>
    <cellStyle name="Input 3" xfId="225"/>
    <cellStyle name="Input 4" xfId="224"/>
    <cellStyle name="Linked Cell" xfId="239" builtinId="24" customBuiltin="1"/>
    <cellStyle name="Linked Cell 2" xfId="214"/>
    <cellStyle name="Linked Cell 2 2" xfId="324"/>
    <cellStyle name="Neutral" xfId="235" builtinId="28" customBuiltin="1"/>
    <cellStyle name="Neutral 2" xfId="215"/>
    <cellStyle name="Neutral 2 2" xfId="325"/>
    <cellStyle name="Normal" xfId="0" builtinId="0"/>
    <cellStyle name="Normal - Style1" xfId="61"/>
    <cellStyle name="Normal - Style1 2" xfId="126"/>
    <cellStyle name="Normal 10" xfId="227"/>
    <cellStyle name="Normal 10 2" xfId="326"/>
    <cellStyle name="Normal 100" xfId="327"/>
    <cellStyle name="Normal 101" xfId="328"/>
    <cellStyle name="Normal 102" xfId="329"/>
    <cellStyle name="Normal 103" xfId="330"/>
    <cellStyle name="Normal 104" xfId="331"/>
    <cellStyle name="Normal 105" xfId="332"/>
    <cellStyle name="Normal 106" xfId="333"/>
    <cellStyle name="Normal 107" xfId="334"/>
    <cellStyle name="Normal 108" xfId="335"/>
    <cellStyle name="Normal 109" xfId="336"/>
    <cellStyle name="Normal 11" xfId="62"/>
    <cellStyle name="Normal 11 2" xfId="337"/>
    <cellStyle name="Normal 110" xfId="338"/>
    <cellStyle name="Normal 111" xfId="339"/>
    <cellStyle name="Normal 112" xfId="340"/>
    <cellStyle name="Normal 113" xfId="341"/>
    <cellStyle name="Normal 114" xfId="342"/>
    <cellStyle name="Normal 115" xfId="343"/>
    <cellStyle name="Normal 116" xfId="344"/>
    <cellStyle name="Normal 117" xfId="345"/>
    <cellStyle name="Normal 118" xfId="346"/>
    <cellStyle name="Normal 119" xfId="347"/>
    <cellStyle name="Normal 12" xfId="348"/>
    <cellStyle name="Normal 120" xfId="349"/>
    <cellStyle name="Normal 121" xfId="350"/>
    <cellStyle name="Normal 122" xfId="351"/>
    <cellStyle name="Normal 123" xfId="352"/>
    <cellStyle name="Normal 124" xfId="353"/>
    <cellStyle name="Normal 125" xfId="354"/>
    <cellStyle name="Normal 126" xfId="355"/>
    <cellStyle name="Normal 127" xfId="356"/>
    <cellStyle name="Normal 128" xfId="357"/>
    <cellStyle name="Normal 129" xfId="358"/>
    <cellStyle name="Normal 13" xfId="63"/>
    <cellStyle name="Normal 13 2" xfId="359"/>
    <cellStyle name="Normal 130" xfId="360"/>
    <cellStyle name="Normal 131" xfId="361"/>
    <cellStyle name="Normal 132" xfId="362"/>
    <cellStyle name="Normal 133" xfId="363"/>
    <cellStyle name="Normal 134" xfId="364"/>
    <cellStyle name="Normal 135" xfId="365"/>
    <cellStyle name="Normal 136" xfId="366"/>
    <cellStyle name="Normal 137" xfId="367"/>
    <cellStyle name="Normal 138" xfId="368"/>
    <cellStyle name="Normal 139" xfId="369"/>
    <cellStyle name="Normal 14" xfId="370"/>
    <cellStyle name="Normal 140" xfId="371"/>
    <cellStyle name="Normal 141" xfId="372"/>
    <cellStyle name="Normal 142" xfId="373"/>
    <cellStyle name="Normal 143" xfId="374"/>
    <cellStyle name="Normal 144" xfId="375"/>
    <cellStyle name="Normal 145" xfId="376"/>
    <cellStyle name="Normal 146" xfId="377"/>
    <cellStyle name="Normal 147" xfId="378"/>
    <cellStyle name="Normal 148" xfId="379"/>
    <cellStyle name="Normal 149" xfId="380"/>
    <cellStyle name="Normal 15" xfId="381"/>
    <cellStyle name="Normal 150" xfId="382"/>
    <cellStyle name="Normal 151" xfId="383"/>
    <cellStyle name="Normal 152" xfId="384"/>
    <cellStyle name="Normal 153" xfId="385"/>
    <cellStyle name="Normal 154" xfId="386"/>
    <cellStyle name="Normal 155" xfId="387"/>
    <cellStyle name="Normal 156" xfId="388"/>
    <cellStyle name="Normal 157" xfId="389"/>
    <cellStyle name="Normal 158" xfId="390"/>
    <cellStyle name="Normal 159" xfId="391"/>
    <cellStyle name="Normal 16" xfId="392"/>
    <cellStyle name="Normal 160" xfId="393"/>
    <cellStyle name="Normal 161" xfId="394"/>
    <cellStyle name="Normal 162" xfId="395"/>
    <cellStyle name="Normal 163" xfId="396"/>
    <cellStyle name="Normal 164" xfId="397"/>
    <cellStyle name="Normal 165" xfId="398"/>
    <cellStyle name="Normal 166" xfId="399"/>
    <cellStyle name="Normal 167" xfId="400"/>
    <cellStyle name="Normal 168" xfId="401"/>
    <cellStyle name="Normal 169" xfId="402"/>
    <cellStyle name="Normal 17" xfId="403"/>
    <cellStyle name="Normal 170" xfId="404"/>
    <cellStyle name="Normal 170 2" xfId="405"/>
    <cellStyle name="Normal 171" xfId="406"/>
    <cellStyle name="Normal 172" xfId="407"/>
    <cellStyle name="Normal 173" xfId="408"/>
    <cellStyle name="Normal 174" xfId="409"/>
    <cellStyle name="Normal 175" xfId="410"/>
    <cellStyle name="Normal 176" xfId="411"/>
    <cellStyle name="Normal 177" xfId="412"/>
    <cellStyle name="Normal 178" xfId="413"/>
    <cellStyle name="Normal 179" xfId="573"/>
    <cellStyle name="Normal 18" xfId="414"/>
    <cellStyle name="Normal 180" xfId="574"/>
    <cellStyle name="Normal 181" xfId="576"/>
    <cellStyle name="Normal 182" xfId="577"/>
    <cellStyle name="Normal 183" xfId="578"/>
    <cellStyle name="Normal 184" xfId="593"/>
    <cellStyle name="Normal 185" xfId="594"/>
    <cellStyle name="Normal 186" xfId="592"/>
    <cellStyle name="Normal 187" xfId="595"/>
    <cellStyle name="Normal 188" xfId="596"/>
    <cellStyle name="Normal 189" xfId="597"/>
    <cellStyle name="Normal 19" xfId="415"/>
    <cellStyle name="Normal 190" xfId="598"/>
    <cellStyle name="Normal 191" xfId="599"/>
    <cellStyle name="Normal 192" xfId="613"/>
    <cellStyle name="Normal 193" xfId="614"/>
    <cellStyle name="Normal 194" xfId="628"/>
    <cellStyle name="Normal 2" xfId="64"/>
    <cellStyle name="Normal 2 2" xfId="216"/>
    <cellStyle name="Normal 2 2 2" xfId="416"/>
    <cellStyle name="Normal 2 3" xfId="417"/>
    <cellStyle name="Normal 2 4" xfId="418"/>
    <cellStyle name="Normal 20" xfId="419"/>
    <cellStyle name="Normal 21" xfId="420"/>
    <cellStyle name="Normal 22" xfId="421"/>
    <cellStyle name="Normal 23" xfId="422"/>
    <cellStyle name="Normal 24" xfId="423"/>
    <cellStyle name="Normal 25" xfId="424"/>
    <cellStyle name="Normal 26" xfId="425"/>
    <cellStyle name="Normal 27" xfId="426"/>
    <cellStyle name="Normal 28" xfId="427"/>
    <cellStyle name="Normal 29" xfId="428"/>
    <cellStyle name="Normal 3" xfId="65"/>
    <cellStyle name="Normal 3 2" xfId="429"/>
    <cellStyle name="Normal 3 3" xfId="430"/>
    <cellStyle name="Normal 30" xfId="431"/>
    <cellStyle name="Normal 31" xfId="432"/>
    <cellStyle name="Normal 32" xfId="433"/>
    <cellStyle name="Normal 33" xfId="434"/>
    <cellStyle name="Normal 34" xfId="435"/>
    <cellStyle name="Normal 35" xfId="436"/>
    <cellStyle name="Normal 36" xfId="437"/>
    <cellStyle name="Normal 37" xfId="438"/>
    <cellStyle name="Normal 38" xfId="439"/>
    <cellStyle name="Normal 39" xfId="440"/>
    <cellStyle name="Normal 4" xfId="66"/>
    <cellStyle name="Normal 4 2" xfId="67"/>
    <cellStyle name="Normal 4 2 2" xfId="441"/>
    <cellStyle name="Normal 4 3" xfId="442"/>
    <cellStyle name="Normal 4 4" xfId="443"/>
    <cellStyle name="Normal 4 5" xfId="444"/>
    <cellStyle name="Normal 40" xfId="445"/>
    <cellStyle name="Normal 41" xfId="446"/>
    <cellStyle name="Normal 42" xfId="447"/>
    <cellStyle name="Normal 43" xfId="448"/>
    <cellStyle name="Normal 44" xfId="449"/>
    <cellStyle name="Normal 45" xfId="450"/>
    <cellStyle name="Normal 46" xfId="451"/>
    <cellStyle name="Normal 47" xfId="452"/>
    <cellStyle name="Normal 48" xfId="453"/>
    <cellStyle name="Normal 49" xfId="454"/>
    <cellStyle name="Normal 5" xfId="68"/>
    <cellStyle name="Normal 5 2" xfId="455"/>
    <cellStyle name="Normal 5 3" xfId="456"/>
    <cellStyle name="Normal 5 4" xfId="457"/>
    <cellStyle name="Normal 50" xfId="458"/>
    <cellStyle name="Normal 51" xfId="459"/>
    <cellStyle name="Normal 52" xfId="460"/>
    <cellStyle name="Normal 53" xfId="461"/>
    <cellStyle name="Normal 54" xfId="462"/>
    <cellStyle name="Normal 55" xfId="463"/>
    <cellStyle name="Normal 56" xfId="464"/>
    <cellStyle name="Normal 57" xfId="465"/>
    <cellStyle name="Normal 58" xfId="466"/>
    <cellStyle name="Normal 59" xfId="467"/>
    <cellStyle name="Normal 6" xfId="69"/>
    <cellStyle name="Normal 6 2" xfId="468"/>
    <cellStyle name="Normal 6 3" xfId="469"/>
    <cellStyle name="Normal 6 4" xfId="470"/>
    <cellStyle name="Normal 60" xfId="471"/>
    <cellStyle name="Normal 61" xfId="472"/>
    <cellStyle name="Normal 62" xfId="473"/>
    <cellStyle name="Normal 63" xfId="474"/>
    <cellStyle name="Normal 63 2" xfId="475"/>
    <cellStyle name="Normal 64" xfId="476"/>
    <cellStyle name="Normal 64 2" xfId="477"/>
    <cellStyle name="Normal 65" xfId="478"/>
    <cellStyle name="Normal 65 2" xfId="479"/>
    <cellStyle name="Normal 66" xfId="480"/>
    <cellStyle name="Normal 66 2" xfId="481"/>
    <cellStyle name="Normal 67" xfId="482"/>
    <cellStyle name="Normal 67 2" xfId="483"/>
    <cellStyle name="Normal 68" xfId="484"/>
    <cellStyle name="Normal 68 2" xfId="485"/>
    <cellStyle name="Normal 69" xfId="486"/>
    <cellStyle name="Normal 69 2" xfId="487"/>
    <cellStyle name="Normal 7" xfId="70"/>
    <cellStyle name="Normal 7 2" xfId="488"/>
    <cellStyle name="Normal 7 3" xfId="489"/>
    <cellStyle name="Normal 70" xfId="490"/>
    <cellStyle name="Normal 70 2" xfId="491"/>
    <cellStyle name="Normal 71" xfId="492"/>
    <cellStyle name="Normal 71 2" xfId="493"/>
    <cellStyle name="Normal 72" xfId="494"/>
    <cellStyle name="Normal 72 2" xfId="495"/>
    <cellStyle name="Normal 73" xfId="496"/>
    <cellStyle name="Normal 73 2" xfId="497"/>
    <cellStyle name="Normal 74" xfId="498"/>
    <cellStyle name="Normal 74 2" xfId="499"/>
    <cellStyle name="Normal 75" xfId="500"/>
    <cellStyle name="Normal 75 2" xfId="501"/>
    <cellStyle name="Normal 76" xfId="502"/>
    <cellStyle name="Normal 76 2" xfId="503"/>
    <cellStyle name="Normal 77" xfId="504"/>
    <cellStyle name="Normal 77 2" xfId="505"/>
    <cellStyle name="Normal 78" xfId="506"/>
    <cellStyle name="Normal 78 2" xfId="507"/>
    <cellStyle name="Normal 79" xfId="508"/>
    <cellStyle name="Normal 79 2" xfId="509"/>
    <cellStyle name="Normal 8" xfId="128"/>
    <cellStyle name="Normal 8 2" xfId="510"/>
    <cellStyle name="Normal 80" xfId="511"/>
    <cellStyle name="Normal 80 2" xfId="512"/>
    <cellStyle name="Normal 81" xfId="513"/>
    <cellStyle name="Normal 81 2" xfId="514"/>
    <cellStyle name="Normal 82" xfId="515"/>
    <cellStyle name="Normal 82 2" xfId="516"/>
    <cellStyle name="Normal 83" xfId="517"/>
    <cellStyle name="Normal 83 2" xfId="518"/>
    <cellStyle name="Normal 84" xfId="519"/>
    <cellStyle name="Normal 84 2" xfId="520"/>
    <cellStyle name="Normal 85" xfId="521"/>
    <cellStyle name="Normal 85 2" xfId="522"/>
    <cellStyle name="Normal 86" xfId="523"/>
    <cellStyle name="Normal 86 2" xfId="524"/>
    <cellStyle name="Normal 87" xfId="525"/>
    <cellStyle name="Normal 87 2" xfId="526"/>
    <cellStyle name="Normal 88" xfId="527"/>
    <cellStyle name="Normal 88 2" xfId="528"/>
    <cellStyle name="Normal 89" xfId="529"/>
    <cellStyle name="Normal 9" xfId="204"/>
    <cellStyle name="Normal 9 2" xfId="530"/>
    <cellStyle name="Normal 90" xfId="531"/>
    <cellStyle name="Normal 90 2" xfId="532"/>
    <cellStyle name="Normal 91" xfId="533"/>
    <cellStyle name="Normal 91 2" xfId="534"/>
    <cellStyle name="Normal 92" xfId="535"/>
    <cellStyle name="Normal 92 2" xfId="536"/>
    <cellStyle name="Normal 93" xfId="537"/>
    <cellStyle name="Normal 93 2" xfId="538"/>
    <cellStyle name="Normal 94" xfId="539"/>
    <cellStyle name="Normal 95" xfId="540"/>
    <cellStyle name="Normal 96" xfId="541"/>
    <cellStyle name="Normal 97" xfId="542"/>
    <cellStyle name="Normal 98" xfId="543"/>
    <cellStyle name="Normal 99" xfId="544"/>
    <cellStyle name="Normal_Attachment GG (2)" xfId="271"/>
    <cellStyle name="Normal_Attachment O &amp; GG Final 11_11_09" xfId="71"/>
    <cellStyle name="Normal_Schedule O Info for Mike" xfId="270"/>
    <cellStyle name="Normal_Sheet1" xfId="269"/>
    <cellStyle name="Normal_Sheet3" xfId="268"/>
    <cellStyle name="Note 2" xfId="217"/>
    <cellStyle name="Note 2 2" xfId="545"/>
    <cellStyle name="Note 3" xfId="546"/>
    <cellStyle name="Note 4" xfId="575"/>
    <cellStyle name="Note 5" xfId="579"/>
    <cellStyle name="Note 6" xfId="600"/>
    <cellStyle name="Note 7" xfId="615"/>
    <cellStyle name="Note 8" xfId="629"/>
    <cellStyle name="Output" xfId="237" builtinId="21" customBuiltin="1"/>
    <cellStyle name="Output 2" xfId="218"/>
    <cellStyle name="Output 2 2" xfId="547"/>
    <cellStyle name="Percent" xfId="72" builtinId="5"/>
    <cellStyle name="Percent [2]" xfId="73"/>
    <cellStyle name="Percent [2] 2" xfId="127"/>
    <cellStyle name="Percent 10" xfId="548"/>
    <cellStyle name="Percent 11" xfId="549"/>
    <cellStyle name="Percent 12" xfId="550"/>
    <cellStyle name="Percent 13" xfId="551"/>
    <cellStyle name="Percent 14" xfId="552"/>
    <cellStyle name="Percent 15" xfId="553"/>
    <cellStyle name="Percent 16" xfId="554"/>
    <cellStyle name="Percent 17" xfId="555"/>
    <cellStyle name="Percent 18" xfId="556"/>
    <cellStyle name="Percent 19" xfId="557"/>
    <cellStyle name="Percent 2" xfId="74"/>
    <cellStyle name="Percent 20" xfId="558"/>
    <cellStyle name="Percent 21" xfId="559"/>
    <cellStyle name="Percent 22" xfId="560"/>
    <cellStyle name="Percent 23" xfId="561"/>
    <cellStyle name="Percent 24" xfId="562"/>
    <cellStyle name="Percent 25" xfId="563"/>
    <cellStyle name="Percent 3" xfId="75"/>
    <cellStyle name="Percent 4" xfId="219"/>
    <cellStyle name="Percent 4 2" xfId="564"/>
    <cellStyle name="Percent 5" xfId="226"/>
    <cellStyle name="Percent 5 2" xfId="565"/>
    <cellStyle name="Percent 6" xfId="223"/>
    <cellStyle name="Percent 6 2" xfId="566"/>
    <cellStyle name="Percent 7" xfId="567"/>
    <cellStyle name="Percent 8" xfId="568"/>
    <cellStyle name="Percent 9" xfId="569"/>
    <cellStyle name="PSChar" xfId="76"/>
    <cellStyle name="PSDate" xfId="77"/>
    <cellStyle name="PSDec" xfId="78"/>
    <cellStyle name="PSdesc" xfId="79"/>
    <cellStyle name="PSHeading" xfId="80"/>
    <cellStyle name="PSInt" xfId="81"/>
    <cellStyle name="PSSpacer" xfId="82"/>
    <cellStyle name="PStest" xfId="83"/>
    <cellStyle name="R00A" xfId="84"/>
    <cellStyle name="R00B" xfId="85"/>
    <cellStyle name="R00L" xfId="86"/>
    <cellStyle name="R01A" xfId="87"/>
    <cellStyle name="R01B" xfId="88"/>
    <cellStyle name="R01H" xfId="89"/>
    <cellStyle name="R01L" xfId="90"/>
    <cellStyle name="R02A" xfId="91"/>
    <cellStyle name="R02B" xfId="92"/>
    <cellStyle name="R02H" xfId="93"/>
    <cellStyle name="R02L" xfId="94"/>
    <cellStyle name="R03A" xfId="95"/>
    <cellStyle name="R03B" xfId="96"/>
    <cellStyle name="R03H" xfId="97"/>
    <cellStyle name="R03L" xfId="98"/>
    <cellStyle name="R04A" xfId="99"/>
    <cellStyle name="R04B" xfId="100"/>
    <cellStyle name="R04H" xfId="101"/>
    <cellStyle name="R04L" xfId="102"/>
    <cellStyle name="R05A" xfId="103"/>
    <cellStyle name="R05B" xfId="104"/>
    <cellStyle name="R05H" xfId="105"/>
    <cellStyle name="R05L" xfId="106"/>
    <cellStyle name="R06A" xfId="107"/>
    <cellStyle name="R06B" xfId="108"/>
    <cellStyle name="R06H" xfId="109"/>
    <cellStyle name="R06L" xfId="110"/>
    <cellStyle name="R07A" xfId="111"/>
    <cellStyle name="R07B" xfId="112"/>
    <cellStyle name="R07H" xfId="113"/>
    <cellStyle name="R07L" xfId="114"/>
    <cellStyle name="RevList" xfId="115"/>
    <cellStyle name="Subtotal" xfId="116"/>
    <cellStyle name="Title" xfId="228" builtinId="15" customBuiltin="1"/>
    <cellStyle name="Title 2" xfId="220"/>
    <cellStyle name="Title 2 2" xfId="570"/>
    <cellStyle name="Total" xfId="243" builtinId="25" customBuiltin="1"/>
    <cellStyle name="Total 2" xfId="117"/>
    <cellStyle name="Total 2 2" xfId="571"/>
    <cellStyle name="Total 3" xfId="221"/>
    <cellStyle name="Warning Text" xfId="241" builtinId="11" customBuiltin="1"/>
    <cellStyle name="Warning Text 2" xfId="222"/>
    <cellStyle name="Warning Text 2 2" xfId="57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st%20of%20Service%20Studies/1997/Misc/DepnAlloc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memo"/>
      <sheetName val="compare1"/>
      <sheetName val="compare2"/>
      <sheetName val="NEPIS"/>
      <sheetName val="Percents"/>
      <sheetName val="Reserve"/>
    </sheetNames>
    <sheetDataSet>
      <sheetData sheetId="0">
        <row r="36">
          <cell r="G36">
            <v>3.1555953393734217E-2</v>
          </cell>
          <cell r="H36">
            <v>0.44975449000000001</v>
          </cell>
          <cell r="I36">
            <v>3.1301695685717203E-2</v>
          </cell>
          <cell r="J36">
            <v>9.5491549999999994E-2</v>
          </cell>
          <cell r="K36">
            <v>6.6459535260169353E-3</v>
          </cell>
          <cell r="L36">
            <v>1.3461999999999641E-3</v>
          </cell>
          <cell r="M36">
            <v>9.369187783341835E-5</v>
          </cell>
        </row>
        <row r="37">
          <cell r="G37">
            <v>8.6395551857412836E-3</v>
          </cell>
          <cell r="H37">
            <v>0.45684071999999998</v>
          </cell>
          <cell r="I37">
            <v>9.0452856203557964E-3</v>
          </cell>
          <cell r="J37">
            <v>0.10681035999999999</v>
          </cell>
          <cell r="K37">
            <v>2.1148075710348802E-3</v>
          </cell>
          <cell r="L37">
            <v>0</v>
          </cell>
          <cell r="M37">
            <v>0</v>
          </cell>
        </row>
        <row r="38">
          <cell r="G38">
            <v>0.4489982669233516</v>
          </cell>
          <cell r="I38">
            <v>0.45366685563460774</v>
          </cell>
          <cell r="K38">
            <v>9.4341407208555272E-2</v>
          </cell>
          <cell r="M38">
            <v>2.9934702334854296E-3</v>
          </cell>
        </row>
        <row r="43">
          <cell r="G43">
            <v>0.18763902662435747</v>
          </cell>
          <cell r="H43">
            <v>0.38110751999999998</v>
          </cell>
          <cell r="I43">
            <v>0.13150473715669542</v>
          </cell>
          <cell r="J43">
            <v>7.3027910000000001E-2</v>
          </cell>
          <cell r="K43">
            <v>2.5198967760207955E-2</v>
          </cell>
          <cell r="L43">
            <v>2.076980000000006E-3</v>
          </cell>
          <cell r="M43">
            <v>7.1668149969781236E-4</v>
          </cell>
        </row>
        <row r="44">
          <cell r="G44">
            <v>3.7005018703275681E-2</v>
          </cell>
          <cell r="H44">
            <v>0.39601945999999999</v>
          </cell>
          <cell r="I44">
            <v>2.856413339067676E-2</v>
          </cell>
          <cell r="J44">
            <v>7.9997230000000003E-2</v>
          </cell>
          <cell r="K44">
            <v>5.7700486450959982E-3</v>
          </cell>
          <cell r="L44">
            <v>1.0937549999999963E-2</v>
          </cell>
          <cell r="M44">
            <v>7.8890476030444451E-4</v>
          </cell>
        </row>
        <row r="45">
          <cell r="G45">
            <v>0.12636103011790398</v>
          </cell>
          <cell r="H45">
            <v>0.45366446999999999</v>
          </cell>
          <cell r="I45">
            <v>0.12766544711804123</v>
          </cell>
          <cell r="J45">
            <v>9.4356040000000002E-2</v>
          </cell>
          <cell r="K45">
            <v>2.6552676772081764E-2</v>
          </cell>
          <cell r="L45">
            <v>2.9503200000000618E-3</v>
          </cell>
          <cell r="M45">
            <v>8.3024778630186162E-4</v>
          </cell>
        </row>
        <row r="46">
          <cell r="G46">
            <v>9.8716704747464801E-2</v>
          </cell>
          <cell r="H46">
            <v>0.44572827999999998</v>
          </cell>
          <cell r="I46">
            <v>9.5346229378553665E-2</v>
          </cell>
          <cell r="J46">
            <v>9.2770350000000001E-2</v>
          </cell>
          <cell r="K46">
            <v>1.9844608178392238E-2</v>
          </cell>
          <cell r="L46">
            <v>1.6660000000001673E-5</v>
          </cell>
          <cell r="M46">
            <v>3.5637590270172301E-6</v>
          </cell>
        </row>
        <row r="47">
          <cell r="G47">
            <v>3.517698638687082E-2</v>
          </cell>
          <cell r="H47">
            <v>0.44955867999999999</v>
          </cell>
          <cell r="I47">
            <v>3.4511631408741993E-2</v>
          </cell>
          <cell r="J47">
            <v>9.2215530000000004E-2</v>
          </cell>
          <cell r="K47">
            <v>7.0791834817243212E-3</v>
          </cell>
          <cell r="L47">
            <v>0</v>
          </cell>
          <cell r="M47">
            <v>0</v>
          </cell>
        </row>
        <row r="48">
          <cell r="G48">
            <v>4.6794810117264506E-3</v>
          </cell>
          <cell r="H48">
            <v>0.45684071999999998</v>
          </cell>
          <cell r="I48">
            <v>4.899238606167376E-3</v>
          </cell>
          <cell r="J48">
            <v>0.10681035999999999</v>
          </cell>
          <cell r="K48">
            <v>1.1454527066909353E-3</v>
          </cell>
          <cell r="L48">
            <v>0</v>
          </cell>
          <cell r="M48">
            <v>0</v>
          </cell>
        </row>
        <row r="49">
          <cell r="G49">
            <v>0.48957824759159924</v>
          </cell>
          <cell r="I49">
            <v>0.42249141705887644</v>
          </cell>
          <cell r="K49">
            <v>8.559093754419321E-2</v>
          </cell>
          <cell r="M49">
            <v>2.339397805331136E-3</v>
          </cell>
        </row>
        <row r="53">
          <cell r="I53" t="str">
            <v xml:space="preserve"> (8)  Col. (c) x Col. (e)</v>
          </cell>
        </row>
        <row r="54">
          <cell r="I54" t="str">
            <v xml:space="preserve"> (9)  Col. (c) x Col. (g)</v>
          </cell>
        </row>
        <row r="55">
          <cell r="I55" t="str">
            <v xml:space="preserve"> (10)  Col. (c) x Col. (i)</v>
          </cell>
        </row>
        <row r="56">
          <cell r="I56" t="str">
            <v xml:space="preserve"> (11)  Col. (c) x Col. (k)</v>
          </cell>
        </row>
        <row r="57">
          <cell r="I57" t="str">
            <v xml:space="preserve"> (12)  1998 Functionalization run, page 1 of 6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07"/>
  <sheetViews>
    <sheetView tabSelected="1" topLeftCell="A49" zoomScale="80" zoomScaleNormal="80" workbookViewId="0">
      <selection activeCell="C78" sqref="C78"/>
    </sheetView>
  </sheetViews>
  <sheetFormatPr defaultRowHeight="15"/>
  <cols>
    <col min="1" max="1" width="6" style="1" customWidth="1"/>
    <col min="2" max="2" width="1.44140625" style="1" customWidth="1"/>
    <col min="3" max="3" width="39.109375" style="1" customWidth="1"/>
    <col min="4" max="4" width="12" style="1" customWidth="1"/>
    <col min="5" max="5" width="14.44140625" style="1" customWidth="1"/>
    <col min="6" max="6" width="11.88671875" style="1" customWidth="1"/>
    <col min="7" max="7" width="14.109375" style="1" customWidth="1"/>
    <col min="8" max="8" width="13.88671875" style="1" customWidth="1"/>
    <col min="9" max="9" width="12.77734375" style="1" customWidth="1"/>
    <col min="10" max="10" width="13.77734375" style="1" bestFit="1" customWidth="1"/>
    <col min="11" max="11" width="13.5546875" style="1" customWidth="1"/>
    <col min="12" max="12" width="15.109375" style="1" customWidth="1"/>
    <col min="13" max="13" width="12.77734375" style="1" customWidth="1"/>
    <col min="14" max="14" width="13.88671875" style="1" customWidth="1"/>
    <col min="15" max="15" width="1.88671875" style="1" customWidth="1"/>
    <col min="16" max="16" width="13" style="1" customWidth="1"/>
    <col min="17" max="17" width="11.109375" style="1" bestFit="1" customWidth="1"/>
    <col min="18" max="16384" width="8.88671875" style="1"/>
  </cols>
  <sheetData>
    <row r="1" spans="1:65">
      <c r="N1" s="87"/>
    </row>
    <row r="2" spans="1:65">
      <c r="N2" s="6"/>
    </row>
    <row r="3" spans="1:65">
      <c r="N3" s="6"/>
    </row>
    <row r="5" spans="1:65">
      <c r="N5" s="6" t="s">
        <v>29</v>
      </c>
    </row>
    <row r="6" spans="1:65">
      <c r="C6" s="7" t="s">
        <v>30</v>
      </c>
      <c r="D6" s="7"/>
      <c r="E6" s="7"/>
      <c r="F6" s="7"/>
      <c r="G6" s="8" t="s">
        <v>16</v>
      </c>
      <c r="H6" s="7"/>
      <c r="I6" s="7"/>
      <c r="J6" s="7"/>
      <c r="K6" s="9"/>
      <c r="M6" s="10"/>
      <c r="N6" s="11" t="str">
        <f>G9</f>
        <v>Otter Tail Power Company</v>
      </c>
      <c r="O6" s="4"/>
      <c r="P6" s="12"/>
      <c r="Q6" s="12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>
      <c r="C7" s="7"/>
      <c r="D7" s="7"/>
      <c r="E7" s="13" t="s">
        <v>5</v>
      </c>
      <c r="F7" s="13"/>
      <c r="G7" s="13" t="s">
        <v>31</v>
      </c>
      <c r="H7" s="13"/>
      <c r="I7" s="13"/>
      <c r="J7" s="13"/>
      <c r="K7" s="9"/>
      <c r="M7" s="10"/>
      <c r="N7" s="9"/>
      <c r="O7" s="4"/>
      <c r="P7" s="14"/>
      <c r="Q7" s="12"/>
      <c r="R7" s="4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>
      <c r="C8" s="10"/>
      <c r="D8" s="10"/>
      <c r="E8" s="10"/>
      <c r="F8" s="10"/>
      <c r="G8" s="10"/>
      <c r="H8" s="10"/>
      <c r="I8" s="10"/>
      <c r="J8" s="10"/>
      <c r="K8" s="10"/>
      <c r="M8" s="10"/>
      <c r="N8" s="10" t="s">
        <v>32</v>
      </c>
      <c r="O8" s="4"/>
      <c r="P8" s="12"/>
      <c r="Q8" s="12"/>
      <c r="R8" s="4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>
      <c r="A9" s="15"/>
      <c r="C9" s="10"/>
      <c r="D9" s="10"/>
      <c r="E9" s="10"/>
      <c r="F9" s="16"/>
      <c r="G9" s="123" t="s">
        <v>0</v>
      </c>
      <c r="H9" s="16"/>
      <c r="I9" s="10"/>
      <c r="J9" s="10"/>
      <c r="K9" s="10"/>
      <c r="L9" s="10"/>
      <c r="M9" s="10"/>
      <c r="N9" s="10"/>
      <c r="O9" s="4"/>
      <c r="P9" s="12"/>
      <c r="Q9" s="12"/>
      <c r="R9" s="4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>
      <c r="A10" s="15"/>
      <c r="C10" s="10"/>
      <c r="D10" s="10"/>
      <c r="E10" s="10"/>
      <c r="F10" s="10"/>
      <c r="G10" s="17"/>
      <c r="H10" s="10"/>
      <c r="I10" s="10"/>
      <c r="J10" s="10"/>
      <c r="K10" s="10"/>
      <c r="L10" s="10"/>
      <c r="M10" s="10"/>
      <c r="N10" s="10"/>
      <c r="O10" s="4"/>
      <c r="P10" s="12"/>
      <c r="Q10" s="12"/>
      <c r="R10" s="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>
      <c r="A11" s="15"/>
      <c r="C11" s="10" t="s">
        <v>33</v>
      </c>
      <c r="D11" s="10"/>
      <c r="E11" s="10"/>
      <c r="F11" s="10"/>
      <c r="G11" s="17"/>
      <c r="H11" s="10"/>
      <c r="I11" s="10"/>
      <c r="J11" s="10"/>
      <c r="K11" s="10"/>
      <c r="L11" s="10"/>
      <c r="M11" s="10"/>
      <c r="N11" s="10"/>
      <c r="O11" s="4"/>
      <c r="P11" s="12"/>
      <c r="Q11" s="12"/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>
      <c r="A12" s="15"/>
      <c r="C12" s="10"/>
      <c r="D12" s="10"/>
      <c r="E12" s="10"/>
      <c r="F12" s="10"/>
      <c r="G12" s="17"/>
      <c r="L12" s="10"/>
      <c r="M12" s="10"/>
      <c r="N12" s="10"/>
      <c r="O12" s="4"/>
      <c r="P12" s="4"/>
      <c r="Q12" s="4"/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>
      <c r="A13" s="15"/>
      <c r="C13" s="10"/>
      <c r="D13" s="10"/>
      <c r="E13" s="10"/>
      <c r="F13" s="10"/>
      <c r="G13" s="10"/>
      <c r="L13" s="18"/>
      <c r="M13" s="10"/>
      <c r="N13" s="10"/>
      <c r="O13" s="4"/>
      <c r="P13" s="4"/>
      <c r="Q13" s="4"/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>
      <c r="C14" s="19" t="s">
        <v>6</v>
      </c>
      <c r="D14" s="19"/>
      <c r="E14" s="19" t="s">
        <v>7</v>
      </c>
      <c r="F14" s="19"/>
      <c r="G14" s="19" t="s">
        <v>8</v>
      </c>
      <c r="L14" s="20" t="s">
        <v>14</v>
      </c>
      <c r="M14" s="13"/>
      <c r="N14" s="20"/>
      <c r="O14" s="21"/>
      <c r="P14" s="20"/>
      <c r="Q14" s="21"/>
      <c r="R14" s="2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15.75">
      <c r="C15" s="23"/>
      <c r="D15" s="23"/>
      <c r="E15" s="24" t="s">
        <v>9</v>
      </c>
      <c r="F15" s="24"/>
      <c r="G15" s="13"/>
      <c r="M15" s="13"/>
      <c r="O15" s="21"/>
      <c r="P15" s="5"/>
      <c r="Q15" s="5"/>
      <c r="R15" s="2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15.75">
      <c r="A16" s="15" t="s">
        <v>1</v>
      </c>
      <c r="C16" s="23"/>
      <c r="D16" s="23"/>
      <c r="E16" s="25" t="s">
        <v>15</v>
      </c>
      <c r="F16" s="25"/>
      <c r="G16" s="26" t="s">
        <v>3</v>
      </c>
      <c r="L16" s="26" t="s">
        <v>10</v>
      </c>
      <c r="M16" s="13"/>
      <c r="O16" s="4"/>
      <c r="P16" s="27"/>
      <c r="Q16" s="5"/>
      <c r="R16" s="2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15.75">
      <c r="A17" s="15" t="s">
        <v>2</v>
      </c>
      <c r="C17" s="28"/>
      <c r="D17" s="28"/>
      <c r="E17" s="13"/>
      <c r="F17" s="13"/>
      <c r="G17" s="13"/>
      <c r="L17" s="13"/>
      <c r="M17" s="13"/>
      <c r="N17" s="13"/>
      <c r="O17" s="4"/>
      <c r="P17" s="21"/>
      <c r="Q17" s="21"/>
      <c r="R17" s="2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15.75">
      <c r="A18" s="29"/>
      <c r="C18" s="23"/>
      <c r="D18" s="23"/>
      <c r="E18" s="13"/>
      <c r="F18" s="13"/>
      <c r="G18" s="13"/>
      <c r="L18" s="13"/>
      <c r="M18" s="13"/>
      <c r="N18" s="13"/>
      <c r="O18" s="4"/>
      <c r="P18" s="21"/>
      <c r="Q18" s="21"/>
      <c r="R18" s="2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>
      <c r="A19" s="30">
        <v>1</v>
      </c>
      <c r="C19" s="23" t="s">
        <v>34</v>
      </c>
      <c r="D19" s="23"/>
      <c r="E19" s="31" t="s">
        <v>35</v>
      </c>
      <c r="F19" s="31"/>
      <c r="G19" s="32">
        <f>274072564+53607317</f>
        <v>327679881</v>
      </c>
      <c r="M19" s="13"/>
      <c r="N19" s="13"/>
      <c r="O19" s="4"/>
      <c r="P19" s="21"/>
      <c r="Q19" s="21"/>
      <c r="R19" s="2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>
      <c r="A20" s="30">
        <v>2</v>
      </c>
      <c r="C20" s="23" t="s">
        <v>36</v>
      </c>
      <c r="D20" s="23"/>
      <c r="E20" s="31" t="s">
        <v>106</v>
      </c>
      <c r="F20" s="31"/>
      <c r="G20" s="33">
        <f>176669962+53607317</f>
        <v>230277279</v>
      </c>
      <c r="M20" s="13"/>
      <c r="N20" s="13"/>
      <c r="O20" s="4"/>
      <c r="P20" s="21"/>
      <c r="Q20" s="21"/>
      <c r="R20" s="2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>
      <c r="A21" s="30"/>
      <c r="E21" s="31"/>
      <c r="F21" s="31"/>
      <c r="M21" s="13"/>
      <c r="N21" s="13"/>
      <c r="O21" s="4"/>
      <c r="P21" s="21"/>
      <c r="Q21" s="21"/>
      <c r="R21" s="2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>
      <c r="A22" s="30"/>
      <c r="C22" s="23" t="s">
        <v>37</v>
      </c>
      <c r="D22" s="23"/>
      <c r="E22" s="31"/>
      <c r="F22" s="31"/>
      <c r="G22" s="13"/>
      <c r="L22" s="13"/>
      <c r="M22" s="13"/>
      <c r="N22" s="13"/>
      <c r="O22" s="21"/>
      <c r="P22" s="21"/>
      <c r="Q22" s="21"/>
      <c r="R22" s="2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>
      <c r="A23" s="30">
        <v>3</v>
      </c>
      <c r="C23" s="23" t="s">
        <v>38</v>
      </c>
      <c r="D23" s="23"/>
      <c r="E23" s="31" t="s">
        <v>39</v>
      </c>
      <c r="F23" s="31"/>
      <c r="G23" s="32">
        <v>15223429</v>
      </c>
      <c r="M23" s="13"/>
      <c r="N23" s="13"/>
      <c r="O23" s="21"/>
      <c r="P23" s="21"/>
      <c r="Q23" s="21"/>
      <c r="R23" s="2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5.75">
      <c r="A24" s="30">
        <v>4</v>
      </c>
      <c r="C24" s="23" t="s">
        <v>40</v>
      </c>
      <c r="D24" s="23"/>
      <c r="E24" s="31" t="s">
        <v>41</v>
      </c>
      <c r="F24" s="31"/>
      <c r="G24" s="34">
        <f>IF(G23=0,0,G23/G19)</f>
        <v>4.6458235255523665E-2</v>
      </c>
      <c r="L24" s="35">
        <f>G24</f>
        <v>4.6458235255523665E-2</v>
      </c>
      <c r="M24" s="13"/>
      <c r="N24" s="36"/>
      <c r="O24" s="37"/>
      <c r="P24" s="38"/>
      <c r="Q24" s="21"/>
      <c r="R24" s="2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15.75">
      <c r="A25" s="30"/>
      <c r="C25" s="23"/>
      <c r="D25" s="23"/>
      <c r="E25" s="31"/>
      <c r="F25" s="31"/>
      <c r="G25" s="34"/>
      <c r="L25" s="35"/>
      <c r="M25" s="13"/>
      <c r="N25" s="36"/>
      <c r="O25" s="37"/>
      <c r="P25" s="38"/>
      <c r="Q25" s="21"/>
      <c r="R25" s="2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5.75">
      <c r="A26" s="92"/>
      <c r="B26" s="89"/>
      <c r="C26" s="93" t="s">
        <v>93</v>
      </c>
      <c r="D26" s="93"/>
      <c r="E26" s="94"/>
      <c r="F26" s="94"/>
      <c r="G26" s="34"/>
      <c r="L26" s="35"/>
      <c r="M26" s="13"/>
      <c r="N26" s="36"/>
      <c r="O26" s="37"/>
      <c r="P26" s="38"/>
      <c r="Q26" s="21"/>
      <c r="R26" s="2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15.75">
      <c r="A27" s="92" t="s">
        <v>43</v>
      </c>
      <c r="B27" s="89"/>
      <c r="C27" s="93" t="s">
        <v>94</v>
      </c>
      <c r="D27" s="93"/>
      <c r="E27" s="95" t="s">
        <v>95</v>
      </c>
      <c r="F27" s="95"/>
      <c r="G27" s="88">
        <v>543165</v>
      </c>
      <c r="H27" s="89"/>
      <c r="I27" s="89"/>
      <c r="J27" s="89"/>
      <c r="K27" s="89"/>
      <c r="L27" s="89"/>
      <c r="M27" s="13"/>
      <c r="N27" s="36"/>
      <c r="O27" s="37"/>
      <c r="P27" s="38"/>
      <c r="Q27" s="21"/>
      <c r="R27" s="2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15.75">
      <c r="A28" s="92" t="s">
        <v>46</v>
      </c>
      <c r="B28" s="89"/>
      <c r="C28" s="93" t="s">
        <v>96</v>
      </c>
      <c r="D28" s="93"/>
      <c r="E28" s="95" t="s">
        <v>48</v>
      </c>
      <c r="F28" s="95"/>
      <c r="G28" s="90">
        <f>IF(G27=0,0,G27/G19)</f>
        <v>1.6576086342023543E-3</v>
      </c>
      <c r="H28" s="89"/>
      <c r="I28" s="89"/>
      <c r="J28" s="89"/>
      <c r="K28" s="89"/>
      <c r="L28" s="91">
        <f>G28</f>
        <v>1.6576086342023543E-3</v>
      </c>
      <c r="M28" s="13"/>
      <c r="N28" s="36"/>
      <c r="O28" s="37"/>
      <c r="P28" s="38"/>
      <c r="Q28" s="21"/>
      <c r="R28" s="22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5.75">
      <c r="A29" s="30"/>
      <c r="C29" s="23"/>
      <c r="D29" s="23"/>
      <c r="E29" s="31"/>
      <c r="F29" s="31"/>
      <c r="G29" s="34"/>
      <c r="L29" s="35"/>
      <c r="M29" s="13"/>
      <c r="N29" s="36"/>
      <c r="O29" s="37"/>
      <c r="P29" s="38"/>
      <c r="Q29" s="21"/>
      <c r="R29" s="2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>
      <c r="A30" s="39"/>
      <c r="C30" s="23" t="s">
        <v>42</v>
      </c>
      <c r="D30" s="23"/>
      <c r="E30" s="40"/>
      <c r="F30" s="40"/>
      <c r="G30" s="13"/>
      <c r="L30" s="13"/>
      <c r="M30" s="13"/>
      <c r="N30" s="13"/>
      <c r="O30" s="21"/>
      <c r="P30" s="13"/>
      <c r="Q30" s="21"/>
      <c r="R30" s="2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15.75">
      <c r="A31" s="96" t="s">
        <v>49</v>
      </c>
      <c r="C31" s="23" t="s">
        <v>44</v>
      </c>
      <c r="D31" s="23"/>
      <c r="E31" s="31" t="s">
        <v>45</v>
      </c>
      <c r="F31" s="31"/>
      <c r="G31" s="32">
        <v>2373190</v>
      </c>
      <c r="M31" s="13"/>
      <c r="N31" s="41"/>
      <c r="O31" s="21"/>
      <c r="P31" s="42"/>
      <c r="Q31" s="5"/>
      <c r="R31" s="2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15.75">
      <c r="A32" s="96" t="s">
        <v>52</v>
      </c>
      <c r="C32" s="23" t="s">
        <v>47</v>
      </c>
      <c r="D32" s="23"/>
      <c r="E32" s="31" t="s">
        <v>107</v>
      </c>
      <c r="F32" s="31"/>
      <c r="G32" s="34">
        <f>IF(G31=0,0,G31/G19)</f>
        <v>7.2424037531922808E-3</v>
      </c>
      <c r="L32" s="35">
        <f>G32</f>
        <v>7.2424037531922808E-3</v>
      </c>
      <c r="M32" s="13"/>
      <c r="N32" s="36"/>
      <c r="O32" s="21"/>
      <c r="P32" s="38"/>
      <c r="Q32" s="5"/>
      <c r="R32" s="2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>
      <c r="A33" s="39"/>
      <c r="C33" s="23"/>
      <c r="D33" s="23"/>
      <c r="E33" s="31"/>
      <c r="F33" s="31"/>
      <c r="G33" s="13"/>
      <c r="L33" s="13"/>
      <c r="M33" s="13"/>
      <c r="Q33" s="21"/>
      <c r="R33" s="2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15.75">
      <c r="A34" s="97" t="s">
        <v>54</v>
      </c>
      <c r="B34" s="43"/>
      <c r="C34" s="28" t="s">
        <v>50</v>
      </c>
      <c r="D34" s="28"/>
      <c r="E34" s="24" t="s">
        <v>103</v>
      </c>
      <c r="F34" s="24"/>
      <c r="G34" s="44"/>
      <c r="L34" s="45">
        <f>L24+L28+L32</f>
        <v>5.5358247642918301E-2</v>
      </c>
      <c r="M34" s="13"/>
      <c r="Q34" s="21"/>
      <c r="R34" s="2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>
      <c r="A35" s="39"/>
      <c r="C35" s="23"/>
      <c r="D35" s="23"/>
      <c r="E35" s="31"/>
      <c r="F35" s="31"/>
      <c r="G35" s="13"/>
      <c r="L35" s="13"/>
      <c r="M35" s="13"/>
      <c r="N35" s="13"/>
      <c r="O35" s="21"/>
      <c r="P35" s="46"/>
      <c r="Q35" s="21"/>
      <c r="R35" s="2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>
      <c r="A36" s="47"/>
      <c r="B36" s="48"/>
      <c r="C36" s="13" t="s">
        <v>51</v>
      </c>
      <c r="D36" s="13"/>
      <c r="E36" s="31"/>
      <c r="F36" s="31"/>
      <c r="G36" s="13"/>
      <c r="L36" s="13"/>
      <c r="M36" s="49"/>
      <c r="N36" s="48"/>
      <c r="Q36" s="5"/>
      <c r="R36" s="21" t="s">
        <v>5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>
      <c r="A37" s="96" t="s">
        <v>56</v>
      </c>
      <c r="B37" s="48"/>
      <c r="C37" s="13" t="s">
        <v>18</v>
      </c>
      <c r="D37" s="13"/>
      <c r="E37" s="31" t="s">
        <v>53</v>
      </c>
      <c r="F37" s="31"/>
      <c r="G37" s="32">
        <v>7938607</v>
      </c>
      <c r="L37" s="13"/>
      <c r="M37" s="49"/>
      <c r="N37" s="48"/>
      <c r="Q37" s="5"/>
      <c r="R37" s="21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>
      <c r="A38" s="96" t="s">
        <v>59</v>
      </c>
      <c r="B38" s="48"/>
      <c r="C38" s="13" t="s">
        <v>55</v>
      </c>
      <c r="D38" s="13"/>
      <c r="E38" s="31" t="s">
        <v>61</v>
      </c>
      <c r="F38" s="31"/>
      <c r="G38" s="34">
        <f>G37/G20</f>
        <v>3.4474121956252574E-2</v>
      </c>
      <c r="L38" s="35">
        <f>G38</f>
        <v>3.4474121956252574E-2</v>
      </c>
      <c r="M38" s="49"/>
      <c r="N38" s="48"/>
      <c r="O38" s="21"/>
      <c r="P38" s="21"/>
      <c r="Q38" s="5"/>
      <c r="R38" s="2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>
      <c r="A39" s="39"/>
      <c r="C39" s="13"/>
      <c r="D39" s="13"/>
      <c r="E39" s="31"/>
      <c r="F39" s="31"/>
      <c r="G39" s="13"/>
      <c r="L39" s="13"/>
      <c r="M39" s="13"/>
      <c r="O39" s="4"/>
      <c r="P39" s="21"/>
      <c r="Q39" s="4"/>
      <c r="R39" s="2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>
      <c r="A40" s="39"/>
      <c r="C40" s="23" t="s">
        <v>19</v>
      </c>
      <c r="D40" s="23"/>
      <c r="E40" s="50"/>
      <c r="F40" s="50"/>
      <c r="M40" s="13"/>
      <c r="O40" s="21"/>
      <c r="P40" s="21"/>
      <c r="Q40" s="21"/>
      <c r="R40" s="2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>
      <c r="A41" s="96" t="s">
        <v>62</v>
      </c>
      <c r="C41" s="23" t="s">
        <v>57</v>
      </c>
      <c r="D41" s="23"/>
      <c r="E41" s="31" t="s">
        <v>58</v>
      </c>
      <c r="F41" s="31"/>
      <c r="G41" s="32">
        <v>18640643</v>
      </c>
      <c r="L41" s="13"/>
      <c r="M41" s="13"/>
      <c r="O41" s="21"/>
      <c r="P41" s="21"/>
      <c r="Q41" s="21"/>
      <c r="R41" s="2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>
      <c r="A42" s="96" t="s">
        <v>99</v>
      </c>
      <c r="B42" s="48"/>
      <c r="C42" s="13" t="s">
        <v>60</v>
      </c>
      <c r="D42" s="13"/>
      <c r="E42" s="31" t="s">
        <v>102</v>
      </c>
      <c r="F42" s="31"/>
      <c r="G42" s="51">
        <f>G41/G20</f>
        <v>8.0948685345548138E-2</v>
      </c>
      <c r="L42" s="35">
        <f>G42</f>
        <v>8.0948685345548138E-2</v>
      </c>
      <c r="M42" s="13"/>
      <c r="P42" s="2"/>
      <c r="Q42" s="5"/>
      <c r="R42" s="21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>
      <c r="A43" s="39"/>
      <c r="C43" s="23"/>
      <c r="D43" s="23"/>
      <c r="E43" s="31"/>
      <c r="F43" s="31"/>
      <c r="G43" s="13"/>
      <c r="L43" s="13"/>
      <c r="M43" s="13"/>
      <c r="N43" s="50"/>
      <c r="O43" s="21"/>
      <c r="P43" s="21"/>
      <c r="Q43" s="21"/>
      <c r="R43" s="2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15.75">
      <c r="A44" s="97" t="s">
        <v>100</v>
      </c>
      <c r="B44" s="43"/>
      <c r="C44" s="28" t="s">
        <v>63</v>
      </c>
      <c r="D44" s="28"/>
      <c r="E44" s="24" t="s">
        <v>101</v>
      </c>
      <c r="F44" s="24"/>
      <c r="G44" s="44"/>
      <c r="L44" s="45">
        <f>L38+L42</f>
        <v>0.11542280730180071</v>
      </c>
      <c r="M44" s="13"/>
      <c r="N44" s="50"/>
      <c r="O44" s="21"/>
      <c r="P44" s="21"/>
      <c r="Q44" s="21"/>
      <c r="R44" s="2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>
      <c r="M45" s="52"/>
      <c r="N45" s="52"/>
      <c r="O45" s="21"/>
      <c r="P45" s="21"/>
      <c r="Q45" s="21"/>
      <c r="R45" s="2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>
      <c r="M46" s="52"/>
      <c r="N46" s="52"/>
      <c r="O46" s="21"/>
      <c r="P46" s="21"/>
      <c r="Q46" s="21"/>
      <c r="R46" s="2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>
      <c r="M47" s="52"/>
      <c r="N47" s="52"/>
      <c r="O47" s="21"/>
      <c r="P47" s="21"/>
      <c r="Q47" s="21"/>
      <c r="R47" s="2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15.75">
      <c r="A48" s="47"/>
      <c r="B48" s="48"/>
      <c r="C48" s="53"/>
      <c r="D48" s="53"/>
      <c r="E48" s="40"/>
      <c r="F48" s="40"/>
      <c r="G48" s="13"/>
      <c r="H48" s="53"/>
      <c r="I48" s="53"/>
      <c r="J48" s="34"/>
      <c r="K48" s="53"/>
      <c r="L48" s="13"/>
      <c r="M48" s="13"/>
      <c r="N48" s="36"/>
      <c r="O48" s="21"/>
      <c r="P48" s="21"/>
      <c r="Q48" s="42"/>
      <c r="R48" s="21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ht="15.75">
      <c r="A49" s="47"/>
      <c r="B49" s="48"/>
      <c r="C49" s="53"/>
      <c r="D49" s="53"/>
      <c r="E49" s="40"/>
      <c r="F49" s="40"/>
      <c r="G49" s="13"/>
      <c r="H49" s="53"/>
      <c r="I49" s="53"/>
      <c r="J49" s="34"/>
      <c r="K49" s="53"/>
      <c r="L49" s="13"/>
      <c r="M49" s="13"/>
      <c r="N49" s="36"/>
      <c r="O49" s="21"/>
      <c r="P49" s="21"/>
      <c r="Q49" s="42"/>
      <c r="R49" s="21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>
      <c r="A50" s="54"/>
      <c r="B50" s="3"/>
      <c r="C50" s="47"/>
      <c r="D50" s="47"/>
      <c r="E50" s="40"/>
      <c r="F50" s="40"/>
      <c r="G50" s="13"/>
      <c r="H50" s="53"/>
      <c r="I50" s="53"/>
      <c r="J50" s="34"/>
      <c r="K50" s="53"/>
      <c r="M50" s="13"/>
      <c r="N50" s="99"/>
      <c r="O50" s="55"/>
      <c r="P50" s="21"/>
      <c r="Q50" s="42"/>
      <c r="R50" s="21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15.75">
      <c r="A51" s="98"/>
      <c r="B51" s="3"/>
      <c r="C51" s="47"/>
      <c r="D51" s="47"/>
      <c r="E51" s="40"/>
      <c r="F51" s="40"/>
      <c r="G51" s="13"/>
      <c r="H51" s="53"/>
      <c r="I51" s="53"/>
      <c r="J51" s="34"/>
      <c r="K51" s="53"/>
      <c r="M51" s="13"/>
      <c r="N51" s="36"/>
      <c r="O51" s="55"/>
      <c r="P51" s="21"/>
      <c r="Q51" s="42"/>
      <c r="R51" s="21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15.75">
      <c r="A52" s="54"/>
      <c r="B52" s="3"/>
      <c r="C52" s="47"/>
      <c r="D52" s="47"/>
      <c r="E52" s="40"/>
      <c r="F52" s="40"/>
      <c r="G52" s="13"/>
      <c r="H52" s="53"/>
      <c r="I52" s="53"/>
      <c r="J52" s="34"/>
      <c r="K52" s="53"/>
      <c r="M52" s="13"/>
      <c r="N52" s="36"/>
      <c r="O52" s="55"/>
      <c r="P52" s="21"/>
      <c r="Q52" s="42"/>
      <c r="R52" s="21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>
      <c r="A53" s="86"/>
      <c r="C53" s="53"/>
      <c r="D53" s="53"/>
      <c r="E53" s="53"/>
      <c r="F53" s="53"/>
      <c r="G53" s="13"/>
      <c r="H53" s="53"/>
      <c r="I53" s="53"/>
      <c r="J53" s="53"/>
      <c r="K53" s="53"/>
      <c r="M53" s="13"/>
      <c r="N53" s="13"/>
      <c r="O53" s="21"/>
      <c r="P53" s="21"/>
      <c r="Q53" s="5"/>
      <c r="R53" s="21" t="s">
        <v>5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>
      <c r="N54" s="87"/>
    </row>
    <row r="55" spans="1:65">
      <c r="N55" s="87"/>
    </row>
    <row r="58" spans="1:65">
      <c r="A58" s="15"/>
      <c r="C58" s="53"/>
      <c r="D58" s="53"/>
      <c r="E58" s="53"/>
      <c r="F58" s="53"/>
      <c r="G58" s="13"/>
      <c r="H58" s="53"/>
      <c r="I58" s="53"/>
      <c r="J58" s="53"/>
      <c r="K58" s="53"/>
      <c r="M58" s="13"/>
      <c r="N58" s="6" t="s">
        <v>29</v>
      </c>
      <c r="O58" s="21"/>
      <c r="P58" s="4"/>
      <c r="Q58" s="21"/>
      <c r="R58" s="2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>
      <c r="A59" s="15"/>
      <c r="C59" s="23" t="str">
        <f>C6</f>
        <v>Formula Rate calculation</v>
      </c>
      <c r="D59" s="23"/>
      <c r="E59" s="53"/>
      <c r="F59" s="53"/>
      <c r="G59" s="53" t="str">
        <f>G6</f>
        <v xml:space="preserve">     Rate Formula Template</v>
      </c>
      <c r="H59" s="53"/>
      <c r="I59" s="53"/>
      <c r="J59" s="53"/>
      <c r="K59" s="53"/>
      <c r="M59" s="13"/>
      <c r="N59" s="56" t="str">
        <f>N6</f>
        <v>Otter Tail Power Company</v>
      </c>
      <c r="O59" s="21"/>
      <c r="P59" s="4"/>
      <c r="Q59" s="21"/>
      <c r="R59" s="22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>
      <c r="A60" s="15"/>
      <c r="C60" s="23"/>
      <c r="D60" s="23"/>
      <c r="E60" s="53"/>
      <c r="F60" s="53"/>
      <c r="G60" s="53" t="str">
        <f>G7</f>
        <v xml:space="preserve"> Utilizing Attachment O Data</v>
      </c>
      <c r="H60" s="53"/>
      <c r="I60" s="53"/>
      <c r="J60" s="53"/>
      <c r="K60" s="53"/>
      <c r="L60" s="13"/>
      <c r="M60" s="13"/>
      <c r="O60" s="21"/>
      <c r="P60" s="4"/>
      <c r="Q60" s="21"/>
      <c r="R60" s="2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ht="14.25" customHeight="1">
      <c r="A61" s="15"/>
      <c r="C61" s="53"/>
      <c r="D61" s="53"/>
      <c r="E61" s="53"/>
      <c r="F61" s="53"/>
      <c r="G61" s="53"/>
      <c r="H61" s="53"/>
      <c r="I61" s="53"/>
      <c r="J61" s="53"/>
      <c r="K61" s="53"/>
      <c r="M61" s="13"/>
      <c r="N61" s="53" t="s">
        <v>64</v>
      </c>
      <c r="O61" s="21"/>
      <c r="P61" s="4"/>
      <c r="Q61" s="21"/>
      <c r="R61" s="22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>
      <c r="A62" s="15"/>
      <c r="E62" s="53"/>
      <c r="F62" s="53"/>
      <c r="G62" s="53" t="str">
        <f>G9</f>
        <v>Otter Tail Power Company</v>
      </c>
      <c r="H62" s="53"/>
      <c r="I62" s="53"/>
      <c r="J62" s="53"/>
      <c r="K62" s="53"/>
      <c r="L62" s="53"/>
      <c r="M62" s="13"/>
      <c r="N62" s="13"/>
      <c r="O62" s="21"/>
      <c r="P62" s="4"/>
      <c r="Q62" s="21"/>
      <c r="R62" s="22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>
      <c r="A63" s="1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1"/>
      <c r="P63" s="4"/>
      <c r="Q63" s="21"/>
      <c r="R63" s="22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ht="15.75">
      <c r="A64" s="15"/>
      <c r="C64" s="53"/>
      <c r="D64" s="53"/>
      <c r="E64" s="28" t="s">
        <v>65</v>
      </c>
      <c r="F64" s="28"/>
      <c r="H64" s="10"/>
      <c r="I64" s="10"/>
      <c r="J64" s="10"/>
      <c r="K64" s="10"/>
      <c r="L64" s="10"/>
      <c r="M64" s="13"/>
      <c r="N64" s="13"/>
      <c r="O64" s="21"/>
      <c r="P64" s="4"/>
      <c r="Q64" s="21"/>
      <c r="R64" s="22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ht="15.75">
      <c r="A65" s="15"/>
      <c r="C65" s="53"/>
      <c r="D65" s="53"/>
      <c r="E65" s="28"/>
      <c r="F65" s="28"/>
      <c r="H65" s="10"/>
      <c r="I65" s="10"/>
      <c r="J65" s="10"/>
      <c r="K65" s="10"/>
      <c r="L65" s="10"/>
      <c r="M65" s="13"/>
      <c r="N65" s="13"/>
      <c r="O65" s="21"/>
      <c r="P65" s="4"/>
      <c r="Q65" s="21"/>
      <c r="R65" s="2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ht="15.75">
      <c r="A66" s="15"/>
      <c r="C66" s="57">
        <v>-1</v>
      </c>
      <c r="D66" s="57">
        <v>-2</v>
      </c>
      <c r="E66" s="57">
        <v>-3</v>
      </c>
      <c r="F66" s="57">
        <v>-4</v>
      </c>
      <c r="G66" s="57">
        <v>-5</v>
      </c>
      <c r="H66" s="57">
        <v>-6</v>
      </c>
      <c r="I66" s="57">
        <v>-7</v>
      </c>
      <c r="J66" s="57">
        <v>-8</v>
      </c>
      <c r="K66" s="57">
        <v>-9</v>
      </c>
      <c r="L66" s="57">
        <v>-10</v>
      </c>
      <c r="M66" s="57">
        <v>-11</v>
      </c>
      <c r="N66" s="57">
        <v>-12</v>
      </c>
      <c r="O66" s="21"/>
      <c r="P66" s="4"/>
      <c r="Q66" s="21"/>
      <c r="R66" s="2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ht="63">
      <c r="A67" s="58" t="s">
        <v>4</v>
      </c>
      <c r="B67" s="59"/>
      <c r="C67" s="59" t="s">
        <v>66</v>
      </c>
      <c r="D67" s="60" t="s">
        <v>67</v>
      </c>
      <c r="E67" s="61" t="s">
        <v>68</v>
      </c>
      <c r="F67" s="61" t="s">
        <v>50</v>
      </c>
      <c r="G67" s="62" t="s">
        <v>69</v>
      </c>
      <c r="H67" s="61" t="s">
        <v>70</v>
      </c>
      <c r="I67" s="61" t="s">
        <v>63</v>
      </c>
      <c r="J67" s="62" t="s">
        <v>71</v>
      </c>
      <c r="K67" s="61" t="s">
        <v>72</v>
      </c>
      <c r="L67" s="63" t="s">
        <v>73</v>
      </c>
      <c r="M67" s="64" t="s">
        <v>74</v>
      </c>
      <c r="N67" s="63" t="s">
        <v>75</v>
      </c>
      <c r="O67" s="37"/>
      <c r="P67" s="4"/>
      <c r="Q67" s="21"/>
      <c r="R67" s="22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ht="49.5" customHeight="1">
      <c r="A68" s="65"/>
      <c r="B68" s="66"/>
      <c r="C68" s="66"/>
      <c r="D68" s="66"/>
      <c r="E68" s="67" t="s">
        <v>11</v>
      </c>
      <c r="F68" s="67" t="s">
        <v>104</v>
      </c>
      <c r="G68" s="68" t="s">
        <v>76</v>
      </c>
      <c r="H68" s="67" t="s">
        <v>12</v>
      </c>
      <c r="I68" s="67" t="s">
        <v>105</v>
      </c>
      <c r="J68" s="68" t="s">
        <v>77</v>
      </c>
      <c r="K68" s="67" t="s">
        <v>13</v>
      </c>
      <c r="L68" s="101" t="s">
        <v>78</v>
      </c>
      <c r="M68" s="69" t="s">
        <v>79</v>
      </c>
      <c r="N68" s="70" t="s">
        <v>80</v>
      </c>
      <c r="O68" s="21"/>
      <c r="P68" s="4"/>
      <c r="Q68" s="21"/>
      <c r="R68" s="22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>
      <c r="A69" s="71"/>
      <c r="B69" s="10"/>
      <c r="C69" s="10"/>
      <c r="D69" s="10"/>
      <c r="E69" s="10"/>
      <c r="F69" s="10"/>
      <c r="G69" s="72"/>
      <c r="H69" s="10"/>
      <c r="I69" s="10"/>
      <c r="J69" s="72"/>
      <c r="K69" s="10"/>
      <c r="L69" s="72"/>
      <c r="M69" s="13"/>
      <c r="N69" s="73"/>
      <c r="O69" s="21"/>
      <c r="P69" s="4"/>
      <c r="Q69" s="21"/>
      <c r="R69" s="2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s="108" customFormat="1" ht="21" customHeight="1">
      <c r="A70" s="107" t="s">
        <v>17</v>
      </c>
      <c r="C70" s="109" t="s">
        <v>108</v>
      </c>
      <c r="D70" s="110">
        <v>279</v>
      </c>
      <c r="E70" s="220">
        <v>17123482</v>
      </c>
      <c r="F70" s="112">
        <f>$L$34</f>
        <v>5.5358247642918301E-2</v>
      </c>
      <c r="G70" s="113">
        <f>E70*F70</f>
        <v>947925.95706505398</v>
      </c>
      <c r="H70" s="220">
        <v>16844835</v>
      </c>
      <c r="I70" s="112">
        <f>$L$44</f>
        <v>0.11542280730180071</v>
      </c>
      <c r="J70" s="113">
        <f>H70*I70</f>
        <v>1944278.1442356282</v>
      </c>
      <c r="K70" s="221">
        <v>334376</v>
      </c>
      <c r="L70" s="115">
        <f>G70+J70+K70</f>
        <v>3226580.1013006819</v>
      </c>
      <c r="M70" s="116">
        <v>-943774</v>
      </c>
      <c r="N70" s="117">
        <f>L70+M70</f>
        <v>2282806.1013006819</v>
      </c>
      <c r="O70" s="118"/>
      <c r="P70" s="118"/>
      <c r="Q70" s="118"/>
      <c r="R70" s="118"/>
      <c r="S70" s="118"/>
      <c r="T70" s="118"/>
      <c r="U70" s="118"/>
    </row>
    <row r="71" spans="1:65" s="108" customFormat="1" ht="21" customHeight="1">
      <c r="A71" s="107" t="s">
        <v>81</v>
      </c>
      <c r="C71" s="119" t="s">
        <v>109</v>
      </c>
      <c r="D71" s="110">
        <v>286</v>
      </c>
      <c r="E71" s="111">
        <v>47854635</v>
      </c>
      <c r="F71" s="112">
        <f>$L$34</f>
        <v>5.5358247642918301E-2</v>
      </c>
      <c r="G71" s="113">
        <f>E71*F71</f>
        <v>2649148.7351914658</v>
      </c>
      <c r="H71" s="111">
        <v>47517564</v>
      </c>
      <c r="I71" s="112">
        <f>$L$44</f>
        <v>0.11542280730180071</v>
      </c>
      <c r="J71" s="113">
        <f>H71*I71</f>
        <v>5484610.6330229826</v>
      </c>
      <c r="K71" s="114">
        <v>233893</v>
      </c>
      <c r="L71" s="115">
        <f>G71+J71+K71</f>
        <v>8367652.3682144489</v>
      </c>
      <c r="M71" s="116">
        <v>198334</v>
      </c>
      <c r="N71" s="117">
        <f>L71+M71</f>
        <v>8565986.3682144489</v>
      </c>
      <c r="O71" s="118"/>
      <c r="P71" s="118"/>
      <c r="Q71" s="118"/>
      <c r="R71" s="118"/>
      <c r="S71" s="118"/>
      <c r="T71" s="118"/>
      <c r="U71" s="118"/>
    </row>
    <row r="72" spans="1:65" s="108" customFormat="1" ht="21" customHeight="1">
      <c r="A72" s="107" t="s">
        <v>82</v>
      </c>
      <c r="C72" s="106" t="s">
        <v>110</v>
      </c>
      <c r="D72" s="110">
        <v>1462</v>
      </c>
      <c r="E72" s="111">
        <v>394399</v>
      </c>
      <c r="F72" s="112">
        <f>$L$34</f>
        <v>5.5358247642918301E-2</v>
      </c>
      <c r="G72" s="113">
        <f>E72*F72</f>
        <v>21833.237512119336</v>
      </c>
      <c r="H72" s="111">
        <v>382780</v>
      </c>
      <c r="I72" s="112">
        <f>$L$44</f>
        <v>0.11542280730180071</v>
      </c>
      <c r="J72" s="113">
        <f>H72*I72</f>
        <v>44181.542178983276</v>
      </c>
      <c r="K72" s="114">
        <v>6330</v>
      </c>
      <c r="L72" s="115">
        <f>G72+J72+K72</f>
        <v>72344.779691102609</v>
      </c>
      <c r="M72" s="111">
        <v>26255</v>
      </c>
      <c r="N72" s="117">
        <f>L72+M72</f>
        <v>98599.779691102609</v>
      </c>
      <c r="O72" s="118"/>
      <c r="P72" s="118"/>
      <c r="Q72" s="118"/>
      <c r="R72" s="118"/>
      <c r="S72" s="118"/>
      <c r="T72" s="118"/>
      <c r="U72" s="118"/>
    </row>
    <row r="73" spans="1:65" s="108" customFormat="1" ht="21" customHeight="1">
      <c r="A73" s="120" t="s">
        <v>111</v>
      </c>
      <c r="C73" s="219" t="s">
        <v>158</v>
      </c>
      <c r="D73" s="110">
        <v>3156</v>
      </c>
      <c r="E73" s="220">
        <v>7445298</v>
      </c>
      <c r="F73" s="112">
        <f>$L$34</f>
        <v>5.5358247642918301E-2</v>
      </c>
      <c r="G73" s="113">
        <f>E73*F73</f>
        <v>412158.65045932436</v>
      </c>
      <c r="H73" s="220">
        <v>7348373</v>
      </c>
      <c r="I73" s="112">
        <f>$L$44</f>
        <v>0.11542280730180071</v>
      </c>
      <c r="J73" s="113">
        <f>H73*I73</f>
        <v>848169.84076075524</v>
      </c>
      <c r="K73" s="221">
        <v>145387</v>
      </c>
      <c r="L73" s="115">
        <f>G73+J73+K73</f>
        <v>1405715.4912200796</v>
      </c>
      <c r="M73" s="111">
        <v>242277</v>
      </c>
      <c r="N73" s="117">
        <f>L73+M73</f>
        <v>1647992.4912200796</v>
      </c>
      <c r="O73" s="118"/>
      <c r="P73" s="118"/>
      <c r="Q73" s="118"/>
      <c r="R73" s="118"/>
      <c r="S73" s="118"/>
      <c r="T73" s="118"/>
      <c r="U73" s="118"/>
    </row>
    <row r="74" spans="1:65" s="108" customFormat="1" ht="21" customHeight="1">
      <c r="A74" s="120" t="s">
        <v>157</v>
      </c>
      <c r="B74" s="121"/>
      <c r="C74" s="121" t="s">
        <v>112</v>
      </c>
      <c r="D74" s="122">
        <v>3481</v>
      </c>
      <c r="E74" s="111">
        <v>530449</v>
      </c>
      <c r="F74" s="112">
        <f>$L$34</f>
        <v>5.5358247642918301E-2</v>
      </c>
      <c r="G74" s="113">
        <f>E74*F74</f>
        <v>29364.72710393837</v>
      </c>
      <c r="H74" s="111">
        <v>530449</v>
      </c>
      <c r="I74" s="112">
        <f>$L$44</f>
        <v>0.11542280730180071</v>
      </c>
      <c r="J74" s="113">
        <f>H74*I74</f>
        <v>61225.912710432887</v>
      </c>
      <c r="K74" s="114">
        <v>0</v>
      </c>
      <c r="L74" s="115">
        <f>G74+J74+K74</f>
        <v>90590.639814371258</v>
      </c>
      <c r="M74" s="111">
        <v>0</v>
      </c>
      <c r="N74" s="117">
        <f>L74+M74</f>
        <v>90590.639814371258</v>
      </c>
      <c r="O74" s="118"/>
      <c r="P74" s="118"/>
      <c r="Q74" s="118"/>
      <c r="R74" s="118"/>
      <c r="S74" s="118"/>
      <c r="T74" s="118"/>
      <c r="U74" s="118"/>
    </row>
    <row r="75" spans="1:65">
      <c r="A75" s="74"/>
      <c r="G75" s="75"/>
      <c r="J75" s="75"/>
      <c r="L75" s="75"/>
      <c r="N75" s="75"/>
      <c r="O75" s="76"/>
      <c r="P75" s="76"/>
      <c r="Q75" s="76"/>
      <c r="R75" s="76"/>
      <c r="S75" s="76"/>
      <c r="T75" s="76"/>
      <c r="U75" s="76"/>
    </row>
    <row r="76" spans="1:65">
      <c r="A76" s="74"/>
      <c r="G76" s="75"/>
      <c r="J76" s="75"/>
      <c r="L76" s="75"/>
      <c r="N76" s="75"/>
      <c r="O76" s="76"/>
      <c r="P76" s="76"/>
      <c r="Q76" s="76"/>
      <c r="R76" s="76"/>
      <c r="S76" s="76"/>
      <c r="T76" s="76"/>
      <c r="U76" s="76"/>
    </row>
    <row r="77" spans="1:65">
      <c r="A77" s="74"/>
      <c r="G77" s="75"/>
      <c r="J77" s="75"/>
      <c r="L77" s="75"/>
      <c r="N77" s="75"/>
      <c r="O77" s="76"/>
      <c r="P77" s="76"/>
      <c r="Q77" s="76"/>
      <c r="R77" s="76"/>
      <c r="S77" s="76"/>
      <c r="T77" s="76"/>
      <c r="U77" s="76"/>
    </row>
    <row r="78" spans="1:65">
      <c r="A78" s="74"/>
      <c r="G78" s="75"/>
      <c r="J78" s="75"/>
      <c r="L78" s="75"/>
      <c r="N78" s="75"/>
      <c r="O78" s="76"/>
      <c r="P78" s="76"/>
      <c r="Q78" s="76"/>
      <c r="R78" s="76"/>
      <c r="S78" s="76"/>
      <c r="T78" s="76"/>
      <c r="U78" s="76"/>
    </row>
    <row r="79" spans="1:65">
      <c r="A79" s="74"/>
      <c r="C79" s="76"/>
      <c r="D79" s="76"/>
      <c r="E79" s="76"/>
      <c r="F79" s="76"/>
      <c r="G79" s="77"/>
      <c r="H79" s="76"/>
      <c r="I79" s="76"/>
      <c r="J79" s="77"/>
      <c r="K79" s="76"/>
      <c r="L79" s="77"/>
      <c r="M79" s="76"/>
      <c r="N79" s="77"/>
      <c r="O79" s="76"/>
      <c r="P79" s="76"/>
      <c r="Q79" s="76"/>
      <c r="R79" s="76"/>
      <c r="S79" s="76"/>
      <c r="T79" s="76"/>
      <c r="U79" s="76"/>
    </row>
    <row r="80" spans="1:65">
      <c r="A80" s="74"/>
      <c r="C80" s="76"/>
      <c r="D80" s="76"/>
      <c r="E80" s="76"/>
      <c r="F80" s="76"/>
      <c r="G80" s="77"/>
      <c r="H80" s="76"/>
      <c r="I80" s="76"/>
      <c r="J80" s="77"/>
      <c r="K80" s="76"/>
      <c r="L80" s="77"/>
      <c r="M80" s="76"/>
      <c r="N80" s="77"/>
      <c r="O80" s="76"/>
      <c r="P80" s="76"/>
      <c r="Q80" s="76"/>
      <c r="R80" s="76"/>
      <c r="S80" s="76"/>
      <c r="T80" s="76"/>
      <c r="U80" s="76"/>
    </row>
    <row r="81" spans="1:21">
      <c r="A81" s="74"/>
      <c r="C81" s="76"/>
      <c r="D81" s="76"/>
      <c r="E81" s="76"/>
      <c r="F81" s="76"/>
      <c r="G81" s="77"/>
      <c r="H81" s="76"/>
      <c r="I81" s="76"/>
      <c r="J81" s="77"/>
      <c r="K81" s="76"/>
      <c r="L81" s="77"/>
      <c r="M81" s="76"/>
      <c r="N81" s="77"/>
      <c r="O81" s="76"/>
      <c r="P81" s="76"/>
      <c r="Q81" s="76"/>
      <c r="R81" s="76"/>
      <c r="S81" s="76"/>
      <c r="T81" s="76"/>
      <c r="U81" s="76"/>
    </row>
    <row r="82" spans="1:21">
      <c r="A82" s="74"/>
      <c r="C82" s="76"/>
      <c r="D82" s="76"/>
      <c r="E82" s="76"/>
      <c r="F82" s="76"/>
      <c r="G82" s="77"/>
      <c r="H82" s="76"/>
      <c r="I82" s="76"/>
      <c r="J82" s="77"/>
      <c r="K82" s="76"/>
      <c r="L82" s="77"/>
      <c r="M82" s="76"/>
      <c r="N82" s="77"/>
      <c r="O82" s="76"/>
      <c r="P82" s="76"/>
      <c r="Q82" s="76"/>
      <c r="R82" s="76"/>
      <c r="S82" s="76"/>
      <c r="T82" s="76"/>
      <c r="U82" s="76"/>
    </row>
    <row r="83" spans="1:21">
      <c r="A83" s="74"/>
      <c r="C83" s="76"/>
      <c r="D83" s="76"/>
      <c r="E83" s="76"/>
      <c r="F83" s="76"/>
      <c r="G83" s="77"/>
      <c r="H83" s="76"/>
      <c r="I83" s="76"/>
      <c r="J83" s="77"/>
      <c r="K83" s="76"/>
      <c r="L83" s="77"/>
      <c r="M83" s="76"/>
      <c r="N83" s="77"/>
      <c r="O83" s="76"/>
      <c r="P83" s="76"/>
      <c r="Q83" s="76"/>
      <c r="R83" s="76"/>
      <c r="S83" s="76"/>
      <c r="T83" s="76"/>
      <c r="U83" s="76"/>
    </row>
    <row r="84" spans="1:21">
      <c r="A84" s="74"/>
      <c r="C84" s="76"/>
      <c r="D84" s="76"/>
      <c r="E84" s="76"/>
      <c r="F84" s="76"/>
      <c r="G84" s="77"/>
      <c r="H84" s="76"/>
      <c r="I84" s="76"/>
      <c r="J84" s="77"/>
      <c r="K84" s="76"/>
      <c r="L84" s="77"/>
      <c r="M84" s="76"/>
      <c r="N84" s="77"/>
      <c r="O84" s="76"/>
      <c r="P84" s="76"/>
      <c r="Q84" s="76"/>
      <c r="R84" s="76"/>
      <c r="S84" s="76"/>
      <c r="T84" s="76"/>
      <c r="U84" s="76"/>
    </row>
    <row r="85" spans="1:21">
      <c r="A85" s="74"/>
      <c r="C85" s="76"/>
      <c r="D85" s="76"/>
      <c r="E85" s="76"/>
      <c r="F85" s="76"/>
      <c r="G85" s="77"/>
      <c r="H85" s="76"/>
      <c r="I85" s="76"/>
      <c r="J85" s="77"/>
      <c r="K85" s="76"/>
      <c r="L85" s="77"/>
      <c r="M85" s="76"/>
      <c r="N85" s="77"/>
      <c r="O85" s="76"/>
      <c r="P85" s="76"/>
      <c r="Q85" s="76"/>
      <c r="R85" s="76"/>
      <c r="S85" s="76"/>
      <c r="T85" s="76"/>
      <c r="U85" s="76"/>
    </row>
    <row r="86" spans="1:21">
      <c r="A86" s="74"/>
      <c r="C86" s="76"/>
      <c r="D86" s="76"/>
      <c r="E86" s="76"/>
      <c r="F86" s="76"/>
      <c r="G86" s="77"/>
      <c r="H86" s="76"/>
      <c r="I86" s="76"/>
      <c r="J86" s="77"/>
      <c r="K86" s="76"/>
      <c r="L86" s="77"/>
      <c r="M86" s="76"/>
      <c r="N86" s="77"/>
      <c r="O86" s="76"/>
      <c r="P86" s="76"/>
      <c r="Q86" s="76"/>
      <c r="R86" s="76"/>
      <c r="S86" s="76"/>
      <c r="T86" s="76"/>
      <c r="U86" s="76"/>
    </row>
    <row r="87" spans="1:21">
      <c r="A87" s="74"/>
      <c r="C87" s="76"/>
      <c r="D87" s="76"/>
      <c r="E87" s="76"/>
      <c r="F87" s="76"/>
      <c r="G87" s="77"/>
      <c r="H87" s="76"/>
      <c r="I87" s="76"/>
      <c r="J87" s="77"/>
      <c r="K87" s="76"/>
      <c r="L87" s="77"/>
      <c r="M87" s="76"/>
      <c r="N87" s="77"/>
      <c r="O87" s="76"/>
      <c r="P87" s="76"/>
      <c r="Q87" s="76"/>
      <c r="R87" s="76"/>
      <c r="S87" s="76"/>
      <c r="T87" s="76"/>
      <c r="U87" s="76"/>
    </row>
    <row r="88" spans="1:21">
      <c r="A88" s="74"/>
      <c r="C88" s="76"/>
      <c r="D88" s="76"/>
      <c r="E88" s="76"/>
      <c r="F88" s="76"/>
      <c r="G88" s="77"/>
      <c r="H88" s="76"/>
      <c r="I88" s="76"/>
      <c r="J88" s="77"/>
      <c r="K88" s="76"/>
      <c r="L88" s="77"/>
      <c r="M88" s="76"/>
      <c r="N88" s="77"/>
      <c r="O88" s="76"/>
      <c r="P88" s="76"/>
      <c r="Q88" s="76"/>
      <c r="R88" s="76"/>
      <c r="S88" s="76"/>
      <c r="T88" s="76"/>
      <c r="U88" s="76"/>
    </row>
    <row r="89" spans="1:21">
      <c r="A89" s="74"/>
      <c r="C89" s="76"/>
      <c r="D89" s="76"/>
      <c r="E89" s="76"/>
      <c r="F89" s="76"/>
      <c r="G89" s="77"/>
      <c r="H89" s="76"/>
      <c r="I89" s="76"/>
      <c r="J89" s="77"/>
      <c r="K89" s="76"/>
      <c r="L89" s="77"/>
      <c r="M89" s="76"/>
      <c r="N89" s="77"/>
      <c r="O89" s="76"/>
      <c r="P89" s="76"/>
      <c r="Q89" s="76"/>
      <c r="R89" s="76"/>
      <c r="S89" s="76"/>
      <c r="T89" s="76"/>
      <c r="U89" s="76"/>
    </row>
    <row r="90" spans="1:21">
      <c r="A90" s="78"/>
      <c r="B90" s="79"/>
      <c r="C90" s="80"/>
      <c r="D90" s="80"/>
      <c r="E90" s="80"/>
      <c r="F90" s="80"/>
      <c r="G90" s="81"/>
      <c r="H90" s="80"/>
      <c r="I90" s="80"/>
      <c r="J90" s="81"/>
      <c r="K90" s="80"/>
      <c r="L90" s="81"/>
      <c r="M90" s="80"/>
      <c r="N90" s="81"/>
      <c r="O90" s="76"/>
      <c r="P90" s="76"/>
      <c r="Q90" s="76"/>
      <c r="R90" s="76"/>
      <c r="S90" s="76"/>
      <c r="T90" s="76"/>
      <c r="U90" s="76"/>
    </row>
    <row r="91" spans="1:21">
      <c r="A91" s="39" t="s">
        <v>83</v>
      </c>
      <c r="B91" s="48"/>
      <c r="C91" s="23" t="s">
        <v>84</v>
      </c>
      <c r="D91" s="23"/>
      <c r="E91" s="40"/>
      <c r="F91" s="40"/>
      <c r="G91" s="13"/>
      <c r="H91" s="13"/>
      <c r="I91" s="13"/>
      <c r="J91" s="13"/>
      <c r="K91" s="13"/>
      <c r="L91" s="100">
        <f>SUM(L70:L90)</f>
        <v>13162883.380240683</v>
      </c>
      <c r="M91" s="105">
        <f>SUM(M70:M90)</f>
        <v>-476908</v>
      </c>
      <c r="N91" s="100">
        <f>SUM(N70:N90)</f>
        <v>12685975.380240683</v>
      </c>
      <c r="O91" s="76"/>
      <c r="R91" s="76"/>
      <c r="S91" s="76"/>
      <c r="T91" s="76"/>
      <c r="U91" s="76"/>
    </row>
    <row r="92" spans="1:2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</row>
    <row r="93" spans="1:21">
      <c r="A93" s="102">
        <v>3</v>
      </c>
      <c r="B93" s="76"/>
      <c r="C93" s="3" t="s">
        <v>85</v>
      </c>
      <c r="D93" s="76"/>
      <c r="E93" s="76"/>
      <c r="F93" s="76"/>
      <c r="G93" s="76"/>
      <c r="H93" s="76"/>
      <c r="I93" s="76"/>
      <c r="J93" s="76"/>
      <c r="K93" s="76"/>
      <c r="L93" s="103">
        <f>L91</f>
        <v>13162883.380240683</v>
      </c>
      <c r="M93" s="76"/>
      <c r="N93" s="76"/>
      <c r="O93" s="76"/>
      <c r="P93" s="76"/>
      <c r="Q93" s="76"/>
      <c r="R93" s="76"/>
      <c r="S93" s="76"/>
      <c r="T93" s="76"/>
      <c r="U93" s="76"/>
    </row>
    <row r="94" spans="1:2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</row>
    <row r="95" spans="1:2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</row>
    <row r="96" spans="1:21">
      <c r="A96" s="76" t="s">
        <v>20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</row>
    <row r="97" spans="1:21" ht="15.75" thickBot="1">
      <c r="A97" s="82" t="s">
        <v>21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</row>
    <row r="98" spans="1:21">
      <c r="A98" s="83" t="s">
        <v>22</v>
      </c>
      <c r="B98" s="76"/>
      <c r="C98" s="226" t="s">
        <v>89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76"/>
      <c r="P98" s="76"/>
      <c r="Q98" s="76"/>
      <c r="R98" s="76"/>
      <c r="S98" s="76"/>
      <c r="T98" s="76"/>
      <c r="U98" s="76"/>
    </row>
    <row r="99" spans="1:21">
      <c r="A99" s="83" t="s">
        <v>23</v>
      </c>
      <c r="B99" s="76"/>
      <c r="C99" s="226" t="s">
        <v>90</v>
      </c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76"/>
      <c r="P99" s="76"/>
      <c r="Q99" s="76"/>
      <c r="R99" s="76"/>
      <c r="S99" s="76"/>
      <c r="T99" s="76"/>
      <c r="U99" s="76"/>
    </row>
    <row r="100" spans="1:21" ht="27" customHeight="1">
      <c r="A100" s="85" t="s">
        <v>24</v>
      </c>
      <c r="B100" s="76"/>
      <c r="C100" s="228" t="s">
        <v>91</v>
      </c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76"/>
      <c r="P100" s="76"/>
      <c r="Q100" s="76"/>
      <c r="R100" s="76"/>
      <c r="S100" s="76"/>
      <c r="T100" s="76"/>
      <c r="U100" s="76"/>
    </row>
    <row r="101" spans="1:21">
      <c r="A101" s="85" t="s">
        <v>25</v>
      </c>
      <c r="B101" s="76"/>
      <c r="C101" s="229" t="s">
        <v>92</v>
      </c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76"/>
      <c r="P101" s="76"/>
      <c r="Q101" s="76"/>
      <c r="R101" s="76"/>
      <c r="S101" s="76"/>
      <c r="T101" s="76"/>
      <c r="U101" s="76"/>
    </row>
    <row r="102" spans="1:21">
      <c r="A102" s="83" t="s">
        <v>26</v>
      </c>
      <c r="B102" s="76"/>
      <c r="C102" s="227" t="s">
        <v>86</v>
      </c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76"/>
      <c r="P102" s="76"/>
      <c r="Q102" s="76"/>
      <c r="R102" s="76"/>
      <c r="S102" s="76"/>
      <c r="T102" s="76"/>
      <c r="U102" s="76"/>
    </row>
    <row r="103" spans="1:21">
      <c r="A103" s="83" t="s">
        <v>27</v>
      </c>
      <c r="B103" s="76"/>
      <c r="C103" s="227" t="s">
        <v>87</v>
      </c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76"/>
      <c r="P103" s="76"/>
      <c r="Q103" s="76"/>
      <c r="R103" s="76"/>
      <c r="S103" s="76"/>
      <c r="T103" s="76"/>
      <c r="U103" s="76"/>
    </row>
    <row r="104" spans="1:21">
      <c r="A104" s="83" t="s">
        <v>28</v>
      </c>
      <c r="B104" s="76"/>
      <c r="C104" s="227" t="s">
        <v>88</v>
      </c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76"/>
      <c r="P104" s="76"/>
      <c r="Q104" s="76"/>
      <c r="R104" s="76"/>
      <c r="S104" s="76"/>
      <c r="T104" s="76"/>
      <c r="U104" s="76"/>
    </row>
    <row r="105" spans="1:21">
      <c r="A105" s="104" t="s">
        <v>97</v>
      </c>
      <c r="B105" s="89"/>
      <c r="C105" s="226" t="s">
        <v>98</v>
      </c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76"/>
      <c r="P105" s="76"/>
      <c r="Q105" s="76"/>
      <c r="R105" s="76"/>
      <c r="S105" s="76"/>
      <c r="T105" s="76"/>
      <c r="U105" s="76"/>
    </row>
    <row r="106" spans="1:21">
      <c r="A106" s="83"/>
      <c r="B106" s="76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76"/>
      <c r="P106" s="76"/>
      <c r="Q106" s="76"/>
      <c r="R106" s="76"/>
      <c r="S106" s="76"/>
      <c r="T106" s="76"/>
      <c r="U106" s="76"/>
    </row>
    <row r="107" spans="1:21">
      <c r="A107" s="83"/>
      <c r="B107" s="76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76"/>
      <c r="P107" s="76"/>
      <c r="Q107" s="76"/>
      <c r="R107" s="76"/>
      <c r="S107" s="76"/>
      <c r="T107" s="76"/>
      <c r="U107" s="76"/>
    </row>
    <row r="108" spans="1:21">
      <c r="A108" s="83"/>
      <c r="B108" s="76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76"/>
      <c r="P108" s="76"/>
      <c r="Q108" s="76"/>
      <c r="R108" s="76"/>
      <c r="S108" s="76"/>
      <c r="T108" s="76"/>
      <c r="U108" s="76"/>
    </row>
    <row r="109" spans="1:21">
      <c r="A109" s="83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</row>
    <row r="110" spans="1:21">
      <c r="A110" s="54"/>
      <c r="B110" s="3"/>
      <c r="C110" s="47"/>
      <c r="D110" s="47"/>
      <c r="E110" s="40"/>
      <c r="F110" s="40"/>
      <c r="G110" s="13"/>
      <c r="H110" s="53"/>
      <c r="I110" s="53"/>
      <c r="J110" s="34"/>
      <c r="K110" s="53"/>
      <c r="M110" s="13"/>
      <c r="N110" s="99"/>
      <c r="O110" s="76"/>
      <c r="P110" s="76"/>
      <c r="Q110" s="76"/>
      <c r="R110" s="76"/>
      <c r="S110" s="76"/>
      <c r="T110" s="76"/>
      <c r="U110" s="76"/>
    </row>
    <row r="111" spans="1:21" ht="15.75">
      <c r="A111" s="98"/>
      <c r="B111" s="3"/>
      <c r="C111" s="47"/>
      <c r="D111" s="47"/>
      <c r="E111" s="40"/>
      <c r="F111" s="40"/>
      <c r="G111" s="13"/>
      <c r="H111" s="53"/>
      <c r="I111" s="53"/>
      <c r="J111" s="34"/>
      <c r="K111" s="53"/>
      <c r="M111" s="13"/>
      <c r="N111" s="36"/>
      <c r="O111" s="76"/>
      <c r="P111" s="76"/>
      <c r="Q111" s="76"/>
      <c r="R111" s="76"/>
      <c r="S111" s="76"/>
      <c r="T111" s="76"/>
      <c r="U111" s="76"/>
    </row>
    <row r="112" spans="1:21">
      <c r="A112" s="8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3:21"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3:21"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3:21"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  <row r="116" spans="3:21"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</row>
    <row r="117" spans="3:21"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</row>
    <row r="118" spans="3:21"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</row>
    <row r="119" spans="3:21"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</row>
    <row r="120" spans="3:21"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</row>
    <row r="121" spans="3:21"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</row>
    <row r="122" spans="3:21"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</row>
    <row r="123" spans="3:21"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</row>
    <row r="124" spans="3:21"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</row>
    <row r="125" spans="3:21"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</row>
    <row r="126" spans="3:21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</row>
    <row r="127" spans="3:21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3:21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3:21"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</row>
    <row r="130" spans="3:21"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</row>
    <row r="131" spans="3:21"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</row>
    <row r="132" spans="3:21"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</row>
    <row r="133" spans="3:21"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</row>
    <row r="134" spans="3:21"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</row>
    <row r="135" spans="3:21"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</row>
    <row r="136" spans="3:21"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</row>
    <row r="137" spans="3:21"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</row>
    <row r="138" spans="3:21"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</row>
    <row r="139" spans="3:21"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</row>
    <row r="140" spans="3:21"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</row>
    <row r="141" spans="3:21"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</row>
    <row r="142" spans="3:21"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</row>
    <row r="143" spans="3:21"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</row>
    <row r="144" spans="3:21"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</row>
    <row r="145" spans="3:21"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</row>
    <row r="146" spans="3:21"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</row>
    <row r="147" spans="3:21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</row>
    <row r="148" spans="3:21"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</row>
    <row r="149" spans="3:21"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</row>
    <row r="150" spans="3:21"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</row>
    <row r="151" spans="3:21"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</row>
    <row r="152" spans="3:21"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</row>
    <row r="153" spans="3:21"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</row>
    <row r="154" spans="3:21"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</row>
    <row r="155" spans="3:21"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</row>
    <row r="156" spans="3:21"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</row>
    <row r="157" spans="3:21"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</row>
    <row r="158" spans="3:21"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</row>
    <row r="159" spans="3:21"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</row>
    <row r="160" spans="3:21"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</row>
    <row r="161" spans="3:21"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</row>
    <row r="162" spans="3:21"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</row>
    <row r="163" spans="3:21"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</row>
    <row r="164" spans="3:21"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</row>
    <row r="165" spans="3:21"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</row>
    <row r="166" spans="3:21"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</row>
    <row r="167" spans="3:21"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</row>
    <row r="168" spans="3:21"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</row>
    <row r="169" spans="3:21"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</row>
    <row r="170" spans="3:21"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</row>
    <row r="171" spans="3:21"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</row>
    <row r="172" spans="3:21"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</row>
    <row r="173" spans="3:2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</row>
    <row r="174" spans="3:2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</row>
    <row r="175" spans="3:21"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</row>
    <row r="176" spans="3:21"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</row>
    <row r="177" spans="3:21"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</row>
    <row r="178" spans="3:21"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</row>
    <row r="179" spans="3:21"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</row>
    <row r="180" spans="3:21"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</row>
    <row r="181" spans="3:21"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</row>
    <row r="182" spans="3:21"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</row>
    <row r="183" spans="3:21"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</row>
    <row r="184" spans="3:21"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</row>
    <row r="185" spans="3:21"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</row>
    <row r="186" spans="3:21"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</row>
    <row r="187" spans="3:21"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</row>
    <row r="188" spans="3:21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</row>
    <row r="189" spans="3:21"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</row>
    <row r="190" spans="3:21"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</row>
    <row r="191" spans="3:21"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</row>
    <row r="192" spans="3:21"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</row>
    <row r="193" spans="3:21"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</row>
    <row r="194" spans="3:21"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</row>
    <row r="195" spans="3:21"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</row>
    <row r="196" spans="3:21"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</row>
    <row r="197" spans="3:21"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</row>
    <row r="198" spans="3:21"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</row>
    <row r="199" spans="3:21"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</row>
    <row r="200" spans="3:21"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</row>
    <row r="201" spans="3:21"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</row>
    <row r="202" spans="3:21"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</row>
    <row r="203" spans="3:21"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</row>
    <row r="204" spans="3:21"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</row>
    <row r="205" spans="3:21"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</row>
    <row r="206" spans="3:21"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</row>
    <row r="207" spans="3:21"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</row>
    <row r="208" spans="3:21"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</row>
    <row r="209" spans="3:21"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</row>
    <row r="210" spans="3:21"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</row>
    <row r="211" spans="3:21"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</row>
    <row r="212" spans="3:21"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</row>
    <row r="213" spans="3:21"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</row>
    <row r="214" spans="3:21"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3:21"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  <row r="216" spans="3:21"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</row>
    <row r="217" spans="3:21"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</row>
    <row r="218" spans="3:21"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</row>
    <row r="219" spans="3:21"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</row>
    <row r="220" spans="3:21"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</row>
    <row r="221" spans="3:21"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</row>
    <row r="222" spans="3:21"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</row>
    <row r="223" spans="3:21"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</row>
    <row r="224" spans="3:21"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</row>
    <row r="225" spans="3:21"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</row>
    <row r="226" spans="3:21"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</row>
    <row r="227" spans="3:21"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</row>
    <row r="228" spans="3:21"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</row>
    <row r="229" spans="3:21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</row>
    <row r="230" spans="3:21"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</row>
    <row r="231" spans="3:21"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</row>
    <row r="232" spans="3:21"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</row>
    <row r="233" spans="3:21"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</row>
    <row r="234" spans="3:21"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</row>
    <row r="235" spans="3:21"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</row>
    <row r="236" spans="3:21"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</row>
    <row r="237" spans="3:21"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</row>
    <row r="238" spans="3:21"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</row>
    <row r="239" spans="3:21"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</row>
    <row r="240" spans="3:21"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</row>
    <row r="241" spans="3:21"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</row>
    <row r="242" spans="3:21"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</row>
    <row r="243" spans="3:21"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</row>
    <row r="244" spans="3:21"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</row>
    <row r="245" spans="3:21"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</row>
    <row r="246" spans="3:21"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</row>
    <row r="247" spans="3:21"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</row>
    <row r="248" spans="3:21"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</row>
    <row r="249" spans="3:21"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</row>
    <row r="250" spans="3:21"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</row>
    <row r="251" spans="3:21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</row>
    <row r="252" spans="3:2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</row>
    <row r="253" spans="3:21"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</row>
    <row r="254" spans="3:21"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</row>
    <row r="255" spans="3:21"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</row>
    <row r="256" spans="3:21"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</row>
    <row r="257" spans="3:21"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</row>
    <row r="258" spans="3:21"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</row>
    <row r="259" spans="3:21"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</row>
    <row r="260" spans="3:21"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</row>
    <row r="261" spans="3:21"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</row>
    <row r="262" spans="3:21"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</row>
    <row r="263" spans="3:21"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</row>
    <row r="264" spans="3:21"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</row>
    <row r="265" spans="3:21"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</row>
    <row r="266" spans="3:21"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</row>
    <row r="267" spans="3:21"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</row>
    <row r="268" spans="3:21"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</row>
    <row r="269" spans="3:21"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</row>
    <row r="270" spans="3:21"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</row>
    <row r="271" spans="3:21"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</row>
    <row r="272" spans="3:21"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</row>
    <row r="273" spans="3:21"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</row>
    <row r="274" spans="3:21"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</row>
    <row r="275" spans="3:21"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</row>
    <row r="276" spans="3:21"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</row>
    <row r="277" spans="3:21"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</row>
    <row r="278" spans="3:21"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</row>
    <row r="279" spans="3:21"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</row>
    <row r="280" spans="3:21"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</row>
    <row r="281" spans="3:21"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</row>
    <row r="282" spans="3:21"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</row>
    <row r="283" spans="3:21"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</row>
    <row r="284" spans="3:21"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</row>
    <row r="285" spans="3:21"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</row>
    <row r="286" spans="3:21"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</row>
    <row r="287" spans="3:21"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</row>
    <row r="288" spans="3:21"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</row>
    <row r="289" spans="3:21"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</row>
    <row r="290" spans="3:21"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</row>
    <row r="291" spans="3:21"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</row>
    <row r="292" spans="3:21"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</row>
    <row r="293" spans="3:21"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</row>
    <row r="294" spans="3:21"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</row>
    <row r="295" spans="3:21"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</row>
    <row r="296" spans="3:21"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</row>
    <row r="297" spans="3:21"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</row>
    <row r="298" spans="3:21"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</row>
    <row r="299" spans="3:21"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</row>
    <row r="300" spans="3:21"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</row>
    <row r="301" spans="3:21"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</row>
    <row r="302" spans="3:21"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</row>
    <row r="303" spans="3:21"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</row>
    <row r="304" spans="3:21"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</row>
    <row r="305" spans="3:14"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</row>
    <row r="306" spans="3:14"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</row>
    <row r="307" spans="3:14"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</row>
  </sheetData>
  <mergeCells count="8">
    <mergeCell ref="C105:N105"/>
    <mergeCell ref="C104:N104"/>
    <mergeCell ref="C100:N100"/>
    <mergeCell ref="C101:N101"/>
    <mergeCell ref="C98:N98"/>
    <mergeCell ref="C99:N99"/>
    <mergeCell ref="C102:N102"/>
    <mergeCell ref="C103:N103"/>
  </mergeCells>
  <phoneticPr fontId="0" type="noConversion"/>
  <printOptions horizontalCentered="1"/>
  <pageMargins left="0.32" right="0.3" top="0.77" bottom="0.75" header="0.5" footer="0.5"/>
  <pageSetup scale="51" fitToHeight="0" orientation="landscape" horizontalDpi="300" verticalDpi="300" r:id="rId1"/>
  <headerFooter alignWithMargins="0"/>
  <rowBreaks count="1" manualBreakCount="1">
    <brk id="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opLeftCell="A25" workbookViewId="0">
      <selection activeCell="C59" sqref="C59"/>
    </sheetView>
  </sheetViews>
  <sheetFormatPr defaultRowHeight="15"/>
  <cols>
    <col min="1" max="1" width="16.5546875" customWidth="1"/>
    <col min="2" max="2" width="25.5546875" customWidth="1"/>
    <col min="3" max="4" width="11.109375" bestFit="1" customWidth="1"/>
    <col min="5" max="5" width="9.109375" bestFit="1" customWidth="1"/>
    <col min="6" max="6" width="11.5546875" bestFit="1" customWidth="1"/>
    <col min="7" max="7" width="10.77734375" bestFit="1" customWidth="1"/>
    <col min="8" max="11" width="8.5546875" customWidth="1"/>
    <col min="12" max="12" width="9" customWidth="1"/>
    <col min="13" max="13" width="7.109375" hidden="1" customWidth="1"/>
    <col min="257" max="257" width="16.5546875" customWidth="1"/>
    <col min="258" max="258" width="25.5546875" customWidth="1"/>
    <col min="259" max="259" width="10" customWidth="1"/>
    <col min="260" max="260" width="8.77734375" customWidth="1"/>
    <col min="261" max="267" width="8.5546875" customWidth="1"/>
    <col min="268" max="268" width="9" customWidth="1"/>
    <col min="269" max="269" width="0" hidden="1" customWidth="1"/>
    <col min="513" max="513" width="16.5546875" customWidth="1"/>
    <col min="514" max="514" width="25.5546875" customWidth="1"/>
    <col min="515" max="515" width="10" customWidth="1"/>
    <col min="516" max="516" width="8.77734375" customWidth="1"/>
    <col min="517" max="523" width="8.5546875" customWidth="1"/>
    <col min="524" max="524" width="9" customWidth="1"/>
    <col min="525" max="525" width="0" hidden="1" customWidth="1"/>
    <col min="769" max="769" width="16.5546875" customWidth="1"/>
    <col min="770" max="770" width="25.5546875" customWidth="1"/>
    <col min="771" max="771" width="10" customWidth="1"/>
    <col min="772" max="772" width="8.77734375" customWidth="1"/>
    <col min="773" max="779" width="8.5546875" customWidth="1"/>
    <col min="780" max="780" width="9" customWidth="1"/>
    <col min="781" max="781" width="0" hidden="1" customWidth="1"/>
    <col min="1025" max="1025" width="16.5546875" customWidth="1"/>
    <col min="1026" max="1026" width="25.5546875" customWidth="1"/>
    <col min="1027" max="1027" width="10" customWidth="1"/>
    <col min="1028" max="1028" width="8.77734375" customWidth="1"/>
    <col min="1029" max="1035" width="8.5546875" customWidth="1"/>
    <col min="1036" max="1036" width="9" customWidth="1"/>
    <col min="1037" max="1037" width="0" hidden="1" customWidth="1"/>
    <col min="1281" max="1281" width="16.5546875" customWidth="1"/>
    <col min="1282" max="1282" width="25.5546875" customWidth="1"/>
    <col min="1283" max="1283" width="10" customWidth="1"/>
    <col min="1284" max="1284" width="8.77734375" customWidth="1"/>
    <col min="1285" max="1291" width="8.5546875" customWidth="1"/>
    <col min="1292" max="1292" width="9" customWidth="1"/>
    <col min="1293" max="1293" width="0" hidden="1" customWidth="1"/>
    <col min="1537" max="1537" width="16.5546875" customWidth="1"/>
    <col min="1538" max="1538" width="25.5546875" customWidth="1"/>
    <col min="1539" max="1539" width="10" customWidth="1"/>
    <col min="1540" max="1540" width="8.77734375" customWidth="1"/>
    <col min="1541" max="1547" width="8.5546875" customWidth="1"/>
    <col min="1548" max="1548" width="9" customWidth="1"/>
    <col min="1549" max="1549" width="0" hidden="1" customWidth="1"/>
    <col min="1793" max="1793" width="16.5546875" customWidth="1"/>
    <col min="1794" max="1794" width="25.5546875" customWidth="1"/>
    <col min="1795" max="1795" width="10" customWidth="1"/>
    <col min="1796" max="1796" width="8.77734375" customWidth="1"/>
    <col min="1797" max="1803" width="8.5546875" customWidth="1"/>
    <col min="1804" max="1804" width="9" customWidth="1"/>
    <col min="1805" max="1805" width="0" hidden="1" customWidth="1"/>
    <col min="2049" max="2049" width="16.5546875" customWidth="1"/>
    <col min="2050" max="2050" width="25.5546875" customWidth="1"/>
    <col min="2051" max="2051" width="10" customWidth="1"/>
    <col min="2052" max="2052" width="8.77734375" customWidth="1"/>
    <col min="2053" max="2059" width="8.5546875" customWidth="1"/>
    <col min="2060" max="2060" width="9" customWidth="1"/>
    <col min="2061" max="2061" width="0" hidden="1" customWidth="1"/>
    <col min="2305" max="2305" width="16.5546875" customWidth="1"/>
    <col min="2306" max="2306" width="25.5546875" customWidth="1"/>
    <col min="2307" max="2307" width="10" customWidth="1"/>
    <col min="2308" max="2308" width="8.77734375" customWidth="1"/>
    <col min="2309" max="2315" width="8.5546875" customWidth="1"/>
    <col min="2316" max="2316" width="9" customWidth="1"/>
    <col min="2317" max="2317" width="0" hidden="1" customWidth="1"/>
    <col min="2561" max="2561" width="16.5546875" customWidth="1"/>
    <col min="2562" max="2562" width="25.5546875" customWidth="1"/>
    <col min="2563" max="2563" width="10" customWidth="1"/>
    <col min="2564" max="2564" width="8.77734375" customWidth="1"/>
    <col min="2565" max="2571" width="8.5546875" customWidth="1"/>
    <col min="2572" max="2572" width="9" customWidth="1"/>
    <col min="2573" max="2573" width="0" hidden="1" customWidth="1"/>
    <col min="2817" max="2817" width="16.5546875" customWidth="1"/>
    <col min="2818" max="2818" width="25.5546875" customWidth="1"/>
    <col min="2819" max="2819" width="10" customWidth="1"/>
    <col min="2820" max="2820" width="8.77734375" customWidth="1"/>
    <col min="2821" max="2827" width="8.5546875" customWidth="1"/>
    <col min="2828" max="2828" width="9" customWidth="1"/>
    <col min="2829" max="2829" width="0" hidden="1" customWidth="1"/>
    <col min="3073" max="3073" width="16.5546875" customWidth="1"/>
    <col min="3074" max="3074" width="25.5546875" customWidth="1"/>
    <col min="3075" max="3075" width="10" customWidth="1"/>
    <col min="3076" max="3076" width="8.77734375" customWidth="1"/>
    <col min="3077" max="3083" width="8.5546875" customWidth="1"/>
    <col min="3084" max="3084" width="9" customWidth="1"/>
    <col min="3085" max="3085" width="0" hidden="1" customWidth="1"/>
    <col min="3329" max="3329" width="16.5546875" customWidth="1"/>
    <col min="3330" max="3330" width="25.5546875" customWidth="1"/>
    <col min="3331" max="3331" width="10" customWidth="1"/>
    <col min="3332" max="3332" width="8.77734375" customWidth="1"/>
    <col min="3333" max="3339" width="8.5546875" customWidth="1"/>
    <col min="3340" max="3340" width="9" customWidth="1"/>
    <col min="3341" max="3341" width="0" hidden="1" customWidth="1"/>
    <col min="3585" max="3585" width="16.5546875" customWidth="1"/>
    <col min="3586" max="3586" width="25.5546875" customWidth="1"/>
    <col min="3587" max="3587" width="10" customWidth="1"/>
    <col min="3588" max="3588" width="8.77734375" customWidth="1"/>
    <col min="3589" max="3595" width="8.5546875" customWidth="1"/>
    <col min="3596" max="3596" width="9" customWidth="1"/>
    <col min="3597" max="3597" width="0" hidden="1" customWidth="1"/>
    <col min="3841" max="3841" width="16.5546875" customWidth="1"/>
    <col min="3842" max="3842" width="25.5546875" customWidth="1"/>
    <col min="3843" max="3843" width="10" customWidth="1"/>
    <col min="3844" max="3844" width="8.77734375" customWidth="1"/>
    <col min="3845" max="3851" width="8.5546875" customWidth="1"/>
    <col min="3852" max="3852" width="9" customWidth="1"/>
    <col min="3853" max="3853" width="0" hidden="1" customWidth="1"/>
    <col min="4097" max="4097" width="16.5546875" customWidth="1"/>
    <col min="4098" max="4098" width="25.5546875" customWidth="1"/>
    <col min="4099" max="4099" width="10" customWidth="1"/>
    <col min="4100" max="4100" width="8.77734375" customWidth="1"/>
    <col min="4101" max="4107" width="8.5546875" customWidth="1"/>
    <col min="4108" max="4108" width="9" customWidth="1"/>
    <col min="4109" max="4109" width="0" hidden="1" customWidth="1"/>
    <col min="4353" max="4353" width="16.5546875" customWidth="1"/>
    <col min="4354" max="4354" width="25.5546875" customWidth="1"/>
    <col min="4355" max="4355" width="10" customWidth="1"/>
    <col min="4356" max="4356" width="8.77734375" customWidth="1"/>
    <col min="4357" max="4363" width="8.5546875" customWidth="1"/>
    <col min="4364" max="4364" width="9" customWidth="1"/>
    <col min="4365" max="4365" width="0" hidden="1" customWidth="1"/>
    <col min="4609" max="4609" width="16.5546875" customWidth="1"/>
    <col min="4610" max="4610" width="25.5546875" customWidth="1"/>
    <col min="4611" max="4611" width="10" customWidth="1"/>
    <col min="4612" max="4612" width="8.77734375" customWidth="1"/>
    <col min="4613" max="4619" width="8.5546875" customWidth="1"/>
    <col min="4620" max="4620" width="9" customWidth="1"/>
    <col min="4621" max="4621" width="0" hidden="1" customWidth="1"/>
    <col min="4865" max="4865" width="16.5546875" customWidth="1"/>
    <col min="4866" max="4866" width="25.5546875" customWidth="1"/>
    <col min="4867" max="4867" width="10" customWidth="1"/>
    <col min="4868" max="4868" width="8.77734375" customWidth="1"/>
    <col min="4869" max="4875" width="8.5546875" customWidth="1"/>
    <col min="4876" max="4876" width="9" customWidth="1"/>
    <col min="4877" max="4877" width="0" hidden="1" customWidth="1"/>
    <col min="5121" max="5121" width="16.5546875" customWidth="1"/>
    <col min="5122" max="5122" width="25.5546875" customWidth="1"/>
    <col min="5123" max="5123" width="10" customWidth="1"/>
    <col min="5124" max="5124" width="8.77734375" customWidth="1"/>
    <col min="5125" max="5131" width="8.5546875" customWidth="1"/>
    <col min="5132" max="5132" width="9" customWidth="1"/>
    <col min="5133" max="5133" width="0" hidden="1" customWidth="1"/>
    <col min="5377" max="5377" width="16.5546875" customWidth="1"/>
    <col min="5378" max="5378" width="25.5546875" customWidth="1"/>
    <col min="5379" max="5379" width="10" customWidth="1"/>
    <col min="5380" max="5380" width="8.77734375" customWidth="1"/>
    <col min="5381" max="5387" width="8.5546875" customWidth="1"/>
    <col min="5388" max="5388" width="9" customWidth="1"/>
    <col min="5389" max="5389" width="0" hidden="1" customWidth="1"/>
    <col min="5633" max="5633" width="16.5546875" customWidth="1"/>
    <col min="5634" max="5634" width="25.5546875" customWidth="1"/>
    <col min="5635" max="5635" width="10" customWidth="1"/>
    <col min="5636" max="5636" width="8.77734375" customWidth="1"/>
    <col min="5637" max="5643" width="8.5546875" customWidth="1"/>
    <col min="5644" max="5644" width="9" customWidth="1"/>
    <col min="5645" max="5645" width="0" hidden="1" customWidth="1"/>
    <col min="5889" max="5889" width="16.5546875" customWidth="1"/>
    <col min="5890" max="5890" width="25.5546875" customWidth="1"/>
    <col min="5891" max="5891" width="10" customWidth="1"/>
    <col min="5892" max="5892" width="8.77734375" customWidth="1"/>
    <col min="5893" max="5899" width="8.5546875" customWidth="1"/>
    <col min="5900" max="5900" width="9" customWidth="1"/>
    <col min="5901" max="5901" width="0" hidden="1" customWidth="1"/>
    <col min="6145" max="6145" width="16.5546875" customWidth="1"/>
    <col min="6146" max="6146" width="25.5546875" customWidth="1"/>
    <col min="6147" max="6147" width="10" customWidth="1"/>
    <col min="6148" max="6148" width="8.77734375" customWidth="1"/>
    <col min="6149" max="6155" width="8.5546875" customWidth="1"/>
    <col min="6156" max="6156" width="9" customWidth="1"/>
    <col min="6157" max="6157" width="0" hidden="1" customWidth="1"/>
    <col min="6401" max="6401" width="16.5546875" customWidth="1"/>
    <col min="6402" max="6402" width="25.5546875" customWidth="1"/>
    <col min="6403" max="6403" width="10" customWidth="1"/>
    <col min="6404" max="6404" width="8.77734375" customWidth="1"/>
    <col min="6405" max="6411" width="8.5546875" customWidth="1"/>
    <col min="6412" max="6412" width="9" customWidth="1"/>
    <col min="6413" max="6413" width="0" hidden="1" customWidth="1"/>
    <col min="6657" max="6657" width="16.5546875" customWidth="1"/>
    <col min="6658" max="6658" width="25.5546875" customWidth="1"/>
    <col min="6659" max="6659" width="10" customWidth="1"/>
    <col min="6660" max="6660" width="8.77734375" customWidth="1"/>
    <col min="6661" max="6667" width="8.5546875" customWidth="1"/>
    <col min="6668" max="6668" width="9" customWidth="1"/>
    <col min="6669" max="6669" width="0" hidden="1" customWidth="1"/>
    <col min="6913" max="6913" width="16.5546875" customWidth="1"/>
    <col min="6914" max="6914" width="25.5546875" customWidth="1"/>
    <col min="6915" max="6915" width="10" customWidth="1"/>
    <col min="6916" max="6916" width="8.77734375" customWidth="1"/>
    <col min="6917" max="6923" width="8.5546875" customWidth="1"/>
    <col min="6924" max="6924" width="9" customWidth="1"/>
    <col min="6925" max="6925" width="0" hidden="1" customWidth="1"/>
    <col min="7169" max="7169" width="16.5546875" customWidth="1"/>
    <col min="7170" max="7170" width="25.5546875" customWidth="1"/>
    <col min="7171" max="7171" width="10" customWidth="1"/>
    <col min="7172" max="7172" width="8.77734375" customWidth="1"/>
    <col min="7173" max="7179" width="8.5546875" customWidth="1"/>
    <col min="7180" max="7180" width="9" customWidth="1"/>
    <col min="7181" max="7181" width="0" hidden="1" customWidth="1"/>
    <col min="7425" max="7425" width="16.5546875" customWidth="1"/>
    <col min="7426" max="7426" width="25.5546875" customWidth="1"/>
    <col min="7427" max="7427" width="10" customWidth="1"/>
    <col min="7428" max="7428" width="8.77734375" customWidth="1"/>
    <col min="7429" max="7435" width="8.5546875" customWidth="1"/>
    <col min="7436" max="7436" width="9" customWidth="1"/>
    <col min="7437" max="7437" width="0" hidden="1" customWidth="1"/>
    <col min="7681" max="7681" width="16.5546875" customWidth="1"/>
    <col min="7682" max="7682" width="25.5546875" customWidth="1"/>
    <col min="7683" max="7683" width="10" customWidth="1"/>
    <col min="7684" max="7684" width="8.77734375" customWidth="1"/>
    <col min="7685" max="7691" width="8.5546875" customWidth="1"/>
    <col min="7692" max="7692" width="9" customWidth="1"/>
    <col min="7693" max="7693" width="0" hidden="1" customWidth="1"/>
    <col min="7937" max="7937" width="16.5546875" customWidth="1"/>
    <col min="7938" max="7938" width="25.5546875" customWidth="1"/>
    <col min="7939" max="7939" width="10" customWidth="1"/>
    <col min="7940" max="7940" width="8.77734375" customWidth="1"/>
    <col min="7941" max="7947" width="8.5546875" customWidth="1"/>
    <col min="7948" max="7948" width="9" customWidth="1"/>
    <col min="7949" max="7949" width="0" hidden="1" customWidth="1"/>
    <col min="8193" max="8193" width="16.5546875" customWidth="1"/>
    <col min="8194" max="8194" width="25.5546875" customWidth="1"/>
    <col min="8195" max="8195" width="10" customWidth="1"/>
    <col min="8196" max="8196" width="8.77734375" customWidth="1"/>
    <col min="8197" max="8203" width="8.5546875" customWidth="1"/>
    <col min="8204" max="8204" width="9" customWidth="1"/>
    <col min="8205" max="8205" width="0" hidden="1" customWidth="1"/>
    <col min="8449" max="8449" width="16.5546875" customWidth="1"/>
    <col min="8450" max="8450" width="25.5546875" customWidth="1"/>
    <col min="8451" max="8451" width="10" customWidth="1"/>
    <col min="8452" max="8452" width="8.77734375" customWidth="1"/>
    <col min="8453" max="8459" width="8.5546875" customWidth="1"/>
    <col min="8460" max="8460" width="9" customWidth="1"/>
    <col min="8461" max="8461" width="0" hidden="1" customWidth="1"/>
    <col min="8705" max="8705" width="16.5546875" customWidth="1"/>
    <col min="8706" max="8706" width="25.5546875" customWidth="1"/>
    <col min="8707" max="8707" width="10" customWidth="1"/>
    <col min="8708" max="8708" width="8.77734375" customWidth="1"/>
    <col min="8709" max="8715" width="8.5546875" customWidth="1"/>
    <col min="8716" max="8716" width="9" customWidth="1"/>
    <col min="8717" max="8717" width="0" hidden="1" customWidth="1"/>
    <col min="8961" max="8961" width="16.5546875" customWidth="1"/>
    <col min="8962" max="8962" width="25.5546875" customWidth="1"/>
    <col min="8963" max="8963" width="10" customWidth="1"/>
    <col min="8964" max="8964" width="8.77734375" customWidth="1"/>
    <col min="8965" max="8971" width="8.5546875" customWidth="1"/>
    <col min="8972" max="8972" width="9" customWidth="1"/>
    <col min="8973" max="8973" width="0" hidden="1" customWidth="1"/>
    <col min="9217" max="9217" width="16.5546875" customWidth="1"/>
    <col min="9218" max="9218" width="25.5546875" customWidth="1"/>
    <col min="9219" max="9219" width="10" customWidth="1"/>
    <col min="9220" max="9220" width="8.77734375" customWidth="1"/>
    <col min="9221" max="9227" width="8.5546875" customWidth="1"/>
    <col min="9228" max="9228" width="9" customWidth="1"/>
    <col min="9229" max="9229" width="0" hidden="1" customWidth="1"/>
    <col min="9473" max="9473" width="16.5546875" customWidth="1"/>
    <col min="9474" max="9474" width="25.5546875" customWidth="1"/>
    <col min="9475" max="9475" width="10" customWidth="1"/>
    <col min="9476" max="9476" width="8.77734375" customWidth="1"/>
    <col min="9477" max="9483" width="8.5546875" customWidth="1"/>
    <col min="9484" max="9484" width="9" customWidth="1"/>
    <col min="9485" max="9485" width="0" hidden="1" customWidth="1"/>
    <col min="9729" max="9729" width="16.5546875" customWidth="1"/>
    <col min="9730" max="9730" width="25.5546875" customWidth="1"/>
    <col min="9731" max="9731" width="10" customWidth="1"/>
    <col min="9732" max="9732" width="8.77734375" customWidth="1"/>
    <col min="9733" max="9739" width="8.5546875" customWidth="1"/>
    <col min="9740" max="9740" width="9" customWidth="1"/>
    <col min="9741" max="9741" width="0" hidden="1" customWidth="1"/>
    <col min="9985" max="9985" width="16.5546875" customWidth="1"/>
    <col min="9986" max="9986" width="25.5546875" customWidth="1"/>
    <col min="9987" max="9987" width="10" customWidth="1"/>
    <col min="9988" max="9988" width="8.77734375" customWidth="1"/>
    <col min="9989" max="9995" width="8.5546875" customWidth="1"/>
    <col min="9996" max="9996" width="9" customWidth="1"/>
    <col min="9997" max="9997" width="0" hidden="1" customWidth="1"/>
    <col min="10241" max="10241" width="16.5546875" customWidth="1"/>
    <col min="10242" max="10242" width="25.5546875" customWidth="1"/>
    <col min="10243" max="10243" width="10" customWidth="1"/>
    <col min="10244" max="10244" width="8.77734375" customWidth="1"/>
    <col min="10245" max="10251" width="8.5546875" customWidth="1"/>
    <col min="10252" max="10252" width="9" customWidth="1"/>
    <col min="10253" max="10253" width="0" hidden="1" customWidth="1"/>
    <col min="10497" max="10497" width="16.5546875" customWidth="1"/>
    <col min="10498" max="10498" width="25.5546875" customWidth="1"/>
    <col min="10499" max="10499" width="10" customWidth="1"/>
    <col min="10500" max="10500" width="8.77734375" customWidth="1"/>
    <col min="10501" max="10507" width="8.5546875" customWidth="1"/>
    <col min="10508" max="10508" width="9" customWidth="1"/>
    <col min="10509" max="10509" width="0" hidden="1" customWidth="1"/>
    <col min="10753" max="10753" width="16.5546875" customWidth="1"/>
    <col min="10754" max="10754" width="25.5546875" customWidth="1"/>
    <col min="10755" max="10755" width="10" customWidth="1"/>
    <col min="10756" max="10756" width="8.77734375" customWidth="1"/>
    <col min="10757" max="10763" width="8.5546875" customWidth="1"/>
    <col min="10764" max="10764" width="9" customWidth="1"/>
    <col min="10765" max="10765" width="0" hidden="1" customWidth="1"/>
    <col min="11009" max="11009" width="16.5546875" customWidth="1"/>
    <col min="11010" max="11010" width="25.5546875" customWidth="1"/>
    <col min="11011" max="11011" width="10" customWidth="1"/>
    <col min="11012" max="11012" width="8.77734375" customWidth="1"/>
    <col min="11013" max="11019" width="8.5546875" customWidth="1"/>
    <col min="11020" max="11020" width="9" customWidth="1"/>
    <col min="11021" max="11021" width="0" hidden="1" customWidth="1"/>
    <col min="11265" max="11265" width="16.5546875" customWidth="1"/>
    <col min="11266" max="11266" width="25.5546875" customWidth="1"/>
    <col min="11267" max="11267" width="10" customWidth="1"/>
    <col min="11268" max="11268" width="8.77734375" customWidth="1"/>
    <col min="11269" max="11275" width="8.5546875" customWidth="1"/>
    <col min="11276" max="11276" width="9" customWidth="1"/>
    <col min="11277" max="11277" width="0" hidden="1" customWidth="1"/>
    <col min="11521" max="11521" width="16.5546875" customWidth="1"/>
    <col min="11522" max="11522" width="25.5546875" customWidth="1"/>
    <col min="11523" max="11523" width="10" customWidth="1"/>
    <col min="11524" max="11524" width="8.77734375" customWidth="1"/>
    <col min="11525" max="11531" width="8.5546875" customWidth="1"/>
    <col min="11532" max="11532" width="9" customWidth="1"/>
    <col min="11533" max="11533" width="0" hidden="1" customWidth="1"/>
    <col min="11777" max="11777" width="16.5546875" customWidth="1"/>
    <col min="11778" max="11778" width="25.5546875" customWidth="1"/>
    <col min="11779" max="11779" width="10" customWidth="1"/>
    <col min="11780" max="11780" width="8.77734375" customWidth="1"/>
    <col min="11781" max="11787" width="8.5546875" customWidth="1"/>
    <col min="11788" max="11788" width="9" customWidth="1"/>
    <col min="11789" max="11789" width="0" hidden="1" customWidth="1"/>
    <col min="12033" max="12033" width="16.5546875" customWidth="1"/>
    <col min="12034" max="12034" width="25.5546875" customWidth="1"/>
    <col min="12035" max="12035" width="10" customWidth="1"/>
    <col min="12036" max="12036" width="8.77734375" customWidth="1"/>
    <col min="12037" max="12043" width="8.5546875" customWidth="1"/>
    <col min="12044" max="12044" width="9" customWidth="1"/>
    <col min="12045" max="12045" width="0" hidden="1" customWidth="1"/>
    <col min="12289" max="12289" width="16.5546875" customWidth="1"/>
    <col min="12290" max="12290" width="25.5546875" customWidth="1"/>
    <col min="12291" max="12291" width="10" customWidth="1"/>
    <col min="12292" max="12292" width="8.77734375" customWidth="1"/>
    <col min="12293" max="12299" width="8.5546875" customWidth="1"/>
    <col min="12300" max="12300" width="9" customWidth="1"/>
    <col min="12301" max="12301" width="0" hidden="1" customWidth="1"/>
    <col min="12545" max="12545" width="16.5546875" customWidth="1"/>
    <col min="12546" max="12546" width="25.5546875" customWidth="1"/>
    <col min="12547" max="12547" width="10" customWidth="1"/>
    <col min="12548" max="12548" width="8.77734375" customWidth="1"/>
    <col min="12549" max="12555" width="8.5546875" customWidth="1"/>
    <col min="12556" max="12556" width="9" customWidth="1"/>
    <col min="12557" max="12557" width="0" hidden="1" customWidth="1"/>
    <col min="12801" max="12801" width="16.5546875" customWidth="1"/>
    <col min="12802" max="12802" width="25.5546875" customWidth="1"/>
    <col min="12803" max="12803" width="10" customWidth="1"/>
    <col min="12804" max="12804" width="8.77734375" customWidth="1"/>
    <col min="12805" max="12811" width="8.5546875" customWidth="1"/>
    <col min="12812" max="12812" width="9" customWidth="1"/>
    <col min="12813" max="12813" width="0" hidden="1" customWidth="1"/>
    <col min="13057" max="13057" width="16.5546875" customWidth="1"/>
    <col min="13058" max="13058" width="25.5546875" customWidth="1"/>
    <col min="13059" max="13059" width="10" customWidth="1"/>
    <col min="13060" max="13060" width="8.77734375" customWidth="1"/>
    <col min="13061" max="13067" width="8.5546875" customWidth="1"/>
    <col min="13068" max="13068" width="9" customWidth="1"/>
    <col min="13069" max="13069" width="0" hidden="1" customWidth="1"/>
    <col min="13313" max="13313" width="16.5546875" customWidth="1"/>
    <col min="13314" max="13314" width="25.5546875" customWidth="1"/>
    <col min="13315" max="13315" width="10" customWidth="1"/>
    <col min="13316" max="13316" width="8.77734375" customWidth="1"/>
    <col min="13317" max="13323" width="8.5546875" customWidth="1"/>
    <col min="13324" max="13324" width="9" customWidth="1"/>
    <col min="13325" max="13325" width="0" hidden="1" customWidth="1"/>
    <col min="13569" max="13569" width="16.5546875" customWidth="1"/>
    <col min="13570" max="13570" width="25.5546875" customWidth="1"/>
    <col min="13571" max="13571" width="10" customWidth="1"/>
    <col min="13572" max="13572" width="8.77734375" customWidth="1"/>
    <col min="13573" max="13579" width="8.5546875" customWidth="1"/>
    <col min="13580" max="13580" width="9" customWidth="1"/>
    <col min="13581" max="13581" width="0" hidden="1" customWidth="1"/>
    <col min="13825" max="13825" width="16.5546875" customWidth="1"/>
    <col min="13826" max="13826" width="25.5546875" customWidth="1"/>
    <col min="13827" max="13827" width="10" customWidth="1"/>
    <col min="13828" max="13828" width="8.77734375" customWidth="1"/>
    <col min="13829" max="13835" width="8.5546875" customWidth="1"/>
    <col min="13836" max="13836" width="9" customWidth="1"/>
    <col min="13837" max="13837" width="0" hidden="1" customWidth="1"/>
    <col min="14081" max="14081" width="16.5546875" customWidth="1"/>
    <col min="14082" max="14082" width="25.5546875" customWidth="1"/>
    <col min="14083" max="14083" width="10" customWidth="1"/>
    <col min="14084" max="14084" width="8.77734375" customWidth="1"/>
    <col min="14085" max="14091" width="8.5546875" customWidth="1"/>
    <col min="14092" max="14092" width="9" customWidth="1"/>
    <col min="14093" max="14093" width="0" hidden="1" customWidth="1"/>
    <col min="14337" max="14337" width="16.5546875" customWidth="1"/>
    <col min="14338" max="14338" width="25.5546875" customWidth="1"/>
    <col min="14339" max="14339" width="10" customWidth="1"/>
    <col min="14340" max="14340" width="8.77734375" customWidth="1"/>
    <col min="14341" max="14347" width="8.5546875" customWidth="1"/>
    <col min="14348" max="14348" width="9" customWidth="1"/>
    <col min="14349" max="14349" width="0" hidden="1" customWidth="1"/>
    <col min="14593" max="14593" width="16.5546875" customWidth="1"/>
    <col min="14594" max="14594" width="25.5546875" customWidth="1"/>
    <col min="14595" max="14595" width="10" customWidth="1"/>
    <col min="14596" max="14596" width="8.77734375" customWidth="1"/>
    <col min="14597" max="14603" width="8.5546875" customWidth="1"/>
    <col min="14604" max="14604" width="9" customWidth="1"/>
    <col min="14605" max="14605" width="0" hidden="1" customWidth="1"/>
    <col min="14849" max="14849" width="16.5546875" customWidth="1"/>
    <col min="14850" max="14850" width="25.5546875" customWidth="1"/>
    <col min="14851" max="14851" width="10" customWidth="1"/>
    <col min="14852" max="14852" width="8.77734375" customWidth="1"/>
    <col min="14853" max="14859" width="8.5546875" customWidth="1"/>
    <col min="14860" max="14860" width="9" customWidth="1"/>
    <col min="14861" max="14861" width="0" hidden="1" customWidth="1"/>
    <col min="15105" max="15105" width="16.5546875" customWidth="1"/>
    <col min="15106" max="15106" width="25.5546875" customWidth="1"/>
    <col min="15107" max="15107" width="10" customWidth="1"/>
    <col min="15108" max="15108" width="8.77734375" customWidth="1"/>
    <col min="15109" max="15115" width="8.5546875" customWidth="1"/>
    <col min="15116" max="15116" width="9" customWidth="1"/>
    <col min="15117" max="15117" width="0" hidden="1" customWidth="1"/>
    <col min="15361" max="15361" width="16.5546875" customWidth="1"/>
    <col min="15362" max="15362" width="25.5546875" customWidth="1"/>
    <col min="15363" max="15363" width="10" customWidth="1"/>
    <col min="15364" max="15364" width="8.77734375" customWidth="1"/>
    <col min="15365" max="15371" width="8.5546875" customWidth="1"/>
    <col min="15372" max="15372" width="9" customWidth="1"/>
    <col min="15373" max="15373" width="0" hidden="1" customWidth="1"/>
    <col min="15617" max="15617" width="16.5546875" customWidth="1"/>
    <col min="15618" max="15618" width="25.5546875" customWidth="1"/>
    <col min="15619" max="15619" width="10" customWidth="1"/>
    <col min="15620" max="15620" width="8.77734375" customWidth="1"/>
    <col min="15621" max="15627" width="8.5546875" customWidth="1"/>
    <col min="15628" max="15628" width="9" customWidth="1"/>
    <col min="15629" max="15629" width="0" hidden="1" customWidth="1"/>
    <col min="15873" max="15873" width="16.5546875" customWidth="1"/>
    <col min="15874" max="15874" width="25.5546875" customWidth="1"/>
    <col min="15875" max="15875" width="10" customWidth="1"/>
    <col min="15876" max="15876" width="8.77734375" customWidth="1"/>
    <col min="15877" max="15883" width="8.5546875" customWidth="1"/>
    <col min="15884" max="15884" width="9" customWidth="1"/>
    <col min="15885" max="15885" width="0" hidden="1" customWidth="1"/>
    <col min="16129" max="16129" width="16.5546875" customWidth="1"/>
    <col min="16130" max="16130" width="25.5546875" customWidth="1"/>
    <col min="16131" max="16131" width="10" customWidth="1"/>
    <col min="16132" max="16132" width="8.77734375" customWidth="1"/>
    <col min="16133" max="16139" width="8.5546875" customWidth="1"/>
    <col min="16140" max="16140" width="9" customWidth="1"/>
    <col min="16141" max="16141" width="0" hidden="1" customWidth="1"/>
  </cols>
  <sheetData>
    <row r="1" spans="1:13" s="125" customFormat="1" ht="18">
      <c r="A1" s="124" t="s">
        <v>113</v>
      </c>
    </row>
    <row r="2" spans="1:13">
      <c r="A2" s="126"/>
    </row>
    <row r="3" spans="1:13">
      <c r="A3" s="127" t="s">
        <v>114</v>
      </c>
      <c r="B3" s="128">
        <v>2013</v>
      </c>
      <c r="C3" s="129"/>
      <c r="D3" s="129"/>
      <c r="E3" s="129"/>
    </row>
    <row r="4" spans="1:13">
      <c r="A4" s="126"/>
      <c r="B4" s="129"/>
      <c r="C4" s="129"/>
      <c r="D4" s="129"/>
      <c r="E4" s="129"/>
    </row>
    <row r="5" spans="1:13">
      <c r="A5" s="127" t="s">
        <v>115</v>
      </c>
      <c r="B5" s="130" t="s">
        <v>0</v>
      </c>
      <c r="C5" s="129"/>
      <c r="D5" s="129"/>
      <c r="E5" s="129"/>
    </row>
    <row r="6" spans="1:13">
      <c r="A6" s="126"/>
      <c r="B6" s="129"/>
      <c r="C6" s="129"/>
      <c r="D6" s="129"/>
      <c r="E6" s="129"/>
      <c r="M6" s="131" t="s">
        <v>116</v>
      </c>
    </row>
    <row r="7" spans="1:13">
      <c r="A7" s="132"/>
      <c r="B7" s="133" t="s">
        <v>117</v>
      </c>
      <c r="C7" s="134">
        <v>279</v>
      </c>
      <c r="D7" s="134">
        <v>286</v>
      </c>
      <c r="E7" s="134">
        <v>1462</v>
      </c>
      <c r="F7" s="212" t="s">
        <v>156</v>
      </c>
      <c r="G7" s="222">
        <v>3156</v>
      </c>
      <c r="H7" s="135" t="s">
        <v>118</v>
      </c>
      <c r="I7" s="135" t="s">
        <v>119</v>
      </c>
      <c r="J7" s="135" t="s">
        <v>120</v>
      </c>
      <c r="K7" s="135" t="s">
        <v>121</v>
      </c>
      <c r="L7" s="135" t="s">
        <v>122</v>
      </c>
      <c r="M7" s="136" t="s">
        <v>123</v>
      </c>
    </row>
    <row r="8" spans="1:13">
      <c r="A8" s="132"/>
      <c r="B8" s="133" t="s">
        <v>124</v>
      </c>
      <c r="C8" s="135" t="s">
        <v>125</v>
      </c>
      <c r="D8" s="135" t="s">
        <v>125</v>
      </c>
      <c r="E8" s="135" t="s">
        <v>125</v>
      </c>
      <c r="F8" s="135" t="s">
        <v>125</v>
      </c>
      <c r="G8" s="135" t="s">
        <v>125</v>
      </c>
      <c r="H8" s="135" t="s">
        <v>126</v>
      </c>
      <c r="I8" s="135" t="s">
        <v>126</v>
      </c>
      <c r="J8" s="135" t="s">
        <v>126</v>
      </c>
      <c r="K8" s="135" t="s">
        <v>126</v>
      </c>
      <c r="L8" s="135" t="s">
        <v>126</v>
      </c>
    </row>
    <row r="9" spans="1:13">
      <c r="A9" s="132"/>
      <c r="B9" s="133" t="s">
        <v>127</v>
      </c>
      <c r="C9" s="135" t="s">
        <v>116</v>
      </c>
      <c r="D9" s="135" t="s">
        <v>116</v>
      </c>
      <c r="E9" s="135" t="s">
        <v>123</v>
      </c>
      <c r="F9" s="135" t="s">
        <v>116</v>
      </c>
      <c r="G9" s="135" t="s">
        <v>116</v>
      </c>
      <c r="H9" s="135" t="s">
        <v>116</v>
      </c>
      <c r="I9" s="135" t="s">
        <v>116</v>
      </c>
      <c r="J9" s="135" t="s">
        <v>116</v>
      </c>
      <c r="K9" s="135" t="s">
        <v>123</v>
      </c>
      <c r="L9" s="135" t="s">
        <v>123</v>
      </c>
    </row>
    <row r="10" spans="1:13">
      <c r="A10" s="137" t="s">
        <v>128</v>
      </c>
      <c r="B10" s="138" t="str">
        <f xml:space="preserve"> "December " &amp; B3-1</f>
        <v>December 2012</v>
      </c>
      <c r="C10" s="139">
        <v>17123482</v>
      </c>
      <c r="D10" s="140">
        <v>36675108.920000002</v>
      </c>
      <c r="E10" s="205">
        <v>394399</v>
      </c>
      <c r="F10" s="141">
        <v>0</v>
      </c>
      <c r="G10" s="223">
        <v>7445297.9040459702</v>
      </c>
      <c r="H10" s="141">
        <v>0</v>
      </c>
      <c r="I10" s="142">
        <v>0</v>
      </c>
      <c r="J10" s="141">
        <v>0</v>
      </c>
      <c r="K10" s="142">
        <v>0</v>
      </c>
      <c r="L10" s="141">
        <v>0</v>
      </c>
    </row>
    <row r="11" spans="1:13">
      <c r="A11" s="143" t="s">
        <v>129</v>
      </c>
      <c r="B11" s="144" t="str">
        <f xml:space="preserve"> "January " &amp; B3</f>
        <v>January 2013</v>
      </c>
      <c r="C11" s="160">
        <v>17123482</v>
      </c>
      <c r="D11" s="206">
        <v>39061818.920000002</v>
      </c>
      <c r="E11" s="160">
        <v>394399</v>
      </c>
      <c r="F11" s="145">
        <v>0</v>
      </c>
      <c r="G11" s="160">
        <v>7445297.9040459702</v>
      </c>
      <c r="H11" s="145">
        <v>0</v>
      </c>
      <c r="I11" s="146">
        <v>0</v>
      </c>
      <c r="J11" s="145">
        <v>0</v>
      </c>
      <c r="K11" s="146">
        <v>0</v>
      </c>
      <c r="L11" s="145">
        <v>0</v>
      </c>
    </row>
    <row r="12" spans="1:13">
      <c r="A12" s="143"/>
      <c r="B12" s="147" t="s">
        <v>130</v>
      </c>
      <c r="C12" s="160">
        <v>17123482</v>
      </c>
      <c r="D12" s="206">
        <v>41392435.920000002</v>
      </c>
      <c r="E12" s="160">
        <v>394399</v>
      </c>
      <c r="F12" s="145">
        <v>0</v>
      </c>
      <c r="G12" s="160">
        <v>7445297.9040459702</v>
      </c>
      <c r="H12" s="145">
        <v>0</v>
      </c>
      <c r="I12" s="146">
        <v>0</v>
      </c>
      <c r="J12" s="145">
        <v>0</v>
      </c>
      <c r="K12" s="146">
        <v>0</v>
      </c>
      <c r="L12" s="145">
        <v>0</v>
      </c>
    </row>
    <row r="13" spans="1:13">
      <c r="A13" s="143"/>
      <c r="B13" s="147" t="s">
        <v>131</v>
      </c>
      <c r="C13" s="160">
        <v>17123482</v>
      </c>
      <c r="D13" s="206">
        <v>43233365.920000002</v>
      </c>
      <c r="E13" s="160">
        <v>394399</v>
      </c>
      <c r="F13" s="145">
        <v>0</v>
      </c>
      <c r="G13" s="160">
        <v>7445297.9040459702</v>
      </c>
      <c r="H13" s="145">
        <v>0</v>
      </c>
      <c r="I13" s="146">
        <v>0</v>
      </c>
      <c r="J13" s="145">
        <v>0</v>
      </c>
      <c r="K13" s="146">
        <v>0</v>
      </c>
      <c r="L13" s="145">
        <v>0</v>
      </c>
    </row>
    <row r="14" spans="1:13">
      <c r="A14" s="143"/>
      <c r="B14" s="147" t="s">
        <v>132</v>
      </c>
      <c r="C14" s="160">
        <v>17123482</v>
      </c>
      <c r="D14" s="206">
        <v>45006535.920000002</v>
      </c>
      <c r="E14" s="160">
        <v>394399</v>
      </c>
      <c r="F14" s="145">
        <v>0</v>
      </c>
      <c r="G14" s="160">
        <v>7445297.9040459702</v>
      </c>
      <c r="H14" s="145">
        <v>0</v>
      </c>
      <c r="I14" s="146">
        <v>0</v>
      </c>
      <c r="J14" s="145">
        <v>0</v>
      </c>
      <c r="K14" s="146">
        <v>0</v>
      </c>
      <c r="L14" s="145">
        <v>0</v>
      </c>
    </row>
    <row r="15" spans="1:13">
      <c r="A15" s="143"/>
      <c r="B15" s="147" t="s">
        <v>133</v>
      </c>
      <c r="C15" s="160">
        <v>17123482</v>
      </c>
      <c r="D15" s="206">
        <v>46947089.920000002</v>
      </c>
      <c r="E15" s="160">
        <v>394399</v>
      </c>
      <c r="F15" s="145">
        <v>0</v>
      </c>
      <c r="G15" s="160">
        <v>7445297.9040459702</v>
      </c>
      <c r="H15" s="145">
        <v>0</v>
      </c>
      <c r="I15" s="146">
        <v>0</v>
      </c>
      <c r="J15" s="145">
        <v>0</v>
      </c>
      <c r="K15" s="146">
        <v>0</v>
      </c>
      <c r="L15" s="145">
        <v>0</v>
      </c>
    </row>
    <row r="16" spans="1:13">
      <c r="A16" s="143"/>
      <c r="B16" s="147" t="s">
        <v>134</v>
      </c>
      <c r="C16" s="160">
        <v>17123482</v>
      </c>
      <c r="D16" s="206">
        <v>48113453.920000002</v>
      </c>
      <c r="E16" s="160">
        <v>394399</v>
      </c>
      <c r="F16" s="145">
        <v>0</v>
      </c>
      <c r="G16" s="160">
        <v>7445297.9040459702</v>
      </c>
      <c r="H16" s="145">
        <v>0</v>
      </c>
      <c r="I16" s="146">
        <v>0</v>
      </c>
      <c r="J16" s="145">
        <v>0</v>
      </c>
      <c r="K16" s="146">
        <v>0</v>
      </c>
      <c r="L16" s="145">
        <v>0</v>
      </c>
    </row>
    <row r="17" spans="1:15">
      <c r="A17" s="143"/>
      <c r="B17" s="147" t="s">
        <v>135</v>
      </c>
      <c r="C17" s="160">
        <v>17123482</v>
      </c>
      <c r="D17" s="206">
        <v>49653156.920000002</v>
      </c>
      <c r="E17" s="160">
        <v>394399</v>
      </c>
      <c r="F17" s="145">
        <v>0</v>
      </c>
      <c r="G17" s="160">
        <v>7445297.9040459702</v>
      </c>
      <c r="H17" s="145">
        <v>0</v>
      </c>
      <c r="I17" s="146">
        <v>0</v>
      </c>
      <c r="J17" s="145">
        <v>0</v>
      </c>
      <c r="K17" s="146">
        <v>0</v>
      </c>
      <c r="L17" s="145">
        <v>0</v>
      </c>
    </row>
    <row r="18" spans="1:15">
      <c r="A18" s="143"/>
      <c r="B18" s="147" t="s">
        <v>136</v>
      </c>
      <c r="C18" s="160">
        <v>17123482</v>
      </c>
      <c r="D18" s="206">
        <v>51258043.920000002</v>
      </c>
      <c r="E18" s="160">
        <v>394399</v>
      </c>
      <c r="F18" s="145">
        <v>0</v>
      </c>
      <c r="G18" s="160">
        <v>7445297.9040459702</v>
      </c>
      <c r="H18" s="145">
        <v>0</v>
      </c>
      <c r="I18" s="146">
        <v>0</v>
      </c>
      <c r="J18" s="145">
        <v>0</v>
      </c>
      <c r="K18" s="146">
        <v>0</v>
      </c>
      <c r="L18" s="145">
        <v>0</v>
      </c>
    </row>
    <row r="19" spans="1:15">
      <c r="A19" s="143"/>
      <c r="B19" s="147" t="s">
        <v>137</v>
      </c>
      <c r="C19" s="160">
        <v>17123482</v>
      </c>
      <c r="D19" s="206">
        <v>52713845.920000002</v>
      </c>
      <c r="E19" s="160">
        <v>394399</v>
      </c>
      <c r="F19" s="145">
        <v>0</v>
      </c>
      <c r="G19" s="160">
        <v>7445297.9040459702</v>
      </c>
      <c r="H19" s="145">
        <v>0</v>
      </c>
      <c r="I19" s="146">
        <v>0</v>
      </c>
      <c r="J19" s="145">
        <v>0</v>
      </c>
      <c r="K19" s="146">
        <v>0</v>
      </c>
      <c r="L19" s="145">
        <v>0</v>
      </c>
    </row>
    <row r="20" spans="1:15">
      <c r="A20" s="143"/>
      <c r="B20" s="147" t="s">
        <v>138</v>
      </c>
      <c r="C20" s="160">
        <v>17123482</v>
      </c>
      <c r="D20" s="206">
        <v>54604358.920000002</v>
      </c>
      <c r="E20" s="160">
        <v>394399</v>
      </c>
      <c r="F20" s="145">
        <v>0</v>
      </c>
      <c r="G20" s="160">
        <v>7445297.9040459702</v>
      </c>
      <c r="H20" s="145">
        <v>0</v>
      </c>
      <c r="I20" s="146">
        <v>0</v>
      </c>
      <c r="J20" s="145">
        <v>0</v>
      </c>
      <c r="K20" s="146">
        <v>0</v>
      </c>
      <c r="L20" s="145">
        <v>0</v>
      </c>
    </row>
    <row r="21" spans="1:15">
      <c r="A21" s="143"/>
      <c r="B21" s="147" t="s">
        <v>139</v>
      </c>
      <c r="C21" s="160">
        <v>17123482</v>
      </c>
      <c r="D21" s="206">
        <v>56092815.920000002</v>
      </c>
      <c r="E21" s="160">
        <v>394399</v>
      </c>
      <c r="F21" s="145">
        <v>0</v>
      </c>
      <c r="G21" s="160">
        <v>7445297.9040459702</v>
      </c>
      <c r="H21" s="145">
        <v>0</v>
      </c>
      <c r="I21" s="146">
        <v>0</v>
      </c>
      <c r="J21" s="145">
        <v>0</v>
      </c>
      <c r="K21" s="146">
        <v>0</v>
      </c>
      <c r="L21" s="145">
        <v>0</v>
      </c>
    </row>
    <row r="22" spans="1:15">
      <c r="A22" s="148"/>
      <c r="B22" s="149" t="str">
        <f xml:space="preserve"> "December " &amp; B3</f>
        <v>December 2013</v>
      </c>
      <c r="C22" s="160">
        <v>17123482</v>
      </c>
      <c r="D22" s="206">
        <v>57358229</v>
      </c>
      <c r="E22" s="160">
        <v>394399</v>
      </c>
      <c r="F22" s="204">
        <v>6895837</v>
      </c>
      <c r="G22" s="160">
        <v>7445297.9040459702</v>
      </c>
      <c r="H22" s="145">
        <v>0</v>
      </c>
      <c r="I22" s="146">
        <v>0</v>
      </c>
      <c r="J22" s="145">
        <v>0</v>
      </c>
      <c r="K22" s="146">
        <v>0</v>
      </c>
      <c r="L22" s="145">
        <v>0</v>
      </c>
    </row>
    <row r="23" spans="1:15">
      <c r="A23" s="150"/>
      <c r="B23" s="151" t="s">
        <v>140</v>
      </c>
      <c r="C23" s="152">
        <f>AVERAGE(C10:C22)</f>
        <v>17123482</v>
      </c>
      <c r="D23" s="153">
        <f>AVERAGE(D10:D22)</f>
        <v>47854635.387692317</v>
      </c>
      <c r="E23" s="152">
        <f t="shared" ref="E23:L23" si="0">AVERAGE(E10:E22)</f>
        <v>394399</v>
      </c>
      <c r="F23" s="154">
        <f t="shared" si="0"/>
        <v>530449</v>
      </c>
      <c r="G23" s="155">
        <f t="shared" si="0"/>
        <v>7445297.9040459702</v>
      </c>
      <c r="H23" s="154">
        <f t="shared" si="0"/>
        <v>0</v>
      </c>
      <c r="I23" s="155">
        <f t="shared" si="0"/>
        <v>0</v>
      </c>
      <c r="J23" s="154">
        <f t="shared" si="0"/>
        <v>0</v>
      </c>
      <c r="K23" s="155">
        <f t="shared" si="0"/>
        <v>0</v>
      </c>
      <c r="L23" s="154">
        <f t="shared" si="0"/>
        <v>0</v>
      </c>
    </row>
    <row r="24" spans="1:15">
      <c r="A24" s="150"/>
      <c r="B24" s="151"/>
      <c r="C24" s="156"/>
      <c r="D24" s="157"/>
      <c r="E24" s="156"/>
      <c r="F24" s="157"/>
      <c r="G24" s="156"/>
      <c r="H24" s="157"/>
      <c r="I24" s="156"/>
      <c r="J24" s="157"/>
      <c r="K24" s="156"/>
      <c r="L24" s="157"/>
    </row>
    <row r="25" spans="1:15">
      <c r="A25" s="150"/>
      <c r="B25" s="151"/>
      <c r="C25" s="156"/>
      <c r="D25" s="157"/>
      <c r="E25" s="156"/>
      <c r="F25" s="157"/>
      <c r="G25" s="156"/>
      <c r="H25" s="157"/>
      <c r="I25" s="156"/>
      <c r="J25" s="157"/>
      <c r="K25" s="156"/>
      <c r="L25" s="157"/>
    </row>
    <row r="26" spans="1:15">
      <c r="A26" s="137" t="s">
        <v>141</v>
      </c>
      <c r="B26" s="138" t="str">
        <f>B10</f>
        <v>December 2012</v>
      </c>
      <c r="C26" s="205">
        <v>111458.64757168655</v>
      </c>
      <c r="D26" s="158">
        <v>220125</v>
      </c>
      <c r="E26" s="139">
        <v>8453.6785606166595</v>
      </c>
      <c r="F26" s="141">
        <v>0</v>
      </c>
      <c r="G26" s="224">
        <v>24231.135656378945</v>
      </c>
      <c r="H26" s="141">
        <v>0</v>
      </c>
      <c r="I26" s="142">
        <v>0</v>
      </c>
      <c r="J26" s="141">
        <v>0</v>
      </c>
      <c r="K26" s="142">
        <v>0</v>
      </c>
      <c r="L26" s="141">
        <v>0</v>
      </c>
      <c r="O26" s="207"/>
    </row>
    <row r="27" spans="1:15">
      <c r="A27" s="143" t="s">
        <v>142</v>
      </c>
      <c r="B27" s="144" t="str">
        <f>B11</f>
        <v>January 2013</v>
      </c>
      <c r="C27" s="160">
        <v>139323.3094646082</v>
      </c>
      <c r="D27" s="159">
        <v>239616</v>
      </c>
      <c r="E27" s="160">
        <v>8981.2200228208294</v>
      </c>
      <c r="F27" s="145">
        <v>0</v>
      </c>
      <c r="G27" s="160">
        <v>36346.703484568417</v>
      </c>
      <c r="H27" s="145">
        <v>0</v>
      </c>
      <c r="I27" s="146">
        <v>0</v>
      </c>
      <c r="J27" s="145">
        <v>0</v>
      </c>
      <c r="K27" s="146">
        <v>0</v>
      </c>
      <c r="L27" s="145">
        <v>0</v>
      </c>
      <c r="O27" s="207"/>
    </row>
    <row r="28" spans="1:15">
      <c r="A28" s="143"/>
      <c r="B28" s="161" t="s">
        <v>130</v>
      </c>
      <c r="C28" s="160">
        <v>167187.97135752984</v>
      </c>
      <c r="D28" s="159">
        <v>259107</v>
      </c>
      <c r="E28" s="160">
        <v>9508.7614850249902</v>
      </c>
      <c r="F28" s="145">
        <v>0</v>
      </c>
      <c r="G28" s="160">
        <v>48462.27131275789</v>
      </c>
      <c r="H28" s="145">
        <v>0</v>
      </c>
      <c r="I28" s="146">
        <v>0</v>
      </c>
      <c r="J28" s="145">
        <v>0</v>
      </c>
      <c r="K28" s="146">
        <v>0</v>
      </c>
      <c r="L28" s="145">
        <v>0</v>
      </c>
      <c r="O28" s="207"/>
    </row>
    <row r="29" spans="1:15">
      <c r="A29" s="143"/>
      <c r="B29" s="161" t="s">
        <v>131</v>
      </c>
      <c r="C29" s="160">
        <v>195052.63325045147</v>
      </c>
      <c r="D29" s="159">
        <v>278598</v>
      </c>
      <c r="E29" s="160">
        <v>10036.3029472291</v>
      </c>
      <c r="F29" s="145">
        <v>0</v>
      </c>
      <c r="G29" s="160">
        <v>60577.839140947362</v>
      </c>
      <c r="H29" s="145">
        <v>0</v>
      </c>
      <c r="I29" s="146">
        <v>0</v>
      </c>
      <c r="J29" s="145">
        <v>0</v>
      </c>
      <c r="K29" s="146">
        <v>0</v>
      </c>
      <c r="L29" s="145">
        <v>0</v>
      </c>
      <c r="O29" s="207"/>
    </row>
    <row r="30" spans="1:15">
      <c r="A30" s="143"/>
      <c r="B30" s="161" t="s">
        <v>132</v>
      </c>
      <c r="C30" s="160">
        <v>222917.29514337311</v>
      </c>
      <c r="D30" s="159">
        <v>298089</v>
      </c>
      <c r="E30" s="160">
        <v>10563.844409433301</v>
      </c>
      <c r="F30" s="145">
        <v>0</v>
      </c>
      <c r="G30" s="160">
        <v>72693.406969136835</v>
      </c>
      <c r="H30" s="145">
        <v>0</v>
      </c>
      <c r="I30" s="146">
        <v>0</v>
      </c>
      <c r="J30" s="145">
        <v>0</v>
      </c>
      <c r="K30" s="146">
        <v>0</v>
      </c>
      <c r="L30" s="145">
        <v>0</v>
      </c>
      <c r="O30" s="207"/>
    </row>
    <row r="31" spans="1:15">
      <c r="A31" s="143"/>
      <c r="B31" s="161" t="s">
        <v>133</v>
      </c>
      <c r="C31" s="160">
        <v>250781.95703629474</v>
      </c>
      <c r="D31" s="159">
        <v>317580</v>
      </c>
      <c r="E31" s="160">
        <v>11091.3858716374</v>
      </c>
      <c r="F31" s="145">
        <v>0</v>
      </c>
      <c r="G31" s="160">
        <v>84808.974797326315</v>
      </c>
      <c r="H31" s="145">
        <v>0</v>
      </c>
      <c r="I31" s="146">
        <v>0</v>
      </c>
      <c r="J31" s="145">
        <v>0</v>
      </c>
      <c r="K31" s="146">
        <v>0</v>
      </c>
      <c r="L31" s="145">
        <v>0</v>
      </c>
      <c r="O31" s="207"/>
    </row>
    <row r="32" spans="1:15">
      <c r="A32" s="143"/>
      <c r="B32" s="161" t="s">
        <v>134</v>
      </c>
      <c r="C32" s="160">
        <v>278646.61892921641</v>
      </c>
      <c r="D32" s="159">
        <v>337072</v>
      </c>
      <c r="E32" s="160">
        <v>11618.927333841601</v>
      </c>
      <c r="F32" s="145">
        <v>0</v>
      </c>
      <c r="G32" s="160">
        <v>96924.54262551578</v>
      </c>
      <c r="H32" s="145">
        <v>0</v>
      </c>
      <c r="I32" s="146">
        <v>0</v>
      </c>
      <c r="J32" s="145">
        <v>0</v>
      </c>
      <c r="K32" s="146">
        <v>0</v>
      </c>
      <c r="L32" s="145">
        <v>0</v>
      </c>
      <c r="O32" s="207"/>
    </row>
    <row r="33" spans="1:15">
      <c r="A33" s="143"/>
      <c r="B33" s="161" t="s">
        <v>135</v>
      </c>
      <c r="C33" s="160">
        <v>306511.28082213807</v>
      </c>
      <c r="D33" s="159">
        <v>356563</v>
      </c>
      <c r="E33" s="160">
        <v>12146.4687960458</v>
      </c>
      <c r="F33" s="145">
        <v>0</v>
      </c>
      <c r="G33" s="160">
        <v>109040.11045370525</v>
      </c>
      <c r="H33" s="145">
        <v>0</v>
      </c>
      <c r="I33" s="146">
        <v>0</v>
      </c>
      <c r="J33" s="145">
        <v>0</v>
      </c>
      <c r="K33" s="146">
        <v>0</v>
      </c>
      <c r="L33" s="145">
        <v>0</v>
      </c>
      <c r="O33" s="207"/>
    </row>
    <row r="34" spans="1:15">
      <c r="A34" s="143"/>
      <c r="B34" s="161" t="s">
        <v>136</v>
      </c>
      <c r="C34" s="160">
        <v>334375.94271505973</v>
      </c>
      <c r="D34" s="159">
        <v>376054</v>
      </c>
      <c r="E34" s="160">
        <v>12674.0102582499</v>
      </c>
      <c r="F34" s="145">
        <v>0</v>
      </c>
      <c r="G34" s="160">
        <v>121155.67828189471</v>
      </c>
      <c r="H34" s="145">
        <v>0</v>
      </c>
      <c r="I34" s="146">
        <v>0</v>
      </c>
      <c r="J34" s="145">
        <v>0</v>
      </c>
      <c r="K34" s="146">
        <v>0</v>
      </c>
      <c r="L34" s="145">
        <v>0</v>
      </c>
      <c r="O34" s="207"/>
    </row>
    <row r="35" spans="1:15">
      <c r="A35" s="143"/>
      <c r="B35" s="161" t="s">
        <v>137</v>
      </c>
      <c r="C35" s="160">
        <v>362240.6046079814</v>
      </c>
      <c r="D35" s="159">
        <v>395545</v>
      </c>
      <c r="E35" s="160">
        <v>13201.551720454099</v>
      </c>
      <c r="F35" s="145">
        <v>0</v>
      </c>
      <c r="G35" s="160">
        <v>133271.24611008418</v>
      </c>
      <c r="H35" s="145">
        <v>0</v>
      </c>
      <c r="I35" s="146">
        <v>0</v>
      </c>
      <c r="J35" s="145">
        <v>0</v>
      </c>
      <c r="K35" s="146">
        <v>0</v>
      </c>
      <c r="L35" s="145">
        <v>0</v>
      </c>
      <c r="O35" s="207"/>
    </row>
    <row r="36" spans="1:15">
      <c r="A36" s="143"/>
      <c r="B36" s="161" t="s">
        <v>138</v>
      </c>
      <c r="C36" s="160">
        <v>390105.26650090306</v>
      </c>
      <c r="D36" s="159">
        <v>415036</v>
      </c>
      <c r="E36" s="160">
        <v>13729.0931826583</v>
      </c>
      <c r="F36" s="145">
        <v>0</v>
      </c>
      <c r="G36" s="160">
        <v>145386.81393827364</v>
      </c>
      <c r="H36" s="145">
        <v>0</v>
      </c>
      <c r="I36" s="146">
        <v>0</v>
      </c>
      <c r="J36" s="145">
        <v>0</v>
      </c>
      <c r="K36" s="146">
        <v>0</v>
      </c>
      <c r="L36" s="145">
        <v>0</v>
      </c>
      <c r="O36" s="207"/>
    </row>
    <row r="37" spans="1:15">
      <c r="A37" s="143"/>
      <c r="B37" s="161" t="s">
        <v>139</v>
      </c>
      <c r="C37" s="160">
        <v>417969.92839382472</v>
      </c>
      <c r="D37" s="159">
        <v>434527</v>
      </c>
      <c r="E37" s="160">
        <v>14256.634644862401</v>
      </c>
      <c r="F37" s="145">
        <v>0</v>
      </c>
      <c r="G37" s="160">
        <v>157502.38176646311</v>
      </c>
      <c r="H37" s="145">
        <v>0</v>
      </c>
      <c r="I37" s="146">
        <v>0</v>
      </c>
      <c r="J37" s="145">
        <v>0</v>
      </c>
      <c r="K37" s="146">
        <v>0</v>
      </c>
      <c r="L37" s="145">
        <v>0</v>
      </c>
      <c r="O37" s="207"/>
    </row>
    <row r="38" spans="1:15">
      <c r="A38" s="148"/>
      <c r="B38" s="149" t="str">
        <f>+B22</f>
        <v>December 2013</v>
      </c>
      <c r="C38" s="160">
        <v>445834.59028674639</v>
      </c>
      <c r="D38" s="159">
        <v>454018</v>
      </c>
      <c r="E38" s="160">
        <v>14784.1761070666</v>
      </c>
      <c r="F38" s="145">
        <v>0</v>
      </c>
      <c r="G38" s="160">
        <v>169617.94959465257</v>
      </c>
      <c r="H38" s="145">
        <v>0</v>
      </c>
      <c r="I38" s="146">
        <v>0</v>
      </c>
      <c r="J38" s="145">
        <v>0</v>
      </c>
      <c r="K38" s="146">
        <v>0</v>
      </c>
      <c r="L38" s="145">
        <v>0</v>
      </c>
      <c r="O38" s="207"/>
    </row>
    <row r="39" spans="1:15">
      <c r="A39" s="150"/>
      <c r="B39" s="151" t="s">
        <v>140</v>
      </c>
      <c r="C39" s="155">
        <f t="shared" ref="C39:L39" si="1">AVERAGE(C26:C38)</f>
        <v>278646.61892921652</v>
      </c>
      <c r="D39" s="162">
        <f t="shared" si="1"/>
        <v>337071.53846153844</v>
      </c>
      <c r="E39" s="163">
        <f t="shared" si="1"/>
        <v>11618.927333841613</v>
      </c>
      <c r="F39" s="154">
        <f t="shared" si="1"/>
        <v>0</v>
      </c>
      <c r="G39" s="155">
        <f t="shared" si="1"/>
        <v>96924.542625515751</v>
      </c>
      <c r="H39" s="154">
        <f t="shared" si="1"/>
        <v>0</v>
      </c>
      <c r="I39" s="155">
        <f t="shared" si="1"/>
        <v>0</v>
      </c>
      <c r="J39" s="154">
        <f t="shared" si="1"/>
        <v>0</v>
      </c>
      <c r="K39" s="155">
        <f t="shared" si="1"/>
        <v>0</v>
      </c>
      <c r="L39" s="154">
        <f t="shared" si="1"/>
        <v>0</v>
      </c>
    </row>
    <row r="40" spans="1:15" s="168" customFormat="1">
      <c r="A40" s="164"/>
      <c r="B40" s="165"/>
      <c r="C40" s="166"/>
      <c r="D40" s="166"/>
      <c r="E40" s="167"/>
      <c r="F40" s="166"/>
      <c r="G40" s="166"/>
      <c r="H40" s="166"/>
      <c r="I40" s="166"/>
      <c r="J40" s="166"/>
      <c r="K40" s="166"/>
      <c r="L40" s="166"/>
    </row>
    <row r="41" spans="1:15">
      <c r="A41" s="150"/>
      <c r="B41" s="169"/>
      <c r="C41" s="170"/>
      <c r="D41" s="170"/>
      <c r="E41" s="170"/>
      <c r="F41" s="170"/>
      <c r="G41" s="170"/>
      <c r="H41" s="170"/>
      <c r="I41" s="170"/>
      <c r="J41" s="170"/>
      <c r="K41" s="170"/>
      <c r="L41" s="170"/>
    </row>
    <row r="42" spans="1:15">
      <c r="A42" s="150"/>
      <c r="B42" s="171"/>
      <c r="C42" s="169"/>
      <c r="D42" s="169"/>
      <c r="E42" s="169"/>
      <c r="F42" s="169"/>
      <c r="G42" s="169"/>
      <c r="H42" s="169"/>
      <c r="I42" s="169"/>
      <c r="J42" s="169"/>
      <c r="K42" s="169"/>
      <c r="L42" s="169"/>
    </row>
    <row r="43" spans="1:15">
      <c r="A43" s="137" t="s">
        <v>143</v>
      </c>
      <c r="B43" s="172" t="str">
        <f>B10</f>
        <v>December 2012</v>
      </c>
      <c r="C43" s="203">
        <f t="shared" ref="C43:L55" si="2">+C10-C26</f>
        <v>17012023.352428313</v>
      </c>
      <c r="D43" s="174">
        <f>+D10-D26</f>
        <v>36454983.920000002</v>
      </c>
      <c r="E43" s="175">
        <f t="shared" si="2"/>
        <v>385945.32143938332</v>
      </c>
      <c r="F43" s="176">
        <f t="shared" si="2"/>
        <v>0</v>
      </c>
      <c r="G43" s="225">
        <f t="shared" si="2"/>
        <v>7421066.768389591</v>
      </c>
      <c r="H43" s="176">
        <f t="shared" si="2"/>
        <v>0</v>
      </c>
      <c r="I43" s="173">
        <f t="shared" si="2"/>
        <v>0</v>
      </c>
      <c r="J43" s="176">
        <f t="shared" si="2"/>
        <v>0</v>
      </c>
      <c r="K43" s="173">
        <f t="shared" si="2"/>
        <v>0</v>
      </c>
      <c r="L43" s="176">
        <f t="shared" si="2"/>
        <v>0</v>
      </c>
    </row>
    <row r="44" spans="1:15">
      <c r="A44" s="143" t="s">
        <v>144</v>
      </c>
      <c r="B44" s="177" t="str">
        <f>B11</f>
        <v>January 2013</v>
      </c>
      <c r="C44" s="180">
        <f t="shared" si="2"/>
        <v>16984158.690535393</v>
      </c>
      <c r="D44" s="179">
        <f t="shared" si="2"/>
        <v>38822202.920000002</v>
      </c>
      <c r="E44" s="180">
        <f t="shared" si="2"/>
        <v>385417.77997717919</v>
      </c>
      <c r="F44" s="181">
        <f t="shared" si="2"/>
        <v>0</v>
      </c>
      <c r="G44" s="180">
        <f t="shared" si="2"/>
        <v>7408951.2005614014</v>
      </c>
      <c r="H44" s="181">
        <f t="shared" si="2"/>
        <v>0</v>
      </c>
      <c r="I44" s="178">
        <f t="shared" si="2"/>
        <v>0</v>
      </c>
      <c r="J44" s="181">
        <f t="shared" si="2"/>
        <v>0</v>
      </c>
      <c r="K44" s="178">
        <f t="shared" si="2"/>
        <v>0</v>
      </c>
      <c r="L44" s="181">
        <f t="shared" si="2"/>
        <v>0</v>
      </c>
    </row>
    <row r="45" spans="1:15">
      <c r="A45" s="143"/>
      <c r="B45" s="161" t="s">
        <v>130</v>
      </c>
      <c r="C45" s="180">
        <f t="shared" si="2"/>
        <v>16956294.028642472</v>
      </c>
      <c r="D45" s="179">
        <f t="shared" si="2"/>
        <v>41133328.920000002</v>
      </c>
      <c r="E45" s="180">
        <f t="shared" si="2"/>
        <v>384890.238514975</v>
      </c>
      <c r="F45" s="181">
        <f t="shared" si="2"/>
        <v>0</v>
      </c>
      <c r="G45" s="180">
        <f t="shared" si="2"/>
        <v>7396835.6327332119</v>
      </c>
      <c r="H45" s="181">
        <f t="shared" si="2"/>
        <v>0</v>
      </c>
      <c r="I45" s="178">
        <f t="shared" si="2"/>
        <v>0</v>
      </c>
      <c r="J45" s="181">
        <f t="shared" si="2"/>
        <v>0</v>
      </c>
      <c r="K45" s="178">
        <f t="shared" si="2"/>
        <v>0</v>
      </c>
      <c r="L45" s="181">
        <f t="shared" si="2"/>
        <v>0</v>
      </c>
    </row>
    <row r="46" spans="1:15">
      <c r="A46" s="143"/>
      <c r="B46" s="161" t="s">
        <v>131</v>
      </c>
      <c r="C46" s="180">
        <f t="shared" si="2"/>
        <v>16928429.366749547</v>
      </c>
      <c r="D46" s="179">
        <f t="shared" si="2"/>
        <v>42954767.920000002</v>
      </c>
      <c r="E46" s="180">
        <f t="shared" si="2"/>
        <v>384362.69705277088</v>
      </c>
      <c r="F46" s="181">
        <f t="shared" si="2"/>
        <v>0</v>
      </c>
      <c r="G46" s="180">
        <f t="shared" si="2"/>
        <v>7384720.0649050232</v>
      </c>
      <c r="H46" s="181">
        <f>+H13-H29</f>
        <v>0</v>
      </c>
      <c r="I46" s="178">
        <f t="shared" si="2"/>
        <v>0</v>
      </c>
      <c r="J46" s="181">
        <f t="shared" si="2"/>
        <v>0</v>
      </c>
      <c r="K46" s="178">
        <f t="shared" si="2"/>
        <v>0</v>
      </c>
      <c r="L46" s="181">
        <f t="shared" si="2"/>
        <v>0</v>
      </c>
    </row>
    <row r="47" spans="1:15">
      <c r="A47" s="143"/>
      <c r="B47" s="161" t="s">
        <v>132</v>
      </c>
      <c r="C47" s="180">
        <f t="shared" si="2"/>
        <v>16900564.704856627</v>
      </c>
      <c r="D47" s="179">
        <f t="shared" si="2"/>
        <v>44708446.920000002</v>
      </c>
      <c r="E47" s="180">
        <f t="shared" si="2"/>
        <v>383835.15559056669</v>
      </c>
      <c r="F47" s="181">
        <f t="shared" si="2"/>
        <v>0</v>
      </c>
      <c r="G47" s="180">
        <f t="shared" si="2"/>
        <v>7372604.4970768336</v>
      </c>
      <c r="H47" s="181">
        <f t="shared" si="2"/>
        <v>0</v>
      </c>
      <c r="I47" s="178">
        <f t="shared" si="2"/>
        <v>0</v>
      </c>
      <c r="J47" s="181">
        <f t="shared" si="2"/>
        <v>0</v>
      </c>
      <c r="K47" s="178">
        <f t="shared" si="2"/>
        <v>0</v>
      </c>
      <c r="L47" s="181">
        <f t="shared" si="2"/>
        <v>0</v>
      </c>
    </row>
    <row r="48" spans="1:15">
      <c r="A48" s="143"/>
      <c r="B48" s="161" t="s">
        <v>133</v>
      </c>
      <c r="C48" s="180">
        <f t="shared" si="2"/>
        <v>16872700.042963706</v>
      </c>
      <c r="D48" s="179">
        <f t="shared" si="2"/>
        <v>46629509.920000002</v>
      </c>
      <c r="E48" s="180">
        <f t="shared" si="2"/>
        <v>383307.61412836262</v>
      </c>
      <c r="F48" s="181">
        <f t="shared" si="2"/>
        <v>0</v>
      </c>
      <c r="G48" s="180">
        <f t="shared" si="2"/>
        <v>7360488.929248644</v>
      </c>
      <c r="H48" s="181">
        <f t="shared" si="2"/>
        <v>0</v>
      </c>
      <c r="I48" s="178">
        <f t="shared" si="2"/>
        <v>0</v>
      </c>
      <c r="J48" s="181">
        <f t="shared" si="2"/>
        <v>0</v>
      </c>
      <c r="K48" s="178">
        <f t="shared" si="2"/>
        <v>0</v>
      </c>
      <c r="L48" s="181">
        <f t="shared" si="2"/>
        <v>0</v>
      </c>
    </row>
    <row r="49" spans="1:12">
      <c r="A49" s="143"/>
      <c r="B49" s="161" t="s">
        <v>134</v>
      </c>
      <c r="C49" s="180">
        <f t="shared" si="2"/>
        <v>16844835.381070785</v>
      </c>
      <c r="D49" s="179">
        <f t="shared" si="2"/>
        <v>47776381.920000002</v>
      </c>
      <c r="E49" s="180">
        <f t="shared" si="2"/>
        <v>382780.07266615838</v>
      </c>
      <c r="F49" s="181">
        <f t="shared" si="2"/>
        <v>0</v>
      </c>
      <c r="G49" s="180">
        <f t="shared" si="2"/>
        <v>7348373.3614204545</v>
      </c>
      <c r="H49" s="181">
        <f t="shared" si="2"/>
        <v>0</v>
      </c>
      <c r="I49" s="178">
        <f t="shared" si="2"/>
        <v>0</v>
      </c>
      <c r="J49" s="181">
        <f t="shared" si="2"/>
        <v>0</v>
      </c>
      <c r="K49" s="178">
        <f t="shared" si="2"/>
        <v>0</v>
      </c>
      <c r="L49" s="181">
        <f t="shared" si="2"/>
        <v>0</v>
      </c>
    </row>
    <row r="50" spans="1:12">
      <c r="A50" s="143"/>
      <c r="B50" s="161" t="s">
        <v>135</v>
      </c>
      <c r="C50" s="180">
        <f t="shared" si="2"/>
        <v>16816970.719177861</v>
      </c>
      <c r="D50" s="179">
        <f t="shared" si="2"/>
        <v>49296593.920000002</v>
      </c>
      <c r="E50" s="180">
        <f t="shared" si="2"/>
        <v>382252.53120395419</v>
      </c>
      <c r="F50" s="181">
        <f t="shared" si="2"/>
        <v>0</v>
      </c>
      <c r="G50" s="180">
        <f t="shared" si="2"/>
        <v>7336257.7935922649</v>
      </c>
      <c r="H50" s="181">
        <f t="shared" si="2"/>
        <v>0</v>
      </c>
      <c r="I50" s="178">
        <f t="shared" si="2"/>
        <v>0</v>
      </c>
      <c r="J50" s="181">
        <f t="shared" si="2"/>
        <v>0</v>
      </c>
      <c r="K50" s="178">
        <f t="shared" si="2"/>
        <v>0</v>
      </c>
      <c r="L50" s="181">
        <f t="shared" si="2"/>
        <v>0</v>
      </c>
    </row>
    <row r="51" spans="1:12">
      <c r="A51" s="143"/>
      <c r="B51" s="161" t="s">
        <v>136</v>
      </c>
      <c r="C51" s="180">
        <f t="shared" si="2"/>
        <v>16789106.05728494</v>
      </c>
      <c r="D51" s="179">
        <f t="shared" si="2"/>
        <v>50881989.920000002</v>
      </c>
      <c r="E51" s="180">
        <f t="shared" si="2"/>
        <v>381724.98974175012</v>
      </c>
      <c r="F51" s="181">
        <f t="shared" si="2"/>
        <v>0</v>
      </c>
      <c r="G51" s="180">
        <f t="shared" si="2"/>
        <v>7324142.2257640753</v>
      </c>
      <c r="H51" s="181">
        <f t="shared" si="2"/>
        <v>0</v>
      </c>
      <c r="I51" s="178">
        <f t="shared" si="2"/>
        <v>0</v>
      </c>
      <c r="J51" s="181">
        <f t="shared" si="2"/>
        <v>0</v>
      </c>
      <c r="K51" s="178">
        <f t="shared" si="2"/>
        <v>0</v>
      </c>
      <c r="L51" s="181">
        <f t="shared" si="2"/>
        <v>0</v>
      </c>
    </row>
    <row r="52" spans="1:12">
      <c r="A52" s="143"/>
      <c r="B52" s="161" t="s">
        <v>137</v>
      </c>
      <c r="C52" s="180">
        <f t="shared" si="2"/>
        <v>16761241.395392019</v>
      </c>
      <c r="D52" s="179">
        <f t="shared" si="2"/>
        <v>52318300.920000002</v>
      </c>
      <c r="E52" s="180">
        <f t="shared" si="2"/>
        <v>381197.44827954588</v>
      </c>
      <c r="F52" s="181">
        <f t="shared" si="2"/>
        <v>0</v>
      </c>
      <c r="G52" s="180">
        <f t="shared" si="2"/>
        <v>7312026.6579358857</v>
      </c>
      <c r="H52" s="181">
        <f t="shared" si="2"/>
        <v>0</v>
      </c>
      <c r="I52" s="178">
        <f t="shared" si="2"/>
        <v>0</v>
      </c>
      <c r="J52" s="181">
        <f t="shared" si="2"/>
        <v>0</v>
      </c>
      <c r="K52" s="178">
        <f t="shared" si="2"/>
        <v>0</v>
      </c>
      <c r="L52" s="181">
        <f t="shared" si="2"/>
        <v>0</v>
      </c>
    </row>
    <row r="53" spans="1:12">
      <c r="A53" s="143"/>
      <c r="B53" s="161" t="s">
        <v>138</v>
      </c>
      <c r="C53" s="180">
        <f t="shared" si="2"/>
        <v>16733376.733499097</v>
      </c>
      <c r="D53" s="179">
        <f t="shared" si="2"/>
        <v>54189322.920000002</v>
      </c>
      <c r="E53" s="180">
        <f>+E20-E36</f>
        <v>380669.90681734169</v>
      </c>
      <c r="F53" s="181">
        <f t="shared" si="2"/>
        <v>0</v>
      </c>
      <c r="G53" s="180">
        <f t="shared" si="2"/>
        <v>7299911.0901076961</v>
      </c>
      <c r="H53" s="181">
        <f t="shared" si="2"/>
        <v>0</v>
      </c>
      <c r="I53" s="178">
        <f t="shared" si="2"/>
        <v>0</v>
      </c>
      <c r="J53" s="181">
        <f t="shared" si="2"/>
        <v>0</v>
      </c>
      <c r="K53" s="178">
        <f t="shared" si="2"/>
        <v>0</v>
      </c>
      <c r="L53" s="181">
        <f t="shared" si="2"/>
        <v>0</v>
      </c>
    </row>
    <row r="54" spans="1:12">
      <c r="A54" s="143"/>
      <c r="B54" s="161" t="s">
        <v>139</v>
      </c>
      <c r="C54" s="180">
        <f t="shared" si="2"/>
        <v>16705512.071606176</v>
      </c>
      <c r="D54" s="179">
        <f t="shared" si="2"/>
        <v>55658288.920000002</v>
      </c>
      <c r="E54" s="180">
        <f t="shared" si="2"/>
        <v>380142.36535513762</v>
      </c>
      <c r="F54" s="181">
        <f t="shared" si="2"/>
        <v>0</v>
      </c>
      <c r="G54" s="180">
        <f t="shared" si="2"/>
        <v>7287795.5222795075</v>
      </c>
      <c r="H54" s="181">
        <f t="shared" si="2"/>
        <v>0</v>
      </c>
      <c r="I54" s="178">
        <f t="shared" si="2"/>
        <v>0</v>
      </c>
      <c r="J54" s="181">
        <f t="shared" si="2"/>
        <v>0</v>
      </c>
      <c r="K54" s="178">
        <f t="shared" si="2"/>
        <v>0</v>
      </c>
      <c r="L54" s="181">
        <f t="shared" si="2"/>
        <v>0</v>
      </c>
    </row>
    <row r="55" spans="1:12">
      <c r="A55" s="148"/>
      <c r="B55" s="182" t="str">
        <f>+B38</f>
        <v>December 2013</v>
      </c>
      <c r="C55" s="180">
        <f t="shared" si="2"/>
        <v>16677647.409713253</v>
      </c>
      <c r="D55" s="179">
        <f t="shared" si="2"/>
        <v>56904211</v>
      </c>
      <c r="E55" s="180">
        <f t="shared" si="2"/>
        <v>379614.82389293337</v>
      </c>
      <c r="F55" s="202">
        <f t="shared" si="2"/>
        <v>6895837</v>
      </c>
      <c r="G55" s="180">
        <f t="shared" si="2"/>
        <v>7275679.9544513179</v>
      </c>
      <c r="H55" s="181">
        <f t="shared" si="2"/>
        <v>0</v>
      </c>
      <c r="I55" s="178">
        <f t="shared" si="2"/>
        <v>0</v>
      </c>
      <c r="J55" s="181">
        <f t="shared" si="2"/>
        <v>0</v>
      </c>
      <c r="K55" s="178">
        <f t="shared" si="2"/>
        <v>0</v>
      </c>
      <c r="L55" s="181">
        <f t="shared" si="2"/>
        <v>0</v>
      </c>
    </row>
    <row r="56" spans="1:12">
      <c r="A56" s="150"/>
      <c r="B56" s="151" t="s">
        <v>140</v>
      </c>
      <c r="C56" s="155">
        <f>AVERAGE(C43:C55)</f>
        <v>16844835.381070789</v>
      </c>
      <c r="D56" s="162">
        <f>AVERAGE(D43:D55)</f>
        <v>47517563.849230774</v>
      </c>
      <c r="E56" s="155">
        <f t="shared" ref="E56:L56" si="3">AVERAGE(E43:E55)</f>
        <v>382780.07266615838</v>
      </c>
      <c r="F56" s="154">
        <f t="shared" si="3"/>
        <v>530449</v>
      </c>
      <c r="G56" s="155">
        <f t="shared" si="3"/>
        <v>7348373.3614204535</v>
      </c>
      <c r="H56" s="154">
        <f t="shared" si="3"/>
        <v>0</v>
      </c>
      <c r="I56" s="155">
        <f t="shared" si="3"/>
        <v>0</v>
      </c>
      <c r="J56" s="154">
        <f t="shared" si="3"/>
        <v>0</v>
      </c>
      <c r="K56" s="155">
        <f t="shared" si="3"/>
        <v>0</v>
      </c>
      <c r="L56" s="154">
        <f t="shared" si="3"/>
        <v>0</v>
      </c>
    </row>
    <row r="57" spans="1:12">
      <c r="A57" s="150"/>
      <c r="B57" s="169"/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1:12">
      <c r="A58" s="150"/>
      <c r="B58" s="184"/>
      <c r="C58" s="185"/>
      <c r="D58" s="185"/>
      <c r="E58" s="185"/>
      <c r="F58" s="185"/>
      <c r="G58" s="185"/>
      <c r="H58" s="185"/>
      <c r="I58" s="185"/>
      <c r="J58" s="185"/>
      <c r="K58" s="185"/>
      <c r="L58" s="185"/>
    </row>
    <row r="59" spans="1:12">
      <c r="A59" s="186" t="s">
        <v>145</v>
      </c>
      <c r="B59" s="187" t="s">
        <v>72</v>
      </c>
      <c r="C59" s="188">
        <v>334375.94</v>
      </c>
      <c r="D59" s="189">
        <v>233893</v>
      </c>
      <c r="E59" s="190">
        <v>6330</v>
      </c>
      <c r="F59" s="189">
        <v>0</v>
      </c>
      <c r="G59" s="190">
        <f>G38-G26</f>
        <v>145386.81393827364</v>
      </c>
      <c r="H59" s="189">
        <v>0</v>
      </c>
      <c r="I59" s="190">
        <v>0</v>
      </c>
      <c r="J59" s="189">
        <v>0</v>
      </c>
      <c r="K59" s="190">
        <v>0</v>
      </c>
      <c r="L59" s="191">
        <v>0</v>
      </c>
    </row>
    <row r="60" spans="1:12">
      <c r="A60" s="148" t="s">
        <v>146</v>
      </c>
      <c r="B60" s="192" t="s">
        <v>147</v>
      </c>
      <c r="C60" s="146">
        <v>0</v>
      </c>
      <c r="D60" s="145">
        <v>0</v>
      </c>
      <c r="E60" s="193">
        <v>0</v>
      </c>
      <c r="F60" s="194">
        <v>0</v>
      </c>
      <c r="G60" s="193">
        <v>0</v>
      </c>
      <c r="H60" s="194">
        <v>0</v>
      </c>
      <c r="I60" s="193">
        <v>0</v>
      </c>
      <c r="J60" s="194">
        <v>0</v>
      </c>
      <c r="K60" s="193">
        <v>0</v>
      </c>
      <c r="L60" s="195">
        <v>0</v>
      </c>
    </row>
    <row r="61" spans="1:12">
      <c r="A61" s="126"/>
      <c r="B61" s="151" t="s">
        <v>148</v>
      </c>
      <c r="C61" s="155">
        <f>+C59+C60</f>
        <v>334375.94</v>
      </c>
      <c r="D61" s="154">
        <f>+D59+D60</f>
        <v>233893</v>
      </c>
      <c r="E61" s="155">
        <f t="shared" ref="E61:L61" si="4">+E59+E60</f>
        <v>6330</v>
      </c>
      <c r="F61" s="154">
        <f t="shared" si="4"/>
        <v>0</v>
      </c>
      <c r="G61" s="155">
        <f t="shared" si="4"/>
        <v>145386.81393827364</v>
      </c>
      <c r="H61" s="154">
        <f t="shared" si="4"/>
        <v>0</v>
      </c>
      <c r="I61" s="155">
        <f t="shared" si="4"/>
        <v>0</v>
      </c>
      <c r="J61" s="154">
        <f t="shared" si="4"/>
        <v>0</v>
      </c>
      <c r="K61" s="155">
        <f t="shared" si="4"/>
        <v>0</v>
      </c>
      <c r="L61" s="154">
        <f t="shared" si="4"/>
        <v>0</v>
      </c>
    </row>
    <row r="62" spans="1:12">
      <c r="E62" s="196"/>
      <c r="G62" s="168"/>
    </row>
  </sheetData>
  <dataValidations count="1">
    <dataValidation type="list" allowBlank="1" showInputMessage="1" showErrorMessage="1" sqref="C9:L9 IY9:JH9 SU9:TD9 ACQ9:ACZ9 AMM9:AMV9 AWI9:AWR9 BGE9:BGN9 BQA9:BQJ9 BZW9:CAF9 CJS9:CKB9 CTO9:CTX9 DDK9:DDT9 DNG9:DNP9 DXC9:DXL9 EGY9:EHH9 EQU9:ERD9 FAQ9:FAZ9 FKM9:FKV9 FUI9:FUR9 GEE9:GEN9 GOA9:GOJ9 GXW9:GYF9 HHS9:HIB9 HRO9:HRX9 IBK9:IBT9 ILG9:ILP9 IVC9:IVL9 JEY9:JFH9 JOU9:JPD9 JYQ9:JYZ9 KIM9:KIV9 KSI9:KSR9 LCE9:LCN9 LMA9:LMJ9 LVW9:LWF9 MFS9:MGB9 MPO9:MPX9 MZK9:MZT9 NJG9:NJP9 NTC9:NTL9 OCY9:ODH9 OMU9:OND9 OWQ9:OWZ9 PGM9:PGV9 PQI9:PQR9 QAE9:QAN9 QKA9:QKJ9 QTW9:QUF9 RDS9:REB9 RNO9:RNX9 RXK9:RXT9 SHG9:SHP9 SRC9:SRL9 TAY9:TBH9 TKU9:TLD9 TUQ9:TUZ9 UEM9:UEV9 UOI9:UOR9 UYE9:UYN9 VIA9:VIJ9 VRW9:VSF9 WBS9:WCB9 WLO9:WLX9 WVK9:WVT9 C65545:L65545 IY65545:JH65545 SU65545:TD65545 ACQ65545:ACZ65545 AMM65545:AMV65545 AWI65545:AWR65545 BGE65545:BGN65545 BQA65545:BQJ65545 BZW65545:CAF65545 CJS65545:CKB65545 CTO65545:CTX65545 DDK65545:DDT65545 DNG65545:DNP65545 DXC65545:DXL65545 EGY65545:EHH65545 EQU65545:ERD65545 FAQ65545:FAZ65545 FKM65545:FKV65545 FUI65545:FUR65545 GEE65545:GEN65545 GOA65545:GOJ65545 GXW65545:GYF65545 HHS65545:HIB65545 HRO65545:HRX65545 IBK65545:IBT65545 ILG65545:ILP65545 IVC65545:IVL65545 JEY65545:JFH65545 JOU65545:JPD65545 JYQ65545:JYZ65545 KIM65545:KIV65545 KSI65545:KSR65545 LCE65545:LCN65545 LMA65545:LMJ65545 LVW65545:LWF65545 MFS65545:MGB65545 MPO65545:MPX65545 MZK65545:MZT65545 NJG65545:NJP65545 NTC65545:NTL65545 OCY65545:ODH65545 OMU65545:OND65545 OWQ65545:OWZ65545 PGM65545:PGV65545 PQI65545:PQR65545 QAE65545:QAN65545 QKA65545:QKJ65545 QTW65545:QUF65545 RDS65545:REB65545 RNO65545:RNX65545 RXK65545:RXT65545 SHG65545:SHP65545 SRC65545:SRL65545 TAY65545:TBH65545 TKU65545:TLD65545 TUQ65545:TUZ65545 UEM65545:UEV65545 UOI65545:UOR65545 UYE65545:UYN65545 VIA65545:VIJ65545 VRW65545:VSF65545 WBS65545:WCB65545 WLO65545:WLX65545 WVK65545:WVT65545 C131081:L131081 IY131081:JH131081 SU131081:TD131081 ACQ131081:ACZ131081 AMM131081:AMV131081 AWI131081:AWR131081 BGE131081:BGN131081 BQA131081:BQJ131081 BZW131081:CAF131081 CJS131081:CKB131081 CTO131081:CTX131081 DDK131081:DDT131081 DNG131081:DNP131081 DXC131081:DXL131081 EGY131081:EHH131081 EQU131081:ERD131081 FAQ131081:FAZ131081 FKM131081:FKV131081 FUI131081:FUR131081 GEE131081:GEN131081 GOA131081:GOJ131081 GXW131081:GYF131081 HHS131081:HIB131081 HRO131081:HRX131081 IBK131081:IBT131081 ILG131081:ILP131081 IVC131081:IVL131081 JEY131081:JFH131081 JOU131081:JPD131081 JYQ131081:JYZ131081 KIM131081:KIV131081 KSI131081:KSR131081 LCE131081:LCN131081 LMA131081:LMJ131081 LVW131081:LWF131081 MFS131081:MGB131081 MPO131081:MPX131081 MZK131081:MZT131081 NJG131081:NJP131081 NTC131081:NTL131081 OCY131081:ODH131081 OMU131081:OND131081 OWQ131081:OWZ131081 PGM131081:PGV131081 PQI131081:PQR131081 QAE131081:QAN131081 QKA131081:QKJ131081 QTW131081:QUF131081 RDS131081:REB131081 RNO131081:RNX131081 RXK131081:RXT131081 SHG131081:SHP131081 SRC131081:SRL131081 TAY131081:TBH131081 TKU131081:TLD131081 TUQ131081:TUZ131081 UEM131081:UEV131081 UOI131081:UOR131081 UYE131081:UYN131081 VIA131081:VIJ131081 VRW131081:VSF131081 WBS131081:WCB131081 WLO131081:WLX131081 WVK131081:WVT131081 C196617:L196617 IY196617:JH196617 SU196617:TD196617 ACQ196617:ACZ196617 AMM196617:AMV196617 AWI196617:AWR196617 BGE196617:BGN196617 BQA196617:BQJ196617 BZW196617:CAF196617 CJS196617:CKB196617 CTO196617:CTX196617 DDK196617:DDT196617 DNG196617:DNP196617 DXC196617:DXL196617 EGY196617:EHH196617 EQU196617:ERD196617 FAQ196617:FAZ196617 FKM196617:FKV196617 FUI196617:FUR196617 GEE196617:GEN196617 GOA196617:GOJ196617 GXW196617:GYF196617 HHS196617:HIB196617 HRO196617:HRX196617 IBK196617:IBT196617 ILG196617:ILP196617 IVC196617:IVL196617 JEY196617:JFH196617 JOU196617:JPD196617 JYQ196617:JYZ196617 KIM196617:KIV196617 KSI196617:KSR196617 LCE196617:LCN196617 LMA196617:LMJ196617 LVW196617:LWF196617 MFS196617:MGB196617 MPO196617:MPX196617 MZK196617:MZT196617 NJG196617:NJP196617 NTC196617:NTL196617 OCY196617:ODH196617 OMU196617:OND196617 OWQ196617:OWZ196617 PGM196617:PGV196617 PQI196617:PQR196617 QAE196617:QAN196617 QKA196617:QKJ196617 QTW196617:QUF196617 RDS196617:REB196617 RNO196617:RNX196617 RXK196617:RXT196617 SHG196617:SHP196617 SRC196617:SRL196617 TAY196617:TBH196617 TKU196617:TLD196617 TUQ196617:TUZ196617 UEM196617:UEV196617 UOI196617:UOR196617 UYE196617:UYN196617 VIA196617:VIJ196617 VRW196617:VSF196617 WBS196617:WCB196617 WLO196617:WLX196617 WVK196617:WVT196617 C262153:L262153 IY262153:JH262153 SU262153:TD262153 ACQ262153:ACZ262153 AMM262153:AMV262153 AWI262153:AWR262153 BGE262153:BGN262153 BQA262153:BQJ262153 BZW262153:CAF262153 CJS262153:CKB262153 CTO262153:CTX262153 DDK262153:DDT262153 DNG262153:DNP262153 DXC262153:DXL262153 EGY262153:EHH262153 EQU262153:ERD262153 FAQ262153:FAZ262153 FKM262153:FKV262153 FUI262153:FUR262153 GEE262153:GEN262153 GOA262153:GOJ262153 GXW262153:GYF262153 HHS262153:HIB262153 HRO262153:HRX262153 IBK262153:IBT262153 ILG262153:ILP262153 IVC262153:IVL262153 JEY262153:JFH262153 JOU262153:JPD262153 JYQ262153:JYZ262153 KIM262153:KIV262153 KSI262153:KSR262153 LCE262153:LCN262153 LMA262153:LMJ262153 LVW262153:LWF262153 MFS262153:MGB262153 MPO262153:MPX262153 MZK262153:MZT262153 NJG262153:NJP262153 NTC262153:NTL262153 OCY262153:ODH262153 OMU262153:OND262153 OWQ262153:OWZ262153 PGM262153:PGV262153 PQI262153:PQR262153 QAE262153:QAN262153 QKA262153:QKJ262153 QTW262153:QUF262153 RDS262153:REB262153 RNO262153:RNX262153 RXK262153:RXT262153 SHG262153:SHP262153 SRC262153:SRL262153 TAY262153:TBH262153 TKU262153:TLD262153 TUQ262153:TUZ262153 UEM262153:UEV262153 UOI262153:UOR262153 UYE262153:UYN262153 VIA262153:VIJ262153 VRW262153:VSF262153 WBS262153:WCB262153 WLO262153:WLX262153 WVK262153:WVT262153 C327689:L327689 IY327689:JH327689 SU327689:TD327689 ACQ327689:ACZ327689 AMM327689:AMV327689 AWI327689:AWR327689 BGE327689:BGN327689 BQA327689:BQJ327689 BZW327689:CAF327689 CJS327689:CKB327689 CTO327689:CTX327689 DDK327689:DDT327689 DNG327689:DNP327689 DXC327689:DXL327689 EGY327689:EHH327689 EQU327689:ERD327689 FAQ327689:FAZ327689 FKM327689:FKV327689 FUI327689:FUR327689 GEE327689:GEN327689 GOA327689:GOJ327689 GXW327689:GYF327689 HHS327689:HIB327689 HRO327689:HRX327689 IBK327689:IBT327689 ILG327689:ILP327689 IVC327689:IVL327689 JEY327689:JFH327689 JOU327689:JPD327689 JYQ327689:JYZ327689 KIM327689:KIV327689 KSI327689:KSR327689 LCE327689:LCN327689 LMA327689:LMJ327689 LVW327689:LWF327689 MFS327689:MGB327689 MPO327689:MPX327689 MZK327689:MZT327689 NJG327689:NJP327689 NTC327689:NTL327689 OCY327689:ODH327689 OMU327689:OND327689 OWQ327689:OWZ327689 PGM327689:PGV327689 PQI327689:PQR327689 QAE327689:QAN327689 QKA327689:QKJ327689 QTW327689:QUF327689 RDS327689:REB327689 RNO327689:RNX327689 RXK327689:RXT327689 SHG327689:SHP327689 SRC327689:SRL327689 TAY327689:TBH327689 TKU327689:TLD327689 TUQ327689:TUZ327689 UEM327689:UEV327689 UOI327689:UOR327689 UYE327689:UYN327689 VIA327689:VIJ327689 VRW327689:VSF327689 WBS327689:WCB327689 WLO327689:WLX327689 WVK327689:WVT327689 C393225:L393225 IY393225:JH393225 SU393225:TD393225 ACQ393225:ACZ393225 AMM393225:AMV393225 AWI393225:AWR393225 BGE393225:BGN393225 BQA393225:BQJ393225 BZW393225:CAF393225 CJS393225:CKB393225 CTO393225:CTX393225 DDK393225:DDT393225 DNG393225:DNP393225 DXC393225:DXL393225 EGY393225:EHH393225 EQU393225:ERD393225 FAQ393225:FAZ393225 FKM393225:FKV393225 FUI393225:FUR393225 GEE393225:GEN393225 GOA393225:GOJ393225 GXW393225:GYF393225 HHS393225:HIB393225 HRO393225:HRX393225 IBK393225:IBT393225 ILG393225:ILP393225 IVC393225:IVL393225 JEY393225:JFH393225 JOU393225:JPD393225 JYQ393225:JYZ393225 KIM393225:KIV393225 KSI393225:KSR393225 LCE393225:LCN393225 LMA393225:LMJ393225 LVW393225:LWF393225 MFS393225:MGB393225 MPO393225:MPX393225 MZK393225:MZT393225 NJG393225:NJP393225 NTC393225:NTL393225 OCY393225:ODH393225 OMU393225:OND393225 OWQ393225:OWZ393225 PGM393225:PGV393225 PQI393225:PQR393225 QAE393225:QAN393225 QKA393225:QKJ393225 QTW393225:QUF393225 RDS393225:REB393225 RNO393225:RNX393225 RXK393225:RXT393225 SHG393225:SHP393225 SRC393225:SRL393225 TAY393225:TBH393225 TKU393225:TLD393225 TUQ393225:TUZ393225 UEM393225:UEV393225 UOI393225:UOR393225 UYE393225:UYN393225 VIA393225:VIJ393225 VRW393225:VSF393225 WBS393225:WCB393225 WLO393225:WLX393225 WVK393225:WVT393225 C458761:L458761 IY458761:JH458761 SU458761:TD458761 ACQ458761:ACZ458761 AMM458761:AMV458761 AWI458761:AWR458761 BGE458761:BGN458761 BQA458761:BQJ458761 BZW458761:CAF458761 CJS458761:CKB458761 CTO458761:CTX458761 DDK458761:DDT458761 DNG458761:DNP458761 DXC458761:DXL458761 EGY458761:EHH458761 EQU458761:ERD458761 FAQ458761:FAZ458761 FKM458761:FKV458761 FUI458761:FUR458761 GEE458761:GEN458761 GOA458761:GOJ458761 GXW458761:GYF458761 HHS458761:HIB458761 HRO458761:HRX458761 IBK458761:IBT458761 ILG458761:ILP458761 IVC458761:IVL458761 JEY458761:JFH458761 JOU458761:JPD458761 JYQ458761:JYZ458761 KIM458761:KIV458761 KSI458761:KSR458761 LCE458761:LCN458761 LMA458761:LMJ458761 LVW458761:LWF458761 MFS458761:MGB458761 MPO458761:MPX458761 MZK458761:MZT458761 NJG458761:NJP458761 NTC458761:NTL458761 OCY458761:ODH458761 OMU458761:OND458761 OWQ458761:OWZ458761 PGM458761:PGV458761 PQI458761:PQR458761 QAE458761:QAN458761 QKA458761:QKJ458761 QTW458761:QUF458761 RDS458761:REB458761 RNO458761:RNX458761 RXK458761:RXT458761 SHG458761:SHP458761 SRC458761:SRL458761 TAY458761:TBH458761 TKU458761:TLD458761 TUQ458761:TUZ458761 UEM458761:UEV458761 UOI458761:UOR458761 UYE458761:UYN458761 VIA458761:VIJ458761 VRW458761:VSF458761 WBS458761:WCB458761 WLO458761:WLX458761 WVK458761:WVT458761 C524297:L524297 IY524297:JH524297 SU524297:TD524297 ACQ524297:ACZ524297 AMM524297:AMV524297 AWI524297:AWR524297 BGE524297:BGN524297 BQA524297:BQJ524297 BZW524297:CAF524297 CJS524297:CKB524297 CTO524297:CTX524297 DDK524297:DDT524297 DNG524297:DNP524297 DXC524297:DXL524297 EGY524297:EHH524297 EQU524297:ERD524297 FAQ524297:FAZ524297 FKM524297:FKV524297 FUI524297:FUR524297 GEE524297:GEN524297 GOA524297:GOJ524297 GXW524297:GYF524297 HHS524297:HIB524297 HRO524297:HRX524297 IBK524297:IBT524297 ILG524297:ILP524297 IVC524297:IVL524297 JEY524297:JFH524297 JOU524297:JPD524297 JYQ524297:JYZ524297 KIM524297:KIV524297 KSI524297:KSR524297 LCE524297:LCN524297 LMA524297:LMJ524297 LVW524297:LWF524297 MFS524297:MGB524297 MPO524297:MPX524297 MZK524297:MZT524297 NJG524297:NJP524297 NTC524297:NTL524297 OCY524297:ODH524297 OMU524297:OND524297 OWQ524297:OWZ524297 PGM524297:PGV524297 PQI524297:PQR524297 QAE524297:QAN524297 QKA524297:QKJ524297 QTW524297:QUF524297 RDS524297:REB524297 RNO524297:RNX524297 RXK524297:RXT524297 SHG524297:SHP524297 SRC524297:SRL524297 TAY524297:TBH524297 TKU524297:TLD524297 TUQ524297:TUZ524297 UEM524297:UEV524297 UOI524297:UOR524297 UYE524297:UYN524297 VIA524297:VIJ524297 VRW524297:VSF524297 WBS524297:WCB524297 WLO524297:WLX524297 WVK524297:WVT524297 C589833:L589833 IY589833:JH589833 SU589833:TD589833 ACQ589833:ACZ589833 AMM589833:AMV589833 AWI589833:AWR589833 BGE589833:BGN589833 BQA589833:BQJ589833 BZW589833:CAF589833 CJS589833:CKB589833 CTO589833:CTX589833 DDK589833:DDT589833 DNG589833:DNP589833 DXC589833:DXL589833 EGY589833:EHH589833 EQU589833:ERD589833 FAQ589833:FAZ589833 FKM589833:FKV589833 FUI589833:FUR589833 GEE589833:GEN589833 GOA589833:GOJ589833 GXW589833:GYF589833 HHS589833:HIB589833 HRO589833:HRX589833 IBK589833:IBT589833 ILG589833:ILP589833 IVC589833:IVL589833 JEY589833:JFH589833 JOU589833:JPD589833 JYQ589833:JYZ589833 KIM589833:KIV589833 KSI589833:KSR589833 LCE589833:LCN589833 LMA589833:LMJ589833 LVW589833:LWF589833 MFS589833:MGB589833 MPO589833:MPX589833 MZK589833:MZT589833 NJG589833:NJP589833 NTC589833:NTL589833 OCY589833:ODH589833 OMU589833:OND589833 OWQ589833:OWZ589833 PGM589833:PGV589833 PQI589833:PQR589833 QAE589833:QAN589833 QKA589833:QKJ589833 QTW589833:QUF589833 RDS589833:REB589833 RNO589833:RNX589833 RXK589833:RXT589833 SHG589833:SHP589833 SRC589833:SRL589833 TAY589833:TBH589833 TKU589833:TLD589833 TUQ589833:TUZ589833 UEM589833:UEV589833 UOI589833:UOR589833 UYE589833:UYN589833 VIA589833:VIJ589833 VRW589833:VSF589833 WBS589833:WCB589833 WLO589833:WLX589833 WVK589833:WVT589833 C655369:L655369 IY655369:JH655369 SU655369:TD655369 ACQ655369:ACZ655369 AMM655369:AMV655369 AWI655369:AWR655369 BGE655369:BGN655369 BQA655369:BQJ655369 BZW655369:CAF655369 CJS655369:CKB655369 CTO655369:CTX655369 DDK655369:DDT655369 DNG655369:DNP655369 DXC655369:DXL655369 EGY655369:EHH655369 EQU655369:ERD655369 FAQ655369:FAZ655369 FKM655369:FKV655369 FUI655369:FUR655369 GEE655369:GEN655369 GOA655369:GOJ655369 GXW655369:GYF655369 HHS655369:HIB655369 HRO655369:HRX655369 IBK655369:IBT655369 ILG655369:ILP655369 IVC655369:IVL655369 JEY655369:JFH655369 JOU655369:JPD655369 JYQ655369:JYZ655369 KIM655369:KIV655369 KSI655369:KSR655369 LCE655369:LCN655369 LMA655369:LMJ655369 LVW655369:LWF655369 MFS655369:MGB655369 MPO655369:MPX655369 MZK655369:MZT655369 NJG655369:NJP655369 NTC655369:NTL655369 OCY655369:ODH655369 OMU655369:OND655369 OWQ655369:OWZ655369 PGM655369:PGV655369 PQI655369:PQR655369 QAE655369:QAN655369 QKA655369:QKJ655369 QTW655369:QUF655369 RDS655369:REB655369 RNO655369:RNX655369 RXK655369:RXT655369 SHG655369:SHP655369 SRC655369:SRL655369 TAY655369:TBH655369 TKU655369:TLD655369 TUQ655369:TUZ655369 UEM655369:UEV655369 UOI655369:UOR655369 UYE655369:UYN655369 VIA655369:VIJ655369 VRW655369:VSF655369 WBS655369:WCB655369 WLO655369:WLX655369 WVK655369:WVT655369 C720905:L720905 IY720905:JH720905 SU720905:TD720905 ACQ720905:ACZ720905 AMM720905:AMV720905 AWI720905:AWR720905 BGE720905:BGN720905 BQA720905:BQJ720905 BZW720905:CAF720905 CJS720905:CKB720905 CTO720905:CTX720905 DDK720905:DDT720905 DNG720905:DNP720905 DXC720905:DXL720905 EGY720905:EHH720905 EQU720905:ERD720905 FAQ720905:FAZ720905 FKM720905:FKV720905 FUI720905:FUR720905 GEE720905:GEN720905 GOA720905:GOJ720905 GXW720905:GYF720905 HHS720905:HIB720905 HRO720905:HRX720905 IBK720905:IBT720905 ILG720905:ILP720905 IVC720905:IVL720905 JEY720905:JFH720905 JOU720905:JPD720905 JYQ720905:JYZ720905 KIM720905:KIV720905 KSI720905:KSR720905 LCE720905:LCN720905 LMA720905:LMJ720905 LVW720905:LWF720905 MFS720905:MGB720905 MPO720905:MPX720905 MZK720905:MZT720905 NJG720905:NJP720905 NTC720905:NTL720905 OCY720905:ODH720905 OMU720905:OND720905 OWQ720905:OWZ720905 PGM720905:PGV720905 PQI720905:PQR720905 QAE720905:QAN720905 QKA720905:QKJ720905 QTW720905:QUF720905 RDS720905:REB720905 RNO720905:RNX720905 RXK720905:RXT720905 SHG720905:SHP720905 SRC720905:SRL720905 TAY720905:TBH720905 TKU720905:TLD720905 TUQ720905:TUZ720905 UEM720905:UEV720905 UOI720905:UOR720905 UYE720905:UYN720905 VIA720905:VIJ720905 VRW720905:VSF720905 WBS720905:WCB720905 WLO720905:WLX720905 WVK720905:WVT720905 C786441:L786441 IY786441:JH786441 SU786441:TD786441 ACQ786441:ACZ786441 AMM786441:AMV786441 AWI786441:AWR786441 BGE786441:BGN786441 BQA786441:BQJ786441 BZW786441:CAF786441 CJS786441:CKB786441 CTO786441:CTX786441 DDK786441:DDT786441 DNG786441:DNP786441 DXC786441:DXL786441 EGY786441:EHH786441 EQU786441:ERD786441 FAQ786441:FAZ786441 FKM786441:FKV786441 FUI786441:FUR786441 GEE786441:GEN786441 GOA786441:GOJ786441 GXW786441:GYF786441 HHS786441:HIB786441 HRO786441:HRX786441 IBK786441:IBT786441 ILG786441:ILP786441 IVC786441:IVL786441 JEY786441:JFH786441 JOU786441:JPD786441 JYQ786441:JYZ786441 KIM786441:KIV786441 KSI786441:KSR786441 LCE786441:LCN786441 LMA786441:LMJ786441 LVW786441:LWF786441 MFS786441:MGB786441 MPO786441:MPX786441 MZK786441:MZT786441 NJG786441:NJP786441 NTC786441:NTL786441 OCY786441:ODH786441 OMU786441:OND786441 OWQ786441:OWZ786441 PGM786441:PGV786441 PQI786441:PQR786441 QAE786441:QAN786441 QKA786441:QKJ786441 QTW786441:QUF786441 RDS786441:REB786441 RNO786441:RNX786441 RXK786441:RXT786441 SHG786441:SHP786441 SRC786441:SRL786441 TAY786441:TBH786441 TKU786441:TLD786441 TUQ786441:TUZ786441 UEM786441:UEV786441 UOI786441:UOR786441 UYE786441:UYN786441 VIA786441:VIJ786441 VRW786441:VSF786441 WBS786441:WCB786441 WLO786441:WLX786441 WVK786441:WVT786441 C851977:L851977 IY851977:JH851977 SU851977:TD851977 ACQ851977:ACZ851977 AMM851977:AMV851977 AWI851977:AWR851977 BGE851977:BGN851977 BQA851977:BQJ851977 BZW851977:CAF851977 CJS851977:CKB851977 CTO851977:CTX851977 DDK851977:DDT851977 DNG851977:DNP851977 DXC851977:DXL851977 EGY851977:EHH851977 EQU851977:ERD851977 FAQ851977:FAZ851977 FKM851977:FKV851977 FUI851977:FUR851977 GEE851977:GEN851977 GOA851977:GOJ851977 GXW851977:GYF851977 HHS851977:HIB851977 HRO851977:HRX851977 IBK851977:IBT851977 ILG851977:ILP851977 IVC851977:IVL851977 JEY851977:JFH851977 JOU851977:JPD851977 JYQ851977:JYZ851977 KIM851977:KIV851977 KSI851977:KSR851977 LCE851977:LCN851977 LMA851977:LMJ851977 LVW851977:LWF851977 MFS851977:MGB851977 MPO851977:MPX851977 MZK851977:MZT851977 NJG851977:NJP851977 NTC851977:NTL851977 OCY851977:ODH851977 OMU851977:OND851977 OWQ851977:OWZ851977 PGM851977:PGV851977 PQI851977:PQR851977 QAE851977:QAN851977 QKA851977:QKJ851977 QTW851977:QUF851977 RDS851977:REB851977 RNO851977:RNX851977 RXK851977:RXT851977 SHG851977:SHP851977 SRC851977:SRL851977 TAY851977:TBH851977 TKU851977:TLD851977 TUQ851977:TUZ851977 UEM851977:UEV851977 UOI851977:UOR851977 UYE851977:UYN851977 VIA851977:VIJ851977 VRW851977:VSF851977 WBS851977:WCB851977 WLO851977:WLX851977 WVK851977:WVT851977 C917513:L917513 IY917513:JH917513 SU917513:TD917513 ACQ917513:ACZ917513 AMM917513:AMV917513 AWI917513:AWR917513 BGE917513:BGN917513 BQA917513:BQJ917513 BZW917513:CAF917513 CJS917513:CKB917513 CTO917513:CTX917513 DDK917513:DDT917513 DNG917513:DNP917513 DXC917513:DXL917513 EGY917513:EHH917513 EQU917513:ERD917513 FAQ917513:FAZ917513 FKM917513:FKV917513 FUI917513:FUR917513 GEE917513:GEN917513 GOA917513:GOJ917513 GXW917513:GYF917513 HHS917513:HIB917513 HRO917513:HRX917513 IBK917513:IBT917513 ILG917513:ILP917513 IVC917513:IVL917513 JEY917513:JFH917513 JOU917513:JPD917513 JYQ917513:JYZ917513 KIM917513:KIV917513 KSI917513:KSR917513 LCE917513:LCN917513 LMA917513:LMJ917513 LVW917513:LWF917513 MFS917513:MGB917513 MPO917513:MPX917513 MZK917513:MZT917513 NJG917513:NJP917513 NTC917513:NTL917513 OCY917513:ODH917513 OMU917513:OND917513 OWQ917513:OWZ917513 PGM917513:PGV917513 PQI917513:PQR917513 QAE917513:QAN917513 QKA917513:QKJ917513 QTW917513:QUF917513 RDS917513:REB917513 RNO917513:RNX917513 RXK917513:RXT917513 SHG917513:SHP917513 SRC917513:SRL917513 TAY917513:TBH917513 TKU917513:TLD917513 TUQ917513:TUZ917513 UEM917513:UEV917513 UOI917513:UOR917513 UYE917513:UYN917513 VIA917513:VIJ917513 VRW917513:VSF917513 WBS917513:WCB917513 WLO917513:WLX917513 WVK917513:WVT917513 C983049:L983049 IY983049:JH983049 SU983049:TD983049 ACQ983049:ACZ983049 AMM983049:AMV983049 AWI983049:AWR983049 BGE983049:BGN983049 BQA983049:BQJ983049 BZW983049:CAF983049 CJS983049:CKB983049 CTO983049:CTX983049 DDK983049:DDT983049 DNG983049:DNP983049 DXC983049:DXL983049 EGY983049:EHH983049 EQU983049:ERD983049 FAQ983049:FAZ983049 FKM983049:FKV983049 FUI983049:FUR983049 GEE983049:GEN983049 GOA983049:GOJ983049 GXW983049:GYF983049 HHS983049:HIB983049 HRO983049:HRX983049 IBK983049:IBT983049 ILG983049:ILP983049 IVC983049:IVL983049 JEY983049:JFH983049 JOU983049:JPD983049 JYQ983049:JYZ983049 KIM983049:KIV983049 KSI983049:KSR983049 LCE983049:LCN983049 LMA983049:LMJ983049 LVW983049:LWF983049 MFS983049:MGB983049 MPO983049:MPX983049 MZK983049:MZT983049 NJG983049:NJP983049 NTC983049:NTL983049 OCY983049:ODH983049 OMU983049:OND983049 OWQ983049:OWZ983049 PGM983049:PGV983049 PQI983049:PQR983049 QAE983049:QAN983049 QKA983049:QKJ983049 QTW983049:QUF983049 RDS983049:REB983049 RNO983049:RNX983049 RXK983049:RXT983049 SHG983049:SHP983049 SRC983049:SRL983049 TAY983049:TBH983049 TKU983049:TLD983049 TUQ983049:TUZ983049 UEM983049:UEV983049 UOI983049:UOR983049 UYE983049:UYN983049 VIA983049:VIJ983049 VRW983049:VSF983049 WBS983049:WCB983049 WLO983049:WLX983049 WVK983049:WVT983049">
      <formula1>$M$6:$M$7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14" sqref="C14"/>
    </sheetView>
  </sheetViews>
  <sheetFormatPr defaultRowHeight="15"/>
  <cols>
    <col min="2" max="2" width="8.77734375" bestFit="1" customWidth="1"/>
    <col min="3" max="3" width="48" customWidth="1"/>
    <col min="258" max="258" width="8.77734375" bestFit="1" customWidth="1"/>
    <col min="259" max="259" width="48" customWidth="1"/>
    <col min="514" max="514" width="8.77734375" bestFit="1" customWidth="1"/>
    <col min="515" max="515" width="48" customWidth="1"/>
    <col min="770" max="770" width="8.77734375" bestFit="1" customWidth="1"/>
    <col min="771" max="771" width="48" customWidth="1"/>
    <col min="1026" max="1026" width="8.77734375" bestFit="1" customWidth="1"/>
    <col min="1027" max="1027" width="48" customWidth="1"/>
    <col min="1282" max="1282" width="8.77734375" bestFit="1" customWidth="1"/>
    <col min="1283" max="1283" width="48" customWidth="1"/>
    <col min="1538" max="1538" width="8.77734375" bestFit="1" customWidth="1"/>
    <col min="1539" max="1539" width="48" customWidth="1"/>
    <col min="1794" max="1794" width="8.77734375" bestFit="1" customWidth="1"/>
    <col min="1795" max="1795" width="48" customWidth="1"/>
    <col min="2050" max="2050" width="8.77734375" bestFit="1" customWidth="1"/>
    <col min="2051" max="2051" width="48" customWidth="1"/>
    <col min="2306" max="2306" width="8.77734375" bestFit="1" customWidth="1"/>
    <col min="2307" max="2307" width="48" customWidth="1"/>
    <col min="2562" max="2562" width="8.77734375" bestFit="1" customWidth="1"/>
    <col min="2563" max="2563" width="48" customWidth="1"/>
    <col min="2818" max="2818" width="8.77734375" bestFit="1" customWidth="1"/>
    <col min="2819" max="2819" width="48" customWidth="1"/>
    <col min="3074" max="3074" width="8.77734375" bestFit="1" customWidth="1"/>
    <col min="3075" max="3075" width="48" customWidth="1"/>
    <col min="3330" max="3330" width="8.77734375" bestFit="1" customWidth="1"/>
    <col min="3331" max="3331" width="48" customWidth="1"/>
    <col min="3586" max="3586" width="8.77734375" bestFit="1" customWidth="1"/>
    <col min="3587" max="3587" width="48" customWidth="1"/>
    <col min="3842" max="3842" width="8.77734375" bestFit="1" customWidth="1"/>
    <col min="3843" max="3843" width="48" customWidth="1"/>
    <col min="4098" max="4098" width="8.77734375" bestFit="1" customWidth="1"/>
    <col min="4099" max="4099" width="48" customWidth="1"/>
    <col min="4354" max="4354" width="8.77734375" bestFit="1" customWidth="1"/>
    <col min="4355" max="4355" width="48" customWidth="1"/>
    <col min="4610" max="4610" width="8.77734375" bestFit="1" customWidth="1"/>
    <col min="4611" max="4611" width="48" customWidth="1"/>
    <col min="4866" max="4866" width="8.77734375" bestFit="1" customWidth="1"/>
    <col min="4867" max="4867" width="48" customWidth="1"/>
    <col min="5122" max="5122" width="8.77734375" bestFit="1" customWidth="1"/>
    <col min="5123" max="5123" width="48" customWidth="1"/>
    <col min="5378" max="5378" width="8.77734375" bestFit="1" customWidth="1"/>
    <col min="5379" max="5379" width="48" customWidth="1"/>
    <col min="5634" max="5634" width="8.77734375" bestFit="1" customWidth="1"/>
    <col min="5635" max="5635" width="48" customWidth="1"/>
    <col min="5890" max="5890" width="8.77734375" bestFit="1" customWidth="1"/>
    <col min="5891" max="5891" width="48" customWidth="1"/>
    <col min="6146" max="6146" width="8.77734375" bestFit="1" customWidth="1"/>
    <col min="6147" max="6147" width="48" customWidth="1"/>
    <col min="6402" max="6402" width="8.77734375" bestFit="1" customWidth="1"/>
    <col min="6403" max="6403" width="48" customWidth="1"/>
    <col min="6658" max="6658" width="8.77734375" bestFit="1" customWidth="1"/>
    <col min="6659" max="6659" width="48" customWidth="1"/>
    <col min="6914" max="6914" width="8.77734375" bestFit="1" customWidth="1"/>
    <col min="6915" max="6915" width="48" customWidth="1"/>
    <col min="7170" max="7170" width="8.77734375" bestFit="1" customWidth="1"/>
    <col min="7171" max="7171" width="48" customWidth="1"/>
    <col min="7426" max="7426" width="8.77734375" bestFit="1" customWidth="1"/>
    <col min="7427" max="7427" width="48" customWidth="1"/>
    <col min="7682" max="7682" width="8.77734375" bestFit="1" customWidth="1"/>
    <col min="7683" max="7683" width="48" customWidth="1"/>
    <col min="7938" max="7938" width="8.77734375" bestFit="1" customWidth="1"/>
    <col min="7939" max="7939" width="48" customWidth="1"/>
    <col min="8194" max="8194" width="8.77734375" bestFit="1" customWidth="1"/>
    <col min="8195" max="8195" width="48" customWidth="1"/>
    <col min="8450" max="8450" width="8.77734375" bestFit="1" customWidth="1"/>
    <col min="8451" max="8451" width="48" customWidth="1"/>
    <col min="8706" max="8706" width="8.77734375" bestFit="1" customWidth="1"/>
    <col min="8707" max="8707" width="48" customWidth="1"/>
    <col min="8962" max="8962" width="8.77734375" bestFit="1" customWidth="1"/>
    <col min="8963" max="8963" width="48" customWidth="1"/>
    <col min="9218" max="9218" width="8.77734375" bestFit="1" customWidth="1"/>
    <col min="9219" max="9219" width="48" customWidth="1"/>
    <col min="9474" max="9474" width="8.77734375" bestFit="1" customWidth="1"/>
    <col min="9475" max="9475" width="48" customWidth="1"/>
    <col min="9730" max="9730" width="8.77734375" bestFit="1" customWidth="1"/>
    <col min="9731" max="9731" width="48" customWidth="1"/>
    <col min="9986" max="9986" width="8.77734375" bestFit="1" customWidth="1"/>
    <col min="9987" max="9987" width="48" customWidth="1"/>
    <col min="10242" max="10242" width="8.77734375" bestFit="1" customWidth="1"/>
    <col min="10243" max="10243" width="48" customWidth="1"/>
    <col min="10498" max="10498" width="8.77734375" bestFit="1" customWidth="1"/>
    <col min="10499" max="10499" width="48" customWidth="1"/>
    <col min="10754" max="10754" width="8.77734375" bestFit="1" customWidth="1"/>
    <col min="10755" max="10755" width="48" customWidth="1"/>
    <col min="11010" max="11010" width="8.77734375" bestFit="1" customWidth="1"/>
    <col min="11011" max="11011" width="48" customWidth="1"/>
    <col min="11266" max="11266" width="8.77734375" bestFit="1" customWidth="1"/>
    <col min="11267" max="11267" width="48" customWidth="1"/>
    <col min="11522" max="11522" width="8.77734375" bestFit="1" customWidth="1"/>
    <col min="11523" max="11523" width="48" customWidth="1"/>
    <col min="11778" max="11778" width="8.77734375" bestFit="1" customWidth="1"/>
    <col min="11779" max="11779" width="48" customWidth="1"/>
    <col min="12034" max="12034" width="8.77734375" bestFit="1" customWidth="1"/>
    <col min="12035" max="12035" width="48" customWidth="1"/>
    <col min="12290" max="12290" width="8.77734375" bestFit="1" customWidth="1"/>
    <col min="12291" max="12291" width="48" customWidth="1"/>
    <col min="12546" max="12546" width="8.77734375" bestFit="1" customWidth="1"/>
    <col min="12547" max="12547" width="48" customWidth="1"/>
    <col min="12802" max="12802" width="8.77734375" bestFit="1" customWidth="1"/>
    <col min="12803" max="12803" width="48" customWidth="1"/>
    <col min="13058" max="13058" width="8.77734375" bestFit="1" customWidth="1"/>
    <col min="13059" max="13059" width="48" customWidth="1"/>
    <col min="13314" max="13314" width="8.77734375" bestFit="1" customWidth="1"/>
    <col min="13315" max="13315" width="48" customWidth="1"/>
    <col min="13570" max="13570" width="8.77734375" bestFit="1" customWidth="1"/>
    <col min="13571" max="13571" width="48" customWidth="1"/>
    <col min="13826" max="13826" width="8.77734375" bestFit="1" customWidth="1"/>
    <col min="13827" max="13827" width="48" customWidth="1"/>
    <col min="14082" max="14082" width="8.77734375" bestFit="1" customWidth="1"/>
    <col min="14083" max="14083" width="48" customWidth="1"/>
    <col min="14338" max="14338" width="8.77734375" bestFit="1" customWidth="1"/>
    <col min="14339" max="14339" width="48" customWidth="1"/>
    <col min="14594" max="14594" width="8.77734375" bestFit="1" customWidth="1"/>
    <col min="14595" max="14595" width="48" customWidth="1"/>
    <col min="14850" max="14850" width="8.77734375" bestFit="1" customWidth="1"/>
    <col min="14851" max="14851" width="48" customWidth="1"/>
    <col min="15106" max="15106" width="8.77734375" bestFit="1" customWidth="1"/>
    <col min="15107" max="15107" width="48" customWidth="1"/>
    <col min="15362" max="15362" width="8.77734375" bestFit="1" customWidth="1"/>
    <col min="15363" max="15363" width="48" customWidth="1"/>
    <col min="15618" max="15618" width="8.77734375" bestFit="1" customWidth="1"/>
    <col min="15619" max="15619" width="48" customWidth="1"/>
    <col min="15874" max="15874" width="8.77734375" bestFit="1" customWidth="1"/>
    <col min="15875" max="15875" width="48" customWidth="1"/>
    <col min="16130" max="16130" width="8.77734375" bestFit="1" customWidth="1"/>
    <col min="16131" max="16131" width="48" customWidth="1"/>
  </cols>
  <sheetData>
    <row r="1" spans="1:3">
      <c r="A1" s="197" t="s">
        <v>149</v>
      </c>
    </row>
    <row r="3" spans="1:3" ht="25.5">
      <c r="A3" s="198" t="s">
        <v>117</v>
      </c>
      <c r="B3" s="199" t="s">
        <v>150</v>
      </c>
      <c r="C3" s="200" t="s">
        <v>151</v>
      </c>
    </row>
    <row r="4" spans="1:3" ht="45">
      <c r="A4" s="208">
        <v>279</v>
      </c>
      <c r="B4" s="209">
        <v>40725</v>
      </c>
      <c r="C4" s="211" t="s">
        <v>152</v>
      </c>
    </row>
    <row r="5" spans="1:3" ht="75">
      <c r="A5" s="208">
        <v>286</v>
      </c>
      <c r="B5" s="209">
        <v>40725</v>
      </c>
      <c r="C5" s="211" t="s">
        <v>153</v>
      </c>
    </row>
    <row r="6" spans="1:3" ht="60">
      <c r="A6" s="208">
        <v>1462</v>
      </c>
      <c r="B6" s="210">
        <v>39990</v>
      </c>
      <c r="C6" s="211" t="s">
        <v>154</v>
      </c>
    </row>
    <row r="7" spans="1:3" ht="60">
      <c r="A7" s="213">
        <v>3156</v>
      </c>
      <c r="B7" s="214">
        <v>41089</v>
      </c>
      <c r="C7" s="215" t="s">
        <v>159</v>
      </c>
    </row>
    <row r="8" spans="1:3" ht="60">
      <c r="A8" s="216">
        <v>3481</v>
      </c>
      <c r="B8" s="217">
        <v>41089</v>
      </c>
      <c r="C8" s="218" t="s">
        <v>155</v>
      </c>
    </row>
    <row r="9" spans="1:3">
      <c r="A9" s="201"/>
      <c r="B9" s="201"/>
      <c r="C9" s="201"/>
    </row>
    <row r="10" spans="1:3">
      <c r="A10" s="201"/>
      <c r="B10" s="201"/>
      <c r="C10" s="201"/>
    </row>
    <row r="11" spans="1:3">
      <c r="A11" s="201"/>
      <c r="B11" s="201"/>
      <c r="C11" s="201"/>
    </row>
    <row r="12" spans="1:3">
      <c r="A12" s="201"/>
      <c r="B12" s="201"/>
      <c r="C12" s="201"/>
    </row>
    <row r="13" spans="1:3">
      <c r="A13" s="201"/>
      <c r="B13" s="201"/>
      <c r="C13" s="201"/>
    </row>
    <row r="14" spans="1:3">
      <c r="A14" s="201"/>
      <c r="B14" s="201"/>
      <c r="C14" s="201"/>
    </row>
    <row r="15" spans="1:3">
      <c r="A15" s="201"/>
      <c r="B15" s="201"/>
      <c r="C15" s="201"/>
    </row>
    <row r="16" spans="1:3">
      <c r="A16" s="201"/>
      <c r="B16" s="201"/>
      <c r="C16" s="201"/>
    </row>
    <row r="17" spans="1:3">
      <c r="A17" s="201"/>
      <c r="B17" s="201"/>
      <c r="C17" s="201"/>
    </row>
    <row r="18" spans="1:3">
      <c r="A18" s="201"/>
      <c r="B18" s="201"/>
      <c r="C18" s="201"/>
    </row>
    <row r="19" spans="1:3">
      <c r="A19" s="201"/>
      <c r="B19" s="201"/>
      <c r="C19" s="201"/>
    </row>
    <row r="20" spans="1:3">
      <c r="A20" s="201"/>
      <c r="B20" s="201"/>
      <c r="C20" s="201"/>
    </row>
    <row r="21" spans="1:3">
      <c r="A21" s="201"/>
      <c r="B21" s="201"/>
      <c r="C21" s="201"/>
    </row>
    <row r="22" spans="1:3">
      <c r="A22" s="201"/>
      <c r="B22" s="201"/>
      <c r="C22" s="201"/>
    </row>
    <row r="23" spans="1:3">
      <c r="A23" s="201"/>
      <c r="B23" s="201"/>
      <c r="C23" s="201"/>
    </row>
    <row r="24" spans="1:3">
      <c r="A24" s="201"/>
      <c r="B24" s="201"/>
      <c r="C24" s="201"/>
    </row>
    <row r="25" spans="1:3">
      <c r="A25" s="201"/>
      <c r="B25" s="201"/>
      <c r="C25" s="201"/>
    </row>
    <row r="26" spans="1:3">
      <c r="A26" s="201"/>
      <c r="B26" s="201"/>
      <c r="C26" s="201"/>
    </row>
    <row r="27" spans="1:3">
      <c r="A27" s="201"/>
      <c r="B27" s="201"/>
      <c r="C27" s="201"/>
    </row>
    <row r="28" spans="1:3">
      <c r="A28" s="201"/>
      <c r="B28" s="201"/>
      <c r="C28" s="201"/>
    </row>
    <row r="29" spans="1:3">
      <c r="A29" s="201"/>
      <c r="B29" s="201"/>
      <c r="C29" s="201"/>
    </row>
    <row r="30" spans="1:3">
      <c r="A30" s="201"/>
      <c r="B30" s="201"/>
      <c r="C30" s="201"/>
    </row>
    <row r="31" spans="1:3">
      <c r="A31" s="201"/>
      <c r="B31" s="201"/>
      <c r="C31" s="201"/>
    </row>
    <row r="32" spans="1:3">
      <c r="A32" s="201"/>
      <c r="B32" s="201"/>
      <c r="C32" s="201"/>
    </row>
    <row r="33" spans="1:3">
      <c r="A33" s="201"/>
      <c r="B33" s="201"/>
      <c r="C33" s="201"/>
    </row>
    <row r="34" spans="1:3">
      <c r="A34" s="201"/>
      <c r="B34" s="201"/>
      <c r="C34" s="201"/>
    </row>
    <row r="35" spans="1:3">
      <c r="A35" s="201"/>
      <c r="B35" s="201"/>
      <c r="C35" s="201"/>
    </row>
    <row r="36" spans="1:3">
      <c r="A36" s="201"/>
      <c r="B36" s="201"/>
      <c r="C36" s="201"/>
    </row>
    <row r="37" spans="1:3">
      <c r="A37" s="201"/>
      <c r="B37" s="201"/>
      <c r="C37" s="201"/>
    </row>
    <row r="38" spans="1:3">
      <c r="A38" s="201"/>
      <c r="B38" s="201"/>
      <c r="C38" s="201"/>
    </row>
    <row r="39" spans="1:3">
      <c r="A39" s="201"/>
      <c r="B39" s="201"/>
      <c r="C39" s="20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OTP Attach GG</vt:lpstr>
      <vt:lpstr>Forward Rate TO Support Data</vt:lpstr>
      <vt:lpstr>Project Descriptions</vt:lpstr>
      <vt:lpstr>'OTP Attach GG'!Print_Area</vt:lpstr>
    </vt:vector>
  </TitlesOfParts>
  <Company>Otter Tail Power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ama2</dc:creator>
  <cp:lastModifiedBy>Kyle Sem</cp:lastModifiedBy>
  <cp:lastPrinted>2012-08-24T18:31:37Z</cp:lastPrinted>
  <dcterms:created xsi:type="dcterms:W3CDTF">2009-10-01T13:58:58Z</dcterms:created>
  <dcterms:modified xsi:type="dcterms:W3CDTF">2012-10-29T14:47:23Z</dcterms:modified>
</cp:coreProperties>
</file>