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35" yWindow="-225" windowWidth="19230" windowHeight="6285" tabRatio="974"/>
  </bookViews>
  <sheets>
    <sheet name="OTP Attach GG" sheetId="25" r:id="rId1"/>
    <sheet name="Forward Rate TO Support Data" sheetId="26" r:id="rId2"/>
    <sheet name="Project Descriptions" sheetId="27" r:id="rId3"/>
  </sheets>
  <externalReferences>
    <externalReference r:id="rId4"/>
    <externalReference r:id="rId5"/>
    <externalReference r:id="rId6"/>
  </externalReferences>
  <definedNames>
    <definedName name="\P">#REF!</definedName>
    <definedName name="__HH_F">[1]factors:memo!$G$36:$N$82</definedName>
    <definedName name="_Order1" hidden="1">255</definedName>
    <definedName name="_PG1">#REF!</definedName>
    <definedName name="_PG2">#REF!</definedName>
    <definedName name="_PR1">#REF!</definedName>
    <definedName name="_PR2">#REF!</definedName>
    <definedName name="_PR3">#REF!</definedName>
    <definedName name="Amount">#REF!</definedName>
    <definedName name="CCOSS_Data">#REF!</definedName>
    <definedName name="CH_COS">#REF!</definedName>
    <definedName name="D__M">#REF!</definedName>
    <definedName name="DB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Federal">#REF!</definedName>
    <definedName name="FERC">#REF!</definedName>
    <definedName name="K2_WBEVMODE" hidden="1">0</definedName>
    <definedName name="NSP_COS">#REF!</definedName>
    <definedName name="PNT">#REF!</definedName>
    <definedName name="PRINT">#REF!</definedName>
    <definedName name="_xlnm.Print_Area" localSheetId="0">'OTP Attach GG'!$A$1:$N$112</definedName>
    <definedName name="Print_Titles_MI">#REF!</definedName>
    <definedName name="Print1">#REF!</definedName>
    <definedName name="Print3">#REF!</definedName>
    <definedName name="Print4">#REF!</definedName>
    <definedName name="Print5">#REF!</definedName>
    <definedName name="PRNT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TOTAL">#REF!</definedName>
    <definedName name="TOTAL2">#REF!</definedName>
    <definedName name="Xcel">'[2]Data Entry and Forecaster'!#REF!</definedName>
    <definedName name="Xcel_COS">#REF!</definedName>
  </definedNames>
  <calcPr calcId="125725" iterate="1" iterateCount="1000"/>
</workbook>
</file>

<file path=xl/calcChain.xml><?xml version="1.0" encoding="utf-8"?>
<calcChain xmlns="http://schemas.openxmlformats.org/spreadsheetml/2006/main">
  <c r="G20" i="25"/>
  <c r="G19"/>
  <c r="H73" l="1"/>
  <c r="L61" i="26"/>
  <c r="K61"/>
  <c r="J61"/>
  <c r="I61"/>
  <c r="H61"/>
  <c r="G61"/>
  <c r="F61"/>
  <c r="E61"/>
  <c r="D61"/>
  <c r="C61"/>
  <c r="L55"/>
  <c r="K55"/>
  <c r="J55"/>
  <c r="I55"/>
  <c r="H55"/>
  <c r="G55"/>
  <c r="F55"/>
  <c r="E55"/>
  <c r="D55"/>
  <c r="C55"/>
  <c r="L54"/>
  <c r="K54"/>
  <c r="J54"/>
  <c r="I54"/>
  <c r="H54"/>
  <c r="G54"/>
  <c r="F54"/>
  <c r="E54"/>
  <c r="D54"/>
  <c r="C54"/>
  <c r="L53"/>
  <c r="K53"/>
  <c r="J53"/>
  <c r="I53"/>
  <c r="H53"/>
  <c r="G53"/>
  <c r="F53"/>
  <c r="E53"/>
  <c r="D53"/>
  <c r="C53"/>
  <c r="L52"/>
  <c r="K52"/>
  <c r="J52"/>
  <c r="I52"/>
  <c r="H52"/>
  <c r="G52"/>
  <c r="F52"/>
  <c r="E52"/>
  <c r="D52"/>
  <c r="C52"/>
  <c r="L51"/>
  <c r="K51"/>
  <c r="J51"/>
  <c r="I51"/>
  <c r="H51"/>
  <c r="G51"/>
  <c r="F51"/>
  <c r="E51"/>
  <c r="D51"/>
  <c r="C51"/>
  <c r="L50"/>
  <c r="K50"/>
  <c r="J50"/>
  <c r="I50"/>
  <c r="H50"/>
  <c r="G50"/>
  <c r="F50"/>
  <c r="E50"/>
  <c r="D50"/>
  <c r="C50"/>
  <c r="L49"/>
  <c r="K49"/>
  <c r="J49"/>
  <c r="I49"/>
  <c r="H49"/>
  <c r="G49"/>
  <c r="F49"/>
  <c r="E49"/>
  <c r="D49"/>
  <c r="C49"/>
  <c r="L48"/>
  <c r="K48"/>
  <c r="J48"/>
  <c r="I48"/>
  <c r="H48"/>
  <c r="G48"/>
  <c r="F48"/>
  <c r="E48"/>
  <c r="D48"/>
  <c r="C48"/>
  <c r="L47"/>
  <c r="K47"/>
  <c r="J47"/>
  <c r="I47"/>
  <c r="H47"/>
  <c r="G47"/>
  <c r="F47"/>
  <c r="E47"/>
  <c r="D47"/>
  <c r="C47"/>
  <c r="L46"/>
  <c r="K46"/>
  <c r="J46"/>
  <c r="I46"/>
  <c r="H46"/>
  <c r="G46"/>
  <c r="F46"/>
  <c r="E46"/>
  <c r="D46"/>
  <c r="C46"/>
  <c r="L45"/>
  <c r="K45"/>
  <c r="J45"/>
  <c r="I45"/>
  <c r="H45"/>
  <c r="G45"/>
  <c r="F45"/>
  <c r="E45"/>
  <c r="D45"/>
  <c r="C45"/>
  <c r="L44"/>
  <c r="K44"/>
  <c r="J44"/>
  <c r="I44"/>
  <c r="H44"/>
  <c r="G44"/>
  <c r="F44"/>
  <c r="E44"/>
  <c r="D44"/>
  <c r="C44"/>
  <c r="L43"/>
  <c r="L56" s="1"/>
  <c r="K43"/>
  <c r="K56" s="1"/>
  <c r="J43"/>
  <c r="J56" s="1"/>
  <c r="I43"/>
  <c r="I56" s="1"/>
  <c r="H43"/>
  <c r="H56" s="1"/>
  <c r="G43"/>
  <c r="G56" s="1"/>
  <c r="F43"/>
  <c r="E43"/>
  <c r="E56" s="1"/>
  <c r="D43"/>
  <c r="D56" s="1"/>
  <c r="C43"/>
  <c r="C56" s="1"/>
  <c r="L39"/>
  <c r="K39"/>
  <c r="J39"/>
  <c r="I39"/>
  <c r="H39"/>
  <c r="G39"/>
  <c r="F39"/>
  <c r="E39"/>
  <c r="D39"/>
  <c r="C39"/>
  <c r="L23"/>
  <c r="K23"/>
  <c r="J23"/>
  <c r="I23"/>
  <c r="H23"/>
  <c r="G23"/>
  <c r="F23"/>
  <c r="E23"/>
  <c r="D23"/>
  <c r="C23"/>
  <c r="B22"/>
  <c r="B38" s="1"/>
  <c r="B55" s="1"/>
  <c r="B11"/>
  <c r="B44" s="1"/>
  <c r="B10"/>
  <c r="B26" s="1"/>
  <c r="F7"/>
  <c r="E7"/>
  <c r="D7"/>
  <c r="C7"/>
  <c r="H71" i="25"/>
  <c r="H70"/>
  <c r="F56" i="26" l="1"/>
  <c r="B27"/>
  <c r="B43"/>
  <c r="G28" i="25"/>
  <c r="L28" s="1"/>
  <c r="N6"/>
  <c r="N59" s="1"/>
  <c r="C59"/>
  <c r="G59"/>
  <c r="G60"/>
  <c r="G62"/>
  <c r="M90"/>
  <c r="G32"/>
  <c r="L32" s="1"/>
  <c r="G24"/>
  <c r="L24" s="1"/>
  <c r="G42"/>
  <c r="L42" s="1"/>
  <c r="G38"/>
  <c r="L38" s="1"/>
  <c r="L34" l="1"/>
  <c r="F73" s="1"/>
  <c r="G73" s="1"/>
  <c r="L44"/>
  <c r="I71" l="1"/>
  <c r="J71" s="1"/>
  <c r="I73"/>
  <c r="J73" s="1"/>
  <c r="L73" s="1"/>
  <c r="N73" s="1"/>
  <c r="I70"/>
  <c r="J70" s="1"/>
  <c r="I72"/>
  <c r="J72" s="1"/>
  <c r="F70"/>
  <c r="G70" s="1"/>
  <c r="F71"/>
  <c r="G71" s="1"/>
  <c r="F72"/>
  <c r="G72" s="1"/>
  <c r="L71" l="1"/>
  <c r="N71" s="1"/>
  <c r="L72"/>
  <c r="N72" s="1"/>
  <c r="L70"/>
  <c r="L90" l="1"/>
  <c r="L92" s="1"/>
  <c r="N70"/>
  <c r="N90" s="1"/>
</calcChain>
</file>

<file path=xl/sharedStrings.xml><?xml version="1.0" encoding="utf-8"?>
<sst xmlns="http://schemas.openxmlformats.org/spreadsheetml/2006/main" count="206" uniqueCount="157">
  <si>
    <t>Otter Tail Power Company</t>
  </si>
  <si>
    <t>Line</t>
  </si>
  <si>
    <t>No.</t>
  </si>
  <si>
    <t>Transmission</t>
  </si>
  <si>
    <t>Line No.</t>
  </si>
  <si>
    <t xml:space="preserve"> </t>
  </si>
  <si>
    <t>(1)</t>
  </si>
  <si>
    <t>(2)</t>
  </si>
  <si>
    <t>(3)</t>
  </si>
  <si>
    <t>Attachment O</t>
  </si>
  <si>
    <t>Allocator</t>
  </si>
  <si>
    <t>(Note C)</t>
  </si>
  <si>
    <t>(Note D)</t>
  </si>
  <si>
    <t>(Note E)</t>
  </si>
  <si>
    <t>(4)</t>
  </si>
  <si>
    <t>Page, Line, Col.</t>
  </si>
  <si>
    <t xml:space="preserve">     Rate Formula Template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</si>
  <si>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</si>
  <si>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</si>
  <si>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</si>
  <si>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</si>
  <si>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</si>
  <si>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</si>
  <si>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</si>
  <si>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</si>
  <si>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</si>
  <si>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</si>
  <si>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</si>
  <si>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</si>
  <si>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Attachment GG</t>
  </si>
  <si>
    <t>Formula Rate calculation</t>
  </si>
  <si>
    <t xml:space="preserve"> Utilizing Attachment O Data</t>
  </si>
  <si>
    <t>Page 1 of 2</t>
  </si>
  <si>
    <t>To be completed in conjunction with Attachment O.</t>
  </si>
  <si>
    <t>Gross Transmission Plant - Total</t>
  </si>
  <si>
    <t>Attach O, p 2, line 2 col 5 (Note A)</t>
  </si>
  <si>
    <t>Net Transmission Plant - Total</t>
  </si>
  <si>
    <t>Attach O, p 2, line 14 col 5 (Note B)</t>
  </si>
  <si>
    <t>O&amp;M EXPENSE</t>
  </si>
  <si>
    <t>Total O&amp;M Allocated to Transmission</t>
  </si>
  <si>
    <t>Attach O, p 3, line 8 col 5</t>
  </si>
  <si>
    <t>Annual Allocation Factor for O&amp;M</t>
  </si>
  <si>
    <t>(line 3 divided by line 1 col 3)</t>
  </si>
  <si>
    <t>TAXES OTHER THAN INCOME TAXES</t>
  </si>
  <si>
    <t>5</t>
  </si>
  <si>
    <t>Total Other Taxes</t>
  </si>
  <si>
    <t>Attach O, p 3, line 20 col 5</t>
  </si>
  <si>
    <t>6</t>
  </si>
  <si>
    <t>Annual Allocation Factor for Other Taxes</t>
  </si>
  <si>
    <t>(line 5 divided by line 1 col 3)</t>
  </si>
  <si>
    <t>7</t>
  </si>
  <si>
    <t>Annual Allocation Factor for Expense</t>
  </si>
  <si>
    <t>INCOME TAXES</t>
  </si>
  <si>
    <t>8</t>
  </si>
  <si>
    <t>Attach O, p 3, line 27 col 5</t>
  </si>
  <si>
    <t>9</t>
  </si>
  <si>
    <t>Annual Allocation Factor for Income Taxes</t>
  </si>
  <si>
    <t>10</t>
  </si>
  <si>
    <t>Return on Rate Base</t>
  </si>
  <si>
    <t>Attach O, p 3, line 28 col 5</t>
  </si>
  <si>
    <t>11</t>
  </si>
  <si>
    <t>Annual Allocation Factor for Return on Rate Base</t>
  </si>
  <si>
    <t>(line 10 divided by line 2 col 3)</t>
  </si>
  <si>
    <t>12</t>
  </si>
  <si>
    <t>Annual Allocation Factor for Return</t>
  </si>
  <si>
    <t>Page 2 of 2</t>
  </si>
  <si>
    <t xml:space="preserve">                           Network Upgrade Charge Calculation By Project</t>
  </si>
  <si>
    <t>Project Name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</si>
  <si>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</si>
  <si>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</si>
  <si>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</si>
  <si>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</si>
  <si>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</si>
  <si>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</si>
  <si>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</si>
  <si>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</si>
  <si>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</si>
  <si>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(Col. 3 * Col. 4)</t>
  </si>
  <si>
    <t>(Col. 6 * Col. 7)</t>
  </si>
  <si>
    <t>(Sum Col. 5, 8 &amp; 9)</t>
  </si>
  <si>
    <t>(Note F)</t>
  </si>
  <si>
    <t>Sum Col. 10 &amp; 11
(Note G)</t>
  </si>
  <si>
    <t>1b</t>
  </si>
  <si>
    <t>1c</t>
  </si>
  <si>
    <t>2</t>
  </si>
  <si>
    <t>Annual Totals</t>
  </si>
  <si>
    <t>Rev. Req. Adj For Attachment O</t>
  </si>
  <si>
    <t>Project Depreciation Expense is the actual value booked for the project and included in the Depreciation Expense in Attachment O page 3 line 12.</t>
  </si>
  <si>
    <t>True-Up Adjustment is included pursuant to a FERC approved methodology if applicable.</t>
  </si>
  <si>
    <t>The Network Upgrade Charge is the value to be used in Schedule 26.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</si>
  <si>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</si>
  <si>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Net Transmission Plant is that identified on page 2 line 14 of Attachment O and includes any sub lines 14a or 14b etc. and is inclusive of any CWIP included in rate base when authorized by FERC order less any prefunded AFUDC, if applicable.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</si>
  <si>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</si>
  <si>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Project Net Plant is the Project Gross Plant Identified in Column 3 less the associated Accumulated Depreciation and shall include the Unamortized Balance of Abandoned Plant.</t>
  </si>
  <si>
    <t>GENERAL AND COMMON (G&amp;C) DEPRECIATION EXPENSE</t>
  </si>
  <si>
    <t>Total G&amp;C Depreciation Expense</t>
  </si>
  <si>
    <t>Attach O, p 3, lines 10 &amp; 11, col 5 (Note H)</t>
  </si>
  <si>
    <t>Annual Allocation Factor for G&amp;C Depreciation Expense</t>
  </si>
  <si>
    <t>H</t>
  </si>
  <si>
    <t>The Total General and Common Depreciation Expense excludes any depreciation expense directly associated with a project and thereby included in page 2 column 9.</t>
  </si>
  <si>
    <t>13</t>
  </si>
  <si>
    <t>14</t>
  </si>
  <si>
    <t>Sum of line 11 and 13</t>
  </si>
  <si>
    <t>(line 12 divided by line 2 col 3)</t>
  </si>
  <si>
    <t>Sum of line 4, 6 and 8</t>
  </si>
  <si>
    <t>(Page 1 line 9)</t>
  </si>
  <si>
    <t>(Page 1 line 14)</t>
  </si>
  <si>
    <t>Twelve mo's ended 12/31/2011</t>
  </si>
  <si>
    <t>Bemidji CapX 2020 Project</t>
  </si>
  <si>
    <t>Fargo CapX 2020 Project</t>
  </si>
  <si>
    <t>Rugby Project - G380</t>
  </si>
  <si>
    <t>Cass Lake - Nary - Helga - Bemidji Project</t>
  </si>
  <si>
    <t>1d</t>
  </si>
  <si>
    <t>Attachment GG - Supporting Data for Network Upgrade Charge Calculation - Forward Looking Rate Transmission Owner</t>
  </si>
  <si>
    <t xml:space="preserve">Rate Year </t>
  </si>
  <si>
    <t>Reporting Company</t>
  </si>
  <si>
    <t>Reliability</t>
  </si>
  <si>
    <t>MTEP Project ID</t>
  </si>
  <si>
    <t>Project 5</t>
  </si>
  <si>
    <t>Project 6</t>
  </si>
  <si>
    <t>Project 7</t>
  </si>
  <si>
    <t>Project 8</t>
  </si>
  <si>
    <t>Project 9</t>
  </si>
  <si>
    <t>Project 10</t>
  </si>
  <si>
    <t>GIP</t>
  </si>
  <si>
    <t>Pricing Zone</t>
  </si>
  <si>
    <t>OTP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</si>
  <si>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</si>
  <si>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</si>
  <si>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</si>
  <si>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</si>
  <si>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</si>
  <si>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</si>
  <si>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</si>
  <si>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</si>
  <si>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</si>
  <si>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</si>
  <si>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</si>
  <si>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</si>
  <si>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</si>
  <si>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</si>
  <si>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</si>
  <si>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</si>
  <si>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</si>
  <si>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</si>
  <si>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</si>
  <si>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</si>
  <si>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</si>
  <si>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</si>
  <si>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</si>
  <si>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</si>
  <si>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Record Date</t>
  </si>
  <si>
    <t>Description of Facilities Included in Network Upgrade Charge as of Record Date</t>
  </si>
  <si>
    <t>Facility # 1098: Bemidji - Grand Rapids 230 kV Line; New 230 kV line from Boswell substation to Wilton substation, Sum rate 495</t>
  </si>
  <si>
    <t xml:space="preserve">Facility # 2513, 2514, 2515,2516:  G380, Queue # 37946-02; Upgrade Rugby Substation with new 230 kV breaker and associated equipment required to accommodate the interconnection of IC 230 kV line; </t>
  </si>
  <si>
    <t>Facility # 1104, 1105, 2640, 2641, 2976, 6328, 6514: Bison - AlexandriaSS - Waite Park (Quarry) - Monticello 345 kV ckt 1, Sum rate 2085; Alexandria SS - Waite Park 345 kV line; Bison - Alexandria SS 345 kV line; Waite Park (Quarry) - Monticello 345 kV line; Alexandria SS 345/115 kV Transmission and Terminal Works; Quarry (St. Cloud) 345/115 kV Substation; Monticello 345/115 kV Substation improvements; New Bison 345 kV Substation</t>
  </si>
  <si>
    <t>Facility # 3584, 5537, 7187:  Cass Lake - Nary - Helga - Bemidji 115 kV Line; Cass Lake 230/115 kV Transformer; Upgrade of Cass Lake - Nary 115 kV Line; Replace existing Bemidji 115 kV breaker &amp; disconnects on Helga line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</si>
</sst>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;\-#,##0;&quot;-&quot;"/>
    <numFmt numFmtId="166" formatCode="#,##0.00&quot;£&quot;_);\(#,##0.00&quot;£&quot;\)"/>
    <numFmt numFmtId="167" formatCode="mm/dd/yy"/>
    <numFmt numFmtId="168" formatCode="0.000%"/>
    <numFmt numFmtId="169" formatCode="#,##0.00000"/>
    <numFmt numFmtId="170" formatCode="&quot;$&quot;#,##0"/>
    <numFmt numFmtId="171" formatCode="&quot;$&quot;#,##0.00"/>
    <numFmt numFmtId="172" formatCode="_(&quot;$&quot;* #,##0_);_(&quot;$&quot;* \(#,##0\);_(&quot;$&quot;* &quot;-&quot;??_);_(@_)"/>
    <numFmt numFmtId="173" formatCode="0_);\(0\)"/>
    <numFmt numFmtId="174" formatCode="_(* #,##0_);_(* \(#,##0\);_(* &quot;-&quot;??_);_(@_)"/>
  </numFmts>
  <fonts count="116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Arial MT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2"/>
      <name val="Arial MT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17"/>
      <name val="Arial MT"/>
    </font>
    <font>
      <sz val="12"/>
      <color indexed="10"/>
      <name val="Arial MT"/>
    </font>
    <font>
      <b/>
      <u/>
      <sz val="12"/>
      <name val="Arial MT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2"/>
      <color theme="1"/>
      <name val="Arial MT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051">
    <xf numFmtId="0" fontId="0" fillId="0" borderId="0"/>
    <xf numFmtId="171" fontId="17" fillId="0" borderId="0" applyFill="0"/>
    <xf numFmtId="171" fontId="17" fillId="0" borderId="0">
      <alignment horizontal="center"/>
    </xf>
    <xf numFmtId="0" fontId="17" fillId="0" borderId="0" applyFill="0">
      <alignment horizontal="center"/>
    </xf>
    <xf numFmtId="171" fontId="23" fillId="0" borderId="1" applyFill="0"/>
    <xf numFmtId="0" fontId="8" fillId="0" borderId="0" applyFont="0" applyAlignment="0"/>
    <xf numFmtId="0" fontId="24" fillId="0" borderId="0" applyFill="0">
      <alignment vertical="top"/>
    </xf>
    <xf numFmtId="0" fontId="23" fillId="0" borderId="0" applyFill="0">
      <alignment horizontal="left" vertical="top"/>
    </xf>
    <xf numFmtId="171" fontId="18" fillId="0" borderId="2" applyFill="0"/>
    <xf numFmtId="0" fontId="8" fillId="0" borderId="0" applyNumberFormat="0" applyFont="0" applyAlignment="0"/>
    <xf numFmtId="0" fontId="24" fillId="0" borderId="0" applyFill="0">
      <alignment wrapText="1"/>
    </xf>
    <xf numFmtId="0" fontId="23" fillId="0" borderId="0" applyFill="0">
      <alignment horizontal="left" vertical="top" wrapText="1"/>
    </xf>
    <xf numFmtId="171" fontId="25" fillId="0" borderId="0" applyFill="0"/>
    <xf numFmtId="0" fontId="26" fillId="0" borderId="0" applyNumberFormat="0" applyFont="0" applyAlignment="0">
      <alignment horizontal="center"/>
    </xf>
    <xf numFmtId="0" fontId="27" fillId="0" borderId="0" applyFill="0">
      <alignment vertical="top" wrapText="1"/>
    </xf>
    <xf numFmtId="0" fontId="18" fillId="0" borderId="0" applyFill="0">
      <alignment horizontal="left" vertical="top" wrapText="1"/>
    </xf>
    <xf numFmtId="171" fontId="8" fillId="0" borderId="0" applyFill="0"/>
    <xf numFmtId="0" fontId="26" fillId="0" borderId="0" applyNumberFormat="0" applyFont="0" applyAlignment="0">
      <alignment horizontal="center"/>
    </xf>
    <xf numFmtId="0" fontId="28" fillId="0" borderId="0" applyFill="0">
      <alignment vertical="center" wrapText="1"/>
    </xf>
    <xf numFmtId="0" fontId="7" fillId="0" borderId="0">
      <alignment horizontal="left" vertical="center" wrapText="1"/>
    </xf>
    <xf numFmtId="171" fontId="29" fillId="0" borderId="0" applyFill="0"/>
    <xf numFmtId="0" fontId="26" fillId="0" borderId="0" applyNumberFormat="0" applyFont="0" applyAlignment="0">
      <alignment horizontal="center"/>
    </xf>
    <xf numFmtId="0" fontId="30" fillId="0" borderId="0" applyFill="0">
      <alignment horizontal="center" vertical="center" wrapText="1"/>
    </xf>
    <xf numFmtId="0" fontId="8" fillId="0" borderId="0" applyFill="0">
      <alignment horizontal="center" vertical="center" wrapText="1"/>
    </xf>
    <xf numFmtId="171" fontId="31" fillId="0" borderId="0" applyFill="0"/>
    <xf numFmtId="0" fontId="26" fillId="0" borderId="0" applyNumberFormat="0" applyFont="0" applyAlignment="0">
      <alignment horizontal="center"/>
    </xf>
    <xf numFmtId="0" fontId="32" fillId="0" borderId="0" applyFill="0">
      <alignment horizontal="center" vertical="center" wrapText="1"/>
    </xf>
    <xf numFmtId="0" fontId="33" fillId="0" borderId="0" applyFill="0">
      <alignment horizontal="center" vertical="center" wrapText="1"/>
    </xf>
    <xf numFmtId="171" fontId="34" fillId="0" borderId="0" applyFill="0"/>
    <xf numFmtId="0" fontId="26" fillId="0" borderId="0" applyNumberFormat="0" applyFont="0" applyAlignment="0">
      <alignment horizontal="center"/>
    </xf>
    <xf numFmtId="0" fontId="35" fillId="0" borderId="0">
      <alignment horizontal="center" wrapText="1"/>
    </xf>
    <xf numFmtId="0" fontId="31" fillId="0" borderId="0" applyFill="0">
      <alignment horizontal="center" wrapText="1"/>
    </xf>
    <xf numFmtId="165" fontId="10" fillId="0" borderId="0" applyFill="0" applyBorder="0" applyAlignment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5" fillId="0" borderId="0" applyNumberFormat="0" applyAlignment="0">
      <alignment horizontal="left"/>
    </xf>
    <xf numFmtId="0" fontId="12" fillId="0" borderId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Alignment="0">
      <alignment horizontal="left"/>
    </xf>
    <xf numFmtId="2" fontId="8" fillId="0" borderId="0" applyFont="0" applyFill="0" applyBorder="0" applyAlignment="0" applyProtection="0"/>
    <xf numFmtId="38" fontId="17" fillId="2" borderId="0" applyNumberFormat="0" applyBorder="0" applyAlignment="0" applyProtection="0"/>
    <xf numFmtId="0" fontId="18" fillId="0" borderId="3" applyNumberFormat="0" applyAlignment="0" applyProtection="0">
      <alignment horizontal="left" vertical="center"/>
    </xf>
    <xf numFmtId="0" fontId="18" fillId="0" borderId="4">
      <alignment horizontal="left" vertical="center"/>
    </xf>
    <xf numFmtId="0" fontId="3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5"/>
    <xf numFmtId="0" fontId="39" fillId="0" borderId="0"/>
    <xf numFmtId="10" fontId="17" fillId="3" borderId="6" applyNumberFormat="0" applyBorder="0" applyAlignment="0" applyProtection="0"/>
    <xf numFmtId="166" fontId="11" fillId="0" borderId="0"/>
    <xf numFmtId="0" fontId="13" fillId="0" borderId="0"/>
    <xf numFmtId="0" fontId="5" fillId="0" borderId="0"/>
    <xf numFmtId="0" fontId="8" fillId="0" borderId="0"/>
    <xf numFmtId="0" fontId="13" fillId="0" borderId="0"/>
    <xf numFmtId="0" fontId="7" fillId="0" borderId="0"/>
    <xf numFmtId="0" fontId="10" fillId="0" borderId="0"/>
    <xf numFmtId="39" fontId="5" fillId="0" borderId="0"/>
    <xf numFmtId="0" fontId="5" fillId="0" borderId="0"/>
    <xf numFmtId="0" fontId="13" fillId="0" borderId="0"/>
    <xf numFmtId="171" fontId="5" fillId="0" borderId="0" applyProtection="0"/>
    <xf numFmtId="9" fontId="5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8" fillId="0" borderId="0">
      <alignment horizontal="left" vertical="top"/>
    </xf>
    <xf numFmtId="0" fontId="40" fillId="0" borderId="5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8" fillId="0" borderId="0">
      <alignment horizontal="right" vertical="top"/>
    </xf>
    <xf numFmtId="41" fontId="7" fillId="2" borderId="7" applyFill="0"/>
    <xf numFmtId="0" fontId="41" fillId="0" borderId="0">
      <alignment horizontal="left" indent="7"/>
    </xf>
    <xf numFmtId="41" fontId="7" fillId="0" borderId="7" applyFill="0">
      <alignment horizontal="left" indent="2"/>
    </xf>
    <xf numFmtId="171" fontId="42" fillId="0" borderId="8" applyFill="0">
      <alignment horizontal="right"/>
    </xf>
    <xf numFmtId="0" fontId="9" fillId="0" borderId="6" applyNumberFormat="0" applyFont="0" applyBorder="0">
      <alignment horizontal="right"/>
    </xf>
    <xf numFmtId="0" fontId="43" fillId="0" borderId="0" applyFill="0"/>
    <xf numFmtId="0" fontId="18" fillId="0" borderId="0" applyFill="0"/>
    <xf numFmtId="4" fontId="42" fillId="0" borderId="8" applyFill="0"/>
    <xf numFmtId="0" fontId="8" fillId="0" borderId="0" applyNumberFormat="0" applyFont="0" applyBorder="0" applyAlignment="0"/>
    <xf numFmtId="0" fontId="27" fillId="0" borderId="0" applyFill="0">
      <alignment horizontal="left" indent="1"/>
    </xf>
    <xf numFmtId="0" fontId="44" fillId="0" borderId="0" applyFill="0">
      <alignment horizontal="left" indent="1"/>
    </xf>
    <xf numFmtId="4" fontId="29" fillId="0" borderId="0" applyFill="0"/>
    <xf numFmtId="0" fontId="8" fillId="0" borderId="0" applyNumberFormat="0" applyFont="0" applyFill="0" applyBorder="0" applyAlignment="0"/>
    <xf numFmtId="0" fontId="27" fillId="0" borderId="0" applyFill="0">
      <alignment horizontal="left" indent="2"/>
    </xf>
    <xf numFmtId="0" fontId="18" fillId="0" borderId="0" applyFill="0">
      <alignment horizontal="left" indent="2"/>
    </xf>
    <xf numFmtId="4" fontId="29" fillId="0" borderId="0" applyFill="0"/>
    <xf numFmtId="0" fontId="8" fillId="0" borderId="0" applyNumberFormat="0" applyFont="0" applyBorder="0" applyAlignment="0"/>
    <xf numFmtId="0" fontId="45" fillId="0" borderId="0">
      <alignment horizontal="left" indent="3"/>
    </xf>
    <xf numFmtId="0" fontId="46" fillId="0" borderId="0" applyFill="0">
      <alignment horizontal="left" indent="3"/>
    </xf>
    <xf numFmtId="4" fontId="29" fillId="0" borderId="0" applyFill="0"/>
    <xf numFmtId="0" fontId="8" fillId="0" borderId="0" applyNumberFormat="0" applyFont="0" applyBorder="0" applyAlignment="0"/>
    <xf numFmtId="0" fontId="30" fillId="0" borderId="0">
      <alignment horizontal="left" indent="4"/>
    </xf>
    <xf numFmtId="0" fontId="8" fillId="0" borderId="0" applyFill="0">
      <alignment horizontal="left" indent="4"/>
    </xf>
    <xf numFmtId="4" fontId="31" fillId="0" borderId="0" applyFill="0"/>
    <xf numFmtId="0" fontId="8" fillId="0" borderId="0" applyNumberFormat="0" applyFont="0" applyBorder="0" applyAlignment="0"/>
    <xf numFmtId="0" fontId="32" fillId="0" borderId="0">
      <alignment horizontal="left" indent="5"/>
    </xf>
    <xf numFmtId="0" fontId="33" fillId="0" borderId="0" applyFill="0">
      <alignment horizontal="left" indent="5"/>
    </xf>
    <xf numFmtId="4" fontId="34" fillId="0" borderId="0" applyFill="0"/>
    <xf numFmtId="0" fontId="8" fillId="0" borderId="0" applyNumberFormat="0" applyFont="0" applyFill="0" applyBorder="0" applyAlignment="0"/>
    <xf numFmtId="0" fontId="35" fillId="0" borderId="0" applyFill="0">
      <alignment horizontal="left" indent="6"/>
    </xf>
    <xf numFmtId="0" fontId="31" fillId="0" borderId="0" applyFill="0">
      <alignment horizontal="left" indent="6"/>
    </xf>
    <xf numFmtId="167" fontId="19" fillId="0" borderId="0" applyNumberFormat="0" applyFill="0" applyBorder="0" applyAlignment="0" applyProtection="0">
      <alignment horizontal="left"/>
    </xf>
    <xf numFmtId="40" fontId="20" fillId="0" borderId="0" applyBorder="0">
      <alignment horizontal="right"/>
    </xf>
    <xf numFmtId="0" fontId="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6" applyNumberFormat="0" applyAlignment="0" applyProtection="0"/>
    <xf numFmtId="0" fontId="59" fillId="10" borderId="17" applyNumberFormat="0" applyAlignment="0" applyProtection="0"/>
    <xf numFmtId="0" fontId="60" fillId="10" borderId="16" applyNumberFormat="0" applyAlignment="0" applyProtection="0"/>
    <xf numFmtId="0" fontId="61" fillId="0" borderId="18" applyNumberFormat="0" applyFill="0" applyAlignment="0" applyProtection="0"/>
    <xf numFmtId="0" fontId="62" fillId="11" borderId="1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6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66" fillId="36" borderId="0" applyNumberFormat="0" applyBorder="0" applyAlignment="0" applyProtection="0"/>
    <xf numFmtId="0" fontId="4" fillId="23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5" fillId="43" borderId="0" applyNumberFormat="0" applyBorder="0" applyAlignment="0" applyProtection="0"/>
    <xf numFmtId="0" fontId="85" fillId="38" borderId="0" applyNumberFormat="0" applyBorder="0" applyAlignment="0" applyProtection="0"/>
    <xf numFmtId="0" fontId="85" fillId="39" borderId="0" applyNumberFormat="0" applyBorder="0" applyAlignment="0" applyProtection="0"/>
    <xf numFmtId="0" fontId="85" fillId="58" borderId="0" applyNumberFormat="0" applyBorder="0" applyAlignment="0" applyProtection="0"/>
    <xf numFmtId="0" fontId="4" fillId="34" borderId="0" applyNumberFormat="0" applyBorder="0" applyAlignment="0" applyProtection="0"/>
    <xf numFmtId="0" fontId="85" fillId="42" borderId="0" applyNumberFormat="0" applyBorder="0" applyAlignment="0" applyProtection="0"/>
    <xf numFmtId="0" fontId="85" fillId="41" borderId="0" applyNumberFormat="0" applyBorder="0" applyAlignment="0" applyProtection="0"/>
    <xf numFmtId="0" fontId="85" fillId="57" borderId="0" applyNumberFormat="0" applyBorder="0" applyAlignment="0" applyProtection="0"/>
    <xf numFmtId="166" fontId="8" fillId="0" borderId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4" fillId="27" borderId="0" applyNumberFormat="0" applyBorder="0" applyAlignment="0" applyProtection="0"/>
    <xf numFmtId="0" fontId="85" fillId="38" borderId="0" applyNumberFormat="0" applyBorder="0" applyAlignment="0" applyProtection="0"/>
    <xf numFmtId="0" fontId="85" fillId="41" borderId="0" applyNumberFormat="0" applyBorder="0" applyAlignment="0" applyProtection="0"/>
    <xf numFmtId="0" fontId="4" fillId="31" borderId="0" applyNumberFormat="0" applyBorder="0" applyAlignment="0" applyProtection="0"/>
    <xf numFmtId="0" fontId="85" fillId="58" borderId="0" applyNumberFormat="0" applyBorder="0" applyAlignment="0" applyProtection="0"/>
    <xf numFmtId="0" fontId="86" fillId="41" borderId="0" applyNumberFormat="0" applyBorder="0" applyAlignment="0" applyProtection="0"/>
    <xf numFmtId="0" fontId="66" fillId="16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10" fontId="8" fillId="0" borderId="0" applyFont="0" applyFill="0" applyBorder="0" applyAlignment="0" applyProtection="0"/>
    <xf numFmtId="0" fontId="86" fillId="54" borderId="0" applyNumberFormat="0" applyBorder="0" applyAlignment="0" applyProtection="0"/>
    <xf numFmtId="0" fontId="86" fillId="44" borderId="0" applyNumberFormat="0" applyBorder="0" applyAlignment="0" applyProtection="0"/>
    <xf numFmtId="0" fontId="86" fillId="46" borderId="0" applyNumberFormat="0" applyBorder="0" applyAlignment="0" applyProtection="0"/>
    <xf numFmtId="0" fontId="86" fillId="45" borderId="0" applyNumberFormat="0" applyBorder="0" applyAlignment="0" applyProtection="0"/>
    <xf numFmtId="0" fontId="66" fillId="28" borderId="0" applyNumberFormat="0" applyBorder="0" applyAlignment="0" applyProtection="0"/>
    <xf numFmtId="0" fontId="86" fillId="38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66" fillId="36" borderId="0" applyNumberFormat="0" applyBorder="0" applyAlignment="0" applyProtection="0"/>
    <xf numFmtId="0" fontId="86" fillId="50" borderId="0" applyNumberFormat="0" applyBorder="0" applyAlignment="0" applyProtection="0"/>
    <xf numFmtId="0" fontId="66" fillId="13" borderId="0" applyNumberFormat="0" applyBorder="0" applyAlignment="0" applyProtection="0"/>
    <xf numFmtId="0" fontId="66" fillId="17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4" borderId="0" applyNumberFormat="0" applyBorder="0" applyAlignment="0" applyProtection="0"/>
    <xf numFmtId="0" fontId="86" fillId="46" borderId="0" applyNumberFormat="0" applyBorder="0" applyAlignment="0" applyProtection="0"/>
    <xf numFmtId="0" fontId="66" fillId="21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46" borderId="0" applyNumberFormat="0" applyBorder="0" applyAlignment="0" applyProtection="0"/>
    <xf numFmtId="0" fontId="86" fillId="60" borderId="0" applyNumberFormat="0" applyBorder="0" applyAlignment="0" applyProtection="0"/>
    <xf numFmtId="0" fontId="66" fillId="25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60" borderId="0" applyNumberFormat="0" applyBorder="0" applyAlignment="0" applyProtection="0"/>
    <xf numFmtId="0" fontId="86" fillId="49" borderId="0" applyNumberFormat="0" applyBorder="0" applyAlignment="0" applyProtection="0"/>
    <xf numFmtId="0" fontId="66" fillId="29" borderId="0" applyNumberFormat="0" applyBorder="0" applyAlignment="0" applyProtection="0"/>
    <xf numFmtId="0" fontId="86" fillId="52" borderId="0" applyNumberFormat="0" applyBorder="0" applyAlignment="0" applyProtection="0"/>
    <xf numFmtId="0" fontId="66" fillId="33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2" borderId="0" applyNumberFormat="0" applyBorder="0" applyAlignment="0" applyProtection="0"/>
    <xf numFmtId="0" fontId="87" fillId="40" borderId="0" applyNumberFormat="0" applyBorder="0" applyAlignment="0" applyProtection="0"/>
    <xf numFmtId="0" fontId="56" fillId="7" borderId="0" applyNumberFormat="0" applyBorder="0" applyAlignment="0" applyProtection="0"/>
    <xf numFmtId="0" fontId="87" fillId="38" borderId="0" applyNumberFormat="0" applyBorder="0" applyAlignment="0" applyProtection="0"/>
    <xf numFmtId="0" fontId="87" fillId="38" borderId="0" applyNumberFormat="0" applyBorder="0" applyAlignment="0" applyProtection="0"/>
    <xf numFmtId="0" fontId="87" fillId="40" borderId="0" applyNumberFormat="0" applyBorder="0" applyAlignment="0" applyProtection="0"/>
    <xf numFmtId="0" fontId="12" fillId="0" borderId="31">
      <alignment horizontal="right"/>
    </xf>
    <xf numFmtId="0" fontId="88" fillId="61" borderId="22" applyNumberFormat="0" applyAlignment="0" applyProtection="0"/>
    <xf numFmtId="0" fontId="60" fillId="10" borderId="16" applyNumberFormat="0" applyAlignment="0" applyProtection="0"/>
    <xf numFmtId="0" fontId="104" fillId="55" borderId="22" applyNumberFormat="0" applyAlignment="0" applyProtection="0"/>
    <xf numFmtId="0" fontId="104" fillId="55" borderId="22" applyNumberFormat="0" applyAlignment="0" applyProtection="0"/>
    <xf numFmtId="0" fontId="85" fillId="39" borderId="0" applyNumberFormat="0" applyBorder="0" applyAlignment="0" applyProtection="0"/>
    <xf numFmtId="171" fontId="5" fillId="0" borderId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4" borderId="0" applyNumberFormat="0" applyBorder="0" applyAlignment="0" applyProtection="0"/>
    <xf numFmtId="0" fontId="69" fillId="38" borderId="0" applyNumberFormat="0" applyBorder="0" applyAlignment="0" applyProtection="0"/>
    <xf numFmtId="0" fontId="70" fillId="55" borderId="22" applyNumberFormat="0" applyAlignment="0" applyProtection="0"/>
    <xf numFmtId="0" fontId="71" fillId="56" borderId="23" applyNumberFormat="0" applyAlignment="0" applyProtection="0"/>
    <xf numFmtId="171" fontId="5" fillId="0" borderId="0" applyProtection="0"/>
    <xf numFmtId="43" fontId="3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9" borderId="0" applyNumberFormat="0" applyBorder="0" applyAlignment="0" applyProtection="0"/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77" fillId="42" borderId="22" applyNumberFormat="0" applyAlignment="0" applyProtection="0"/>
    <xf numFmtId="0" fontId="78" fillId="0" borderId="27" applyNumberFormat="0" applyFill="0" applyAlignment="0" applyProtection="0"/>
    <xf numFmtId="0" fontId="79" fillId="57" borderId="0" applyNumberFormat="0" applyBorder="0" applyAlignment="0" applyProtection="0"/>
    <xf numFmtId="0" fontId="80" fillId="0" borderId="0">
      <alignment vertical="top"/>
    </xf>
    <xf numFmtId="0" fontId="5" fillId="58" borderId="28" applyNumberFormat="0" applyFont="0" applyAlignment="0" applyProtection="0"/>
    <xf numFmtId="0" fontId="81" fillId="55" borderId="29" applyNumberFormat="0" applyAlignment="0" applyProtection="0"/>
    <xf numFmtId="9" fontId="8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30" applyNumberFormat="0" applyFill="0" applyAlignment="0" applyProtection="0"/>
    <xf numFmtId="0" fontId="8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77" fillId="42" borderId="22" applyNumberFormat="0" applyAlignment="0" applyProtection="0"/>
    <xf numFmtId="0" fontId="77" fillId="42" borderId="22" applyNumberFormat="0" applyAlignment="0" applyProtection="0"/>
    <xf numFmtId="9" fontId="8" fillId="0" borderId="0" applyFont="0" applyFill="0" applyBorder="0" applyAlignment="0" applyProtection="0"/>
    <xf numFmtId="171" fontId="5" fillId="0" borderId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58" borderId="0" applyNumberFormat="0" applyBorder="0" applyAlignment="0" applyProtection="0"/>
    <xf numFmtId="0" fontId="85" fillId="42" borderId="0" applyNumberFormat="0" applyBorder="0" applyAlignment="0" applyProtection="0"/>
    <xf numFmtId="0" fontId="85" fillId="41" borderId="0" applyNumberFormat="0" applyBorder="0" applyAlignment="0" applyProtection="0"/>
    <xf numFmtId="0" fontId="85" fillId="58" borderId="0" applyNumberFormat="0" applyBorder="0" applyAlignment="0" applyProtection="0"/>
    <xf numFmtId="0" fontId="85" fillId="41" borderId="0" applyNumberFormat="0" applyBorder="0" applyAlignment="0" applyProtection="0"/>
    <xf numFmtId="0" fontId="85" fillId="44" borderId="0" applyNumberFormat="0" applyBorder="0" applyAlignment="0" applyProtection="0"/>
    <xf numFmtId="0" fontId="85" fillId="57" borderId="0" applyNumberFormat="0" applyBorder="0" applyAlignment="0" applyProtection="0"/>
    <xf numFmtId="0" fontId="85" fillId="38" borderId="0" applyNumberFormat="0" applyBorder="0" applyAlignment="0" applyProtection="0"/>
    <xf numFmtId="0" fontId="85" fillId="41" borderId="0" applyNumberFormat="0" applyBorder="0" applyAlignment="0" applyProtection="0"/>
    <xf numFmtId="0" fontId="85" fillId="58" borderId="0" applyNumberFormat="0" applyBorder="0" applyAlignment="0" applyProtection="0"/>
    <xf numFmtId="0" fontId="86" fillId="41" borderId="0" applyNumberFormat="0" applyBorder="0" applyAlignment="0" applyProtection="0"/>
    <xf numFmtId="0" fontId="86" fillId="54" borderId="0" applyNumberFormat="0" applyBorder="0" applyAlignment="0" applyProtection="0"/>
    <xf numFmtId="0" fontId="86" fillId="46" borderId="0" applyNumberFormat="0" applyBorder="0" applyAlignment="0" applyProtection="0"/>
    <xf numFmtId="0" fontId="86" fillId="38" borderId="0" applyNumberFormat="0" applyBorder="0" applyAlignment="0" applyProtection="0"/>
    <xf numFmtId="0" fontId="86" fillId="41" borderId="0" applyNumberFormat="0" applyBorder="0" applyAlignment="0" applyProtection="0"/>
    <xf numFmtId="0" fontId="86" fillId="44" borderId="0" applyNumberFormat="0" applyBorder="0" applyAlignment="0" applyProtection="0"/>
    <xf numFmtId="0" fontId="86" fillId="59" borderId="0" applyNumberFormat="0" applyBorder="0" applyAlignment="0" applyProtection="0"/>
    <xf numFmtId="0" fontId="86" fillId="54" borderId="0" applyNumberFormat="0" applyBorder="0" applyAlignment="0" applyProtection="0"/>
    <xf numFmtId="0" fontId="86" fillId="46" borderId="0" applyNumberFormat="0" applyBorder="0" applyAlignment="0" applyProtection="0"/>
    <xf numFmtId="0" fontId="86" fillId="60" borderId="0" applyNumberFormat="0" applyBorder="0" applyAlignment="0" applyProtection="0"/>
    <xf numFmtId="0" fontId="86" fillId="49" borderId="0" applyNumberFormat="0" applyBorder="0" applyAlignment="0" applyProtection="0"/>
    <xf numFmtId="0" fontId="86" fillId="52" borderId="0" applyNumberFormat="0" applyBorder="0" applyAlignment="0" applyProtection="0"/>
    <xf numFmtId="0" fontId="87" fillId="40" borderId="0" applyNumberFormat="0" applyBorder="0" applyAlignment="0" applyProtection="0"/>
    <xf numFmtId="0" fontId="12" fillId="0" borderId="31">
      <alignment horizontal="right"/>
    </xf>
    <xf numFmtId="0" fontId="88" fillId="61" borderId="22" applyNumberFormat="0" applyAlignment="0" applyProtection="0"/>
    <xf numFmtId="0" fontId="89" fillId="56" borderId="23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41" borderId="0" applyNumberFormat="0" applyBorder="0" applyAlignment="0" applyProtection="0"/>
    <xf numFmtId="0" fontId="92" fillId="0" borderId="32" applyNumberFormat="0" applyFill="0" applyAlignment="0" applyProtection="0"/>
    <xf numFmtId="0" fontId="93" fillId="0" borderId="33" applyNumberFormat="0" applyFill="0" applyAlignment="0" applyProtection="0"/>
    <xf numFmtId="0" fontId="94" fillId="0" borderId="34" applyNumberFormat="0" applyFill="0" applyAlignment="0" applyProtection="0"/>
    <xf numFmtId="0" fontId="94" fillId="0" borderId="0" applyNumberFormat="0" applyFill="0" applyBorder="0" applyAlignment="0" applyProtection="0"/>
    <xf numFmtId="0" fontId="95" fillId="57" borderId="22" applyNumberFormat="0" applyAlignment="0" applyProtection="0"/>
    <xf numFmtId="0" fontId="96" fillId="0" borderId="35" applyNumberFormat="0" applyFill="0" applyAlignment="0" applyProtection="0"/>
    <xf numFmtId="0" fontId="97" fillId="57" borderId="0" applyNumberFormat="0" applyBorder="0" applyAlignment="0" applyProtection="0"/>
    <xf numFmtId="166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0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0" fontId="8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0" fontId="4" fillId="0" borderId="0"/>
    <xf numFmtId="0" fontId="8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0" fontId="13" fillId="58" borderId="28" applyNumberFormat="0" applyFont="0" applyAlignment="0" applyProtection="0"/>
    <xf numFmtId="0" fontId="13" fillId="58" borderId="28" applyNumberFormat="0" applyFont="0" applyAlignment="0" applyProtection="0"/>
    <xf numFmtId="0" fontId="98" fillId="61" borderId="29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36" applyNumberFormat="0" applyFill="0" applyAlignment="0" applyProtection="0"/>
    <xf numFmtId="0" fontId="9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5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03" fillId="0" borderId="0" applyFont="0" applyFill="0" applyBorder="0" applyAlignment="0" applyProtection="0"/>
    <xf numFmtId="41" fontId="103" fillId="0" borderId="0" applyFont="0" applyFill="0" applyBorder="0" applyAlignment="0" applyProtection="0"/>
    <xf numFmtId="0" fontId="62" fillId="11" borderId="19" applyNumberFormat="0" applyAlignment="0" applyProtection="0"/>
    <xf numFmtId="0" fontId="86" fillId="54" borderId="0" applyNumberFormat="0" applyBorder="0" applyAlignment="0" applyProtection="0"/>
    <xf numFmtId="0" fontId="86" fillId="51" borderId="0" applyNumberFormat="0" applyBorder="0" applyAlignment="0" applyProtection="0"/>
    <xf numFmtId="0" fontId="86" fillId="41" borderId="0" applyNumberFormat="0" applyBorder="0" applyAlignment="0" applyProtection="0"/>
    <xf numFmtId="0" fontId="4" fillId="35" borderId="0" applyNumberFormat="0" applyBorder="0" applyAlignment="0" applyProtection="0"/>
    <xf numFmtId="0" fontId="85" fillId="40" borderId="0" applyNumberFormat="0" applyBorder="0" applyAlignment="0" applyProtection="0"/>
    <xf numFmtId="0" fontId="85" fillId="38" borderId="0" applyNumberFormat="0" applyBorder="0" applyAlignment="0" applyProtection="0"/>
    <xf numFmtId="0" fontId="85" fillId="44" borderId="0" applyNumberFormat="0" applyBorder="0" applyAlignment="0" applyProtection="0"/>
    <xf numFmtId="0" fontId="85" fillId="43" borderId="0" applyNumberFormat="0" applyBorder="0" applyAlignment="0" applyProtection="0"/>
    <xf numFmtId="0" fontId="4" fillId="15" borderId="0" applyNumberFormat="0" applyBorder="0" applyAlignment="0" applyProtection="0"/>
    <xf numFmtId="0" fontId="85" fillId="58" borderId="0" applyNumberFormat="0" applyBorder="0" applyAlignment="0" applyProtection="0"/>
    <xf numFmtId="0" fontId="4" fillId="30" borderId="0" applyNumberFormat="0" applyBorder="0" applyAlignment="0" applyProtection="0"/>
    <xf numFmtId="0" fontId="85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03" fillId="0" borderId="0" applyFont="0" applyFill="0" applyBorder="0" applyAlignment="0" applyProtection="0"/>
    <xf numFmtId="41" fontId="103" fillId="0" borderId="0" applyFont="0" applyFill="0" applyBorder="0" applyAlignment="0" applyProtection="0"/>
    <xf numFmtId="0" fontId="89" fillId="56" borderId="23" applyNumberFormat="0" applyAlignment="0" applyProtection="0"/>
    <xf numFmtId="0" fontId="88" fillId="61" borderId="22" applyNumberFormat="0" applyAlignment="0" applyProtection="0"/>
    <xf numFmtId="0" fontId="86" fillId="59" borderId="0" applyNumberFormat="0" applyBorder="0" applyAlignment="0" applyProtection="0"/>
    <xf numFmtId="0" fontId="86" fillId="51" borderId="0" applyNumberFormat="0" applyBorder="0" applyAlignment="0" applyProtection="0"/>
    <xf numFmtId="0" fontId="86" fillId="44" borderId="0" applyNumberFormat="0" applyBorder="0" applyAlignment="0" applyProtection="0"/>
    <xf numFmtId="0" fontId="66" fillId="32" borderId="0" applyNumberFormat="0" applyBorder="0" applyAlignment="0" applyProtection="0"/>
    <xf numFmtId="0" fontId="86" fillId="41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6" borderId="0" applyNumberFormat="0" applyBorder="0" applyAlignment="0" applyProtection="0"/>
    <xf numFmtId="0" fontId="86" fillId="38" borderId="0" applyNumberFormat="0" applyBorder="0" applyAlignment="0" applyProtection="0"/>
    <xf numFmtId="0" fontId="66" fillId="24" borderId="0" applyNumberFormat="0" applyBorder="0" applyAlignment="0" applyProtection="0"/>
    <xf numFmtId="0" fontId="86" fillId="45" borderId="0" applyNumberFormat="0" applyBorder="0" applyAlignment="0" applyProtection="0"/>
    <xf numFmtId="0" fontId="86" fillId="44" borderId="0" applyNumberFormat="0" applyBorder="0" applyAlignment="0" applyProtection="0"/>
    <xf numFmtId="0" fontId="86" fillId="54" borderId="0" applyNumberFormat="0" applyBorder="0" applyAlignment="0" applyProtection="0"/>
    <xf numFmtId="0" fontId="66" fillId="20" borderId="0" applyNumberFormat="0" applyBorder="0" applyAlignment="0" applyProtection="0"/>
    <xf numFmtId="0" fontId="86" fillId="41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58" borderId="0" applyNumberFormat="0" applyBorder="0" applyAlignment="0" applyProtection="0"/>
    <xf numFmtId="0" fontId="85" fillId="40" borderId="0" applyNumberFormat="0" applyBorder="0" applyAlignment="0" applyProtection="0"/>
    <xf numFmtId="0" fontId="85" fillId="57" borderId="0" applyNumberFormat="0" applyBorder="0" applyAlignment="0" applyProtection="0"/>
    <xf numFmtId="0" fontId="4" fillId="19" borderId="0" applyNumberFormat="0" applyBorder="0" applyAlignment="0" applyProtection="0"/>
    <xf numFmtId="0" fontId="85" fillId="43" borderId="0" applyNumberFormat="0" applyBorder="0" applyAlignment="0" applyProtection="0"/>
    <xf numFmtId="0" fontId="85" fillId="41" borderId="0" applyNumberFormat="0" applyBorder="0" applyAlignment="0" applyProtection="0"/>
    <xf numFmtId="0" fontId="85" fillId="42" borderId="0" applyNumberFormat="0" applyBorder="0" applyAlignment="0" applyProtection="0"/>
    <xf numFmtId="0" fontId="85" fillId="41" borderId="0" applyNumberFormat="0" applyBorder="0" applyAlignment="0" applyProtection="0"/>
    <xf numFmtId="0" fontId="4" fillId="26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4" fillId="22" borderId="0" applyNumberFormat="0" applyBorder="0" applyAlignment="0" applyProtection="0"/>
    <xf numFmtId="0" fontId="85" fillId="38" borderId="0" applyNumberFormat="0" applyBorder="0" applyAlignment="0" applyProtection="0"/>
    <xf numFmtId="0" fontId="4" fillId="18" borderId="0" applyNumberFormat="0" applyBorder="0" applyAlignment="0" applyProtection="0"/>
    <xf numFmtId="0" fontId="85" fillId="44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4" fillId="14" borderId="0" applyNumberFormat="0" applyBorder="0" applyAlignment="0" applyProtection="0"/>
    <xf numFmtId="0" fontId="85" fillId="43" borderId="0" applyNumberFormat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6" fillId="59" borderId="0" applyNumberFormat="0" applyBorder="0" applyAlignment="0" applyProtection="0"/>
    <xf numFmtId="0" fontId="85" fillId="41" borderId="0" applyNumberFormat="0" applyBorder="0" applyAlignment="0" applyProtection="0"/>
    <xf numFmtId="43" fontId="8" fillId="0" borderId="0" applyFont="0" applyFill="0" applyBorder="0" applyAlignment="0" applyProtection="0"/>
    <xf numFmtId="0" fontId="86" fillId="44" borderId="0" applyNumberFormat="0" applyBorder="0" applyAlignment="0" applyProtection="0"/>
    <xf numFmtId="0" fontId="85" fillId="43" borderId="0" applyNumberFormat="0" applyBorder="0" applyAlignment="0" applyProtection="0"/>
    <xf numFmtId="0" fontId="86" fillId="50" borderId="0" applyNumberFormat="0" applyBorder="0" applyAlignment="0" applyProtection="0"/>
    <xf numFmtId="0" fontId="85" fillId="43" borderId="0" applyNumberFormat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7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1" fillId="41" borderId="0" applyNumberFormat="0" applyBorder="0" applyAlignment="0" applyProtection="0"/>
    <xf numFmtId="0" fontId="55" fillId="6" borderId="0" applyNumberFormat="0" applyBorder="0" applyAlignment="0" applyProtection="0"/>
    <xf numFmtId="0" fontId="91" fillId="39" borderId="0" applyNumberFormat="0" applyBorder="0" applyAlignment="0" applyProtection="0"/>
    <xf numFmtId="0" fontId="91" fillId="39" borderId="0" applyNumberFormat="0" applyBorder="0" applyAlignment="0" applyProtection="0"/>
    <xf numFmtId="0" fontId="91" fillId="41" borderId="0" applyNumberFormat="0" applyBorder="0" applyAlignment="0" applyProtection="0"/>
    <xf numFmtId="38" fontId="17" fillId="2" borderId="0" applyNumberFormat="0" applyBorder="0" applyAlignment="0" applyProtection="0"/>
    <xf numFmtId="0" fontId="92" fillId="0" borderId="32" applyNumberFormat="0" applyFill="0" applyAlignment="0" applyProtection="0"/>
    <xf numFmtId="0" fontId="52" fillId="0" borderId="13" applyNumberFormat="0" applyFill="0" applyAlignment="0" applyProtection="0"/>
    <xf numFmtId="0" fontId="105" fillId="0" borderId="24" applyNumberFormat="0" applyFill="0" applyAlignment="0" applyProtection="0"/>
    <xf numFmtId="0" fontId="105" fillId="0" borderId="24" applyNumberFormat="0" applyFill="0" applyAlignment="0" applyProtection="0"/>
    <xf numFmtId="0" fontId="92" fillId="0" borderId="32" applyNumberFormat="0" applyFill="0" applyAlignment="0" applyProtection="0"/>
    <xf numFmtId="0" fontId="93" fillId="0" borderId="33" applyNumberFormat="0" applyFill="0" applyAlignment="0" applyProtection="0"/>
    <xf numFmtId="0" fontId="53" fillId="0" borderId="14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93" fillId="0" borderId="33" applyNumberFormat="0" applyFill="0" applyAlignment="0" applyProtection="0"/>
    <xf numFmtId="0" fontId="94" fillId="0" borderId="34" applyNumberFormat="0" applyFill="0" applyAlignment="0" applyProtection="0"/>
    <xf numFmtId="0" fontId="54" fillId="0" borderId="15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94" fillId="0" borderId="34" applyNumberFormat="0" applyFill="0" applyAlignment="0" applyProtection="0"/>
    <xf numFmtId="0" fontId="9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0" fontId="17" fillId="3" borderId="6" applyNumberFormat="0" applyBorder="0" applyAlignment="0" applyProtection="0"/>
    <xf numFmtId="0" fontId="95" fillId="57" borderId="22" applyNumberFormat="0" applyAlignment="0" applyProtection="0"/>
    <xf numFmtId="0" fontId="95" fillId="57" borderId="22" applyNumberFormat="0" applyAlignment="0" applyProtection="0"/>
    <xf numFmtId="0" fontId="95" fillId="57" borderId="22" applyNumberFormat="0" applyAlignment="0" applyProtection="0"/>
    <xf numFmtId="0" fontId="95" fillId="57" borderId="22" applyNumberFormat="0" applyAlignment="0" applyProtection="0"/>
    <xf numFmtId="0" fontId="58" fillId="9" borderId="16" applyNumberFormat="0" applyAlignment="0" applyProtection="0"/>
    <xf numFmtId="0" fontId="95" fillId="42" borderId="22" applyNumberFormat="0" applyAlignment="0" applyProtection="0"/>
    <xf numFmtId="0" fontId="95" fillId="57" borderId="22" applyNumberFormat="0" applyAlignment="0" applyProtection="0"/>
    <xf numFmtId="0" fontId="95" fillId="42" borderId="22" applyNumberFormat="0" applyAlignment="0" applyProtection="0"/>
    <xf numFmtId="0" fontId="95" fillId="57" borderId="22" applyNumberFormat="0" applyAlignment="0" applyProtection="0"/>
    <xf numFmtId="0" fontId="95" fillId="42" borderId="22" applyNumberFormat="0" applyAlignment="0" applyProtection="0"/>
    <xf numFmtId="0" fontId="95" fillId="57" borderId="22" applyNumberFormat="0" applyAlignment="0" applyProtection="0"/>
    <xf numFmtId="0" fontId="95" fillId="42" borderId="22" applyNumberFormat="0" applyAlignment="0" applyProtection="0"/>
    <xf numFmtId="0" fontId="95" fillId="57" borderId="22" applyNumberFormat="0" applyAlignment="0" applyProtection="0"/>
    <xf numFmtId="0" fontId="95" fillId="57" borderId="22" applyNumberFormat="0" applyAlignment="0" applyProtection="0"/>
    <xf numFmtId="0" fontId="95" fillId="57" borderId="22" applyNumberFormat="0" applyAlignment="0" applyProtection="0"/>
    <xf numFmtId="0" fontId="95" fillId="57" borderId="22" applyNumberFormat="0" applyAlignment="0" applyProtection="0"/>
    <xf numFmtId="0" fontId="96" fillId="0" borderId="35" applyNumberFormat="0" applyFill="0" applyAlignment="0" applyProtection="0"/>
    <xf numFmtId="0" fontId="61" fillId="0" borderId="18" applyNumberFormat="0" applyFill="0" applyAlignment="0" applyProtection="0"/>
    <xf numFmtId="0" fontId="108" fillId="0" borderId="27" applyNumberFormat="0" applyFill="0" applyAlignment="0" applyProtection="0"/>
    <xf numFmtId="0" fontId="108" fillId="0" borderId="27" applyNumberFormat="0" applyFill="0" applyAlignment="0" applyProtection="0"/>
    <xf numFmtId="0" fontId="96" fillId="0" borderId="35" applyNumberFormat="0" applyFill="0" applyAlignment="0" applyProtection="0"/>
    <xf numFmtId="0" fontId="97" fillId="57" borderId="0" applyNumberFormat="0" applyBorder="0" applyAlignment="0" applyProtection="0"/>
    <xf numFmtId="0" fontId="57" fillId="8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97" fillId="57" borderId="0" applyNumberFormat="0" applyBorder="0" applyAlignment="0" applyProtection="0"/>
    <xf numFmtId="0" fontId="8" fillId="0" borderId="0"/>
    <xf numFmtId="0" fontId="4" fillId="0" borderId="0"/>
    <xf numFmtId="0" fontId="13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0" fontId="101" fillId="0" borderId="0"/>
    <xf numFmtId="0" fontId="4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0" fontId="101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01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37" fontId="5" fillId="0" borderId="0"/>
    <xf numFmtId="39" fontId="5" fillId="0" borderId="0"/>
    <xf numFmtId="0" fontId="4" fillId="0" borderId="0"/>
    <xf numFmtId="0" fontId="10" fillId="0" borderId="0"/>
    <xf numFmtId="0" fontId="4" fillId="0" borderId="0"/>
    <xf numFmtId="0" fontId="13" fillId="0" borderId="0"/>
    <xf numFmtId="37" fontId="5" fillId="0" borderId="0"/>
    <xf numFmtId="0" fontId="4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5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58" borderId="28" applyNumberFormat="0" applyFont="0" applyAlignment="0" applyProtection="0"/>
    <xf numFmtId="0" fontId="5" fillId="58" borderId="28" applyNumberFormat="0" applyFont="0" applyAlignment="0" applyProtection="0"/>
    <xf numFmtId="0" fontId="67" fillId="12" borderId="20" applyNumberFormat="0" applyFont="0" applyAlignment="0" applyProtection="0"/>
    <xf numFmtId="0" fontId="67" fillId="12" borderId="20" applyNumberFormat="0" applyFont="0" applyAlignment="0" applyProtection="0"/>
    <xf numFmtId="0" fontId="8" fillId="58" borderId="28" applyNumberFormat="0" applyFont="0" applyAlignment="0" applyProtection="0"/>
    <xf numFmtId="0" fontId="4" fillId="12" borderId="20" applyNumberFormat="0" applyFont="0" applyAlignment="0" applyProtection="0"/>
    <xf numFmtId="0" fontId="98" fillId="61" borderId="29" applyNumberFormat="0" applyAlignment="0" applyProtection="0"/>
    <xf numFmtId="0" fontId="59" fillId="10" borderId="17" applyNumberFormat="0" applyAlignment="0" applyProtection="0"/>
    <xf numFmtId="0" fontId="98" fillId="55" borderId="29" applyNumberFormat="0" applyAlignment="0" applyProtection="0"/>
    <xf numFmtId="0" fontId="98" fillId="55" borderId="29" applyNumberFormat="0" applyAlignment="0" applyProtection="0"/>
    <xf numFmtId="0" fontId="98" fillId="61" borderId="2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36" applyNumberFormat="0" applyFill="0" applyAlignment="0" applyProtection="0"/>
    <xf numFmtId="0" fontId="65" fillId="0" borderId="21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36" applyNumberFormat="0" applyFill="0" applyAlignment="0" applyProtection="0"/>
    <xf numFmtId="0" fontId="9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0" fillId="0" borderId="0">
      <alignment vertical="top"/>
    </xf>
    <xf numFmtId="0" fontId="80" fillId="0" borderId="0">
      <alignment vertical="top"/>
    </xf>
    <xf numFmtId="0" fontId="8" fillId="0" borderId="0"/>
    <xf numFmtId="171" fontId="5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43" fontId="14" fillId="0" borderId="0" applyFont="0" applyFill="0" applyBorder="0" applyAlignment="0" applyProtection="0"/>
    <xf numFmtId="39" fontId="5" fillId="0" borderId="0"/>
    <xf numFmtId="0" fontId="13" fillId="0" borderId="0"/>
    <xf numFmtId="43" fontId="14" fillId="0" borderId="0" applyFont="0" applyFill="0" applyBorder="0" applyAlignment="0" applyProtection="0"/>
    <xf numFmtId="39" fontId="5" fillId="0" borderId="0"/>
    <xf numFmtId="43" fontId="1" fillId="0" borderId="0" applyFont="0" applyFill="0" applyBorder="0" applyAlignment="0" applyProtection="0"/>
    <xf numFmtId="39" fontId="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16">
    <xf numFmtId="0" fontId="0" fillId="0" borderId="0" xfId="0"/>
    <xf numFmtId="171" fontId="5" fillId="0" borderId="0" xfId="71" applyFill="1" applyBorder="1" applyAlignment="1"/>
    <xf numFmtId="170" fontId="5" fillId="0" borderId="0" xfId="71" applyNumberFormat="1" applyFill="1" applyBorder="1" applyAlignment="1"/>
    <xf numFmtId="171" fontId="5" fillId="0" borderId="0" xfId="71" applyFont="1" applyFill="1" applyBorder="1" applyAlignment="1"/>
    <xf numFmtId="0" fontId="5" fillId="0" borderId="0" xfId="71" applyNumberFormat="1" applyFont="1" applyFill="1" applyBorder="1"/>
    <xf numFmtId="0" fontId="5" fillId="0" borderId="0" xfId="71" applyNumberFormat="1" applyFont="1" applyFill="1" applyBorder="1" applyAlignment="1">
      <alignment horizontal="center"/>
    </xf>
    <xf numFmtId="171" fontId="5" fillId="0" borderId="0" xfId="71" applyFill="1" applyBorder="1" applyAlignment="1">
      <alignment horizontal="right"/>
    </xf>
    <xf numFmtId="0" fontId="7" fillId="0" borderId="0" xfId="71" applyNumberFormat="1" applyFont="1" applyFill="1" applyBorder="1" applyAlignment="1" applyProtection="1">
      <protection locked="0"/>
    </xf>
    <xf numFmtId="0" fontId="7" fillId="0" borderId="0" xfId="71" applyNumberFormat="1" applyFont="1" applyFill="1" applyBorder="1" applyAlignment="1" applyProtection="1">
      <alignment horizontal="left"/>
      <protection locked="0"/>
    </xf>
    <xf numFmtId="0" fontId="7" fillId="0" borderId="0" xfId="71" applyNumberFormat="1" applyFont="1" applyFill="1" applyBorder="1" applyProtection="1">
      <protection locked="0"/>
    </xf>
    <xf numFmtId="0" fontId="7" fillId="0" borderId="0" xfId="71" applyNumberFormat="1" applyFont="1" applyFill="1" applyBorder="1"/>
    <xf numFmtId="49" fontId="7" fillId="0" borderId="0" xfId="71" applyNumberFormat="1" applyFont="1" applyFill="1" applyBorder="1" applyAlignment="1" applyProtection="1">
      <alignment horizontal="right"/>
      <protection locked="0"/>
    </xf>
    <xf numFmtId="0" fontId="48" fillId="0" borderId="0" xfId="71" applyNumberFormat="1" applyFont="1" applyFill="1" applyBorder="1"/>
    <xf numFmtId="3" fontId="7" fillId="0" borderId="0" xfId="71" applyNumberFormat="1" applyFont="1" applyFill="1" applyBorder="1" applyAlignment="1"/>
    <xf numFmtId="0" fontId="48" fillId="0" borderId="0" xfId="71" applyNumberFormat="1" applyFont="1" applyFill="1" applyBorder="1" applyAlignment="1">
      <alignment horizontal="center"/>
    </xf>
    <xf numFmtId="0" fontId="5" fillId="0" borderId="0" xfId="71" applyNumberFormat="1" applyFill="1" applyBorder="1" applyAlignment="1" applyProtection="1">
      <alignment horizontal="center"/>
      <protection locked="0"/>
    </xf>
    <xf numFmtId="49" fontId="7" fillId="5" borderId="0" xfId="71" applyNumberFormat="1" applyFont="1" applyFill="1" applyBorder="1" applyAlignment="1">
      <alignment horizontal="center"/>
    </xf>
    <xf numFmtId="49" fontId="7" fillId="0" borderId="0" xfId="71" applyNumberFormat="1" applyFont="1" applyFill="1" applyBorder="1"/>
    <xf numFmtId="3" fontId="7" fillId="0" borderId="0" xfId="71" applyNumberFormat="1" applyFont="1" applyFill="1" applyBorder="1"/>
    <xf numFmtId="0" fontId="7" fillId="0" borderId="0" xfId="71" applyNumberFormat="1" applyFont="1" applyFill="1" applyBorder="1" applyAlignment="1">
      <alignment horizontal="center"/>
    </xf>
    <xf numFmtId="49" fontId="7" fillId="0" borderId="0" xfId="71" applyNumberFormat="1" applyFont="1" applyFill="1" applyBorder="1" applyAlignment="1">
      <alignment horizontal="center"/>
    </xf>
    <xf numFmtId="3" fontId="5" fillId="0" borderId="0" xfId="71" applyNumberFormat="1" applyFont="1" applyFill="1" applyBorder="1" applyAlignment="1"/>
    <xf numFmtId="0" fontId="5" fillId="0" borderId="0" xfId="71" applyNumberFormat="1" applyFont="1" applyFill="1" applyBorder="1" applyAlignment="1"/>
    <xf numFmtId="0" fontId="7" fillId="0" borderId="0" xfId="71" applyNumberFormat="1" applyFont="1" applyFill="1" applyBorder="1" applyAlignment="1"/>
    <xf numFmtId="3" fontId="18" fillId="0" borderId="0" xfId="71" applyNumberFormat="1" applyFont="1" applyFill="1" applyBorder="1" applyAlignment="1">
      <alignment horizontal="center"/>
    </xf>
    <xf numFmtId="171" fontId="18" fillId="0" borderId="0" xfId="71" applyFont="1" applyFill="1" applyBorder="1" applyAlignment="1">
      <alignment horizontal="center"/>
    </xf>
    <xf numFmtId="0" fontId="18" fillId="0" borderId="0" xfId="71" applyNumberFormat="1" applyFont="1" applyFill="1" applyBorder="1" applyAlignment="1" applyProtection="1">
      <alignment horizontal="center"/>
      <protection locked="0"/>
    </xf>
    <xf numFmtId="0" fontId="21" fillId="0" borderId="0" xfId="71" applyNumberFormat="1" applyFont="1" applyFill="1" applyBorder="1" applyAlignment="1">
      <alignment horizontal="center"/>
    </xf>
    <xf numFmtId="0" fontId="18" fillId="0" borderId="0" xfId="71" applyNumberFormat="1" applyFont="1" applyFill="1" applyBorder="1" applyAlignment="1"/>
    <xf numFmtId="0" fontId="50" fillId="0" borderId="0" xfId="71" applyNumberFormat="1" applyFont="1" applyFill="1" applyBorder="1" applyAlignment="1" applyProtection="1">
      <alignment horizontal="center"/>
      <protection locked="0"/>
    </xf>
    <xf numFmtId="3" fontId="5" fillId="0" borderId="0" xfId="71" applyNumberFormat="1" applyFill="1" applyBorder="1" applyAlignment="1">
      <alignment horizontal="center"/>
    </xf>
    <xf numFmtId="3" fontId="7" fillId="0" borderId="0" xfId="71" applyNumberFormat="1" applyFont="1" applyFill="1" applyBorder="1" applyAlignment="1">
      <alignment horizontal="center"/>
    </xf>
    <xf numFmtId="3" fontId="7" fillId="5" borderId="0" xfId="71" applyNumberFormat="1" applyFont="1" applyFill="1" applyBorder="1" applyAlignment="1"/>
    <xf numFmtId="41" fontId="7" fillId="5" borderId="0" xfId="71" applyNumberFormat="1" applyFont="1" applyFill="1" applyBorder="1" applyAlignment="1"/>
    <xf numFmtId="10" fontId="7" fillId="0" borderId="0" xfId="71" applyNumberFormat="1" applyFont="1" applyFill="1" applyBorder="1" applyAlignment="1"/>
    <xf numFmtId="10" fontId="5" fillId="0" borderId="0" xfId="72" applyNumberFormat="1" applyFont="1" applyFill="1" applyBorder="1" applyAlignment="1"/>
    <xf numFmtId="10" fontId="18" fillId="0" borderId="0" xfId="71" applyNumberFormat="1" applyFont="1" applyFill="1" applyBorder="1" applyAlignment="1"/>
    <xf numFmtId="3" fontId="21" fillId="0" borderId="0" xfId="71" applyNumberFormat="1" applyFont="1" applyFill="1" applyBorder="1" applyAlignment="1"/>
    <xf numFmtId="169" fontId="18" fillId="0" borderId="0" xfId="71" applyNumberFormat="1" applyFont="1" applyFill="1" applyBorder="1" applyAlignment="1"/>
    <xf numFmtId="49" fontId="5" fillId="0" borderId="0" xfId="71" applyNumberFormat="1" applyFill="1" applyBorder="1" applyAlignment="1">
      <alignment horizontal="center"/>
    </xf>
    <xf numFmtId="171" fontId="7" fillId="0" borderId="0" xfId="71" applyFont="1" applyFill="1" applyBorder="1" applyAlignment="1">
      <alignment horizontal="center"/>
    </xf>
    <xf numFmtId="0" fontId="18" fillId="0" borderId="0" xfId="71" applyNumberFormat="1" applyFont="1" applyFill="1" applyBorder="1" applyAlignment="1">
      <alignment horizontal="center"/>
    </xf>
    <xf numFmtId="3" fontId="5" fillId="0" borderId="0" xfId="71" applyNumberFormat="1" applyFont="1" applyFill="1" applyBorder="1" applyAlignment="1">
      <alignment horizontal="center"/>
    </xf>
    <xf numFmtId="171" fontId="21" fillId="0" borderId="0" xfId="71" applyFont="1" applyFill="1" applyBorder="1" applyAlignment="1"/>
    <xf numFmtId="3" fontId="18" fillId="0" borderId="0" xfId="71" applyNumberFormat="1" applyFont="1" applyFill="1" applyBorder="1" applyAlignment="1"/>
    <xf numFmtId="10" fontId="18" fillId="0" borderId="0" xfId="72" applyNumberFormat="1" applyFont="1" applyFill="1" applyBorder="1" applyAlignment="1"/>
    <xf numFmtId="0" fontId="5" fillId="0" borderId="0" xfId="71" applyNumberFormat="1" applyFont="1" applyFill="1" applyBorder="1" applyAlignment="1">
      <alignment horizontal="fill"/>
    </xf>
    <xf numFmtId="49" fontId="5" fillId="0" borderId="0" xfId="71" applyNumberFormat="1" applyFont="1" applyFill="1" applyBorder="1" applyAlignment="1">
      <alignment horizontal="center"/>
    </xf>
    <xf numFmtId="171" fontId="49" fillId="0" borderId="0" xfId="71" applyFont="1" applyFill="1" applyBorder="1" applyAlignment="1"/>
    <xf numFmtId="3" fontId="47" fillId="0" borderId="0" xfId="71" applyNumberFormat="1" applyFont="1" applyFill="1" applyBorder="1" applyAlignment="1"/>
    <xf numFmtId="168" fontId="7" fillId="0" borderId="0" xfId="71" applyNumberFormat="1" applyFont="1" applyFill="1" applyBorder="1" applyAlignment="1">
      <alignment horizontal="center"/>
    </xf>
    <xf numFmtId="10" fontId="7" fillId="0" borderId="0" xfId="72" applyNumberFormat="1" applyFont="1" applyFill="1" applyBorder="1" applyAlignment="1"/>
    <xf numFmtId="0" fontId="47" fillId="0" borderId="0" xfId="71" applyNumberFormat="1" applyFont="1" applyFill="1" applyBorder="1"/>
    <xf numFmtId="171" fontId="7" fillId="0" borderId="0" xfId="71" applyFont="1" applyFill="1" applyBorder="1" applyAlignment="1"/>
    <xf numFmtId="49" fontId="5" fillId="0" borderId="0" xfId="71" applyNumberFormat="1" applyFill="1" applyBorder="1" applyAlignment="1">
      <alignment horizontal="left"/>
    </xf>
    <xf numFmtId="0" fontId="5" fillId="0" borderId="0" xfId="71" applyNumberFormat="1" applyFont="1" applyFill="1" applyBorder="1" applyAlignment="1">
      <alignment horizontal="right"/>
    </xf>
    <xf numFmtId="171" fontId="7" fillId="0" borderId="0" xfId="71" applyFont="1" applyFill="1" applyBorder="1" applyAlignment="1">
      <alignment horizontal="right"/>
    </xf>
    <xf numFmtId="173" fontId="18" fillId="0" borderId="0" xfId="71" applyNumberFormat="1" applyFont="1" applyFill="1" applyBorder="1" applyAlignment="1">
      <alignment horizontal="center"/>
    </xf>
    <xf numFmtId="171" fontId="21" fillId="0" borderId="12" xfId="71" applyFont="1" applyFill="1" applyBorder="1" applyAlignment="1">
      <alignment horizontal="center" wrapText="1"/>
    </xf>
    <xf numFmtId="171" fontId="21" fillId="0" borderId="4" xfId="71" applyFont="1" applyFill="1" applyBorder="1" applyAlignment="1"/>
    <xf numFmtId="171" fontId="21" fillId="0" borderId="4" xfId="71" applyFont="1" applyFill="1" applyBorder="1" applyAlignment="1">
      <alignment horizontal="center" wrapText="1"/>
    </xf>
    <xf numFmtId="0" fontId="18" fillId="0" borderId="4" xfId="71" applyNumberFormat="1" applyFont="1" applyFill="1" applyBorder="1" applyAlignment="1">
      <alignment horizontal="center" wrapText="1"/>
    </xf>
    <xf numFmtId="171" fontId="21" fillId="0" borderId="6" xfId="71" applyFont="1" applyFill="1" applyBorder="1" applyAlignment="1">
      <alignment horizontal="center" wrapText="1"/>
    </xf>
    <xf numFmtId="3" fontId="18" fillId="0" borderId="6" xfId="71" applyNumberFormat="1" applyFont="1" applyFill="1" applyBorder="1" applyAlignment="1">
      <alignment horizontal="center" wrapText="1"/>
    </xf>
    <xf numFmtId="3" fontId="18" fillId="0" borderId="4" xfId="71" applyNumberFormat="1" applyFont="1" applyFill="1" applyBorder="1" applyAlignment="1">
      <alignment horizontal="center" wrapText="1"/>
    </xf>
    <xf numFmtId="0" fontId="7" fillId="0" borderId="12" xfId="71" applyNumberFormat="1" applyFont="1" applyFill="1" applyBorder="1"/>
    <xf numFmtId="0" fontId="7" fillId="0" borderId="4" xfId="71" applyNumberFormat="1" applyFont="1" applyFill="1" applyBorder="1"/>
    <xf numFmtId="0" fontId="7" fillId="0" borderId="4" xfId="71" applyNumberFormat="1" applyFont="1" applyFill="1" applyBorder="1" applyAlignment="1">
      <alignment horizontal="center"/>
    </xf>
    <xf numFmtId="0" fontId="7" fillId="0" borderId="6" xfId="71" applyNumberFormat="1" applyFont="1" applyFill="1" applyBorder="1" applyAlignment="1">
      <alignment horizontal="center"/>
    </xf>
    <xf numFmtId="3" fontId="7" fillId="0" borderId="4" xfId="71" applyNumberFormat="1" applyFont="1" applyFill="1" applyBorder="1" applyAlignment="1">
      <alignment horizontal="center"/>
    </xf>
    <xf numFmtId="3" fontId="7" fillId="0" borderId="6" xfId="71" applyNumberFormat="1" applyFont="1" applyFill="1" applyBorder="1" applyAlignment="1">
      <alignment horizontal="center" wrapText="1"/>
    </xf>
    <xf numFmtId="0" fontId="7" fillId="0" borderId="11" xfId="71" applyNumberFormat="1" applyFont="1" applyFill="1" applyBorder="1"/>
    <xf numFmtId="0" fontId="7" fillId="0" borderId="7" xfId="71" applyNumberFormat="1" applyFont="1" applyFill="1" applyBorder="1"/>
    <xf numFmtId="3" fontId="7" fillId="0" borderId="7" xfId="71" applyNumberFormat="1" applyFont="1" applyFill="1" applyBorder="1" applyAlignment="1"/>
    <xf numFmtId="171" fontId="5" fillId="0" borderId="11" xfId="71" applyFill="1" applyBorder="1" applyAlignment="1"/>
    <xf numFmtId="172" fontId="5" fillId="5" borderId="0" xfId="47" applyNumberFormat="1" applyFont="1" applyFill="1" applyBorder="1" applyAlignment="1"/>
    <xf numFmtId="171" fontId="5" fillId="0" borderId="7" xfId="71" applyFill="1" applyBorder="1" applyAlignment="1"/>
    <xf numFmtId="170" fontId="5" fillId="5" borderId="0" xfId="71" applyNumberFormat="1" applyFill="1" applyBorder="1" applyAlignment="1"/>
    <xf numFmtId="172" fontId="7" fillId="5" borderId="0" xfId="47" applyNumberFormat="1" applyFont="1" applyFill="1" applyBorder="1" applyAlignment="1"/>
    <xf numFmtId="171" fontId="6" fillId="0" borderId="0" xfId="71" applyFont="1" applyFill="1" applyBorder="1" applyAlignment="1"/>
    <xf numFmtId="171" fontId="6" fillId="0" borderId="7" xfId="71" applyFont="1" applyFill="1" applyBorder="1" applyAlignment="1"/>
    <xf numFmtId="171" fontId="5" fillId="0" borderId="10" xfId="71" applyFill="1" applyBorder="1" applyAlignment="1"/>
    <xf numFmtId="171" fontId="5" fillId="0" borderId="8" xfId="71" applyFill="1" applyBorder="1" applyAlignment="1"/>
    <xf numFmtId="171" fontId="6" fillId="0" borderId="8" xfId="71" applyFont="1" applyFill="1" applyBorder="1" applyAlignment="1"/>
    <xf numFmtId="171" fontId="6" fillId="0" borderId="9" xfId="71" applyFont="1" applyFill="1" applyBorder="1" applyAlignment="1"/>
    <xf numFmtId="1" fontId="6" fillId="0" borderId="0" xfId="33" applyNumberFormat="1" applyFont="1" applyFill="1" applyBorder="1" applyAlignment="1">
      <alignment horizontal="center"/>
    </xf>
    <xf numFmtId="170" fontId="6" fillId="0" borderId="0" xfId="71" applyNumberFormat="1" applyFont="1" applyFill="1" applyBorder="1" applyAlignment="1"/>
    <xf numFmtId="171" fontId="6" fillId="0" borderId="5" xfId="71" applyFont="1" applyFill="1" applyBorder="1" applyAlignment="1"/>
    <xf numFmtId="171" fontId="6" fillId="0" borderId="0" xfId="71" applyFont="1" applyFill="1" applyBorder="1" applyAlignment="1">
      <alignment horizontal="center"/>
    </xf>
    <xf numFmtId="171" fontId="6" fillId="0" borderId="0" xfId="71" applyFont="1" applyFill="1" applyBorder="1" applyAlignment="1">
      <alignment horizontal="left"/>
    </xf>
    <xf numFmtId="171" fontId="6" fillId="0" borderId="0" xfId="71" applyFont="1" applyFill="1" applyBorder="1" applyAlignment="1">
      <alignment horizontal="center" vertical="top"/>
    </xf>
    <xf numFmtId="171" fontId="0" fillId="0" borderId="0" xfId="71" applyFont="1" applyFill="1" applyBorder="1" applyAlignment="1"/>
    <xf numFmtId="44" fontId="5" fillId="0" borderId="7" xfId="47" applyFill="1" applyBorder="1" applyAlignment="1"/>
    <xf numFmtId="171" fontId="0" fillId="0" borderId="0" xfId="71" applyFont="1" applyFill="1" applyBorder="1" applyAlignment="1">
      <alignment horizontal="right"/>
    </xf>
    <xf numFmtId="3" fontId="7" fillId="5" borderId="0" xfId="0" applyNumberFormat="1" applyFont="1" applyFill="1" applyBorder="1" applyAlignment="1"/>
    <xf numFmtId="171" fontId="0" fillId="0" borderId="0" xfId="0" applyNumberFormat="1" applyFont="1" applyFill="1" applyBorder="1" applyAlignment="1"/>
    <xf numFmtId="10" fontId="7" fillId="0" borderId="0" xfId="0" applyNumberFormat="1" applyFont="1" applyFill="1" applyBorder="1" applyAlignment="1"/>
    <xf numFmtId="10" fontId="0" fillId="0" borderId="0" xfId="74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171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49" fontId="0" fillId="0" borderId="0" xfId="71" applyNumberFormat="1" applyFont="1" applyFill="1" applyBorder="1" applyAlignment="1">
      <alignment horizontal="center"/>
    </xf>
    <xf numFmtId="49" fontId="21" fillId="0" borderId="0" xfId="71" applyNumberFormat="1" applyFont="1" applyFill="1" applyBorder="1" applyAlignment="1">
      <alignment horizontal="center"/>
    </xf>
    <xf numFmtId="49" fontId="0" fillId="0" borderId="0" xfId="71" applyNumberFormat="1" applyFont="1" applyFill="1" applyBorder="1" applyAlignment="1">
      <alignment horizontal="left"/>
    </xf>
    <xf numFmtId="0" fontId="5" fillId="0" borderId="0" xfId="71" applyNumberFormat="1" applyFill="1" applyBorder="1" applyAlignment="1">
      <alignment horizontal="right"/>
    </xf>
    <xf numFmtId="170" fontId="7" fillId="0" borderId="0" xfId="71" applyNumberFormat="1" applyFont="1" applyFill="1" applyBorder="1" applyAlignment="1"/>
    <xf numFmtId="171" fontId="0" fillId="0" borderId="0" xfId="0" applyNumberFormat="1" applyFont="1" applyFill="1" applyBorder="1" applyAlignment="1">
      <alignment horizontal="center"/>
    </xf>
    <xf numFmtId="171" fontId="5" fillId="62" borderId="0" xfId="71" applyFont="1" applyFill="1" applyBorder="1" applyAlignment="1"/>
    <xf numFmtId="1" fontId="7" fillId="62" borderId="0" xfId="71" applyNumberFormat="1" applyFont="1" applyFill="1" applyBorder="1" applyAlignment="1">
      <alignment horizontal="left"/>
    </xf>
    <xf numFmtId="171" fontId="102" fillId="0" borderId="0" xfId="71" applyFont="1" applyFill="1" applyBorder="1" applyAlignment="1"/>
    <xf numFmtId="171" fontId="102" fillId="0" borderId="0" xfId="232" applyFont="1" applyFill="1" applyBorder="1" applyAlignment="1"/>
    <xf numFmtId="171" fontId="102" fillId="0" borderId="0" xfId="308" applyFont="1" applyFill="1" applyBorder="1" applyAlignment="1"/>
    <xf numFmtId="171" fontId="102" fillId="0" borderId="0" xfId="331" applyFont="1" applyFill="1" applyBorder="1" applyAlignment="1"/>
    <xf numFmtId="171" fontId="0" fillId="0" borderId="11" xfId="71" applyFont="1" applyFill="1" applyBorder="1" applyAlignment="1"/>
    <xf numFmtId="0" fontId="102" fillId="0" borderId="0" xfId="33" applyNumberFormat="1" applyFont="1" applyFill="1" applyBorder="1" applyAlignment="1">
      <alignment horizontal="center"/>
    </xf>
    <xf numFmtId="10" fontId="5" fillId="0" borderId="0" xfId="72" applyNumberFormat="1" applyFont="1" applyFill="1" applyBorder="1" applyAlignment="1"/>
    <xf numFmtId="3" fontId="7" fillId="0" borderId="7" xfId="71" applyNumberFormat="1" applyFont="1" applyFill="1" applyBorder="1" applyAlignment="1"/>
    <xf numFmtId="172" fontId="5" fillId="5" borderId="0" xfId="47" applyNumberFormat="1" applyFont="1" applyFill="1" applyBorder="1" applyAlignment="1"/>
    <xf numFmtId="44" fontId="5" fillId="0" borderId="7" xfId="47" applyFill="1" applyBorder="1" applyAlignment="1"/>
    <xf numFmtId="171" fontId="5" fillId="0" borderId="7" xfId="71" applyFill="1" applyBorder="1" applyAlignment="1"/>
    <xf numFmtId="172" fontId="7" fillId="5" borderId="0" xfId="47" applyNumberFormat="1" applyFont="1" applyFill="1" applyBorder="1" applyAlignment="1"/>
    <xf numFmtId="0" fontId="23" fillId="0" borderId="0" xfId="1391" applyFont="1">
      <alignment vertical="top"/>
    </xf>
    <xf numFmtId="0" fontId="111" fillId="0" borderId="0" xfId="0" applyFont="1"/>
    <xf numFmtId="0" fontId="9" fillId="0" borderId="0" xfId="1391" applyFont="1">
      <alignment vertical="top"/>
    </xf>
    <xf numFmtId="0" fontId="9" fillId="0" borderId="0" xfId="1392" applyFont="1" applyFill="1" applyBorder="1">
      <alignment vertical="top"/>
    </xf>
    <xf numFmtId="0" fontId="112" fillId="63" borderId="8" xfId="0" applyFont="1" applyFill="1" applyBorder="1" applyAlignment="1">
      <alignment horizontal="center"/>
    </xf>
    <xf numFmtId="0" fontId="8" fillId="0" borderId="0" xfId="1391" applyFont="1">
      <alignment vertical="top"/>
    </xf>
    <xf numFmtId="0" fontId="9" fillId="0" borderId="8" xfId="1392" applyFont="1" applyFill="1" applyBorder="1">
      <alignment vertical="top"/>
    </xf>
    <xf numFmtId="0" fontId="8" fillId="0" borderId="0" xfId="0" applyFont="1"/>
    <xf numFmtId="0" fontId="80" fillId="0" borderId="0" xfId="1391">
      <alignment vertical="top"/>
    </xf>
    <xf numFmtId="0" fontId="113" fillId="64" borderId="0" xfId="1393" applyFont="1" applyFill="1" applyAlignment="1"/>
    <xf numFmtId="49" fontId="114" fillId="64" borderId="0" xfId="705" applyNumberFormat="1" applyFont="1" applyFill="1" applyAlignment="1">
      <alignment horizontal="center" wrapText="1"/>
    </xf>
    <xf numFmtId="170" fontId="114" fillId="64" borderId="0" xfId="1394" applyNumberFormat="1" applyFont="1" applyFill="1" applyAlignment="1">
      <alignment horizontal="center" wrapText="1"/>
    </xf>
    <xf numFmtId="170" fontId="6" fillId="0" borderId="0" xfId="1394" applyNumberFormat="1" applyFont="1" applyFill="1" applyAlignment="1">
      <alignment horizontal="center" wrapText="1"/>
    </xf>
    <xf numFmtId="0" fontId="9" fillId="65" borderId="37" xfId="1391" applyFont="1" applyFill="1" applyBorder="1">
      <alignment vertical="top"/>
    </xf>
    <xf numFmtId="0" fontId="8" fillId="0" borderId="37" xfId="1393" quotePrefix="1" applyFont="1" applyFill="1" applyBorder="1" applyAlignment="1">
      <alignment horizontal="left"/>
    </xf>
    <xf numFmtId="174" fontId="112" fillId="66" borderId="38" xfId="705" applyNumberFormat="1" applyFont="1" applyFill="1" applyBorder="1" applyAlignment="1">
      <alignment horizontal="right" vertical="top"/>
    </xf>
    <xf numFmtId="171" fontId="112" fillId="0" borderId="2" xfId="374" applyNumberFormat="1" applyFont="1" applyBorder="1" applyAlignment="1">
      <alignment horizontal="right" vertical="top"/>
    </xf>
    <xf numFmtId="171" fontId="112" fillId="66" borderId="38" xfId="374" applyNumberFormat="1" applyFont="1" applyFill="1" applyBorder="1" applyAlignment="1">
      <alignment horizontal="right" vertical="top"/>
    </xf>
    <xf numFmtId="0" fontId="9" fillId="65" borderId="7" xfId="1391" applyFont="1" applyFill="1" applyBorder="1">
      <alignment vertical="top"/>
    </xf>
    <xf numFmtId="0" fontId="8" fillId="0" borderId="7" xfId="1393" quotePrefix="1" applyFont="1" applyFill="1" applyBorder="1" applyAlignment="1">
      <alignment horizontal="left"/>
    </xf>
    <xf numFmtId="174" fontId="112" fillId="66" borderId="11" xfId="705" applyNumberFormat="1" applyFont="1" applyFill="1" applyBorder="1" applyAlignment="1">
      <alignment horizontal="right" vertical="top"/>
    </xf>
    <xf numFmtId="174" fontId="112" fillId="0" borderId="0" xfId="705" applyNumberFormat="1" applyFont="1" applyBorder="1" applyAlignment="1">
      <alignment horizontal="right" vertical="top"/>
    </xf>
    <xf numFmtId="2" fontId="112" fillId="0" borderId="0" xfId="1391" applyNumberFormat="1" applyFont="1" applyBorder="1" applyAlignment="1">
      <alignment horizontal="right" vertical="top"/>
    </xf>
    <xf numFmtId="2" fontId="112" fillId="66" borderId="11" xfId="1391" applyNumberFormat="1" applyFont="1" applyFill="1" applyBorder="1" applyAlignment="1">
      <alignment horizontal="right" vertical="top"/>
    </xf>
    <xf numFmtId="0" fontId="8" fillId="0" borderId="7" xfId="1393" applyFont="1" applyFill="1" applyBorder="1"/>
    <xf numFmtId="0" fontId="9" fillId="65" borderId="9" xfId="1391" applyFont="1" applyFill="1" applyBorder="1">
      <alignment vertical="top"/>
    </xf>
    <xf numFmtId="0" fontId="8" fillId="0" borderId="9" xfId="1393" applyFont="1" applyFill="1" applyBorder="1"/>
    <xf numFmtId="0" fontId="9" fillId="65" borderId="0" xfId="1391" applyFont="1" applyFill="1">
      <alignment vertical="top"/>
    </xf>
    <xf numFmtId="0" fontId="9" fillId="0" borderId="0" xfId="1393" applyFont="1" applyAlignment="1">
      <alignment horizontal="right"/>
    </xf>
    <xf numFmtId="170" fontId="8" fillId="66" borderId="12" xfId="1391" applyNumberFormat="1" applyFont="1" applyFill="1" applyBorder="1" applyAlignment="1">
      <alignment horizontal="right" vertical="top"/>
    </xf>
    <xf numFmtId="170" fontId="8" fillId="0" borderId="4" xfId="1391" applyNumberFormat="1" applyFont="1" applyBorder="1" applyAlignment="1">
      <alignment horizontal="right" vertical="top"/>
    </xf>
    <xf numFmtId="171" fontId="8" fillId="0" borderId="4" xfId="1391" applyNumberFormat="1" applyFont="1" applyBorder="1" applyAlignment="1">
      <alignment horizontal="right" vertical="top"/>
    </xf>
    <xf numFmtId="171" fontId="8" fillId="66" borderId="12" xfId="1391" applyNumberFormat="1" applyFont="1" applyFill="1" applyBorder="1" applyAlignment="1">
      <alignment horizontal="right" vertical="top"/>
    </xf>
    <xf numFmtId="0" fontId="8" fillId="66" borderId="0" xfId="1391" applyFont="1" applyFill="1" applyBorder="1" applyAlignment="1">
      <alignment horizontal="right" vertical="top"/>
    </xf>
    <xf numFmtId="0" fontId="8" fillId="0" borderId="0" xfId="1391" applyFont="1" applyBorder="1" applyAlignment="1">
      <alignment horizontal="right" vertical="top"/>
    </xf>
    <xf numFmtId="0" fontId="8" fillId="0" borderId="7" xfId="1393" applyFont="1" applyBorder="1"/>
    <xf numFmtId="0" fontId="9" fillId="0" borderId="0" xfId="1391" applyFont="1" applyFill="1">
      <alignment vertical="top"/>
    </xf>
    <xf numFmtId="0" fontId="9" fillId="0" borderId="0" xfId="1393" applyFont="1" applyFill="1" applyAlignment="1">
      <alignment horizontal="right"/>
    </xf>
    <xf numFmtId="0" fontId="8" fillId="0" borderId="0" xfId="1391" applyFont="1" applyFill="1" applyBorder="1" applyAlignment="1">
      <alignment horizontal="right" vertical="top"/>
    </xf>
    <xf numFmtId="0" fontId="0" fillId="0" borderId="0" xfId="0" applyFill="1"/>
    <xf numFmtId="0" fontId="8" fillId="65" borderId="0" xfId="1393" applyFont="1" applyFill="1" applyAlignment="1">
      <alignment horizontal="right"/>
    </xf>
    <xf numFmtId="37" fontId="8" fillId="65" borderId="0" xfId="1393" applyNumberFormat="1" applyFont="1" applyFill="1" applyBorder="1" applyAlignment="1">
      <alignment horizontal="right"/>
    </xf>
    <xf numFmtId="0" fontId="8" fillId="65" borderId="0" xfId="1393" applyFont="1" applyFill="1"/>
    <xf numFmtId="0" fontId="8" fillId="0" borderId="37" xfId="1393" quotePrefix="1" applyFont="1" applyBorder="1" applyAlignment="1">
      <alignment horizontal="left"/>
    </xf>
    <xf numFmtId="174" fontId="8" fillId="66" borderId="38" xfId="705" applyNumberFormat="1" applyFont="1" applyFill="1" applyBorder="1" applyAlignment="1">
      <alignment horizontal="right" vertical="top"/>
    </xf>
    <xf numFmtId="174" fontId="8" fillId="0" borderId="2" xfId="705" applyNumberFormat="1" applyFont="1" applyBorder="1" applyAlignment="1">
      <alignment horizontal="right" vertical="top"/>
    </xf>
    <xf numFmtId="171" fontId="8" fillId="0" borderId="2" xfId="374" applyNumberFormat="1" applyFont="1" applyBorder="1" applyAlignment="1">
      <alignment horizontal="right" vertical="top"/>
    </xf>
    <xf numFmtId="171" fontId="8" fillId="66" borderId="38" xfId="374" applyNumberFormat="1" applyFont="1" applyFill="1" applyBorder="1" applyAlignment="1">
      <alignment horizontal="right" vertical="top"/>
    </xf>
    <xf numFmtId="0" fontId="8" fillId="0" borderId="7" xfId="1393" quotePrefix="1" applyFont="1" applyBorder="1" applyAlignment="1">
      <alignment horizontal="left"/>
    </xf>
    <xf numFmtId="174" fontId="8" fillId="66" borderId="11" xfId="705" applyNumberFormat="1" applyFont="1" applyFill="1" applyBorder="1" applyAlignment="1">
      <alignment horizontal="right" vertical="top"/>
    </xf>
    <xf numFmtId="174" fontId="8" fillId="0" borderId="0" xfId="705" applyNumberFormat="1" applyFont="1" applyBorder="1" applyAlignment="1">
      <alignment horizontal="right" vertical="top"/>
    </xf>
    <xf numFmtId="2" fontId="8" fillId="0" borderId="0" xfId="1391" applyNumberFormat="1" applyFont="1" applyBorder="1" applyAlignment="1">
      <alignment horizontal="right" vertical="top"/>
    </xf>
    <xf numFmtId="2" fontId="8" fillId="66" borderId="11" xfId="1391" applyNumberFormat="1" applyFont="1" applyFill="1" applyBorder="1" applyAlignment="1">
      <alignment horizontal="right" vertical="top"/>
    </xf>
    <xf numFmtId="0" fontId="8" fillId="0" borderId="9" xfId="1393" applyFont="1" applyBorder="1"/>
    <xf numFmtId="174" fontId="8" fillId="66" borderId="12" xfId="705" applyNumberFormat="1" applyFont="1" applyFill="1" applyBorder="1" applyAlignment="1">
      <alignment horizontal="right" vertical="top"/>
    </xf>
    <xf numFmtId="174" fontId="8" fillId="0" borderId="4" xfId="705" applyNumberFormat="1" applyFont="1" applyBorder="1" applyAlignment="1">
      <alignment horizontal="right" vertical="top"/>
    </xf>
    <xf numFmtId="0" fontId="8" fillId="65" borderId="0" xfId="1391" applyFont="1" applyFill="1" applyBorder="1" applyAlignment="1">
      <alignment horizontal="right" vertical="top"/>
    </xf>
    <xf numFmtId="0" fontId="0" fillId="65" borderId="0" xfId="0" applyFill="1"/>
    <xf numFmtId="0" fontId="0" fillId="65" borderId="0" xfId="0" applyFill="1" applyAlignment="1">
      <alignment horizontal="right"/>
    </xf>
    <xf numFmtId="0" fontId="9" fillId="0" borderId="37" xfId="0" applyFont="1" applyBorder="1"/>
    <xf numFmtId="0" fontId="8" fillId="0" borderId="37" xfId="1391" applyFont="1" applyBorder="1">
      <alignment vertical="top"/>
    </xf>
    <xf numFmtId="171" fontId="112" fillId="66" borderId="38" xfId="1391" applyNumberFormat="1" applyFont="1" applyFill="1" applyBorder="1" applyAlignment="1">
      <alignment horizontal="right" vertical="top"/>
    </xf>
    <xf numFmtId="171" fontId="112" fillId="0" borderId="2" xfId="1391" applyNumberFormat="1" applyFont="1" applyBorder="1" applyAlignment="1">
      <alignment horizontal="right" vertical="top"/>
    </xf>
    <xf numFmtId="170" fontId="112" fillId="66" borderId="2" xfId="1391" applyNumberFormat="1" applyFont="1" applyFill="1" applyBorder="1" applyAlignment="1">
      <alignment horizontal="right" vertical="top"/>
    </xf>
    <xf numFmtId="171" fontId="112" fillId="66" borderId="2" xfId="1391" applyNumberFormat="1" applyFont="1" applyFill="1" applyBorder="1" applyAlignment="1">
      <alignment horizontal="right" vertical="top"/>
    </xf>
    <xf numFmtId="171" fontId="112" fillId="0" borderId="39" xfId="1391" applyNumberFormat="1" applyFont="1" applyBorder="1" applyAlignment="1">
      <alignment horizontal="right" vertical="top"/>
    </xf>
    <xf numFmtId="0" fontId="8" fillId="0" borderId="9" xfId="1391" applyFont="1" applyBorder="1">
      <alignment vertical="top"/>
    </xf>
    <xf numFmtId="2" fontId="112" fillId="66" borderId="8" xfId="1391" applyNumberFormat="1" applyFont="1" applyFill="1" applyBorder="1" applyAlignment="1">
      <alignment horizontal="right" vertical="top"/>
    </xf>
    <xf numFmtId="2" fontId="112" fillId="0" borderId="8" xfId="1391" applyNumberFormat="1" applyFont="1" applyBorder="1" applyAlignment="1">
      <alignment horizontal="right" vertical="top"/>
    </xf>
    <xf numFmtId="2" fontId="112" fillId="0" borderId="40" xfId="1391" applyNumberFormat="1" applyFont="1" applyBorder="1" applyAlignment="1">
      <alignment horizontal="right" vertical="top"/>
    </xf>
    <xf numFmtId="0" fontId="0" fillId="0" borderId="0" xfId="0" applyBorder="1"/>
    <xf numFmtId="0" fontId="9" fillId="0" borderId="0" xfId="0" applyFont="1"/>
    <xf numFmtId="0" fontId="115" fillId="0" borderId="6" xfId="0" applyFont="1" applyBorder="1" applyAlignment="1">
      <alignment wrapText="1"/>
    </xf>
    <xf numFmtId="0" fontId="115" fillId="0" borderId="6" xfId="0" applyFont="1" applyBorder="1"/>
    <xf numFmtId="14" fontId="0" fillId="0" borderId="41" xfId="0" applyNumberFormat="1" applyFill="1" applyBorder="1" applyAlignment="1">
      <alignment horizontal="center" vertical="top"/>
    </xf>
    <xf numFmtId="0" fontId="8" fillId="0" borderId="41" xfId="0" applyFont="1" applyFill="1" applyBorder="1" applyAlignment="1">
      <alignment vertical="top" wrapText="1"/>
    </xf>
    <xf numFmtId="0" fontId="0" fillId="0" borderId="28" xfId="0" applyBorder="1" applyAlignment="1">
      <alignment vertical="top"/>
    </xf>
    <xf numFmtId="14" fontId="0" fillId="0" borderId="28" xfId="0" applyNumberFormat="1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14" fontId="0" fillId="0" borderId="28" xfId="0" applyNumberFormat="1" applyFill="1" applyBorder="1" applyAlignment="1">
      <alignment vertical="top"/>
    </xf>
    <xf numFmtId="0" fontId="0" fillId="0" borderId="41" xfId="0" applyFill="1" applyBorder="1" applyAlignment="1">
      <alignment horizontal="center" vertical="top"/>
    </xf>
    <xf numFmtId="0" fontId="8" fillId="0" borderId="28" xfId="0" applyFont="1" applyFill="1" applyBorder="1" applyAlignment="1">
      <alignment vertical="top" wrapText="1"/>
    </xf>
    <xf numFmtId="172" fontId="112" fillId="66" borderId="38" xfId="47" applyNumberFormat="1" applyFont="1" applyFill="1" applyBorder="1" applyAlignment="1">
      <alignment horizontal="right" vertical="top"/>
    </xf>
    <xf numFmtId="170" fontId="112" fillId="0" borderId="2" xfId="374" applyNumberFormat="1" applyFont="1" applyBorder="1" applyAlignment="1">
      <alignment horizontal="right" vertical="top"/>
    </xf>
    <xf numFmtId="174" fontId="8" fillId="0" borderId="0" xfId="33" applyNumberFormat="1" applyFont="1" applyBorder="1" applyAlignment="1">
      <alignment horizontal="right" vertical="top"/>
    </xf>
    <xf numFmtId="172" fontId="112" fillId="0" borderId="2" xfId="47" applyNumberFormat="1" applyFont="1" applyBorder="1" applyAlignment="1">
      <alignment horizontal="right" vertical="top"/>
    </xf>
    <xf numFmtId="174" fontId="112" fillId="0" borderId="0" xfId="33" applyNumberFormat="1" applyFont="1" applyBorder="1" applyAlignment="1">
      <alignment horizontal="right" vertical="top"/>
    </xf>
    <xf numFmtId="170" fontId="8" fillId="0" borderId="2" xfId="374" applyNumberFormat="1" applyFont="1" applyBorder="1" applyAlignment="1">
      <alignment horizontal="right" vertical="top"/>
    </xf>
    <xf numFmtId="174" fontId="110" fillId="0" borderId="0" xfId="33" applyNumberFormat="1" applyFont="1"/>
    <xf numFmtId="171" fontId="0" fillId="0" borderId="0" xfId="0" applyNumberFormat="1" applyFont="1" applyFill="1" applyBorder="1" applyAlignment="1">
      <alignment horizontal="left"/>
    </xf>
    <xf numFmtId="171" fontId="6" fillId="0" borderId="0" xfId="71" applyFont="1" applyFill="1" applyBorder="1" applyAlignment="1">
      <alignment horizontal="left"/>
    </xf>
    <xf numFmtId="171" fontId="6" fillId="0" borderId="0" xfId="0" applyNumberFormat="1" applyFont="1" applyFill="1" applyBorder="1" applyAlignment="1">
      <alignment horizontal="left" wrapText="1"/>
    </xf>
    <xf numFmtId="171" fontId="6" fillId="0" borderId="0" xfId="71" applyFont="1" applyFill="1" applyBorder="1" applyAlignment="1">
      <alignment horizontal="left" wrapText="1"/>
    </xf>
    <xf numFmtId="171" fontId="6" fillId="0" borderId="0" xfId="0" applyNumberFormat="1" applyFont="1" applyFill="1" applyBorder="1" applyAlignment="1">
      <alignment horizontal="left"/>
    </xf>
  </cellXfs>
  <cellStyles count="2051">
    <cellStyle name="20% - Accent1" xfId="135" builtinId="30" customBuiltin="1"/>
    <cellStyle name="20% - Accent1 2" xfId="234"/>
    <cellStyle name="20% - Accent1 2 2" xfId="332"/>
    <cellStyle name="20% - Accent1 2 2 2" xfId="747"/>
    <cellStyle name="20% - Accent1 2 2 2 2" xfId="1634"/>
    <cellStyle name="20% - Accent1 2 3" xfId="746"/>
    <cellStyle name="20% - Accent1 2 4" xfId="748"/>
    <cellStyle name="20% - Accent1 3" xfId="235"/>
    <cellStyle name="20% - Accent1 3 2" xfId="168"/>
    <cellStyle name="20% - Accent1 3 3" xfId="745"/>
    <cellStyle name="20% - Accent1 4" xfId="236"/>
    <cellStyle name="20% - Accent1 5" xfId="237"/>
    <cellStyle name="20% - Accent1 6" xfId="233"/>
    <cellStyle name="20% - Accent1 7" xfId="1507"/>
    <cellStyle name="20% - Accent2" xfId="139" builtinId="34" customBuiltin="1"/>
    <cellStyle name="20% - Accent2 2" xfId="239"/>
    <cellStyle name="20% - Accent2 2 2" xfId="333"/>
    <cellStyle name="20% - Accent2 2 2 2" xfId="743"/>
    <cellStyle name="20% - Accent2 2 2 2 2" xfId="1633"/>
    <cellStyle name="20% - Accent2 2 3" xfId="169"/>
    <cellStyle name="20% - Accent2 2 4" xfId="744"/>
    <cellStyle name="20% - Accent2 3" xfId="240"/>
    <cellStyle name="20% - Accent2 3 2" xfId="686"/>
    <cellStyle name="20% - Accent2 3 3" xfId="742"/>
    <cellStyle name="20% - Accent2 4" xfId="241"/>
    <cellStyle name="20% - Accent2 5" xfId="242"/>
    <cellStyle name="20% - Accent2 6" xfId="238"/>
    <cellStyle name="20% - Accent2 7" xfId="1509"/>
    <cellStyle name="20% - Accent3" xfId="143" builtinId="38" customBuiltin="1"/>
    <cellStyle name="20% - Accent3 2" xfId="244"/>
    <cellStyle name="20% - Accent3 2 2" xfId="334"/>
    <cellStyle name="20% - Accent3 2 2 2" xfId="741"/>
    <cellStyle name="20% - Accent3 2 2 2 2" xfId="1632"/>
    <cellStyle name="20% - Accent3 2 3" xfId="170"/>
    <cellStyle name="20% - Accent3 2 4" xfId="740"/>
    <cellStyle name="20% - Accent3 3" xfId="245"/>
    <cellStyle name="20% - Accent3 3 2" xfId="739"/>
    <cellStyle name="20% - Accent3 3 3" xfId="231"/>
    <cellStyle name="20% - Accent3 4" xfId="246"/>
    <cellStyle name="20% - Accent3 5" xfId="247"/>
    <cellStyle name="20% - Accent3 6" xfId="243"/>
    <cellStyle name="20% - Accent3 7" xfId="1511"/>
    <cellStyle name="20% - Accent4" xfId="147" builtinId="42" customBuiltin="1"/>
    <cellStyle name="20% - Accent4 2" xfId="249"/>
    <cellStyle name="20% - Accent4 2 2" xfId="335"/>
    <cellStyle name="20% - Accent4 2 2 2" xfId="738"/>
    <cellStyle name="20% - Accent4 2 2 2 2" xfId="1631"/>
    <cellStyle name="20% - Accent4 2 3" xfId="682"/>
    <cellStyle name="20% - Accent4 2 4" xfId="683"/>
    <cellStyle name="20% - Accent4 3" xfId="250"/>
    <cellStyle name="20% - Accent4 3 2" xfId="685"/>
    <cellStyle name="20% - Accent4 3 3" xfId="684"/>
    <cellStyle name="20% - Accent4 4" xfId="251"/>
    <cellStyle name="20% - Accent4 5" xfId="252"/>
    <cellStyle name="20% - Accent4 6" xfId="248"/>
    <cellStyle name="20% - Accent4 7" xfId="1513"/>
    <cellStyle name="20% - Accent5" xfId="151" builtinId="46" customBuiltin="1"/>
    <cellStyle name="20% - Accent5 2" xfId="254"/>
    <cellStyle name="20% - Accent5 2 2" xfId="336"/>
    <cellStyle name="20% - Accent5 2 2 2" xfId="681"/>
    <cellStyle name="20% - Accent5 2 2 2 2" xfId="1629"/>
    <cellStyle name="20% - Accent5 2 3" xfId="737"/>
    <cellStyle name="20% - Accent5 3" xfId="255"/>
    <cellStyle name="20% - Accent5 4" xfId="256"/>
    <cellStyle name="20% - Accent5 5" xfId="257"/>
    <cellStyle name="20% - Accent5 6" xfId="253"/>
    <cellStyle name="20% - Accent5 7" xfId="1515"/>
    <cellStyle name="20% - Accent6" xfId="155" builtinId="50" customBuiltin="1"/>
    <cellStyle name="20% - Accent6 2" xfId="259"/>
    <cellStyle name="20% - Accent6 2 2" xfId="337"/>
    <cellStyle name="20% - Accent6 2 2 2" xfId="172"/>
    <cellStyle name="20% - Accent6 2 2 2 2" xfId="1520"/>
    <cellStyle name="20% - Accent6 2 3" xfId="173"/>
    <cellStyle name="20% - Accent6 2 4" xfId="171"/>
    <cellStyle name="20% - Accent6 3" xfId="260"/>
    <cellStyle name="20% - Accent6 3 2" xfId="680"/>
    <cellStyle name="20% - Accent6 3 3" xfId="736"/>
    <cellStyle name="20% - Accent6 4" xfId="261"/>
    <cellStyle name="20% - Accent6 5" xfId="262"/>
    <cellStyle name="20% - Accent6 6" xfId="258"/>
    <cellStyle name="20% - Accent6 7" xfId="1517"/>
    <cellStyle name="40% - Accent1" xfId="136" builtinId="31" customBuiltin="1"/>
    <cellStyle name="40% - Accent1 2" xfId="264"/>
    <cellStyle name="40% - Accent1 2 2" xfId="338"/>
    <cellStyle name="40% - Accent1 2 2 2" xfId="679"/>
    <cellStyle name="40% - Accent1 2 2 2 2" xfId="1628"/>
    <cellStyle name="40% - Accent1 2 3" xfId="678"/>
    <cellStyle name="40% - Accent1 2 4" xfId="735"/>
    <cellStyle name="40% - Accent1 3" xfId="265"/>
    <cellStyle name="40% - Accent1 3 2" xfId="174"/>
    <cellStyle name="40% - Accent1 3 3" xfId="734"/>
    <cellStyle name="40% - Accent1 4" xfId="266"/>
    <cellStyle name="40% - Accent1 5" xfId="267"/>
    <cellStyle name="40% - Accent1 6" xfId="263"/>
    <cellStyle name="40% - Accent1 7" xfId="1508"/>
    <cellStyle name="40% - Accent2" xfId="140" builtinId="35" customBuiltin="1"/>
    <cellStyle name="40% - Accent2 2" xfId="269"/>
    <cellStyle name="40% - Accent2 2 2" xfId="339"/>
    <cellStyle name="40% - Accent2 2 2 2" xfId="733"/>
    <cellStyle name="40% - Accent2 2 2 2 2" xfId="1630"/>
    <cellStyle name="40% - Accent2 2 3" xfId="677"/>
    <cellStyle name="40% - Accent2 3" xfId="270"/>
    <cellStyle name="40% - Accent2 4" xfId="271"/>
    <cellStyle name="40% - Accent2 5" xfId="272"/>
    <cellStyle name="40% - Accent2 6" xfId="268"/>
    <cellStyle name="40% - Accent2 7" xfId="1510"/>
    <cellStyle name="40% - Accent3" xfId="144" builtinId="39" customBuiltin="1"/>
    <cellStyle name="40% - Accent3 2" xfId="274"/>
    <cellStyle name="40% - Accent3 2 2" xfId="340"/>
    <cellStyle name="40% - Accent3 2 2 2" xfId="158"/>
    <cellStyle name="40% - Accent3 2 2 2 2" xfId="1519"/>
    <cellStyle name="40% - Accent3 2 3" xfId="177"/>
    <cellStyle name="40% - Accent3 2 4" xfId="175"/>
    <cellStyle name="40% - Accent3 3" xfId="275"/>
    <cellStyle name="40% - Accent3 3 2" xfId="732"/>
    <cellStyle name="40% - Accent3 3 3" xfId="178"/>
    <cellStyle name="40% - Accent3 4" xfId="276"/>
    <cellStyle name="40% - Accent3 5" xfId="277"/>
    <cellStyle name="40% - Accent3 6" xfId="273"/>
    <cellStyle name="40% - Accent3 7" xfId="1512"/>
    <cellStyle name="40% - Accent4" xfId="148" builtinId="43" customBuiltin="1"/>
    <cellStyle name="40% - Accent4 2" xfId="279"/>
    <cellStyle name="40% - Accent4 2 2" xfId="341"/>
    <cellStyle name="40% - Accent4 2 2 2" xfId="179"/>
    <cellStyle name="40% - Accent4 2 2 2 2" xfId="1521"/>
    <cellStyle name="40% - Accent4 2 3" xfId="731"/>
    <cellStyle name="40% - Accent4 2 4" xfId="676"/>
    <cellStyle name="40% - Accent4 3" xfId="280"/>
    <cellStyle name="40% - Accent4 3 2" xfId="180"/>
    <cellStyle name="40% - Accent4 3 3" xfId="675"/>
    <cellStyle name="40% - Accent4 4" xfId="281"/>
    <cellStyle name="40% - Accent4 5" xfId="282"/>
    <cellStyle name="40% - Accent4 6" xfId="278"/>
    <cellStyle name="40% - Accent4 7" xfId="1514"/>
    <cellStyle name="40% - Accent5" xfId="152" builtinId="47" customBuiltin="1"/>
    <cellStyle name="40% - Accent5 2" xfId="284"/>
    <cellStyle name="40% - Accent5 2 2" xfId="342"/>
    <cellStyle name="40% - Accent5 2 2 2" xfId="182"/>
    <cellStyle name="40% - Accent5 2 2 2 2" xfId="1522"/>
    <cellStyle name="40% - Accent5 2 3" xfId="758"/>
    <cellStyle name="40% - Accent5 2 4" xfId="181"/>
    <cellStyle name="40% - Accent5 3" xfId="285"/>
    <cellStyle name="40% - Accent5 3 2" xfId="753"/>
    <cellStyle name="40% - Accent5 3 3" xfId="756"/>
    <cellStyle name="40% - Accent5 4" xfId="286"/>
    <cellStyle name="40% - Accent5 5" xfId="287"/>
    <cellStyle name="40% - Accent5 6" xfId="283"/>
    <cellStyle name="40% - Accent5 7" xfId="1516"/>
    <cellStyle name="40% - Accent6" xfId="156" builtinId="51" customBuiltin="1"/>
    <cellStyle name="40% - Accent6 2" xfId="289"/>
    <cellStyle name="40% - Accent6 2 2" xfId="343"/>
    <cellStyle name="40% - Accent6 2 2 2" xfId="674"/>
    <cellStyle name="40% - Accent6 2 2 2 2" xfId="1627"/>
    <cellStyle name="40% - Accent6 2 3" xfId="728"/>
    <cellStyle name="40% - Accent6 2 4" xfId="730"/>
    <cellStyle name="40% - Accent6 3" xfId="290"/>
    <cellStyle name="40% - Accent6 3 2" xfId="183"/>
    <cellStyle name="40% - Accent6 3 3" xfId="729"/>
    <cellStyle name="40% - Accent6 4" xfId="291"/>
    <cellStyle name="40% - Accent6 5" xfId="292"/>
    <cellStyle name="40% - Accent6 6" xfId="288"/>
    <cellStyle name="40% - Accent6 7" xfId="1518"/>
    <cellStyle name="60% - Accent1" xfId="137" builtinId="32" customBuiltin="1"/>
    <cellStyle name="60% - Accent1 2" xfId="293"/>
    <cellStyle name="60% - Accent1 2 2" xfId="344"/>
    <cellStyle name="60% - Accent1 2 2 2" xfId="185"/>
    <cellStyle name="60% - Accent1 2 3" xfId="186"/>
    <cellStyle name="60% - Accent1 2 4" xfId="184"/>
    <cellStyle name="60% - Accent1 3" xfId="187"/>
    <cellStyle name="60% - Accent1 3 2" xfId="727"/>
    <cellStyle name="60% - Accent2" xfId="141" builtinId="36" customBuiltin="1"/>
    <cellStyle name="60% - Accent2 2" xfId="294"/>
    <cellStyle name="60% - Accent2 2 2" xfId="345"/>
    <cellStyle name="60% - Accent2 2 2 2" xfId="726"/>
    <cellStyle name="60% - Accent2 2 3" xfId="190"/>
    <cellStyle name="60% - Accent2 2 4" xfId="189"/>
    <cellStyle name="60% - Accent2 3" xfId="724"/>
    <cellStyle name="60% - Accent2 3 2" xfId="725"/>
    <cellStyle name="60% - Accent3" xfId="145" builtinId="40" customBuiltin="1"/>
    <cellStyle name="60% - Accent3 2" xfId="295"/>
    <cellStyle name="60% - Accent3 2 2" xfId="346"/>
    <cellStyle name="60% - Accent3 2 2 2" xfId="722"/>
    <cellStyle name="60% - Accent3 2 3" xfId="723"/>
    <cellStyle name="60% - Accent3 2 4" xfId="191"/>
    <cellStyle name="60% - Accent3 3" xfId="192"/>
    <cellStyle name="60% - Accent3 3 2" xfId="720"/>
    <cellStyle name="60% - Accent4" xfId="149" builtinId="44" customBuiltin="1"/>
    <cellStyle name="60% - Accent4 2" xfId="296"/>
    <cellStyle name="60% - Accent4 2 2" xfId="347"/>
    <cellStyle name="60% - Accent4 2 2 2" xfId="193"/>
    <cellStyle name="60% - Accent4 2 3" xfId="718"/>
    <cellStyle name="60% - Accent4 2 4" xfId="721"/>
    <cellStyle name="60% - Accent4 3" xfId="719"/>
    <cellStyle name="60% - Accent4 3 2" xfId="194"/>
    <cellStyle name="60% - Accent5" xfId="153" builtinId="48" customBuiltin="1"/>
    <cellStyle name="60% - Accent5 2" xfId="297"/>
    <cellStyle name="60% - Accent5 2 2" xfId="348"/>
    <cellStyle name="60% - Accent5 2 2 2" xfId="716"/>
    <cellStyle name="60% - Accent5 2 3" xfId="195"/>
    <cellStyle name="60% - Accent5 2 4" xfId="717"/>
    <cellStyle name="60% - Accent5 3" xfId="196"/>
    <cellStyle name="60% - Accent5 3 2" xfId="673"/>
    <cellStyle name="60% - Accent6" xfId="157" builtinId="52" customBuiltin="1"/>
    <cellStyle name="60% - Accent6 2" xfId="298"/>
    <cellStyle name="60% - Accent6 2 2" xfId="349"/>
    <cellStyle name="60% - Accent6 2 2 2" xfId="197"/>
    <cellStyle name="60% - Accent6 2 3" xfId="198"/>
    <cellStyle name="60% - Accent6 2 4" xfId="715"/>
    <cellStyle name="60% - Accent6 3" xfId="757"/>
    <cellStyle name="60% - Accent6 3 2" xfId="755"/>
    <cellStyle name="Accent1" xfId="134" builtinId="29" customBuiltin="1"/>
    <cellStyle name="Accent1 2" xfId="299"/>
    <cellStyle name="Accent1 2 2" xfId="350"/>
    <cellStyle name="Accent1 2 2 2" xfId="199"/>
    <cellStyle name="Accent1 2 3" xfId="714"/>
    <cellStyle name="Accent1 2 4" xfId="752"/>
    <cellStyle name="Accent1 3" xfId="672"/>
    <cellStyle name="Accent1 3 2" xfId="713"/>
    <cellStyle name="Accent2" xfId="138" builtinId="33" customBuiltin="1"/>
    <cellStyle name="Accent2 2" xfId="300"/>
    <cellStyle name="Accent2 2 2" xfId="351"/>
    <cellStyle name="Accent2 2 2 2" xfId="200"/>
    <cellStyle name="Accent2 2 3" xfId="201"/>
    <cellStyle name="Accent2 2 4" xfId="671"/>
    <cellStyle name="Accent2 3" xfId="202"/>
    <cellStyle name="Accent2 3 2" xfId="203"/>
    <cellStyle name="Accent3" xfId="142" builtinId="37" customBuiltin="1"/>
    <cellStyle name="Accent3 2" xfId="301"/>
    <cellStyle name="Accent3 2 2" xfId="352"/>
    <cellStyle name="Accent3 2 2 2" xfId="205"/>
    <cellStyle name="Accent3 2 3" xfId="206"/>
    <cellStyle name="Accent3 2 4" xfId="204"/>
    <cellStyle name="Accent3 3" xfId="207"/>
    <cellStyle name="Accent3 3 2" xfId="208"/>
    <cellStyle name="Accent4" xfId="146" builtinId="41" customBuiltin="1"/>
    <cellStyle name="Accent4 2" xfId="302"/>
    <cellStyle name="Accent4 2 2" xfId="353"/>
    <cellStyle name="Accent4 2 2 2" xfId="210"/>
    <cellStyle name="Accent4 2 3" xfId="211"/>
    <cellStyle name="Accent4 2 4" xfId="209"/>
    <cellStyle name="Accent4 3" xfId="212"/>
    <cellStyle name="Accent4 3 2" xfId="213"/>
    <cellStyle name="Accent5" xfId="150" builtinId="45" customBuiltin="1"/>
    <cellStyle name="Accent5 2" xfId="303"/>
    <cellStyle name="Accent5 2 2" xfId="354"/>
    <cellStyle name="Accent5 2 2 2" xfId="215"/>
    <cellStyle name="Accent5 2 3" xfId="214"/>
    <cellStyle name="Accent6" xfId="154" builtinId="49" customBuiltin="1"/>
    <cellStyle name="Accent6 2" xfId="304"/>
    <cellStyle name="Accent6 2 2" xfId="355"/>
    <cellStyle name="Accent6 2 2 2" xfId="217"/>
    <cellStyle name="Accent6 2 3" xfId="218"/>
    <cellStyle name="Accent6 2 4" xfId="216"/>
    <cellStyle name="Accent6 3" xfId="219"/>
    <cellStyle name="Accent6 3 2" xfId="220"/>
    <cellStyle name="Bad" xfId="124" builtinId="27" customBuiltin="1"/>
    <cellStyle name="Bad 2" xfId="305"/>
    <cellStyle name="Bad 2 2" xfId="356"/>
    <cellStyle name="Bad 2 2 2" xfId="222"/>
    <cellStyle name="Bad 2 3" xfId="223"/>
    <cellStyle name="Bad 2 4" xfId="221"/>
    <cellStyle name="Bad 3" xfId="224"/>
    <cellStyle name="Bad 3 2" xfId="225"/>
    <cellStyle name="bottom" xfId="357"/>
    <cellStyle name="bottom 2" xfId="226"/>
    <cellStyle name="C00A" xfId="1"/>
    <cellStyle name="C00B" xfId="2"/>
    <cellStyle name="C00L" xfId="3"/>
    <cellStyle name="C01A" xfId="4"/>
    <cellStyle name="C01B" xfId="5"/>
    <cellStyle name="C01H" xfId="6"/>
    <cellStyle name="C01L" xfId="7"/>
    <cellStyle name="C02A" xfId="8"/>
    <cellStyle name="C02B" xfId="9"/>
    <cellStyle name="C02H" xfId="10"/>
    <cellStyle name="C02L" xfId="11"/>
    <cellStyle name="C03A" xfId="12"/>
    <cellStyle name="C03B" xfId="13"/>
    <cellStyle name="C03H" xfId="14"/>
    <cellStyle name="C03L" xfId="15"/>
    <cellStyle name="C04A" xfId="16"/>
    <cellStyle name="C04B" xfId="17"/>
    <cellStyle name="C04H" xfId="18"/>
    <cellStyle name="C04L" xfId="19"/>
    <cellStyle name="C05A" xfId="20"/>
    <cellStyle name="C05B" xfId="21"/>
    <cellStyle name="C05H" xfId="22"/>
    <cellStyle name="C05L" xfId="23"/>
    <cellStyle name="C06A" xfId="24"/>
    <cellStyle name="C06B" xfId="25"/>
    <cellStyle name="C06H" xfId="26"/>
    <cellStyle name="C06L" xfId="27"/>
    <cellStyle name="C07A" xfId="28"/>
    <cellStyle name="C07B" xfId="29"/>
    <cellStyle name="C07H" xfId="30"/>
    <cellStyle name="C07L" xfId="31"/>
    <cellStyle name="Calc Currency (0)" xfId="32"/>
    <cellStyle name="Calculation" xfId="128" builtinId="22" customBuiltin="1"/>
    <cellStyle name="Calculation 2" xfId="306"/>
    <cellStyle name="Calculation 2 2" xfId="358"/>
    <cellStyle name="Calculation 2 2 2" xfId="228"/>
    <cellStyle name="Calculation 2 3" xfId="229"/>
    <cellStyle name="Calculation 2 4" xfId="227"/>
    <cellStyle name="Calculation 3" xfId="230"/>
    <cellStyle name="Calculation 3 2" xfId="712"/>
    <cellStyle name="Check Cell" xfId="130" builtinId="23" customBuiltin="1"/>
    <cellStyle name="Check Cell 2" xfId="307"/>
    <cellStyle name="Check Cell 2 2" xfId="359"/>
    <cellStyle name="Check Cell 2 2 2" xfId="670"/>
    <cellStyle name="Check Cell 2 3" xfId="711"/>
    <cellStyle name="Comma" xfId="33" builtinId="3"/>
    <cellStyle name="Comma [0] 2" xfId="710"/>
    <cellStyle name="Comma [0] 2 2" xfId="669"/>
    <cellStyle name="Comma [0] 2 3" xfId="709"/>
    <cellStyle name="Comma [0] 2 4" xfId="668"/>
    <cellStyle name="Comma [0] 2 5" xfId="708"/>
    <cellStyle name="Comma [0] 3" xfId="667"/>
    <cellStyle name="Comma 10" xfId="541"/>
    <cellStyle name="Comma 10 2" xfId="596"/>
    <cellStyle name="Comma 10 2 2" xfId="666"/>
    <cellStyle name="Comma 10 2 3" xfId="1500"/>
    <cellStyle name="Comma 10 2 3 2" xfId="2000"/>
    <cellStyle name="Comma 10 2 4" xfId="1618"/>
    <cellStyle name="Comma 10 3" xfId="706"/>
    <cellStyle name="Comma 10 4" xfId="707"/>
    <cellStyle name="Comma 10 5" xfId="1446"/>
    <cellStyle name="Comma 10 5 2" xfId="1946"/>
    <cellStyle name="Comma 10 6" xfId="1564"/>
    <cellStyle name="Comma 11" xfId="600"/>
    <cellStyle name="Comma 11 2" xfId="705"/>
    <cellStyle name="Comma 11 3" xfId="665"/>
    <cellStyle name="Comma 11 4" xfId="1504"/>
    <cellStyle name="Comma 11 4 2" xfId="2004"/>
    <cellStyle name="Comma 11 5" xfId="1622"/>
    <cellStyle name="Comma 12" xfId="664"/>
    <cellStyle name="Comma 12 2" xfId="704"/>
    <cellStyle name="Comma 13" xfId="663"/>
    <cellStyle name="Comma 13 2" xfId="703"/>
    <cellStyle name="Comma 14" xfId="662"/>
    <cellStyle name="Comma 15" xfId="702"/>
    <cellStyle name="Comma 16" xfId="661"/>
    <cellStyle name="Comma 16 2" xfId="701"/>
    <cellStyle name="Comma 17" xfId="660"/>
    <cellStyle name="Comma 17 2" xfId="700"/>
    <cellStyle name="Comma 18" xfId="659"/>
    <cellStyle name="Comma 18 2" xfId="699"/>
    <cellStyle name="Comma 19" xfId="658"/>
    <cellStyle name="Comma 19 2" xfId="653"/>
    <cellStyle name="Comma 2" xfId="34"/>
    <cellStyle name="Comma 2 10" xfId="657"/>
    <cellStyle name="Comma 2 11" xfId="656"/>
    <cellStyle name="Comma 2 12" xfId="655"/>
    <cellStyle name="Comma 2 13" xfId="698"/>
    <cellStyle name="Comma 2 14" xfId="654"/>
    <cellStyle name="Comma 2 15" xfId="649"/>
    <cellStyle name="Comma 2 16" xfId="652"/>
    <cellStyle name="Comma 2 17" xfId="651"/>
    <cellStyle name="Comma 2 18" xfId="650"/>
    <cellStyle name="Comma 2 19" xfId="697"/>
    <cellStyle name="Comma 2 2" xfId="35"/>
    <cellStyle name="Comma 2 2 2" xfId="360"/>
    <cellStyle name="Comma 2 2 2 2" xfId="2049"/>
    <cellStyle name="Comma 2 2 3" xfId="159"/>
    <cellStyle name="Comma 2 2 3 2" xfId="2044"/>
    <cellStyle name="Comma 2 2 4" xfId="751"/>
    <cellStyle name="Comma 2 20" xfId="648"/>
    <cellStyle name="Comma 2 21" xfId="647"/>
    <cellStyle name="Comma 2 22" xfId="646"/>
    <cellStyle name="Comma 2 23" xfId="696"/>
    <cellStyle name="Comma 2 24" xfId="645"/>
    <cellStyle name="Comma 2 25" xfId="640"/>
    <cellStyle name="Comma 2 26" xfId="644"/>
    <cellStyle name="Comma 2 27" xfId="643"/>
    <cellStyle name="Comma 2 28" xfId="642"/>
    <cellStyle name="Comma 2 29" xfId="695"/>
    <cellStyle name="Comma 2 3" xfId="309"/>
    <cellStyle name="Comma 2 3 2" xfId="635"/>
    <cellStyle name="Comma 2 3 2 2" xfId="2017"/>
    <cellStyle name="Comma 2 3 3" xfId="639"/>
    <cellStyle name="Comma 2 3 4" xfId="638"/>
    <cellStyle name="Comma 2 3 4 2" xfId="1626"/>
    <cellStyle name="Comma 2 3 5" xfId="641"/>
    <cellStyle name="Comma 2 3 6" xfId="2007"/>
    <cellStyle name="Comma 2 30" xfId="637"/>
    <cellStyle name="Comma 2 31" xfId="694"/>
    <cellStyle name="Comma 2 32" xfId="636"/>
    <cellStyle name="Comma 2 33" xfId="630"/>
    <cellStyle name="Comma 2 34" xfId="634"/>
    <cellStyle name="Comma 2 35" xfId="633"/>
    <cellStyle name="Comma 2 36" xfId="632"/>
    <cellStyle name="Comma 2 37" xfId="693"/>
    <cellStyle name="Comma 2 38" xfId="631"/>
    <cellStyle name="Comma 2 39" xfId="625"/>
    <cellStyle name="Comma 2 4" xfId="629"/>
    <cellStyle name="Comma 2 4 2" xfId="2047"/>
    <cellStyle name="Comma 2 40" xfId="628"/>
    <cellStyle name="Comma 2 41" xfId="627"/>
    <cellStyle name="Comma 2 42" xfId="692"/>
    <cellStyle name="Comma 2 43" xfId="626"/>
    <cellStyle name="Comma 2 5" xfId="620"/>
    <cellStyle name="Comma 2 6" xfId="624"/>
    <cellStyle name="Comma 2 7" xfId="623"/>
    <cellStyle name="Comma 2 8" xfId="622"/>
    <cellStyle name="Comma 2 9" xfId="691"/>
    <cellStyle name="Comma 20" xfId="621"/>
    <cellStyle name="Comma 20 2" xfId="615"/>
    <cellStyle name="Comma 21" xfId="619"/>
    <cellStyle name="Comma 22" xfId="618"/>
    <cellStyle name="Comma 23" xfId="617"/>
    <cellStyle name="Comma 24" xfId="690"/>
    <cellStyle name="Comma 24 2" xfId="616"/>
    <cellStyle name="Comma 24 2 2" xfId="1625"/>
    <cellStyle name="Comma 24 2 3" xfId="2018"/>
    <cellStyle name="Comma 24 3" xfId="2008"/>
    <cellStyle name="Comma 25" xfId="611"/>
    <cellStyle name="Comma 26" xfId="614"/>
    <cellStyle name="Comma 27" xfId="613"/>
    <cellStyle name="Comma 28" xfId="612"/>
    <cellStyle name="Comma 29" xfId="689"/>
    <cellStyle name="Comma 3" xfId="36"/>
    <cellStyle name="Comma 3 2" xfId="37"/>
    <cellStyle name="Comma 3 2 2" xfId="361"/>
    <cellStyle name="Comma 3 2 3" xfId="160"/>
    <cellStyle name="Comma 3 2 4" xfId="750"/>
    <cellStyle name="Comma 3 3" xfId="362"/>
    <cellStyle name="Comma 3 4" xfId="610"/>
    <cellStyle name="Comma 3 4 2" xfId="609"/>
    <cellStyle name="Comma 30" xfId="688"/>
    <cellStyle name="Comma 31" xfId="608"/>
    <cellStyle name="Comma 32" xfId="603"/>
    <cellStyle name="Comma 33" xfId="607"/>
    <cellStyle name="Comma 34" xfId="606"/>
    <cellStyle name="Comma 35" xfId="605"/>
    <cellStyle name="Comma 36" xfId="687"/>
    <cellStyle name="Comma 37" xfId="604"/>
    <cellStyle name="Comma 37 2" xfId="2039"/>
    <cellStyle name="Comma 38" xfId="759"/>
    <cellStyle name="Comma 38 2" xfId="2042"/>
    <cellStyle name="Comma 39" xfId="760"/>
    <cellStyle name="Comma 4" xfId="38"/>
    <cellStyle name="Comma 4 2" xfId="364"/>
    <cellStyle name="Comma 4 2 2" xfId="762"/>
    <cellStyle name="Comma 4 2 3" xfId="763"/>
    <cellStyle name="Comma 4 2 4" xfId="761"/>
    <cellStyle name="Comma 4 3" xfId="363"/>
    <cellStyle name="Comma 4 4" xfId="161"/>
    <cellStyle name="Comma 4 5" xfId="754"/>
    <cellStyle name="Comma 40" xfId="764"/>
    <cellStyle name="Comma 41" xfId="765"/>
    <cellStyle name="Comma 42" xfId="766"/>
    <cellStyle name="Comma 43" xfId="767"/>
    <cellStyle name="Comma 44" xfId="768"/>
    <cellStyle name="Comma 45" xfId="769"/>
    <cellStyle name="Comma 45 2" xfId="770"/>
    <cellStyle name="Comma 46" xfId="771"/>
    <cellStyle name="Comma 46 2" xfId="772"/>
    <cellStyle name="Comma 47" xfId="773"/>
    <cellStyle name="Comma 47 2" xfId="774"/>
    <cellStyle name="Comma 48" xfId="775"/>
    <cellStyle name="Comma 49" xfId="776"/>
    <cellStyle name="Comma 5" xfId="39"/>
    <cellStyle name="Comma 5 2" xfId="366"/>
    <cellStyle name="Comma 5 3" xfId="365"/>
    <cellStyle name="Comma 5 4" xfId="162"/>
    <cellStyle name="Comma 50" xfId="777"/>
    <cellStyle name="Comma 51" xfId="778"/>
    <cellStyle name="Comma 52" xfId="779"/>
    <cellStyle name="Comma 52 2" xfId="1635"/>
    <cellStyle name="Comma 53" xfId="780"/>
    <cellStyle name="Comma 53 2" xfId="1636"/>
    <cellStyle name="Comma 54" xfId="781"/>
    <cellStyle name="Comma 54 2" xfId="1637"/>
    <cellStyle name="Comma 55" xfId="782"/>
    <cellStyle name="Comma 55 2" xfId="1638"/>
    <cellStyle name="Comma 56" xfId="783"/>
    <cellStyle name="Comma 56 2" xfId="1639"/>
    <cellStyle name="Comma 57" xfId="784"/>
    <cellStyle name="Comma 57 2" xfId="1640"/>
    <cellStyle name="Comma 58" xfId="785"/>
    <cellStyle name="Comma 58 2" xfId="1641"/>
    <cellStyle name="Comma 59" xfId="786"/>
    <cellStyle name="Comma 59 2" xfId="1642"/>
    <cellStyle name="Comma 6" xfId="40"/>
    <cellStyle name="Comma 6 2" xfId="368"/>
    <cellStyle name="Comma 6 3" xfId="367"/>
    <cellStyle name="Comma 6 4" xfId="163"/>
    <cellStyle name="Comma 60" xfId="787"/>
    <cellStyle name="Comma 60 2" xfId="1643"/>
    <cellStyle name="Comma 7" xfId="41"/>
    <cellStyle name="Comma 7 2" xfId="370"/>
    <cellStyle name="Comma 7 3" xfId="369"/>
    <cellStyle name="Comma 7 4" xfId="164"/>
    <cellStyle name="Comma 8" xfId="42"/>
    <cellStyle name="Comma 8 2" xfId="371"/>
    <cellStyle name="Comma 8 2 2" xfId="788"/>
    <cellStyle name="Comma 9" xfId="43"/>
    <cellStyle name="Comma 9 2" xfId="372"/>
    <cellStyle name="Comma 9 2 2" xfId="791"/>
    <cellStyle name="Comma 9 2 3" xfId="790"/>
    <cellStyle name="Comma 9 3" xfId="165"/>
    <cellStyle name="Comma 9 4" xfId="792"/>
    <cellStyle name="Comma 9 5" xfId="789"/>
    <cellStyle name="Comma 9 6" xfId="167"/>
    <cellStyle name="Comma0" xfId="44"/>
    <cellStyle name="Copied" xfId="45"/>
    <cellStyle name="COSS" xfId="46"/>
    <cellStyle name="Currency" xfId="47" builtinId="4"/>
    <cellStyle name="Currency 2" xfId="48"/>
    <cellStyle name="Currency 2 2" xfId="374"/>
    <cellStyle name="Currency 2 2 2" xfId="795"/>
    <cellStyle name="Currency 2 2 3" xfId="796"/>
    <cellStyle name="Currency 2 2 4" xfId="794"/>
    <cellStyle name="Currency 2 3" xfId="373"/>
    <cellStyle name="Currency 2 4" xfId="166"/>
    <cellStyle name="Currency 2 4 2" xfId="797"/>
    <cellStyle name="Currency 2 5" xfId="793"/>
    <cellStyle name="Currency 2 6" xfId="749"/>
    <cellStyle name="Currency 3" xfId="310"/>
    <cellStyle name="Currency 3 2" xfId="375"/>
    <cellStyle name="Currency 3 3" xfId="799"/>
    <cellStyle name="Currency 3 4" xfId="798"/>
    <cellStyle name="Currency 4" xfId="542"/>
    <cellStyle name="Currency 4 2" xfId="597"/>
    <cellStyle name="Currency 4 2 2" xfId="801"/>
    <cellStyle name="Currency 4 2 3" xfId="1501"/>
    <cellStyle name="Currency 4 2 3 2" xfId="2001"/>
    <cellStyle name="Currency 4 2 4" xfId="1619"/>
    <cellStyle name="Currency 4 3" xfId="802"/>
    <cellStyle name="Currency 4 4" xfId="800"/>
    <cellStyle name="Currency 4 5" xfId="1447"/>
    <cellStyle name="Currency 4 5 2" xfId="1947"/>
    <cellStyle name="Currency 4 6" xfId="1565"/>
    <cellStyle name="Currency 5" xfId="601"/>
    <cellStyle name="Currency 5 2" xfId="803"/>
    <cellStyle name="Currency 5 3" xfId="1505"/>
    <cellStyle name="Currency 5 3 2" xfId="2005"/>
    <cellStyle name="Currency 5 4" xfId="1623"/>
    <cellStyle name="Currency 6" xfId="804"/>
    <cellStyle name="Currency 6 2" xfId="1644"/>
    <cellStyle name="Currency0" xfId="49"/>
    <cellStyle name="Date" xfId="50"/>
    <cellStyle name="Entered" xfId="51"/>
    <cellStyle name="Explanatory Text" xfId="132" builtinId="53" customBuiltin="1"/>
    <cellStyle name="Explanatory Text 2" xfId="311"/>
    <cellStyle name="Explanatory Text 2 2" xfId="376"/>
    <cellStyle name="Explanatory Text 2 2 2" xfId="806"/>
    <cellStyle name="Explanatory Text 2 3" xfId="805"/>
    <cellStyle name="Fixed" xfId="52"/>
    <cellStyle name="Good" xfId="123" builtinId="26" customBuiltin="1"/>
    <cellStyle name="Good 2" xfId="312"/>
    <cellStyle name="Good 2 2" xfId="377"/>
    <cellStyle name="Good 2 2 2" xfId="808"/>
    <cellStyle name="Good 2 3" xfId="809"/>
    <cellStyle name="Good 2 4" xfId="807"/>
    <cellStyle name="Good 3" xfId="810"/>
    <cellStyle name="Good 3 2" xfId="811"/>
    <cellStyle name="Grey" xfId="53"/>
    <cellStyle name="Grey 2" xfId="812"/>
    <cellStyle name="Header1" xfId="54"/>
    <cellStyle name="Header2" xfId="55"/>
    <cellStyle name="Heading 1" xfId="119" builtinId="16" customBuiltin="1"/>
    <cellStyle name="Heading 1 2" xfId="56"/>
    <cellStyle name="Heading 1 2 2" xfId="378"/>
    <cellStyle name="Heading 1 2 2 2" xfId="814"/>
    <cellStyle name="Heading 1 2 3" xfId="815"/>
    <cellStyle name="Heading 1 2 4" xfId="813"/>
    <cellStyle name="Heading 1 3" xfId="313"/>
    <cellStyle name="Heading 1 3 2" xfId="817"/>
    <cellStyle name="Heading 1 3 3" xfId="816"/>
    <cellStyle name="Heading 2" xfId="120" builtinId="17" customBuiltin="1"/>
    <cellStyle name="Heading 2 2" xfId="57"/>
    <cellStyle name="Heading 2 2 2" xfId="379"/>
    <cellStyle name="Heading 2 2 2 2" xfId="819"/>
    <cellStyle name="Heading 2 2 3" xfId="820"/>
    <cellStyle name="Heading 2 2 4" xfId="818"/>
    <cellStyle name="Heading 2 3" xfId="314"/>
    <cellStyle name="Heading 2 3 2" xfId="822"/>
    <cellStyle name="Heading 2 3 3" xfId="821"/>
    <cellStyle name="Heading 3" xfId="121" builtinId="18" customBuiltin="1"/>
    <cellStyle name="Heading 3 2" xfId="315"/>
    <cellStyle name="Heading 3 2 2" xfId="380"/>
    <cellStyle name="Heading 3 2 2 2" xfId="824"/>
    <cellStyle name="Heading 3 2 3" xfId="825"/>
    <cellStyle name="Heading 3 2 4" xfId="823"/>
    <cellStyle name="Heading 3 3" xfId="826"/>
    <cellStyle name="Heading 3 3 2" xfId="827"/>
    <cellStyle name="Heading 4" xfId="122" builtinId="19" customBuiltin="1"/>
    <cellStyle name="Heading 4 2" xfId="316"/>
    <cellStyle name="Heading 4 2 2" xfId="381"/>
    <cellStyle name="Heading 4 2 2 2" xfId="829"/>
    <cellStyle name="Heading 4 2 3" xfId="830"/>
    <cellStyle name="Heading 4 2 4" xfId="828"/>
    <cellStyle name="Heading 4 3" xfId="831"/>
    <cellStyle name="Heading 4 3 2" xfId="832"/>
    <cellStyle name="Heading1" xfId="58"/>
    <cellStyle name="Heading2" xfId="59"/>
    <cellStyle name="Input" xfId="126" builtinId="20" customBuiltin="1"/>
    <cellStyle name="Input [yellow]" xfId="60"/>
    <cellStyle name="Input [yellow] 2" xfId="833"/>
    <cellStyle name="Input 10" xfId="834"/>
    <cellStyle name="Input 11" xfId="835"/>
    <cellStyle name="Input 12" xfId="836"/>
    <cellStyle name="Input 2" xfId="317"/>
    <cellStyle name="Input 2 2" xfId="382"/>
    <cellStyle name="Input 2 2 2" xfId="838"/>
    <cellStyle name="Input 2 3" xfId="839"/>
    <cellStyle name="Input 2 4" xfId="837"/>
    <cellStyle name="Input 3" xfId="329"/>
    <cellStyle name="Input 3 2" xfId="841"/>
    <cellStyle name="Input 3 3" xfId="840"/>
    <cellStyle name="Input 4" xfId="328"/>
    <cellStyle name="Input 4 2" xfId="842"/>
    <cellStyle name="Input 5" xfId="843"/>
    <cellStyle name="Input 5 2" xfId="844"/>
    <cellStyle name="Input 6" xfId="845"/>
    <cellStyle name="Input 6 2" xfId="846"/>
    <cellStyle name="Input 7" xfId="847"/>
    <cellStyle name="Input 8" xfId="848"/>
    <cellStyle name="Input 9" xfId="849"/>
    <cellStyle name="Linked Cell" xfId="129" builtinId="24" customBuiltin="1"/>
    <cellStyle name="Linked Cell 2" xfId="318"/>
    <cellStyle name="Linked Cell 2 2" xfId="383"/>
    <cellStyle name="Linked Cell 2 2 2" xfId="851"/>
    <cellStyle name="Linked Cell 2 3" xfId="852"/>
    <cellStyle name="Linked Cell 2 4" xfId="850"/>
    <cellStyle name="Linked Cell 3" xfId="853"/>
    <cellStyle name="Linked Cell 3 2" xfId="854"/>
    <cellStyle name="Neutral" xfId="125" builtinId="28" customBuiltin="1"/>
    <cellStyle name="Neutral 2" xfId="319"/>
    <cellStyle name="Neutral 2 2" xfId="384"/>
    <cellStyle name="Neutral 2 2 2" xfId="856"/>
    <cellStyle name="Neutral 2 3" xfId="857"/>
    <cellStyle name="Neutral 2 4" xfId="855"/>
    <cellStyle name="Neutral 3" xfId="858"/>
    <cellStyle name="Neutral 3 2" xfId="859"/>
    <cellStyle name="Normal" xfId="0" builtinId="0"/>
    <cellStyle name="Normal - Style1" xfId="61"/>
    <cellStyle name="Normal - Style1 2" xfId="386"/>
    <cellStyle name="Normal - Style1 3" xfId="385"/>
    <cellStyle name="Normal - Style1 4" xfId="176"/>
    <cellStyle name="Normal 10" xfId="331"/>
    <cellStyle name="Normal 10 2" xfId="387"/>
    <cellStyle name="Normal 10 2 2" xfId="861"/>
    <cellStyle name="Normal 10 2 2 2" xfId="1645"/>
    <cellStyle name="Normal 10 3" xfId="862"/>
    <cellStyle name="Normal 10 4" xfId="860"/>
    <cellStyle name="Normal 100" xfId="863"/>
    <cellStyle name="Normal 101" xfId="864"/>
    <cellStyle name="Normal 101 2" xfId="1646"/>
    <cellStyle name="Normal 102" xfId="865"/>
    <cellStyle name="Normal 102 2" xfId="1647"/>
    <cellStyle name="Normal 103" xfId="866"/>
    <cellStyle name="Normal 103 2" xfId="1648"/>
    <cellStyle name="Normal 104" xfId="867"/>
    <cellStyle name="Normal 104 2" xfId="1649"/>
    <cellStyle name="Normal 105" xfId="868"/>
    <cellStyle name="Normal 105 2" xfId="1650"/>
    <cellStyle name="Normal 106" xfId="869"/>
    <cellStyle name="Normal 106 2" xfId="870"/>
    <cellStyle name="Normal 106 2 2" xfId="1651"/>
    <cellStyle name="Normal 107" xfId="871"/>
    <cellStyle name="Normal 107 2" xfId="872"/>
    <cellStyle name="Normal 107 2 2" xfId="1652"/>
    <cellStyle name="Normal 108" xfId="873"/>
    <cellStyle name="Normal 108 2" xfId="874"/>
    <cellStyle name="Normal 108 2 2" xfId="1653"/>
    <cellStyle name="Normal 109" xfId="875"/>
    <cellStyle name="Normal 109 2" xfId="876"/>
    <cellStyle name="Normal 109 2 2" xfId="1654"/>
    <cellStyle name="Normal 11" xfId="62"/>
    <cellStyle name="Normal 11 2" xfId="388"/>
    <cellStyle name="Normal 11 3" xfId="877"/>
    <cellStyle name="Normal 11 3 2" xfId="1655"/>
    <cellStyle name="Normal 110" xfId="878"/>
    <cellStyle name="Normal 110 2" xfId="879"/>
    <cellStyle name="Normal 110 2 2" xfId="1656"/>
    <cellStyle name="Normal 111" xfId="880"/>
    <cellStyle name="Normal 111 2" xfId="881"/>
    <cellStyle name="Normal 111 2 2" xfId="1657"/>
    <cellStyle name="Normal 112" xfId="882"/>
    <cellStyle name="Normal 112 2" xfId="883"/>
    <cellStyle name="Normal 112 2 2" xfId="1658"/>
    <cellStyle name="Normal 113" xfId="884"/>
    <cellStyle name="Normal 113 2" xfId="885"/>
    <cellStyle name="Normal 113 2 2" xfId="1659"/>
    <cellStyle name="Normal 114" xfId="886"/>
    <cellStyle name="Normal 114 2" xfId="887"/>
    <cellStyle name="Normal 114 2 2" xfId="1660"/>
    <cellStyle name="Normal 115" xfId="888"/>
    <cellStyle name="Normal 115 2" xfId="889"/>
    <cellStyle name="Normal 115 2 2" xfId="1661"/>
    <cellStyle name="Normal 116" xfId="890"/>
    <cellStyle name="Normal 116 2" xfId="891"/>
    <cellStyle name="Normal 116 2 2" xfId="1662"/>
    <cellStyle name="Normal 117" xfId="892"/>
    <cellStyle name="Normal 117 2" xfId="893"/>
    <cellStyle name="Normal 117 2 2" xfId="1663"/>
    <cellStyle name="Normal 118" xfId="894"/>
    <cellStyle name="Normal 118 2" xfId="1664"/>
    <cellStyle name="Normal 119" xfId="895"/>
    <cellStyle name="Normal 119 2" xfId="1665"/>
    <cellStyle name="Normal 12" xfId="389"/>
    <cellStyle name="Normal 12 2" xfId="896"/>
    <cellStyle name="Normal 12 2 2" xfId="1666"/>
    <cellStyle name="Normal 12 2 3" xfId="2019"/>
    <cellStyle name="Normal 12 3" xfId="2009"/>
    <cellStyle name="Normal 120" xfId="897"/>
    <cellStyle name="Normal 120 2" xfId="1667"/>
    <cellStyle name="Normal 121" xfId="898"/>
    <cellStyle name="Normal 121 2" xfId="1668"/>
    <cellStyle name="Normal 122" xfId="899"/>
    <cellStyle name="Normal 122 2" xfId="1669"/>
    <cellStyle name="Normal 123" xfId="900"/>
    <cellStyle name="Normal 123 2" xfId="1670"/>
    <cellStyle name="Normal 124" xfId="901"/>
    <cellStyle name="Normal 124 2" xfId="1671"/>
    <cellStyle name="Normal 125" xfId="902"/>
    <cellStyle name="Normal 125 2" xfId="1672"/>
    <cellStyle name="Normal 126" xfId="903"/>
    <cellStyle name="Normal 126 2" xfId="1673"/>
    <cellStyle name="Normal 127" xfId="904"/>
    <cellStyle name="Normal 127 2" xfId="1674"/>
    <cellStyle name="Normal 128" xfId="905"/>
    <cellStyle name="Normal 128 2" xfId="1675"/>
    <cellStyle name="Normal 129" xfId="906"/>
    <cellStyle name="Normal 129 2" xfId="1676"/>
    <cellStyle name="Normal 13" xfId="63"/>
    <cellStyle name="Normal 13 2" xfId="390"/>
    <cellStyle name="Normal 13 3" xfId="907"/>
    <cellStyle name="Normal 13 3 2" xfId="1677"/>
    <cellStyle name="Normal 130" xfId="908"/>
    <cellStyle name="Normal 130 2" xfId="1678"/>
    <cellStyle name="Normal 131" xfId="909"/>
    <cellStyle name="Normal 132" xfId="910"/>
    <cellStyle name="Normal 133" xfId="911"/>
    <cellStyle name="Normal 134" xfId="912"/>
    <cellStyle name="Normal 135" xfId="913"/>
    <cellStyle name="Normal 136" xfId="914"/>
    <cellStyle name="Normal 137" xfId="915"/>
    <cellStyle name="Normal 138" xfId="916"/>
    <cellStyle name="Normal 139" xfId="917"/>
    <cellStyle name="Normal 14" xfId="391"/>
    <cellStyle name="Normal 14 2" xfId="918"/>
    <cellStyle name="Normal 14 2 2" xfId="2020"/>
    <cellStyle name="Normal 14 3" xfId="919"/>
    <cellStyle name="Normal 14 3 2" xfId="1679"/>
    <cellStyle name="Normal 14 4" xfId="2010"/>
    <cellStyle name="Normal 140" xfId="920"/>
    <cellStyle name="Normal 141" xfId="921"/>
    <cellStyle name="Normal 142" xfId="922"/>
    <cellStyle name="Normal 143" xfId="923"/>
    <cellStyle name="Normal 144" xfId="924"/>
    <cellStyle name="Normal 145" xfId="925"/>
    <cellStyle name="Normal 146" xfId="926"/>
    <cellStyle name="Normal 147" xfId="927"/>
    <cellStyle name="Normal 148" xfId="928"/>
    <cellStyle name="Normal 149" xfId="929"/>
    <cellStyle name="Normal 15" xfId="392"/>
    <cellStyle name="Normal 15 2" xfId="930"/>
    <cellStyle name="Normal 15 2 2" xfId="2021"/>
    <cellStyle name="Normal 15 3" xfId="931"/>
    <cellStyle name="Normal 15 3 2" xfId="1680"/>
    <cellStyle name="Normal 15 4" xfId="2011"/>
    <cellStyle name="Normal 150" xfId="932"/>
    <cellStyle name="Normal 151" xfId="933"/>
    <cellStyle name="Normal 152" xfId="934"/>
    <cellStyle name="Normal 153" xfId="935"/>
    <cellStyle name="Normal 154" xfId="936"/>
    <cellStyle name="Normal 154 2" xfId="1681"/>
    <cellStyle name="Normal 155" xfId="937"/>
    <cellStyle name="Normal 155 2" xfId="1682"/>
    <cellStyle name="Normal 156" xfId="938"/>
    <cellStyle name="Normal 156 2" xfId="1683"/>
    <cellStyle name="Normal 157" xfId="939"/>
    <cellStyle name="Normal 158" xfId="940"/>
    <cellStyle name="Normal 159" xfId="941"/>
    <cellStyle name="Normal 16" xfId="393"/>
    <cellStyle name="Normal 16 2" xfId="942"/>
    <cellStyle name="Normal 16 3" xfId="943"/>
    <cellStyle name="Normal 160" xfId="944"/>
    <cellStyle name="Normal 161" xfId="945"/>
    <cellStyle name="Normal 161 2" xfId="1684"/>
    <cellStyle name="Normal 162" xfId="946"/>
    <cellStyle name="Normal 162 2" xfId="1685"/>
    <cellStyle name="Normal 163" xfId="947"/>
    <cellStyle name="Normal 163 2" xfId="1686"/>
    <cellStyle name="Normal 164" xfId="948"/>
    <cellStyle name="Normal 164 2" xfId="1687"/>
    <cellStyle name="Normal 165" xfId="949"/>
    <cellStyle name="Normal 165 2" xfId="1688"/>
    <cellStyle name="Normal 166" xfId="950"/>
    <cellStyle name="Normal 166 2" xfId="1689"/>
    <cellStyle name="Normal 167" xfId="951"/>
    <cellStyle name="Normal 167 2" xfId="1690"/>
    <cellStyle name="Normal 168" xfId="952"/>
    <cellStyle name="Normal 168 2" xfId="1691"/>
    <cellStyle name="Normal 169" xfId="953"/>
    <cellStyle name="Normal 169 2" xfId="1692"/>
    <cellStyle name="Normal 17" xfId="394"/>
    <cellStyle name="Normal 17 2" xfId="954"/>
    <cellStyle name="Normal 17 3" xfId="955"/>
    <cellStyle name="Normal 170" xfId="956"/>
    <cellStyle name="Normal 170 2" xfId="1693"/>
    <cellStyle name="Normal 171" xfId="957"/>
    <cellStyle name="Normal 171 2" xfId="1694"/>
    <cellStyle name="Normal 172" xfId="958"/>
    <cellStyle name="Normal 172 2" xfId="1695"/>
    <cellStyle name="Normal 173" xfId="959"/>
    <cellStyle name="Normal 173 2" xfId="1696"/>
    <cellStyle name="Normal 174" xfId="960"/>
    <cellStyle name="Normal 174 2" xfId="1697"/>
    <cellStyle name="Normal 175" xfId="961"/>
    <cellStyle name="Normal 175 2" xfId="1698"/>
    <cellStyle name="Normal 176" xfId="962"/>
    <cellStyle name="Normal 176 2" xfId="1699"/>
    <cellStyle name="Normal 177" xfId="963"/>
    <cellStyle name="Normal 177 2" xfId="1700"/>
    <cellStyle name="Normal 178" xfId="964"/>
    <cellStyle name="Normal 178 2" xfId="1701"/>
    <cellStyle name="Normal 179" xfId="965"/>
    <cellStyle name="Normal 179 2" xfId="1702"/>
    <cellStyle name="Normal 18" xfId="395"/>
    <cellStyle name="Normal 18 2" xfId="966"/>
    <cellStyle name="Normal 18 3" xfId="967"/>
    <cellStyle name="Normal 180" xfId="968"/>
    <cellStyle name="Normal 180 2" xfId="1703"/>
    <cellStyle name="Normal 181" xfId="969"/>
    <cellStyle name="Normal 181 2" xfId="1704"/>
    <cellStyle name="Normal 182" xfId="970"/>
    <cellStyle name="Normal 182 2" xfId="1705"/>
    <cellStyle name="Normal 183" xfId="971"/>
    <cellStyle name="Normal 183 2" xfId="1706"/>
    <cellStyle name="Normal 184" xfId="972"/>
    <cellStyle name="Normal 184 2" xfId="1707"/>
    <cellStyle name="Normal 185" xfId="973"/>
    <cellStyle name="Normal 185 2" xfId="1708"/>
    <cellStyle name="Normal 186" xfId="974"/>
    <cellStyle name="Normal 186 2" xfId="1709"/>
    <cellStyle name="Normal 187" xfId="975"/>
    <cellStyle name="Normal 187 2" xfId="1710"/>
    <cellStyle name="Normal 188" xfId="976"/>
    <cellStyle name="Normal 188 2" xfId="1711"/>
    <cellStyle name="Normal 189" xfId="977"/>
    <cellStyle name="Normal 189 2" xfId="1712"/>
    <cellStyle name="Normal 19" xfId="396"/>
    <cellStyle name="Normal 19 2" xfId="978"/>
    <cellStyle name="Normal 19 2 2" xfId="2022"/>
    <cellStyle name="Normal 19 3" xfId="979"/>
    <cellStyle name="Normal 19 3 2" xfId="1713"/>
    <cellStyle name="Normal 19 4" xfId="2012"/>
    <cellStyle name="Normal 190" xfId="980"/>
    <cellStyle name="Normal 190 2" xfId="1714"/>
    <cellStyle name="Normal 191" xfId="981"/>
    <cellStyle name="Normal 191 2" xfId="1715"/>
    <cellStyle name="Normal 192" xfId="982"/>
    <cellStyle name="Normal 192 2" xfId="1716"/>
    <cellStyle name="Normal 193" xfId="983"/>
    <cellStyle name="Normal 193 2" xfId="1717"/>
    <cellStyle name="Normal 194" xfId="984"/>
    <cellStyle name="Normal 194 2" xfId="1718"/>
    <cellStyle name="Normal 195" xfId="985"/>
    <cellStyle name="Normal 195 2" xfId="1719"/>
    <cellStyle name="Normal 196" xfId="986"/>
    <cellStyle name="Normal 196 2" xfId="1720"/>
    <cellStyle name="Normal 2" xfId="64"/>
    <cellStyle name="Normal 2 10" xfId="987"/>
    <cellStyle name="Normal 2 10 2" xfId="988"/>
    <cellStyle name="Normal 2 10 2 2" xfId="1722"/>
    <cellStyle name="Normal 2 10 3" xfId="989"/>
    <cellStyle name="Normal 2 10 3 2" xfId="1723"/>
    <cellStyle name="Normal 2 10 4" xfId="1721"/>
    <cellStyle name="Normal 2 11" xfId="990"/>
    <cellStyle name="Normal 2 11 2" xfId="991"/>
    <cellStyle name="Normal 2 11 2 2" xfId="1725"/>
    <cellStyle name="Normal 2 11 3" xfId="992"/>
    <cellStyle name="Normal 2 11 3 2" xfId="1726"/>
    <cellStyle name="Normal 2 11 4" xfId="1724"/>
    <cellStyle name="Normal 2 12" xfId="993"/>
    <cellStyle name="Normal 2 12 2" xfId="994"/>
    <cellStyle name="Normal 2 12 2 2" xfId="1728"/>
    <cellStyle name="Normal 2 12 3" xfId="995"/>
    <cellStyle name="Normal 2 12 3 2" xfId="1729"/>
    <cellStyle name="Normal 2 12 4" xfId="1727"/>
    <cellStyle name="Normal 2 13" xfId="996"/>
    <cellStyle name="Normal 2 13 2" xfId="997"/>
    <cellStyle name="Normal 2 13 2 2" xfId="1731"/>
    <cellStyle name="Normal 2 13 3" xfId="998"/>
    <cellStyle name="Normal 2 13 3 2" xfId="1732"/>
    <cellStyle name="Normal 2 13 4" xfId="1730"/>
    <cellStyle name="Normal 2 14" xfId="999"/>
    <cellStyle name="Normal 2 14 2" xfId="1000"/>
    <cellStyle name="Normal 2 14 2 2" xfId="1734"/>
    <cellStyle name="Normal 2 14 3" xfId="1001"/>
    <cellStyle name="Normal 2 14 3 2" xfId="1735"/>
    <cellStyle name="Normal 2 14 4" xfId="1733"/>
    <cellStyle name="Normal 2 15" xfId="1002"/>
    <cellStyle name="Normal 2 15 2" xfId="1003"/>
    <cellStyle name="Normal 2 15 2 2" xfId="1737"/>
    <cellStyle name="Normal 2 15 3" xfId="1004"/>
    <cellStyle name="Normal 2 15 3 2" xfId="1738"/>
    <cellStyle name="Normal 2 15 4" xfId="1736"/>
    <cellStyle name="Normal 2 16" xfId="1005"/>
    <cellStyle name="Normal 2 16 2" xfId="1006"/>
    <cellStyle name="Normal 2 16 2 2" xfId="1740"/>
    <cellStyle name="Normal 2 16 3" xfId="1007"/>
    <cellStyle name="Normal 2 16 3 2" xfId="1741"/>
    <cellStyle name="Normal 2 16 4" xfId="1739"/>
    <cellStyle name="Normal 2 17" xfId="1008"/>
    <cellStyle name="Normal 2 17 2" xfId="1009"/>
    <cellStyle name="Normal 2 17 2 2" xfId="1743"/>
    <cellStyle name="Normal 2 17 3" xfId="1010"/>
    <cellStyle name="Normal 2 17 3 2" xfId="1744"/>
    <cellStyle name="Normal 2 17 4" xfId="1742"/>
    <cellStyle name="Normal 2 18" xfId="1011"/>
    <cellStyle name="Normal 2 18 2" xfId="1012"/>
    <cellStyle name="Normal 2 18 2 2" xfId="1746"/>
    <cellStyle name="Normal 2 18 3" xfId="1013"/>
    <cellStyle name="Normal 2 18 3 2" xfId="1747"/>
    <cellStyle name="Normal 2 18 4" xfId="1745"/>
    <cellStyle name="Normal 2 19" xfId="1014"/>
    <cellStyle name="Normal 2 19 2" xfId="1015"/>
    <cellStyle name="Normal 2 19 2 2" xfId="1749"/>
    <cellStyle name="Normal 2 19 3" xfId="1016"/>
    <cellStyle name="Normal 2 19 3 2" xfId="1750"/>
    <cellStyle name="Normal 2 19 4" xfId="1748"/>
    <cellStyle name="Normal 2 2" xfId="320"/>
    <cellStyle name="Normal 2 2 10" xfId="1018"/>
    <cellStyle name="Normal 2 2 11" xfId="1019"/>
    <cellStyle name="Normal 2 2 12" xfId="1020"/>
    <cellStyle name="Normal 2 2 13" xfId="1021"/>
    <cellStyle name="Normal 2 2 14" xfId="1022"/>
    <cellStyle name="Normal 2 2 15" xfId="1023"/>
    <cellStyle name="Normal 2 2 16" xfId="1024"/>
    <cellStyle name="Normal 2 2 17" xfId="1025"/>
    <cellStyle name="Normal 2 2 18" xfId="1026"/>
    <cellStyle name="Normal 2 2 19" xfId="1027"/>
    <cellStyle name="Normal 2 2 2" xfId="397"/>
    <cellStyle name="Normal 2 2 2 2" xfId="1028"/>
    <cellStyle name="Normal 2 2 2 3" xfId="2023"/>
    <cellStyle name="Normal 2 2 20" xfId="1029"/>
    <cellStyle name="Normal 2 2 21" xfId="1030"/>
    <cellStyle name="Normal 2 2 22" xfId="1031"/>
    <cellStyle name="Normal 2 2 23" xfId="1032"/>
    <cellStyle name="Normal 2 2 24" xfId="1033"/>
    <cellStyle name="Normal 2 2 25" xfId="1034"/>
    <cellStyle name="Normal 2 2 26" xfId="1035"/>
    <cellStyle name="Normal 2 2 27" xfId="1036"/>
    <cellStyle name="Normal 2 2 28" xfId="1037"/>
    <cellStyle name="Normal 2 2 29" xfId="1038"/>
    <cellStyle name="Normal 2 2 3" xfId="1039"/>
    <cellStyle name="Normal 2 2 30" xfId="1040"/>
    <cellStyle name="Normal 2 2 31" xfId="1041"/>
    <cellStyle name="Normal 2 2 32" xfId="1042"/>
    <cellStyle name="Normal 2 2 33" xfId="1043"/>
    <cellStyle name="Normal 2 2 34" xfId="1044"/>
    <cellStyle name="Normal 2 2 35" xfId="1045"/>
    <cellStyle name="Normal 2 2 36" xfId="1046"/>
    <cellStyle name="Normal 2 2 37" xfId="1047"/>
    <cellStyle name="Normal 2 2 38" xfId="1048"/>
    <cellStyle name="Normal 2 2 39" xfId="1049"/>
    <cellStyle name="Normal 2 2 4" xfId="1050"/>
    <cellStyle name="Normal 2 2 40" xfId="1051"/>
    <cellStyle name="Normal 2 2 41" xfId="1052"/>
    <cellStyle name="Normal 2 2 42" xfId="1053"/>
    <cellStyle name="Normal 2 2 43" xfId="1054"/>
    <cellStyle name="Normal 2 2 44" xfId="1055"/>
    <cellStyle name="Normal 2 2 44 2" xfId="1752"/>
    <cellStyle name="Normal 2 2 45" xfId="1056"/>
    <cellStyle name="Normal 2 2 45 2" xfId="1753"/>
    <cellStyle name="Normal 2 2 46" xfId="1057"/>
    <cellStyle name="Normal 2 2 47" xfId="1017"/>
    <cellStyle name="Normal 2 2 47 2" xfId="1751"/>
    <cellStyle name="Normal 2 2 48" xfId="2013"/>
    <cellStyle name="Normal 2 2 5" xfId="1058"/>
    <cellStyle name="Normal 2 2 6" xfId="1059"/>
    <cellStyle name="Normal 2 2 7" xfId="1060"/>
    <cellStyle name="Normal 2 2 8" xfId="1061"/>
    <cellStyle name="Normal 2 2 9" xfId="1062"/>
    <cellStyle name="Normal 2 20" xfId="1063"/>
    <cellStyle name="Normal 2 20 2" xfId="1064"/>
    <cellStyle name="Normal 2 20 2 2" xfId="1755"/>
    <cellStyle name="Normal 2 20 3" xfId="1065"/>
    <cellStyle name="Normal 2 20 3 2" xfId="1756"/>
    <cellStyle name="Normal 2 20 4" xfId="1754"/>
    <cellStyle name="Normal 2 21" xfId="1066"/>
    <cellStyle name="Normal 2 21 2" xfId="1067"/>
    <cellStyle name="Normal 2 21 2 2" xfId="1758"/>
    <cellStyle name="Normal 2 21 3" xfId="1068"/>
    <cellStyle name="Normal 2 21 3 2" xfId="1759"/>
    <cellStyle name="Normal 2 21 4" xfId="1757"/>
    <cellStyle name="Normal 2 22" xfId="1069"/>
    <cellStyle name="Normal 2 22 2" xfId="1070"/>
    <cellStyle name="Normal 2 22 2 2" xfId="1761"/>
    <cellStyle name="Normal 2 22 3" xfId="1071"/>
    <cellStyle name="Normal 2 22 3 2" xfId="1762"/>
    <cellStyle name="Normal 2 22 4" xfId="1760"/>
    <cellStyle name="Normal 2 23" xfId="1072"/>
    <cellStyle name="Normal 2 23 2" xfId="1073"/>
    <cellStyle name="Normal 2 23 2 2" xfId="1764"/>
    <cellStyle name="Normal 2 23 3" xfId="1074"/>
    <cellStyle name="Normal 2 23 3 2" xfId="1765"/>
    <cellStyle name="Normal 2 23 4" xfId="1763"/>
    <cellStyle name="Normal 2 24" xfId="1075"/>
    <cellStyle name="Normal 2 24 2" xfId="1076"/>
    <cellStyle name="Normal 2 24 2 2" xfId="1767"/>
    <cellStyle name="Normal 2 24 3" xfId="1077"/>
    <cellStyle name="Normal 2 24 3 2" xfId="1768"/>
    <cellStyle name="Normal 2 24 4" xfId="1766"/>
    <cellStyle name="Normal 2 25" xfId="1078"/>
    <cellStyle name="Normal 2 25 2" xfId="1079"/>
    <cellStyle name="Normal 2 25 2 2" xfId="1770"/>
    <cellStyle name="Normal 2 25 3" xfId="1080"/>
    <cellStyle name="Normal 2 25 3 2" xfId="1771"/>
    <cellStyle name="Normal 2 25 4" xfId="1769"/>
    <cellStyle name="Normal 2 26" xfId="1081"/>
    <cellStyle name="Normal 2 26 2" xfId="1082"/>
    <cellStyle name="Normal 2 26 2 2" xfId="1773"/>
    <cellStyle name="Normal 2 26 3" xfId="1083"/>
    <cellStyle name="Normal 2 26 3 2" xfId="1774"/>
    <cellStyle name="Normal 2 26 4" xfId="1772"/>
    <cellStyle name="Normal 2 27" xfId="1084"/>
    <cellStyle name="Normal 2 27 2" xfId="1085"/>
    <cellStyle name="Normal 2 27 2 2" xfId="1776"/>
    <cellStyle name="Normal 2 27 3" xfId="1086"/>
    <cellStyle name="Normal 2 27 3 2" xfId="1777"/>
    <cellStyle name="Normal 2 27 4" xfId="1775"/>
    <cellStyle name="Normal 2 28" xfId="1087"/>
    <cellStyle name="Normal 2 28 2" xfId="1088"/>
    <cellStyle name="Normal 2 28 2 2" xfId="1779"/>
    <cellStyle name="Normal 2 28 3" xfId="1089"/>
    <cellStyle name="Normal 2 28 3 2" xfId="1780"/>
    <cellStyle name="Normal 2 28 4" xfId="1778"/>
    <cellStyle name="Normal 2 29" xfId="1090"/>
    <cellStyle name="Normal 2 29 2" xfId="1091"/>
    <cellStyle name="Normal 2 29 2 2" xfId="1782"/>
    <cellStyle name="Normal 2 29 3" xfId="1092"/>
    <cellStyle name="Normal 2 29 3 2" xfId="1783"/>
    <cellStyle name="Normal 2 29 4" xfId="1781"/>
    <cellStyle name="Normal 2 3" xfId="398"/>
    <cellStyle name="Normal 2 3 2" xfId="1094"/>
    <cellStyle name="Normal 2 3 2 2" xfId="1095"/>
    <cellStyle name="Normal 2 3 2 2 2" xfId="1786"/>
    <cellStyle name="Normal 2 3 2 3" xfId="1785"/>
    <cellStyle name="Normal 2 3 2 4" xfId="2050"/>
    <cellStyle name="Normal 2 3 3" xfId="1096"/>
    <cellStyle name="Normal 2 3 3 2" xfId="1787"/>
    <cellStyle name="Normal 2 3 4" xfId="1097"/>
    <cellStyle name="Normal 2 3 4 2" xfId="1788"/>
    <cellStyle name="Normal 2 3 5" xfId="1093"/>
    <cellStyle name="Normal 2 3 5 2" xfId="1784"/>
    <cellStyle name="Normal 2 3 6" xfId="2046"/>
    <cellStyle name="Normal 2 30" xfId="1098"/>
    <cellStyle name="Normal 2 30 2" xfId="1099"/>
    <cellStyle name="Normal 2 30 2 2" xfId="1790"/>
    <cellStyle name="Normal 2 30 3" xfId="1100"/>
    <cellStyle name="Normal 2 30 3 2" xfId="1791"/>
    <cellStyle name="Normal 2 30 4" xfId="1789"/>
    <cellStyle name="Normal 2 31" xfId="1101"/>
    <cellStyle name="Normal 2 31 2" xfId="1102"/>
    <cellStyle name="Normal 2 31 2 2" xfId="1793"/>
    <cellStyle name="Normal 2 31 3" xfId="1103"/>
    <cellStyle name="Normal 2 31 3 2" xfId="1794"/>
    <cellStyle name="Normal 2 31 4" xfId="1792"/>
    <cellStyle name="Normal 2 32" xfId="1104"/>
    <cellStyle name="Normal 2 32 2" xfId="1105"/>
    <cellStyle name="Normal 2 32 2 2" xfId="1796"/>
    <cellStyle name="Normal 2 32 3" xfId="1106"/>
    <cellStyle name="Normal 2 32 3 2" xfId="1797"/>
    <cellStyle name="Normal 2 32 4" xfId="1795"/>
    <cellStyle name="Normal 2 33" xfId="1107"/>
    <cellStyle name="Normal 2 33 2" xfId="1108"/>
    <cellStyle name="Normal 2 33 2 2" xfId="1799"/>
    <cellStyle name="Normal 2 33 3" xfId="1109"/>
    <cellStyle name="Normal 2 33 3 2" xfId="1800"/>
    <cellStyle name="Normal 2 33 4" xfId="1798"/>
    <cellStyle name="Normal 2 34" xfId="1110"/>
    <cellStyle name="Normal 2 35" xfId="1111"/>
    <cellStyle name="Normal 2 36" xfId="1112"/>
    <cellStyle name="Normal 2 37" xfId="1113"/>
    <cellStyle name="Normal 2 38" xfId="1114"/>
    <cellStyle name="Normal 2 39" xfId="1115"/>
    <cellStyle name="Normal 2 4" xfId="544"/>
    <cellStyle name="Normal 2 4 2" xfId="1117"/>
    <cellStyle name="Normal 2 4 2 2" xfId="1802"/>
    <cellStyle name="Normal 2 4 3" xfId="1118"/>
    <cellStyle name="Normal 2 4 3 2" xfId="1803"/>
    <cellStyle name="Normal 2 4 4" xfId="1116"/>
    <cellStyle name="Normal 2 4 4 2" xfId="1801"/>
    <cellStyle name="Normal 2 4 5" xfId="2048"/>
    <cellStyle name="Normal 2 40" xfId="1119"/>
    <cellStyle name="Normal 2 40 2" xfId="1120"/>
    <cellStyle name="Normal 2 40 2 2" xfId="1805"/>
    <cellStyle name="Normal 2 40 3" xfId="1121"/>
    <cellStyle name="Normal 2 40 3 2" xfId="1806"/>
    <cellStyle name="Normal 2 40 4" xfId="1804"/>
    <cellStyle name="Normal 2 41" xfId="1122"/>
    <cellStyle name="Normal 2 41 2" xfId="1123"/>
    <cellStyle name="Normal 2 41 2 2" xfId="1808"/>
    <cellStyle name="Normal 2 41 3" xfId="1124"/>
    <cellStyle name="Normal 2 41 3 2" xfId="1809"/>
    <cellStyle name="Normal 2 41 4" xfId="1807"/>
    <cellStyle name="Normal 2 42" xfId="1125"/>
    <cellStyle name="Normal 2 42 2" xfId="1126"/>
    <cellStyle name="Normal 2 42 2 2" xfId="1811"/>
    <cellStyle name="Normal 2 42 3" xfId="1127"/>
    <cellStyle name="Normal 2 42 3 2" xfId="1812"/>
    <cellStyle name="Normal 2 42 4" xfId="1810"/>
    <cellStyle name="Normal 2 43" xfId="1128"/>
    <cellStyle name="Normal 2 43 2" xfId="1129"/>
    <cellStyle name="Normal 2 43 2 2" xfId="1814"/>
    <cellStyle name="Normal 2 43 3" xfId="1130"/>
    <cellStyle name="Normal 2 43 3 2" xfId="1815"/>
    <cellStyle name="Normal 2 43 4" xfId="1813"/>
    <cellStyle name="Normal 2 44" xfId="1131"/>
    <cellStyle name="Normal 2 44 2" xfId="1132"/>
    <cellStyle name="Normal 2 44 2 2" xfId="1817"/>
    <cellStyle name="Normal 2 44 3" xfId="1133"/>
    <cellStyle name="Normal 2 44 3 2" xfId="1818"/>
    <cellStyle name="Normal 2 44 4" xfId="1816"/>
    <cellStyle name="Normal 2 45" xfId="1134"/>
    <cellStyle name="Normal 2 45 2" xfId="1135"/>
    <cellStyle name="Normal 2 45 2 2" xfId="1820"/>
    <cellStyle name="Normal 2 45 3" xfId="1136"/>
    <cellStyle name="Normal 2 45 3 2" xfId="1821"/>
    <cellStyle name="Normal 2 45 4" xfId="1819"/>
    <cellStyle name="Normal 2 46" xfId="1137"/>
    <cellStyle name="Normal 2 46 2" xfId="1138"/>
    <cellStyle name="Normal 2 46 2 2" xfId="1823"/>
    <cellStyle name="Normal 2 46 3" xfId="1139"/>
    <cellStyle name="Normal 2 46 3 2" xfId="1824"/>
    <cellStyle name="Normal 2 46 4" xfId="1822"/>
    <cellStyle name="Normal 2 47" xfId="1140"/>
    <cellStyle name="Normal 2 47 2" xfId="1141"/>
    <cellStyle name="Normal 2 47 2 2" xfId="1826"/>
    <cellStyle name="Normal 2 47 3" xfId="1142"/>
    <cellStyle name="Normal 2 47 3 2" xfId="1827"/>
    <cellStyle name="Normal 2 47 4" xfId="1825"/>
    <cellStyle name="Normal 2 48" xfId="1143"/>
    <cellStyle name="Normal 2 48 2" xfId="1144"/>
    <cellStyle name="Normal 2 48 2 2" xfId="1829"/>
    <cellStyle name="Normal 2 48 3" xfId="1145"/>
    <cellStyle name="Normal 2 48 3 2" xfId="1830"/>
    <cellStyle name="Normal 2 48 4" xfId="1828"/>
    <cellStyle name="Normal 2 49" xfId="1146"/>
    <cellStyle name="Normal 2 49 2" xfId="1147"/>
    <cellStyle name="Normal 2 49 2 2" xfId="1832"/>
    <cellStyle name="Normal 2 49 3" xfId="1148"/>
    <cellStyle name="Normal 2 49 3 2" xfId="1833"/>
    <cellStyle name="Normal 2 49 4" xfId="1831"/>
    <cellStyle name="Normal 2 5" xfId="1149"/>
    <cellStyle name="Normal 2 5 2" xfId="1150"/>
    <cellStyle name="Normal 2 5 2 2" xfId="1835"/>
    <cellStyle name="Normal 2 5 3" xfId="1151"/>
    <cellStyle name="Normal 2 5 3 2" xfId="1836"/>
    <cellStyle name="Normal 2 5 4" xfId="1834"/>
    <cellStyle name="Normal 2 50" xfId="1152"/>
    <cellStyle name="Normal 2 51" xfId="1153"/>
    <cellStyle name="Normal 2 51 2" xfId="1154"/>
    <cellStyle name="Normal 2 51 2 2" xfId="1838"/>
    <cellStyle name="Normal 2 51 3" xfId="1155"/>
    <cellStyle name="Normal 2 51 3 2" xfId="1839"/>
    <cellStyle name="Normal 2 51 4" xfId="1837"/>
    <cellStyle name="Normal 2 52" xfId="1156"/>
    <cellStyle name="Normal 2 52 2" xfId="1157"/>
    <cellStyle name="Normal 2 52 2 2" xfId="1841"/>
    <cellStyle name="Normal 2 52 3" xfId="1840"/>
    <cellStyle name="Normal 2 53" xfId="1158"/>
    <cellStyle name="Normal 2 6" xfId="1159"/>
    <cellStyle name="Normal 2 6 2" xfId="1160"/>
    <cellStyle name="Normal 2 6 2 2" xfId="1843"/>
    <cellStyle name="Normal 2 6 3" xfId="1161"/>
    <cellStyle name="Normal 2 6 3 2" xfId="1844"/>
    <cellStyle name="Normal 2 6 4" xfId="1842"/>
    <cellStyle name="Normal 2 7" xfId="1162"/>
    <cellStyle name="Normal 2 7 2" xfId="1163"/>
    <cellStyle name="Normal 2 7 2 2" xfId="1846"/>
    <cellStyle name="Normal 2 7 3" xfId="1164"/>
    <cellStyle name="Normal 2 7 3 2" xfId="1847"/>
    <cellStyle name="Normal 2 7 4" xfId="1845"/>
    <cellStyle name="Normal 2 8" xfId="1165"/>
    <cellStyle name="Normal 2 8 2" xfId="1166"/>
    <cellStyle name="Normal 2 8 2 2" xfId="1849"/>
    <cellStyle name="Normal 2 8 3" xfId="1167"/>
    <cellStyle name="Normal 2 8 3 2" xfId="1850"/>
    <cellStyle name="Normal 2 8 4" xfId="1848"/>
    <cellStyle name="Normal 2 9" xfId="1168"/>
    <cellStyle name="Normal 2 9 2" xfId="1169"/>
    <cellStyle name="Normal 2 9 2 2" xfId="1852"/>
    <cellStyle name="Normal 2 9 3" xfId="1170"/>
    <cellStyle name="Normal 2 9 3 2" xfId="1853"/>
    <cellStyle name="Normal 2 9 4" xfId="1851"/>
    <cellStyle name="Normal 20" xfId="399"/>
    <cellStyle name="Normal 20 2" xfId="1171"/>
    <cellStyle name="Normal 20 3" xfId="2028"/>
    <cellStyle name="Normal 21" xfId="400"/>
    <cellStyle name="Normal 21 2" xfId="1172"/>
    <cellStyle name="Normal 21 3" xfId="2027"/>
    <cellStyle name="Normal 22" xfId="401"/>
    <cellStyle name="Normal 22 2" xfId="1173"/>
    <cellStyle name="Normal 22 3" xfId="2029"/>
    <cellStyle name="Normal 23" xfId="402"/>
    <cellStyle name="Normal 23 2" xfId="1174"/>
    <cellStyle name="Normal 23 3" xfId="2030"/>
    <cellStyle name="Normal 24" xfId="403"/>
    <cellStyle name="Normal 24 2" xfId="1175"/>
    <cellStyle name="Normal 24 3" xfId="2031"/>
    <cellStyle name="Normal 25" xfId="404"/>
    <cellStyle name="Normal 25 2" xfId="1176"/>
    <cellStyle name="Normal 25 3" xfId="2032"/>
    <cellStyle name="Normal 26" xfId="405"/>
    <cellStyle name="Normal 26 2" xfId="2033"/>
    <cellStyle name="Normal 27" xfId="406"/>
    <cellStyle name="Normal 27 2" xfId="2034"/>
    <cellStyle name="Normal 28" xfId="407"/>
    <cellStyle name="Normal 28 2" xfId="2035"/>
    <cellStyle name="Normal 29" xfId="408"/>
    <cellStyle name="Normal 29 2" xfId="2036"/>
    <cellStyle name="Normal 3" xfId="65"/>
    <cellStyle name="Normal 3 2" xfId="409"/>
    <cellStyle name="Normal 3 2 2" xfId="1177"/>
    <cellStyle name="Normal 3 2 2 2" xfId="1178"/>
    <cellStyle name="Normal 3 2 2 2 2" xfId="1855"/>
    <cellStyle name="Normal 3 2 2 3" xfId="1854"/>
    <cellStyle name="Normal 3 2 2 4" xfId="2024"/>
    <cellStyle name="Normal 3 2 3" xfId="1179"/>
    <cellStyle name="Normal 3 2 3 2" xfId="1856"/>
    <cellStyle name="Normal 3 2 4" xfId="1180"/>
    <cellStyle name="Normal 3 2 4 2" xfId="1857"/>
    <cellStyle name="Normal 3 2 5" xfId="1181"/>
    <cellStyle name="Normal 3 2 5 2" xfId="1858"/>
    <cellStyle name="Normal 3 2 6" xfId="2014"/>
    <cellStyle name="Normal 3 3" xfId="1182"/>
    <cellStyle name="Normal 3 3 2" xfId="1183"/>
    <cellStyle name="Normal 3 3 2 2" xfId="1860"/>
    <cellStyle name="Normal 3 3 3" xfId="1184"/>
    <cellStyle name="Normal 3 3 3 2" xfId="1861"/>
    <cellStyle name="Normal 3 3 4" xfId="1859"/>
    <cellStyle name="Normal 3 3 5" xfId="2043"/>
    <cellStyle name="Normal 3 4" xfId="1185"/>
    <cellStyle name="Normal 3 4 2" xfId="1186"/>
    <cellStyle name="Normal 3 4 2 2" xfId="1863"/>
    <cellStyle name="Normal 3 4 3" xfId="1187"/>
    <cellStyle name="Normal 3 4 3 2" xfId="1864"/>
    <cellStyle name="Normal 3 4 4" xfId="1862"/>
    <cellStyle name="Normal 3 5" xfId="1188"/>
    <cellStyle name="Normal 3 5 2" xfId="1189"/>
    <cellStyle name="Normal 3 5 2 2" xfId="1866"/>
    <cellStyle name="Normal 3 5 3" xfId="1865"/>
    <cellStyle name="Normal 3 6" xfId="1190"/>
    <cellStyle name="Normal 3 6 2" xfId="1867"/>
    <cellStyle name="Normal 3 7" xfId="1191"/>
    <cellStyle name="Normal 3 7 2" xfId="1868"/>
    <cellStyle name="Normal 30" xfId="410"/>
    <cellStyle name="Normal 30 2" xfId="2037"/>
    <cellStyle name="Normal 31" xfId="411"/>
    <cellStyle name="Normal 31 2" xfId="2038"/>
    <cellStyle name="Normal 32" xfId="412"/>
    <cellStyle name="Normal 32 2" xfId="2040"/>
    <cellStyle name="Normal 33" xfId="413"/>
    <cellStyle name="Normal 33 2" xfId="510"/>
    <cellStyle name="Normal 33 2 2" xfId="565"/>
    <cellStyle name="Normal 33 2 2 2" xfId="1469"/>
    <cellStyle name="Normal 33 2 2 2 2" xfId="1969"/>
    <cellStyle name="Normal 33 2 2 3" xfId="1587"/>
    <cellStyle name="Normal 33 2 3" xfId="1415"/>
    <cellStyle name="Normal 33 2 3 2" xfId="1915"/>
    <cellStyle name="Normal 33 2 4" xfId="1533"/>
    <cellStyle name="Normal 33 3" xfId="520"/>
    <cellStyle name="Normal 33 3 2" xfId="575"/>
    <cellStyle name="Normal 33 3 2 2" xfId="1479"/>
    <cellStyle name="Normal 33 3 2 2 2" xfId="1979"/>
    <cellStyle name="Normal 33 3 2 3" xfId="1597"/>
    <cellStyle name="Normal 33 3 3" xfId="1425"/>
    <cellStyle name="Normal 33 3 3 2" xfId="1925"/>
    <cellStyle name="Normal 33 3 4" xfId="1543"/>
    <cellStyle name="Normal 33 4" xfId="530"/>
    <cellStyle name="Normal 33 4 2" xfId="585"/>
    <cellStyle name="Normal 33 4 2 2" xfId="1489"/>
    <cellStyle name="Normal 33 4 2 2 2" xfId="1989"/>
    <cellStyle name="Normal 33 4 2 3" xfId="1607"/>
    <cellStyle name="Normal 33 4 3" xfId="1435"/>
    <cellStyle name="Normal 33 4 3 2" xfId="1935"/>
    <cellStyle name="Normal 33 4 4" xfId="1553"/>
    <cellStyle name="Normal 33 5" xfId="555"/>
    <cellStyle name="Normal 33 5 2" xfId="1459"/>
    <cellStyle name="Normal 33 5 2 2" xfId="1959"/>
    <cellStyle name="Normal 33 5 3" xfId="1405"/>
    <cellStyle name="Normal 33 5 3 2" xfId="1905"/>
    <cellStyle name="Normal 33 5 4" xfId="1577"/>
    <cellStyle name="Normal 33 6" xfId="545"/>
    <cellStyle name="Normal 33 6 2" xfId="1449"/>
    <cellStyle name="Normal 33 6 2 2" xfId="1949"/>
    <cellStyle name="Normal 33 6 3" xfId="1567"/>
    <cellStyle name="Normal 33 7" xfId="1395"/>
    <cellStyle name="Normal 33 7 2" xfId="1895"/>
    <cellStyle name="Normal 33 8" xfId="1523"/>
    <cellStyle name="Normal 33 9" xfId="2041"/>
    <cellStyle name="Normal 34" xfId="414"/>
    <cellStyle name="Normal 35" xfId="415"/>
    <cellStyle name="Normal 36" xfId="416"/>
    <cellStyle name="Normal 37" xfId="417"/>
    <cellStyle name="Normal 38" xfId="418"/>
    <cellStyle name="Normal 39" xfId="419"/>
    <cellStyle name="Normal 4" xfId="66"/>
    <cellStyle name="Normal 4 2" xfId="67"/>
    <cellStyle name="Normal 4 2 2" xfId="420"/>
    <cellStyle name="Normal 4 3" xfId="421"/>
    <cellStyle name="Normal 4 3 2" xfId="1193"/>
    <cellStyle name="Normal 4 3 2 2" xfId="1194"/>
    <cellStyle name="Normal 4 3 2 2 2" xfId="1195"/>
    <cellStyle name="Normal 4 3 2 2 2 2" xfId="1871"/>
    <cellStyle name="Normal 4 3 2 2 3" xfId="1870"/>
    <cellStyle name="Normal 4 3 2 3" xfId="1196"/>
    <cellStyle name="Normal 4 3 2 3 2" xfId="1872"/>
    <cellStyle name="Normal 4 3 2 4" xfId="1197"/>
    <cellStyle name="Normal 4 3 2 4 2" xfId="1873"/>
    <cellStyle name="Normal 4 3 2 5" xfId="1869"/>
    <cellStyle name="Normal 4 3 3" xfId="1198"/>
    <cellStyle name="Normal 4 3 3 2" xfId="1199"/>
    <cellStyle name="Normal 4 3 3 2 2" xfId="1875"/>
    <cellStyle name="Normal 4 3 3 3" xfId="1874"/>
    <cellStyle name="Normal 4 3 4" xfId="1200"/>
    <cellStyle name="Normal 4 3 4 2" xfId="1876"/>
    <cellStyle name="Normal 4 3 5" xfId="1201"/>
    <cellStyle name="Normal 4 3 5 2" xfId="1877"/>
    <cellStyle name="Normal 4 3 6" xfId="1202"/>
    <cellStyle name="Normal 4 3 6 2" xfId="1878"/>
    <cellStyle name="Normal 4 3 7" xfId="1192"/>
    <cellStyle name="Normal 4 4" xfId="422"/>
    <cellStyle name="Normal 4 4 2" xfId="1204"/>
    <cellStyle name="Normal 4 4 2 2" xfId="1205"/>
    <cellStyle name="Normal 4 4 2 2 2" xfId="1881"/>
    <cellStyle name="Normal 4 4 2 3" xfId="1880"/>
    <cellStyle name="Normal 4 4 3" xfId="1206"/>
    <cellStyle name="Normal 4 4 3 2" xfId="1882"/>
    <cellStyle name="Normal 4 4 4" xfId="1207"/>
    <cellStyle name="Normal 4 4 4 2" xfId="1883"/>
    <cellStyle name="Normal 4 4 5" xfId="1203"/>
    <cellStyle name="Normal 4 4 5 2" xfId="1879"/>
    <cellStyle name="Normal 4 4 6" xfId="2045"/>
    <cellStyle name="Normal 4 5" xfId="1208"/>
    <cellStyle name="Normal 4 5 2" xfId="1209"/>
    <cellStyle name="Normal 4 5 2 2" xfId="1885"/>
    <cellStyle name="Normal 4 5 3" xfId="1884"/>
    <cellStyle name="Normal 4 6" xfId="1210"/>
    <cellStyle name="Normal 4 6 2" xfId="1886"/>
    <cellStyle name="Normal 4 7" xfId="1211"/>
    <cellStyle name="Normal 4 7 2" xfId="1887"/>
    <cellStyle name="Normal 4 8" xfId="1212"/>
    <cellStyle name="Normal 40" xfId="423"/>
    <cellStyle name="Normal 41" xfId="424"/>
    <cellStyle name="Normal 42" xfId="425"/>
    <cellStyle name="Normal 43" xfId="426"/>
    <cellStyle name="Normal 44" xfId="427"/>
    <cellStyle name="Normal 45" xfId="428"/>
    <cellStyle name="Normal 46" xfId="429"/>
    <cellStyle name="Normal 47" xfId="430"/>
    <cellStyle name="Normal 48" xfId="431"/>
    <cellStyle name="Normal 49" xfId="432"/>
    <cellStyle name="Normal 5" xfId="68"/>
    <cellStyle name="Normal 5 2" xfId="433"/>
    <cellStyle name="Normal 5 2 2" xfId="1214"/>
    <cellStyle name="Normal 5 2 2 2" xfId="2025"/>
    <cellStyle name="Normal 5 2 3" xfId="1215"/>
    <cellStyle name="Normal 5 2 3 2" xfId="1888"/>
    <cellStyle name="Normal 5 2 4" xfId="1213"/>
    <cellStyle name="Normal 5 2 5" xfId="2015"/>
    <cellStyle name="Normal 5 3" xfId="434"/>
    <cellStyle name="Normal 5 3 2" xfId="1216"/>
    <cellStyle name="Normal 5 4" xfId="1217"/>
    <cellStyle name="Normal 5 4 2" xfId="1889"/>
    <cellStyle name="Normal 5 5" xfId="1218"/>
    <cellStyle name="Normal 50" xfId="435"/>
    <cellStyle name="Normal 51" xfId="436"/>
    <cellStyle name="Normal 52" xfId="437"/>
    <cellStyle name="Normal 53" xfId="438"/>
    <cellStyle name="Normal 54" xfId="439"/>
    <cellStyle name="Normal 55" xfId="440"/>
    <cellStyle name="Normal 56" xfId="441"/>
    <cellStyle name="Normal 57" xfId="442"/>
    <cellStyle name="Normal 58" xfId="443"/>
    <cellStyle name="Normal 59" xfId="444"/>
    <cellStyle name="Normal 6" xfId="69"/>
    <cellStyle name="Normal 6 2" xfId="445"/>
    <cellStyle name="Normal 6 3" xfId="446"/>
    <cellStyle name="Normal 6 3 2" xfId="1219"/>
    <cellStyle name="Normal 6 4" xfId="1220"/>
    <cellStyle name="Normal 6 4 2" xfId="1890"/>
    <cellStyle name="Normal 6 5" xfId="1221"/>
    <cellStyle name="Normal 60" xfId="447"/>
    <cellStyle name="Normal 61" xfId="448"/>
    <cellStyle name="Normal 62" xfId="449"/>
    <cellStyle name="Normal 63" xfId="450"/>
    <cellStyle name="Normal 63 2" xfId="511"/>
    <cellStyle name="Normal 63 2 2" xfId="566"/>
    <cellStyle name="Normal 63 2 2 2" xfId="1470"/>
    <cellStyle name="Normal 63 2 2 2 2" xfId="1970"/>
    <cellStyle name="Normal 63 2 2 3" xfId="1588"/>
    <cellStyle name="Normal 63 2 3" xfId="1223"/>
    <cellStyle name="Normal 63 2 4" xfId="1416"/>
    <cellStyle name="Normal 63 2 4 2" xfId="1916"/>
    <cellStyle name="Normal 63 2 5" xfId="1534"/>
    <cellStyle name="Normal 63 3" xfId="521"/>
    <cellStyle name="Normal 63 3 2" xfId="576"/>
    <cellStyle name="Normal 63 3 2 2" xfId="1480"/>
    <cellStyle name="Normal 63 3 2 2 2" xfId="1980"/>
    <cellStyle name="Normal 63 3 2 3" xfId="1598"/>
    <cellStyle name="Normal 63 3 3" xfId="1426"/>
    <cellStyle name="Normal 63 3 3 2" xfId="1926"/>
    <cellStyle name="Normal 63 3 4" xfId="1544"/>
    <cellStyle name="Normal 63 4" xfId="531"/>
    <cellStyle name="Normal 63 4 2" xfId="586"/>
    <cellStyle name="Normal 63 4 2 2" xfId="1490"/>
    <cellStyle name="Normal 63 4 2 2 2" xfId="1990"/>
    <cellStyle name="Normal 63 4 2 3" xfId="1608"/>
    <cellStyle name="Normal 63 4 3" xfId="1436"/>
    <cellStyle name="Normal 63 4 3 2" xfId="1936"/>
    <cellStyle name="Normal 63 4 4" xfId="1554"/>
    <cellStyle name="Normal 63 5" xfId="556"/>
    <cellStyle name="Normal 63 5 2" xfId="1460"/>
    <cellStyle name="Normal 63 5 2 2" xfId="1960"/>
    <cellStyle name="Normal 63 5 3" xfId="1406"/>
    <cellStyle name="Normal 63 5 3 2" xfId="1906"/>
    <cellStyle name="Normal 63 5 4" xfId="1578"/>
    <cellStyle name="Normal 63 6" xfId="546"/>
    <cellStyle name="Normal 63 6 2" xfId="1450"/>
    <cellStyle name="Normal 63 6 2 2" xfId="1950"/>
    <cellStyle name="Normal 63 6 3" xfId="1568"/>
    <cellStyle name="Normal 63 7" xfId="1222"/>
    <cellStyle name="Normal 63 8" xfId="1396"/>
    <cellStyle name="Normal 63 8 2" xfId="1896"/>
    <cellStyle name="Normal 63 9" xfId="1524"/>
    <cellStyle name="Normal 64" xfId="451"/>
    <cellStyle name="Normal 64 2" xfId="512"/>
    <cellStyle name="Normal 64 2 2" xfId="567"/>
    <cellStyle name="Normal 64 2 2 2" xfId="1471"/>
    <cellStyle name="Normal 64 2 2 2 2" xfId="1971"/>
    <cellStyle name="Normal 64 2 2 3" xfId="1589"/>
    <cellStyle name="Normal 64 2 3" xfId="1225"/>
    <cellStyle name="Normal 64 2 4" xfId="1417"/>
    <cellStyle name="Normal 64 2 4 2" xfId="1917"/>
    <cellStyle name="Normal 64 2 5" xfId="1535"/>
    <cellStyle name="Normal 64 3" xfId="522"/>
    <cellStyle name="Normal 64 3 2" xfId="577"/>
    <cellStyle name="Normal 64 3 2 2" xfId="1481"/>
    <cellStyle name="Normal 64 3 2 2 2" xfId="1981"/>
    <cellStyle name="Normal 64 3 2 3" xfId="1599"/>
    <cellStyle name="Normal 64 3 3" xfId="1427"/>
    <cellStyle name="Normal 64 3 3 2" xfId="1927"/>
    <cellStyle name="Normal 64 3 4" xfId="1545"/>
    <cellStyle name="Normal 64 4" xfId="532"/>
    <cellStyle name="Normal 64 4 2" xfId="587"/>
    <cellStyle name="Normal 64 4 2 2" xfId="1491"/>
    <cellStyle name="Normal 64 4 2 2 2" xfId="1991"/>
    <cellStyle name="Normal 64 4 2 3" xfId="1609"/>
    <cellStyle name="Normal 64 4 3" xfId="1437"/>
    <cellStyle name="Normal 64 4 3 2" xfId="1937"/>
    <cellStyle name="Normal 64 4 4" xfId="1555"/>
    <cellStyle name="Normal 64 5" xfId="557"/>
    <cellStyle name="Normal 64 5 2" xfId="1461"/>
    <cellStyle name="Normal 64 5 2 2" xfId="1961"/>
    <cellStyle name="Normal 64 5 3" xfId="1407"/>
    <cellStyle name="Normal 64 5 3 2" xfId="1907"/>
    <cellStyle name="Normal 64 5 4" xfId="1579"/>
    <cellStyle name="Normal 64 6" xfId="547"/>
    <cellStyle name="Normal 64 6 2" xfId="1451"/>
    <cellStyle name="Normal 64 6 2 2" xfId="1951"/>
    <cellStyle name="Normal 64 6 3" xfId="1569"/>
    <cellStyle name="Normal 64 7" xfId="1224"/>
    <cellStyle name="Normal 64 8" xfId="1397"/>
    <cellStyle name="Normal 64 8 2" xfId="1897"/>
    <cellStyle name="Normal 64 9" xfId="1525"/>
    <cellStyle name="Normal 65" xfId="452"/>
    <cellStyle name="Normal 65 2" xfId="513"/>
    <cellStyle name="Normal 65 2 2" xfId="568"/>
    <cellStyle name="Normal 65 2 2 2" xfId="1472"/>
    <cellStyle name="Normal 65 2 2 2 2" xfId="1972"/>
    <cellStyle name="Normal 65 2 2 3" xfId="1590"/>
    <cellStyle name="Normal 65 2 3" xfId="1227"/>
    <cellStyle name="Normal 65 2 4" xfId="1418"/>
    <cellStyle name="Normal 65 2 4 2" xfId="1918"/>
    <cellStyle name="Normal 65 2 5" xfId="1536"/>
    <cellStyle name="Normal 65 3" xfId="523"/>
    <cellStyle name="Normal 65 3 2" xfId="578"/>
    <cellStyle name="Normal 65 3 2 2" xfId="1482"/>
    <cellStyle name="Normal 65 3 2 2 2" xfId="1982"/>
    <cellStyle name="Normal 65 3 2 3" xfId="1600"/>
    <cellStyle name="Normal 65 3 3" xfId="1428"/>
    <cellStyle name="Normal 65 3 3 2" xfId="1928"/>
    <cellStyle name="Normal 65 3 4" xfId="1546"/>
    <cellStyle name="Normal 65 4" xfId="533"/>
    <cellStyle name="Normal 65 4 2" xfId="588"/>
    <cellStyle name="Normal 65 4 2 2" xfId="1492"/>
    <cellStyle name="Normal 65 4 2 2 2" xfId="1992"/>
    <cellStyle name="Normal 65 4 2 3" xfId="1610"/>
    <cellStyle name="Normal 65 4 3" xfId="1438"/>
    <cellStyle name="Normal 65 4 3 2" xfId="1938"/>
    <cellStyle name="Normal 65 4 4" xfId="1556"/>
    <cellStyle name="Normal 65 5" xfId="558"/>
    <cellStyle name="Normal 65 5 2" xfId="1462"/>
    <cellStyle name="Normal 65 5 2 2" xfId="1962"/>
    <cellStyle name="Normal 65 5 3" xfId="1408"/>
    <cellStyle name="Normal 65 5 3 2" xfId="1908"/>
    <cellStyle name="Normal 65 5 4" xfId="1580"/>
    <cellStyle name="Normal 65 6" xfId="548"/>
    <cellStyle name="Normal 65 6 2" xfId="1452"/>
    <cellStyle name="Normal 65 6 2 2" xfId="1952"/>
    <cellStyle name="Normal 65 6 3" xfId="1570"/>
    <cellStyle name="Normal 65 7" xfId="1226"/>
    <cellStyle name="Normal 65 8" xfId="1398"/>
    <cellStyle name="Normal 65 8 2" xfId="1898"/>
    <cellStyle name="Normal 65 9" xfId="1526"/>
    <cellStyle name="Normal 66" xfId="453"/>
    <cellStyle name="Normal 66 2" xfId="514"/>
    <cellStyle name="Normal 66 2 2" xfId="569"/>
    <cellStyle name="Normal 66 2 2 2" xfId="1473"/>
    <cellStyle name="Normal 66 2 2 2 2" xfId="1973"/>
    <cellStyle name="Normal 66 2 2 3" xfId="1591"/>
    <cellStyle name="Normal 66 2 3" xfId="1229"/>
    <cellStyle name="Normal 66 2 4" xfId="1419"/>
    <cellStyle name="Normal 66 2 4 2" xfId="1919"/>
    <cellStyle name="Normal 66 2 5" xfId="1537"/>
    <cellStyle name="Normal 66 3" xfId="524"/>
    <cellStyle name="Normal 66 3 2" xfId="579"/>
    <cellStyle name="Normal 66 3 2 2" xfId="1483"/>
    <cellStyle name="Normal 66 3 2 2 2" xfId="1983"/>
    <cellStyle name="Normal 66 3 2 3" xfId="1601"/>
    <cellStyle name="Normal 66 3 3" xfId="1429"/>
    <cellStyle name="Normal 66 3 3 2" xfId="1929"/>
    <cellStyle name="Normal 66 3 4" xfId="1547"/>
    <cellStyle name="Normal 66 4" xfId="534"/>
    <cellStyle name="Normal 66 4 2" xfId="589"/>
    <cellStyle name="Normal 66 4 2 2" xfId="1493"/>
    <cellStyle name="Normal 66 4 2 2 2" xfId="1993"/>
    <cellStyle name="Normal 66 4 2 3" xfId="1611"/>
    <cellStyle name="Normal 66 4 3" xfId="1439"/>
    <cellStyle name="Normal 66 4 3 2" xfId="1939"/>
    <cellStyle name="Normal 66 4 4" xfId="1557"/>
    <cellStyle name="Normal 66 5" xfId="559"/>
    <cellStyle name="Normal 66 5 2" xfId="1463"/>
    <cellStyle name="Normal 66 5 2 2" xfId="1963"/>
    <cellStyle name="Normal 66 5 3" xfId="1409"/>
    <cellStyle name="Normal 66 5 3 2" xfId="1909"/>
    <cellStyle name="Normal 66 5 4" xfId="1581"/>
    <cellStyle name="Normal 66 6" xfId="549"/>
    <cellStyle name="Normal 66 6 2" xfId="1453"/>
    <cellStyle name="Normal 66 6 2 2" xfId="1953"/>
    <cellStyle name="Normal 66 6 3" xfId="1571"/>
    <cellStyle name="Normal 66 7" xfId="1228"/>
    <cellStyle name="Normal 66 8" xfId="1399"/>
    <cellStyle name="Normal 66 8 2" xfId="1899"/>
    <cellStyle name="Normal 66 9" xfId="1527"/>
    <cellStyle name="Normal 67" xfId="454"/>
    <cellStyle name="Normal 67 2" xfId="515"/>
    <cellStyle name="Normal 67 2 2" xfId="570"/>
    <cellStyle name="Normal 67 2 2 2" xfId="1474"/>
    <cellStyle name="Normal 67 2 2 2 2" xfId="1974"/>
    <cellStyle name="Normal 67 2 2 3" xfId="1592"/>
    <cellStyle name="Normal 67 2 3" xfId="1231"/>
    <cellStyle name="Normal 67 2 4" xfId="1420"/>
    <cellStyle name="Normal 67 2 4 2" xfId="1920"/>
    <cellStyle name="Normal 67 2 5" xfId="1538"/>
    <cellStyle name="Normal 67 3" xfId="525"/>
    <cellStyle name="Normal 67 3 2" xfId="580"/>
    <cellStyle name="Normal 67 3 2 2" xfId="1484"/>
    <cellStyle name="Normal 67 3 2 2 2" xfId="1984"/>
    <cellStyle name="Normal 67 3 2 3" xfId="1602"/>
    <cellStyle name="Normal 67 3 3" xfId="1430"/>
    <cellStyle name="Normal 67 3 3 2" xfId="1930"/>
    <cellStyle name="Normal 67 3 4" xfId="1548"/>
    <cellStyle name="Normal 67 4" xfId="535"/>
    <cellStyle name="Normal 67 4 2" xfId="590"/>
    <cellStyle name="Normal 67 4 2 2" xfId="1494"/>
    <cellStyle name="Normal 67 4 2 2 2" xfId="1994"/>
    <cellStyle name="Normal 67 4 2 3" xfId="1612"/>
    <cellStyle name="Normal 67 4 3" xfId="1440"/>
    <cellStyle name="Normal 67 4 3 2" xfId="1940"/>
    <cellStyle name="Normal 67 4 4" xfId="1558"/>
    <cellStyle name="Normal 67 5" xfId="560"/>
    <cellStyle name="Normal 67 5 2" xfId="1464"/>
    <cellStyle name="Normal 67 5 2 2" xfId="1964"/>
    <cellStyle name="Normal 67 5 3" xfId="1410"/>
    <cellStyle name="Normal 67 5 3 2" xfId="1910"/>
    <cellStyle name="Normal 67 5 4" xfId="1582"/>
    <cellStyle name="Normal 67 6" xfId="550"/>
    <cellStyle name="Normal 67 6 2" xfId="1454"/>
    <cellStyle name="Normal 67 6 2 2" xfId="1954"/>
    <cellStyle name="Normal 67 6 3" xfId="1572"/>
    <cellStyle name="Normal 67 7" xfId="1230"/>
    <cellStyle name="Normal 67 8" xfId="1400"/>
    <cellStyle name="Normal 67 8 2" xfId="1900"/>
    <cellStyle name="Normal 67 9" xfId="1528"/>
    <cellStyle name="Normal 68" xfId="455"/>
    <cellStyle name="Normal 68 2" xfId="516"/>
    <cellStyle name="Normal 68 2 2" xfId="571"/>
    <cellStyle name="Normal 68 2 2 2" xfId="1475"/>
    <cellStyle name="Normal 68 2 2 2 2" xfId="1975"/>
    <cellStyle name="Normal 68 2 2 3" xfId="1593"/>
    <cellStyle name="Normal 68 2 3" xfId="1233"/>
    <cellStyle name="Normal 68 2 4" xfId="1421"/>
    <cellStyle name="Normal 68 2 4 2" xfId="1921"/>
    <cellStyle name="Normal 68 2 5" xfId="1539"/>
    <cellStyle name="Normal 68 3" xfId="526"/>
    <cellStyle name="Normal 68 3 2" xfId="581"/>
    <cellStyle name="Normal 68 3 2 2" xfId="1485"/>
    <cellStyle name="Normal 68 3 2 2 2" xfId="1985"/>
    <cellStyle name="Normal 68 3 2 3" xfId="1603"/>
    <cellStyle name="Normal 68 3 3" xfId="1431"/>
    <cellStyle name="Normal 68 3 3 2" xfId="1931"/>
    <cellStyle name="Normal 68 3 4" xfId="1549"/>
    <cellStyle name="Normal 68 4" xfId="536"/>
    <cellStyle name="Normal 68 4 2" xfId="591"/>
    <cellStyle name="Normal 68 4 2 2" xfId="1495"/>
    <cellStyle name="Normal 68 4 2 2 2" xfId="1995"/>
    <cellStyle name="Normal 68 4 2 3" xfId="1613"/>
    <cellStyle name="Normal 68 4 3" xfId="1441"/>
    <cellStyle name="Normal 68 4 3 2" xfId="1941"/>
    <cellStyle name="Normal 68 4 4" xfId="1559"/>
    <cellStyle name="Normal 68 5" xfId="561"/>
    <cellStyle name="Normal 68 5 2" xfId="1465"/>
    <cellStyle name="Normal 68 5 2 2" xfId="1965"/>
    <cellStyle name="Normal 68 5 3" xfId="1411"/>
    <cellStyle name="Normal 68 5 3 2" xfId="1911"/>
    <cellStyle name="Normal 68 5 4" xfId="1583"/>
    <cellStyle name="Normal 68 6" xfId="551"/>
    <cellStyle name="Normal 68 6 2" xfId="1455"/>
    <cellStyle name="Normal 68 6 2 2" xfId="1955"/>
    <cellStyle name="Normal 68 6 3" xfId="1573"/>
    <cellStyle name="Normal 68 7" xfId="1232"/>
    <cellStyle name="Normal 68 8" xfId="1401"/>
    <cellStyle name="Normal 68 8 2" xfId="1901"/>
    <cellStyle name="Normal 68 9" xfId="1529"/>
    <cellStyle name="Normal 69" xfId="456"/>
    <cellStyle name="Normal 69 2" xfId="517"/>
    <cellStyle name="Normal 69 2 2" xfId="572"/>
    <cellStyle name="Normal 69 2 2 2" xfId="1476"/>
    <cellStyle name="Normal 69 2 2 2 2" xfId="1976"/>
    <cellStyle name="Normal 69 2 2 3" xfId="1594"/>
    <cellStyle name="Normal 69 2 3" xfId="1235"/>
    <cellStyle name="Normal 69 2 4" xfId="1422"/>
    <cellStyle name="Normal 69 2 4 2" xfId="1922"/>
    <cellStyle name="Normal 69 2 5" xfId="1540"/>
    <cellStyle name="Normal 69 3" xfId="527"/>
    <cellStyle name="Normal 69 3 2" xfId="582"/>
    <cellStyle name="Normal 69 3 2 2" xfId="1486"/>
    <cellStyle name="Normal 69 3 2 2 2" xfId="1986"/>
    <cellStyle name="Normal 69 3 2 3" xfId="1604"/>
    <cellStyle name="Normal 69 3 3" xfId="1432"/>
    <cellStyle name="Normal 69 3 3 2" xfId="1932"/>
    <cellStyle name="Normal 69 3 4" xfId="1550"/>
    <cellStyle name="Normal 69 4" xfId="537"/>
    <cellStyle name="Normal 69 4 2" xfId="592"/>
    <cellStyle name="Normal 69 4 2 2" xfId="1496"/>
    <cellStyle name="Normal 69 4 2 2 2" xfId="1996"/>
    <cellStyle name="Normal 69 4 2 3" xfId="1614"/>
    <cellStyle name="Normal 69 4 3" xfId="1442"/>
    <cellStyle name="Normal 69 4 3 2" xfId="1942"/>
    <cellStyle name="Normal 69 4 4" xfId="1560"/>
    <cellStyle name="Normal 69 5" xfId="562"/>
    <cellStyle name="Normal 69 5 2" xfId="1466"/>
    <cellStyle name="Normal 69 5 2 2" xfId="1966"/>
    <cellStyle name="Normal 69 5 3" xfId="1412"/>
    <cellStyle name="Normal 69 5 3 2" xfId="1912"/>
    <cellStyle name="Normal 69 5 4" xfId="1584"/>
    <cellStyle name="Normal 69 6" xfId="552"/>
    <cellStyle name="Normal 69 6 2" xfId="1456"/>
    <cellStyle name="Normal 69 6 2 2" xfId="1956"/>
    <cellStyle name="Normal 69 6 3" xfId="1574"/>
    <cellStyle name="Normal 69 7" xfId="1234"/>
    <cellStyle name="Normal 69 8" xfId="1402"/>
    <cellStyle name="Normal 69 8 2" xfId="1902"/>
    <cellStyle name="Normal 69 9" xfId="1530"/>
    <cellStyle name="Normal 7" xfId="70"/>
    <cellStyle name="Normal 7 2" xfId="457"/>
    <cellStyle name="Normal 7 3" xfId="1236"/>
    <cellStyle name="Normal 7 4" xfId="1237"/>
    <cellStyle name="Normal 7 4 2" xfId="1891"/>
    <cellStyle name="Normal 70" xfId="458"/>
    <cellStyle name="Normal 70 2" xfId="518"/>
    <cellStyle name="Normal 70 2 2" xfId="573"/>
    <cellStyle name="Normal 70 2 2 2" xfId="1477"/>
    <cellStyle name="Normal 70 2 2 2 2" xfId="1977"/>
    <cellStyle name="Normal 70 2 2 3" xfId="1595"/>
    <cellStyle name="Normal 70 2 3" xfId="1239"/>
    <cellStyle name="Normal 70 2 4" xfId="1423"/>
    <cellStyle name="Normal 70 2 4 2" xfId="1923"/>
    <cellStyle name="Normal 70 2 5" xfId="1541"/>
    <cellStyle name="Normal 70 3" xfId="528"/>
    <cellStyle name="Normal 70 3 2" xfId="583"/>
    <cellStyle name="Normal 70 3 2 2" xfId="1487"/>
    <cellStyle name="Normal 70 3 2 2 2" xfId="1987"/>
    <cellStyle name="Normal 70 3 2 3" xfId="1605"/>
    <cellStyle name="Normal 70 3 3" xfId="1433"/>
    <cellStyle name="Normal 70 3 3 2" xfId="1933"/>
    <cellStyle name="Normal 70 3 4" xfId="1551"/>
    <cellStyle name="Normal 70 4" xfId="538"/>
    <cellStyle name="Normal 70 4 2" xfId="593"/>
    <cellStyle name="Normal 70 4 2 2" xfId="1497"/>
    <cellStyle name="Normal 70 4 2 2 2" xfId="1997"/>
    <cellStyle name="Normal 70 4 2 3" xfId="1615"/>
    <cellStyle name="Normal 70 4 3" xfId="1443"/>
    <cellStyle name="Normal 70 4 3 2" xfId="1943"/>
    <cellStyle name="Normal 70 4 4" xfId="1561"/>
    <cellStyle name="Normal 70 5" xfId="563"/>
    <cellStyle name="Normal 70 5 2" xfId="1467"/>
    <cellStyle name="Normal 70 5 2 2" xfId="1967"/>
    <cellStyle name="Normal 70 5 3" xfId="1413"/>
    <cellStyle name="Normal 70 5 3 2" xfId="1913"/>
    <cellStyle name="Normal 70 5 4" xfId="1585"/>
    <cellStyle name="Normal 70 6" xfId="553"/>
    <cellStyle name="Normal 70 6 2" xfId="1457"/>
    <cellStyle name="Normal 70 6 2 2" xfId="1957"/>
    <cellStyle name="Normal 70 6 3" xfId="1575"/>
    <cellStyle name="Normal 70 7" xfId="1238"/>
    <cellStyle name="Normal 70 8" xfId="1403"/>
    <cellStyle name="Normal 70 8 2" xfId="1903"/>
    <cellStyle name="Normal 70 9" xfId="1531"/>
    <cellStyle name="Normal 71" xfId="459"/>
    <cellStyle name="Normal 71 2" xfId="1240"/>
    <cellStyle name="Normal 72" xfId="460"/>
    <cellStyle name="Normal 72 2" xfId="1241"/>
    <cellStyle name="Normal 73" xfId="461"/>
    <cellStyle name="Normal 73 2" xfId="1242"/>
    <cellStyle name="Normal 74" xfId="462"/>
    <cellStyle name="Normal 74 2" xfId="1243"/>
    <cellStyle name="Normal 75" xfId="463"/>
    <cellStyle name="Normal 75 2" xfId="1244"/>
    <cellStyle name="Normal 76" xfId="464"/>
    <cellStyle name="Normal 76 2" xfId="1245"/>
    <cellStyle name="Normal 77" xfId="465"/>
    <cellStyle name="Normal 77 2" xfId="1246"/>
    <cellStyle name="Normal 78" xfId="466"/>
    <cellStyle name="Normal 78 2" xfId="1247"/>
    <cellStyle name="Normal 79" xfId="467"/>
    <cellStyle name="Normal 79 2" xfId="1248"/>
    <cellStyle name="Normal 8" xfId="232"/>
    <cellStyle name="Normal 8 2" xfId="468"/>
    <cellStyle name="Normal 8 2 2" xfId="1250"/>
    <cellStyle name="Normal 8 2 2 2" xfId="1892"/>
    <cellStyle name="Normal 8 2 3" xfId="2026"/>
    <cellStyle name="Normal 8 3" xfId="1249"/>
    <cellStyle name="Normal 8 4" xfId="2016"/>
    <cellStyle name="Normal 80" xfId="469"/>
    <cellStyle name="Normal 80 2" xfId="1251"/>
    <cellStyle name="Normal 81" xfId="470"/>
    <cellStyle name="Normal 81 2" xfId="1252"/>
    <cellStyle name="Normal 82" xfId="471"/>
    <cellStyle name="Normal 82 2" xfId="1253"/>
    <cellStyle name="Normal 83" xfId="472"/>
    <cellStyle name="Normal 83 2" xfId="1254"/>
    <cellStyle name="Normal 84" xfId="473"/>
    <cellStyle name="Normal 84 2" xfId="1255"/>
    <cellStyle name="Normal 85" xfId="474"/>
    <cellStyle name="Normal 85 2" xfId="1256"/>
    <cellStyle name="Normal 86" xfId="475"/>
    <cellStyle name="Normal 86 2" xfId="1257"/>
    <cellStyle name="Normal 87" xfId="476"/>
    <cellStyle name="Normal 87 2" xfId="1258"/>
    <cellStyle name="Normal 88" xfId="477"/>
    <cellStyle name="Normal 88 2" xfId="1259"/>
    <cellStyle name="Normal 89" xfId="478"/>
    <cellStyle name="Normal 89 2" xfId="519"/>
    <cellStyle name="Normal 89 2 2" xfId="574"/>
    <cellStyle name="Normal 89 2 2 2" xfId="1478"/>
    <cellStyle name="Normal 89 2 2 2 2" xfId="1978"/>
    <cellStyle name="Normal 89 2 2 3" xfId="1596"/>
    <cellStyle name="Normal 89 2 3" xfId="1424"/>
    <cellStyle name="Normal 89 2 3 2" xfId="1924"/>
    <cellStyle name="Normal 89 2 4" xfId="1542"/>
    <cellStyle name="Normal 89 3" xfId="529"/>
    <cellStyle name="Normal 89 3 2" xfId="584"/>
    <cellStyle name="Normal 89 3 2 2" xfId="1488"/>
    <cellStyle name="Normal 89 3 2 2 2" xfId="1988"/>
    <cellStyle name="Normal 89 3 2 3" xfId="1606"/>
    <cellStyle name="Normal 89 3 3" xfId="1434"/>
    <cellStyle name="Normal 89 3 3 2" xfId="1934"/>
    <cellStyle name="Normal 89 3 4" xfId="1552"/>
    <cellStyle name="Normal 89 4" xfId="539"/>
    <cellStyle name="Normal 89 4 2" xfId="594"/>
    <cellStyle name="Normal 89 4 2 2" xfId="1498"/>
    <cellStyle name="Normal 89 4 2 2 2" xfId="1998"/>
    <cellStyle name="Normal 89 4 2 3" xfId="1616"/>
    <cellStyle name="Normal 89 4 3" xfId="1444"/>
    <cellStyle name="Normal 89 4 3 2" xfId="1944"/>
    <cellStyle name="Normal 89 4 4" xfId="1562"/>
    <cellStyle name="Normal 89 5" xfId="564"/>
    <cellStyle name="Normal 89 5 2" xfId="1468"/>
    <cellStyle name="Normal 89 5 2 2" xfId="1968"/>
    <cellStyle name="Normal 89 5 3" xfId="1414"/>
    <cellStyle name="Normal 89 5 3 2" xfId="1914"/>
    <cellStyle name="Normal 89 5 4" xfId="1586"/>
    <cellStyle name="Normal 89 6" xfId="554"/>
    <cellStyle name="Normal 89 6 2" xfId="1458"/>
    <cellStyle name="Normal 89 6 2 2" xfId="1958"/>
    <cellStyle name="Normal 89 6 3" xfId="1576"/>
    <cellStyle name="Normal 89 7" xfId="1404"/>
    <cellStyle name="Normal 89 7 2" xfId="1904"/>
    <cellStyle name="Normal 89 8" xfId="1532"/>
    <cellStyle name="Normal 9" xfId="308"/>
    <cellStyle name="Normal 9 2" xfId="479"/>
    <cellStyle name="Normal 9 2 2" xfId="1261"/>
    <cellStyle name="Normal 9 2 2 2" xfId="1893"/>
    <cellStyle name="Normal 9 3" xfId="1262"/>
    <cellStyle name="Normal 9 4" xfId="1260"/>
    <cellStyle name="Normal 90" xfId="480"/>
    <cellStyle name="Normal 90 2" xfId="1263"/>
    <cellStyle name="Normal 91" xfId="481"/>
    <cellStyle name="Normal 91 2" xfId="1264"/>
    <cellStyle name="Normal 92" xfId="482"/>
    <cellStyle name="Normal 92 2" xfId="1265"/>
    <cellStyle name="Normal 93" xfId="483"/>
    <cellStyle name="Normal 93 2" xfId="1266"/>
    <cellStyle name="Normal 94" xfId="540"/>
    <cellStyle name="Normal 94 2" xfId="595"/>
    <cellStyle name="Normal 94 2 2" xfId="1499"/>
    <cellStyle name="Normal 94 2 2 2" xfId="1999"/>
    <cellStyle name="Normal 94 2 3" xfId="1617"/>
    <cellStyle name="Normal 94 3" xfId="1267"/>
    <cellStyle name="Normal 94 4" xfId="1445"/>
    <cellStyle name="Normal 94 4 2" xfId="1945"/>
    <cellStyle name="Normal 94 5" xfId="1563"/>
    <cellStyle name="Normal 95" xfId="599"/>
    <cellStyle name="Normal 95 2" xfId="1268"/>
    <cellStyle name="Normal 95 3" xfId="1503"/>
    <cellStyle name="Normal 95 3 2" xfId="2003"/>
    <cellStyle name="Normal 95 4" xfId="1621"/>
    <cellStyle name="Normal 96" xfId="1269"/>
    <cellStyle name="Normal 97" xfId="1270"/>
    <cellStyle name="Normal 98" xfId="1271"/>
    <cellStyle name="Normal 99" xfId="1272"/>
    <cellStyle name="Normal_Attachment GG (2)" xfId="1394"/>
    <cellStyle name="Normal_Attachment O &amp; GG Final 11_11_09" xfId="71"/>
    <cellStyle name="Normal_Schedule O Info for Mike" xfId="1393"/>
    <cellStyle name="Normal_Sheet1" xfId="1392"/>
    <cellStyle name="Normal_Sheet3" xfId="1391"/>
    <cellStyle name="Note 2" xfId="321"/>
    <cellStyle name="Note 2 2" xfId="484"/>
    <cellStyle name="Note 2 2 2" xfId="1274"/>
    <cellStyle name="Note 2 3" xfId="1275"/>
    <cellStyle name="Note 2 3 2" xfId="1276"/>
    <cellStyle name="Note 2 4" xfId="1273"/>
    <cellStyle name="Note 3" xfId="485"/>
    <cellStyle name="Note 4" xfId="1277"/>
    <cellStyle name="Note 5" xfId="1278"/>
    <cellStyle name="Note 5 2" xfId="1894"/>
    <cellStyle name="Output" xfId="127" builtinId="21" customBuiltin="1"/>
    <cellStyle name="Output 2" xfId="322"/>
    <cellStyle name="Output 2 2" xfId="486"/>
    <cellStyle name="Output 2 2 2" xfId="1280"/>
    <cellStyle name="Output 2 3" xfId="1281"/>
    <cellStyle name="Output 2 4" xfId="1279"/>
    <cellStyle name="Output 3" xfId="1282"/>
    <cellStyle name="Output 3 2" xfId="1283"/>
    <cellStyle name="Percent" xfId="72" builtinId="5"/>
    <cellStyle name="Percent [2]" xfId="73"/>
    <cellStyle name="Percent [2] 2" xfId="488"/>
    <cellStyle name="Percent [2] 3" xfId="487"/>
    <cellStyle name="Percent [2] 4" xfId="188"/>
    <cellStyle name="Percent 10" xfId="489"/>
    <cellStyle name="Percent 10 2" xfId="1284"/>
    <cellStyle name="Percent 11" xfId="490"/>
    <cellStyle name="Percent 11 2" xfId="1285"/>
    <cellStyle name="Percent 12" xfId="491"/>
    <cellStyle name="Percent 12 2" xfId="1286"/>
    <cellStyle name="Percent 13" xfId="492"/>
    <cellStyle name="Percent 14" xfId="493"/>
    <cellStyle name="Percent 15" xfId="494"/>
    <cellStyle name="Percent 16" xfId="495"/>
    <cellStyle name="Percent 17" xfId="496"/>
    <cellStyle name="Percent 18" xfId="497"/>
    <cellStyle name="Percent 19" xfId="498"/>
    <cellStyle name="Percent 2" xfId="74"/>
    <cellStyle name="Percent 2 10" xfId="1287"/>
    <cellStyle name="Percent 2 11" xfId="1288"/>
    <cellStyle name="Percent 2 12" xfId="1289"/>
    <cellStyle name="Percent 2 13" xfId="1290"/>
    <cellStyle name="Percent 2 14" xfId="1291"/>
    <cellStyle name="Percent 2 15" xfId="1292"/>
    <cellStyle name="Percent 2 16" xfId="1293"/>
    <cellStyle name="Percent 2 17" xfId="1294"/>
    <cellStyle name="Percent 2 18" xfId="1295"/>
    <cellStyle name="Percent 2 19" xfId="1296"/>
    <cellStyle name="Percent 2 2" xfId="1297"/>
    <cellStyle name="Percent 2 20" xfId="1298"/>
    <cellStyle name="Percent 2 21" xfId="1299"/>
    <cellStyle name="Percent 2 22" xfId="1300"/>
    <cellStyle name="Percent 2 23" xfId="1301"/>
    <cellStyle name="Percent 2 24" xfId="1302"/>
    <cellStyle name="Percent 2 25" xfId="1303"/>
    <cellStyle name="Percent 2 26" xfId="1304"/>
    <cellStyle name="Percent 2 27" xfId="1305"/>
    <cellStyle name="Percent 2 28" xfId="1306"/>
    <cellStyle name="Percent 2 29" xfId="1307"/>
    <cellStyle name="Percent 2 3" xfId="1308"/>
    <cellStyle name="Percent 2 30" xfId="1309"/>
    <cellStyle name="Percent 2 31" xfId="1310"/>
    <cellStyle name="Percent 2 32" xfId="1311"/>
    <cellStyle name="Percent 2 33" xfId="1312"/>
    <cellStyle name="Percent 2 34" xfId="1313"/>
    <cellStyle name="Percent 2 35" xfId="1314"/>
    <cellStyle name="Percent 2 36" xfId="1315"/>
    <cellStyle name="Percent 2 37" xfId="1316"/>
    <cellStyle name="Percent 2 38" xfId="1317"/>
    <cellStyle name="Percent 2 39" xfId="1318"/>
    <cellStyle name="Percent 2 4" xfId="1319"/>
    <cellStyle name="Percent 2 40" xfId="1320"/>
    <cellStyle name="Percent 2 41" xfId="1321"/>
    <cellStyle name="Percent 2 42" xfId="1322"/>
    <cellStyle name="Percent 2 43" xfId="1323"/>
    <cellStyle name="Percent 2 44" xfId="1324"/>
    <cellStyle name="Percent 2 5" xfId="1325"/>
    <cellStyle name="Percent 2 6" xfId="1326"/>
    <cellStyle name="Percent 2 7" xfId="1327"/>
    <cellStyle name="Percent 2 8" xfId="1328"/>
    <cellStyle name="Percent 2 9" xfId="1329"/>
    <cellStyle name="Percent 20" xfId="499"/>
    <cellStyle name="Percent 21" xfId="500"/>
    <cellStyle name="Percent 21 2" xfId="1330"/>
    <cellStyle name="Percent 22" xfId="543"/>
    <cellStyle name="Percent 22 2" xfId="598"/>
    <cellStyle name="Percent 22 2 2" xfId="1502"/>
    <cellStyle name="Percent 22 2 2 2" xfId="2002"/>
    <cellStyle name="Percent 22 2 3" xfId="1620"/>
    <cellStyle name="Percent 22 3" xfId="1331"/>
    <cellStyle name="Percent 22 4" xfId="1448"/>
    <cellStyle name="Percent 22 4 2" xfId="1948"/>
    <cellStyle name="Percent 22 5" xfId="1566"/>
    <cellStyle name="Percent 23" xfId="602"/>
    <cellStyle name="Percent 23 2" xfId="1332"/>
    <cellStyle name="Percent 23 3" xfId="1506"/>
    <cellStyle name="Percent 23 3 2" xfId="2006"/>
    <cellStyle name="Percent 23 4" xfId="1624"/>
    <cellStyle name="Percent 24" xfId="1333"/>
    <cellStyle name="Percent 25" xfId="1334"/>
    <cellStyle name="Percent 26" xfId="1335"/>
    <cellStyle name="Percent 27" xfId="1336"/>
    <cellStyle name="Percent 28" xfId="1337"/>
    <cellStyle name="Percent 29" xfId="1338"/>
    <cellStyle name="Percent 3" xfId="75"/>
    <cellStyle name="Percent 3 2" xfId="1339"/>
    <cellStyle name="Percent 3 2 2" xfId="1340"/>
    <cellStyle name="Percent 3 2 2 2" xfId="1341"/>
    <cellStyle name="Percent 3 2 2 2 2" xfId="1342"/>
    <cellStyle name="Percent 3 2 2 3" xfId="1343"/>
    <cellStyle name="Percent 3 2 3" xfId="1344"/>
    <cellStyle name="Percent 3 2 3 2" xfId="1345"/>
    <cellStyle name="Percent 3 2 4" xfId="1346"/>
    <cellStyle name="Percent 3 2 4 2" xfId="1347"/>
    <cellStyle name="Percent 3 2 5" xfId="1348"/>
    <cellStyle name="Percent 3 3" xfId="1349"/>
    <cellStyle name="Percent 3 3 2" xfId="1350"/>
    <cellStyle name="Percent 3 3 2 2" xfId="1351"/>
    <cellStyle name="Percent 3 3 3" xfId="1352"/>
    <cellStyle name="Percent 3 4" xfId="1353"/>
    <cellStyle name="Percent 3 4 2" xfId="1354"/>
    <cellStyle name="Percent 3 5" xfId="1355"/>
    <cellStyle name="Percent 3 5 2" xfId="1356"/>
    <cellStyle name="Percent 3 6" xfId="1357"/>
    <cellStyle name="Percent 3 6 2" xfId="1358"/>
    <cellStyle name="Percent 30" xfId="1359"/>
    <cellStyle name="Percent 31" xfId="1360"/>
    <cellStyle name="Percent 4" xfId="323"/>
    <cellStyle name="Percent 4 2" xfId="501"/>
    <cellStyle name="Percent 4 2 2" xfId="1363"/>
    <cellStyle name="Percent 4 2 2 2" xfId="1364"/>
    <cellStyle name="Percent 4 2 3" xfId="1365"/>
    <cellStyle name="Percent 4 2 4" xfId="1362"/>
    <cellStyle name="Percent 4 3" xfId="1366"/>
    <cellStyle name="Percent 4 3 2" xfId="1367"/>
    <cellStyle name="Percent 4 4" xfId="1368"/>
    <cellStyle name="Percent 4 4 2" xfId="1369"/>
    <cellStyle name="Percent 4 5" xfId="1370"/>
    <cellStyle name="Percent 4 5 2" xfId="1371"/>
    <cellStyle name="Percent 4 6" xfId="1361"/>
    <cellStyle name="Percent 5" xfId="330"/>
    <cellStyle name="Percent 5 2" xfId="502"/>
    <cellStyle name="Percent 5 2 2" xfId="1373"/>
    <cellStyle name="Percent 5 3" xfId="1372"/>
    <cellStyle name="Percent 6" xfId="327"/>
    <cellStyle name="Percent 6 2" xfId="503"/>
    <cellStyle name="Percent 6 2 2" xfId="1375"/>
    <cellStyle name="Percent 6 3" xfId="1374"/>
    <cellStyle name="Percent 7" xfId="504"/>
    <cellStyle name="Percent 7 2" xfId="1376"/>
    <cellStyle name="Percent 8" xfId="505"/>
    <cellStyle name="Percent 8 2" xfId="1377"/>
    <cellStyle name="Percent 9" xfId="506"/>
    <cellStyle name="Percent 9 2" xfId="1378"/>
    <cellStyle name="PSChar" xfId="76"/>
    <cellStyle name="PSDate" xfId="77"/>
    <cellStyle name="PSDec" xfId="78"/>
    <cellStyle name="PSdesc" xfId="79"/>
    <cellStyle name="PSHeading" xfId="80"/>
    <cellStyle name="PSInt" xfId="81"/>
    <cellStyle name="PSSpacer" xfId="82"/>
    <cellStyle name="PStest" xfId="83"/>
    <cellStyle name="R00A" xfId="84"/>
    <cellStyle name="R00B" xfId="85"/>
    <cellStyle name="R00L" xfId="86"/>
    <cellStyle name="R01A" xfId="87"/>
    <cellStyle name="R01B" xfId="88"/>
    <cellStyle name="R01H" xfId="89"/>
    <cellStyle name="R01L" xfId="90"/>
    <cellStyle name="R02A" xfId="91"/>
    <cellStyle name="R02B" xfId="92"/>
    <cellStyle name="R02H" xfId="93"/>
    <cellStyle name="R02L" xfId="94"/>
    <cellStyle name="R03A" xfId="95"/>
    <cellStyle name="R03B" xfId="96"/>
    <cellStyle name="R03H" xfId="97"/>
    <cellStyle name="R03L" xfId="98"/>
    <cellStyle name="R04A" xfId="99"/>
    <cellStyle name="R04B" xfId="100"/>
    <cellStyle name="R04H" xfId="101"/>
    <cellStyle name="R04L" xfId="102"/>
    <cellStyle name="R05A" xfId="103"/>
    <cellStyle name="R05B" xfId="104"/>
    <cellStyle name="R05H" xfId="105"/>
    <cellStyle name="R05L" xfId="106"/>
    <cellStyle name="R06A" xfId="107"/>
    <cellStyle name="R06B" xfId="108"/>
    <cellStyle name="R06H" xfId="109"/>
    <cellStyle name="R06L" xfId="110"/>
    <cellStyle name="R07A" xfId="111"/>
    <cellStyle name="R07B" xfId="112"/>
    <cellStyle name="R07H" xfId="113"/>
    <cellStyle name="R07L" xfId="114"/>
    <cellStyle name="RevList" xfId="115"/>
    <cellStyle name="Subtotal" xfId="116"/>
    <cellStyle name="Title" xfId="118" builtinId="15" customBuiltin="1"/>
    <cellStyle name="Title 2" xfId="324"/>
    <cellStyle name="Title 2 2" xfId="507"/>
    <cellStyle name="Title 2 2 2" xfId="1380"/>
    <cellStyle name="Title 2 3" xfId="1381"/>
    <cellStyle name="Title 2 4" xfId="1379"/>
    <cellStyle name="Title 3" xfId="1382"/>
    <cellStyle name="Title 3 2" xfId="1383"/>
    <cellStyle name="Total" xfId="133" builtinId="25" customBuiltin="1"/>
    <cellStyle name="Total 2" xfId="117"/>
    <cellStyle name="Total 2 2" xfId="508"/>
    <cellStyle name="Total 2 2 2" xfId="1385"/>
    <cellStyle name="Total 2 3" xfId="1386"/>
    <cellStyle name="Total 2 4" xfId="1384"/>
    <cellStyle name="Total 3" xfId="325"/>
    <cellStyle name="Total 3 2" xfId="1388"/>
    <cellStyle name="Total 3 3" xfId="1387"/>
    <cellStyle name="Warning Text" xfId="131" builtinId="11" customBuiltin="1"/>
    <cellStyle name="Warning Text 2" xfId="326"/>
    <cellStyle name="Warning Text 2 2" xfId="509"/>
    <cellStyle name="Warning Text 2 2 2" xfId="1390"/>
    <cellStyle name="Warning Text 2 3" xfId="13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st%20of%20Service%20Studies/1997/Misc/DepnAlloc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Services/TRANSMISSION/MISO/Attachment%20GG/2011/2011%20Attachment%20GG%20-%20Final%20Version-Revised%2012-08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ors"/>
      <sheetName val="memo"/>
      <sheetName val="compare1"/>
      <sheetName val="compare2"/>
      <sheetName val="NEPIS"/>
      <sheetName val="Percents"/>
      <sheetName val="Reserve"/>
    </sheetNames>
    <sheetDataSet>
      <sheetData sheetId="0">
        <row r="36">
          <cell r="G36">
            <v>3.1555953393734217E-2</v>
          </cell>
          <cell r="H36">
            <v>0.44975449000000001</v>
          </cell>
          <cell r="I36">
            <v>3.1301695685717203E-2</v>
          </cell>
          <cell r="J36">
            <v>9.5491549999999994E-2</v>
          </cell>
          <cell r="K36">
            <v>6.6459535260169353E-3</v>
          </cell>
          <cell r="L36">
            <v>1.3461999999999641E-3</v>
          </cell>
          <cell r="M36">
            <v>9.369187783341835E-5</v>
          </cell>
        </row>
        <row r="37">
          <cell r="G37">
            <v>8.6395551857412836E-3</v>
          </cell>
          <cell r="H37">
            <v>0.45684071999999998</v>
          </cell>
          <cell r="I37">
            <v>9.0452856203557964E-3</v>
          </cell>
          <cell r="J37">
            <v>0.10681035999999999</v>
          </cell>
          <cell r="K37">
            <v>2.1148075710348802E-3</v>
          </cell>
          <cell r="L37">
            <v>0</v>
          </cell>
          <cell r="M37">
            <v>0</v>
          </cell>
        </row>
        <row r="38">
          <cell r="G38">
            <v>0.4489982669233516</v>
          </cell>
          <cell r="I38">
            <v>0.45366685563460774</v>
          </cell>
          <cell r="K38">
            <v>9.4341407208555272E-2</v>
          </cell>
          <cell r="M38">
            <v>2.9934702334854296E-3</v>
          </cell>
        </row>
        <row r="43">
          <cell r="G43">
            <v>0.18763902662435747</v>
          </cell>
          <cell r="H43">
            <v>0.38110751999999998</v>
          </cell>
          <cell r="I43">
            <v>0.13150473715669542</v>
          </cell>
          <cell r="J43">
            <v>7.3027910000000001E-2</v>
          </cell>
          <cell r="K43">
            <v>2.5198967760207955E-2</v>
          </cell>
          <cell r="L43">
            <v>2.076980000000006E-3</v>
          </cell>
          <cell r="M43">
            <v>7.1668149969781236E-4</v>
          </cell>
        </row>
        <row r="44">
          <cell r="G44">
            <v>3.7005018703275681E-2</v>
          </cell>
          <cell r="H44">
            <v>0.39601945999999999</v>
          </cell>
          <cell r="I44">
            <v>2.856413339067676E-2</v>
          </cell>
          <cell r="J44">
            <v>7.9997230000000003E-2</v>
          </cell>
          <cell r="K44">
            <v>5.7700486450959982E-3</v>
          </cell>
          <cell r="L44">
            <v>1.0937549999999963E-2</v>
          </cell>
          <cell r="M44">
            <v>7.8890476030444451E-4</v>
          </cell>
        </row>
        <row r="45">
          <cell r="G45">
            <v>0.12636103011790398</v>
          </cell>
          <cell r="H45">
            <v>0.45366446999999999</v>
          </cell>
          <cell r="I45">
            <v>0.12766544711804123</v>
          </cell>
          <cell r="J45">
            <v>9.4356040000000002E-2</v>
          </cell>
          <cell r="K45">
            <v>2.6552676772081764E-2</v>
          </cell>
          <cell r="L45">
            <v>2.9503200000000618E-3</v>
          </cell>
          <cell r="M45">
            <v>8.3024778630186162E-4</v>
          </cell>
        </row>
        <row r="46">
          <cell r="G46">
            <v>9.8716704747464801E-2</v>
          </cell>
          <cell r="H46">
            <v>0.44572827999999998</v>
          </cell>
          <cell r="I46">
            <v>9.5346229378553665E-2</v>
          </cell>
          <cell r="J46">
            <v>9.2770350000000001E-2</v>
          </cell>
          <cell r="K46">
            <v>1.9844608178392238E-2</v>
          </cell>
          <cell r="L46">
            <v>1.6660000000001673E-5</v>
          </cell>
          <cell r="M46">
            <v>3.5637590270172301E-6</v>
          </cell>
        </row>
        <row r="47">
          <cell r="G47">
            <v>3.517698638687082E-2</v>
          </cell>
          <cell r="H47">
            <v>0.44955867999999999</v>
          </cell>
          <cell r="I47">
            <v>3.4511631408741993E-2</v>
          </cell>
          <cell r="J47">
            <v>9.2215530000000004E-2</v>
          </cell>
          <cell r="K47">
            <v>7.0791834817243212E-3</v>
          </cell>
          <cell r="L47">
            <v>0</v>
          </cell>
          <cell r="M47">
            <v>0</v>
          </cell>
        </row>
        <row r="48">
          <cell r="G48">
            <v>4.6794810117264506E-3</v>
          </cell>
          <cell r="H48">
            <v>0.45684071999999998</v>
          </cell>
          <cell r="I48">
            <v>4.899238606167376E-3</v>
          </cell>
          <cell r="J48">
            <v>0.10681035999999999</v>
          </cell>
          <cell r="K48">
            <v>1.1454527066909353E-3</v>
          </cell>
          <cell r="L48">
            <v>0</v>
          </cell>
          <cell r="M48">
            <v>0</v>
          </cell>
        </row>
        <row r="49">
          <cell r="G49">
            <v>0.48957824759159924</v>
          </cell>
          <cell r="I49">
            <v>0.42249141705887644</v>
          </cell>
          <cell r="K49">
            <v>8.559093754419321E-2</v>
          </cell>
          <cell r="M49">
            <v>2.339397805331136E-3</v>
          </cell>
        </row>
        <row r="53">
          <cell r="I53" t="str">
            <v xml:space="preserve"> (8)  Col. (c) x Col. (e)</v>
          </cell>
        </row>
        <row r="54">
          <cell r="I54" t="str">
            <v xml:space="preserve"> (9)  Col. (c) x Col. (g)</v>
          </cell>
        </row>
        <row r="55">
          <cell r="I55" t="str">
            <v xml:space="preserve"> (10)  Col. (c) x Col. (i)</v>
          </cell>
        </row>
        <row r="56">
          <cell r="I56" t="str">
            <v xml:space="preserve"> (11)  Col. (c) x Col. (k)</v>
          </cell>
        </row>
        <row r="57">
          <cell r="I57" t="str">
            <v xml:space="preserve"> (12)  1998 Functionalization run, page 1 of 6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P Attach GG ER11-28"/>
      <sheetName val="Forward Rate TO Support Data"/>
      <sheetName val="Project Descriptions"/>
    </sheetNames>
    <sheetDataSet>
      <sheetData sheetId="0" refreshError="1"/>
      <sheetData sheetId="1" refreshError="1"/>
      <sheetData sheetId="2">
        <row r="4">
          <cell r="A4">
            <v>279</v>
          </cell>
        </row>
        <row r="5">
          <cell r="A5">
            <v>286</v>
          </cell>
        </row>
        <row r="6">
          <cell r="A6">
            <v>1462</v>
          </cell>
        </row>
        <row r="7">
          <cell r="A7">
            <v>3156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06"/>
  <sheetViews>
    <sheetView tabSelected="1" zoomScale="70" zoomScaleNormal="70" workbookViewId="0">
      <selection activeCell="H17" sqref="H17"/>
    </sheetView>
  </sheetViews>
  <sheetFormatPr defaultRowHeight="15"/>
  <cols>
    <col min="1" max="1" width="6" style="1" customWidth="1"/>
    <col min="2" max="2" width="1.44140625" style="1" customWidth="1"/>
    <col min="3" max="3" width="39.109375" style="1" customWidth="1"/>
    <col min="4" max="4" width="12" style="1" customWidth="1"/>
    <col min="5" max="5" width="14.44140625" style="1" customWidth="1"/>
    <col min="6" max="6" width="11.88671875" style="1" customWidth="1"/>
    <col min="7" max="7" width="14.109375" style="1" customWidth="1"/>
    <col min="8" max="8" width="13.88671875" style="1" customWidth="1"/>
    <col min="9" max="9" width="12.77734375" style="1" customWidth="1"/>
    <col min="10" max="11" width="13.5546875" style="1" customWidth="1"/>
    <col min="12" max="12" width="14.44140625" style="1" customWidth="1"/>
    <col min="13" max="13" width="12.77734375" style="1" customWidth="1"/>
    <col min="14" max="14" width="13.88671875" style="1" customWidth="1"/>
    <col min="15" max="15" width="1.88671875" style="1" customWidth="1"/>
    <col min="16" max="16" width="13" style="1" customWidth="1"/>
    <col min="17" max="16384" width="8.88671875" style="1"/>
  </cols>
  <sheetData>
    <row r="1" spans="1:65">
      <c r="N1" s="93"/>
    </row>
    <row r="2" spans="1:65">
      <c r="N2" s="6"/>
    </row>
    <row r="3" spans="1:65">
      <c r="N3" s="6"/>
    </row>
    <row r="5" spans="1:65">
      <c r="N5" s="6" t="s">
        <v>29</v>
      </c>
    </row>
    <row r="6" spans="1:65">
      <c r="C6" s="7" t="s">
        <v>30</v>
      </c>
      <c r="D6" s="7"/>
      <c r="E6" s="7"/>
      <c r="F6" s="7"/>
      <c r="G6" s="8" t="s">
        <v>16</v>
      </c>
      <c r="H6" s="7"/>
      <c r="I6" s="7"/>
      <c r="J6" s="7"/>
      <c r="K6" s="9"/>
      <c r="M6" s="10"/>
      <c r="N6" s="11" t="str">
        <f>G9</f>
        <v>Otter Tail Power Company</v>
      </c>
      <c r="O6" s="4"/>
      <c r="P6" s="12"/>
      <c r="Q6" s="12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>
      <c r="C7" s="7"/>
      <c r="D7" s="7"/>
      <c r="E7" s="13" t="s">
        <v>5</v>
      </c>
      <c r="F7" s="13"/>
      <c r="G7" s="13" t="s">
        <v>31</v>
      </c>
      <c r="H7" s="13"/>
      <c r="I7" s="13"/>
      <c r="J7" s="13"/>
      <c r="K7" s="9"/>
      <c r="M7" s="10"/>
      <c r="N7" s="9"/>
      <c r="O7" s="4"/>
      <c r="P7" s="14"/>
      <c r="Q7" s="12"/>
      <c r="R7" s="4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>
      <c r="C8" s="10"/>
      <c r="D8" s="10"/>
      <c r="E8" s="10"/>
      <c r="F8" s="10"/>
      <c r="G8" s="10"/>
      <c r="H8" s="10"/>
      <c r="I8" s="10"/>
      <c r="J8" s="10"/>
      <c r="K8" s="10"/>
      <c r="M8" s="10"/>
      <c r="N8" s="10" t="s">
        <v>32</v>
      </c>
      <c r="O8" s="4"/>
      <c r="P8" s="12"/>
      <c r="Q8" s="12"/>
      <c r="R8" s="4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>
      <c r="A9" s="15"/>
      <c r="C9" s="10"/>
      <c r="D9" s="10"/>
      <c r="E9" s="10"/>
      <c r="F9" s="16"/>
      <c r="G9" s="16" t="s">
        <v>0</v>
      </c>
      <c r="H9" s="16"/>
      <c r="I9" s="10"/>
      <c r="J9" s="10"/>
      <c r="K9" s="10"/>
      <c r="L9" s="10"/>
      <c r="M9" s="109" t="s">
        <v>107</v>
      </c>
      <c r="N9" s="108"/>
      <c r="O9" s="4"/>
      <c r="P9" s="12"/>
      <c r="Q9" s="12"/>
      <c r="R9" s="4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>
      <c r="A10" s="15"/>
      <c r="C10" s="10"/>
      <c r="D10" s="10"/>
      <c r="E10" s="10"/>
      <c r="F10" s="10"/>
      <c r="G10" s="17"/>
      <c r="H10" s="10"/>
      <c r="I10" s="10"/>
      <c r="J10" s="10"/>
      <c r="K10" s="10"/>
      <c r="L10" s="10"/>
      <c r="M10" s="10"/>
      <c r="N10" s="10"/>
      <c r="O10" s="4"/>
      <c r="P10" s="12"/>
      <c r="Q10" s="12"/>
      <c r="R10" s="4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>
      <c r="A11" s="15"/>
      <c r="C11" s="10" t="s">
        <v>33</v>
      </c>
      <c r="D11" s="10"/>
      <c r="E11" s="10"/>
      <c r="F11" s="10"/>
      <c r="G11" s="17"/>
      <c r="H11" s="10"/>
      <c r="I11" s="10"/>
      <c r="J11" s="10"/>
      <c r="K11" s="10"/>
      <c r="L11" s="10"/>
      <c r="M11" s="10"/>
      <c r="N11" s="10"/>
      <c r="O11" s="4"/>
      <c r="P11" s="12"/>
      <c r="Q11" s="12"/>
      <c r="R11" s="4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>
      <c r="A12" s="15"/>
      <c r="C12" s="10"/>
      <c r="D12" s="10"/>
      <c r="E12" s="10"/>
      <c r="F12" s="10"/>
      <c r="G12" s="17"/>
      <c r="L12" s="10"/>
      <c r="M12" s="10"/>
      <c r="N12" s="10"/>
      <c r="O12" s="4"/>
      <c r="P12" s="4"/>
      <c r="Q12" s="4"/>
      <c r="R12" s="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>
      <c r="A13" s="15"/>
      <c r="C13" s="10"/>
      <c r="D13" s="10"/>
      <c r="E13" s="10"/>
      <c r="F13" s="10"/>
      <c r="G13" s="10"/>
      <c r="L13" s="18"/>
      <c r="M13" s="10"/>
      <c r="N13" s="10"/>
      <c r="O13" s="4"/>
      <c r="P13" s="4"/>
      <c r="Q13" s="4"/>
      <c r="R13" s="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>
      <c r="C14" s="19" t="s">
        <v>6</v>
      </c>
      <c r="D14" s="19"/>
      <c r="E14" s="19" t="s">
        <v>7</v>
      </c>
      <c r="F14" s="19"/>
      <c r="G14" s="19" t="s">
        <v>8</v>
      </c>
      <c r="L14" s="20" t="s">
        <v>14</v>
      </c>
      <c r="M14" s="13"/>
      <c r="N14" s="20"/>
      <c r="O14" s="21"/>
      <c r="P14" s="20"/>
      <c r="Q14" s="21"/>
      <c r="R14" s="2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ht="15.75">
      <c r="C15" s="23"/>
      <c r="D15" s="23"/>
      <c r="E15" s="24" t="s">
        <v>9</v>
      </c>
      <c r="F15" s="24"/>
      <c r="G15" s="13"/>
      <c r="M15" s="13"/>
      <c r="O15" s="21"/>
      <c r="P15" s="5"/>
      <c r="Q15" s="5"/>
      <c r="R15" s="2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ht="15.75">
      <c r="A16" s="15" t="s">
        <v>1</v>
      </c>
      <c r="C16" s="23"/>
      <c r="D16" s="23"/>
      <c r="E16" s="25" t="s">
        <v>15</v>
      </c>
      <c r="F16" s="25"/>
      <c r="G16" s="26" t="s">
        <v>3</v>
      </c>
      <c r="L16" s="26" t="s">
        <v>10</v>
      </c>
      <c r="M16" s="13"/>
      <c r="O16" s="4"/>
      <c r="P16" s="27"/>
      <c r="Q16" s="5"/>
      <c r="R16" s="2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ht="15.75">
      <c r="A17" s="15" t="s">
        <v>2</v>
      </c>
      <c r="C17" s="28"/>
      <c r="D17" s="28"/>
      <c r="E17" s="13"/>
      <c r="F17" s="13"/>
      <c r="G17" s="13"/>
      <c r="L17" s="13"/>
      <c r="M17" s="13"/>
      <c r="N17" s="13"/>
      <c r="O17" s="4"/>
      <c r="P17" s="21"/>
      <c r="Q17" s="21"/>
      <c r="R17" s="2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ht="15.75">
      <c r="A18" s="29"/>
      <c r="C18" s="23"/>
      <c r="D18" s="23"/>
      <c r="E18" s="13"/>
      <c r="F18" s="13"/>
      <c r="G18" s="13"/>
      <c r="L18" s="13"/>
      <c r="M18" s="13"/>
      <c r="N18" s="13"/>
      <c r="O18" s="4"/>
      <c r="P18" s="21"/>
      <c r="Q18" s="21"/>
      <c r="R18" s="2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>
      <c r="A19" s="30">
        <v>1</v>
      </c>
      <c r="C19" s="23" t="s">
        <v>34</v>
      </c>
      <c r="D19" s="23"/>
      <c r="E19" s="31" t="s">
        <v>35</v>
      </c>
      <c r="F19" s="31"/>
      <c r="G19" s="32">
        <f>218678357+19086660</f>
        <v>237765017</v>
      </c>
      <c r="M19" s="13"/>
      <c r="N19" s="13"/>
      <c r="O19" s="4"/>
      <c r="P19" s="21"/>
      <c r="Q19" s="21"/>
      <c r="R19" s="2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>
      <c r="A20" s="30">
        <v>2</v>
      </c>
      <c r="C20" s="23" t="s">
        <v>36</v>
      </c>
      <c r="D20" s="23"/>
      <c r="E20" s="31" t="s">
        <v>37</v>
      </c>
      <c r="F20" s="31"/>
      <c r="G20" s="33">
        <f>130072903+19086660</f>
        <v>149159563</v>
      </c>
      <c r="M20" s="13"/>
      <c r="N20" s="13"/>
      <c r="O20" s="4"/>
      <c r="P20" s="21"/>
      <c r="Q20" s="21"/>
      <c r="R20" s="2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>
      <c r="A21" s="30"/>
      <c r="E21" s="31"/>
      <c r="F21" s="31"/>
      <c r="M21" s="13"/>
      <c r="N21" s="13"/>
      <c r="O21" s="4"/>
      <c r="P21" s="21"/>
      <c r="Q21" s="21"/>
      <c r="R21" s="2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>
      <c r="A22" s="30"/>
      <c r="C22" s="23" t="s">
        <v>38</v>
      </c>
      <c r="D22" s="23"/>
      <c r="E22" s="31"/>
      <c r="F22" s="31"/>
      <c r="G22" s="13"/>
      <c r="L22" s="13"/>
      <c r="M22" s="13"/>
      <c r="N22" s="13"/>
      <c r="O22" s="21"/>
      <c r="P22" s="21"/>
      <c r="Q22" s="21"/>
      <c r="R22" s="2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>
      <c r="A23" s="30">
        <v>3</v>
      </c>
      <c r="C23" s="23" t="s">
        <v>39</v>
      </c>
      <c r="D23" s="23"/>
      <c r="E23" s="31" t="s">
        <v>40</v>
      </c>
      <c r="F23" s="31"/>
      <c r="G23" s="32">
        <v>11828223</v>
      </c>
      <c r="M23" s="13"/>
      <c r="N23" s="13"/>
      <c r="O23" s="21"/>
      <c r="P23" s="21"/>
      <c r="Q23" s="21"/>
      <c r="R23" s="2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15.75">
      <c r="A24" s="30">
        <v>4</v>
      </c>
      <c r="C24" s="23" t="s">
        <v>41</v>
      </c>
      <c r="D24" s="23"/>
      <c r="E24" s="31" t="s">
        <v>42</v>
      </c>
      <c r="F24" s="31"/>
      <c r="G24" s="34">
        <f>IF(G23=0,0,G23/G19)</f>
        <v>4.9747532876125336E-2</v>
      </c>
      <c r="L24" s="35">
        <f>G24</f>
        <v>4.9747532876125336E-2</v>
      </c>
      <c r="M24" s="13"/>
      <c r="N24" s="36"/>
      <c r="O24" s="37"/>
      <c r="P24" s="38"/>
      <c r="Q24" s="21"/>
      <c r="R24" s="2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15.75">
      <c r="A25" s="30"/>
      <c r="C25" s="23"/>
      <c r="D25" s="23"/>
      <c r="E25" s="31"/>
      <c r="F25" s="31"/>
      <c r="G25" s="34"/>
      <c r="L25" s="35"/>
      <c r="M25" s="13"/>
      <c r="N25" s="36"/>
      <c r="O25" s="37"/>
      <c r="P25" s="38"/>
      <c r="Q25" s="21"/>
      <c r="R25" s="2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15.75">
      <c r="A26" s="98"/>
      <c r="B26" s="95"/>
      <c r="C26" s="99" t="s">
        <v>94</v>
      </c>
      <c r="D26" s="99"/>
      <c r="E26" s="100"/>
      <c r="F26" s="100"/>
      <c r="G26" s="34"/>
      <c r="L26" s="35"/>
      <c r="M26" s="13"/>
      <c r="N26" s="36"/>
      <c r="O26" s="37"/>
      <c r="P26" s="38"/>
      <c r="Q26" s="21"/>
      <c r="R26" s="2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15.75">
      <c r="A27" s="98" t="s">
        <v>44</v>
      </c>
      <c r="B27" s="95"/>
      <c r="C27" s="99" t="s">
        <v>95</v>
      </c>
      <c r="D27" s="99"/>
      <c r="E27" s="101" t="s">
        <v>96</v>
      </c>
      <c r="F27" s="101"/>
      <c r="G27" s="94">
        <v>373460</v>
      </c>
      <c r="H27" s="95"/>
      <c r="I27" s="95"/>
      <c r="J27" s="95"/>
      <c r="K27" s="95"/>
      <c r="L27" s="95"/>
      <c r="M27" s="13"/>
      <c r="N27" s="36"/>
      <c r="O27" s="37"/>
      <c r="P27" s="38"/>
      <c r="Q27" s="21"/>
      <c r="R27" s="2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ht="15.75">
      <c r="A28" s="98" t="s">
        <v>47</v>
      </c>
      <c r="B28" s="95"/>
      <c r="C28" s="99" t="s">
        <v>97</v>
      </c>
      <c r="D28" s="99"/>
      <c r="E28" s="101" t="s">
        <v>49</v>
      </c>
      <c r="F28" s="101"/>
      <c r="G28" s="96">
        <f>IF(G27=0,0,G27/G19)</f>
        <v>1.5707104632638198E-3</v>
      </c>
      <c r="H28" s="95"/>
      <c r="I28" s="95"/>
      <c r="J28" s="95"/>
      <c r="K28" s="95"/>
      <c r="L28" s="97">
        <f>G28</f>
        <v>1.5707104632638198E-3</v>
      </c>
      <c r="M28" s="13"/>
      <c r="N28" s="36"/>
      <c r="O28" s="37"/>
      <c r="P28" s="38"/>
      <c r="Q28" s="21"/>
      <c r="R28" s="22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15.75">
      <c r="A29" s="30"/>
      <c r="C29" s="23"/>
      <c r="D29" s="23"/>
      <c r="E29" s="31"/>
      <c r="F29" s="31"/>
      <c r="G29" s="34"/>
      <c r="L29" s="35"/>
      <c r="M29" s="13"/>
      <c r="N29" s="36"/>
      <c r="O29" s="37"/>
      <c r="P29" s="38"/>
      <c r="Q29" s="21"/>
      <c r="R29" s="22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>
      <c r="A30" s="39"/>
      <c r="C30" s="23" t="s">
        <v>43</v>
      </c>
      <c r="D30" s="23"/>
      <c r="E30" s="40"/>
      <c r="F30" s="40"/>
      <c r="G30" s="13"/>
      <c r="L30" s="13"/>
      <c r="M30" s="13"/>
      <c r="N30" s="13"/>
      <c r="O30" s="21"/>
      <c r="P30" s="13"/>
      <c r="Q30" s="21"/>
      <c r="R30" s="22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15.75">
      <c r="A31" s="102" t="s">
        <v>50</v>
      </c>
      <c r="C31" s="23" t="s">
        <v>45</v>
      </c>
      <c r="D31" s="23"/>
      <c r="E31" s="31" t="s">
        <v>46</v>
      </c>
      <c r="F31" s="31"/>
      <c r="G31" s="32">
        <v>1755884</v>
      </c>
      <c r="M31" s="13"/>
      <c r="N31" s="41"/>
      <c r="O31" s="21"/>
      <c r="P31" s="42"/>
      <c r="Q31" s="5"/>
      <c r="R31" s="22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ht="15.75">
      <c r="A32" s="102" t="s">
        <v>53</v>
      </c>
      <c r="C32" s="23" t="s">
        <v>48</v>
      </c>
      <c r="D32" s="23"/>
      <c r="E32" s="31" t="s">
        <v>49</v>
      </c>
      <c r="F32" s="31"/>
      <c r="G32" s="34">
        <f>IF(G31=0,0,G31/G19)</f>
        <v>7.3849552055843442E-3</v>
      </c>
      <c r="L32" s="35">
        <f>G32</f>
        <v>7.3849552055843442E-3</v>
      </c>
      <c r="M32" s="13"/>
      <c r="N32" s="36"/>
      <c r="O32" s="21"/>
      <c r="P32" s="38"/>
      <c r="Q32" s="5"/>
      <c r="R32" s="2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>
      <c r="A33" s="39"/>
      <c r="C33" s="23"/>
      <c r="D33" s="23"/>
      <c r="E33" s="31"/>
      <c r="F33" s="31"/>
      <c r="G33" s="13"/>
      <c r="L33" s="13"/>
      <c r="M33" s="13"/>
      <c r="Q33" s="21"/>
      <c r="R33" s="22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ht="15.75">
      <c r="A34" s="103" t="s">
        <v>55</v>
      </c>
      <c r="B34" s="43"/>
      <c r="C34" s="28" t="s">
        <v>51</v>
      </c>
      <c r="D34" s="28"/>
      <c r="E34" s="24" t="s">
        <v>104</v>
      </c>
      <c r="F34" s="24"/>
      <c r="G34" s="44"/>
      <c r="L34" s="45">
        <f>L24+L28+L32</f>
        <v>5.8703198544973502E-2</v>
      </c>
      <c r="M34" s="13"/>
      <c r="Q34" s="21"/>
      <c r="R34" s="2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>
      <c r="A35" s="39"/>
      <c r="C35" s="23"/>
      <c r="D35" s="23"/>
      <c r="E35" s="31"/>
      <c r="F35" s="31"/>
      <c r="G35" s="13"/>
      <c r="L35" s="13"/>
      <c r="M35" s="13"/>
      <c r="N35" s="13"/>
      <c r="O35" s="21"/>
      <c r="P35" s="46"/>
      <c r="Q35" s="21"/>
      <c r="R35" s="2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>
      <c r="A36" s="47"/>
      <c r="B36" s="48"/>
      <c r="C36" s="13" t="s">
        <v>52</v>
      </c>
      <c r="D36" s="13"/>
      <c r="E36" s="31"/>
      <c r="F36" s="31"/>
      <c r="G36" s="13"/>
      <c r="L36" s="13"/>
      <c r="M36" s="49"/>
      <c r="N36" s="48"/>
      <c r="Q36" s="5"/>
      <c r="R36" s="21" t="s">
        <v>5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>
      <c r="A37" s="102" t="s">
        <v>57</v>
      </c>
      <c r="B37" s="48"/>
      <c r="C37" s="13" t="s">
        <v>18</v>
      </c>
      <c r="D37" s="13"/>
      <c r="E37" s="31" t="s">
        <v>54</v>
      </c>
      <c r="F37" s="31"/>
      <c r="G37" s="32">
        <v>4903257</v>
      </c>
      <c r="L37" s="13"/>
      <c r="M37" s="49"/>
      <c r="N37" s="48"/>
      <c r="Q37" s="5"/>
      <c r="R37" s="21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>
      <c r="A38" s="102" t="s">
        <v>60</v>
      </c>
      <c r="B38" s="48"/>
      <c r="C38" s="13" t="s">
        <v>56</v>
      </c>
      <c r="D38" s="13"/>
      <c r="E38" s="31" t="s">
        <v>62</v>
      </c>
      <c r="F38" s="31"/>
      <c r="G38" s="34">
        <f>G37/G20</f>
        <v>3.2872562116583834E-2</v>
      </c>
      <c r="L38" s="35">
        <f>G38</f>
        <v>3.2872562116583834E-2</v>
      </c>
      <c r="M38" s="49"/>
      <c r="N38" s="48"/>
      <c r="O38" s="21"/>
      <c r="P38" s="21"/>
      <c r="Q38" s="5"/>
      <c r="R38" s="21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>
      <c r="A39" s="39"/>
      <c r="C39" s="13"/>
      <c r="D39" s="13"/>
      <c r="E39" s="31"/>
      <c r="F39" s="31"/>
      <c r="G39" s="13"/>
      <c r="L39" s="13"/>
      <c r="M39" s="13"/>
      <c r="O39" s="4"/>
      <c r="P39" s="21"/>
      <c r="Q39" s="4"/>
      <c r="R39" s="2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>
      <c r="A40" s="39"/>
      <c r="C40" s="23" t="s">
        <v>19</v>
      </c>
      <c r="D40" s="23"/>
      <c r="E40" s="50"/>
      <c r="F40" s="50"/>
      <c r="M40" s="13"/>
      <c r="O40" s="21"/>
      <c r="P40" s="21"/>
      <c r="Q40" s="21"/>
      <c r="R40" s="2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>
      <c r="A41" s="102" t="s">
        <v>63</v>
      </c>
      <c r="C41" s="23" t="s">
        <v>58</v>
      </c>
      <c r="D41" s="23"/>
      <c r="E41" s="31" t="s">
        <v>59</v>
      </c>
      <c r="F41" s="31"/>
      <c r="G41" s="32">
        <v>12616797</v>
      </c>
      <c r="L41" s="13"/>
      <c r="M41" s="13"/>
      <c r="O41" s="21"/>
      <c r="P41" s="21"/>
      <c r="Q41" s="21"/>
      <c r="R41" s="2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>
      <c r="A42" s="102" t="s">
        <v>100</v>
      </c>
      <c r="B42" s="48"/>
      <c r="C42" s="13" t="s">
        <v>61</v>
      </c>
      <c r="D42" s="13"/>
      <c r="E42" s="31" t="s">
        <v>103</v>
      </c>
      <c r="F42" s="31"/>
      <c r="G42" s="51">
        <f>G41/G20</f>
        <v>8.4585907508994237E-2</v>
      </c>
      <c r="L42" s="35">
        <f>G42</f>
        <v>8.4585907508994237E-2</v>
      </c>
      <c r="M42" s="13"/>
      <c r="P42" s="2"/>
      <c r="Q42" s="5"/>
      <c r="R42" s="21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>
      <c r="A43" s="39"/>
      <c r="C43" s="23"/>
      <c r="D43" s="23"/>
      <c r="E43" s="31"/>
      <c r="F43" s="31"/>
      <c r="G43" s="13"/>
      <c r="L43" s="13"/>
      <c r="M43" s="13"/>
      <c r="N43" s="50"/>
      <c r="O43" s="21"/>
      <c r="P43" s="21"/>
      <c r="Q43" s="21"/>
      <c r="R43" s="2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ht="15.75">
      <c r="A44" s="103" t="s">
        <v>101</v>
      </c>
      <c r="B44" s="43"/>
      <c r="C44" s="28" t="s">
        <v>64</v>
      </c>
      <c r="D44" s="28"/>
      <c r="E44" s="24" t="s">
        <v>102</v>
      </c>
      <c r="F44" s="24"/>
      <c r="G44" s="44"/>
      <c r="L44" s="45">
        <f>L38+L42</f>
        <v>0.11745846962557807</v>
      </c>
      <c r="M44" s="13"/>
      <c r="N44" s="50"/>
      <c r="O44" s="21"/>
      <c r="P44" s="21"/>
      <c r="Q44" s="21"/>
      <c r="R44" s="2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>
      <c r="M45" s="52"/>
      <c r="N45" s="52"/>
      <c r="O45" s="21"/>
      <c r="P45" s="21"/>
      <c r="Q45" s="21"/>
      <c r="R45" s="2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>
      <c r="M46" s="52"/>
      <c r="N46" s="52"/>
      <c r="O46" s="21"/>
      <c r="P46" s="21"/>
      <c r="Q46" s="21"/>
      <c r="R46" s="2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>
      <c r="M47" s="52"/>
      <c r="N47" s="52"/>
      <c r="O47" s="21"/>
      <c r="P47" s="21"/>
      <c r="Q47" s="21"/>
      <c r="R47" s="2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ht="15.75">
      <c r="A48" s="47"/>
      <c r="B48" s="48"/>
      <c r="C48" s="53"/>
      <c r="D48" s="53"/>
      <c r="E48" s="40"/>
      <c r="F48" s="40"/>
      <c r="G48" s="13"/>
      <c r="H48" s="53"/>
      <c r="I48" s="53"/>
      <c r="J48" s="34"/>
      <c r="K48" s="53"/>
      <c r="L48" s="13"/>
      <c r="M48" s="13"/>
      <c r="N48" s="36"/>
      <c r="O48" s="21"/>
      <c r="P48" s="21"/>
      <c r="Q48" s="42"/>
      <c r="R48" s="21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ht="15.75">
      <c r="A49" s="47"/>
      <c r="B49" s="48"/>
      <c r="C49" s="53"/>
      <c r="D49" s="53"/>
      <c r="E49" s="40"/>
      <c r="F49" s="40"/>
      <c r="G49" s="13"/>
      <c r="H49" s="53"/>
      <c r="I49" s="53"/>
      <c r="J49" s="34"/>
      <c r="K49" s="53"/>
      <c r="L49" s="13"/>
      <c r="M49" s="13"/>
      <c r="N49" s="36"/>
      <c r="O49" s="21"/>
      <c r="P49" s="21"/>
      <c r="Q49" s="42"/>
      <c r="R49" s="21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>
      <c r="A50" s="54"/>
      <c r="B50" s="3"/>
      <c r="C50" s="47"/>
      <c r="D50" s="47"/>
      <c r="E50" s="40"/>
      <c r="F50" s="40"/>
      <c r="G50" s="13"/>
      <c r="H50" s="53"/>
      <c r="I50" s="53"/>
      <c r="J50" s="34"/>
      <c r="K50" s="53"/>
      <c r="M50" s="13"/>
      <c r="N50" s="105"/>
      <c r="O50" s="55"/>
      <c r="P50" s="21"/>
      <c r="Q50" s="42"/>
      <c r="R50" s="21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ht="15.75">
      <c r="A51" s="104"/>
      <c r="B51" s="3"/>
      <c r="C51" s="47"/>
      <c r="D51" s="47"/>
      <c r="E51" s="40"/>
      <c r="F51" s="40"/>
      <c r="G51" s="13"/>
      <c r="H51" s="53"/>
      <c r="I51" s="53"/>
      <c r="J51" s="34"/>
      <c r="K51" s="53"/>
      <c r="M51" s="13"/>
      <c r="N51" s="36"/>
      <c r="O51" s="55"/>
      <c r="P51" s="21"/>
      <c r="Q51" s="42"/>
      <c r="R51" s="21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ht="15.75">
      <c r="A52" s="54"/>
      <c r="B52" s="3"/>
      <c r="C52" s="47"/>
      <c r="D52" s="47"/>
      <c r="E52" s="40"/>
      <c r="F52" s="40"/>
      <c r="G52" s="13"/>
      <c r="H52" s="53"/>
      <c r="I52" s="53"/>
      <c r="J52" s="34"/>
      <c r="K52" s="53"/>
      <c r="M52" s="13"/>
      <c r="N52" s="36"/>
      <c r="O52" s="55"/>
      <c r="P52" s="21"/>
      <c r="Q52" s="42"/>
      <c r="R52" s="21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>
      <c r="A53" s="91"/>
      <c r="C53" s="53"/>
      <c r="D53" s="53"/>
      <c r="E53" s="53"/>
      <c r="F53" s="53"/>
      <c r="G53" s="13"/>
      <c r="H53" s="53"/>
      <c r="I53" s="53"/>
      <c r="J53" s="53"/>
      <c r="K53" s="53"/>
      <c r="M53" s="13"/>
      <c r="N53" s="13"/>
      <c r="O53" s="21"/>
      <c r="P53" s="21"/>
      <c r="Q53" s="5"/>
      <c r="R53" s="21" t="s">
        <v>5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>
      <c r="N54" s="93"/>
    </row>
    <row r="55" spans="1:65">
      <c r="N55" s="93"/>
    </row>
    <row r="58" spans="1:65">
      <c r="A58" s="15"/>
      <c r="C58" s="53"/>
      <c r="D58" s="53"/>
      <c r="E58" s="53"/>
      <c r="F58" s="53"/>
      <c r="G58" s="13"/>
      <c r="H58" s="53"/>
      <c r="I58" s="53"/>
      <c r="J58" s="53"/>
      <c r="K58" s="53"/>
      <c r="M58" s="13"/>
      <c r="N58" s="6" t="s">
        <v>29</v>
      </c>
      <c r="O58" s="21"/>
      <c r="P58" s="4"/>
      <c r="Q58" s="21"/>
      <c r="R58" s="22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>
      <c r="A59" s="15"/>
      <c r="C59" s="23" t="str">
        <f>C6</f>
        <v>Formula Rate calculation</v>
      </c>
      <c r="D59" s="23"/>
      <c r="E59" s="53"/>
      <c r="F59" s="53"/>
      <c r="G59" s="53" t="str">
        <f>G6</f>
        <v xml:space="preserve">     Rate Formula Template</v>
      </c>
      <c r="H59" s="53"/>
      <c r="I59" s="53"/>
      <c r="J59" s="53"/>
      <c r="K59" s="53"/>
      <c r="M59" s="13"/>
      <c r="N59" s="56" t="str">
        <f>N6</f>
        <v>Otter Tail Power Company</v>
      </c>
      <c r="O59" s="21"/>
      <c r="P59" s="4"/>
      <c r="Q59" s="21"/>
      <c r="R59" s="22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>
      <c r="A60" s="15"/>
      <c r="C60" s="23"/>
      <c r="D60" s="23"/>
      <c r="E60" s="53"/>
      <c r="F60" s="53"/>
      <c r="G60" s="53" t="str">
        <f>G7</f>
        <v xml:space="preserve"> Utilizing Attachment O Data</v>
      </c>
      <c r="H60" s="53"/>
      <c r="I60" s="53"/>
      <c r="J60" s="53"/>
      <c r="K60" s="53"/>
      <c r="L60" s="13"/>
      <c r="M60" s="13"/>
      <c r="O60" s="21"/>
      <c r="P60" s="4"/>
      <c r="Q60" s="21"/>
      <c r="R60" s="22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ht="14.25" customHeight="1">
      <c r="A61" s="15"/>
      <c r="C61" s="53"/>
      <c r="D61" s="53"/>
      <c r="E61" s="53"/>
      <c r="F61" s="53"/>
      <c r="G61" s="53"/>
      <c r="H61" s="53"/>
      <c r="I61" s="53"/>
      <c r="J61" s="53"/>
      <c r="K61" s="53"/>
      <c r="M61" s="13"/>
      <c r="N61" s="53" t="s">
        <v>65</v>
      </c>
      <c r="O61" s="21"/>
      <c r="P61" s="4"/>
      <c r="Q61" s="21"/>
      <c r="R61" s="22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>
      <c r="A62" s="15"/>
      <c r="E62" s="53"/>
      <c r="F62" s="53"/>
      <c r="G62" s="53" t="str">
        <f>G9</f>
        <v>Otter Tail Power Company</v>
      </c>
      <c r="H62" s="53"/>
      <c r="I62" s="53"/>
      <c r="J62" s="53"/>
      <c r="K62" s="53"/>
      <c r="L62" s="53"/>
      <c r="M62" s="13"/>
      <c r="N62" s="13"/>
      <c r="O62" s="21"/>
      <c r="P62" s="4"/>
      <c r="Q62" s="21"/>
      <c r="R62" s="22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1:65">
      <c r="A63" s="15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1"/>
      <c r="P63" s="4"/>
      <c r="Q63" s="21"/>
      <c r="R63" s="22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65" ht="15.75">
      <c r="A64" s="15"/>
      <c r="C64" s="53"/>
      <c r="D64" s="53"/>
      <c r="E64" s="28" t="s">
        <v>66</v>
      </c>
      <c r="F64" s="28"/>
      <c r="H64" s="10"/>
      <c r="I64" s="10"/>
      <c r="J64" s="10"/>
      <c r="K64" s="10"/>
      <c r="L64" s="10"/>
      <c r="M64" s="13"/>
      <c r="N64" s="13"/>
      <c r="O64" s="21"/>
      <c r="P64" s="4"/>
      <c r="Q64" s="21"/>
      <c r="R64" s="22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65" ht="15.75">
      <c r="A65" s="15"/>
      <c r="C65" s="53"/>
      <c r="D65" s="53"/>
      <c r="E65" s="28"/>
      <c r="F65" s="28"/>
      <c r="H65" s="10"/>
      <c r="I65" s="10"/>
      <c r="J65" s="10"/>
      <c r="K65" s="10"/>
      <c r="L65" s="10"/>
      <c r="M65" s="13"/>
      <c r="N65" s="13"/>
      <c r="O65" s="21"/>
      <c r="P65" s="4"/>
      <c r="Q65" s="21"/>
      <c r="R65" s="22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ht="15.75">
      <c r="A66" s="15"/>
      <c r="C66" s="57">
        <v>-1</v>
      </c>
      <c r="D66" s="57">
        <v>-2</v>
      </c>
      <c r="E66" s="57">
        <v>-3</v>
      </c>
      <c r="F66" s="57">
        <v>-4</v>
      </c>
      <c r="G66" s="57">
        <v>-5</v>
      </c>
      <c r="H66" s="57">
        <v>-6</v>
      </c>
      <c r="I66" s="57">
        <v>-7</v>
      </c>
      <c r="J66" s="57">
        <v>-8</v>
      </c>
      <c r="K66" s="57">
        <v>-9</v>
      </c>
      <c r="L66" s="57">
        <v>-10</v>
      </c>
      <c r="M66" s="57">
        <v>-11</v>
      </c>
      <c r="N66" s="57">
        <v>-12</v>
      </c>
      <c r="O66" s="21"/>
      <c r="P66" s="4"/>
      <c r="Q66" s="21"/>
      <c r="R66" s="22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ht="63">
      <c r="A67" s="58" t="s">
        <v>4</v>
      </c>
      <c r="B67" s="59"/>
      <c r="C67" s="59" t="s">
        <v>67</v>
      </c>
      <c r="D67" s="60" t="s">
        <v>68</v>
      </c>
      <c r="E67" s="61" t="s">
        <v>69</v>
      </c>
      <c r="F67" s="61" t="s">
        <v>51</v>
      </c>
      <c r="G67" s="62" t="s">
        <v>70</v>
      </c>
      <c r="H67" s="61" t="s">
        <v>71</v>
      </c>
      <c r="I67" s="61" t="s">
        <v>64</v>
      </c>
      <c r="J67" s="62" t="s">
        <v>72</v>
      </c>
      <c r="K67" s="61" t="s">
        <v>73</v>
      </c>
      <c r="L67" s="63" t="s">
        <v>74</v>
      </c>
      <c r="M67" s="64" t="s">
        <v>75</v>
      </c>
      <c r="N67" s="63" t="s">
        <v>76</v>
      </c>
      <c r="O67" s="37"/>
      <c r="P67" s="4"/>
      <c r="Q67" s="21"/>
      <c r="R67" s="22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ht="33.75" customHeight="1">
      <c r="A68" s="65"/>
      <c r="B68" s="66"/>
      <c r="C68" s="66"/>
      <c r="D68" s="66"/>
      <c r="E68" s="67" t="s">
        <v>11</v>
      </c>
      <c r="F68" s="67" t="s">
        <v>105</v>
      </c>
      <c r="G68" s="68" t="s">
        <v>77</v>
      </c>
      <c r="H68" s="67" t="s">
        <v>12</v>
      </c>
      <c r="I68" s="67" t="s">
        <v>106</v>
      </c>
      <c r="J68" s="68" t="s">
        <v>78</v>
      </c>
      <c r="K68" s="67" t="s">
        <v>13</v>
      </c>
      <c r="L68" s="68" t="s">
        <v>79</v>
      </c>
      <c r="M68" s="69" t="s">
        <v>80</v>
      </c>
      <c r="N68" s="70" t="s">
        <v>81</v>
      </c>
      <c r="O68" s="21"/>
      <c r="P68" s="4"/>
      <c r="Q68" s="21"/>
      <c r="R68" s="22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65">
      <c r="A69" s="71"/>
      <c r="B69" s="10"/>
      <c r="C69" s="10"/>
      <c r="D69" s="10"/>
      <c r="E69" s="10"/>
      <c r="F69" s="10"/>
      <c r="G69" s="72"/>
      <c r="H69" s="10"/>
      <c r="I69" s="10"/>
      <c r="J69" s="72"/>
      <c r="K69" s="10"/>
      <c r="L69" s="72"/>
      <c r="M69" s="13"/>
      <c r="N69" s="73"/>
      <c r="O69" s="21"/>
      <c r="P69" s="4"/>
      <c r="Q69" s="21"/>
      <c r="R69" s="22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1:65">
      <c r="A70" s="74" t="s">
        <v>17</v>
      </c>
      <c r="C70" s="111" t="s">
        <v>108</v>
      </c>
      <c r="D70" s="115">
        <v>279</v>
      </c>
      <c r="E70" s="75">
        <v>5791451</v>
      </c>
      <c r="F70" s="35">
        <f>$L$34</f>
        <v>5.8703198544973502E-2</v>
      </c>
      <c r="G70" s="92">
        <f>E70*F70</f>
        <v>339976.69791648531</v>
      </c>
      <c r="H70" s="75">
        <f>E70</f>
        <v>5791451</v>
      </c>
      <c r="I70" s="35">
        <f>$L$44</f>
        <v>0.11745846962557807</v>
      </c>
      <c r="J70" s="92">
        <f>H70*I70</f>
        <v>680254.9713715238</v>
      </c>
      <c r="K70" s="77">
        <v>0</v>
      </c>
      <c r="L70" s="76">
        <f>G70+J70+K70</f>
        <v>1020231.6692880092</v>
      </c>
      <c r="M70" s="78">
        <v>0</v>
      </c>
      <c r="N70" s="73">
        <f>L70+M70</f>
        <v>1020231.6692880092</v>
      </c>
      <c r="O70" s="79"/>
      <c r="P70" s="79"/>
      <c r="Q70" s="79"/>
      <c r="R70" s="79"/>
      <c r="S70" s="79"/>
      <c r="T70" s="79"/>
      <c r="U70" s="79"/>
    </row>
    <row r="71" spans="1:65">
      <c r="A71" s="74" t="s">
        <v>82</v>
      </c>
      <c r="C71" s="112" t="s">
        <v>109</v>
      </c>
      <c r="D71" s="115">
        <v>286</v>
      </c>
      <c r="E71" s="75">
        <v>11353061</v>
      </c>
      <c r="F71" s="35">
        <f>$L$34</f>
        <v>5.8703198544973502E-2</v>
      </c>
      <c r="G71" s="92">
        <f>E71*F71</f>
        <v>666460.99397619546</v>
      </c>
      <c r="H71" s="75">
        <f>E71</f>
        <v>11353061</v>
      </c>
      <c r="I71" s="35">
        <f>$L$44</f>
        <v>0.11745846962557807</v>
      </c>
      <c r="J71" s="92">
        <f>H71*I71</f>
        <v>1333513.170625835</v>
      </c>
      <c r="K71" s="77">
        <v>0</v>
      </c>
      <c r="L71" s="76">
        <f>G71+J71+K71</f>
        <v>1999974.1646020305</v>
      </c>
      <c r="M71" s="78">
        <v>0</v>
      </c>
      <c r="N71" s="73">
        <f>L71+M71</f>
        <v>1999974.1646020305</v>
      </c>
      <c r="O71" s="79"/>
      <c r="P71" s="79"/>
      <c r="Q71" s="79"/>
      <c r="R71" s="79"/>
      <c r="S71" s="79"/>
      <c r="T71" s="79"/>
      <c r="U71" s="79"/>
    </row>
    <row r="72" spans="1:65">
      <c r="A72" s="74" t="s">
        <v>83</v>
      </c>
      <c r="C72" s="113" t="s">
        <v>110</v>
      </c>
      <c r="D72" s="115">
        <v>1462</v>
      </c>
      <c r="E72" s="75">
        <v>151692</v>
      </c>
      <c r="F72" s="35">
        <f>$L$34</f>
        <v>5.8703198544973502E-2</v>
      </c>
      <c r="G72" s="92">
        <f>E72*F72</f>
        <v>8904.805593684121</v>
      </c>
      <c r="H72" s="75">
        <v>151284</v>
      </c>
      <c r="I72" s="35">
        <f>$L$44</f>
        <v>0.11745846962557807</v>
      </c>
      <c r="J72" s="92">
        <f>H72*I72</f>
        <v>17769.587118835952</v>
      </c>
      <c r="K72" s="77">
        <v>2123.1999999999998</v>
      </c>
      <c r="L72" s="76">
        <f>G72+J72+K72</f>
        <v>28797.592712520072</v>
      </c>
      <c r="M72" s="75">
        <v>0</v>
      </c>
      <c r="N72" s="117">
        <f>L72+M72</f>
        <v>28797.592712520072</v>
      </c>
      <c r="O72" s="79"/>
      <c r="P72" s="79"/>
      <c r="Q72" s="79"/>
      <c r="R72" s="79"/>
      <c r="S72" s="79"/>
      <c r="T72" s="79"/>
      <c r="U72" s="79"/>
    </row>
    <row r="73" spans="1:65">
      <c r="A73" s="114" t="s">
        <v>112</v>
      </c>
      <c r="B73" s="91"/>
      <c r="C73" s="110" t="s">
        <v>111</v>
      </c>
      <c r="D73" s="115">
        <v>3156</v>
      </c>
      <c r="E73" s="118">
        <v>1290542</v>
      </c>
      <c r="F73" s="116">
        <f>$L$34</f>
        <v>5.8703198544973502E-2</v>
      </c>
      <c r="G73" s="119">
        <f>E73*F73</f>
        <v>75758.943256627186</v>
      </c>
      <c r="H73" s="118">
        <f>E73</f>
        <v>1290542</v>
      </c>
      <c r="I73" s="116">
        <f>$L$44</f>
        <v>0.11745846962557807</v>
      </c>
      <c r="J73" s="119">
        <f>H73*I73</f>
        <v>151585.08830753277</v>
      </c>
      <c r="K73" s="77">
        <v>0</v>
      </c>
      <c r="L73" s="120">
        <f>G73+J73+K73</f>
        <v>227344.03156415996</v>
      </c>
      <c r="M73" s="121">
        <v>0</v>
      </c>
      <c r="N73" s="117">
        <f>L73+M73</f>
        <v>227344.03156415996</v>
      </c>
      <c r="O73" s="79"/>
      <c r="P73" s="79"/>
      <c r="Q73" s="79"/>
      <c r="R73" s="79"/>
      <c r="S73" s="79"/>
      <c r="T73" s="79"/>
      <c r="U73" s="79"/>
    </row>
    <row r="74" spans="1:65">
      <c r="A74" s="74"/>
      <c r="G74" s="76"/>
      <c r="J74" s="76"/>
      <c r="L74" s="76"/>
      <c r="N74" s="76"/>
      <c r="O74" s="79"/>
      <c r="P74" s="79"/>
      <c r="Q74" s="79"/>
      <c r="R74" s="79"/>
      <c r="S74" s="79"/>
      <c r="T74" s="79"/>
      <c r="U74" s="79"/>
    </row>
    <row r="75" spans="1:65">
      <c r="A75" s="74"/>
      <c r="G75" s="76"/>
      <c r="J75" s="76"/>
      <c r="L75" s="76"/>
      <c r="N75" s="76"/>
      <c r="O75" s="79"/>
      <c r="P75" s="79"/>
      <c r="Q75" s="79"/>
      <c r="R75" s="79"/>
      <c r="S75" s="79"/>
      <c r="T75" s="79"/>
      <c r="U75" s="79"/>
    </row>
    <row r="76" spans="1:65">
      <c r="A76" s="74"/>
      <c r="G76" s="76"/>
      <c r="J76" s="76"/>
      <c r="L76" s="76"/>
      <c r="N76" s="76"/>
      <c r="O76" s="79"/>
      <c r="P76" s="79"/>
      <c r="Q76" s="79"/>
      <c r="R76" s="79"/>
      <c r="S76" s="79"/>
      <c r="T76" s="79"/>
      <c r="U76" s="79"/>
    </row>
    <row r="77" spans="1:65">
      <c r="A77" s="74"/>
      <c r="G77" s="76"/>
      <c r="J77" s="76"/>
      <c r="L77" s="76"/>
      <c r="N77" s="76"/>
      <c r="O77" s="79"/>
      <c r="P77" s="79"/>
      <c r="Q77" s="79"/>
      <c r="R77" s="79"/>
      <c r="S77" s="79"/>
      <c r="T77" s="79"/>
      <c r="U77" s="79"/>
    </row>
    <row r="78" spans="1:65">
      <c r="A78" s="74"/>
      <c r="C78" s="79"/>
      <c r="D78" s="79"/>
      <c r="E78" s="79"/>
      <c r="F78" s="79"/>
      <c r="G78" s="80"/>
      <c r="H78" s="79"/>
      <c r="I78" s="79"/>
      <c r="J78" s="80"/>
      <c r="K78" s="79"/>
      <c r="L78" s="80"/>
      <c r="M78" s="79"/>
      <c r="N78" s="80"/>
      <c r="O78" s="79"/>
      <c r="P78" s="79"/>
      <c r="Q78" s="79"/>
      <c r="R78" s="79"/>
      <c r="S78" s="79"/>
      <c r="T78" s="79"/>
      <c r="U78" s="79"/>
    </row>
    <row r="79" spans="1:65">
      <c r="A79" s="74"/>
      <c r="C79" s="79"/>
      <c r="D79" s="79"/>
      <c r="E79" s="79"/>
      <c r="F79" s="79"/>
      <c r="G79" s="80"/>
      <c r="H79" s="79"/>
      <c r="I79" s="79"/>
      <c r="J79" s="80"/>
      <c r="K79" s="79"/>
      <c r="L79" s="80"/>
      <c r="M79" s="79"/>
      <c r="N79" s="80"/>
      <c r="O79" s="79"/>
      <c r="P79" s="79"/>
      <c r="Q79" s="79"/>
      <c r="R79" s="79"/>
      <c r="S79" s="79"/>
      <c r="T79" s="79"/>
      <c r="U79" s="79"/>
    </row>
    <row r="80" spans="1:65">
      <c r="A80" s="74"/>
      <c r="C80" s="79"/>
      <c r="D80" s="79"/>
      <c r="E80" s="79"/>
      <c r="F80" s="79"/>
      <c r="G80" s="80"/>
      <c r="H80" s="79"/>
      <c r="I80" s="79"/>
      <c r="J80" s="80"/>
      <c r="K80" s="79"/>
      <c r="L80" s="80"/>
      <c r="M80" s="79"/>
      <c r="N80" s="80"/>
      <c r="O80" s="79"/>
      <c r="P80" s="79"/>
      <c r="Q80" s="79"/>
      <c r="R80" s="79"/>
      <c r="S80" s="79"/>
      <c r="T80" s="79"/>
      <c r="U80" s="79"/>
    </row>
    <row r="81" spans="1:21">
      <c r="A81" s="74"/>
      <c r="C81" s="79"/>
      <c r="D81" s="79"/>
      <c r="E81" s="79"/>
      <c r="F81" s="79"/>
      <c r="G81" s="80"/>
      <c r="H81" s="79"/>
      <c r="I81" s="79"/>
      <c r="J81" s="80"/>
      <c r="K81" s="79"/>
      <c r="L81" s="80"/>
      <c r="M81" s="79"/>
      <c r="N81" s="80"/>
      <c r="O81" s="79"/>
      <c r="P81" s="79"/>
      <c r="Q81" s="79"/>
      <c r="R81" s="79"/>
      <c r="S81" s="79"/>
      <c r="T81" s="79"/>
      <c r="U81" s="79"/>
    </row>
    <row r="82" spans="1:21">
      <c r="A82" s="74"/>
      <c r="C82" s="79"/>
      <c r="D82" s="79"/>
      <c r="E82" s="79"/>
      <c r="F82" s="79"/>
      <c r="G82" s="80"/>
      <c r="H82" s="79"/>
      <c r="I82" s="79"/>
      <c r="J82" s="80"/>
      <c r="K82" s="79"/>
      <c r="L82" s="80"/>
      <c r="M82" s="79"/>
      <c r="N82" s="80"/>
      <c r="O82" s="79"/>
      <c r="P82" s="79"/>
      <c r="Q82" s="79"/>
      <c r="R82" s="79"/>
      <c r="S82" s="79"/>
      <c r="T82" s="79"/>
      <c r="U82" s="79"/>
    </row>
    <row r="83" spans="1:21">
      <c r="A83" s="74"/>
      <c r="C83" s="79"/>
      <c r="D83" s="79"/>
      <c r="E83" s="79"/>
      <c r="F83" s="79"/>
      <c r="G83" s="80"/>
      <c r="H83" s="79"/>
      <c r="I83" s="79"/>
      <c r="J83" s="80"/>
      <c r="K83" s="79"/>
      <c r="L83" s="80"/>
      <c r="M83" s="79"/>
      <c r="N83" s="80"/>
      <c r="O83" s="79"/>
      <c r="P83" s="79"/>
      <c r="Q83" s="79"/>
      <c r="R83" s="79"/>
      <c r="S83" s="79"/>
      <c r="T83" s="79"/>
      <c r="U83" s="79"/>
    </row>
    <row r="84" spans="1:21">
      <c r="A84" s="74"/>
      <c r="C84" s="79"/>
      <c r="D84" s="79"/>
      <c r="E84" s="79"/>
      <c r="F84" s="79"/>
      <c r="G84" s="80"/>
      <c r="H84" s="79"/>
      <c r="I84" s="79"/>
      <c r="J84" s="80"/>
      <c r="K84" s="79"/>
      <c r="L84" s="80"/>
      <c r="M84" s="79"/>
      <c r="N84" s="80"/>
      <c r="O84" s="79"/>
      <c r="P84" s="79"/>
      <c r="Q84" s="79"/>
      <c r="R84" s="79"/>
      <c r="S84" s="79"/>
      <c r="T84" s="79"/>
      <c r="U84" s="79"/>
    </row>
    <row r="85" spans="1:21">
      <c r="A85" s="74"/>
      <c r="C85" s="79"/>
      <c r="D85" s="79"/>
      <c r="E85" s="79"/>
      <c r="F85" s="79"/>
      <c r="G85" s="80"/>
      <c r="H85" s="79"/>
      <c r="I85" s="79"/>
      <c r="J85" s="80"/>
      <c r="K85" s="79"/>
      <c r="L85" s="80"/>
      <c r="M85" s="79"/>
      <c r="N85" s="80"/>
      <c r="O85" s="79"/>
      <c r="P85" s="79"/>
      <c r="Q85" s="79"/>
      <c r="R85" s="79"/>
      <c r="S85" s="79"/>
      <c r="T85" s="79"/>
      <c r="U85" s="79"/>
    </row>
    <row r="86" spans="1:21">
      <c r="A86" s="74"/>
      <c r="C86" s="79"/>
      <c r="D86" s="79"/>
      <c r="E86" s="79"/>
      <c r="F86" s="79"/>
      <c r="G86" s="80"/>
      <c r="H86" s="79"/>
      <c r="I86" s="79"/>
      <c r="J86" s="80"/>
      <c r="K86" s="79"/>
      <c r="L86" s="80"/>
      <c r="M86" s="79"/>
      <c r="N86" s="80"/>
      <c r="O86" s="79"/>
      <c r="P86" s="79"/>
      <c r="Q86" s="79"/>
      <c r="R86" s="79"/>
      <c r="S86" s="79"/>
      <c r="T86" s="79"/>
      <c r="U86" s="79"/>
    </row>
    <row r="87" spans="1:21">
      <c r="A87" s="74"/>
      <c r="C87" s="79"/>
      <c r="D87" s="79"/>
      <c r="E87" s="79"/>
      <c r="F87" s="79"/>
      <c r="G87" s="80"/>
      <c r="H87" s="79"/>
      <c r="I87" s="79"/>
      <c r="J87" s="80"/>
      <c r="K87" s="79"/>
      <c r="L87" s="80"/>
      <c r="M87" s="79"/>
      <c r="N87" s="80"/>
      <c r="O87" s="79"/>
      <c r="P87" s="79"/>
      <c r="Q87" s="79"/>
      <c r="R87" s="79"/>
      <c r="S87" s="79"/>
      <c r="T87" s="79"/>
      <c r="U87" s="79"/>
    </row>
    <row r="88" spans="1:21">
      <c r="A88" s="74"/>
      <c r="C88" s="79"/>
      <c r="D88" s="79"/>
      <c r="E88" s="79"/>
      <c r="F88" s="79"/>
      <c r="G88" s="80"/>
      <c r="H88" s="79"/>
      <c r="I88" s="79"/>
      <c r="J88" s="80"/>
      <c r="K88" s="79"/>
      <c r="L88" s="80"/>
      <c r="M88" s="79"/>
      <c r="N88" s="80"/>
      <c r="O88" s="79"/>
      <c r="P88" s="79"/>
      <c r="Q88" s="79"/>
      <c r="R88" s="79"/>
      <c r="S88" s="79"/>
      <c r="T88" s="79"/>
      <c r="U88" s="79"/>
    </row>
    <row r="89" spans="1:21">
      <c r="A89" s="81"/>
      <c r="B89" s="82"/>
      <c r="C89" s="83"/>
      <c r="D89" s="83"/>
      <c r="E89" s="83"/>
      <c r="F89" s="83"/>
      <c r="G89" s="84"/>
      <c r="H89" s="83"/>
      <c r="I89" s="83"/>
      <c r="J89" s="84"/>
      <c r="K89" s="83"/>
      <c r="L89" s="84"/>
      <c r="M89" s="83"/>
      <c r="N89" s="84"/>
      <c r="O89" s="79"/>
      <c r="P89" s="79"/>
      <c r="Q89" s="79"/>
      <c r="R89" s="79"/>
      <c r="S89" s="79"/>
      <c r="T89" s="79"/>
      <c r="U89" s="79"/>
    </row>
    <row r="90" spans="1:21">
      <c r="A90" s="39" t="s">
        <v>84</v>
      </c>
      <c r="B90" s="48"/>
      <c r="C90" s="23" t="s">
        <v>85</v>
      </c>
      <c r="D90" s="23"/>
      <c r="E90" s="40"/>
      <c r="F90" s="40"/>
      <c r="G90" s="13"/>
      <c r="H90" s="13"/>
      <c r="I90" s="13"/>
      <c r="J90" s="13"/>
      <c r="K90" s="13"/>
      <c r="L90" s="106">
        <f>SUM(L70:L89)</f>
        <v>3276347.4581667194</v>
      </c>
      <c r="M90" s="106">
        <f>SUM(M70:M89)</f>
        <v>0</v>
      </c>
      <c r="N90" s="106">
        <f>SUM(N70:N89)</f>
        <v>3276347.4581667194</v>
      </c>
      <c r="O90" s="79"/>
      <c r="P90" s="79"/>
      <c r="Q90" s="79"/>
      <c r="R90" s="79"/>
      <c r="S90" s="79"/>
      <c r="T90" s="79"/>
      <c r="U90" s="79"/>
    </row>
    <row r="91" spans="1:2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1:21">
      <c r="A92" s="85">
        <v>3</v>
      </c>
      <c r="B92" s="79"/>
      <c r="C92" s="79" t="s">
        <v>86</v>
      </c>
      <c r="D92" s="79"/>
      <c r="E92" s="79"/>
      <c r="F92" s="79"/>
      <c r="G92" s="79"/>
      <c r="H92" s="79"/>
      <c r="I92" s="79"/>
      <c r="J92" s="79"/>
      <c r="K92" s="79"/>
      <c r="L92" s="86">
        <f>L90</f>
        <v>3276347.4581667194</v>
      </c>
      <c r="M92" s="79"/>
      <c r="N92" s="79"/>
      <c r="O92" s="79"/>
      <c r="P92" s="79"/>
      <c r="Q92" s="79"/>
      <c r="R92" s="79"/>
      <c r="S92" s="79"/>
      <c r="T92" s="79"/>
      <c r="U92" s="79"/>
    </row>
    <row r="93" spans="1:2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1:2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1:21">
      <c r="A95" s="79" t="s">
        <v>20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1:21" ht="15.75" thickBot="1">
      <c r="A96" s="87" t="s">
        <v>21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1:21">
      <c r="A97" s="88" t="s">
        <v>22</v>
      </c>
      <c r="B97" s="79"/>
      <c r="C97" s="215" t="s">
        <v>90</v>
      </c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79"/>
      <c r="P97" s="79"/>
      <c r="Q97" s="79"/>
      <c r="R97" s="79"/>
      <c r="S97" s="79"/>
      <c r="T97" s="79"/>
      <c r="U97" s="79"/>
    </row>
    <row r="98" spans="1:21">
      <c r="A98" s="88" t="s">
        <v>23</v>
      </c>
      <c r="B98" s="79"/>
      <c r="C98" s="215" t="s">
        <v>91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79"/>
      <c r="P98" s="79"/>
      <c r="Q98" s="79"/>
      <c r="R98" s="79"/>
      <c r="S98" s="79"/>
      <c r="T98" s="79"/>
      <c r="U98" s="79"/>
    </row>
    <row r="99" spans="1:21" ht="27" customHeight="1">
      <c r="A99" s="90" t="s">
        <v>24</v>
      </c>
      <c r="B99" s="79"/>
      <c r="C99" s="213" t="s">
        <v>92</v>
      </c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79"/>
      <c r="P99" s="79"/>
      <c r="Q99" s="79"/>
      <c r="R99" s="79"/>
      <c r="S99" s="79"/>
      <c r="T99" s="79"/>
      <c r="U99" s="79"/>
    </row>
    <row r="100" spans="1:21">
      <c r="A100" s="90" t="s">
        <v>25</v>
      </c>
      <c r="B100" s="79"/>
      <c r="C100" s="214" t="s">
        <v>93</v>
      </c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79"/>
      <c r="P100" s="79"/>
      <c r="Q100" s="79"/>
      <c r="R100" s="79"/>
      <c r="S100" s="79"/>
      <c r="T100" s="79"/>
      <c r="U100" s="79"/>
    </row>
    <row r="101" spans="1:21">
      <c r="A101" s="88" t="s">
        <v>26</v>
      </c>
      <c r="B101" s="79"/>
      <c r="C101" s="212" t="s">
        <v>87</v>
      </c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79"/>
      <c r="P101" s="79"/>
      <c r="Q101" s="79"/>
      <c r="R101" s="79"/>
      <c r="S101" s="79"/>
      <c r="T101" s="79"/>
      <c r="U101" s="79"/>
    </row>
    <row r="102" spans="1:21">
      <c r="A102" s="88" t="s">
        <v>27</v>
      </c>
      <c r="B102" s="79"/>
      <c r="C102" s="212" t="s">
        <v>88</v>
      </c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79"/>
      <c r="P102" s="79"/>
      <c r="Q102" s="79"/>
      <c r="R102" s="79"/>
      <c r="S102" s="79"/>
      <c r="T102" s="79"/>
      <c r="U102" s="79"/>
    </row>
    <row r="103" spans="1:21">
      <c r="A103" s="88" t="s">
        <v>28</v>
      </c>
      <c r="B103" s="79"/>
      <c r="C103" s="212" t="s">
        <v>89</v>
      </c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79"/>
      <c r="P103" s="79"/>
      <c r="Q103" s="79"/>
      <c r="R103" s="79"/>
      <c r="S103" s="79"/>
      <c r="T103" s="79"/>
      <c r="U103" s="79"/>
    </row>
    <row r="104" spans="1:21">
      <c r="A104" s="107" t="s">
        <v>98</v>
      </c>
      <c r="B104" s="95"/>
      <c r="C104" s="211" t="s">
        <v>99</v>
      </c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79"/>
      <c r="P104" s="79"/>
      <c r="Q104" s="79"/>
      <c r="R104" s="79"/>
      <c r="S104" s="79"/>
      <c r="T104" s="79"/>
      <c r="U104" s="79"/>
    </row>
    <row r="105" spans="1:21">
      <c r="A105" s="88"/>
      <c r="B105" s="7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79"/>
      <c r="P105" s="79"/>
      <c r="Q105" s="79"/>
      <c r="R105" s="79"/>
      <c r="S105" s="79"/>
      <c r="T105" s="79"/>
      <c r="U105" s="79"/>
    </row>
    <row r="106" spans="1:21">
      <c r="A106" s="88"/>
      <c r="B106" s="7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79"/>
      <c r="P106" s="79"/>
      <c r="Q106" s="79"/>
      <c r="R106" s="79"/>
      <c r="S106" s="79"/>
      <c r="T106" s="79"/>
      <c r="U106" s="79"/>
    </row>
    <row r="107" spans="1:21">
      <c r="A107" s="88"/>
      <c r="B107" s="7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79"/>
      <c r="P107" s="79"/>
      <c r="Q107" s="79"/>
      <c r="R107" s="79"/>
      <c r="S107" s="79"/>
      <c r="T107" s="79"/>
      <c r="U107" s="79"/>
    </row>
    <row r="108" spans="1:21">
      <c r="A108" s="88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1:21">
      <c r="A109" s="54"/>
      <c r="B109" s="3"/>
      <c r="C109" s="47"/>
      <c r="D109" s="47"/>
      <c r="E109" s="40"/>
      <c r="F109" s="40"/>
      <c r="G109" s="13"/>
      <c r="H109" s="53"/>
      <c r="I109" s="53"/>
      <c r="J109" s="34"/>
      <c r="K109" s="53"/>
      <c r="M109" s="13"/>
      <c r="N109" s="105"/>
      <c r="O109" s="79"/>
      <c r="P109" s="79"/>
      <c r="Q109" s="79"/>
      <c r="R109" s="79"/>
      <c r="S109" s="79"/>
      <c r="T109" s="79"/>
      <c r="U109" s="79"/>
    </row>
    <row r="110" spans="1:21" ht="15.75">
      <c r="A110" s="104"/>
      <c r="B110" s="3"/>
      <c r="C110" s="47"/>
      <c r="D110" s="47"/>
      <c r="E110" s="40"/>
      <c r="F110" s="40"/>
      <c r="G110" s="13"/>
      <c r="H110" s="53"/>
      <c r="I110" s="53"/>
      <c r="J110" s="34"/>
      <c r="K110" s="53"/>
      <c r="M110" s="13"/>
      <c r="N110" s="36"/>
      <c r="O110" s="79"/>
      <c r="P110" s="79"/>
      <c r="Q110" s="79"/>
      <c r="R110" s="79"/>
      <c r="S110" s="79"/>
      <c r="T110" s="79"/>
      <c r="U110" s="79"/>
    </row>
    <row r="111" spans="1:21">
      <c r="A111" s="91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</row>
    <row r="112" spans="1:21"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</row>
    <row r="113" spans="3:21"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spans="3:21"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</row>
    <row r="115" spans="3:21"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</row>
    <row r="116" spans="3:21"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</row>
    <row r="117" spans="3:21"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</row>
    <row r="118" spans="3:21"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</row>
    <row r="119" spans="3:21"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</row>
    <row r="120" spans="3:21"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</row>
    <row r="121" spans="3:21"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</row>
    <row r="122" spans="3:21"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</row>
    <row r="123" spans="3:21"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</row>
    <row r="124" spans="3:21"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</row>
    <row r="125" spans="3:21"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</row>
    <row r="126" spans="3:21"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</row>
    <row r="127" spans="3:21"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</row>
    <row r="128" spans="3:21"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</row>
    <row r="129" spans="3:21"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</row>
    <row r="130" spans="3:21"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</row>
    <row r="131" spans="3:21"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</row>
    <row r="132" spans="3:21"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</row>
    <row r="133" spans="3:21"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</row>
    <row r="134" spans="3:21"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</row>
    <row r="135" spans="3:21"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</row>
    <row r="136" spans="3:21"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</row>
    <row r="137" spans="3:21"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</row>
    <row r="138" spans="3:21"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</row>
    <row r="139" spans="3:21"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</row>
    <row r="140" spans="3:21"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</row>
    <row r="141" spans="3:21"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</row>
    <row r="142" spans="3:21"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</row>
    <row r="143" spans="3:21"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</row>
    <row r="144" spans="3:21"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</row>
    <row r="145" spans="3:21"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</row>
    <row r="146" spans="3:21"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</row>
    <row r="147" spans="3:21"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</row>
    <row r="148" spans="3:21"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</row>
    <row r="149" spans="3:21"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</row>
    <row r="150" spans="3:21"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</row>
    <row r="151" spans="3:21"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</row>
    <row r="152" spans="3:21"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</row>
    <row r="153" spans="3:21"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</row>
    <row r="154" spans="3:21"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</row>
    <row r="155" spans="3:21"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</row>
    <row r="156" spans="3:21"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</row>
    <row r="157" spans="3:21"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</row>
    <row r="158" spans="3:21"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</row>
    <row r="159" spans="3:21"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</row>
    <row r="160" spans="3:21"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</row>
    <row r="161" spans="3:21"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</row>
    <row r="162" spans="3:21"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</row>
    <row r="163" spans="3:21"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</row>
    <row r="164" spans="3:21"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</row>
    <row r="165" spans="3:21"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</row>
    <row r="166" spans="3:21"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</row>
    <row r="167" spans="3:21"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</row>
    <row r="168" spans="3:21"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</row>
    <row r="169" spans="3:21"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3:21"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</row>
    <row r="171" spans="3:21"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</row>
    <row r="172" spans="3:21"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</row>
    <row r="173" spans="3:21"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</row>
    <row r="174" spans="3:21"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</row>
    <row r="175" spans="3:21"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</row>
    <row r="176" spans="3:21"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</row>
    <row r="177" spans="3:21"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3:21"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</row>
    <row r="179" spans="3:21"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</row>
    <row r="180" spans="3:21"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</row>
    <row r="181" spans="3:21"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</row>
    <row r="182" spans="3:21"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</row>
    <row r="183" spans="3:21"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</row>
    <row r="184" spans="3:21"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</row>
    <row r="185" spans="3:21"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</row>
    <row r="186" spans="3:21"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</row>
    <row r="187" spans="3:21"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</row>
    <row r="188" spans="3:21"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</row>
    <row r="189" spans="3:21"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</row>
    <row r="190" spans="3:21"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</row>
    <row r="191" spans="3:21"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</row>
    <row r="192" spans="3:21"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</row>
    <row r="193" spans="3:21"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3:21"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3:21"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3:21"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</row>
    <row r="197" spans="3:21"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</row>
    <row r="198" spans="3:21"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</row>
    <row r="199" spans="3:21"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</row>
    <row r="200" spans="3:21"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</row>
    <row r="201" spans="3:21"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3:21"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3:21"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</row>
    <row r="204" spans="3:21"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</row>
    <row r="205" spans="3:21"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</row>
    <row r="206" spans="3:21"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</row>
    <row r="207" spans="3:21"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</row>
    <row r="208" spans="3:21"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3:21"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</row>
    <row r="210" spans="3:21"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3:21"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3:21"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3:21"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</row>
    <row r="214" spans="3:21"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  <row r="215" spans="3:21"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</row>
    <row r="216" spans="3:21"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</row>
    <row r="217" spans="3:21"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</row>
    <row r="218" spans="3:21"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</row>
    <row r="219" spans="3:21"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</row>
    <row r="220" spans="3:21"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</row>
    <row r="221" spans="3:21"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</row>
    <row r="222" spans="3:21"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</row>
    <row r="223" spans="3:21"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</row>
    <row r="224" spans="3:21"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</row>
    <row r="225" spans="3:21"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</row>
    <row r="226" spans="3:21"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</row>
    <row r="227" spans="3:21"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</row>
    <row r="228" spans="3:21"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</row>
    <row r="229" spans="3:21"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</row>
    <row r="230" spans="3:21"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</row>
    <row r="231" spans="3:21"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</row>
    <row r="232" spans="3:21"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</row>
    <row r="233" spans="3:21"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</row>
    <row r="234" spans="3:21"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</row>
    <row r="235" spans="3:21"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</row>
    <row r="236" spans="3:21"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</row>
    <row r="237" spans="3:21"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</row>
    <row r="238" spans="3:21"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</row>
    <row r="239" spans="3:21"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</row>
    <row r="240" spans="3:21"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</row>
    <row r="241" spans="3:21"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</row>
    <row r="242" spans="3:21"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</row>
    <row r="243" spans="3:21"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</row>
    <row r="244" spans="3:21"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</row>
    <row r="245" spans="3:21"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</row>
    <row r="246" spans="3:21"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</row>
    <row r="247" spans="3:21"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</row>
    <row r="248" spans="3:21"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</row>
    <row r="249" spans="3:21"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</row>
    <row r="250" spans="3:21"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</row>
    <row r="251" spans="3:21"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</row>
    <row r="252" spans="3:21"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</row>
    <row r="253" spans="3:21"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</row>
    <row r="254" spans="3:21"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</row>
    <row r="255" spans="3:21"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</row>
    <row r="256" spans="3:21"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</row>
    <row r="257" spans="3:21"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</row>
    <row r="258" spans="3:21"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</row>
    <row r="259" spans="3:21"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</row>
    <row r="260" spans="3:21"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</row>
    <row r="261" spans="3:21"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</row>
    <row r="262" spans="3:21"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</row>
    <row r="263" spans="3:21"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</row>
    <row r="264" spans="3:21"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</row>
    <row r="265" spans="3:21"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</row>
    <row r="266" spans="3:21"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</row>
    <row r="267" spans="3:21"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</row>
    <row r="268" spans="3:21"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</row>
    <row r="269" spans="3:21"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</row>
    <row r="270" spans="3:21"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</row>
    <row r="271" spans="3:21"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</row>
    <row r="272" spans="3:21"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</row>
    <row r="273" spans="3:21"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</row>
    <row r="274" spans="3:21"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</row>
    <row r="275" spans="3:21"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</row>
    <row r="276" spans="3:21"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</row>
    <row r="277" spans="3:21"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</row>
    <row r="278" spans="3:21"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</row>
    <row r="279" spans="3:21"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</row>
    <row r="280" spans="3:21"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</row>
    <row r="281" spans="3:21"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</row>
    <row r="282" spans="3:21"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</row>
    <row r="283" spans="3:21"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</row>
    <row r="284" spans="3:21"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</row>
    <row r="285" spans="3:21"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</row>
    <row r="286" spans="3:21"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</row>
    <row r="287" spans="3:21"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</row>
    <row r="288" spans="3:21"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</row>
    <row r="289" spans="3:21"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</row>
    <row r="290" spans="3:21"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</row>
    <row r="291" spans="3:21"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</row>
    <row r="292" spans="3:21"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</row>
    <row r="293" spans="3:21"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</row>
    <row r="294" spans="3:21"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</row>
    <row r="295" spans="3:21"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</row>
    <row r="296" spans="3:21"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</row>
    <row r="297" spans="3:21"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</row>
    <row r="298" spans="3:21"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</row>
    <row r="299" spans="3:21"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</row>
    <row r="300" spans="3:21"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</row>
    <row r="301" spans="3:21"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</row>
    <row r="302" spans="3:21"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</row>
    <row r="303" spans="3:21"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</row>
    <row r="304" spans="3:21"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</row>
    <row r="305" spans="3:14"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</row>
    <row r="306" spans="3:14"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</row>
  </sheetData>
  <mergeCells count="8">
    <mergeCell ref="C104:N104"/>
    <mergeCell ref="C103:N103"/>
    <mergeCell ref="C99:N99"/>
    <mergeCell ref="C100:N100"/>
    <mergeCell ref="C97:N97"/>
    <mergeCell ref="C98:N98"/>
    <mergeCell ref="C101:N101"/>
    <mergeCell ref="C102:N102"/>
  </mergeCells>
  <phoneticPr fontId="0" type="noConversion"/>
  <printOptions horizontalCentered="1"/>
  <pageMargins left="0.32" right="0.3" top="0.77" bottom="0.75" header="0.5" footer="0.5"/>
  <pageSetup scale="51" fitToHeight="0" orientation="landscape" horizontalDpi="300" verticalDpi="300" r:id="rId1"/>
  <headerFooter alignWithMargins="0"/>
  <rowBreaks count="1" manualBreakCount="1">
    <brk id="5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opLeftCell="A28" workbookViewId="0">
      <selection activeCell="P46" sqref="P46"/>
    </sheetView>
  </sheetViews>
  <sheetFormatPr defaultRowHeight="15"/>
  <cols>
    <col min="1" max="1" width="16.5546875" customWidth="1"/>
    <col min="2" max="2" width="25.5546875" customWidth="1"/>
    <col min="3" max="3" width="10" customWidth="1"/>
    <col min="4" max="4" width="8.88671875" customWidth="1"/>
    <col min="5" max="11" width="8.5546875" customWidth="1"/>
    <col min="12" max="12" width="9" customWidth="1"/>
    <col min="13" max="13" width="7.109375" hidden="1" customWidth="1"/>
  </cols>
  <sheetData>
    <row r="1" spans="1:16" s="123" customFormat="1" ht="18">
      <c r="A1" s="122" t="s">
        <v>113</v>
      </c>
    </row>
    <row r="2" spans="1:16">
      <c r="A2" s="124"/>
    </row>
    <row r="3" spans="1:16">
      <c r="A3" s="125" t="s">
        <v>114</v>
      </c>
      <c r="B3" s="126">
        <v>2011</v>
      </c>
      <c r="C3" s="127"/>
      <c r="D3" s="127"/>
      <c r="E3" s="127"/>
    </row>
    <row r="4" spans="1:16">
      <c r="A4" s="124"/>
      <c r="B4" s="127"/>
      <c r="C4" s="127"/>
      <c r="D4" s="127"/>
      <c r="E4" s="127"/>
    </row>
    <row r="5" spans="1:16">
      <c r="A5" s="125" t="s">
        <v>115</v>
      </c>
      <c r="B5" s="128" t="s">
        <v>0</v>
      </c>
      <c r="C5" s="127"/>
      <c r="D5" s="127"/>
      <c r="E5" s="127"/>
    </row>
    <row r="6" spans="1:16">
      <c r="A6" s="124"/>
      <c r="B6" s="127"/>
      <c r="C6" s="127"/>
      <c r="D6" s="127"/>
      <c r="E6" s="127"/>
      <c r="M6" s="129" t="s">
        <v>116</v>
      </c>
    </row>
    <row r="7" spans="1:16">
      <c r="A7" s="130"/>
      <c r="B7" s="131" t="s">
        <v>117</v>
      </c>
      <c r="C7" s="132">
        <f>'[3]Project Descriptions'!A4</f>
        <v>279</v>
      </c>
      <c r="D7" s="132">
        <f>'[3]Project Descriptions'!A5</f>
        <v>286</v>
      </c>
      <c r="E7" s="132">
        <f>'[3]Project Descriptions'!A6</f>
        <v>1462</v>
      </c>
      <c r="F7" s="132">
        <f>'[3]Project Descriptions'!A7</f>
        <v>3156</v>
      </c>
      <c r="G7" s="133" t="s">
        <v>118</v>
      </c>
      <c r="H7" s="133" t="s">
        <v>119</v>
      </c>
      <c r="I7" s="133" t="s">
        <v>120</v>
      </c>
      <c r="J7" s="133" t="s">
        <v>121</v>
      </c>
      <c r="K7" s="133" t="s">
        <v>122</v>
      </c>
      <c r="L7" s="133" t="s">
        <v>123</v>
      </c>
      <c r="M7" s="134" t="s">
        <v>124</v>
      </c>
    </row>
    <row r="8" spans="1:16">
      <c r="A8" s="130"/>
      <c r="B8" s="131" t="s">
        <v>125</v>
      </c>
      <c r="C8" s="133" t="s">
        <v>126</v>
      </c>
      <c r="D8" s="133" t="s">
        <v>126</v>
      </c>
      <c r="E8" s="133" t="s">
        <v>126</v>
      </c>
      <c r="F8" s="133" t="s">
        <v>126</v>
      </c>
      <c r="G8" s="133" t="s">
        <v>127</v>
      </c>
      <c r="H8" s="133" t="s">
        <v>127</v>
      </c>
      <c r="I8" s="133" t="s">
        <v>127</v>
      </c>
      <c r="J8" s="133" t="s">
        <v>127</v>
      </c>
      <c r="K8" s="133" t="s">
        <v>127</v>
      </c>
      <c r="L8" s="133" t="s">
        <v>127</v>
      </c>
    </row>
    <row r="9" spans="1:16" ht="15" customHeight="1">
      <c r="A9" s="130"/>
      <c r="B9" s="131" t="s">
        <v>128</v>
      </c>
      <c r="C9" s="133" t="s">
        <v>116</v>
      </c>
      <c r="D9" s="133" t="s">
        <v>116</v>
      </c>
      <c r="E9" s="133" t="s">
        <v>124</v>
      </c>
      <c r="F9" s="133" t="s">
        <v>116</v>
      </c>
      <c r="G9" s="133" t="s">
        <v>116</v>
      </c>
      <c r="H9" s="133" t="s">
        <v>116</v>
      </c>
      <c r="I9" s="133" t="s">
        <v>116</v>
      </c>
      <c r="J9" s="133" t="s">
        <v>116</v>
      </c>
      <c r="K9" s="133" t="s">
        <v>124</v>
      </c>
      <c r="L9" s="133" t="s">
        <v>124</v>
      </c>
    </row>
    <row r="10" spans="1:16">
      <c r="A10" s="135" t="s">
        <v>129</v>
      </c>
      <c r="B10" s="136" t="str">
        <f xml:space="preserve"> "December " &amp; B3-1</f>
        <v>December 2010</v>
      </c>
      <c r="C10" s="204">
        <v>2588308.59</v>
      </c>
      <c r="D10" s="207">
        <v>4963391.46</v>
      </c>
      <c r="E10" s="137">
        <v>0</v>
      </c>
      <c r="F10" s="205">
        <v>104184.03</v>
      </c>
      <c r="G10" s="139">
        <v>0</v>
      </c>
      <c r="H10" s="138">
        <v>0</v>
      </c>
      <c r="I10" s="139">
        <v>0</v>
      </c>
      <c r="J10" s="138">
        <v>0</v>
      </c>
      <c r="K10" s="139">
        <v>0</v>
      </c>
      <c r="L10" s="138">
        <v>0</v>
      </c>
      <c r="P10" s="210"/>
    </row>
    <row r="11" spans="1:16">
      <c r="A11" s="140" t="s">
        <v>130</v>
      </c>
      <c r="B11" s="141" t="str">
        <f xml:space="preserve"> "January " &amp; B3</f>
        <v>January 2011</v>
      </c>
      <c r="C11" s="142">
        <v>2771445.57</v>
      </c>
      <c r="D11" s="143">
        <v>6334908.3700000001</v>
      </c>
      <c r="E11" s="142">
        <v>0</v>
      </c>
      <c r="F11" s="208">
        <v>117517.19</v>
      </c>
      <c r="G11" s="145">
        <v>0</v>
      </c>
      <c r="H11" s="144">
        <v>0</v>
      </c>
      <c r="I11" s="145">
        <v>0</v>
      </c>
      <c r="J11" s="144">
        <v>0</v>
      </c>
      <c r="K11" s="145">
        <v>0</v>
      </c>
      <c r="L11" s="144">
        <v>0</v>
      </c>
      <c r="P11" s="210"/>
    </row>
    <row r="12" spans="1:16">
      <c r="A12" s="140"/>
      <c r="B12" s="146" t="s">
        <v>131</v>
      </c>
      <c r="C12" s="142">
        <v>4701992.8499999996</v>
      </c>
      <c r="D12" s="143">
        <v>7393257.5899999999</v>
      </c>
      <c r="E12" s="142">
        <v>0</v>
      </c>
      <c r="F12" s="208">
        <v>141211.47</v>
      </c>
      <c r="G12" s="145">
        <v>0</v>
      </c>
      <c r="H12" s="144">
        <v>0</v>
      </c>
      <c r="I12" s="145">
        <v>0</v>
      </c>
      <c r="J12" s="144">
        <v>0</v>
      </c>
      <c r="K12" s="145">
        <v>0</v>
      </c>
      <c r="L12" s="144">
        <v>0</v>
      </c>
      <c r="P12" s="210"/>
    </row>
    <row r="13" spans="1:16">
      <c r="A13" s="140"/>
      <c r="B13" s="146" t="s">
        <v>132</v>
      </c>
      <c r="C13" s="142">
        <v>5412617.1900000004</v>
      </c>
      <c r="D13" s="143">
        <v>10208999.92</v>
      </c>
      <c r="E13" s="142">
        <v>0</v>
      </c>
      <c r="F13" s="208">
        <v>184092.88</v>
      </c>
      <c r="G13" s="145">
        <v>0</v>
      </c>
      <c r="H13" s="144">
        <v>0</v>
      </c>
      <c r="I13" s="145">
        <v>0</v>
      </c>
      <c r="J13" s="144">
        <v>0</v>
      </c>
      <c r="K13" s="145">
        <v>0</v>
      </c>
      <c r="L13" s="144">
        <v>0</v>
      </c>
      <c r="P13" s="210"/>
    </row>
    <row r="14" spans="1:16">
      <c r="A14" s="140"/>
      <c r="B14" s="146" t="s">
        <v>133</v>
      </c>
      <c r="C14" s="142">
        <v>4509697.95</v>
      </c>
      <c r="D14" s="143">
        <v>12619785.59</v>
      </c>
      <c r="E14" s="142">
        <v>0</v>
      </c>
      <c r="F14" s="208">
        <v>290573.86</v>
      </c>
      <c r="G14" s="145">
        <v>0</v>
      </c>
      <c r="H14" s="144">
        <v>0</v>
      </c>
      <c r="I14" s="145">
        <v>0</v>
      </c>
      <c r="J14" s="144">
        <v>0</v>
      </c>
      <c r="K14" s="145">
        <v>0</v>
      </c>
      <c r="L14" s="144">
        <v>0</v>
      </c>
      <c r="P14" s="210"/>
    </row>
    <row r="15" spans="1:16">
      <c r="A15" s="140"/>
      <c r="B15" s="146" t="s">
        <v>134</v>
      </c>
      <c r="C15" s="142">
        <v>5393152.3700000001</v>
      </c>
      <c r="D15" s="143">
        <v>11512844.939999999</v>
      </c>
      <c r="E15" s="142">
        <v>0</v>
      </c>
      <c r="F15" s="208">
        <v>529998.91</v>
      </c>
      <c r="G15" s="145">
        <v>0</v>
      </c>
      <c r="H15" s="144">
        <v>0</v>
      </c>
      <c r="I15" s="145">
        <v>0</v>
      </c>
      <c r="J15" s="144">
        <v>0</v>
      </c>
      <c r="K15" s="145">
        <v>0</v>
      </c>
      <c r="L15" s="144">
        <v>0</v>
      </c>
      <c r="P15" s="210"/>
    </row>
    <row r="16" spans="1:16">
      <c r="A16" s="140"/>
      <c r="B16" s="146" t="s">
        <v>135</v>
      </c>
      <c r="C16" s="142">
        <v>4814987.29</v>
      </c>
      <c r="D16" s="143">
        <v>11429198.939999999</v>
      </c>
      <c r="E16" s="142">
        <v>0</v>
      </c>
      <c r="F16" s="208">
        <v>593385.05999999994</v>
      </c>
      <c r="G16" s="145">
        <v>0</v>
      </c>
      <c r="H16" s="144">
        <v>0</v>
      </c>
      <c r="I16" s="145">
        <v>0</v>
      </c>
      <c r="J16" s="144">
        <v>0</v>
      </c>
      <c r="K16" s="145">
        <v>0</v>
      </c>
      <c r="L16" s="144">
        <v>0</v>
      </c>
      <c r="P16" s="210"/>
    </row>
    <row r="17" spans="1:16">
      <c r="A17" s="140"/>
      <c r="B17" s="146" t="s">
        <v>136</v>
      </c>
      <c r="C17" s="142">
        <v>5148869.43</v>
      </c>
      <c r="D17" s="143">
        <v>13218917.470000001</v>
      </c>
      <c r="E17" s="142">
        <v>0</v>
      </c>
      <c r="F17" s="208">
        <v>636573.43999999994</v>
      </c>
      <c r="G17" s="145">
        <v>0</v>
      </c>
      <c r="H17" s="144">
        <v>0</v>
      </c>
      <c r="I17" s="145">
        <v>0</v>
      </c>
      <c r="J17" s="144">
        <v>0</v>
      </c>
      <c r="K17" s="145">
        <v>0</v>
      </c>
      <c r="L17" s="144">
        <v>0</v>
      </c>
      <c r="P17" s="210"/>
    </row>
    <row r="18" spans="1:16">
      <c r="A18" s="140"/>
      <c r="B18" s="146" t="s">
        <v>137</v>
      </c>
      <c r="C18" s="142">
        <v>6763092.6900000004</v>
      </c>
      <c r="D18" s="143">
        <v>12080977.23</v>
      </c>
      <c r="E18" s="142">
        <v>394398.95</v>
      </c>
      <c r="F18" s="208">
        <v>1820543.52</v>
      </c>
      <c r="G18" s="145">
        <v>0</v>
      </c>
      <c r="H18" s="144">
        <v>0</v>
      </c>
      <c r="I18" s="145">
        <v>0</v>
      </c>
      <c r="J18" s="144">
        <v>0</v>
      </c>
      <c r="K18" s="145">
        <v>0</v>
      </c>
      <c r="L18" s="144">
        <v>0</v>
      </c>
      <c r="P18" s="210"/>
    </row>
    <row r="19" spans="1:16">
      <c r="A19" s="140"/>
      <c r="B19" s="146" t="s">
        <v>138</v>
      </c>
      <c r="C19" s="142">
        <v>7430206.29</v>
      </c>
      <c r="D19" s="143">
        <v>13100825.220000001</v>
      </c>
      <c r="E19" s="142">
        <v>394398.95</v>
      </c>
      <c r="F19" s="208">
        <v>2155496.63</v>
      </c>
      <c r="G19" s="145">
        <v>0</v>
      </c>
      <c r="H19" s="144">
        <v>0</v>
      </c>
      <c r="I19" s="145">
        <v>0</v>
      </c>
      <c r="J19" s="144">
        <v>0</v>
      </c>
      <c r="K19" s="145">
        <v>0</v>
      </c>
      <c r="L19" s="144">
        <v>0</v>
      </c>
      <c r="P19" s="210"/>
    </row>
    <row r="20" spans="1:16">
      <c r="A20" s="140"/>
      <c r="B20" s="146" t="s">
        <v>139</v>
      </c>
      <c r="C20" s="142">
        <v>8219000.0899999999</v>
      </c>
      <c r="D20" s="143">
        <v>13979374.310000001</v>
      </c>
      <c r="E20" s="142">
        <v>394398.95</v>
      </c>
      <c r="F20" s="208">
        <v>2980497.1</v>
      </c>
      <c r="G20" s="145">
        <v>0</v>
      </c>
      <c r="H20" s="144">
        <v>0</v>
      </c>
      <c r="I20" s="145">
        <v>0</v>
      </c>
      <c r="J20" s="144">
        <v>0</v>
      </c>
      <c r="K20" s="145">
        <v>0</v>
      </c>
      <c r="L20" s="144">
        <v>0</v>
      </c>
      <c r="P20" s="210"/>
    </row>
    <row r="21" spans="1:16">
      <c r="A21" s="140"/>
      <c r="B21" s="146" t="s">
        <v>140</v>
      </c>
      <c r="C21" s="142">
        <v>8227675.9699999997</v>
      </c>
      <c r="D21" s="143">
        <v>14680573.57</v>
      </c>
      <c r="E21" s="142">
        <v>394398.95</v>
      </c>
      <c r="F21" s="208">
        <v>3343200.4699999997</v>
      </c>
      <c r="G21" s="145">
        <v>0</v>
      </c>
      <c r="H21" s="144">
        <v>0</v>
      </c>
      <c r="I21" s="145">
        <v>0</v>
      </c>
      <c r="J21" s="144">
        <v>0</v>
      </c>
      <c r="K21" s="145">
        <v>0</v>
      </c>
      <c r="L21" s="144">
        <v>0</v>
      </c>
      <c r="P21" s="210"/>
    </row>
    <row r="22" spans="1:16">
      <c r="A22" s="147"/>
      <c r="B22" s="148" t="str">
        <f xml:space="preserve"> "December " &amp; B3</f>
        <v>December 2011</v>
      </c>
      <c r="C22" s="142">
        <v>9307811.8800000008</v>
      </c>
      <c r="D22" s="143">
        <v>16066732.02</v>
      </c>
      <c r="E22" s="142">
        <v>394398.95</v>
      </c>
      <c r="F22" s="208">
        <v>3879774.64</v>
      </c>
      <c r="G22" s="145">
        <v>0</v>
      </c>
      <c r="H22" s="144">
        <v>0</v>
      </c>
      <c r="I22" s="145">
        <v>0</v>
      </c>
      <c r="J22" s="144">
        <v>0</v>
      </c>
      <c r="K22" s="145">
        <v>0</v>
      </c>
      <c r="L22" s="144">
        <v>0</v>
      </c>
      <c r="P22" s="210"/>
    </row>
    <row r="23" spans="1:16">
      <c r="A23" s="149"/>
      <c r="B23" s="150" t="s">
        <v>141</v>
      </c>
      <c r="C23" s="151">
        <f>AVERAGE(C10:C22)</f>
        <v>5791450.6276923064</v>
      </c>
      <c r="D23" s="152">
        <f>AVERAGE(D10:D22)</f>
        <v>11353060.510000002</v>
      </c>
      <c r="E23" s="151">
        <f t="shared" ref="E23:L23" si="0">AVERAGE(E10:E22)</f>
        <v>151691.90384615384</v>
      </c>
      <c r="F23" s="152">
        <f t="shared" si="0"/>
        <v>1290542.2461538462</v>
      </c>
      <c r="G23" s="154">
        <f t="shared" si="0"/>
        <v>0</v>
      </c>
      <c r="H23" s="153">
        <f t="shared" si="0"/>
        <v>0</v>
      </c>
      <c r="I23" s="154">
        <f t="shared" si="0"/>
        <v>0</v>
      </c>
      <c r="J23" s="153">
        <f t="shared" si="0"/>
        <v>0</v>
      </c>
      <c r="K23" s="154">
        <f t="shared" si="0"/>
        <v>0</v>
      </c>
      <c r="L23" s="153">
        <f t="shared" si="0"/>
        <v>0</v>
      </c>
    </row>
    <row r="24" spans="1:16">
      <c r="A24" s="149"/>
      <c r="B24" s="150"/>
      <c r="C24" s="155"/>
      <c r="D24" s="156"/>
      <c r="E24" s="155"/>
      <c r="F24" s="156"/>
      <c r="G24" s="155"/>
      <c r="H24" s="156"/>
      <c r="I24" s="155"/>
      <c r="J24" s="156"/>
      <c r="K24" s="155"/>
      <c r="L24" s="156"/>
    </row>
    <row r="25" spans="1:16">
      <c r="A25" s="149"/>
      <c r="B25" s="150"/>
      <c r="C25" s="155"/>
      <c r="D25" s="156"/>
      <c r="E25" s="155"/>
      <c r="F25" s="156"/>
      <c r="G25" s="155"/>
      <c r="H25" s="156"/>
      <c r="I25" s="155"/>
      <c r="J25" s="156"/>
      <c r="K25" s="155"/>
      <c r="L25" s="156"/>
    </row>
    <row r="26" spans="1:16">
      <c r="A26" s="135" t="s">
        <v>142</v>
      </c>
      <c r="B26" s="136" t="str">
        <f>B10</f>
        <v>December 2010</v>
      </c>
      <c r="C26" s="139">
        <v>0</v>
      </c>
      <c r="D26" s="138">
        <v>0</v>
      </c>
      <c r="E26" s="137">
        <v>0</v>
      </c>
      <c r="F26" s="138">
        <v>0</v>
      </c>
      <c r="G26" s="139">
        <v>0</v>
      </c>
      <c r="H26" s="138">
        <v>0</v>
      </c>
      <c r="I26" s="139">
        <v>0</v>
      </c>
      <c r="J26" s="138">
        <v>0</v>
      </c>
      <c r="K26" s="139">
        <v>0</v>
      </c>
      <c r="L26" s="138">
        <v>0</v>
      </c>
    </row>
    <row r="27" spans="1:16">
      <c r="A27" s="140" t="s">
        <v>143</v>
      </c>
      <c r="B27" s="141" t="str">
        <f>B11</f>
        <v>January 2011</v>
      </c>
      <c r="C27" s="145">
        <v>0</v>
      </c>
      <c r="D27" s="144">
        <v>0</v>
      </c>
      <c r="E27" s="142">
        <v>0</v>
      </c>
      <c r="F27" s="144">
        <v>0</v>
      </c>
      <c r="G27" s="145">
        <v>0</v>
      </c>
      <c r="H27" s="144">
        <v>0</v>
      </c>
      <c r="I27" s="145">
        <v>0</v>
      </c>
      <c r="J27" s="144">
        <v>0</v>
      </c>
      <c r="K27" s="145">
        <v>0</v>
      </c>
      <c r="L27" s="144">
        <v>0</v>
      </c>
    </row>
    <row r="28" spans="1:16">
      <c r="A28" s="140"/>
      <c r="B28" s="157" t="s">
        <v>131</v>
      </c>
      <c r="C28" s="145">
        <v>0</v>
      </c>
      <c r="D28" s="144">
        <v>0</v>
      </c>
      <c r="E28" s="142">
        <v>0</v>
      </c>
      <c r="F28" s="144">
        <v>0</v>
      </c>
      <c r="G28" s="145">
        <v>0</v>
      </c>
      <c r="H28" s="144">
        <v>0</v>
      </c>
      <c r="I28" s="145">
        <v>0</v>
      </c>
      <c r="J28" s="144">
        <v>0</v>
      </c>
      <c r="K28" s="145">
        <v>0</v>
      </c>
      <c r="L28" s="144">
        <v>0</v>
      </c>
    </row>
    <row r="29" spans="1:16">
      <c r="A29" s="140"/>
      <c r="B29" s="157" t="s">
        <v>132</v>
      </c>
      <c r="C29" s="145">
        <v>0</v>
      </c>
      <c r="D29" s="144">
        <v>0</v>
      </c>
      <c r="E29" s="142">
        <v>0</v>
      </c>
      <c r="F29" s="144">
        <v>0</v>
      </c>
      <c r="G29" s="145">
        <v>0</v>
      </c>
      <c r="H29" s="144">
        <v>0</v>
      </c>
      <c r="I29" s="145">
        <v>0</v>
      </c>
      <c r="J29" s="144">
        <v>0</v>
      </c>
      <c r="K29" s="145">
        <v>0</v>
      </c>
      <c r="L29" s="144">
        <v>0</v>
      </c>
    </row>
    <row r="30" spans="1:16">
      <c r="A30" s="140"/>
      <c r="B30" s="157" t="s">
        <v>133</v>
      </c>
      <c r="C30" s="145">
        <v>0</v>
      </c>
      <c r="D30" s="144">
        <v>0</v>
      </c>
      <c r="E30" s="142">
        <v>0</v>
      </c>
      <c r="F30" s="144">
        <v>0</v>
      </c>
      <c r="G30" s="145">
        <v>0</v>
      </c>
      <c r="H30" s="144">
        <v>0</v>
      </c>
      <c r="I30" s="145">
        <v>0</v>
      </c>
      <c r="J30" s="144">
        <v>0</v>
      </c>
      <c r="K30" s="145">
        <v>0</v>
      </c>
      <c r="L30" s="144">
        <v>0</v>
      </c>
    </row>
    <row r="31" spans="1:16">
      <c r="A31" s="140"/>
      <c r="B31" s="157" t="s">
        <v>134</v>
      </c>
      <c r="C31" s="145">
        <v>0</v>
      </c>
      <c r="D31" s="144">
        <v>0</v>
      </c>
      <c r="E31" s="142">
        <v>0</v>
      </c>
      <c r="F31" s="144">
        <v>0</v>
      </c>
      <c r="G31" s="145">
        <v>0</v>
      </c>
      <c r="H31" s="144">
        <v>0</v>
      </c>
      <c r="I31" s="145">
        <v>0</v>
      </c>
      <c r="J31" s="144">
        <v>0</v>
      </c>
      <c r="K31" s="145">
        <v>0</v>
      </c>
      <c r="L31" s="144">
        <v>0</v>
      </c>
    </row>
    <row r="32" spans="1:16">
      <c r="A32" s="140"/>
      <c r="B32" s="157" t="s">
        <v>135</v>
      </c>
      <c r="C32" s="145">
        <v>0</v>
      </c>
      <c r="D32" s="144">
        <v>0</v>
      </c>
      <c r="E32" s="142">
        <v>0</v>
      </c>
      <c r="F32" s="144">
        <v>0</v>
      </c>
      <c r="G32" s="145">
        <v>0</v>
      </c>
      <c r="H32" s="144">
        <v>0</v>
      </c>
      <c r="I32" s="145">
        <v>0</v>
      </c>
      <c r="J32" s="144">
        <v>0</v>
      </c>
      <c r="K32" s="145">
        <v>0</v>
      </c>
      <c r="L32" s="144">
        <v>0</v>
      </c>
    </row>
    <row r="33" spans="1:12">
      <c r="A33" s="140"/>
      <c r="B33" s="157" t="s">
        <v>136</v>
      </c>
      <c r="C33" s="145">
        <v>0</v>
      </c>
      <c r="D33" s="144">
        <v>0</v>
      </c>
      <c r="E33" s="142">
        <v>0</v>
      </c>
      <c r="F33" s="144">
        <v>0</v>
      </c>
      <c r="G33" s="145">
        <v>0</v>
      </c>
      <c r="H33" s="144">
        <v>0</v>
      </c>
      <c r="I33" s="145">
        <v>0</v>
      </c>
      <c r="J33" s="144">
        <v>0</v>
      </c>
      <c r="K33" s="145">
        <v>0</v>
      </c>
      <c r="L33" s="144">
        <v>0</v>
      </c>
    </row>
    <row r="34" spans="1:12">
      <c r="A34" s="140"/>
      <c r="B34" s="157" t="s">
        <v>137</v>
      </c>
      <c r="C34" s="145">
        <v>0</v>
      </c>
      <c r="D34" s="144">
        <v>0</v>
      </c>
      <c r="E34" s="142">
        <v>0</v>
      </c>
      <c r="F34" s="144">
        <v>0</v>
      </c>
      <c r="G34" s="145">
        <v>0</v>
      </c>
      <c r="H34" s="144">
        <v>0</v>
      </c>
      <c r="I34" s="145">
        <v>0</v>
      </c>
      <c r="J34" s="144">
        <v>0</v>
      </c>
      <c r="K34" s="145">
        <v>0</v>
      </c>
      <c r="L34" s="144">
        <v>0</v>
      </c>
    </row>
    <row r="35" spans="1:12">
      <c r="A35" s="140"/>
      <c r="B35" s="157" t="s">
        <v>138</v>
      </c>
      <c r="C35" s="145">
        <v>0</v>
      </c>
      <c r="D35" s="144">
        <v>0</v>
      </c>
      <c r="E35" s="142">
        <v>530.79999999999995</v>
      </c>
      <c r="F35" s="144">
        <v>0</v>
      </c>
      <c r="G35" s="145">
        <v>0</v>
      </c>
      <c r="H35" s="144">
        <v>0</v>
      </c>
      <c r="I35" s="145">
        <v>0</v>
      </c>
      <c r="J35" s="144">
        <v>0</v>
      </c>
      <c r="K35" s="145">
        <v>0</v>
      </c>
      <c r="L35" s="144">
        <v>0</v>
      </c>
    </row>
    <row r="36" spans="1:12">
      <c r="A36" s="140"/>
      <c r="B36" s="157" t="s">
        <v>139</v>
      </c>
      <c r="C36" s="145">
        <v>0</v>
      </c>
      <c r="D36" s="144">
        <v>0</v>
      </c>
      <c r="E36" s="142">
        <v>1061.5999999999999</v>
      </c>
      <c r="F36" s="144">
        <v>0</v>
      </c>
      <c r="G36" s="145">
        <v>0</v>
      </c>
      <c r="H36" s="144">
        <v>0</v>
      </c>
      <c r="I36" s="145">
        <v>0</v>
      </c>
      <c r="J36" s="144">
        <v>0</v>
      </c>
      <c r="K36" s="145">
        <v>0</v>
      </c>
      <c r="L36" s="144">
        <v>0</v>
      </c>
    </row>
    <row r="37" spans="1:12">
      <c r="A37" s="140"/>
      <c r="B37" s="157" t="s">
        <v>140</v>
      </c>
      <c r="C37" s="145">
        <v>0</v>
      </c>
      <c r="D37" s="144">
        <v>0</v>
      </c>
      <c r="E37" s="142">
        <v>1592.3999999999999</v>
      </c>
      <c r="F37" s="144">
        <v>0</v>
      </c>
      <c r="G37" s="145">
        <v>0</v>
      </c>
      <c r="H37" s="144">
        <v>0</v>
      </c>
      <c r="I37" s="145">
        <v>0</v>
      </c>
      <c r="J37" s="144">
        <v>0</v>
      </c>
      <c r="K37" s="145">
        <v>0</v>
      </c>
      <c r="L37" s="144">
        <v>0</v>
      </c>
    </row>
    <row r="38" spans="1:12">
      <c r="A38" s="147"/>
      <c r="B38" s="148" t="str">
        <f>+B22</f>
        <v>December 2011</v>
      </c>
      <c r="C38" s="145">
        <v>0</v>
      </c>
      <c r="D38" s="144">
        <v>0</v>
      </c>
      <c r="E38" s="142">
        <v>2123.1999999999998</v>
      </c>
      <c r="F38" s="144">
        <v>0</v>
      </c>
      <c r="G38" s="145">
        <v>0</v>
      </c>
      <c r="H38" s="144">
        <v>0</v>
      </c>
      <c r="I38" s="145">
        <v>0</v>
      </c>
      <c r="J38" s="144">
        <v>0</v>
      </c>
      <c r="K38" s="145">
        <v>0</v>
      </c>
      <c r="L38" s="144">
        <v>0</v>
      </c>
    </row>
    <row r="39" spans="1:12">
      <c r="A39" s="149"/>
      <c r="B39" s="150" t="s">
        <v>141</v>
      </c>
      <c r="C39" s="154">
        <f t="shared" ref="C39:L39" si="1">AVERAGE(C26:C38)</f>
        <v>0</v>
      </c>
      <c r="D39" s="153">
        <f t="shared" si="1"/>
        <v>0</v>
      </c>
      <c r="E39" s="151">
        <f t="shared" si="1"/>
        <v>408.30769230769232</v>
      </c>
      <c r="F39" s="153">
        <f t="shared" si="1"/>
        <v>0</v>
      </c>
      <c r="G39" s="154">
        <f t="shared" si="1"/>
        <v>0</v>
      </c>
      <c r="H39" s="153">
        <f t="shared" si="1"/>
        <v>0</v>
      </c>
      <c r="I39" s="154">
        <f t="shared" si="1"/>
        <v>0</v>
      </c>
      <c r="J39" s="153">
        <f t="shared" si="1"/>
        <v>0</v>
      </c>
      <c r="K39" s="154">
        <f t="shared" si="1"/>
        <v>0</v>
      </c>
      <c r="L39" s="153">
        <f t="shared" si="1"/>
        <v>0</v>
      </c>
    </row>
    <row r="40" spans="1:12" s="161" customFormat="1">
      <c r="A40" s="158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</row>
    <row r="41" spans="1:12">
      <c r="A41" s="149"/>
      <c r="B41" s="162"/>
      <c r="C41" s="163"/>
      <c r="D41" s="163"/>
      <c r="E41" s="163"/>
      <c r="F41" s="163"/>
      <c r="G41" s="163"/>
      <c r="H41" s="163"/>
      <c r="I41" s="163"/>
      <c r="J41" s="163"/>
      <c r="K41" s="163"/>
      <c r="L41" s="163"/>
    </row>
    <row r="42" spans="1:12">
      <c r="A42" s="149"/>
      <c r="B42" s="164"/>
      <c r="C42" s="162"/>
      <c r="D42" s="162"/>
      <c r="E42" s="162"/>
      <c r="F42" s="162"/>
      <c r="G42" s="162"/>
      <c r="H42" s="162"/>
      <c r="I42" s="162"/>
      <c r="J42" s="162"/>
      <c r="K42" s="162"/>
      <c r="L42" s="162"/>
    </row>
    <row r="43" spans="1:12">
      <c r="A43" s="135" t="s">
        <v>144</v>
      </c>
      <c r="B43" s="165" t="str">
        <f>B10</f>
        <v>December 2010</v>
      </c>
      <c r="C43" s="166">
        <f t="shared" ref="C43:L55" si="2">+C10-C26</f>
        <v>2588308.59</v>
      </c>
      <c r="D43" s="167">
        <f t="shared" si="2"/>
        <v>4963391.46</v>
      </c>
      <c r="E43" s="166">
        <f t="shared" si="2"/>
        <v>0</v>
      </c>
      <c r="F43" s="209">
        <f t="shared" si="2"/>
        <v>104184.03</v>
      </c>
      <c r="G43" s="169">
        <f t="shared" si="2"/>
        <v>0</v>
      </c>
      <c r="H43" s="168">
        <f t="shared" si="2"/>
        <v>0</v>
      </c>
      <c r="I43" s="169">
        <f t="shared" si="2"/>
        <v>0</v>
      </c>
      <c r="J43" s="168">
        <f t="shared" si="2"/>
        <v>0</v>
      </c>
      <c r="K43" s="169">
        <f t="shared" si="2"/>
        <v>0</v>
      </c>
      <c r="L43" s="168">
        <f t="shared" si="2"/>
        <v>0</v>
      </c>
    </row>
    <row r="44" spans="1:12">
      <c r="A44" s="140" t="s">
        <v>145</v>
      </c>
      <c r="B44" s="170" t="str">
        <f>B11</f>
        <v>January 2011</v>
      </c>
      <c r="C44" s="171">
        <f t="shared" si="2"/>
        <v>2771445.57</v>
      </c>
      <c r="D44" s="172">
        <f t="shared" si="2"/>
        <v>6334908.3700000001</v>
      </c>
      <c r="E44" s="171">
        <f t="shared" si="2"/>
        <v>0</v>
      </c>
      <c r="F44" s="206">
        <f t="shared" si="2"/>
        <v>117517.19</v>
      </c>
      <c r="G44" s="174">
        <f t="shared" si="2"/>
        <v>0</v>
      </c>
      <c r="H44" s="173">
        <f t="shared" si="2"/>
        <v>0</v>
      </c>
      <c r="I44" s="174">
        <f t="shared" si="2"/>
        <v>0</v>
      </c>
      <c r="J44" s="173">
        <f t="shared" si="2"/>
        <v>0</v>
      </c>
      <c r="K44" s="174">
        <f t="shared" si="2"/>
        <v>0</v>
      </c>
      <c r="L44" s="173">
        <f t="shared" si="2"/>
        <v>0</v>
      </c>
    </row>
    <row r="45" spans="1:12">
      <c r="A45" s="140"/>
      <c r="B45" s="157" t="s">
        <v>131</v>
      </c>
      <c r="C45" s="171">
        <f t="shared" si="2"/>
        <v>4701992.8499999996</v>
      </c>
      <c r="D45" s="172">
        <f t="shared" si="2"/>
        <v>7393257.5899999999</v>
      </c>
      <c r="E45" s="171">
        <f t="shared" si="2"/>
        <v>0</v>
      </c>
      <c r="F45" s="206">
        <f t="shared" si="2"/>
        <v>141211.47</v>
      </c>
      <c r="G45" s="174">
        <f t="shared" si="2"/>
        <v>0</v>
      </c>
      <c r="H45" s="173">
        <f t="shared" si="2"/>
        <v>0</v>
      </c>
      <c r="I45" s="174">
        <f t="shared" si="2"/>
        <v>0</v>
      </c>
      <c r="J45" s="173">
        <f t="shared" si="2"/>
        <v>0</v>
      </c>
      <c r="K45" s="174">
        <f t="shared" si="2"/>
        <v>0</v>
      </c>
      <c r="L45" s="173">
        <f t="shared" si="2"/>
        <v>0</v>
      </c>
    </row>
    <row r="46" spans="1:12">
      <c r="A46" s="140"/>
      <c r="B46" s="157" t="s">
        <v>132</v>
      </c>
      <c r="C46" s="171">
        <f t="shared" si="2"/>
        <v>5412617.1900000004</v>
      </c>
      <c r="D46" s="172">
        <f t="shared" si="2"/>
        <v>10208999.92</v>
      </c>
      <c r="E46" s="171">
        <f t="shared" si="2"/>
        <v>0</v>
      </c>
      <c r="F46" s="206">
        <f t="shared" si="2"/>
        <v>184092.88</v>
      </c>
      <c r="G46" s="174">
        <f t="shared" si="2"/>
        <v>0</v>
      </c>
      <c r="H46" s="173">
        <f>+H13-H29</f>
        <v>0</v>
      </c>
      <c r="I46" s="174">
        <f t="shared" si="2"/>
        <v>0</v>
      </c>
      <c r="J46" s="173">
        <f t="shared" si="2"/>
        <v>0</v>
      </c>
      <c r="K46" s="174">
        <f t="shared" si="2"/>
        <v>0</v>
      </c>
      <c r="L46" s="173">
        <f t="shared" si="2"/>
        <v>0</v>
      </c>
    </row>
    <row r="47" spans="1:12">
      <c r="A47" s="140"/>
      <c r="B47" s="157" t="s">
        <v>133</v>
      </c>
      <c r="C47" s="171">
        <f t="shared" si="2"/>
        <v>4509697.95</v>
      </c>
      <c r="D47" s="172">
        <f t="shared" si="2"/>
        <v>12619785.59</v>
      </c>
      <c r="E47" s="171">
        <f t="shared" si="2"/>
        <v>0</v>
      </c>
      <c r="F47" s="206">
        <f t="shared" si="2"/>
        <v>290573.86</v>
      </c>
      <c r="G47" s="174">
        <f t="shared" si="2"/>
        <v>0</v>
      </c>
      <c r="H47" s="173">
        <f t="shared" si="2"/>
        <v>0</v>
      </c>
      <c r="I47" s="174">
        <f t="shared" si="2"/>
        <v>0</v>
      </c>
      <c r="J47" s="173">
        <f t="shared" si="2"/>
        <v>0</v>
      </c>
      <c r="K47" s="174">
        <f t="shared" si="2"/>
        <v>0</v>
      </c>
      <c r="L47" s="173">
        <f t="shared" si="2"/>
        <v>0</v>
      </c>
    </row>
    <row r="48" spans="1:12">
      <c r="A48" s="140"/>
      <c r="B48" s="157" t="s">
        <v>134</v>
      </c>
      <c r="C48" s="171">
        <f t="shared" si="2"/>
        <v>5393152.3700000001</v>
      </c>
      <c r="D48" s="172">
        <f t="shared" si="2"/>
        <v>11512844.939999999</v>
      </c>
      <c r="E48" s="171">
        <f t="shared" si="2"/>
        <v>0</v>
      </c>
      <c r="F48" s="206">
        <f t="shared" si="2"/>
        <v>529998.91</v>
      </c>
      <c r="G48" s="174">
        <f t="shared" si="2"/>
        <v>0</v>
      </c>
      <c r="H48" s="173">
        <f t="shared" si="2"/>
        <v>0</v>
      </c>
      <c r="I48" s="174">
        <f t="shared" si="2"/>
        <v>0</v>
      </c>
      <c r="J48" s="173">
        <f t="shared" si="2"/>
        <v>0</v>
      </c>
      <c r="K48" s="174">
        <f t="shared" si="2"/>
        <v>0</v>
      </c>
      <c r="L48" s="173">
        <f t="shared" si="2"/>
        <v>0</v>
      </c>
    </row>
    <row r="49" spans="1:12">
      <c r="A49" s="140"/>
      <c r="B49" s="157" t="s">
        <v>135</v>
      </c>
      <c r="C49" s="171">
        <f t="shared" si="2"/>
        <v>4814987.29</v>
      </c>
      <c r="D49" s="172">
        <f t="shared" si="2"/>
        <v>11429198.939999999</v>
      </c>
      <c r="E49" s="171">
        <f t="shared" si="2"/>
        <v>0</v>
      </c>
      <c r="F49" s="206">
        <f t="shared" si="2"/>
        <v>593385.05999999994</v>
      </c>
      <c r="G49" s="174">
        <f t="shared" si="2"/>
        <v>0</v>
      </c>
      <c r="H49" s="173">
        <f t="shared" si="2"/>
        <v>0</v>
      </c>
      <c r="I49" s="174">
        <f t="shared" si="2"/>
        <v>0</v>
      </c>
      <c r="J49" s="173">
        <f t="shared" si="2"/>
        <v>0</v>
      </c>
      <c r="K49" s="174">
        <f t="shared" si="2"/>
        <v>0</v>
      </c>
      <c r="L49" s="173">
        <f t="shared" si="2"/>
        <v>0</v>
      </c>
    </row>
    <row r="50" spans="1:12">
      <c r="A50" s="140"/>
      <c r="B50" s="157" t="s">
        <v>136</v>
      </c>
      <c r="C50" s="171">
        <f t="shared" si="2"/>
        <v>5148869.43</v>
      </c>
      <c r="D50" s="172">
        <f t="shared" si="2"/>
        <v>13218917.470000001</v>
      </c>
      <c r="E50" s="171">
        <f t="shared" si="2"/>
        <v>0</v>
      </c>
      <c r="F50" s="206">
        <f t="shared" si="2"/>
        <v>636573.43999999994</v>
      </c>
      <c r="G50" s="174">
        <f t="shared" si="2"/>
        <v>0</v>
      </c>
      <c r="H50" s="173">
        <f t="shared" si="2"/>
        <v>0</v>
      </c>
      <c r="I50" s="174">
        <f t="shared" si="2"/>
        <v>0</v>
      </c>
      <c r="J50" s="173">
        <f t="shared" si="2"/>
        <v>0</v>
      </c>
      <c r="K50" s="174">
        <f t="shared" si="2"/>
        <v>0</v>
      </c>
      <c r="L50" s="173">
        <f t="shared" si="2"/>
        <v>0</v>
      </c>
    </row>
    <row r="51" spans="1:12">
      <c r="A51" s="140"/>
      <c r="B51" s="157" t="s">
        <v>137</v>
      </c>
      <c r="C51" s="171">
        <f t="shared" si="2"/>
        <v>6763092.6900000004</v>
      </c>
      <c r="D51" s="172">
        <f t="shared" si="2"/>
        <v>12080977.23</v>
      </c>
      <c r="E51" s="171">
        <f t="shared" si="2"/>
        <v>394398.95</v>
      </c>
      <c r="F51" s="206">
        <f t="shared" si="2"/>
        <v>1820543.52</v>
      </c>
      <c r="G51" s="174">
        <f t="shared" si="2"/>
        <v>0</v>
      </c>
      <c r="H51" s="173">
        <f t="shared" si="2"/>
        <v>0</v>
      </c>
      <c r="I51" s="174">
        <f t="shared" si="2"/>
        <v>0</v>
      </c>
      <c r="J51" s="173">
        <f t="shared" si="2"/>
        <v>0</v>
      </c>
      <c r="K51" s="174">
        <f t="shared" si="2"/>
        <v>0</v>
      </c>
      <c r="L51" s="173">
        <f t="shared" si="2"/>
        <v>0</v>
      </c>
    </row>
    <row r="52" spans="1:12">
      <c r="A52" s="140"/>
      <c r="B52" s="157" t="s">
        <v>138</v>
      </c>
      <c r="C52" s="171">
        <f t="shared" si="2"/>
        <v>7430206.29</v>
      </c>
      <c r="D52" s="172">
        <f t="shared" si="2"/>
        <v>13100825.220000001</v>
      </c>
      <c r="E52" s="171">
        <f t="shared" si="2"/>
        <v>393868.15</v>
      </c>
      <c r="F52" s="206">
        <f t="shared" si="2"/>
        <v>2155496.63</v>
      </c>
      <c r="G52" s="174">
        <f t="shared" si="2"/>
        <v>0</v>
      </c>
      <c r="H52" s="173">
        <f t="shared" si="2"/>
        <v>0</v>
      </c>
      <c r="I52" s="174">
        <f t="shared" si="2"/>
        <v>0</v>
      </c>
      <c r="J52" s="173">
        <f t="shared" si="2"/>
        <v>0</v>
      </c>
      <c r="K52" s="174">
        <f t="shared" si="2"/>
        <v>0</v>
      </c>
      <c r="L52" s="173">
        <f t="shared" si="2"/>
        <v>0</v>
      </c>
    </row>
    <row r="53" spans="1:12">
      <c r="A53" s="140"/>
      <c r="B53" s="157" t="s">
        <v>139</v>
      </c>
      <c r="C53" s="171">
        <f t="shared" si="2"/>
        <v>8219000.0899999999</v>
      </c>
      <c r="D53" s="172">
        <f t="shared" si="2"/>
        <v>13979374.310000001</v>
      </c>
      <c r="E53" s="171">
        <f>+E20-E36</f>
        <v>393337.35000000003</v>
      </c>
      <c r="F53" s="206">
        <f t="shared" si="2"/>
        <v>2980497.1</v>
      </c>
      <c r="G53" s="174">
        <f t="shared" si="2"/>
        <v>0</v>
      </c>
      <c r="H53" s="173">
        <f t="shared" si="2"/>
        <v>0</v>
      </c>
      <c r="I53" s="174">
        <f t="shared" si="2"/>
        <v>0</v>
      </c>
      <c r="J53" s="173">
        <f t="shared" si="2"/>
        <v>0</v>
      </c>
      <c r="K53" s="174">
        <f t="shared" si="2"/>
        <v>0</v>
      </c>
      <c r="L53" s="173">
        <f t="shared" si="2"/>
        <v>0</v>
      </c>
    </row>
    <row r="54" spans="1:12">
      <c r="A54" s="140"/>
      <c r="B54" s="157" t="s">
        <v>140</v>
      </c>
      <c r="C54" s="171">
        <f t="shared" si="2"/>
        <v>8227675.9699999997</v>
      </c>
      <c r="D54" s="172">
        <f t="shared" si="2"/>
        <v>14680573.57</v>
      </c>
      <c r="E54" s="171">
        <f t="shared" si="2"/>
        <v>392806.55</v>
      </c>
      <c r="F54" s="206">
        <f t="shared" si="2"/>
        <v>3343200.4699999997</v>
      </c>
      <c r="G54" s="174">
        <f t="shared" si="2"/>
        <v>0</v>
      </c>
      <c r="H54" s="173">
        <f t="shared" si="2"/>
        <v>0</v>
      </c>
      <c r="I54" s="174">
        <f t="shared" si="2"/>
        <v>0</v>
      </c>
      <c r="J54" s="173">
        <f t="shared" si="2"/>
        <v>0</v>
      </c>
      <c r="K54" s="174">
        <f t="shared" si="2"/>
        <v>0</v>
      </c>
      <c r="L54" s="173">
        <f t="shared" si="2"/>
        <v>0</v>
      </c>
    </row>
    <row r="55" spans="1:12">
      <c r="A55" s="147"/>
      <c r="B55" s="175" t="str">
        <f>+B38</f>
        <v>December 2011</v>
      </c>
      <c r="C55" s="171">
        <f t="shared" si="2"/>
        <v>9307811.8800000008</v>
      </c>
      <c r="D55" s="172">
        <f t="shared" si="2"/>
        <v>16066732.02</v>
      </c>
      <c r="E55" s="171">
        <f t="shared" si="2"/>
        <v>392275.75</v>
      </c>
      <c r="F55" s="206">
        <f t="shared" si="2"/>
        <v>3879774.64</v>
      </c>
      <c r="G55" s="174">
        <f t="shared" si="2"/>
        <v>0</v>
      </c>
      <c r="H55" s="173">
        <f t="shared" si="2"/>
        <v>0</v>
      </c>
      <c r="I55" s="174">
        <f t="shared" si="2"/>
        <v>0</v>
      </c>
      <c r="J55" s="173">
        <f t="shared" si="2"/>
        <v>0</v>
      </c>
      <c r="K55" s="174">
        <f t="shared" si="2"/>
        <v>0</v>
      </c>
      <c r="L55" s="173">
        <f t="shared" si="2"/>
        <v>0</v>
      </c>
    </row>
    <row r="56" spans="1:12">
      <c r="A56" s="149"/>
      <c r="B56" s="150" t="s">
        <v>141</v>
      </c>
      <c r="C56" s="176">
        <f>AVERAGE(C43:C55)</f>
        <v>5791450.6276923064</v>
      </c>
      <c r="D56" s="177">
        <f>AVERAGE(D43:D55)</f>
        <v>11353060.510000002</v>
      </c>
      <c r="E56" s="176">
        <f t="shared" ref="E56:L56" si="3">AVERAGE(E43:E55)</f>
        <v>151283.59615384619</v>
      </c>
      <c r="F56" s="152">
        <f t="shared" si="3"/>
        <v>1290542.2461538462</v>
      </c>
      <c r="G56" s="154">
        <f t="shared" si="3"/>
        <v>0</v>
      </c>
      <c r="H56" s="153">
        <f t="shared" si="3"/>
        <v>0</v>
      </c>
      <c r="I56" s="154">
        <f t="shared" si="3"/>
        <v>0</v>
      </c>
      <c r="J56" s="153">
        <f t="shared" si="3"/>
        <v>0</v>
      </c>
      <c r="K56" s="154">
        <f t="shared" si="3"/>
        <v>0</v>
      </c>
      <c r="L56" s="153">
        <f t="shared" si="3"/>
        <v>0</v>
      </c>
    </row>
    <row r="57" spans="1:12">
      <c r="A57" s="149"/>
      <c r="B57" s="162"/>
      <c r="C57" s="178"/>
      <c r="D57" s="178"/>
      <c r="E57" s="178"/>
      <c r="F57" s="178"/>
      <c r="G57" s="178"/>
      <c r="H57" s="178"/>
      <c r="I57" s="178"/>
      <c r="J57" s="178"/>
      <c r="K57" s="178"/>
      <c r="L57" s="178"/>
    </row>
    <row r="58" spans="1:12">
      <c r="A58" s="149"/>
      <c r="B58" s="179"/>
      <c r="C58" s="180"/>
      <c r="D58" s="180"/>
      <c r="E58" s="180"/>
      <c r="F58" s="180"/>
      <c r="G58" s="180"/>
      <c r="H58" s="180"/>
      <c r="I58" s="180"/>
      <c r="J58" s="180"/>
      <c r="K58" s="180"/>
      <c r="L58" s="180"/>
    </row>
    <row r="59" spans="1:12">
      <c r="A59" s="181" t="s">
        <v>146</v>
      </c>
      <c r="B59" s="182" t="s">
        <v>73</v>
      </c>
      <c r="C59" s="183">
        <v>0</v>
      </c>
      <c r="D59" s="184">
        <v>0</v>
      </c>
      <c r="E59" s="185">
        <v>2123.1999999999998</v>
      </c>
      <c r="F59" s="184">
        <v>0</v>
      </c>
      <c r="G59" s="186">
        <v>0</v>
      </c>
      <c r="H59" s="184">
        <v>0</v>
      </c>
      <c r="I59" s="186">
        <v>0</v>
      </c>
      <c r="J59" s="184">
        <v>0</v>
      </c>
      <c r="K59" s="186">
        <v>0</v>
      </c>
      <c r="L59" s="187">
        <v>0</v>
      </c>
    </row>
    <row r="60" spans="1:12">
      <c r="A60" s="147" t="s">
        <v>147</v>
      </c>
      <c r="B60" s="188" t="s">
        <v>148</v>
      </c>
      <c r="C60" s="145">
        <v>0</v>
      </c>
      <c r="D60" s="144">
        <v>0</v>
      </c>
      <c r="E60" s="189">
        <v>0</v>
      </c>
      <c r="F60" s="190">
        <v>0</v>
      </c>
      <c r="G60" s="189">
        <v>0</v>
      </c>
      <c r="H60" s="190">
        <v>0</v>
      </c>
      <c r="I60" s="189">
        <v>0</v>
      </c>
      <c r="J60" s="190">
        <v>0</v>
      </c>
      <c r="K60" s="189">
        <v>0</v>
      </c>
      <c r="L60" s="191">
        <v>0</v>
      </c>
    </row>
    <row r="61" spans="1:12">
      <c r="A61" s="124"/>
      <c r="B61" s="150" t="s">
        <v>149</v>
      </c>
      <c r="C61" s="154">
        <f>+C59+C60</f>
        <v>0</v>
      </c>
      <c r="D61" s="153">
        <f>+D59+D60</f>
        <v>0</v>
      </c>
      <c r="E61" s="151">
        <f t="shared" ref="E61:L61" si="4">+E59+E60</f>
        <v>2123.1999999999998</v>
      </c>
      <c r="F61" s="153">
        <f t="shared" si="4"/>
        <v>0</v>
      </c>
      <c r="G61" s="154">
        <f t="shared" si="4"/>
        <v>0</v>
      </c>
      <c r="H61" s="153">
        <f t="shared" si="4"/>
        <v>0</v>
      </c>
      <c r="I61" s="154">
        <f t="shared" si="4"/>
        <v>0</v>
      </c>
      <c r="J61" s="153">
        <f t="shared" si="4"/>
        <v>0</v>
      </c>
      <c r="K61" s="154">
        <f t="shared" si="4"/>
        <v>0</v>
      </c>
      <c r="L61" s="153">
        <f t="shared" si="4"/>
        <v>0</v>
      </c>
    </row>
    <row r="62" spans="1:12">
      <c r="E62" s="192"/>
      <c r="G62" s="161"/>
    </row>
  </sheetData>
  <dataValidations count="1">
    <dataValidation type="list" allowBlank="1" showInputMessage="1" showErrorMessage="1" sqref="C9:L9">
      <formula1>$M$6:$M$7</formula1>
    </dataValidation>
  </dataValidations>
  <pageMargins left="0.7" right="0.7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workbookViewId="0">
      <selection activeCell="C8" sqref="C8"/>
    </sheetView>
  </sheetViews>
  <sheetFormatPr defaultRowHeight="15"/>
  <cols>
    <col min="2" max="2" width="8.77734375" bestFit="1" customWidth="1"/>
    <col min="3" max="3" width="66.21875" customWidth="1"/>
  </cols>
  <sheetData>
    <row r="1" spans="1:3">
      <c r="A1" s="193" t="s">
        <v>150</v>
      </c>
    </row>
    <row r="3" spans="1:3" ht="25.5">
      <c r="A3" s="194" t="s">
        <v>117</v>
      </c>
      <c r="B3" s="195" t="s">
        <v>151</v>
      </c>
      <c r="C3" s="194" t="s">
        <v>152</v>
      </c>
    </row>
    <row r="4" spans="1:3" ht="32.25" customHeight="1">
      <c r="A4" s="200">
        <v>279</v>
      </c>
      <c r="B4" s="199">
        <v>40725</v>
      </c>
      <c r="C4" s="203" t="s">
        <v>153</v>
      </c>
    </row>
    <row r="5" spans="1:3" ht="52.5" customHeight="1">
      <c r="A5" s="200">
        <v>286</v>
      </c>
      <c r="B5" s="199">
        <v>40801</v>
      </c>
      <c r="C5" s="203" t="s">
        <v>155</v>
      </c>
    </row>
    <row r="6" spans="1:3" ht="36.75" customHeight="1">
      <c r="A6" s="200">
        <v>1462</v>
      </c>
      <c r="B6" s="201">
        <v>39990</v>
      </c>
      <c r="C6" s="203" t="s">
        <v>154</v>
      </c>
    </row>
    <row r="7" spans="1:3" ht="44.25" customHeight="1">
      <c r="A7" s="202">
        <v>3156</v>
      </c>
      <c r="B7" s="196">
        <v>40994</v>
      </c>
      <c r="C7" s="197" t="s">
        <v>156</v>
      </c>
    </row>
    <row r="8" spans="1:3">
      <c r="A8" s="198"/>
      <c r="B8" s="198"/>
      <c r="C8" s="198"/>
    </row>
    <row r="9" spans="1:3">
      <c r="A9" s="198"/>
      <c r="B9" s="198"/>
      <c r="C9" s="198"/>
    </row>
    <row r="10" spans="1:3">
      <c r="A10" s="198"/>
      <c r="B10" s="198"/>
      <c r="C10" s="198"/>
    </row>
    <row r="11" spans="1:3">
      <c r="A11" s="198"/>
      <c r="B11" s="198"/>
      <c r="C11" s="198"/>
    </row>
    <row r="12" spans="1:3">
      <c r="A12" s="198"/>
      <c r="B12" s="198"/>
      <c r="C12" s="198"/>
    </row>
    <row r="13" spans="1:3">
      <c r="A13" s="198"/>
      <c r="B13" s="198"/>
      <c r="C13" s="198"/>
    </row>
    <row r="14" spans="1:3">
      <c r="A14" s="198"/>
      <c r="B14" s="198"/>
      <c r="C14" s="198"/>
    </row>
    <row r="15" spans="1:3">
      <c r="A15" s="198"/>
      <c r="B15" s="198"/>
      <c r="C15" s="198"/>
    </row>
    <row r="16" spans="1:3">
      <c r="A16" s="198"/>
      <c r="B16" s="198"/>
      <c r="C16" s="198"/>
    </row>
    <row r="17" spans="1:3">
      <c r="A17" s="198"/>
      <c r="B17" s="198"/>
      <c r="C17" s="198"/>
    </row>
    <row r="18" spans="1:3">
      <c r="A18" s="198"/>
      <c r="B18" s="198"/>
      <c r="C18" s="198"/>
    </row>
    <row r="19" spans="1:3">
      <c r="A19" s="198"/>
      <c r="B19" s="198"/>
      <c r="C19" s="198"/>
    </row>
    <row r="20" spans="1:3">
      <c r="A20" s="198"/>
      <c r="B20" s="198"/>
      <c r="C20" s="198"/>
    </row>
    <row r="21" spans="1:3">
      <c r="A21" s="198"/>
      <c r="B21" s="198"/>
      <c r="C21" s="198"/>
    </row>
    <row r="22" spans="1:3">
      <c r="A22" s="198"/>
      <c r="B22" s="198"/>
      <c r="C22" s="198"/>
    </row>
    <row r="23" spans="1:3">
      <c r="A23" s="198"/>
      <c r="B23" s="198"/>
      <c r="C23" s="198"/>
    </row>
    <row r="24" spans="1:3">
      <c r="A24" s="198"/>
      <c r="B24" s="198"/>
      <c r="C24" s="198"/>
    </row>
    <row r="25" spans="1:3">
      <c r="A25" s="198"/>
      <c r="B25" s="198"/>
      <c r="C25" s="198"/>
    </row>
    <row r="26" spans="1:3">
      <c r="A26" s="198"/>
      <c r="B26" s="198"/>
      <c r="C26" s="198"/>
    </row>
    <row r="27" spans="1:3">
      <c r="A27" s="198"/>
      <c r="B27" s="198"/>
      <c r="C27" s="198"/>
    </row>
    <row r="28" spans="1:3">
      <c r="A28" s="198"/>
      <c r="B28" s="198"/>
      <c r="C28" s="198"/>
    </row>
    <row r="29" spans="1:3">
      <c r="A29" s="198"/>
      <c r="B29" s="198"/>
      <c r="C29" s="198"/>
    </row>
    <row r="30" spans="1:3">
      <c r="A30" s="198"/>
      <c r="B30" s="198"/>
      <c r="C30" s="198"/>
    </row>
    <row r="31" spans="1:3">
      <c r="A31" s="198"/>
      <c r="B31" s="198"/>
      <c r="C31" s="198"/>
    </row>
    <row r="32" spans="1:3">
      <c r="A32" s="198"/>
      <c r="B32" s="198"/>
      <c r="C32" s="198"/>
    </row>
    <row r="33" spans="1:3">
      <c r="A33" s="198"/>
      <c r="B33" s="198"/>
      <c r="C33" s="198"/>
    </row>
    <row r="34" spans="1:3">
      <c r="A34" s="198"/>
      <c r="B34" s="198"/>
      <c r="C34" s="198"/>
    </row>
    <row r="35" spans="1:3">
      <c r="A35" s="198"/>
      <c r="B35" s="198"/>
      <c r="C35" s="198"/>
    </row>
    <row r="36" spans="1:3">
      <c r="A36" s="198"/>
      <c r="B36" s="198"/>
      <c r="C36" s="198"/>
    </row>
    <row r="37" spans="1:3">
      <c r="A37" s="198"/>
      <c r="B37" s="198"/>
      <c r="C37" s="198"/>
    </row>
    <row r="38" spans="1:3">
      <c r="A38" s="198"/>
      <c r="B38" s="198"/>
      <c r="C38" s="198"/>
    </row>
    <row r="39" spans="1:3">
      <c r="A39" s="198"/>
      <c r="B39" s="198"/>
      <c r="C39" s="198"/>
    </row>
  </sheetData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OTP Attach GG</vt:lpstr>
      <vt:lpstr>Forward Rate TO Support Data</vt:lpstr>
      <vt:lpstr>Project Descriptions</vt:lpstr>
      <vt:lpstr>'OTP Attach GG'!Print_Area</vt:lpstr>
    </vt:vector>
  </TitlesOfParts>
  <Company>Otter Tail Power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ama2</dc:creator>
  <cp:lastModifiedBy>Kyle Sem</cp:lastModifiedBy>
  <cp:lastPrinted>2012-06-01T19:39:54Z</cp:lastPrinted>
  <dcterms:created xsi:type="dcterms:W3CDTF">2009-10-01T13:58:58Z</dcterms:created>
  <dcterms:modified xsi:type="dcterms:W3CDTF">2012-10-23T14:30:01Z</dcterms:modified>
</cp:coreProperties>
</file>