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erl\~lhoyum$\private\data\MISO Attachment O\2017 True-up Process\Final Documents\"/>
    </mc:Choice>
  </mc:AlternateContent>
  <bookViews>
    <workbookView xWindow="1410" yWindow="150" windowWidth="18315" windowHeight="10395"/>
  </bookViews>
  <sheets>
    <sheet name="Attach ZZ True Up Summary" sheetId="1" r:id="rId1"/>
    <sheet name="Borrowing Rate-2017" sheetId="4" r:id="rId2"/>
    <sheet name="Interest Calculation-2017" sheetId="5" r:id="rId3"/>
  </sheets>
  <definedNames>
    <definedName name="_xlnm.Print_Area" localSheetId="0">'Attach ZZ True Up Summary'!$A$1:$I$42</definedName>
    <definedName name="_xlnm.Print_Area" localSheetId="1">'Borrowing Rate-2017'!$A$1:$I$53</definedName>
    <definedName name="_xlnm.Print_Area" localSheetId="2">'Interest Calculation-2017'!$A$1:$L$37</definedName>
  </definedNames>
  <calcPr calcId="152511" iterate="1"/>
</workbook>
</file>

<file path=xl/calcChain.xml><?xml version="1.0" encoding="utf-8"?>
<calcChain xmlns="http://schemas.openxmlformats.org/spreadsheetml/2006/main">
  <c r="D37" i="5" l="1"/>
  <c r="D36" i="5"/>
  <c r="D37" i="4"/>
  <c r="F37" i="4"/>
  <c r="C28" i="1" s="1"/>
  <c r="C23" i="1"/>
  <c r="B29" i="1"/>
  <c r="F28" i="1" l="1"/>
  <c r="D28" i="1"/>
  <c r="E37" i="4"/>
  <c r="F36" i="5"/>
  <c r="F37" i="5" s="1"/>
  <c r="G37" i="4"/>
  <c r="A18" i="4" l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D17" i="1" l="1"/>
  <c r="D20" i="1" s="1"/>
  <c r="D32" i="1" s="1"/>
  <c r="F17" i="1"/>
  <c r="F7" i="5" l="1"/>
  <c r="L34" i="5" s="1"/>
  <c r="F20" i="1"/>
  <c r="F32" i="1" s="1"/>
  <c r="F5" i="5"/>
  <c r="L23" i="5" l="1"/>
  <c r="L22" i="5"/>
  <c r="L29" i="5"/>
  <c r="L17" i="5"/>
  <c r="L32" i="5"/>
  <c r="L31" i="5"/>
  <c r="L33" i="5"/>
  <c r="L21" i="5"/>
  <c r="L19" i="5"/>
  <c r="L14" i="5"/>
  <c r="L26" i="5"/>
  <c r="L27" i="5"/>
  <c r="L13" i="5"/>
  <c r="L20" i="5"/>
  <c r="L16" i="5"/>
  <c r="L24" i="5"/>
  <c r="L30" i="5"/>
  <c r="L25" i="5"/>
  <c r="L12" i="5"/>
  <c r="L11" i="5"/>
  <c r="L18" i="5"/>
  <c r="L28" i="5"/>
  <c r="L15" i="5"/>
  <c r="J27" i="5"/>
  <c r="J19" i="5"/>
  <c r="J11" i="5"/>
  <c r="J16" i="5"/>
  <c r="J23" i="5"/>
  <c r="J30" i="5"/>
  <c r="J14" i="5"/>
  <c r="J29" i="5"/>
  <c r="J13" i="5"/>
  <c r="J28" i="5"/>
  <c r="J34" i="5"/>
  <c r="J26" i="5"/>
  <c r="J18" i="5"/>
  <c r="J32" i="5"/>
  <c r="J20" i="5"/>
  <c r="J33" i="5"/>
  <c r="J25" i="5"/>
  <c r="J17" i="5"/>
  <c r="J15" i="5"/>
  <c r="J21" i="5"/>
  <c r="J24" i="5"/>
  <c r="J31" i="5"/>
  <c r="J22" i="5"/>
  <c r="J12" i="5"/>
  <c r="L36" i="5" l="1"/>
  <c r="J36" i="5"/>
</calcChain>
</file>

<file path=xl/sharedStrings.xml><?xml version="1.0" encoding="utf-8"?>
<sst xmlns="http://schemas.openxmlformats.org/spreadsheetml/2006/main" count="82" uniqueCount="54">
  <si>
    <t>ALLETE, Inc., d/b/a Minnesota Power</t>
  </si>
  <si>
    <t xml:space="preserve"> </t>
  </si>
  <si>
    <t>A) Annual Transmission Revenue Requirement True Up</t>
  </si>
  <si>
    <t>AC System</t>
  </si>
  <si>
    <t>DC System</t>
  </si>
  <si>
    <t>Historic Year Actual RR</t>
  </si>
  <si>
    <t xml:space="preserve">Historic Year True Up  </t>
  </si>
  <si>
    <t>Minnesota Power Short Term Interest Rate</t>
  </si>
  <si>
    <t xml:space="preserve">The interest payable shall be calculated using an average interest rate for the twenty-four (24) months during </t>
  </si>
  <si>
    <t xml:space="preserve">which the over or under recovery in the revenue requirement or volume changes exists.  The interest rate to be </t>
  </si>
  <si>
    <t xml:space="preserve">applied to the over or under recovery amounts will be determined using the average rate for the nineteen (19) </t>
  </si>
  <si>
    <t xml:space="preserve">months preceding August of the current year.  The interest amount will be included in the projected costs made </t>
  </si>
  <si>
    <t xml:space="preserve">available on September 1.  If ALLETE has over collected during a given rate year, the interest on the over collection </t>
  </si>
  <si>
    <t>will be calculated in accordance with the Commission’s interest rate for refunds as provided in 18 C.F.R. § 35.19a.</t>
  </si>
  <si>
    <t xml:space="preserve">If ALLETE has under collected during a given rate year, the interest on the under collection will be calculated based </t>
  </si>
  <si>
    <t>on ALLETE’s actual short term debt cost, capped at the applicable refund interest rate under 18 C.F.R. § 35.19a</t>
  </si>
  <si>
    <t>Borrowing Rate Calculation</t>
  </si>
  <si>
    <t>Prime Rate</t>
  </si>
  <si>
    <t>Month</t>
  </si>
  <si>
    <t>Interest Calculation</t>
  </si>
  <si>
    <t>AC Interest</t>
  </si>
  <si>
    <t>DC Interest</t>
  </si>
  <si>
    <t>Short Term Interest Rate</t>
  </si>
  <si>
    <t>Average Interest Rate</t>
  </si>
  <si>
    <t>B) Interest Calculation</t>
  </si>
  <si>
    <t>C) Total True Up (A+B)</t>
  </si>
  <si>
    <t>(Actual RR - Actual Revenue)</t>
  </si>
  <si>
    <t>Total Interest</t>
  </si>
  <si>
    <t>MISO Attachment ZZ True Up Calculation</t>
  </si>
  <si>
    <t>Actual Schedule 45 Revenue</t>
  </si>
  <si>
    <t>Line 2 &amp; 4 of Attach ZZ</t>
  </si>
  <si>
    <t>Average Monthly Interest Rate</t>
  </si>
  <si>
    <t>Historic Year Actual Revenues</t>
  </si>
  <si>
    <t>2017 Attachment ZZ True Up Work paper</t>
  </si>
  <si>
    <t>2017 Minnesota Power</t>
  </si>
  <si>
    <t>Interest for 24 Months (Jan-17 to Dec-18)</t>
  </si>
  <si>
    <t>2017 Attachment ZZ True Up Summary</t>
  </si>
  <si>
    <t>Per Section VII.2 of the Annual True-up, Information Exchange and Challenge Procedures</t>
  </si>
  <si>
    <t xml:space="preserve"> - Interest on over recovery will be based on FERC's regulation 18 C.F.R 35.19a</t>
  </si>
  <si>
    <t>-  Interest on under recovery will be based on the actual short-term debt costs capped</t>
  </si>
  <si>
    <t>at the applicable FERC refund interest rate</t>
  </si>
  <si>
    <t>-  The interest rate to be applied to the over or under recovery amounts will be determined</t>
  </si>
  <si>
    <t>using the average rate for the nineteen (19) months preceding August of the current year</t>
  </si>
  <si>
    <t>Monthly</t>
  </si>
  <si>
    <t>Short-Term</t>
  </si>
  <si>
    <t>Annualized</t>
  </si>
  <si>
    <r>
      <t xml:space="preserve">Debt Rate </t>
    </r>
    <r>
      <rPr>
        <vertAlign val="superscript"/>
        <sz val="11"/>
        <color theme="1"/>
        <rFont val="Calibri"/>
        <family val="2"/>
        <scheme val="minor"/>
      </rPr>
      <t>1</t>
    </r>
  </si>
  <si>
    <t>ST Debt Rate</t>
  </si>
  <si>
    <t>FERC Rate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</si>
  <si>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0"/>
        <rFont val="Arial"/>
        <family val="2"/>
      </rPr>
      <t xml:space="preserve"> Short Term debt costs/rates are capped at the applicble FERC refund interest rate</t>
    </r>
  </si>
  <si>
    <t>AC System 2017 True Up Before Interest</t>
  </si>
  <si>
    <t xml:space="preserve">DC System 2017 True Up Before Interest </t>
  </si>
  <si>
    <t>Interest Rate on Under-Recovery (ST Debt)    (expressed to four decimal places)</t>
  </si>
  <si>
    <t>Interest Rate on Over-Recovery (FERC)   (expressed to four decimal places)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</si>
</sst>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[$-409]mmm\-yy;@"/>
    <numFmt numFmtId="166" formatCode="&quot;$&quot;#,##0.00"/>
    <numFmt numFmtId="167" formatCode="_(&quot;$&quot;* #,##0_);_(&quot;$&quot;* \(#,##0\);_(&quot;$&quot;* &quot;-&quot;??_);_(@_)"/>
    <numFmt numFmtId="168" formatCode="0_);[Red]\(0\)"/>
    <numFmt numFmtId="169" formatCode="0.0000%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 MT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4F81B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8">
    <xf numFmtId="0" fontId="0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31" fillId="0" borderId="0"/>
    <xf numFmtId="0" fontId="26" fillId="0" borderId="0">
      <alignment vertical="top"/>
    </xf>
    <xf numFmtId="0" fontId="5" fillId="0" borderId="0"/>
    <xf numFmtId="0" fontId="5" fillId="0" borderId="0"/>
    <xf numFmtId="0" fontId="11" fillId="0" borderId="0"/>
    <xf numFmtId="0" fontId="2" fillId="0" borderId="0"/>
    <xf numFmtId="166" fontId="16" fillId="0" borderId="0" applyProtection="0"/>
    <xf numFmtId="166" fontId="16" fillId="0" borderId="0" applyProtection="0"/>
    <xf numFmtId="0" fontId="31" fillId="0" borderId="0"/>
    <xf numFmtId="0" fontId="31" fillId="0" borderId="0"/>
    <xf numFmtId="0" fontId="31" fillId="0" borderId="0"/>
    <xf numFmtId="0" fontId="9" fillId="0" borderId="0"/>
    <xf numFmtId="0" fontId="16" fillId="23" borderId="7" applyNumberFormat="0" applyFont="0" applyAlignment="0" applyProtection="0"/>
    <xf numFmtId="0" fontId="5" fillId="23" borderId="7" applyNumberFormat="0" applyFont="0" applyAlignment="0" applyProtection="0"/>
    <xf numFmtId="0" fontId="27" fillId="20" borderId="8" applyNumberFormat="0" applyAlignment="0" applyProtection="0"/>
    <xf numFmtId="0" fontId="27" fillId="20" borderId="8" applyNumberFormat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23" borderId="7" applyNumberFormat="0" applyFont="0" applyAlignment="0" applyProtection="0"/>
    <xf numFmtId="9" fontId="2" fillId="0" borderId="0" applyFont="0" applyFill="0" applyBorder="0" applyAlignment="0" applyProtection="0"/>
    <xf numFmtId="0" fontId="15" fillId="24" borderId="0"/>
    <xf numFmtId="0" fontId="1" fillId="0" borderId="0"/>
    <xf numFmtId="0" fontId="34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26" fillId="0" borderId="0">
      <alignment vertical="top"/>
    </xf>
    <xf numFmtId="0" fontId="2" fillId="0" borderId="0"/>
    <xf numFmtId="0" fontId="16" fillId="23" borderId="7" applyNumberFormat="0" applyFont="0" applyAlignment="0" applyProtection="0"/>
    <xf numFmtId="0" fontId="2" fillId="23" borderId="7" applyNumberFormat="0" applyFont="0" applyAlignment="0" applyProtection="0"/>
    <xf numFmtId="0" fontId="27" fillId="20" borderId="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/>
    <xf numFmtId="0" fontId="2" fillId="0" borderId="0"/>
    <xf numFmtId="0" fontId="31" fillId="0" borderId="0"/>
    <xf numFmtId="0" fontId="31" fillId="0" borderId="0"/>
  </cellStyleXfs>
  <cellXfs count="7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38" fontId="0" fillId="0" borderId="0" xfId="0" applyNumberFormat="1"/>
    <xf numFmtId="0" fontId="6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0" fontId="8" fillId="0" borderId="0" xfId="0" applyFont="1"/>
    <xf numFmtId="0" fontId="9" fillId="0" borderId="0" xfId="90"/>
    <xf numFmtId="0" fontId="32" fillId="0" borderId="0" xfId="89" applyFont="1" applyAlignment="1">
      <alignment horizontal="center"/>
    </xf>
    <xf numFmtId="16" fontId="4" fillId="0" borderId="0" xfId="0" applyNumberFormat="1" applyFont="1"/>
    <xf numFmtId="0" fontId="4" fillId="0" borderId="0" xfId="0" applyNumberFormat="1" applyFont="1" applyAlignment="1">
      <alignment horizontal="center" wrapText="1"/>
    </xf>
    <xf numFmtId="16" fontId="4" fillId="0" borderId="0" xfId="0" applyNumberFormat="1" applyFont="1" applyAlignment="1">
      <alignment horizontal="center"/>
    </xf>
    <xf numFmtId="16" fontId="4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/>
    <xf numFmtId="0" fontId="0" fillId="0" borderId="0" xfId="0" applyFill="1"/>
    <xf numFmtId="0" fontId="2" fillId="0" borderId="0" xfId="0" applyFont="1"/>
    <xf numFmtId="6" fontId="0" fillId="0" borderId="0" xfId="0" applyNumberFormat="1"/>
    <xf numFmtId="165" fontId="0" fillId="0" borderId="0" xfId="0" applyNumberFormat="1"/>
    <xf numFmtId="16" fontId="4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right"/>
    </xf>
    <xf numFmtId="3" fontId="6" fillId="0" borderId="0" xfId="0" applyNumberFormat="1" applyFont="1"/>
    <xf numFmtId="0" fontId="35" fillId="0" borderId="0" xfId="0" applyFont="1"/>
    <xf numFmtId="167" fontId="0" fillId="0" borderId="0" xfId="0" applyNumberFormat="1"/>
    <xf numFmtId="164" fontId="2" fillId="0" borderId="0" xfId="0" applyNumberFormat="1" applyFont="1"/>
    <xf numFmtId="10" fontId="2" fillId="0" borderId="0" xfId="0" applyNumberFormat="1" applyFont="1"/>
    <xf numFmtId="168" fontId="0" fillId="0" borderId="0" xfId="0" applyNumberFormat="1"/>
    <xf numFmtId="38" fontId="5" fillId="0" borderId="0" xfId="58" applyNumberFormat="1" applyFont="1" applyFill="1" applyBorder="1" applyAlignment="1"/>
    <xf numFmtId="38" fontId="5" fillId="0" borderId="10" xfId="58" applyNumberFormat="1" applyFont="1" applyFill="1" applyBorder="1" applyAlignment="1"/>
    <xf numFmtId="38" fontId="0" fillId="0" borderId="10" xfId="0" applyNumberFormat="1" applyBorder="1"/>
    <xf numFmtId="38" fontId="2" fillId="0" borderId="0" xfId="0" applyNumberFormat="1" applyFont="1" applyAlignment="1">
      <alignment horizontal="right"/>
    </xf>
    <xf numFmtId="38" fontId="2" fillId="0" borderId="0" xfId="0" applyNumberFormat="1" applyFont="1" applyBorder="1"/>
    <xf numFmtId="38" fontId="0" fillId="0" borderId="0" xfId="57" applyNumberFormat="1" applyFont="1"/>
    <xf numFmtId="44" fontId="0" fillId="0" borderId="0" xfId="57" applyFont="1"/>
    <xf numFmtId="0" fontId="36" fillId="0" borderId="0" xfId="0" applyFont="1"/>
    <xf numFmtId="0" fontId="0" fillId="0" borderId="0" xfId="0" quotePrefix="1" applyFont="1" applyAlignment="1">
      <alignment horizontal="left" indent="1"/>
    </xf>
    <xf numFmtId="0" fontId="0" fillId="0" borderId="0" xfId="0" quotePrefix="1" applyFont="1" applyAlignment="1">
      <alignment horizontal="left" indent="2"/>
    </xf>
    <xf numFmtId="0" fontId="0" fillId="0" borderId="0" xfId="0" quotePrefix="1" applyAlignment="1">
      <alignment horizontal="left" indent="1"/>
    </xf>
    <xf numFmtId="0" fontId="0" fillId="0" borderId="0" xfId="0" applyAlignment="1">
      <alignment horizontal="left" indent="2"/>
    </xf>
    <xf numFmtId="0" fontId="37" fillId="0" borderId="0" xfId="0" applyFont="1" applyBorder="1" applyAlignment="1">
      <alignment horizontal="center"/>
    </xf>
    <xf numFmtId="0" fontId="0" fillId="0" borderId="0" xfId="0" applyAlignment="1">
      <alignment horizontal="left" indent="1"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17" fontId="0" fillId="0" borderId="0" xfId="0" applyNumberFormat="1"/>
    <xf numFmtId="10" fontId="39" fillId="25" borderId="0" xfId="95" applyNumberFormat="1" applyFont="1" applyFill="1"/>
    <xf numFmtId="10" fontId="39" fillId="0" borderId="0" xfId="95" applyNumberFormat="1" applyFont="1" applyFill="1"/>
    <xf numFmtId="10" fontId="0" fillId="0" borderId="0" xfId="95" applyNumberFormat="1" applyFont="1"/>
    <xf numFmtId="10" fontId="0" fillId="0" borderId="0" xfId="0" applyNumberFormat="1"/>
    <xf numFmtId="169" fontId="0" fillId="0" borderId="0" xfId="0" applyNumberFormat="1"/>
    <xf numFmtId="169" fontId="0" fillId="0" borderId="11" xfId="0" applyNumberFormat="1" applyBorder="1"/>
    <xf numFmtId="169" fontId="0" fillId="0" borderId="11" xfId="95" applyNumberFormat="1" applyFont="1" applyBorder="1"/>
    <xf numFmtId="42" fontId="35" fillId="0" borderId="0" xfId="0" applyNumberFormat="1" applyFont="1"/>
    <xf numFmtId="0" fontId="2" fillId="0" borderId="0" xfId="0" applyFont="1" applyBorder="1" applyAlignment="1"/>
    <xf numFmtId="169" fontId="2" fillId="26" borderId="0" xfId="95" applyNumberFormat="1" applyFont="1" applyFill="1" applyAlignment="1"/>
    <xf numFmtId="38" fontId="2" fillId="0" borderId="0" xfId="0" applyNumberFormat="1" applyFont="1"/>
    <xf numFmtId="169" fontId="2" fillId="0" borderId="0" xfId="95" applyNumberFormat="1" applyFont="1" applyFill="1" applyAlignment="1"/>
    <xf numFmtId="169" fontId="0" fillId="0" borderId="0" xfId="95" applyNumberFormat="1" applyFont="1"/>
    <xf numFmtId="169" fontId="33" fillId="0" borderId="0" xfId="95" applyNumberFormat="1" applyFont="1" applyFill="1"/>
    <xf numFmtId="169" fontId="0" fillId="26" borderId="0" xfId="0" applyNumberFormat="1" applyFill="1"/>
    <xf numFmtId="0" fontId="0" fillId="26" borderId="0" xfId="0" applyFill="1"/>
    <xf numFmtId="169" fontId="2" fillId="26" borderId="0" xfId="0" applyNumberFormat="1" applyFont="1" applyFill="1"/>
    <xf numFmtId="0" fontId="3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2" fillId="0" borderId="0" xfId="0" applyFont="1" applyFill="1"/>
    <xf numFmtId="0" fontId="37" fillId="0" borderId="0" xfId="0" applyFont="1" applyBorder="1" applyAlignment="1">
      <alignment horizontal="center"/>
    </xf>
  </cellXfs>
  <cellStyles count="168">
    <cellStyle name="20% - Accent1" xfId="1" builtinId="30" customBuiltin="1"/>
    <cellStyle name="20% - Accent1 2" xfId="2"/>
    <cellStyle name="20% - Accent1 3" xfId="114"/>
    <cellStyle name="20% - Accent2" xfId="3" builtinId="34" customBuiltin="1"/>
    <cellStyle name="20% - Accent2 2" xfId="4"/>
    <cellStyle name="20% - Accent2 3" xfId="115"/>
    <cellStyle name="20% - Accent3" xfId="5" builtinId="38" customBuiltin="1"/>
    <cellStyle name="20% - Accent3 2" xfId="6"/>
    <cellStyle name="20% - Accent3 3" xfId="116"/>
    <cellStyle name="20% - Accent4" xfId="7" builtinId="42" customBuiltin="1"/>
    <cellStyle name="20% - Accent4 2" xfId="8"/>
    <cellStyle name="20% - Accent4 3" xfId="117"/>
    <cellStyle name="20% - Accent5" xfId="9" builtinId="46" customBuiltin="1"/>
    <cellStyle name="20% - Accent5 2" xfId="10"/>
    <cellStyle name="20% - Accent5 3" xfId="118"/>
    <cellStyle name="20% - Accent6" xfId="11" builtinId="50" customBuiltin="1"/>
    <cellStyle name="20% - Accent6 2" xfId="12"/>
    <cellStyle name="20% - Accent6 3" xfId="119"/>
    <cellStyle name="40% - Accent1" xfId="13" builtinId="31" customBuiltin="1"/>
    <cellStyle name="40% - Accent1 2" xfId="14"/>
    <cellStyle name="40% - Accent1 3" xfId="120"/>
    <cellStyle name="40% - Accent2" xfId="15" builtinId="35" customBuiltin="1"/>
    <cellStyle name="40% - Accent2 2" xfId="16"/>
    <cellStyle name="40% - Accent2 3" xfId="121"/>
    <cellStyle name="40% - Accent3" xfId="17" builtinId="39" customBuiltin="1"/>
    <cellStyle name="40% - Accent3 2" xfId="18"/>
    <cellStyle name="40% - Accent3 3" xfId="122"/>
    <cellStyle name="40% - Accent4" xfId="19" builtinId="43" customBuiltin="1"/>
    <cellStyle name="40% - Accent4 2" xfId="20"/>
    <cellStyle name="40% - Accent4 3" xfId="123"/>
    <cellStyle name="40% - Accent5" xfId="21" builtinId="47" customBuiltin="1"/>
    <cellStyle name="40% - Accent5 2" xfId="22"/>
    <cellStyle name="40% - Accent5 3" xfId="124"/>
    <cellStyle name="40% - Accent6" xfId="23" builtinId="51" customBuiltin="1"/>
    <cellStyle name="40% - Accent6 2" xfId="24"/>
    <cellStyle name="40% - Accent6 3" xfId="125"/>
    <cellStyle name="60% - Accent1" xfId="25" builtinId="32" customBuiltin="1"/>
    <cellStyle name="60% - Accent1 2" xfId="26"/>
    <cellStyle name="60% - Accent1 3" xfId="126"/>
    <cellStyle name="60% - Accent2" xfId="27" builtinId="36" customBuiltin="1"/>
    <cellStyle name="60% - Accent2 2" xfId="28"/>
    <cellStyle name="60% - Accent2 3" xfId="127"/>
    <cellStyle name="60% - Accent3" xfId="29" builtinId="40" customBuiltin="1"/>
    <cellStyle name="60% - Accent3 2" xfId="30"/>
    <cellStyle name="60% - Accent3 3" xfId="128"/>
    <cellStyle name="60% - Accent4" xfId="31" builtinId="44" customBuiltin="1"/>
    <cellStyle name="60% - Accent4 2" xfId="32"/>
    <cellStyle name="60% - Accent4 3" xfId="129"/>
    <cellStyle name="60% - Accent5" xfId="33" builtinId="48" customBuiltin="1"/>
    <cellStyle name="60% - Accent5 2" xfId="34"/>
    <cellStyle name="60% - Accent5 3" xfId="130"/>
    <cellStyle name="60% - Accent6" xfId="35" builtinId="52" customBuiltin="1"/>
    <cellStyle name="60% - Accent6 2" xfId="36"/>
    <cellStyle name="60% - Accent6 3" xfId="131"/>
    <cellStyle name="Accent1" xfId="37" builtinId="29" customBuiltin="1"/>
    <cellStyle name="Accent1 2" xfId="38"/>
    <cellStyle name="Accent1 3" xfId="132"/>
    <cellStyle name="Accent2" xfId="39" builtinId="33" customBuiltin="1"/>
    <cellStyle name="Accent2 2" xfId="40"/>
    <cellStyle name="Accent2 3" xfId="133"/>
    <cellStyle name="Accent3" xfId="41" builtinId="37" customBuiltin="1"/>
    <cellStyle name="Accent3 2" xfId="42"/>
    <cellStyle name="Accent3 3" xfId="134"/>
    <cellStyle name="Accent4" xfId="43" builtinId="41" customBuiltin="1"/>
    <cellStyle name="Accent4 2" xfId="44"/>
    <cellStyle name="Accent4 3" xfId="135"/>
    <cellStyle name="Accent5" xfId="45" builtinId="45" customBuiltin="1"/>
    <cellStyle name="Accent5 2" xfId="46"/>
    <cellStyle name="Accent5 3" xfId="136"/>
    <cellStyle name="Accent6" xfId="47" builtinId="49" customBuiltin="1"/>
    <cellStyle name="Accent6 2" xfId="48"/>
    <cellStyle name="Accent6 3" xfId="137"/>
    <cellStyle name="Bad" xfId="49" builtinId="27" customBuiltin="1"/>
    <cellStyle name="Bad 2" xfId="50"/>
    <cellStyle name="Bad 3" xfId="138"/>
    <cellStyle name="blp_column_header" xfId="111"/>
    <cellStyle name="Calculation" xfId="51" builtinId="22" customBuiltin="1"/>
    <cellStyle name="Calculation 2" xfId="52"/>
    <cellStyle name="Calculation 3" xfId="139"/>
    <cellStyle name="Check Cell" xfId="53" builtinId="23" customBuiltin="1"/>
    <cellStyle name="Check Cell 2" xfId="54"/>
    <cellStyle name="Check Cell 3" xfId="140"/>
    <cellStyle name="Comma 2" xfId="55"/>
    <cellStyle name="Comma 3" xfId="56"/>
    <cellStyle name="Comma 3 2" xfId="141"/>
    <cellStyle name="Comma 3 3" xfId="105"/>
    <cellStyle name="Currency" xfId="57" builtinId="4"/>
    <cellStyle name="Currency 2" xfId="58"/>
    <cellStyle name="Currency 2 2" xfId="143"/>
    <cellStyle name="Currency 2 3" xfId="106"/>
    <cellStyle name="Currency 3" xfId="59"/>
    <cellStyle name="Currency 3 2" xfId="144"/>
    <cellStyle name="Currency 3 3" xfId="107"/>
    <cellStyle name="Currency 4" xfId="60"/>
    <cellStyle name="Currency 5" xfId="142"/>
    <cellStyle name="Explanatory Text" xfId="61" builtinId="53" customBuiltin="1"/>
    <cellStyle name="Explanatory Text 2" xfId="62"/>
    <cellStyle name="Explanatory Text 3" xfId="145"/>
    <cellStyle name="Good" xfId="63" builtinId="26" customBuiltin="1"/>
    <cellStyle name="Good 2" xfId="64"/>
    <cellStyle name="Good 3" xfId="146"/>
    <cellStyle name="Heading 1" xfId="65" builtinId="16" customBuiltin="1"/>
    <cellStyle name="Heading 1 2" xfId="66"/>
    <cellStyle name="Heading 1 3" xfId="147"/>
    <cellStyle name="Heading 2" xfId="67" builtinId="17" customBuiltin="1"/>
    <cellStyle name="Heading 2 2" xfId="68"/>
    <cellStyle name="Heading 2 3" xfId="148"/>
    <cellStyle name="Heading 3" xfId="69" builtinId="18" customBuiltin="1"/>
    <cellStyle name="Heading 3 2" xfId="70"/>
    <cellStyle name="Heading 3 3" xfId="149"/>
    <cellStyle name="Heading 4" xfId="71" builtinId="19" customBuiltin="1"/>
    <cellStyle name="Heading 4 2" xfId="72"/>
    <cellStyle name="Heading 4 3" xfId="150"/>
    <cellStyle name="Input" xfId="73" builtinId="20" customBuiltin="1"/>
    <cellStyle name="Input 2" xfId="74"/>
    <cellStyle name="Input 3" xfId="151"/>
    <cellStyle name="Linked Cell" xfId="75" builtinId="24" customBuiltin="1"/>
    <cellStyle name="Linked Cell 2" xfId="76"/>
    <cellStyle name="Linked Cell 3" xfId="152"/>
    <cellStyle name="Neutral" xfId="77" builtinId="28" customBuiltin="1"/>
    <cellStyle name="Neutral 2" xfId="78"/>
    <cellStyle name="Neutral 3" xfId="153"/>
    <cellStyle name="Normal" xfId="0" builtinId="0"/>
    <cellStyle name="Normal 10" xfId="79"/>
    <cellStyle name="Normal 10 2" xfId="166"/>
    <cellStyle name="Normal 11" xfId="113"/>
    <cellStyle name="Normal 11 2" xfId="165"/>
    <cellStyle name="Normal 2" xfId="80"/>
    <cellStyle name="Normal 2 2" xfId="81"/>
    <cellStyle name="Normal 2 2 2" xfId="155"/>
    <cellStyle name="Normal 2 2 3" xfId="108"/>
    <cellStyle name="Normal 2 3" xfId="154"/>
    <cellStyle name="Normal 2 4" xfId="112"/>
    <cellStyle name="Normal 2_2011 TRUE-UP ALLETE MISO Attachment O with CWIP Working Papers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 8 2" xfId="164"/>
    <cellStyle name="Normal 9" xfId="89"/>
    <cellStyle name="Normal 9 2" xfId="167"/>
    <cellStyle name="Normal_2012 shoert term Borrowing Rates" xfId="90"/>
    <cellStyle name="Note" xfId="91" builtinId="10" customBuiltin="1"/>
    <cellStyle name="Note 2" xfId="92"/>
    <cellStyle name="Note 2 2" xfId="157"/>
    <cellStyle name="Note 2 3" xfId="109"/>
    <cellStyle name="Note 3" xfId="156"/>
    <cellStyle name="Output" xfId="93" builtinId="21" customBuiltin="1"/>
    <cellStyle name="Output 2" xfId="94"/>
    <cellStyle name="Output 3" xfId="158"/>
    <cellStyle name="Percent" xfId="95" builtinId="5"/>
    <cellStyle name="Percent 2" xfId="96"/>
    <cellStyle name="Percent 3" xfId="97"/>
    <cellStyle name="Percent 4" xfId="98"/>
    <cellStyle name="Percent 4 2" xfId="160"/>
    <cellStyle name="Percent 4 3" xfId="110"/>
    <cellStyle name="Percent 5" xfId="159"/>
    <cellStyle name="Title" xfId="99" builtinId="15" customBuiltin="1"/>
    <cellStyle name="Title 2" xfId="100"/>
    <cellStyle name="Title 3" xfId="161"/>
    <cellStyle name="Total" xfId="101" builtinId="25" customBuiltin="1"/>
    <cellStyle name="Total 2" xfId="102"/>
    <cellStyle name="Total 3" xfId="162"/>
    <cellStyle name="Warning Text" xfId="103" builtinId="11" customBuiltin="1"/>
    <cellStyle name="Warning Text 2" xfId="104"/>
    <cellStyle name="Warning Text 3" xfId="16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40000"/>
      <rgbColor rgb="0000FF00"/>
      <rgbColor rgb="0057549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AF"/>
      <rgbColor rgb="0099CCFF"/>
      <rgbColor rgb="00C8DBA9"/>
      <rgbColor rgb="00CEC8E6"/>
      <rgbColor rgb="00FFCDC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zoomScaleNormal="100" workbookViewId="0">
      <selection activeCell="B4" sqref="B4"/>
    </sheetView>
  </sheetViews>
  <sheetFormatPr defaultRowHeight="12.75"/>
  <cols>
    <col min="2" max="2" width="65.85546875" customWidth="1"/>
    <col min="3" max="3" width="25" bestFit="1" customWidth="1"/>
    <col min="4" max="4" width="10.5703125" bestFit="1" customWidth="1"/>
    <col min="5" max="5" width="4.28515625" customWidth="1"/>
    <col min="6" max="6" width="10.7109375" bestFit="1" customWidth="1"/>
    <col min="7" max="7" width="16" bestFit="1" customWidth="1"/>
    <col min="9" max="9" width="11.85546875" bestFit="1" customWidth="1"/>
    <col min="10" max="10" width="12.42578125" bestFit="1" customWidth="1"/>
    <col min="11" max="11" width="10.140625" bestFit="1" customWidth="1"/>
    <col min="12" max="13" width="8.85546875" hidden="1" customWidth="1"/>
  </cols>
  <sheetData>
    <row r="1" spans="1:14">
      <c r="A1" t="s">
        <v>0</v>
      </c>
    </row>
    <row r="2" spans="1:14">
      <c r="A2" s="19" t="s">
        <v>33</v>
      </c>
    </row>
    <row r="3" spans="1:14">
      <c r="A3" t="s">
        <v>1</v>
      </c>
    </row>
    <row r="7" spans="1:14" ht="15.75">
      <c r="C7" s="1" t="s">
        <v>34</v>
      </c>
    </row>
    <row r="9" spans="1:14" ht="15.75">
      <c r="C9" s="1" t="s">
        <v>28</v>
      </c>
    </row>
    <row r="10" spans="1:14" ht="15.75">
      <c r="D10" s="1"/>
    </row>
    <row r="12" spans="1:14">
      <c r="A12" s="2" t="s">
        <v>2</v>
      </c>
    </row>
    <row r="13" spans="1:14">
      <c r="D13" s="2" t="s">
        <v>3</v>
      </c>
      <c r="F13" s="2" t="s">
        <v>4</v>
      </c>
      <c r="H13" s="2"/>
    </row>
    <row r="15" spans="1:14">
      <c r="A15" s="3" t="s">
        <v>1</v>
      </c>
      <c r="B15" t="s">
        <v>5</v>
      </c>
      <c r="C15" s="19" t="s">
        <v>30</v>
      </c>
      <c r="D15" s="30">
        <v>4995755</v>
      </c>
      <c r="F15" s="5">
        <v>1477771</v>
      </c>
      <c r="H15" s="5"/>
    </row>
    <row r="16" spans="1:14">
      <c r="A16" s="3" t="s">
        <v>1</v>
      </c>
      <c r="B16" s="19" t="s">
        <v>32</v>
      </c>
      <c r="C16" s="19" t="s">
        <v>29</v>
      </c>
      <c r="D16" s="31">
        <v>7020080</v>
      </c>
      <c r="F16" s="32">
        <v>1662355</v>
      </c>
      <c r="H16" s="5"/>
      <c r="J16" s="26" t="s">
        <v>1</v>
      </c>
      <c r="K16" s="24" t="s">
        <v>1</v>
      </c>
      <c r="L16" s="25"/>
      <c r="M16" s="25"/>
      <c r="N16" s="25"/>
    </row>
    <row r="17" spans="1:11">
      <c r="A17" s="3" t="s">
        <v>1</v>
      </c>
      <c r="B17" t="s">
        <v>6</v>
      </c>
      <c r="C17" t="s">
        <v>26</v>
      </c>
      <c r="D17" s="33">
        <f>D15-D16</f>
        <v>-2024325</v>
      </c>
      <c r="F17" s="5">
        <f>F15-F16</f>
        <v>-184584</v>
      </c>
      <c r="H17" s="5"/>
      <c r="K17" s="6"/>
    </row>
    <row r="18" spans="1:11">
      <c r="A18" s="7"/>
      <c r="D18" s="5"/>
      <c r="F18" s="5"/>
      <c r="H18" s="5"/>
    </row>
    <row r="19" spans="1:11">
      <c r="D19" s="5"/>
      <c r="F19" s="5"/>
      <c r="H19" s="5"/>
      <c r="K19" s="4" t="s">
        <v>1</v>
      </c>
    </row>
    <row r="20" spans="1:11">
      <c r="A20" s="2" t="s">
        <v>24</v>
      </c>
      <c r="D20" s="34">
        <f>D17*(C28*24)</f>
        <v>-162883.58210526322</v>
      </c>
      <c r="F20" s="35">
        <f>F17*(C28*24)</f>
        <v>-14852.211536842111</v>
      </c>
      <c r="H20" s="5"/>
      <c r="K20" s="66" t="s">
        <v>1</v>
      </c>
    </row>
    <row r="21" spans="1:11">
      <c r="G21" s="29"/>
      <c r="H21" s="29"/>
      <c r="I21" s="29"/>
      <c r="K21" s="67" t="s">
        <v>1</v>
      </c>
    </row>
    <row r="22" spans="1:11">
      <c r="B22" t="s">
        <v>7</v>
      </c>
      <c r="G22" s="29"/>
      <c r="H22" s="29"/>
      <c r="I22" s="29"/>
      <c r="K22" s="18"/>
    </row>
    <row r="23" spans="1:11">
      <c r="B23" s="56" t="s">
        <v>52</v>
      </c>
      <c r="C23" s="57">
        <f>'Borrowing Rate-2017'!D37</f>
        <v>2.0987074561403508E-3</v>
      </c>
      <c r="D23" s="64" t="s">
        <v>1</v>
      </c>
      <c r="E23" s="63"/>
      <c r="F23" s="57" t="s">
        <v>1</v>
      </c>
      <c r="G23" s="27" t="s">
        <v>1</v>
      </c>
      <c r="I23" s="27" t="s">
        <v>1</v>
      </c>
      <c r="K23" s="68"/>
    </row>
    <row r="24" spans="1:11">
      <c r="B24" s="19" t="s">
        <v>35</v>
      </c>
      <c r="D24" s="27" t="s">
        <v>1</v>
      </c>
      <c r="F24" s="27" t="s">
        <v>1</v>
      </c>
      <c r="K24" s="18"/>
    </row>
    <row r="25" spans="1:11">
      <c r="K25" s="18"/>
    </row>
    <row r="26" spans="1:11">
      <c r="K26" s="18"/>
    </row>
    <row r="27" spans="1:11">
      <c r="B27" s="19" t="s">
        <v>48</v>
      </c>
      <c r="G27" s="27" t="s">
        <v>1</v>
      </c>
      <c r="I27" s="28" t="s">
        <v>1</v>
      </c>
      <c r="K27" s="18"/>
    </row>
    <row r="28" spans="1:11">
      <c r="B28" s="56" t="s">
        <v>53</v>
      </c>
      <c r="C28" s="57">
        <f>'Borrowing Rate-2017'!F37</f>
        <v>3.3526315789473697E-3</v>
      </c>
      <c r="D28" s="62">
        <f>C28</f>
        <v>3.3526315789473697E-3</v>
      </c>
      <c r="E28" s="63"/>
      <c r="F28" s="57">
        <f>C28</f>
        <v>3.3526315789473697E-3</v>
      </c>
    </row>
    <row r="29" spans="1:11">
      <c r="B29" t="str">
        <f>B24</f>
        <v>Interest for 24 Months (Jan-17 to Dec-18)</v>
      </c>
      <c r="F29" s="27" t="s">
        <v>1</v>
      </c>
    </row>
    <row r="30" spans="1:11">
      <c r="C30" s="59"/>
      <c r="F30" s="27"/>
    </row>
    <row r="31" spans="1:11">
      <c r="C31" s="59"/>
      <c r="F31" s="27"/>
    </row>
    <row r="32" spans="1:11">
      <c r="A32" s="2" t="s">
        <v>25</v>
      </c>
      <c r="D32" s="5">
        <f>D17+D20</f>
        <v>-2187208.5821052631</v>
      </c>
      <c r="F32" s="5">
        <f>F17+F20</f>
        <v>-199436.21153684211</v>
      </c>
      <c r="G32" s="34" t="s">
        <v>1</v>
      </c>
      <c r="H32" s="5"/>
      <c r="I32" s="58" t="s">
        <v>1</v>
      </c>
    </row>
    <row r="35" spans="1:2">
      <c r="A35" s="9" t="s">
        <v>8</v>
      </c>
    </row>
    <row r="36" spans="1:2">
      <c r="A36" s="9" t="s">
        <v>9</v>
      </c>
    </row>
    <row r="37" spans="1:2">
      <c r="A37" s="9" t="s">
        <v>10</v>
      </c>
    </row>
    <row r="38" spans="1:2">
      <c r="A38" s="9" t="s">
        <v>11</v>
      </c>
    </row>
    <row r="39" spans="1:2">
      <c r="A39" s="9" t="s">
        <v>12</v>
      </c>
    </row>
    <row r="40" spans="1:2">
      <c r="A40" s="9" t="s">
        <v>13</v>
      </c>
    </row>
    <row r="41" spans="1:2">
      <c r="A41" s="9" t="s">
        <v>14</v>
      </c>
    </row>
    <row r="42" spans="1:2">
      <c r="A42" s="9" t="s">
        <v>15</v>
      </c>
    </row>
    <row r="44" spans="1:2">
      <c r="B44" s="19"/>
    </row>
  </sheetData>
  <phoneticPr fontId="10" type="noConversion"/>
  <pageMargins left="0.75" right="0.75" top="1" bottom="1" header="0.5" footer="0.5"/>
  <pageSetup scale="5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workbookViewId="0">
      <selection activeCell="D3" sqref="D3"/>
    </sheetView>
  </sheetViews>
  <sheetFormatPr defaultRowHeight="12.75"/>
  <cols>
    <col min="2" max="2" width="21.85546875" customWidth="1"/>
    <col min="3" max="3" width="13.28515625" customWidth="1"/>
    <col min="4" max="4" width="18.140625" customWidth="1"/>
    <col min="5" max="5" width="17.85546875" customWidth="1"/>
    <col min="6" max="6" width="11.28515625" customWidth="1"/>
    <col min="7" max="7" width="20.42578125" customWidth="1"/>
  </cols>
  <sheetData>
    <row r="1" spans="1:10">
      <c r="A1" s="10" t="s">
        <v>0</v>
      </c>
      <c r="B1" s="10"/>
      <c r="C1" s="10"/>
      <c r="D1" s="10"/>
    </row>
    <row r="2" spans="1:10">
      <c r="A2" s="19" t="s">
        <v>36</v>
      </c>
      <c r="B2" s="10"/>
      <c r="C2" s="10"/>
      <c r="D2" s="10"/>
    </row>
    <row r="3" spans="1:10">
      <c r="A3" s="10" t="s">
        <v>16</v>
      </c>
      <c r="B3" s="10"/>
      <c r="C3" s="10"/>
      <c r="D3" s="10"/>
    </row>
    <row r="4" spans="1:10">
      <c r="A4" s="10"/>
      <c r="B4" s="10"/>
      <c r="C4" s="10"/>
      <c r="D4" s="10"/>
      <c r="G4" s="18"/>
      <c r="H4" s="18"/>
      <c r="I4" s="18"/>
      <c r="J4" s="18"/>
    </row>
    <row r="5" spans="1:10">
      <c r="G5" s="18" t="s">
        <v>1</v>
      </c>
      <c r="H5" s="18"/>
      <c r="I5" s="18"/>
      <c r="J5" s="18"/>
    </row>
    <row r="6" spans="1:10" ht="15">
      <c r="A6" s="37" t="s">
        <v>37</v>
      </c>
    </row>
    <row r="7" spans="1:10">
      <c r="A7" s="38" t="s">
        <v>38</v>
      </c>
    </row>
    <row r="8" spans="1:10">
      <c r="A8" s="38" t="s">
        <v>39</v>
      </c>
    </row>
    <row r="9" spans="1:10">
      <c r="A9" s="39" t="s">
        <v>40</v>
      </c>
    </row>
    <row r="10" spans="1:10">
      <c r="A10" s="40" t="s">
        <v>41</v>
      </c>
    </row>
    <row r="11" spans="1:10">
      <c r="A11" s="41" t="s">
        <v>42</v>
      </c>
    </row>
    <row r="12" spans="1:10">
      <c r="A12" s="41"/>
    </row>
    <row r="13" spans="1:10" ht="15.75">
      <c r="A13" s="69" t="s">
        <v>1</v>
      </c>
      <c r="B13" s="69"/>
      <c r="C13" s="69"/>
      <c r="D13" s="69"/>
      <c r="E13" s="69"/>
      <c r="F13" s="69"/>
      <c r="G13" s="69"/>
    </row>
    <row r="14" spans="1:10" ht="15.75">
      <c r="A14" s="42"/>
      <c r="B14" s="42"/>
      <c r="C14" s="42"/>
      <c r="D14" s="42" t="s">
        <v>43</v>
      </c>
      <c r="E14" s="42"/>
      <c r="F14" s="42"/>
      <c r="G14" s="42"/>
    </row>
    <row r="15" spans="1:10" ht="15">
      <c r="A15" s="43"/>
      <c r="D15" s="44" t="s">
        <v>44</v>
      </c>
      <c r="E15" s="37" t="s">
        <v>45</v>
      </c>
      <c r="G15" s="37" t="s">
        <v>45</v>
      </c>
    </row>
    <row r="16" spans="1:10" ht="17.25">
      <c r="D16" s="45" t="s">
        <v>46</v>
      </c>
      <c r="E16" s="45" t="s">
        <v>47</v>
      </c>
      <c r="F16" s="45" t="s">
        <v>48</v>
      </c>
      <c r="G16" s="46" t="s">
        <v>48</v>
      </c>
    </row>
    <row r="17" spans="1:10" ht="15">
      <c r="A17">
        <v>1</v>
      </c>
      <c r="B17" s="47">
        <v>42736</v>
      </c>
      <c r="D17" s="48">
        <v>1.5870333333333334E-3</v>
      </c>
      <c r="E17" s="49"/>
      <c r="F17" s="50">
        <v>2.8999999999999998E-3</v>
      </c>
    </row>
    <row r="18" spans="1:10" ht="15">
      <c r="A18">
        <f>A17+1</f>
        <v>2</v>
      </c>
      <c r="B18" s="47">
        <v>42767</v>
      </c>
      <c r="D18" s="48">
        <v>1.5949083333333333E-3</v>
      </c>
      <c r="E18" s="49"/>
      <c r="F18" s="50">
        <v>2.8999999999999998E-3</v>
      </c>
    </row>
    <row r="19" spans="1:10" ht="15">
      <c r="A19">
        <f t="shared" ref="A19:A35" si="0">A18+1</f>
        <v>3</v>
      </c>
      <c r="B19" s="47">
        <v>42795</v>
      </c>
      <c r="D19" s="48">
        <v>1.7564833333333332E-3</v>
      </c>
      <c r="E19" s="49"/>
      <c r="F19" s="50">
        <v>2.8999999999999998E-3</v>
      </c>
    </row>
    <row r="20" spans="1:10" ht="15">
      <c r="A20">
        <f t="shared" si="0"/>
        <v>4</v>
      </c>
      <c r="B20" s="47">
        <v>42826</v>
      </c>
      <c r="D20" s="48">
        <v>1.7666666666666666E-3</v>
      </c>
      <c r="E20" s="49"/>
      <c r="F20" s="50">
        <v>3.0999999999999999E-3</v>
      </c>
    </row>
    <row r="21" spans="1:10" ht="15">
      <c r="A21">
        <f t="shared" si="0"/>
        <v>5</v>
      </c>
      <c r="B21" s="47">
        <v>42856</v>
      </c>
      <c r="D21" s="48">
        <v>1.8211083333333333E-3</v>
      </c>
      <c r="E21" s="49"/>
      <c r="F21" s="50">
        <v>3.0999999999999999E-3</v>
      </c>
    </row>
    <row r="22" spans="1:10" ht="15">
      <c r="A22">
        <f t="shared" si="0"/>
        <v>6</v>
      </c>
      <c r="B22" s="47">
        <v>42887</v>
      </c>
      <c r="D22" s="48">
        <v>1.9574083333333335E-3</v>
      </c>
      <c r="E22" s="49"/>
      <c r="F22" s="50">
        <v>3.0999999999999999E-3</v>
      </c>
    </row>
    <row r="23" spans="1:10" ht="15">
      <c r="A23">
        <f t="shared" si="0"/>
        <v>7</v>
      </c>
      <c r="B23" s="47">
        <v>42917</v>
      </c>
      <c r="D23" s="48">
        <v>1.9638916666666669E-3</v>
      </c>
      <c r="E23" s="49"/>
      <c r="F23" s="50">
        <v>3.3E-3</v>
      </c>
      <c r="G23" s="51"/>
    </row>
    <row r="24" spans="1:10" ht="15">
      <c r="A24">
        <f t="shared" si="0"/>
        <v>8</v>
      </c>
      <c r="B24" s="47">
        <v>42948</v>
      </c>
      <c r="D24" s="48">
        <v>1.9638916666666669E-3</v>
      </c>
      <c r="E24" s="49"/>
      <c r="F24" s="50">
        <v>3.3E-3</v>
      </c>
      <c r="G24" s="51"/>
      <c r="H24" s="18"/>
      <c r="I24" s="18"/>
      <c r="J24" s="18"/>
    </row>
    <row r="25" spans="1:10" ht="15">
      <c r="A25">
        <f t="shared" si="0"/>
        <v>9</v>
      </c>
      <c r="B25" s="47">
        <v>42979</v>
      </c>
      <c r="D25" s="48">
        <v>1.9643500000000001E-3</v>
      </c>
      <c r="E25" s="49"/>
      <c r="F25" s="50">
        <v>3.3E-3</v>
      </c>
      <c r="G25" s="51"/>
      <c r="H25" s="18"/>
      <c r="I25" s="18"/>
      <c r="J25" s="18"/>
    </row>
    <row r="26" spans="1:10" ht="15">
      <c r="A26">
        <f t="shared" si="0"/>
        <v>10</v>
      </c>
      <c r="B26" s="47">
        <v>43009</v>
      </c>
      <c r="D26" s="48">
        <v>1.9736083333333336E-3</v>
      </c>
      <c r="E26" s="49"/>
      <c r="F26" s="50">
        <v>3.5000000000000001E-3</v>
      </c>
      <c r="G26" s="51"/>
      <c r="H26" s="18"/>
      <c r="I26" s="18"/>
      <c r="J26" s="18"/>
    </row>
    <row r="27" spans="1:10" ht="15">
      <c r="A27">
        <f t="shared" si="0"/>
        <v>11</v>
      </c>
      <c r="B27" s="47">
        <v>43040</v>
      </c>
      <c r="D27" s="48">
        <v>2.0807333333333331E-3</v>
      </c>
      <c r="E27" s="49"/>
      <c r="F27" s="50">
        <v>3.5000000000000001E-3</v>
      </c>
      <c r="G27" s="51"/>
      <c r="H27" s="18"/>
      <c r="I27" s="18"/>
      <c r="J27" s="18"/>
    </row>
    <row r="28" spans="1:10" ht="15">
      <c r="A28">
        <f t="shared" si="0"/>
        <v>12</v>
      </c>
      <c r="B28" s="47">
        <v>43070</v>
      </c>
      <c r="D28" s="48">
        <v>2.2410416666666668E-3</v>
      </c>
      <c r="E28" s="49"/>
      <c r="F28" s="50">
        <v>3.5000000000000001E-3</v>
      </c>
      <c r="G28" s="51"/>
      <c r="H28" s="18"/>
      <c r="I28" s="18"/>
      <c r="J28" s="18"/>
    </row>
    <row r="29" spans="1:10" ht="15">
      <c r="A29">
        <f t="shared" si="0"/>
        <v>13</v>
      </c>
      <c r="B29" s="47">
        <v>43101</v>
      </c>
      <c r="D29" s="48">
        <v>2.2539166666666667E-3</v>
      </c>
      <c r="E29" s="49"/>
      <c r="F29" s="50">
        <v>3.5000000000000001E-3</v>
      </c>
      <c r="G29" s="51"/>
      <c r="H29" s="18"/>
      <c r="I29" s="18"/>
      <c r="J29" s="18"/>
    </row>
    <row r="30" spans="1:10" ht="15">
      <c r="A30">
        <f t="shared" si="0"/>
        <v>14</v>
      </c>
      <c r="B30" s="47">
        <v>43132</v>
      </c>
      <c r="D30" s="48">
        <v>2.3292249999999999E-3</v>
      </c>
      <c r="E30" s="49"/>
      <c r="F30" s="50">
        <v>3.5000000000000001E-3</v>
      </c>
      <c r="G30" s="51"/>
      <c r="H30" s="18"/>
      <c r="I30" s="18"/>
      <c r="J30" s="18"/>
    </row>
    <row r="31" spans="1:10" ht="15">
      <c r="A31">
        <f t="shared" si="0"/>
        <v>15</v>
      </c>
      <c r="B31" s="47">
        <v>43160</v>
      </c>
      <c r="D31" s="48">
        <v>2.5067750000000001E-3</v>
      </c>
      <c r="E31" s="49"/>
      <c r="F31" s="50">
        <v>3.5000000000000001E-3</v>
      </c>
      <c r="G31" s="51"/>
      <c r="H31" s="18"/>
      <c r="I31" s="18"/>
      <c r="J31" s="18"/>
    </row>
    <row r="32" spans="1:10" ht="15">
      <c r="A32">
        <f t="shared" si="0"/>
        <v>16</v>
      </c>
      <c r="B32" s="47">
        <v>43191</v>
      </c>
      <c r="D32" s="48">
        <v>2.5286000000000002E-3</v>
      </c>
      <c r="E32" s="49"/>
      <c r="F32" s="50">
        <v>3.7000000000000002E-3</v>
      </c>
      <c r="G32" s="51"/>
    </row>
    <row r="33" spans="1:10" ht="15">
      <c r="A33">
        <f t="shared" si="0"/>
        <v>17</v>
      </c>
      <c r="B33" s="47">
        <v>43221</v>
      </c>
      <c r="D33" s="48">
        <v>2.5286000000000002E-3</v>
      </c>
      <c r="E33" s="49"/>
      <c r="F33" s="50">
        <v>3.7000000000000002E-3</v>
      </c>
      <c r="G33" s="51"/>
      <c r="J33" s="2"/>
    </row>
    <row r="34" spans="1:10" ht="15">
      <c r="A34">
        <f t="shared" si="0"/>
        <v>18</v>
      </c>
      <c r="B34" s="47">
        <v>43252</v>
      </c>
      <c r="D34" s="48">
        <v>2.5286000000000002E-3</v>
      </c>
      <c r="E34" s="49"/>
      <c r="F34" s="50">
        <v>3.7000000000000002E-3</v>
      </c>
      <c r="G34" s="51"/>
    </row>
    <row r="35" spans="1:10" ht="15">
      <c r="A35">
        <f t="shared" si="0"/>
        <v>19</v>
      </c>
      <c r="B35" s="47">
        <v>43282</v>
      </c>
      <c r="D35" s="48">
        <v>2.5286000000000002E-3</v>
      </c>
      <c r="E35" s="49"/>
      <c r="F35" s="50">
        <v>3.7000000000000002E-3</v>
      </c>
    </row>
    <row r="36" spans="1:10" ht="13.5" thickBot="1">
      <c r="B36" s="47"/>
    </row>
    <row r="37" spans="1:10" ht="13.5" thickBot="1">
      <c r="C37" s="50"/>
      <c r="D37" s="52">
        <f>AVERAGE(D17:D35)</f>
        <v>2.0987074561403508E-3</v>
      </c>
      <c r="E37" s="53">
        <f>ROUND(D37*12,6)</f>
        <v>2.5184000000000002E-2</v>
      </c>
      <c r="F37" s="52">
        <f>AVERAGE(F17:F35)</f>
        <v>3.3526315789473697E-3</v>
      </c>
      <c r="G37" s="54">
        <f>ROUND(F37*12,6)</f>
        <v>4.0231999999999997E-2</v>
      </c>
    </row>
    <row r="39" spans="1:10" ht="17.25">
      <c r="B39" t="s">
        <v>49</v>
      </c>
    </row>
    <row r="46" spans="1:10">
      <c r="E46" s="36"/>
    </row>
    <row r="47" spans="1:10">
      <c r="E47" s="36"/>
    </row>
    <row r="48" spans="1:10">
      <c r="B48" s="19"/>
    </row>
    <row r="51" spans="5:5">
      <c r="E51" s="36"/>
    </row>
    <row r="52" spans="5:5">
      <c r="E52" s="36"/>
    </row>
    <row r="53" spans="5:5">
      <c r="E53" s="36"/>
    </row>
    <row r="55" spans="5:5">
      <c r="E55" s="36"/>
    </row>
  </sheetData>
  <mergeCells count="1">
    <mergeCell ref="A13:G13"/>
  </mergeCells>
  <pageMargins left="0.7" right="0.7" top="0.75" bottom="0.75" header="0.3" footer="0.3"/>
  <pageSetup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topLeftCell="A13" workbookViewId="0">
      <selection activeCell="N21" sqref="N21"/>
    </sheetView>
  </sheetViews>
  <sheetFormatPr defaultRowHeight="12.75"/>
  <cols>
    <col min="1" max="1" width="8.7109375" customWidth="1"/>
    <col min="2" max="2" width="13.140625" customWidth="1"/>
    <col min="3" max="3" width="15.140625" customWidth="1"/>
    <col min="4" max="4" width="12.42578125" bestFit="1" customWidth="1"/>
    <col min="5" max="5" width="7.85546875" customWidth="1"/>
    <col min="6" max="6" width="12.140625" bestFit="1" customWidth="1"/>
    <col min="7" max="7" width="4.85546875" customWidth="1"/>
    <col min="8" max="8" width="8" customWidth="1"/>
    <col min="9" max="9" width="5.28515625" customWidth="1"/>
    <col min="10" max="10" width="10.85546875" bestFit="1" customWidth="1"/>
    <col min="12" max="12" width="8.85546875" bestFit="1" customWidth="1"/>
  </cols>
  <sheetData>
    <row r="1" spans="1:15">
      <c r="A1" t="s">
        <v>0</v>
      </c>
    </row>
    <row r="2" spans="1:15">
      <c r="A2" s="19" t="s">
        <v>36</v>
      </c>
    </row>
    <row r="3" spans="1:15">
      <c r="A3" t="s">
        <v>19</v>
      </c>
    </row>
    <row r="4" spans="1:15">
      <c r="H4" s="65"/>
      <c r="I4" s="65"/>
      <c r="J4" s="65"/>
      <c r="K4" s="65"/>
    </row>
    <row r="5" spans="1:15">
      <c r="B5" s="2" t="s">
        <v>50</v>
      </c>
      <c r="F5" s="55">
        <f>'Attach ZZ True Up Summary'!D17</f>
        <v>-2024325</v>
      </c>
    </row>
    <row r="6" spans="1:15">
      <c r="B6" s="2"/>
    </row>
    <row r="7" spans="1:15">
      <c r="B7" s="2" t="s">
        <v>51</v>
      </c>
      <c r="F7" s="5">
        <f>'Attach ZZ True Up Summary'!F17</f>
        <v>-184584</v>
      </c>
    </row>
    <row r="10" spans="1:15" ht="25.5">
      <c r="B10" s="11" t="s">
        <v>18</v>
      </c>
      <c r="D10" s="13" t="s">
        <v>22</v>
      </c>
      <c r="E10" s="14"/>
      <c r="F10" s="15" t="s">
        <v>17</v>
      </c>
      <c r="G10" s="16"/>
      <c r="J10" s="15" t="s">
        <v>20</v>
      </c>
      <c r="K10" s="15"/>
      <c r="L10" s="15" t="s">
        <v>21</v>
      </c>
      <c r="N10" s="12"/>
      <c r="O10" s="2"/>
    </row>
    <row r="11" spans="1:15" ht="15">
      <c r="B11" s="21">
        <v>42766</v>
      </c>
      <c r="D11" s="48">
        <v>1.5870333333333334E-3</v>
      </c>
      <c r="F11" s="50">
        <v>2.8999999999999998E-3</v>
      </c>
      <c r="J11" s="20">
        <f t="shared" ref="J11:J34" si="0">$F$5*($F$37/12)</f>
        <v>-6786.8159210526337</v>
      </c>
      <c r="K11" s="15"/>
      <c r="L11" s="20">
        <f t="shared" ref="L11:L34" si="1">$F$7*($F$37/12)</f>
        <v>-618.84214736842125</v>
      </c>
    </row>
    <row r="12" spans="1:15" ht="15">
      <c r="B12" s="21">
        <v>42794</v>
      </c>
      <c r="D12" s="48">
        <v>1.5949083333333333E-3</v>
      </c>
      <c r="F12" s="50">
        <v>2.8999999999999998E-3</v>
      </c>
      <c r="J12" s="20">
        <f t="shared" si="0"/>
        <v>-6786.8159210526337</v>
      </c>
      <c r="K12" s="15"/>
      <c r="L12" s="20">
        <f t="shared" si="1"/>
        <v>-618.84214736842125</v>
      </c>
    </row>
    <row r="13" spans="1:15" ht="15">
      <c r="B13" s="21">
        <v>42825</v>
      </c>
      <c r="D13" s="48">
        <v>1.7564833333333332E-3</v>
      </c>
      <c r="F13" s="50">
        <v>2.8999999999999998E-3</v>
      </c>
      <c r="J13" s="20">
        <f t="shared" si="0"/>
        <v>-6786.8159210526337</v>
      </c>
      <c r="K13" s="15"/>
      <c r="L13" s="20">
        <f t="shared" si="1"/>
        <v>-618.84214736842125</v>
      </c>
    </row>
    <row r="14" spans="1:15" ht="15">
      <c r="B14" s="21">
        <v>42855</v>
      </c>
      <c r="D14" s="48">
        <v>1.7666666666666666E-3</v>
      </c>
      <c r="F14" s="50">
        <v>3.0999999999999999E-3</v>
      </c>
      <c r="J14" s="20">
        <f t="shared" si="0"/>
        <v>-6786.8159210526337</v>
      </c>
      <c r="K14" s="15"/>
      <c r="L14" s="20">
        <f t="shared" si="1"/>
        <v>-618.84214736842125</v>
      </c>
    </row>
    <row r="15" spans="1:15" ht="15">
      <c r="B15" s="21">
        <v>42886</v>
      </c>
      <c r="D15" s="48">
        <v>1.8211083333333333E-3</v>
      </c>
      <c r="F15" s="50">
        <v>3.0999999999999999E-3</v>
      </c>
      <c r="J15" s="20">
        <f t="shared" si="0"/>
        <v>-6786.8159210526337</v>
      </c>
      <c r="K15" s="15"/>
      <c r="L15" s="20">
        <f t="shared" si="1"/>
        <v>-618.84214736842125</v>
      </c>
    </row>
    <row r="16" spans="1:15" ht="15">
      <c r="B16" s="21">
        <v>42916</v>
      </c>
      <c r="D16" s="48">
        <v>1.9574083333333335E-3</v>
      </c>
      <c r="F16" s="50">
        <v>3.0999999999999999E-3</v>
      </c>
      <c r="J16" s="20">
        <f t="shared" si="0"/>
        <v>-6786.8159210526337</v>
      </c>
      <c r="K16" s="15"/>
      <c r="L16" s="20">
        <f t="shared" si="1"/>
        <v>-618.84214736842125</v>
      </c>
    </row>
    <row r="17" spans="2:12" ht="15">
      <c r="B17" s="21">
        <v>42947</v>
      </c>
      <c r="D17" s="48">
        <v>1.9638916666666669E-3</v>
      </c>
      <c r="F17" s="50">
        <v>3.3E-3</v>
      </c>
      <c r="J17" s="20">
        <f t="shared" si="0"/>
        <v>-6786.8159210526337</v>
      </c>
      <c r="K17" s="15"/>
      <c r="L17" s="20">
        <f t="shared" si="1"/>
        <v>-618.84214736842125</v>
      </c>
    </row>
    <row r="18" spans="2:12" ht="15">
      <c r="B18" s="21">
        <v>42978</v>
      </c>
      <c r="D18" s="48">
        <v>1.9638916666666669E-3</v>
      </c>
      <c r="F18" s="50">
        <v>3.3E-3</v>
      </c>
      <c r="J18" s="20">
        <f t="shared" si="0"/>
        <v>-6786.8159210526337</v>
      </c>
      <c r="K18" s="15"/>
      <c r="L18" s="20">
        <f t="shared" si="1"/>
        <v>-618.84214736842125</v>
      </c>
    </row>
    <row r="19" spans="2:12" ht="15">
      <c r="B19" s="21">
        <v>43008</v>
      </c>
      <c r="D19" s="48">
        <v>1.9643500000000001E-3</v>
      </c>
      <c r="F19" s="50">
        <v>3.3E-3</v>
      </c>
      <c r="J19" s="20">
        <f t="shared" si="0"/>
        <v>-6786.8159210526337</v>
      </c>
      <c r="K19" s="15"/>
      <c r="L19" s="20">
        <f t="shared" si="1"/>
        <v>-618.84214736842125</v>
      </c>
    </row>
    <row r="20" spans="2:12" ht="15">
      <c r="B20" s="21">
        <v>43039</v>
      </c>
      <c r="D20" s="48">
        <v>1.9736083333333336E-3</v>
      </c>
      <c r="F20" s="50">
        <v>3.5000000000000001E-3</v>
      </c>
      <c r="J20" s="20">
        <f t="shared" si="0"/>
        <v>-6786.8159210526337</v>
      </c>
      <c r="K20" s="15"/>
      <c r="L20" s="20">
        <f t="shared" si="1"/>
        <v>-618.84214736842125</v>
      </c>
    </row>
    <row r="21" spans="2:12" ht="15">
      <c r="B21" s="21">
        <v>43069</v>
      </c>
      <c r="D21" s="48">
        <v>2.0807333333333331E-3</v>
      </c>
      <c r="F21" s="50">
        <v>3.5000000000000001E-3</v>
      </c>
      <c r="J21" s="20">
        <f t="shared" si="0"/>
        <v>-6786.8159210526337</v>
      </c>
      <c r="K21" s="15"/>
      <c r="L21" s="20">
        <f t="shared" si="1"/>
        <v>-618.84214736842125</v>
      </c>
    </row>
    <row r="22" spans="2:12" ht="15">
      <c r="B22" s="21">
        <v>43100</v>
      </c>
      <c r="D22" s="48">
        <v>2.2410416666666668E-3</v>
      </c>
      <c r="F22" s="50">
        <v>3.5000000000000001E-3</v>
      </c>
      <c r="J22" s="20">
        <f t="shared" si="0"/>
        <v>-6786.8159210526337</v>
      </c>
      <c r="K22" s="15"/>
      <c r="L22" s="20">
        <f t="shared" si="1"/>
        <v>-618.84214736842125</v>
      </c>
    </row>
    <row r="23" spans="2:12" ht="15">
      <c r="B23" s="21">
        <v>43131</v>
      </c>
      <c r="D23" s="48">
        <v>2.2539166666666667E-3</v>
      </c>
      <c r="F23" s="50">
        <v>3.5000000000000001E-3</v>
      </c>
      <c r="J23" s="20">
        <f t="shared" si="0"/>
        <v>-6786.8159210526337</v>
      </c>
      <c r="K23" s="15"/>
      <c r="L23" s="20">
        <f t="shared" si="1"/>
        <v>-618.84214736842125</v>
      </c>
    </row>
    <row r="24" spans="2:12" ht="15">
      <c r="B24" s="21">
        <v>43159</v>
      </c>
      <c r="D24" s="48">
        <v>2.3292249999999999E-3</v>
      </c>
      <c r="F24" s="50">
        <v>3.5000000000000001E-3</v>
      </c>
      <c r="J24" s="20">
        <f t="shared" si="0"/>
        <v>-6786.8159210526337</v>
      </c>
      <c r="K24" s="15"/>
      <c r="L24" s="20">
        <f t="shared" si="1"/>
        <v>-618.84214736842125</v>
      </c>
    </row>
    <row r="25" spans="2:12" ht="15">
      <c r="B25" s="21">
        <v>43190</v>
      </c>
      <c r="D25" s="48">
        <v>2.5067750000000001E-3</v>
      </c>
      <c r="F25" s="50">
        <v>3.5000000000000001E-3</v>
      </c>
      <c r="J25" s="20">
        <f t="shared" si="0"/>
        <v>-6786.8159210526337</v>
      </c>
      <c r="K25" s="15"/>
      <c r="L25" s="20">
        <f t="shared" si="1"/>
        <v>-618.84214736842125</v>
      </c>
    </row>
    <row r="26" spans="2:12" ht="15">
      <c r="B26" s="21">
        <v>43220</v>
      </c>
      <c r="C26" s="17"/>
      <c r="D26" s="48">
        <v>2.5286000000000002E-3</v>
      </c>
      <c r="F26" s="50">
        <v>3.7000000000000002E-3</v>
      </c>
      <c r="J26" s="20">
        <f t="shared" si="0"/>
        <v>-6786.8159210526337</v>
      </c>
      <c r="K26" s="15"/>
      <c r="L26" s="20">
        <f t="shared" si="1"/>
        <v>-618.84214736842125</v>
      </c>
    </row>
    <row r="27" spans="2:12" ht="15">
      <c r="B27" s="21">
        <v>43251</v>
      </c>
      <c r="C27" s="18"/>
      <c r="D27" s="48">
        <v>2.5286000000000002E-3</v>
      </c>
      <c r="E27" s="18"/>
      <c r="F27" s="50">
        <v>3.7000000000000002E-3</v>
      </c>
      <c r="G27" s="18"/>
      <c r="H27" s="18"/>
      <c r="I27" s="18"/>
      <c r="J27" s="20">
        <f t="shared" si="0"/>
        <v>-6786.8159210526337</v>
      </c>
      <c r="K27" s="15"/>
      <c r="L27" s="20">
        <f t="shared" si="1"/>
        <v>-618.84214736842125</v>
      </c>
    </row>
    <row r="28" spans="2:12" ht="15">
      <c r="B28" s="21">
        <v>43281</v>
      </c>
      <c r="C28" s="18"/>
      <c r="D28" s="48">
        <v>2.5286000000000002E-3</v>
      </c>
      <c r="E28" s="18"/>
      <c r="F28" s="50">
        <v>3.7000000000000002E-3</v>
      </c>
      <c r="G28" s="18"/>
      <c r="H28" s="18"/>
      <c r="I28" s="18"/>
      <c r="J28" s="20">
        <f t="shared" si="0"/>
        <v>-6786.8159210526337</v>
      </c>
      <c r="K28" s="15"/>
      <c r="L28" s="20">
        <f t="shared" si="1"/>
        <v>-618.84214736842125</v>
      </c>
    </row>
    <row r="29" spans="2:12" ht="15">
      <c r="B29" s="21">
        <v>43312</v>
      </c>
      <c r="C29" s="18"/>
      <c r="D29" s="48">
        <v>2.5286000000000002E-3</v>
      </c>
      <c r="E29" s="18"/>
      <c r="F29" s="50">
        <v>3.7000000000000002E-3</v>
      </c>
      <c r="G29" s="18"/>
      <c r="H29" s="18"/>
      <c r="I29" s="18"/>
      <c r="J29" s="20">
        <f t="shared" si="0"/>
        <v>-6786.8159210526337</v>
      </c>
      <c r="K29" s="15"/>
      <c r="L29" s="20">
        <f t="shared" si="1"/>
        <v>-618.84214736842125</v>
      </c>
    </row>
    <row r="30" spans="2:12" ht="15">
      <c r="B30" s="21">
        <v>43343</v>
      </c>
      <c r="C30" s="18"/>
      <c r="D30" s="48"/>
      <c r="E30" s="18"/>
      <c r="F30" s="50"/>
      <c r="G30" s="18"/>
      <c r="H30" s="18"/>
      <c r="I30" s="18"/>
      <c r="J30" s="20">
        <f t="shared" si="0"/>
        <v>-6786.8159210526337</v>
      </c>
      <c r="K30" s="15"/>
      <c r="L30" s="20">
        <f t="shared" si="1"/>
        <v>-618.84214736842125</v>
      </c>
    </row>
    <row r="31" spans="2:12" ht="15">
      <c r="B31" s="21">
        <v>43373</v>
      </c>
      <c r="C31" s="18"/>
      <c r="D31" s="48"/>
      <c r="E31" s="18"/>
      <c r="F31" s="50"/>
      <c r="G31" s="18"/>
      <c r="H31" s="18"/>
      <c r="I31" s="18"/>
      <c r="J31" s="20">
        <f t="shared" si="0"/>
        <v>-6786.8159210526337</v>
      </c>
      <c r="K31" s="22"/>
      <c r="L31" s="20">
        <f t="shared" si="1"/>
        <v>-618.84214736842125</v>
      </c>
    </row>
    <row r="32" spans="2:12" ht="15">
      <c r="B32" s="21">
        <v>43404</v>
      </c>
      <c r="C32" s="18"/>
      <c r="D32" s="48"/>
      <c r="E32" s="18"/>
      <c r="F32" s="50"/>
      <c r="G32" s="18"/>
      <c r="H32" s="18"/>
      <c r="I32" s="18"/>
      <c r="J32" s="20">
        <f t="shared" si="0"/>
        <v>-6786.8159210526337</v>
      </c>
      <c r="K32" s="15"/>
      <c r="L32" s="20">
        <f t="shared" si="1"/>
        <v>-618.84214736842125</v>
      </c>
    </row>
    <row r="33" spans="2:12" ht="15">
      <c r="B33" s="21">
        <v>43434</v>
      </c>
      <c r="C33" s="18"/>
      <c r="D33" s="48"/>
      <c r="E33" s="18"/>
      <c r="F33" s="50"/>
      <c r="G33" s="18"/>
      <c r="H33" s="18"/>
      <c r="I33" s="18"/>
      <c r="J33" s="20">
        <f t="shared" si="0"/>
        <v>-6786.8159210526337</v>
      </c>
      <c r="K33" s="15"/>
      <c r="L33" s="20">
        <f t="shared" si="1"/>
        <v>-618.84214736842125</v>
      </c>
    </row>
    <row r="34" spans="2:12" ht="15">
      <c r="B34" s="21">
        <v>43465</v>
      </c>
      <c r="C34" s="18"/>
      <c r="D34" s="48"/>
      <c r="E34" s="18"/>
      <c r="F34" s="50"/>
      <c r="G34" s="18"/>
      <c r="H34" s="18"/>
      <c r="I34" s="18"/>
      <c r="J34" s="20">
        <f t="shared" si="0"/>
        <v>-6786.8159210526337</v>
      </c>
      <c r="K34" s="15"/>
      <c r="L34" s="20">
        <f t="shared" si="1"/>
        <v>-618.84214736842125</v>
      </c>
    </row>
    <row r="35" spans="2:12">
      <c r="D35" s="8"/>
      <c r="J35" s="20"/>
    </row>
    <row r="36" spans="2:12">
      <c r="B36" s="2" t="s">
        <v>23</v>
      </c>
      <c r="D36" s="60">
        <f>AVERAGE(D11:D29)</f>
        <v>2.0987074561403508E-3</v>
      </c>
      <c r="F36" s="61">
        <f>AVERAGE(F11:F29)</f>
        <v>3.3526315789473697E-3</v>
      </c>
      <c r="H36" s="2" t="s">
        <v>27</v>
      </c>
      <c r="J36" s="20">
        <f>SUM(J11:J35)</f>
        <v>-162883.58210526317</v>
      </c>
      <c r="L36" s="20">
        <f>SUM(L11:L35)</f>
        <v>-14852.211536842109</v>
      </c>
    </row>
    <row r="37" spans="2:12">
      <c r="B37" s="19"/>
      <c r="C37" s="23" t="s">
        <v>31</v>
      </c>
      <c r="D37" s="60">
        <f>D36*12</f>
        <v>2.5184489473684207E-2</v>
      </c>
      <c r="F37" s="60">
        <f>F36*12</f>
        <v>4.0231578947368438E-2</v>
      </c>
    </row>
    <row r="40" spans="2:12">
      <c r="J40" s="19" t="s">
        <v>1</v>
      </c>
    </row>
  </sheetData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aa27556-042b-43e0-8386-fa93ac7e9cc9">6KM3SK7HE4ZF-681414306-93</_dlc_DocId>
    <_dlc_DocIdUrl xmlns="baa27556-042b-43e0-8386-fa93ac7e9cc9">
      <Url>https://sharepoint.mnpower.com/teams/MISO/TrueUp/_layouts/15/DocIdRedir.aspx?ID=6KM3SK7HE4ZF-681414306-93</Url>
      <Description>6KM3SK7HE4ZF-681414306-93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ADA9281CFFA34F8A2730E5F5404CF8" ma:contentTypeVersion="0" ma:contentTypeDescription="Create a new document." ma:contentTypeScope="" ma:versionID="1f7c5dbba02b3310b10453efdc60aed7">
  <xsd:schema xmlns:xsd="http://www.w3.org/2001/XMLSchema" xmlns:xs="http://www.w3.org/2001/XMLSchema" xmlns:p="http://schemas.microsoft.com/office/2006/metadata/properties" xmlns:ns2="baa27556-042b-43e0-8386-fa93ac7e9cc9" targetNamespace="http://schemas.microsoft.com/office/2006/metadata/properties" ma:root="true" ma:fieldsID="2eb33881cd08dc3c666e7f329e5148ed" ns2:_="">
    <xsd:import namespace="baa27556-042b-43e0-8386-fa93ac7e9c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a27556-042b-43e0-8386-fa93ac7e9c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73535F-57EF-430F-8DB4-0A5F828BC927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baa27556-042b-43e0-8386-fa93ac7e9cc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516CDFC-8116-4E1A-BF38-1AB9C11845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F5C4D8-BA22-4D92-B012-9948C24AE8B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71B5894-17E5-4DC8-AD46-9599CA1ED3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a27556-042b-43e0-8386-fa93ac7e9c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Attach ZZ True Up Summary</vt:lpstr>
      <vt:lpstr>Borrowing Rate-2017</vt:lpstr>
      <vt:lpstr>Interest Calculation-2017</vt:lpstr>
      <vt:lpstr>'Attach ZZ True Up Summary'!Print_Area</vt:lpstr>
      <vt:lpstr>'Borrowing Rate-2017'!Print_Area</vt:lpstr>
      <vt:lpstr>'Interest Calculation-2017'!Print_Area</vt:lpstr>
    </vt:vector>
  </TitlesOfParts>
  <Company>Minnesota Power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Systems</dc:creator>
  <cp:lastModifiedBy>Windows User</cp:lastModifiedBy>
  <cp:lastPrinted>2018-05-21T19:14:49Z</cp:lastPrinted>
  <dcterms:created xsi:type="dcterms:W3CDTF">2012-10-17T19:43:36Z</dcterms:created>
  <dcterms:modified xsi:type="dcterms:W3CDTF">2018-06-01T15:35:02Z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0x010100E1ADA9281CFFA34F8A2730E5F5404CF8</vt:lpwstr>
  </property>
  <property fmtid="{D5CDD505-2E9C-101B-9397-08002B2CF9AE}" pid="3" name="_dlc_DocIdItemGuid">
    <vt:lpwstr>59174c53-db3d-4ea6-a841-2f3743044b58</vt:lpwstr>
  </property>
</Properties>
</file>