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15" yWindow="2085" windowWidth="17940" windowHeight="10620"/>
  </bookViews>
  <sheets>
    <sheet name="561-BA 2014 GA" sheetId="1" r:id="rId1"/>
    <sheet name="561 2014 TS" sheetId="2" r:id="rId2"/>
    <sheet name="Borrowing Rates - 2014" sheetId="3" r:id="rId3"/>
    <sheet name="Interest Calc - 2014" sheetId="4" r:id="rId4"/>
  </sheets>
  <definedNames>
    <definedName name="_xlnm.Print_Area" localSheetId="0">'561-BA 2014 GA'!$A$1:$J$18</definedName>
  </definedNames>
  <calcPr calcId="145621"/>
</workbook>
</file>

<file path=xl/calcChain.xml><?xml version="1.0" encoding="utf-8"?>
<calcChain xmlns="http://schemas.openxmlformats.org/spreadsheetml/2006/main">
  <c r="D37" i="4" l="1"/>
  <c r="F36" i="4"/>
  <c r="D36" i="4"/>
  <c r="C16" i="3"/>
  <c r="D37" i="3" s="1"/>
  <c r="E37" i="3" s="1"/>
  <c r="C15" i="3"/>
  <c r="D27" i="3" l="1"/>
  <c r="E27" i="3" s="1"/>
  <c r="D35" i="3"/>
  <c r="E35" i="3" s="1"/>
  <c r="D24" i="3"/>
  <c r="E24" i="3" s="1"/>
  <c r="D28" i="3"/>
  <c r="E28" i="3" s="1"/>
  <c r="D32" i="3"/>
  <c r="E32" i="3" s="1"/>
  <c r="D36" i="3"/>
  <c r="E36" i="3" s="1"/>
  <c r="D26" i="3"/>
  <c r="E26" i="3" s="1"/>
  <c r="D30" i="3"/>
  <c r="E30" i="3" s="1"/>
  <c r="D34" i="3"/>
  <c r="E34" i="3" s="1"/>
  <c r="D38" i="3"/>
  <c r="E38" i="3" s="1"/>
  <c r="D23" i="3"/>
  <c r="E23" i="3" s="1"/>
  <c r="D31" i="3"/>
  <c r="E31" i="3" s="1"/>
  <c r="D25" i="3"/>
  <c r="E25" i="3" s="1"/>
  <c r="D29" i="3"/>
  <c r="E29" i="3" s="1"/>
  <c r="D33" i="3"/>
  <c r="E33" i="3" s="1"/>
  <c r="J10" i="2" l="1"/>
  <c r="E17" i="1" l="1"/>
  <c r="G14" i="1"/>
  <c r="I14" i="1" s="1"/>
  <c r="G13" i="1"/>
  <c r="I13" i="1" s="1"/>
  <c r="G12" i="1"/>
  <c r="I12" i="1" s="1"/>
  <c r="G10" i="1"/>
  <c r="I10" i="1" s="1"/>
  <c r="G9" i="1"/>
  <c r="G17" i="1" l="1"/>
  <c r="I9" i="1"/>
  <c r="I17" i="1" s="1"/>
</calcChain>
</file>

<file path=xl/sharedStrings.xml><?xml version="1.0" encoding="utf-8"?>
<sst xmlns="http://schemas.openxmlformats.org/spreadsheetml/2006/main" count="63" uniqueCount="53">
  <si>
    <t>ALLETE, Inc., d/b/a Minnesota Power</t>
  </si>
  <si>
    <t>FERC Account</t>
  </si>
  <si>
    <t>RC</t>
  </si>
  <si>
    <t>Cost Type</t>
  </si>
  <si>
    <t>Amt</t>
  </si>
  <si>
    <t>BA Allocation %</t>
  </si>
  <si>
    <t>Allocated Amt</t>
  </si>
  <si>
    <t>MISO BA Allocation</t>
  </si>
  <si>
    <t>MISO BA Amt</t>
  </si>
  <si>
    <t>Totals</t>
  </si>
  <si>
    <t xml:space="preserve"> </t>
  </si>
  <si>
    <t>Account 561.1</t>
  </si>
  <si>
    <t>Load Dispatch - Reliability</t>
  </si>
  <si>
    <t xml:space="preserve">Account 561.2 </t>
  </si>
  <si>
    <t>Load Dispatch - Monitor &amp; Operate the Transmission System</t>
  </si>
  <si>
    <t>Account 561.3</t>
  </si>
  <si>
    <t>Transmission Service &amp; Scheduling</t>
  </si>
  <si>
    <t>2014 Schedule 1  Work paper - Acct 561</t>
  </si>
  <si>
    <t>True Up 12 Months Ended December 31, 2014</t>
  </si>
  <si>
    <t>2014 Schedule 1 Work paper  -561-BA</t>
  </si>
  <si>
    <t>Borrowing Rate Calculation</t>
  </si>
  <si>
    <t>Short Term Borrowing Rates</t>
  </si>
  <si>
    <t>Date of 
Expiration</t>
  </si>
  <si>
    <t>Date 
Issued</t>
  </si>
  <si>
    <t>Amount</t>
  </si>
  <si>
    <t>Credit Facility</t>
  </si>
  <si>
    <t xml:space="preserve">Issuer </t>
  </si>
  <si>
    <t>JPMorgan-Lead Arranger</t>
  </si>
  <si>
    <t>Borrowing Rates</t>
  </si>
  <si>
    <t>Libor Rate</t>
  </si>
  <si>
    <t>1 Month Libor + 1.125% spread</t>
  </si>
  <si>
    <t>(%)</t>
  </si>
  <si>
    <t>$400 margin</t>
  </si>
  <si>
    <t>Month</t>
  </si>
  <si>
    <t>Prime</t>
  </si>
  <si>
    <t>Margin</t>
  </si>
  <si>
    <t>2014 Schedule 1 work paper</t>
  </si>
  <si>
    <t>Interest Calculation</t>
  </si>
  <si>
    <t>Short Term Interest Rate</t>
  </si>
  <si>
    <t>Prime Rate</t>
  </si>
  <si>
    <t>Average Interest Rate</t>
  </si>
  <si>
    <t>Average Monthly Interest Rate</t>
  </si>
  <si>
    <t>2014 Schedulel 1 work paper</t>
  </si>
  <si>
    <t>Revolving Line of Credit</t>
  </si>
  <si>
    <t>1 Month Libor + 1.250% spread</t>
  </si>
  <si>
    <r>
      <t>Margin</t>
    </r>
    <r>
      <rPr>
        <b/>
        <u/>
        <vertAlign val="superscript"/>
        <sz val="10"/>
        <color theme="1"/>
        <rFont val="Arial"/>
        <family val="2"/>
      </rPr>
      <t>1</t>
    </r>
  </si>
  <si>
    <r>
      <t>$400 margin</t>
    </r>
    <r>
      <rPr>
        <i/>
        <vertAlign val="superscript"/>
        <sz val="10"/>
        <color theme="1"/>
        <rFont val="Arial"/>
        <family val="2"/>
      </rPr>
      <t>2</t>
    </r>
  </si>
  <si>
    <t xml:space="preserve">Revolver $400 Million </t>
  </si>
  <si>
    <r>
      <t>1 M Libor</t>
    </r>
    <r>
      <rPr>
        <b/>
        <vertAlign val="superscript"/>
        <sz val="10"/>
        <color theme="1"/>
        <rFont val="Arial"/>
        <family val="2"/>
      </rPr>
      <t>3</t>
    </r>
  </si>
  <si>
    <t>Libor Interest Rate</t>
  </si>
  <si>
    <t>1) Margin for Eurodollar Rate loan and facility fee</t>
  </si>
  <si>
    <t>2) Moody's upgraded ALLETE on January 30, 2014, to A3 from Baa1 changing its pricing level in the credit agreement</t>
  </si>
  <si>
    <t>3) 1 Month Libor Rates downloaded from Bloomberg using US001M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</si>
</sst>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"/>
    <numFmt numFmtId="168" formatCode="[$-409]mmm\-yy;@"/>
    <numFmt numFmtId="170" formatCode="0.000%"/>
    <numFmt numFmtId="172" formatCode="0.0000"/>
    <numFmt numFmtId="17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6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FF"/>
      <name val="Arial"/>
      <family val="2"/>
    </font>
    <font>
      <b/>
      <u/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Protection="0"/>
    <xf numFmtId="44" fontId="3" fillId="0" borderId="0" applyFont="0" applyFill="0" applyBorder="0" applyAlignment="0" applyProtection="0"/>
    <xf numFmtId="0" fontId="6" fillId="0" borderId="0"/>
    <xf numFmtId="0" fontId="5" fillId="0" borderId="0"/>
    <xf numFmtId="0" fontId="3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</cellStyleXfs>
  <cellXfs count="106">
    <xf numFmtId="0" fontId="0" fillId="0" borderId="0" xfId="0"/>
    <xf numFmtId="164" fontId="3" fillId="0" borderId="0" xfId="3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1" applyNumberFormat="1" applyFont="1" applyFill="1"/>
    <xf numFmtId="9" fontId="0" fillId="0" borderId="0" xfId="2" applyFont="1"/>
    <xf numFmtId="37" fontId="0" fillId="0" borderId="0" xfId="0" applyNumberFormat="1"/>
    <xf numFmtId="0" fontId="3" fillId="0" borderId="0" xfId="0" applyFont="1"/>
    <xf numFmtId="9" fontId="0" fillId="0" borderId="1" xfId="2" applyFont="1" applyBorder="1"/>
    <xf numFmtId="37" fontId="0" fillId="0" borderId="1" xfId="0" applyNumberFormat="1" applyBorder="1"/>
    <xf numFmtId="165" fontId="0" fillId="0" borderId="0" xfId="1" applyNumberFormat="1" applyFont="1"/>
    <xf numFmtId="165" fontId="0" fillId="0" borderId="0" xfId="0" applyNumberFormat="1"/>
    <xf numFmtId="3" fontId="0" fillId="0" borderId="2" xfId="1" applyNumberFormat="1" applyFont="1" applyBorder="1"/>
    <xf numFmtId="3" fontId="0" fillId="0" borderId="0" xfId="0" applyNumberFormat="1"/>
    <xf numFmtId="3" fontId="0" fillId="2" borderId="2" xfId="0" applyNumberFormat="1" applyFill="1" applyBorder="1"/>
    <xf numFmtId="165" fontId="4" fillId="0" borderId="0" xfId="4" applyNumberFormat="1" applyFont="1" applyFill="1" applyBorder="1" applyAlignment="1">
      <alignment horizontal="right"/>
    </xf>
    <xf numFmtId="164" fontId="3" fillId="0" borderId="0" xfId="3" applyFont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64" fontId="3" fillId="0" borderId="0" xfId="3" applyFont="1" applyAlignment="1">
      <alignment horizontal="left" vertical="top"/>
    </xf>
    <xf numFmtId="0" fontId="4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/>
    <xf numFmtId="0" fontId="5" fillId="0" borderId="0" xfId="0" applyFont="1" applyFill="1"/>
    <xf numFmtId="3" fontId="5" fillId="3" borderId="0" xfId="0" applyNumberFormat="1" applyFont="1" applyFill="1"/>
    <xf numFmtId="3" fontId="3" fillId="3" borderId="0" xfId="0" applyNumberFormat="1" applyFont="1" applyFill="1" applyAlignment="1">
      <alignment horizontal="right"/>
    </xf>
    <xf numFmtId="37" fontId="3" fillId="3" borderId="1" xfId="4" applyNumberFormat="1" applyFont="1" applyFill="1" applyBorder="1"/>
    <xf numFmtId="37" fontId="0" fillId="3" borderId="0" xfId="1" applyNumberFormat="1" applyFont="1" applyFill="1"/>
    <xf numFmtId="37" fontId="0" fillId="3" borderId="1" xfId="1" applyNumberFormat="1" applyFont="1" applyFill="1" applyBorder="1"/>
    <xf numFmtId="0" fontId="6" fillId="0" borderId="0" xfId="5"/>
    <xf numFmtId="0" fontId="6" fillId="0" borderId="0" xfId="5" applyFont="1"/>
    <xf numFmtId="170" fontId="0" fillId="0" borderId="0" xfId="2" applyNumberFormat="1" applyFont="1"/>
    <xf numFmtId="0" fontId="0" fillId="0" borderId="0" xfId="0" applyBorder="1"/>
    <xf numFmtId="0" fontId="0" fillId="0" borderId="0" xfId="0" applyFill="1"/>
    <xf numFmtId="166" fontId="0" fillId="0" borderId="0" xfId="0" applyNumberFormat="1" applyFill="1"/>
    <xf numFmtId="0" fontId="4" fillId="0" borderId="0" xfId="0" applyNumberFormat="1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 wrapText="1"/>
    </xf>
    <xf numFmtId="16" fontId="4" fillId="0" borderId="0" xfId="0" applyNumberFormat="1" applyFont="1"/>
    <xf numFmtId="10" fontId="13" fillId="0" borderId="0" xfId="2" applyNumberFormat="1" applyFont="1"/>
    <xf numFmtId="10" fontId="13" fillId="0" borderId="0" xfId="2" applyNumberFormat="1" applyFont="1" applyFill="1"/>
    <xf numFmtId="16" fontId="4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7" fillId="4" borderId="3" xfId="11" applyFont="1" applyFill="1" applyBorder="1" applyAlignment="1">
      <alignment horizontal="center"/>
    </xf>
    <xf numFmtId="0" fontId="7" fillId="4" borderId="4" xfId="11" applyFont="1" applyFill="1" applyBorder="1" applyAlignment="1">
      <alignment horizontal="center"/>
    </xf>
    <xf numFmtId="0" fontId="7" fillId="4" borderId="5" xfId="11" applyFont="1" applyFill="1" applyBorder="1" applyAlignment="1">
      <alignment horizontal="center"/>
    </xf>
    <xf numFmtId="0" fontId="5" fillId="5" borderId="3" xfId="11" applyFill="1" applyBorder="1" applyAlignment="1">
      <alignment horizontal="center" wrapText="1"/>
    </xf>
    <xf numFmtId="0" fontId="5" fillId="5" borderId="4" xfId="11" applyFill="1" applyBorder="1" applyAlignment="1">
      <alignment horizontal="center" wrapText="1"/>
    </xf>
    <xf numFmtId="0" fontId="5" fillId="5" borderId="4" xfId="11" applyFill="1" applyBorder="1" applyAlignment="1">
      <alignment horizontal="center"/>
    </xf>
    <xf numFmtId="0" fontId="5" fillId="5" borderId="4" xfId="11" applyFill="1" applyBorder="1" applyAlignment="1">
      <alignment horizontal="center"/>
    </xf>
    <xf numFmtId="0" fontId="5" fillId="5" borderId="5" xfId="11" applyFill="1" applyBorder="1" applyAlignment="1">
      <alignment horizontal="center"/>
    </xf>
    <xf numFmtId="14" fontId="5" fillId="0" borderId="0" xfId="11" applyNumberFormat="1" applyAlignment="1">
      <alignment horizontal="center"/>
    </xf>
    <xf numFmtId="14" fontId="5" fillId="0" borderId="0" xfId="11" applyNumberFormat="1"/>
    <xf numFmtId="38" fontId="5" fillId="0" borderId="0" xfId="11" applyNumberFormat="1" applyAlignment="1">
      <alignment horizontal="center"/>
    </xf>
    <xf numFmtId="0" fontId="5" fillId="0" borderId="6" xfId="11" applyBorder="1" applyAlignment="1">
      <alignment horizontal="center"/>
    </xf>
    <xf numFmtId="0" fontId="5" fillId="0" borderId="0" xfId="11"/>
    <xf numFmtId="0" fontId="8" fillId="5" borderId="3" xfId="11" applyFont="1" applyFill="1" applyBorder="1" applyAlignment="1">
      <alignment horizontal="center"/>
    </xf>
    <xf numFmtId="0" fontId="8" fillId="5" borderId="4" xfId="11" applyFont="1" applyFill="1" applyBorder="1" applyAlignment="1"/>
    <xf numFmtId="0" fontId="8" fillId="5" borderId="4" xfId="11" applyFont="1" applyFill="1" applyBorder="1" applyAlignment="1">
      <alignment horizontal="center"/>
    </xf>
    <xf numFmtId="0" fontId="8" fillId="5" borderId="4" xfId="11" applyFont="1" applyFill="1" applyBorder="1" applyAlignment="1">
      <alignment horizontal="center"/>
    </xf>
    <xf numFmtId="0" fontId="8" fillId="5" borderId="5" xfId="11" applyFont="1" applyFill="1" applyBorder="1" applyAlignment="1">
      <alignment horizontal="center"/>
    </xf>
    <xf numFmtId="3" fontId="9" fillId="0" borderId="0" xfId="11" applyNumberFormat="1" applyFont="1" applyAlignment="1">
      <alignment horizontal="right"/>
    </xf>
    <xf numFmtId="3" fontId="9" fillId="0" borderId="0" xfId="11" applyNumberFormat="1" applyFont="1" applyAlignment="1">
      <alignment horizontal="left"/>
    </xf>
    <xf numFmtId="0" fontId="9" fillId="0" borderId="6" xfId="11" applyFont="1" applyBorder="1" applyAlignment="1">
      <alignment horizontal="center"/>
    </xf>
    <xf numFmtId="0" fontId="9" fillId="0" borderId="0" xfId="11" applyFont="1" applyFill="1" applyAlignment="1">
      <alignment horizontal="center"/>
    </xf>
    <xf numFmtId="3" fontId="10" fillId="0" borderId="0" xfId="12" applyNumberFormat="1" applyFont="1" applyFill="1" applyAlignment="1">
      <alignment horizontal="left"/>
    </xf>
    <xf numFmtId="0" fontId="9" fillId="0" borderId="0" xfId="11" applyFont="1" applyAlignment="1">
      <alignment horizontal="center"/>
    </xf>
    <xf numFmtId="3" fontId="9" fillId="0" borderId="0" xfId="11" applyNumberFormat="1" applyFont="1" applyAlignment="1">
      <alignment horizontal="center"/>
    </xf>
    <xf numFmtId="3" fontId="11" fillId="0" borderId="7" xfId="11" applyNumberFormat="1" applyFont="1" applyBorder="1" applyAlignment="1">
      <alignment horizontal="center"/>
    </xf>
    <xf numFmtId="3" fontId="12" fillId="0" borderId="6" xfId="11" applyNumberFormat="1" applyFont="1" applyBorder="1" applyAlignment="1">
      <alignment horizontal="center"/>
    </xf>
    <xf numFmtId="0" fontId="9" fillId="0" borderId="6" xfId="11" applyFont="1" applyFill="1" applyBorder="1" applyAlignment="1">
      <alignment horizontal="center"/>
    </xf>
    <xf numFmtId="0" fontId="9" fillId="0" borderId="8" xfId="11" applyFont="1" applyFill="1" applyBorder="1" applyAlignment="1">
      <alignment horizontal="center"/>
    </xf>
    <xf numFmtId="0" fontId="9" fillId="0" borderId="9" xfId="11" applyFont="1" applyBorder="1" applyAlignment="1">
      <alignment horizontal="center"/>
    </xf>
    <xf numFmtId="166" fontId="9" fillId="0" borderId="0" xfId="11" applyNumberFormat="1" applyFont="1" applyBorder="1" applyAlignment="1">
      <alignment horizontal="center"/>
    </xf>
    <xf numFmtId="0" fontId="9" fillId="0" borderId="0" xfId="11" applyFont="1" applyFill="1" applyBorder="1" applyAlignment="1">
      <alignment horizontal="center"/>
    </xf>
    <xf numFmtId="0" fontId="9" fillId="0" borderId="10" xfId="11" applyFont="1" applyFill="1" applyBorder="1" applyAlignment="1">
      <alignment horizontal="center"/>
    </xf>
    <xf numFmtId="0" fontId="9" fillId="0" borderId="11" xfId="11" applyFont="1" applyBorder="1" applyAlignment="1">
      <alignment horizontal="center"/>
    </xf>
    <xf numFmtId="166" fontId="9" fillId="0" borderId="1" xfId="11" applyNumberFormat="1" applyFont="1" applyBorder="1" applyAlignment="1">
      <alignment horizontal="center"/>
    </xf>
    <xf numFmtId="0" fontId="9" fillId="0" borderId="1" xfId="11" applyFont="1" applyFill="1" applyBorder="1" applyAlignment="1">
      <alignment horizontal="center"/>
    </xf>
    <xf numFmtId="0" fontId="9" fillId="0" borderId="12" xfId="11" applyFont="1" applyFill="1" applyBorder="1" applyAlignment="1">
      <alignment horizontal="center"/>
    </xf>
    <xf numFmtId="0" fontId="9" fillId="0" borderId="0" xfId="11" applyFont="1" applyAlignment="1">
      <alignment horizontal="center"/>
    </xf>
    <xf numFmtId="0" fontId="9" fillId="0" borderId="13" xfId="13" applyFont="1" applyBorder="1" applyAlignment="1">
      <alignment horizontal="center"/>
    </xf>
    <xf numFmtId="0" fontId="8" fillId="0" borderId="13" xfId="14" applyFont="1" applyBorder="1" applyAlignment="1">
      <alignment horizontal="center"/>
    </xf>
    <xf numFmtId="0" fontId="8" fillId="0" borderId="13" xfId="13" applyFont="1" applyFill="1" applyBorder="1" applyAlignment="1">
      <alignment horizontal="center"/>
    </xf>
    <xf numFmtId="0" fontId="0" fillId="0" borderId="13" xfId="0" applyBorder="1"/>
    <xf numFmtId="168" fontId="0" fillId="0" borderId="0" xfId="0" applyNumberFormat="1"/>
    <xf numFmtId="166" fontId="13" fillId="0" borderId="0" xfId="0" applyNumberFormat="1" applyFont="1"/>
    <xf numFmtId="166" fontId="5" fillId="0" borderId="0" xfId="13" applyNumberFormat="1" applyFill="1" applyBorder="1"/>
    <xf numFmtId="4" fontId="13" fillId="0" borderId="0" xfId="14" applyNumberFormat="1" applyFont="1"/>
    <xf numFmtId="4" fontId="13" fillId="0" borderId="0" xfId="14" applyNumberFormat="1" applyFont="1" applyBorder="1"/>
    <xf numFmtId="4" fontId="13" fillId="0" borderId="0" xfId="14" applyNumberFormat="1" applyFont="1" applyFill="1" applyBorder="1"/>
    <xf numFmtId="0" fontId="5" fillId="0" borderId="0" xfId="13" applyBorder="1"/>
    <xf numFmtId="4" fontId="13" fillId="0" borderId="0" xfId="14" applyNumberFormat="1" applyFont="1" applyFill="1"/>
    <xf numFmtId="0" fontId="3" fillId="0" borderId="0" xfId="12"/>
    <xf numFmtId="0" fontId="8" fillId="0" borderId="0" xfId="14" applyFont="1" applyAlignment="1">
      <alignment horizontal="center"/>
    </xf>
    <xf numFmtId="168" fontId="5" fillId="0" borderId="0" xfId="14" applyNumberFormat="1"/>
    <xf numFmtId="170" fontId="13" fillId="0" borderId="0" xfId="0" applyNumberFormat="1" applyFont="1"/>
    <xf numFmtId="6" fontId="0" fillId="0" borderId="0" xfId="0" applyNumberFormat="1"/>
    <xf numFmtId="168" fontId="5" fillId="0" borderId="0" xfId="14" applyNumberFormat="1" applyBorder="1"/>
    <xf numFmtId="168" fontId="5" fillId="0" borderId="0" xfId="14" applyNumberFormat="1" applyFill="1"/>
    <xf numFmtId="170" fontId="0" fillId="0" borderId="0" xfId="0" applyNumberFormat="1"/>
    <xf numFmtId="172" fontId="0" fillId="0" borderId="0" xfId="2" applyNumberFormat="1" applyFont="1"/>
    <xf numFmtId="176" fontId="0" fillId="0" borderId="0" xfId="10" applyNumberFormat="1" applyFont="1"/>
  </cellXfs>
  <cellStyles count="15">
    <cellStyle name="Comma" xfId="10" builtinId="3"/>
    <cellStyle name="Currency" xfId="1" builtinId="4"/>
    <cellStyle name="Currency 4" xfId="4"/>
    <cellStyle name="Normal" xfId="0" builtinId="0"/>
    <cellStyle name="Normal 10" xfId="8"/>
    <cellStyle name="Normal 10 2" xfId="13"/>
    <cellStyle name="Normal 11" xfId="7"/>
    <cellStyle name="Normal 11 2" xfId="12"/>
    <cellStyle name="Normal 8" xfId="6"/>
    <cellStyle name="Normal 8 2" xfId="11"/>
    <cellStyle name="Normal 9" xfId="9"/>
    <cellStyle name="Normal 9 2" xfId="14"/>
    <cellStyle name="Normal_2012 shoert term Borrowing Rates" xfId="5"/>
    <cellStyle name="Normal_RevisedFinal 5-15-09 2009 Attach O Sheets Form 1 Non-Levelized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A5" sqref="A5"/>
    </sheetView>
  </sheetViews>
  <sheetFormatPr defaultRowHeight="15"/>
  <cols>
    <col min="2" max="2" width="6.5703125" customWidth="1"/>
    <col min="4" max="4" width="11.140625" customWidth="1"/>
    <col min="5" max="5" width="13.42578125" customWidth="1"/>
    <col min="6" max="6" width="13.85546875" customWidth="1"/>
    <col min="7" max="7" width="14.28515625" customWidth="1"/>
    <col min="8" max="8" width="12.28515625" customWidth="1"/>
    <col min="9" max="9" width="17" customWidth="1"/>
  </cols>
  <sheetData>
    <row r="1" spans="1:15">
      <c r="A1" s="1" t="s">
        <v>0</v>
      </c>
      <c r="I1" s="5"/>
    </row>
    <row r="2" spans="1:15">
      <c r="A2" s="1" t="s">
        <v>19</v>
      </c>
    </row>
    <row r="3" spans="1:15">
      <c r="A3" s="1" t="s">
        <v>18</v>
      </c>
    </row>
    <row r="6" spans="1:15">
      <c r="O6" s="2"/>
    </row>
    <row r="7" spans="1:15" ht="30">
      <c r="A7" s="3" t="s">
        <v>1</v>
      </c>
      <c r="B7" s="3"/>
      <c r="C7" s="3" t="s">
        <v>2</v>
      </c>
      <c r="D7" s="4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9" spans="1:15">
      <c r="A9">
        <v>561.1</v>
      </c>
      <c r="B9" s="5"/>
      <c r="C9" s="5">
        <v>606</v>
      </c>
      <c r="D9" s="5">
        <v>1100</v>
      </c>
      <c r="E9" s="30">
        <v>928907.69</v>
      </c>
      <c r="F9" s="7">
        <v>0.33</v>
      </c>
      <c r="G9" s="8">
        <f t="shared" ref="G9:G10" si="0">F9*E9</f>
        <v>306539.53769999999</v>
      </c>
      <c r="H9" s="7">
        <v>0.95</v>
      </c>
      <c r="I9" s="8">
        <f t="shared" ref="I9:I10" si="1">G9*H9</f>
        <v>291212.56081499998</v>
      </c>
    </row>
    <row r="10" spans="1:15">
      <c r="B10" s="5"/>
      <c r="C10" s="5">
        <v>608</v>
      </c>
      <c r="D10" s="5">
        <v>1100</v>
      </c>
      <c r="E10" s="30">
        <v>390305.65</v>
      </c>
      <c r="F10" s="7">
        <v>0.33</v>
      </c>
      <c r="G10" s="8">
        <f t="shared" si="0"/>
        <v>128800.86450000001</v>
      </c>
      <c r="H10" s="7">
        <v>0.95</v>
      </c>
      <c r="I10" s="8">
        <f t="shared" si="1"/>
        <v>122360.82127500001</v>
      </c>
      <c r="O10" s="9"/>
    </row>
    <row r="11" spans="1:15">
      <c r="B11" s="5"/>
      <c r="C11" s="5"/>
      <c r="D11" s="5"/>
      <c r="E11" s="6"/>
      <c r="F11" s="7"/>
      <c r="G11" s="8"/>
      <c r="H11" s="7"/>
      <c r="I11" s="8"/>
    </row>
    <row r="12" spans="1:15">
      <c r="A12">
        <v>561.20000000000005</v>
      </c>
      <c r="B12" s="5"/>
      <c r="C12" s="5">
        <v>606</v>
      </c>
      <c r="D12" s="5">
        <v>1100</v>
      </c>
      <c r="E12" s="30">
        <v>553931.75</v>
      </c>
      <c r="F12" s="7">
        <v>1</v>
      </c>
      <c r="G12" s="8">
        <f>F12*E12</f>
        <v>553931.75</v>
      </c>
      <c r="H12" s="7">
        <v>1</v>
      </c>
      <c r="I12" s="8">
        <f>G12*H12</f>
        <v>553931.75</v>
      </c>
    </row>
    <row r="13" spans="1:15">
      <c r="C13" s="5">
        <v>608</v>
      </c>
      <c r="D13" s="5">
        <v>1100</v>
      </c>
      <c r="E13" s="30">
        <v>54492.21</v>
      </c>
      <c r="F13" s="7">
        <v>1</v>
      </c>
      <c r="G13" s="8">
        <f>F13*E13</f>
        <v>54492.21</v>
      </c>
      <c r="H13" s="7">
        <v>1</v>
      </c>
      <c r="I13" s="8">
        <f>G13*H13</f>
        <v>54492.21</v>
      </c>
      <c r="O13" s="9"/>
    </row>
    <row r="14" spans="1:15">
      <c r="C14" s="5">
        <v>554</v>
      </c>
      <c r="D14" s="5">
        <v>1100</v>
      </c>
      <c r="E14" s="31">
        <v>186134.97</v>
      </c>
      <c r="F14" s="10">
        <v>0.17</v>
      </c>
      <c r="G14" s="11">
        <f>F14*E14</f>
        <v>31642.944900000002</v>
      </c>
      <c r="H14" s="10">
        <v>1</v>
      </c>
      <c r="I14" s="11">
        <f>G14*H14</f>
        <v>31642.944900000002</v>
      </c>
      <c r="O14" s="9"/>
    </row>
    <row r="15" spans="1:15">
      <c r="E15" s="12"/>
      <c r="G15" s="13"/>
      <c r="H15" s="13"/>
      <c r="I15" s="13"/>
    </row>
    <row r="16" spans="1:15">
      <c r="E16" s="12"/>
      <c r="G16" s="13"/>
      <c r="H16" s="13"/>
      <c r="I16" s="13"/>
    </row>
    <row r="17" spans="3:9" ht="15.75" thickBot="1">
      <c r="D17" t="s">
        <v>9</v>
      </c>
      <c r="E17" s="14">
        <f>SUM(E9:E16)</f>
        <v>2113772.27</v>
      </c>
      <c r="F17" s="15"/>
      <c r="G17" s="14">
        <f>SUM(G9:G16)</f>
        <v>1075407.3070999999</v>
      </c>
      <c r="H17" s="15"/>
      <c r="I17" s="16">
        <f>SUM(I9:I16)</f>
        <v>1053640.2869899999</v>
      </c>
    </row>
    <row r="18" spans="3:9" ht="15.75" thickTop="1"/>
    <row r="19" spans="3:9">
      <c r="I19" s="17" t="s">
        <v>10</v>
      </c>
    </row>
    <row r="20" spans="3:9">
      <c r="C20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J40" sqref="J40"/>
    </sheetView>
  </sheetViews>
  <sheetFormatPr defaultRowHeight="12.75"/>
  <cols>
    <col min="1" max="1" width="9.140625" style="25"/>
    <col min="2" max="2" width="13.5703125" style="25" customWidth="1"/>
    <col min="3" max="9" width="9.140625" style="25"/>
    <col min="10" max="10" width="11.28515625" style="25" bestFit="1" customWidth="1"/>
    <col min="11" max="265" width="9.140625" style="25"/>
    <col min="266" max="266" width="11.28515625" style="25" bestFit="1" customWidth="1"/>
    <col min="267" max="521" width="9.140625" style="25"/>
    <col min="522" max="522" width="11.28515625" style="25" bestFit="1" customWidth="1"/>
    <col min="523" max="777" width="9.140625" style="25"/>
    <col min="778" max="778" width="11.28515625" style="25" bestFit="1" customWidth="1"/>
    <col min="779" max="1033" width="9.140625" style="25"/>
    <col min="1034" max="1034" width="11.28515625" style="25" bestFit="1" customWidth="1"/>
    <col min="1035" max="1289" width="9.140625" style="25"/>
    <col min="1290" max="1290" width="11.28515625" style="25" bestFit="1" customWidth="1"/>
    <col min="1291" max="1545" width="9.140625" style="25"/>
    <col min="1546" max="1546" width="11.28515625" style="25" bestFit="1" customWidth="1"/>
    <col min="1547" max="1801" width="9.140625" style="25"/>
    <col min="1802" max="1802" width="11.28515625" style="25" bestFit="1" customWidth="1"/>
    <col min="1803" max="2057" width="9.140625" style="25"/>
    <col min="2058" max="2058" width="11.28515625" style="25" bestFit="1" customWidth="1"/>
    <col min="2059" max="2313" width="9.140625" style="25"/>
    <col min="2314" max="2314" width="11.28515625" style="25" bestFit="1" customWidth="1"/>
    <col min="2315" max="2569" width="9.140625" style="25"/>
    <col min="2570" max="2570" width="11.28515625" style="25" bestFit="1" customWidth="1"/>
    <col min="2571" max="2825" width="9.140625" style="25"/>
    <col min="2826" max="2826" width="11.28515625" style="25" bestFit="1" customWidth="1"/>
    <col min="2827" max="3081" width="9.140625" style="25"/>
    <col min="3082" max="3082" width="11.28515625" style="25" bestFit="1" customWidth="1"/>
    <col min="3083" max="3337" width="9.140625" style="25"/>
    <col min="3338" max="3338" width="11.28515625" style="25" bestFit="1" customWidth="1"/>
    <col min="3339" max="3593" width="9.140625" style="25"/>
    <col min="3594" max="3594" width="11.28515625" style="25" bestFit="1" customWidth="1"/>
    <col min="3595" max="3849" width="9.140625" style="25"/>
    <col min="3850" max="3850" width="11.28515625" style="25" bestFit="1" customWidth="1"/>
    <col min="3851" max="4105" width="9.140625" style="25"/>
    <col min="4106" max="4106" width="11.28515625" style="25" bestFit="1" customWidth="1"/>
    <col min="4107" max="4361" width="9.140625" style="25"/>
    <col min="4362" max="4362" width="11.28515625" style="25" bestFit="1" customWidth="1"/>
    <col min="4363" max="4617" width="9.140625" style="25"/>
    <col min="4618" max="4618" width="11.28515625" style="25" bestFit="1" customWidth="1"/>
    <col min="4619" max="4873" width="9.140625" style="25"/>
    <col min="4874" max="4874" width="11.28515625" style="25" bestFit="1" customWidth="1"/>
    <col min="4875" max="5129" width="9.140625" style="25"/>
    <col min="5130" max="5130" width="11.28515625" style="25" bestFit="1" customWidth="1"/>
    <col min="5131" max="5385" width="9.140625" style="25"/>
    <col min="5386" max="5386" width="11.28515625" style="25" bestFit="1" customWidth="1"/>
    <col min="5387" max="5641" width="9.140625" style="25"/>
    <col min="5642" max="5642" width="11.28515625" style="25" bestFit="1" customWidth="1"/>
    <col min="5643" max="5897" width="9.140625" style="25"/>
    <col min="5898" max="5898" width="11.28515625" style="25" bestFit="1" customWidth="1"/>
    <col min="5899" max="6153" width="9.140625" style="25"/>
    <col min="6154" max="6154" width="11.28515625" style="25" bestFit="1" customWidth="1"/>
    <col min="6155" max="6409" width="9.140625" style="25"/>
    <col min="6410" max="6410" width="11.28515625" style="25" bestFit="1" customWidth="1"/>
    <col min="6411" max="6665" width="9.140625" style="25"/>
    <col min="6666" max="6666" width="11.28515625" style="25" bestFit="1" customWidth="1"/>
    <col min="6667" max="6921" width="9.140625" style="25"/>
    <col min="6922" max="6922" width="11.28515625" style="25" bestFit="1" customWidth="1"/>
    <col min="6923" max="7177" width="9.140625" style="25"/>
    <col min="7178" max="7178" width="11.28515625" style="25" bestFit="1" customWidth="1"/>
    <col min="7179" max="7433" width="9.140625" style="25"/>
    <col min="7434" max="7434" width="11.28515625" style="25" bestFit="1" customWidth="1"/>
    <col min="7435" max="7689" width="9.140625" style="25"/>
    <col min="7690" max="7690" width="11.28515625" style="25" bestFit="1" customWidth="1"/>
    <col min="7691" max="7945" width="9.140625" style="25"/>
    <col min="7946" max="7946" width="11.28515625" style="25" bestFit="1" customWidth="1"/>
    <col min="7947" max="8201" width="9.140625" style="25"/>
    <col min="8202" max="8202" width="11.28515625" style="25" bestFit="1" customWidth="1"/>
    <col min="8203" max="8457" width="9.140625" style="25"/>
    <col min="8458" max="8458" width="11.28515625" style="25" bestFit="1" customWidth="1"/>
    <col min="8459" max="8713" width="9.140625" style="25"/>
    <col min="8714" max="8714" width="11.28515625" style="25" bestFit="1" customWidth="1"/>
    <col min="8715" max="8969" width="9.140625" style="25"/>
    <col min="8970" max="8970" width="11.28515625" style="25" bestFit="1" customWidth="1"/>
    <col min="8971" max="9225" width="9.140625" style="25"/>
    <col min="9226" max="9226" width="11.28515625" style="25" bestFit="1" customWidth="1"/>
    <col min="9227" max="9481" width="9.140625" style="25"/>
    <col min="9482" max="9482" width="11.28515625" style="25" bestFit="1" customWidth="1"/>
    <col min="9483" max="9737" width="9.140625" style="25"/>
    <col min="9738" max="9738" width="11.28515625" style="25" bestFit="1" customWidth="1"/>
    <col min="9739" max="9993" width="9.140625" style="25"/>
    <col min="9994" max="9994" width="11.28515625" style="25" bestFit="1" customWidth="1"/>
    <col min="9995" max="10249" width="9.140625" style="25"/>
    <col min="10250" max="10250" width="11.28515625" style="25" bestFit="1" customWidth="1"/>
    <col min="10251" max="10505" width="9.140625" style="25"/>
    <col min="10506" max="10506" width="11.28515625" style="25" bestFit="1" customWidth="1"/>
    <col min="10507" max="10761" width="9.140625" style="25"/>
    <col min="10762" max="10762" width="11.28515625" style="25" bestFit="1" customWidth="1"/>
    <col min="10763" max="11017" width="9.140625" style="25"/>
    <col min="11018" max="11018" width="11.28515625" style="25" bestFit="1" customWidth="1"/>
    <col min="11019" max="11273" width="9.140625" style="25"/>
    <col min="11274" max="11274" width="11.28515625" style="25" bestFit="1" customWidth="1"/>
    <col min="11275" max="11529" width="9.140625" style="25"/>
    <col min="11530" max="11530" width="11.28515625" style="25" bestFit="1" customWidth="1"/>
    <col min="11531" max="11785" width="9.140625" style="25"/>
    <col min="11786" max="11786" width="11.28515625" style="25" bestFit="1" customWidth="1"/>
    <col min="11787" max="12041" width="9.140625" style="25"/>
    <col min="12042" max="12042" width="11.28515625" style="25" bestFit="1" customWidth="1"/>
    <col min="12043" max="12297" width="9.140625" style="25"/>
    <col min="12298" max="12298" width="11.28515625" style="25" bestFit="1" customWidth="1"/>
    <col min="12299" max="12553" width="9.140625" style="25"/>
    <col min="12554" max="12554" width="11.28515625" style="25" bestFit="1" customWidth="1"/>
    <col min="12555" max="12809" width="9.140625" style="25"/>
    <col min="12810" max="12810" width="11.28515625" style="25" bestFit="1" customWidth="1"/>
    <col min="12811" max="13065" width="9.140625" style="25"/>
    <col min="13066" max="13066" width="11.28515625" style="25" bestFit="1" customWidth="1"/>
    <col min="13067" max="13321" width="9.140625" style="25"/>
    <col min="13322" max="13322" width="11.28515625" style="25" bestFit="1" customWidth="1"/>
    <col min="13323" max="13577" width="9.140625" style="25"/>
    <col min="13578" max="13578" width="11.28515625" style="25" bestFit="1" customWidth="1"/>
    <col min="13579" max="13833" width="9.140625" style="25"/>
    <col min="13834" max="13834" width="11.28515625" style="25" bestFit="1" customWidth="1"/>
    <col min="13835" max="14089" width="9.140625" style="25"/>
    <col min="14090" max="14090" width="11.28515625" style="25" bestFit="1" customWidth="1"/>
    <col min="14091" max="14345" width="9.140625" style="25"/>
    <col min="14346" max="14346" width="11.28515625" style="25" bestFit="1" customWidth="1"/>
    <col min="14347" max="14601" width="9.140625" style="25"/>
    <col min="14602" max="14602" width="11.28515625" style="25" bestFit="1" customWidth="1"/>
    <col min="14603" max="14857" width="9.140625" style="25"/>
    <col min="14858" max="14858" width="11.28515625" style="25" bestFit="1" customWidth="1"/>
    <col min="14859" max="15113" width="9.140625" style="25"/>
    <col min="15114" max="15114" width="11.28515625" style="25" bestFit="1" customWidth="1"/>
    <col min="15115" max="15369" width="9.140625" style="25"/>
    <col min="15370" max="15370" width="11.28515625" style="25" bestFit="1" customWidth="1"/>
    <col min="15371" max="15625" width="9.140625" style="25"/>
    <col min="15626" max="15626" width="11.28515625" style="25" bestFit="1" customWidth="1"/>
    <col min="15627" max="15881" width="9.140625" style="25"/>
    <col min="15882" max="15882" width="11.28515625" style="25" bestFit="1" customWidth="1"/>
    <col min="15883" max="16137" width="9.140625" style="25"/>
    <col min="16138" max="16138" width="11.28515625" style="25" bestFit="1" customWidth="1"/>
    <col min="16139" max="16384" width="9.140625" style="25"/>
  </cols>
  <sheetData>
    <row r="1" spans="1:15">
      <c r="A1" s="1" t="s">
        <v>0</v>
      </c>
      <c r="B1" s="1"/>
      <c r="L1" s="18"/>
    </row>
    <row r="2" spans="1:15">
      <c r="A2" s="1" t="s">
        <v>17</v>
      </c>
      <c r="B2" s="1"/>
      <c r="L2" s="9"/>
    </row>
    <row r="3" spans="1:15">
      <c r="A3" s="1" t="s">
        <v>18</v>
      </c>
      <c r="B3" s="1"/>
      <c r="N3" s="19"/>
      <c r="O3" s="20"/>
    </row>
    <row r="4" spans="1:15">
      <c r="M4" s="2"/>
      <c r="N4" s="26"/>
      <c r="O4" s="26"/>
    </row>
    <row r="5" spans="1:15">
      <c r="A5" s="21"/>
      <c r="N5" s="26"/>
      <c r="O5" s="26"/>
    </row>
    <row r="6" spans="1:15">
      <c r="A6" s="9" t="s">
        <v>10</v>
      </c>
      <c r="L6" s="9"/>
      <c r="N6" s="26"/>
      <c r="O6" s="26"/>
    </row>
    <row r="7" spans="1:15">
      <c r="B7" s="9" t="s">
        <v>11</v>
      </c>
      <c r="D7" s="25" t="s">
        <v>12</v>
      </c>
      <c r="J7" s="27">
        <v>3213367.57</v>
      </c>
      <c r="M7" s="24"/>
      <c r="N7" s="20"/>
      <c r="O7" s="26"/>
    </row>
    <row r="8" spans="1:15">
      <c r="B8" s="9" t="s">
        <v>13</v>
      </c>
      <c r="D8" s="25" t="s">
        <v>14</v>
      </c>
      <c r="J8" s="28">
        <v>1280025.3500000001</v>
      </c>
      <c r="M8" s="23"/>
      <c r="N8" s="26"/>
      <c r="O8" s="26"/>
    </row>
    <row r="9" spans="1:15">
      <c r="B9" s="25" t="s">
        <v>15</v>
      </c>
      <c r="D9" s="25" t="s">
        <v>16</v>
      </c>
      <c r="J9" s="29">
        <v>0</v>
      </c>
      <c r="N9" s="26"/>
      <c r="O9" s="26"/>
    </row>
    <row r="10" spans="1:15">
      <c r="B10" s="2"/>
      <c r="J10" s="24">
        <f>SUM(J7:J9)</f>
        <v>4493392.92</v>
      </c>
    </row>
    <row r="11" spans="1:15">
      <c r="J11" s="22"/>
    </row>
    <row r="12" spans="1:15">
      <c r="J12" s="22"/>
    </row>
    <row r="14" spans="1:15">
      <c r="B14" s="9" t="s">
        <v>10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4" sqref="A4"/>
    </sheetView>
  </sheetViews>
  <sheetFormatPr defaultRowHeight="15"/>
  <cols>
    <col min="2" max="2" width="16" customWidth="1"/>
    <col min="3" max="3" width="11.85546875" customWidth="1"/>
    <col min="4" max="4" width="17.7109375" customWidth="1"/>
    <col min="5" max="5" width="18" bestFit="1" customWidth="1"/>
    <col min="7" max="7" width="20.28515625" bestFit="1" customWidth="1"/>
    <col min="10" max="10" width="10.7109375" customWidth="1"/>
    <col min="11" max="11" width="11.7109375" bestFit="1" customWidth="1"/>
    <col min="12" max="12" width="12.7109375" bestFit="1" customWidth="1"/>
    <col min="13" max="13" width="7.5703125" customWidth="1"/>
    <col min="17" max="17" width="13.140625" customWidth="1"/>
  </cols>
  <sheetData>
    <row r="1" spans="1:7">
      <c r="A1" s="32" t="s">
        <v>0</v>
      </c>
      <c r="B1" s="32"/>
      <c r="C1" s="32"/>
      <c r="D1" s="32"/>
    </row>
    <row r="2" spans="1:7">
      <c r="A2" s="33" t="s">
        <v>36</v>
      </c>
      <c r="B2" s="32"/>
      <c r="C2" s="32"/>
      <c r="D2" s="32"/>
    </row>
    <row r="3" spans="1:7">
      <c r="A3" s="32" t="s">
        <v>20</v>
      </c>
      <c r="B3" s="32"/>
      <c r="C3" s="32"/>
      <c r="D3" s="32"/>
    </row>
    <row r="4" spans="1:7">
      <c r="A4" s="32"/>
      <c r="B4" s="32"/>
      <c r="C4" s="32"/>
      <c r="D4" s="32"/>
    </row>
    <row r="6" spans="1:7" ht="20.25">
      <c r="B6" s="46" t="s">
        <v>21</v>
      </c>
      <c r="C6" s="47"/>
      <c r="D6" s="47"/>
      <c r="E6" s="47"/>
      <c r="F6" s="47"/>
      <c r="G6" s="48"/>
    </row>
    <row r="7" spans="1:7" ht="26.25">
      <c r="B7" s="49" t="s">
        <v>22</v>
      </c>
      <c r="C7" s="50" t="s">
        <v>23</v>
      </c>
      <c r="D7" s="51" t="s">
        <v>24</v>
      </c>
      <c r="E7" s="52" t="s">
        <v>26</v>
      </c>
      <c r="F7" s="52"/>
      <c r="G7" s="53" t="s">
        <v>25</v>
      </c>
    </row>
    <row r="8" spans="1:7">
      <c r="B8" s="54">
        <v>43406</v>
      </c>
      <c r="C8" s="55">
        <v>41582</v>
      </c>
      <c r="D8" s="56">
        <v>400000000</v>
      </c>
      <c r="E8" s="57" t="s">
        <v>27</v>
      </c>
      <c r="F8" s="57"/>
      <c r="G8" s="58" t="s">
        <v>43</v>
      </c>
    </row>
    <row r="10" spans="1:7">
      <c r="B10" s="59" t="s">
        <v>28</v>
      </c>
      <c r="C10" s="60"/>
      <c r="D10" s="61" t="s">
        <v>29</v>
      </c>
      <c r="E10" s="61"/>
      <c r="F10" s="62"/>
      <c r="G10" s="63"/>
    </row>
    <row r="11" spans="1:7">
      <c r="B11" s="64">
        <v>400000000</v>
      </c>
      <c r="C11" s="65"/>
      <c r="D11" s="66" t="s">
        <v>44</v>
      </c>
      <c r="E11" s="66"/>
      <c r="F11" s="67"/>
      <c r="G11" s="67"/>
    </row>
    <row r="12" spans="1:7">
      <c r="B12" s="64">
        <v>400000000</v>
      </c>
      <c r="C12" s="68">
        <v>1</v>
      </c>
      <c r="D12" s="69" t="s">
        <v>30</v>
      </c>
      <c r="E12" s="69"/>
      <c r="F12" s="67"/>
      <c r="G12" s="67"/>
    </row>
    <row r="13" spans="1:7">
      <c r="B13" s="70"/>
      <c r="C13" s="70"/>
      <c r="D13" s="67"/>
      <c r="E13" s="67"/>
      <c r="F13" s="67"/>
      <c r="G13" s="67"/>
    </row>
    <row r="14" spans="1:7">
      <c r="B14" s="71" t="s">
        <v>45</v>
      </c>
      <c r="C14" s="72" t="s">
        <v>31</v>
      </c>
      <c r="D14" s="73"/>
      <c r="E14" s="73"/>
      <c r="F14" s="73"/>
      <c r="G14" s="74"/>
    </row>
    <row r="15" spans="1:7">
      <c r="B15" s="75" t="s">
        <v>32</v>
      </c>
      <c r="C15" s="76">
        <f>1.075+0.175</f>
        <v>1.25</v>
      </c>
      <c r="D15" s="77"/>
      <c r="E15" s="77"/>
      <c r="F15" s="77"/>
      <c r="G15" s="78"/>
    </row>
    <row r="16" spans="1:7">
      <c r="B16" s="79" t="s">
        <v>46</v>
      </c>
      <c r="C16" s="80">
        <f>1+0.125</f>
        <v>1.125</v>
      </c>
      <c r="D16" s="81"/>
      <c r="E16" s="81"/>
      <c r="F16" s="81"/>
      <c r="G16" s="82"/>
    </row>
    <row r="20" spans="2:9">
      <c r="B20" s="70"/>
      <c r="C20" s="70"/>
      <c r="D20" s="67"/>
      <c r="E20" s="67"/>
      <c r="F20" s="67"/>
      <c r="G20" s="83"/>
    </row>
    <row r="21" spans="2:9" ht="15.75" thickBot="1">
      <c r="D21" s="84" t="s">
        <v>47</v>
      </c>
      <c r="E21" s="84"/>
    </row>
    <row r="22" spans="2:9" ht="15.75" thickBot="1">
      <c r="B22" s="85" t="s">
        <v>33</v>
      </c>
      <c r="C22" s="85" t="s">
        <v>48</v>
      </c>
      <c r="D22" s="86" t="s">
        <v>35</v>
      </c>
      <c r="E22" s="86" t="s">
        <v>49</v>
      </c>
      <c r="F22" s="87"/>
      <c r="G22" s="87"/>
      <c r="H22" s="85" t="s">
        <v>33</v>
      </c>
      <c r="I22" s="85" t="s">
        <v>34</v>
      </c>
    </row>
    <row r="23" spans="2:9">
      <c r="B23" s="88">
        <v>41670</v>
      </c>
      <c r="C23" s="89">
        <v>0.1565</v>
      </c>
      <c r="D23" s="37">
        <f>$C$16</f>
        <v>1.125</v>
      </c>
      <c r="E23" s="90">
        <f t="shared" ref="E23:E38" si="0">C23+D23</f>
        <v>1.2815000000000001</v>
      </c>
      <c r="H23" s="88">
        <v>41670</v>
      </c>
      <c r="I23" s="91">
        <v>3.25</v>
      </c>
    </row>
    <row r="24" spans="2:9">
      <c r="B24" s="88">
        <v>41698</v>
      </c>
      <c r="C24" s="89">
        <v>0.1555</v>
      </c>
      <c r="D24" s="37">
        <f t="shared" ref="D24:D38" si="1">$C$16</f>
        <v>1.125</v>
      </c>
      <c r="E24" s="90">
        <f t="shared" si="0"/>
        <v>1.2805</v>
      </c>
      <c r="H24" s="88">
        <v>41698</v>
      </c>
      <c r="I24" s="92">
        <v>3.25</v>
      </c>
    </row>
    <row r="25" spans="2:9">
      <c r="B25" s="88">
        <v>41729</v>
      </c>
      <c r="C25" s="89">
        <v>0.152</v>
      </c>
      <c r="D25" s="37">
        <f t="shared" si="1"/>
        <v>1.125</v>
      </c>
      <c r="E25" s="90">
        <f t="shared" si="0"/>
        <v>1.2769999999999999</v>
      </c>
      <c r="H25" s="88">
        <v>41729</v>
      </c>
      <c r="I25" s="93">
        <v>3.25</v>
      </c>
    </row>
    <row r="26" spans="2:9">
      <c r="B26" s="88">
        <v>41759</v>
      </c>
      <c r="C26" s="89">
        <v>0.15049999999999999</v>
      </c>
      <c r="D26" s="37">
        <f t="shared" si="1"/>
        <v>1.125</v>
      </c>
      <c r="E26" s="90">
        <f t="shared" si="0"/>
        <v>1.2755000000000001</v>
      </c>
      <c r="H26" s="88">
        <v>41759</v>
      </c>
      <c r="I26" s="93">
        <v>3.25</v>
      </c>
    </row>
    <row r="27" spans="2:9">
      <c r="B27" s="88">
        <v>41789</v>
      </c>
      <c r="C27" s="89">
        <v>0.151</v>
      </c>
      <c r="D27" s="37">
        <f t="shared" si="1"/>
        <v>1.125</v>
      </c>
      <c r="E27" s="90">
        <f t="shared" si="0"/>
        <v>1.276</v>
      </c>
      <c r="F27" s="94"/>
      <c r="H27" s="88">
        <v>41789</v>
      </c>
      <c r="I27" s="93">
        <v>3.25</v>
      </c>
    </row>
    <row r="28" spans="2:9">
      <c r="B28" s="88">
        <v>41820</v>
      </c>
      <c r="C28" s="89">
        <v>0.1552</v>
      </c>
      <c r="D28" s="37">
        <f t="shared" si="1"/>
        <v>1.125</v>
      </c>
      <c r="E28" s="90">
        <f t="shared" si="0"/>
        <v>1.2802</v>
      </c>
      <c r="H28" s="88">
        <v>41820</v>
      </c>
      <c r="I28" s="93">
        <v>3.25</v>
      </c>
    </row>
    <row r="29" spans="2:9">
      <c r="B29" s="88">
        <v>41851</v>
      </c>
      <c r="C29" s="89">
        <v>0.156</v>
      </c>
      <c r="D29" s="37">
        <f t="shared" si="1"/>
        <v>1.125</v>
      </c>
      <c r="E29" s="90">
        <f t="shared" si="0"/>
        <v>1.2809999999999999</v>
      </c>
      <c r="H29" s="88">
        <v>41851</v>
      </c>
      <c r="I29" s="93">
        <v>3.25</v>
      </c>
    </row>
    <row r="30" spans="2:9">
      <c r="B30" s="88">
        <v>41880</v>
      </c>
      <c r="C30" s="89">
        <v>0.157</v>
      </c>
      <c r="D30" s="37">
        <f t="shared" si="1"/>
        <v>1.125</v>
      </c>
      <c r="E30" s="90">
        <f t="shared" si="0"/>
        <v>1.282</v>
      </c>
      <c r="H30" s="88">
        <v>41880</v>
      </c>
      <c r="I30" s="93">
        <v>3.25</v>
      </c>
    </row>
    <row r="31" spans="2:9">
      <c r="B31" s="88">
        <v>41912</v>
      </c>
      <c r="C31" s="89">
        <v>0.1565</v>
      </c>
      <c r="D31" s="37">
        <f t="shared" si="1"/>
        <v>1.125</v>
      </c>
      <c r="E31" s="90">
        <f t="shared" si="0"/>
        <v>1.2815000000000001</v>
      </c>
      <c r="H31" s="88">
        <v>41912</v>
      </c>
      <c r="I31" s="93">
        <v>3.25</v>
      </c>
    </row>
    <row r="32" spans="2:9">
      <c r="B32" s="88">
        <v>41943</v>
      </c>
      <c r="C32" s="89">
        <v>0.15590000000000001</v>
      </c>
      <c r="D32" s="37">
        <f t="shared" si="1"/>
        <v>1.125</v>
      </c>
      <c r="E32" s="90">
        <f t="shared" si="0"/>
        <v>1.2808999999999999</v>
      </c>
      <c r="H32" s="88">
        <v>41943</v>
      </c>
      <c r="I32" s="93">
        <v>3.25</v>
      </c>
    </row>
    <row r="33" spans="2:9">
      <c r="B33" s="88">
        <v>41971</v>
      </c>
      <c r="C33" s="89">
        <v>0.154</v>
      </c>
      <c r="D33" s="37">
        <f t="shared" si="1"/>
        <v>1.125</v>
      </c>
      <c r="E33" s="90">
        <f t="shared" si="0"/>
        <v>1.2789999999999999</v>
      </c>
      <c r="H33" s="88">
        <v>41971</v>
      </c>
      <c r="I33" s="93">
        <v>3.25</v>
      </c>
    </row>
    <row r="34" spans="2:9">
      <c r="B34" s="88">
        <v>42004</v>
      </c>
      <c r="C34" s="89">
        <v>0.17125000000000001</v>
      </c>
      <c r="D34" s="37">
        <f t="shared" si="1"/>
        <v>1.125</v>
      </c>
      <c r="E34" s="90">
        <f t="shared" si="0"/>
        <v>1.2962500000000001</v>
      </c>
      <c r="H34" s="88">
        <v>42004</v>
      </c>
      <c r="I34" s="93">
        <v>3.25</v>
      </c>
    </row>
    <row r="35" spans="2:9">
      <c r="B35" s="88">
        <v>42034</v>
      </c>
      <c r="C35" s="89">
        <v>0.17125000000000001</v>
      </c>
      <c r="D35" s="37">
        <f t="shared" si="1"/>
        <v>1.125</v>
      </c>
      <c r="E35" s="90">
        <f t="shared" si="0"/>
        <v>1.2962500000000001</v>
      </c>
      <c r="F35" s="36"/>
      <c r="G35" s="36"/>
      <c r="H35" s="88">
        <v>42034</v>
      </c>
      <c r="I35" s="93">
        <v>3.25</v>
      </c>
    </row>
    <row r="36" spans="2:9">
      <c r="B36" s="88">
        <v>42062</v>
      </c>
      <c r="C36" s="89">
        <v>0.17299999999999999</v>
      </c>
      <c r="D36" s="37">
        <f t="shared" si="1"/>
        <v>1.125</v>
      </c>
      <c r="E36" s="90">
        <f t="shared" si="0"/>
        <v>1.298</v>
      </c>
      <c r="F36" s="36"/>
      <c r="G36" s="36"/>
      <c r="H36" s="88">
        <v>42062</v>
      </c>
      <c r="I36" s="93">
        <v>3.25</v>
      </c>
    </row>
    <row r="37" spans="2:9">
      <c r="B37" s="88">
        <v>42094</v>
      </c>
      <c r="C37" s="89">
        <v>0.17624999999999999</v>
      </c>
      <c r="D37" s="37">
        <f t="shared" si="1"/>
        <v>1.125</v>
      </c>
      <c r="E37" s="90">
        <f t="shared" si="0"/>
        <v>1.30125</v>
      </c>
      <c r="F37" s="36"/>
      <c r="G37" s="36"/>
      <c r="H37" s="88">
        <v>42094</v>
      </c>
      <c r="I37" s="95">
        <v>3.25</v>
      </c>
    </row>
    <row r="38" spans="2:9">
      <c r="B38" s="88">
        <v>42124</v>
      </c>
      <c r="C38" s="89">
        <v>0.18099999999999999</v>
      </c>
      <c r="D38" s="37">
        <f t="shared" si="1"/>
        <v>1.125</v>
      </c>
      <c r="E38" s="90">
        <f t="shared" si="0"/>
        <v>1.306</v>
      </c>
      <c r="F38" s="36"/>
      <c r="G38" s="36"/>
      <c r="H38" s="88">
        <v>42124</v>
      </c>
      <c r="I38" s="95">
        <v>3.25</v>
      </c>
    </row>
    <row r="39" spans="2:9">
      <c r="B39" s="88">
        <v>42155</v>
      </c>
      <c r="C39" s="89">
        <v>0.18099999999999999</v>
      </c>
      <c r="D39" s="37">
        <v>1.125</v>
      </c>
      <c r="E39" s="90">
        <v>1.306</v>
      </c>
      <c r="F39" s="36"/>
      <c r="G39" s="36"/>
      <c r="H39" s="88">
        <v>42155</v>
      </c>
      <c r="I39" s="95">
        <v>3.25</v>
      </c>
    </row>
    <row r="40" spans="2:9">
      <c r="B40" s="88">
        <v>42185</v>
      </c>
      <c r="C40" s="89">
        <v>0.18099999999999999</v>
      </c>
      <c r="D40" s="37">
        <v>1.125</v>
      </c>
      <c r="E40" s="90">
        <v>1.306</v>
      </c>
      <c r="F40" s="36"/>
      <c r="G40" s="36"/>
      <c r="H40" s="88">
        <v>42185</v>
      </c>
      <c r="I40" s="95">
        <v>3.25</v>
      </c>
    </row>
    <row r="41" spans="2:9">
      <c r="B41" s="88">
        <v>42216</v>
      </c>
      <c r="C41" s="89">
        <v>0.18099999999999999</v>
      </c>
      <c r="D41" s="37">
        <v>1.125</v>
      </c>
      <c r="E41" s="90">
        <v>1.306</v>
      </c>
      <c r="F41" s="36"/>
      <c r="G41" s="36"/>
      <c r="H41" s="88">
        <v>42216</v>
      </c>
      <c r="I41" s="95">
        <v>3.25</v>
      </c>
    </row>
    <row r="42" spans="2:9">
      <c r="B42" s="88">
        <v>42247</v>
      </c>
      <c r="C42" s="89">
        <v>0.18099999999999999</v>
      </c>
      <c r="D42" s="37">
        <v>1.125</v>
      </c>
      <c r="E42" s="90">
        <v>1.306</v>
      </c>
      <c r="F42" s="36"/>
      <c r="G42" s="36"/>
      <c r="H42" s="88">
        <v>42247</v>
      </c>
      <c r="I42" s="95">
        <v>3.25</v>
      </c>
    </row>
    <row r="43" spans="2:9">
      <c r="B43" s="88">
        <v>42277</v>
      </c>
      <c r="C43" s="89">
        <v>0.18099999999999999</v>
      </c>
      <c r="D43" s="37">
        <v>1.125</v>
      </c>
      <c r="E43" s="90">
        <v>1.306</v>
      </c>
      <c r="F43" s="36"/>
      <c r="G43" s="36"/>
      <c r="H43" s="88">
        <v>42277</v>
      </c>
      <c r="I43" s="95">
        <v>3.25</v>
      </c>
    </row>
    <row r="44" spans="2:9">
      <c r="B44" s="88">
        <v>42308</v>
      </c>
      <c r="C44" s="89">
        <v>0.18099999999999999</v>
      </c>
      <c r="D44" s="37">
        <v>1.125</v>
      </c>
      <c r="E44" s="90">
        <v>1.306</v>
      </c>
      <c r="F44" s="36"/>
      <c r="G44" s="36"/>
      <c r="H44" s="88">
        <v>42308</v>
      </c>
      <c r="I44" s="95">
        <v>3.25</v>
      </c>
    </row>
    <row r="45" spans="2:9">
      <c r="B45" s="88">
        <v>42338</v>
      </c>
      <c r="C45" s="89">
        <v>0.18099999999999999</v>
      </c>
      <c r="D45" s="37">
        <v>1.125</v>
      </c>
      <c r="E45" s="90">
        <v>1.306</v>
      </c>
      <c r="F45" s="36"/>
      <c r="G45" s="36"/>
      <c r="H45" s="88">
        <v>42338</v>
      </c>
      <c r="I45" s="95">
        <v>3.25</v>
      </c>
    </row>
    <row r="46" spans="2:9">
      <c r="B46" s="88">
        <v>42369</v>
      </c>
      <c r="C46" s="89">
        <v>0.18099999999999999</v>
      </c>
      <c r="D46" s="37">
        <v>1.125</v>
      </c>
      <c r="E46" s="90">
        <v>1.306</v>
      </c>
      <c r="F46" s="36"/>
      <c r="G46" s="36"/>
      <c r="H46" s="88">
        <v>42369</v>
      </c>
      <c r="I46" s="95">
        <v>3.25</v>
      </c>
    </row>
    <row r="47" spans="2:9">
      <c r="B47" s="88"/>
      <c r="C47" s="89"/>
      <c r="D47" s="37"/>
      <c r="E47" s="90"/>
      <c r="F47" s="36"/>
      <c r="G47" s="36"/>
    </row>
    <row r="48" spans="2:9">
      <c r="B48" s="88"/>
      <c r="C48" s="89"/>
      <c r="D48" s="37"/>
      <c r="E48" s="90"/>
      <c r="F48" s="36"/>
      <c r="G48" s="36"/>
    </row>
    <row r="49" spans="2:7">
      <c r="B49" s="88"/>
      <c r="C49" s="89"/>
      <c r="D49" s="37"/>
      <c r="E49" s="90"/>
      <c r="F49" s="36"/>
      <c r="G49" s="36"/>
    </row>
    <row r="50" spans="2:7">
      <c r="C50" s="36"/>
      <c r="D50" s="36"/>
      <c r="E50" s="36"/>
      <c r="F50" s="36"/>
      <c r="G50" s="36"/>
    </row>
    <row r="51" spans="2:7">
      <c r="C51" s="36"/>
      <c r="D51" s="36"/>
      <c r="E51" s="36"/>
      <c r="F51" s="36"/>
      <c r="G51" s="36"/>
    </row>
    <row r="52" spans="2:7">
      <c r="B52" s="9" t="s">
        <v>50</v>
      </c>
      <c r="C52" s="36"/>
      <c r="D52" s="36"/>
      <c r="E52" s="36"/>
      <c r="F52" s="36"/>
      <c r="G52" s="36"/>
    </row>
    <row r="53" spans="2:7">
      <c r="B53" s="96" t="s">
        <v>51</v>
      </c>
    </row>
    <row r="54" spans="2:7">
      <c r="B54" s="9" t="s">
        <v>52</v>
      </c>
    </row>
  </sheetData>
  <mergeCells count="7">
    <mergeCell ref="B6:G6"/>
    <mergeCell ref="E7:F7"/>
    <mergeCell ref="E8:F8"/>
    <mergeCell ref="D10:E10"/>
    <mergeCell ref="D11:E11"/>
    <mergeCell ref="D12:E12"/>
    <mergeCell ref="D21:E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4" sqref="A4"/>
    </sheetView>
  </sheetViews>
  <sheetFormatPr defaultRowHeight="15"/>
  <cols>
    <col min="3" max="3" width="12.28515625" customWidth="1"/>
    <col min="4" max="4" width="8.28515625" bestFit="1" customWidth="1"/>
    <col min="5" max="5" width="7.85546875" customWidth="1"/>
    <col min="6" max="6" width="11.42578125" customWidth="1"/>
    <col min="7" max="7" width="8.7109375" customWidth="1"/>
    <col min="8" max="8" width="12.5703125" bestFit="1" customWidth="1"/>
    <col min="10" max="10" width="8.5703125" customWidth="1"/>
    <col min="12" max="12" width="12.28515625" bestFit="1" customWidth="1"/>
  </cols>
  <sheetData>
    <row r="1" spans="1:17">
      <c r="A1" t="s">
        <v>0</v>
      </c>
    </row>
    <row r="2" spans="1:17">
      <c r="A2" s="9" t="s">
        <v>42</v>
      </c>
    </row>
    <row r="3" spans="1:17">
      <c r="A3" t="s">
        <v>37</v>
      </c>
    </row>
    <row r="5" spans="1:17">
      <c r="C5" s="105" t="s">
        <v>10</v>
      </c>
    </row>
    <row r="10" spans="1:17" ht="51.75">
      <c r="B10" s="97" t="s">
        <v>33</v>
      </c>
      <c r="D10" s="38" t="s">
        <v>38</v>
      </c>
      <c r="E10" s="39"/>
      <c r="F10" s="40" t="s">
        <v>39</v>
      </c>
      <c r="G10" s="3"/>
      <c r="L10" s="40"/>
      <c r="M10" s="40"/>
      <c r="N10" s="40"/>
      <c r="P10" s="41"/>
      <c r="Q10" s="2"/>
    </row>
    <row r="11" spans="1:17">
      <c r="B11" s="98">
        <v>41670</v>
      </c>
      <c r="D11" s="99">
        <v>1.5650000000000001E-2</v>
      </c>
      <c r="F11" s="42">
        <v>3.2500000000000001E-2</v>
      </c>
      <c r="L11" s="100"/>
      <c r="M11" s="40"/>
      <c r="N11" s="100"/>
    </row>
    <row r="12" spans="1:17">
      <c r="B12" s="98">
        <v>41698</v>
      </c>
      <c r="D12" s="99">
        <v>1.555E-2</v>
      </c>
      <c r="F12" s="42">
        <v>3.2500000000000001E-2</v>
      </c>
      <c r="L12" s="100"/>
      <c r="M12" s="40"/>
      <c r="N12" s="100"/>
    </row>
    <row r="13" spans="1:17">
      <c r="B13" s="98">
        <v>41729</v>
      </c>
      <c r="D13" s="99">
        <v>1.52E-2</v>
      </c>
      <c r="F13" s="42">
        <v>3.2500000000000001E-2</v>
      </c>
      <c r="L13" s="100"/>
      <c r="M13" s="40"/>
      <c r="N13" s="100"/>
    </row>
    <row r="14" spans="1:17">
      <c r="B14" s="101">
        <v>41759</v>
      </c>
      <c r="D14" s="99">
        <v>1.5049999999999999E-2</v>
      </c>
      <c r="F14" s="42">
        <v>3.2500000000000001E-2</v>
      </c>
      <c r="L14" s="100"/>
      <c r="M14" s="40"/>
      <c r="N14" s="100"/>
    </row>
    <row r="15" spans="1:17">
      <c r="B15" s="102">
        <v>41789</v>
      </c>
      <c r="D15" s="99">
        <v>1.5100000000000001E-2</v>
      </c>
      <c r="F15" s="42">
        <v>3.2500000000000001E-2</v>
      </c>
      <c r="L15" s="100"/>
      <c r="M15" s="40"/>
      <c r="N15" s="100"/>
    </row>
    <row r="16" spans="1:17">
      <c r="B16" s="102">
        <v>41820</v>
      </c>
      <c r="D16" s="99">
        <v>1.5520000000000001E-2</v>
      </c>
      <c r="F16" s="42">
        <v>3.2500000000000001E-2</v>
      </c>
      <c r="L16" s="100"/>
      <c r="M16" s="40"/>
      <c r="N16" s="100"/>
    </row>
    <row r="17" spans="2:14">
      <c r="B17" s="102">
        <v>41851</v>
      </c>
      <c r="D17" s="99">
        <v>1.5599999999999999E-2</v>
      </c>
      <c r="F17" s="42">
        <v>3.2500000000000001E-2</v>
      </c>
      <c r="L17" s="100"/>
      <c r="M17" s="40"/>
      <c r="N17" s="100"/>
    </row>
    <row r="18" spans="2:14">
      <c r="B18" s="102">
        <v>41880</v>
      </c>
      <c r="D18" s="99">
        <v>1.5699999999999999E-2</v>
      </c>
      <c r="F18" s="42">
        <v>3.2500000000000001E-2</v>
      </c>
      <c r="L18" s="100"/>
      <c r="M18" s="40"/>
      <c r="N18" s="100"/>
    </row>
    <row r="19" spans="2:14">
      <c r="B19" s="102">
        <v>41912</v>
      </c>
      <c r="D19" s="99">
        <v>1.5650000000000001E-2</v>
      </c>
      <c r="F19" s="42">
        <v>3.2500000000000001E-2</v>
      </c>
      <c r="L19" s="100"/>
      <c r="M19" s="40"/>
      <c r="N19" s="100"/>
    </row>
    <row r="20" spans="2:14">
      <c r="B20" s="102">
        <v>41943</v>
      </c>
      <c r="D20" s="99">
        <v>1.559E-2</v>
      </c>
      <c r="F20" s="42">
        <v>3.2500000000000001E-2</v>
      </c>
      <c r="L20" s="100"/>
      <c r="M20" s="40"/>
      <c r="N20" s="100"/>
    </row>
    <row r="21" spans="2:14">
      <c r="B21" s="102">
        <v>41971</v>
      </c>
      <c r="D21" s="99">
        <v>1.54E-2</v>
      </c>
      <c r="F21" s="42">
        <v>3.2500000000000001E-2</v>
      </c>
      <c r="L21" s="100"/>
      <c r="M21" s="40"/>
      <c r="N21" s="100"/>
    </row>
    <row r="22" spans="2:14">
      <c r="B22" s="102">
        <v>42004</v>
      </c>
      <c r="D22" s="99">
        <v>1.7125000000000001E-2</v>
      </c>
      <c r="F22" s="42">
        <v>3.2500000000000001E-2</v>
      </c>
      <c r="L22" s="100"/>
      <c r="M22" s="40"/>
      <c r="N22" s="100"/>
    </row>
    <row r="23" spans="2:14">
      <c r="B23" s="102">
        <v>42034</v>
      </c>
      <c r="D23" s="99">
        <v>1.1712500000000001E-2</v>
      </c>
      <c r="F23" s="42">
        <v>3.2500000000000001E-2</v>
      </c>
      <c r="L23" s="100"/>
      <c r="M23" s="40"/>
      <c r="N23" s="100"/>
    </row>
    <row r="24" spans="2:14">
      <c r="B24" s="102">
        <v>42062</v>
      </c>
      <c r="D24" s="99">
        <v>1.7299999999999999E-2</v>
      </c>
      <c r="F24" s="42">
        <v>3.2500000000000001E-2</v>
      </c>
      <c r="L24" s="100"/>
      <c r="M24" s="40"/>
      <c r="N24" s="100"/>
    </row>
    <row r="25" spans="2:14">
      <c r="B25" s="102">
        <v>42094</v>
      </c>
      <c r="D25" s="99">
        <v>1.7624999999999998E-2</v>
      </c>
      <c r="F25" s="42">
        <v>3.2500000000000001E-2</v>
      </c>
      <c r="L25" s="100"/>
      <c r="M25" s="40"/>
      <c r="N25" s="100"/>
    </row>
    <row r="26" spans="2:14">
      <c r="B26" s="102">
        <v>42124</v>
      </c>
      <c r="C26" s="35"/>
      <c r="D26" s="99">
        <v>1.8100000000000002E-2</v>
      </c>
      <c r="F26" s="42">
        <v>3.2500000000000001E-2</v>
      </c>
      <c r="L26" s="100"/>
      <c r="M26" s="40"/>
      <c r="N26" s="100"/>
    </row>
    <row r="27" spans="2:14">
      <c r="B27" s="102">
        <v>42155</v>
      </c>
      <c r="C27" s="36"/>
      <c r="D27" s="99">
        <v>1.8100000000000002E-2</v>
      </c>
      <c r="E27" s="36"/>
      <c r="F27" s="43">
        <v>3.2500000000000001E-2</v>
      </c>
      <c r="G27" s="36"/>
      <c r="H27" s="36"/>
      <c r="I27" s="36"/>
      <c r="J27" s="36"/>
      <c r="K27" s="36"/>
      <c r="L27" s="100"/>
      <c r="M27" s="40"/>
      <c r="N27" s="100"/>
    </row>
    <row r="28" spans="2:14">
      <c r="B28" s="102">
        <v>42185</v>
      </c>
      <c r="C28" s="36"/>
      <c r="D28" s="99">
        <v>1.8100000000000002E-2</v>
      </c>
      <c r="E28" s="36"/>
      <c r="F28" s="43">
        <v>3.2500000000000001E-2</v>
      </c>
      <c r="G28" s="36"/>
      <c r="H28" s="36"/>
      <c r="I28" s="36"/>
      <c r="J28" s="36"/>
      <c r="K28" s="36"/>
      <c r="L28" s="100"/>
      <c r="M28" s="40"/>
      <c r="N28" s="100"/>
    </row>
    <row r="29" spans="2:14">
      <c r="B29" s="102">
        <v>42216</v>
      </c>
      <c r="C29" s="36"/>
      <c r="D29" s="99">
        <v>1.8100000000000002E-2</v>
      </c>
      <c r="E29" s="36"/>
      <c r="F29" s="43">
        <v>3.2500000000000001E-2</v>
      </c>
      <c r="G29" s="36"/>
      <c r="H29" s="36"/>
      <c r="I29" s="36"/>
      <c r="J29" s="36"/>
      <c r="K29" s="36"/>
      <c r="L29" s="100"/>
      <c r="M29" s="40"/>
      <c r="N29" s="100"/>
    </row>
    <row r="30" spans="2:14">
      <c r="B30" s="102">
        <v>42247</v>
      </c>
      <c r="C30" s="36"/>
      <c r="D30" s="99">
        <v>1.8100000000000002E-2</v>
      </c>
      <c r="E30" s="36"/>
      <c r="F30" s="43">
        <v>3.2500000000000001E-2</v>
      </c>
      <c r="G30" s="36"/>
      <c r="H30" s="36"/>
      <c r="I30" s="36"/>
      <c r="J30" s="36"/>
      <c r="K30" s="36"/>
      <c r="L30" s="100"/>
      <c r="M30" s="40"/>
      <c r="N30" s="100"/>
    </row>
    <row r="31" spans="2:14">
      <c r="B31" s="102">
        <v>42277</v>
      </c>
      <c r="C31" s="36"/>
      <c r="D31" s="99">
        <v>1.8100000000000002E-2</v>
      </c>
      <c r="E31" s="36"/>
      <c r="F31" s="43">
        <v>3.2500000000000001E-2</v>
      </c>
      <c r="G31" s="36"/>
      <c r="H31" s="36"/>
      <c r="I31" s="36"/>
      <c r="J31" s="36"/>
      <c r="K31" s="36"/>
      <c r="L31" s="100"/>
      <c r="M31" s="44"/>
      <c r="N31" s="100"/>
    </row>
    <row r="32" spans="2:14">
      <c r="B32" s="102">
        <v>42308</v>
      </c>
      <c r="C32" s="36"/>
      <c r="D32" s="99">
        <v>1.8100000000000002E-2</v>
      </c>
      <c r="E32" s="36"/>
      <c r="F32" s="43">
        <v>3.2500000000000001E-2</v>
      </c>
      <c r="G32" s="36"/>
      <c r="H32" s="36"/>
      <c r="I32" s="36"/>
      <c r="J32" s="36"/>
      <c r="K32" s="36"/>
      <c r="L32" s="100"/>
      <c r="M32" s="40"/>
      <c r="N32" s="100"/>
    </row>
    <row r="33" spans="2:14">
      <c r="B33" s="102">
        <v>42338</v>
      </c>
      <c r="C33" s="36"/>
      <c r="D33" s="99">
        <v>1.8100000000000002E-2</v>
      </c>
      <c r="E33" s="36"/>
      <c r="F33" s="43">
        <v>3.2500000000000001E-2</v>
      </c>
      <c r="G33" s="36"/>
      <c r="H33" s="36"/>
      <c r="I33" s="36"/>
      <c r="J33" s="36"/>
      <c r="K33" s="36"/>
      <c r="L33" s="100"/>
      <c r="M33" s="40"/>
      <c r="N33" s="100"/>
    </row>
    <row r="34" spans="2:14">
      <c r="B34" s="102">
        <v>42369</v>
      </c>
      <c r="C34" s="36"/>
      <c r="D34" s="99">
        <v>1.8100000000000002E-2</v>
      </c>
      <c r="E34" s="36"/>
      <c r="F34" s="43">
        <v>3.2500000000000001E-2</v>
      </c>
      <c r="G34" s="36"/>
      <c r="H34" s="36"/>
      <c r="I34" s="36"/>
      <c r="J34" s="36"/>
      <c r="K34" s="36"/>
      <c r="L34" s="100"/>
      <c r="M34" s="40"/>
      <c r="N34" s="100"/>
    </row>
    <row r="35" spans="2:14">
      <c r="D35" s="103"/>
      <c r="L35" s="100"/>
    </row>
    <row r="36" spans="2:14">
      <c r="B36" s="2" t="s">
        <v>40</v>
      </c>
      <c r="D36" s="34">
        <f>AVERAGE(D11:D29)</f>
        <v>1.611434210526316E-2</v>
      </c>
      <c r="F36" s="43">
        <f>AVERAGE(F11:F29)</f>
        <v>3.2499999999999987E-2</v>
      </c>
      <c r="J36" s="2"/>
      <c r="L36" s="100"/>
      <c r="N36" s="100"/>
    </row>
    <row r="37" spans="2:14">
      <c r="B37" s="9"/>
      <c r="C37" s="45" t="s">
        <v>41</v>
      </c>
      <c r="D37" s="104">
        <f>D36/12</f>
        <v>1.3428618421052632E-3</v>
      </c>
    </row>
    <row r="39" spans="2:14">
      <c r="D39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561-BA 2014 GA</vt:lpstr>
      <vt:lpstr>561 2014 TS</vt:lpstr>
      <vt:lpstr>Borrowing Rates - 2014</vt:lpstr>
      <vt:lpstr>Interest Calc - 2014</vt:lpstr>
      <vt:lpstr>'561-BA 2014 GA'!Print_Area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Kallberg (MP)</dc:creator>
  <cp:lastModifiedBy>Jeanne Kallberg (MP)</cp:lastModifiedBy>
  <cp:lastPrinted>2014-08-27T18:40:08Z</cp:lastPrinted>
  <dcterms:created xsi:type="dcterms:W3CDTF">2014-07-10T21:43:16Z</dcterms:created>
  <dcterms:modified xsi:type="dcterms:W3CDTF">2015-05-27T21:54:05Z</dcterms:modified>
</cp:coreProperties>
</file>