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75" windowWidth="25485" windowHeight="12165" tabRatio="689" activeTab="4"/>
  </bookViews>
  <sheets>
    <sheet name="Forward Rate TO Support Data PA" sheetId="3" r:id="rId1"/>
    <sheet name="CWIP &amp; Prefunded AFUDC- 2013 PA" sheetId="6" r:id="rId2"/>
    <sheet name="Project Descriptions TS" sheetId="7" r:id="rId3"/>
    <sheet name="Adjmt to Gross &amp; Net Plant TS" sheetId="8" r:id="rId4"/>
    <sheet name="2013 True Up Allocation" sheetId="12" r:id="rId5"/>
  </sheets>
  <definedNames>
    <definedName name="_xlnm.Print_Area" localSheetId="3">'Adjmt to Gross &amp; Net Plant TS'!$A$1:$L$22</definedName>
    <definedName name="_xlnm.Print_Area" localSheetId="1">'CWIP &amp; Prefunded AFUDC- 2013 PA'!$A$1:$G$154</definedName>
    <definedName name="_xlnm.Print_Area" localSheetId="0">'Forward Rate TO Support Data PA'!$A$1:$J$66</definedName>
    <definedName name="_xlnm.Print_Area" localSheetId="2">'Project Descriptions TS'!$A$1:$F$19</definedName>
  </definedNames>
  <calcPr calcId="145621"/>
</workbook>
</file>

<file path=xl/calcChain.xml><?xml version="1.0" encoding="utf-8"?>
<calcChain xmlns="http://schemas.openxmlformats.org/spreadsheetml/2006/main">
  <c r="I13" i="12" l="1"/>
  <c r="H13" i="12"/>
  <c r="G13" i="12" l="1"/>
  <c r="E18" i="12"/>
  <c r="D13" i="12"/>
  <c r="F19" i="12"/>
  <c r="G18" i="12"/>
  <c r="E17" i="12"/>
  <c r="E16" i="12"/>
  <c r="E15" i="12"/>
  <c r="E14" i="12"/>
  <c r="E13" i="12"/>
  <c r="D15" i="12"/>
  <c r="D14" i="12"/>
  <c r="C19" i="12"/>
  <c r="D18" i="12" s="1"/>
  <c r="E115" i="6" l="1"/>
  <c r="E116" i="6"/>
  <c r="E117" i="6"/>
  <c r="E118" i="6"/>
  <c r="E119" i="6"/>
  <c r="E120" i="6"/>
  <c r="E121" i="6"/>
  <c r="E122" i="6"/>
  <c r="E123" i="6"/>
  <c r="E124" i="6"/>
  <c r="E125" i="6"/>
  <c r="E126" i="6"/>
  <c r="E114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98" i="6"/>
  <c r="E79" i="6"/>
  <c r="E80" i="6"/>
  <c r="E81" i="6"/>
  <c r="E82" i="6"/>
  <c r="E83" i="6"/>
  <c r="E84" i="6"/>
  <c r="E85" i="6"/>
  <c r="E86" i="6"/>
  <c r="E87" i="6"/>
  <c r="E88" i="6"/>
  <c r="E89" i="6"/>
  <c r="E90" i="6"/>
  <c r="E78" i="6"/>
  <c r="E62" i="6"/>
  <c r="E63" i="6"/>
  <c r="E64" i="6"/>
  <c r="E65" i="6"/>
  <c r="E66" i="6"/>
  <c r="E67" i="6"/>
  <c r="E68" i="6"/>
  <c r="E69" i="6"/>
  <c r="E70" i="6"/>
  <c r="E71" i="6"/>
  <c r="E72" i="6"/>
  <c r="E73" i="6"/>
  <c r="E61" i="6"/>
  <c r="C50" i="6"/>
  <c r="B50" i="6"/>
  <c r="F32" i="6"/>
  <c r="F33" i="6"/>
  <c r="F34" i="6"/>
  <c r="F35" i="6"/>
  <c r="F36" i="6"/>
  <c r="F37" i="6"/>
  <c r="F38" i="6"/>
  <c r="F39" i="6"/>
  <c r="F40" i="6"/>
  <c r="F41" i="6"/>
  <c r="F42" i="6"/>
  <c r="F43" i="6"/>
  <c r="F31" i="6"/>
  <c r="D32" i="6"/>
  <c r="D33" i="6"/>
  <c r="D34" i="6"/>
  <c r="D35" i="6"/>
  <c r="D36" i="6"/>
  <c r="D37" i="6"/>
  <c r="D38" i="6"/>
  <c r="D39" i="6"/>
  <c r="D40" i="6"/>
  <c r="D41" i="6"/>
  <c r="D42" i="6"/>
  <c r="D43" i="6"/>
  <c r="D31" i="6"/>
  <c r="F12" i="6"/>
  <c r="F10" i="6"/>
  <c r="F24" i="6"/>
  <c r="F11" i="6"/>
  <c r="F13" i="6"/>
  <c r="F14" i="6"/>
  <c r="F15" i="6"/>
  <c r="F16" i="6"/>
  <c r="F17" i="6"/>
  <c r="F18" i="6"/>
  <c r="F19" i="6"/>
  <c r="F20" i="6"/>
  <c r="F21" i="6"/>
  <c r="F22" i="6"/>
  <c r="C24" i="6"/>
  <c r="D24" i="6"/>
  <c r="B24" i="6"/>
  <c r="D11" i="6"/>
  <c r="D12" i="6"/>
  <c r="D13" i="6"/>
  <c r="D14" i="6"/>
  <c r="D15" i="6"/>
  <c r="D16" i="6"/>
  <c r="D17" i="6"/>
  <c r="D18" i="6"/>
  <c r="D19" i="6"/>
  <c r="D20" i="6"/>
  <c r="D21" i="6"/>
  <c r="D22" i="6"/>
  <c r="D10" i="6"/>
  <c r="H11" i="8" l="1"/>
  <c r="H66" i="3" l="1"/>
  <c r="H60" i="3"/>
  <c r="H59" i="3"/>
  <c r="H58" i="3"/>
  <c r="H57" i="3"/>
  <c r="H56" i="3"/>
  <c r="H55" i="3"/>
  <c r="H54" i="3"/>
  <c r="H53" i="3"/>
  <c r="H52" i="3"/>
  <c r="H61" i="3" s="1"/>
  <c r="H51" i="3"/>
  <c r="H50" i="3"/>
  <c r="H49" i="3"/>
  <c r="H48" i="3"/>
  <c r="H44" i="3"/>
  <c r="H28" i="3"/>
  <c r="E60" i="3" l="1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34" i="3"/>
  <c r="E35" i="3" s="1"/>
  <c r="E36" i="3" s="1"/>
  <c r="E37" i="3" s="1"/>
  <c r="E38" i="3" s="1"/>
  <c r="E39" i="3" s="1"/>
  <c r="E40" i="3" s="1"/>
  <c r="E41" i="3" s="1"/>
  <c r="E42" i="3" s="1"/>
  <c r="E43" i="3" s="1"/>
  <c r="E33" i="3"/>
  <c r="D33" i="3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E32" i="3"/>
  <c r="D32" i="3"/>
  <c r="C32" i="3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E148" i="6" l="1"/>
  <c r="D148" i="6"/>
  <c r="C148" i="6"/>
  <c r="E147" i="6"/>
  <c r="D147" i="6"/>
  <c r="C147" i="6"/>
  <c r="E146" i="6"/>
  <c r="D146" i="6"/>
  <c r="C146" i="6"/>
  <c r="E145" i="6"/>
  <c r="D145" i="6"/>
  <c r="C145" i="6"/>
  <c r="E144" i="6"/>
  <c r="D144" i="6"/>
  <c r="C144" i="6"/>
  <c r="E143" i="6"/>
  <c r="D143" i="6"/>
  <c r="C143" i="6"/>
  <c r="E142" i="6"/>
  <c r="D142" i="6"/>
  <c r="C142" i="6"/>
  <c r="E141" i="6"/>
  <c r="D141" i="6"/>
  <c r="C141" i="6"/>
  <c r="E140" i="6"/>
  <c r="D140" i="6"/>
  <c r="C140" i="6"/>
  <c r="E139" i="6"/>
  <c r="D139" i="6"/>
  <c r="C139" i="6"/>
  <c r="E138" i="6"/>
  <c r="D138" i="6"/>
  <c r="C138" i="6"/>
  <c r="E137" i="6"/>
  <c r="D137" i="6"/>
  <c r="D154" i="6" s="1"/>
  <c r="C137" i="6"/>
  <c r="E136" i="6"/>
  <c r="D136" i="6"/>
  <c r="C136" i="6"/>
  <c r="E45" i="6"/>
  <c r="E50" i="6" s="1"/>
  <c r="C45" i="6"/>
  <c r="B45" i="6"/>
  <c r="G64" i="3"/>
  <c r="G66" i="3" s="1"/>
  <c r="F64" i="3"/>
  <c r="F66" i="3" s="1"/>
  <c r="E64" i="3"/>
  <c r="E66" i="3" s="1"/>
  <c r="D64" i="3"/>
  <c r="D66" i="3" s="1"/>
  <c r="C64" i="3"/>
  <c r="C66" i="3" s="1"/>
  <c r="G44" i="3"/>
  <c r="F44" i="3"/>
  <c r="E44" i="3"/>
  <c r="D44" i="3"/>
  <c r="B30" i="3"/>
  <c r="G28" i="3"/>
  <c r="F28" i="3"/>
  <c r="E28" i="3"/>
  <c r="E150" i="6" l="1"/>
  <c r="G61" i="3"/>
  <c r="D61" i="3"/>
  <c r="C61" i="3"/>
  <c r="F61" i="3"/>
  <c r="E61" i="3"/>
  <c r="F45" i="6"/>
  <c r="D45" i="6"/>
  <c r="D50" i="6" s="1"/>
  <c r="C44" i="3"/>
  <c r="D28" i="3"/>
  <c r="C28" i="3"/>
  <c r="F52" i="6" l="1"/>
  <c r="F50" i="6"/>
  <c r="G14" i="12" l="1"/>
  <c r="G15" i="12"/>
  <c r="D16" i="12"/>
  <c r="G16" i="12" s="1"/>
  <c r="D17" i="12"/>
  <c r="G17" i="12" s="1"/>
  <c r="G19" i="12" l="1"/>
  <c r="G22" i="12" s="1"/>
  <c r="H14" i="12" l="1"/>
  <c r="H17" i="12"/>
  <c r="H16" i="12"/>
  <c r="I16" i="12" s="1"/>
  <c r="H15" i="12"/>
  <c r="I15" i="12" s="1"/>
  <c r="H18" i="12"/>
  <c r="I18" i="12" s="1"/>
  <c r="G24" i="12"/>
  <c r="I17" i="12"/>
  <c r="L18" i="8"/>
  <c r="J18" i="8"/>
  <c r="H18" i="8"/>
  <c r="L17" i="8"/>
  <c r="J17" i="8"/>
  <c r="H17" i="8"/>
  <c r="H19" i="12" l="1"/>
  <c r="I14" i="12"/>
  <c r="J11" i="8"/>
  <c r="L19" i="8"/>
  <c r="J19" i="8"/>
  <c r="H19" i="8"/>
  <c r="L11" i="8"/>
  <c r="I19" i="12" l="1"/>
</calcChain>
</file>

<file path=xl/sharedStrings.xml><?xml version="1.0" encoding="utf-8"?>
<sst xmlns="http://schemas.openxmlformats.org/spreadsheetml/2006/main" count="362" uniqueCount="174">
  <si>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</si>
  <si>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</si>
  <si>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</si>
  <si>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</si>
  <si>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</si>
  <si>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</si>
  <si>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</si>
  <si>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</si>
  <si>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</si>
  <si>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</si>
  <si>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</si>
  <si>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</si>
  <si>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</si>
  <si>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</si>
  <si>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</si>
  <si>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</si>
  <si>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</si>
  <si>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</si>
  <si>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</si>
  <si>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</si>
  <si>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</si>
  <si>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</si>
  <si>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</si>
  <si>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</si>
  <si>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</si>
  <si>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</si>
  <si>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</si>
  <si>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</si>
  <si>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</si>
  <si>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</si>
  <si>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</si>
  <si>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</si>
  <si>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</si>
  <si>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</si>
  <si>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</si>
  <si>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</si>
  <si>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</si>
  <si>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</si>
  <si>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Mesabi Energy Project (Excelsior Energy) Currently Under Suspension</t>
  </si>
  <si>
    <t>Minnesota Power</t>
  </si>
  <si>
    <t>ALLETE, Inc., d/b/a Minnesota Power</t>
  </si>
  <si>
    <t>Direct Cost</t>
  </si>
  <si>
    <t xml:space="preserve">AFUDC </t>
  </si>
  <si>
    <t xml:space="preserve">Total </t>
  </si>
  <si>
    <t xml:space="preserve">CWIP </t>
  </si>
  <si>
    <t>January</t>
  </si>
  <si>
    <t>MTEP Project ID 286-2</t>
  </si>
  <si>
    <t>MP Proj 105147 Phase 2</t>
  </si>
  <si>
    <t>MISO Proj 279</t>
  </si>
  <si>
    <t>MISO Project 286 Phase 1</t>
  </si>
  <si>
    <t xml:space="preserve">MISO Project 286 Phase 2  </t>
  </si>
  <si>
    <t xml:space="preserve">MISO Project 286 Phase 3 </t>
  </si>
  <si>
    <t>Total Prefunded AFDC</t>
  </si>
  <si>
    <t>Pre-Funded AFUDC (13 Month Average)  Page 2 , Line 23a</t>
  </si>
  <si>
    <t>Enter as a negative</t>
  </si>
  <si>
    <t>Facility ID 1104, 2641</t>
  </si>
  <si>
    <t>Facility ID 1105</t>
  </si>
  <si>
    <t>Facility ID</t>
  </si>
  <si>
    <t>2640, 2976</t>
  </si>
  <si>
    <t>CAPX Boswell to Bemidji Project</t>
  </si>
  <si>
    <t>MISO Facility Database Description</t>
  </si>
  <si>
    <t>286-3</t>
  </si>
  <si>
    <t>Transmission</t>
  </si>
  <si>
    <t>AC System</t>
  </si>
  <si>
    <t>DC System</t>
  </si>
  <si>
    <t>Gross Transmission Plant - Total</t>
  </si>
  <si>
    <t>Att O, p2, line 2, col 5, 7, 9</t>
  </si>
  <si>
    <t>Net Transmission Plant - Total</t>
  </si>
  <si>
    <t>Construction Work in Progress</t>
  </si>
  <si>
    <t>Att O, p2, line 18a, col 5, 7, 9</t>
  </si>
  <si>
    <t>+</t>
  </si>
  <si>
    <t>-</t>
  </si>
  <si>
    <t>Adjusted Gross Transmission Plant</t>
  </si>
  <si>
    <t>Att GG, p1, line 1, col 4, 5, 7</t>
  </si>
  <si>
    <t>Att O, p2, line 23a</t>
  </si>
  <si>
    <t>Gross Transmission Plant</t>
  </si>
  <si>
    <t>Net Transmission Plant</t>
  </si>
  <si>
    <t>Att O, p2, line 14, col 5, 7, 9</t>
  </si>
  <si>
    <t>Adjusted Net Transmission Plant</t>
  </si>
  <si>
    <t>Att GG, p1, line 2, col 4, 5, 7</t>
  </si>
  <si>
    <t>GG P1 L1 C4</t>
  </si>
  <si>
    <t>GG P1 L1 C5</t>
  </si>
  <si>
    <t>GG P1 L1 C7</t>
  </si>
  <si>
    <t>GG P1 L2 C4</t>
  </si>
  <si>
    <t>GG P1 L2 C5</t>
  </si>
  <si>
    <t>GG P1 L2 C7</t>
  </si>
  <si>
    <t>Pre funded AFUDC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</si>
  <si>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</si>
  <si>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</si>
  <si>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</si>
  <si>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</si>
  <si>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</si>
  <si>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Transfers to Plant</t>
  </si>
  <si>
    <t>CWIP Balances</t>
  </si>
  <si>
    <t>MTEP Project ID 286- 3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</si>
  <si>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</si>
  <si>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</si>
  <si>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</si>
  <si>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</si>
  <si>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2659 (all other facilities withdrawn from project)</t>
  </si>
  <si>
    <t>2659 - Blackberry Sub: 3 each-230 kV circuit breakers, 9 each-230 kV air break switches, structural steel, bus work and control equipment</t>
  </si>
  <si>
    <t>Record Date</t>
  </si>
  <si>
    <t>Comments</t>
  </si>
  <si>
    <t>Total</t>
  </si>
  <si>
    <t>Amortization</t>
  </si>
  <si>
    <t>MP Proj 103434 106233 Phase 3</t>
  </si>
  <si>
    <t xml:space="preserve"> </t>
  </si>
  <si>
    <t>Amoritzation</t>
  </si>
  <si>
    <t>Project In-Service Date</t>
  </si>
  <si>
    <t>MTEP11</t>
  </si>
  <si>
    <t>6244 - Thermal Upgrade</t>
  </si>
  <si>
    <t>Total CWIP Page  2 Line 18a</t>
  </si>
  <si>
    <t>Pre-Funded AFUDC  Amortization (12 Month) Page 3 , Line 9a</t>
  </si>
  <si>
    <t>1025***</t>
  </si>
  <si>
    <t>9 Line Upgrade Blackberry to Floodwood Tap</t>
  </si>
  <si>
    <t>Project</t>
  </si>
  <si>
    <t>***Project officially withdrawn by Customer in 2013.  Will no longer show on GG in 2015.</t>
  </si>
  <si>
    <t>6369 - Savanna 115kv breaker station; 6370 - Thermal upgrade of Savanna-9 line tap</t>
  </si>
  <si>
    <t>Savanna Project (Savanna Switching Station &amp; Savanna Cedar Valley Line)</t>
  </si>
  <si>
    <t>Facility 6369 in service date July 2013 Facility 6370 in service date December 2016</t>
  </si>
  <si>
    <t>Latest in service date May 2015</t>
  </si>
  <si>
    <t>2263, 579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</si>
  <si>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</si>
  <si>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</si>
  <si>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</si>
  <si>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</si>
  <si>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</si>
  <si>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</si>
  <si>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</si>
  <si>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</si>
  <si>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</si>
  <si>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</si>
  <si>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</si>
  <si>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</si>
  <si>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</si>
  <si>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</si>
  <si>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</si>
  <si>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</si>
  <si>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</si>
  <si>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</si>
  <si>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</si>
  <si>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</si>
  <si>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</si>
  <si>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</si>
  <si>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</si>
  <si>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</si>
  <si>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286-1</t>
  </si>
  <si>
    <t>Project 286-2</t>
  </si>
  <si>
    <t>Project 286-3</t>
  </si>
  <si>
    <t>Total Capitalized AFDUC as of In Service Date:</t>
  </si>
  <si>
    <t>12/31/2011  1,004,911</t>
  </si>
  <si>
    <t>No</t>
  </si>
  <si>
    <t>9/30/2012   1,007,593</t>
  </si>
  <si>
    <t>2013 Attachment GG Work papers -  Forward Rate TO Support Data</t>
  </si>
  <si>
    <t>Actual 13 Months Ended December 31, 2013</t>
  </si>
  <si>
    <t>2013 Attachment GG Work papers - CWIP and Prefunded AFUDC Working Papers</t>
  </si>
  <si>
    <t>2013 Attachment GG Work papers - Project Descriptions</t>
  </si>
  <si>
    <t>Actual 12 Months Ended December 31, 2013</t>
  </si>
  <si>
    <t>2013 Attachment GG Work papers -  CWIP &amp; AFUDC Adjustments to Gross &amp; Net Plant Working Papers</t>
  </si>
  <si>
    <t>December  2012</t>
  </si>
  <si>
    <t>December 2012</t>
  </si>
  <si>
    <t>January 2013</t>
  </si>
  <si>
    <t>December 2013</t>
  </si>
  <si>
    <t>December  2013</t>
  </si>
  <si>
    <t>CONTRA- Prefunded AFDC  Beginning Balance</t>
  </si>
  <si>
    <t>CONTRA- Prefunded AFDC  Ending Balance</t>
  </si>
  <si>
    <t>GIP</t>
  </si>
  <si>
    <t>Actual 2013</t>
  </si>
  <si>
    <t>2013 Attachment GG Work papers -  2013 Attachment GG True-up Adjustment for the year ended December 31, 2013</t>
  </si>
  <si>
    <t>Project 2634</t>
  </si>
  <si>
    <t>Annual FERC Interest Rate (Jan. '13 - Dec '14)</t>
  </si>
  <si>
    <t xml:space="preserve">Interest for 24 Months (Jan'13 - Dec '14)  </t>
  </si>
  <si>
    <t xml:space="preserve">Net Over Recovery,  including interest </t>
  </si>
  <si>
    <t>Note Project 2634 will not be in service until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</si>
</sst>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mm/dd/yy;@"/>
    <numFmt numFmtId="265" formatCode="_(&quot;$&quot;* #,##0_);_(&quot;$&quot;* \(#,##0\);_(&quot;$&quot;* &quot;-&quot;??_);_(@_)"/>
    <numFmt numFmtId="266" formatCode="_(* #,##0.0000_);_(* \(#,##0.0000\);_(* &quot;-&quot;??_);_(@_)"/>
    <numFmt numFmtId="267" formatCode="[$-409]mmmm\ d\,\ yyyy;@"/>
    <numFmt numFmtId="268" formatCode="#,##0;\-#,##0;&quot;-&quot;"/>
    <numFmt numFmtId="269" formatCode="#,##0.00&quot;£&quot;_);\(#,##0.00&quot;£&quot;\)"/>
    <numFmt numFmtId="270" formatCode="mm/dd/yy"/>
    <numFmt numFmtId="271" formatCode="mmmm\ yyyy"/>
    <numFmt numFmtId="272" formatCode="_(* #,##0.0000_);_(* \(#,##0.0000\);_(* &quot;-&quot;????_);_(@_)"/>
    <numFmt numFmtId="273" formatCode="[$-409]mmm\-yy;@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 MT"/>
    </font>
    <font>
      <sz val="10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8"/>
      <name val="Microsoft Sans Serif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616">
    <xf numFmtId="0" fontId="0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9" fillId="0" borderId="0"/>
    <xf numFmtId="0" fontId="111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70" fontId="11" fillId="20" borderId="0" applyNumberFormat="0" applyFill="0" applyBorder="0" applyAlignment="0" applyProtection="0">
      <alignment horizontal="right" vertical="center"/>
    </xf>
    <xf numFmtId="170" fontId="17" fillId="0" borderId="0" applyNumberFormat="0" applyFill="0" applyBorder="0" applyAlignment="0" applyProtection="0"/>
    <xf numFmtId="0" fontId="11" fillId="0" borderId="1" applyNumberFormat="0" applyFont="0" applyFill="0" applyAlignment="0" applyProtection="0"/>
    <xf numFmtId="171" fontId="18" fillId="0" borderId="0" applyFont="0" applyFill="0" applyBorder="0" applyAlignment="0" applyProtection="0"/>
    <xf numFmtId="172" fontId="12" fillId="0" borderId="0" applyFont="0" applyFill="0" applyBorder="0" applyProtection="0">
      <alignment horizontal="left"/>
    </xf>
    <xf numFmtId="173" fontId="12" fillId="0" borderId="0" applyFont="0" applyFill="0" applyBorder="0" applyProtection="0">
      <alignment horizontal="left"/>
    </xf>
    <xf numFmtId="174" fontId="12" fillId="0" borderId="0" applyFont="0" applyFill="0" applyBorder="0" applyProtection="0">
      <alignment horizontal="left"/>
    </xf>
    <xf numFmtId="37" fontId="19" fillId="0" borderId="0" applyFont="0" applyFill="0" applyBorder="0" applyAlignment="0" applyProtection="0">
      <alignment vertical="center"/>
      <protection locked="0"/>
    </xf>
    <xf numFmtId="175" fontId="20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21" fillId="0" borderId="0"/>
    <xf numFmtId="176" fontId="23" fillId="0" borderId="0" applyFill="0"/>
    <xf numFmtId="176" fontId="23" fillId="0" borderId="0">
      <alignment horizontal="center"/>
    </xf>
    <xf numFmtId="0" fontId="23" fillId="0" borderId="0" applyFill="0">
      <alignment horizontal="center"/>
    </xf>
    <xf numFmtId="176" fontId="24" fillId="0" borderId="2" applyFill="0"/>
    <xf numFmtId="0" fontId="9" fillId="0" borderId="0" applyFont="0" applyAlignment="0"/>
    <xf numFmtId="0" fontId="111" fillId="0" borderId="0" applyFont="0" applyAlignment="0"/>
    <xf numFmtId="0" fontId="25" fillId="0" borderId="0" applyFill="0">
      <alignment vertical="top"/>
    </xf>
    <xf numFmtId="0" fontId="24" fillId="0" borderId="0" applyFill="0">
      <alignment horizontal="left" vertical="top"/>
    </xf>
    <xf numFmtId="176" fontId="26" fillId="0" borderId="3" applyFill="0"/>
    <xf numFmtId="0" fontId="9" fillId="0" borderId="0" applyNumberFormat="0" applyFont="0" applyAlignment="0"/>
    <xf numFmtId="0" fontId="111" fillId="0" borderId="0" applyNumberFormat="0" applyFont="0" applyAlignment="0"/>
    <xf numFmtId="0" fontId="25" fillId="0" borderId="0" applyFill="0">
      <alignment wrapText="1"/>
    </xf>
    <xf numFmtId="0" fontId="24" fillId="0" borderId="0" applyFill="0">
      <alignment horizontal="left" vertical="top" wrapText="1"/>
    </xf>
    <xf numFmtId="176" fontId="27" fillId="0" borderId="0" applyFill="0"/>
    <xf numFmtId="0" fontId="28" fillId="0" borderId="0" applyNumberFormat="0" applyFont="0" applyAlignment="0">
      <alignment horizontal="center"/>
    </xf>
    <xf numFmtId="0" fontId="29" fillId="0" borderId="0" applyFill="0">
      <alignment vertical="top" wrapText="1"/>
    </xf>
    <xf numFmtId="0" fontId="26" fillId="0" borderId="0" applyFill="0">
      <alignment horizontal="left" vertical="top" wrapText="1"/>
    </xf>
    <xf numFmtId="176" fontId="9" fillId="0" borderId="0" applyFill="0"/>
    <xf numFmtId="176" fontId="111" fillId="0" borderId="0" applyFill="0"/>
    <xf numFmtId="0" fontId="28" fillId="0" borderId="0" applyNumberFormat="0" applyFont="0" applyAlignment="0">
      <alignment horizontal="center"/>
    </xf>
    <xf numFmtId="0" fontId="30" fillId="0" borderId="0" applyFill="0">
      <alignment vertical="center" wrapText="1"/>
    </xf>
    <xf numFmtId="0" fontId="31" fillId="0" borderId="0">
      <alignment horizontal="left" vertical="center" wrapText="1"/>
    </xf>
    <xf numFmtId="176" fontId="32" fillId="0" borderId="0" applyFill="0"/>
    <xf numFmtId="176" fontId="16" fillId="0" borderId="0" applyFill="0"/>
    <xf numFmtId="0" fontId="28" fillId="0" borderId="0" applyNumberFormat="0" applyFont="0" applyAlignment="0">
      <alignment horizontal="center"/>
    </xf>
    <xf numFmtId="0" fontId="33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76" fontId="34" fillId="0" borderId="0" applyFill="0"/>
    <xf numFmtId="0" fontId="28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36" fillId="0" borderId="0" applyFill="0">
      <alignment horizontal="center" vertical="center" wrapText="1"/>
    </xf>
    <xf numFmtId="176" fontId="37" fillId="0" borderId="0" applyFill="0"/>
    <xf numFmtId="0" fontId="28" fillId="0" borderId="0" applyNumberFormat="0" applyFont="0" applyAlignment="0">
      <alignment horizontal="center"/>
    </xf>
    <xf numFmtId="0" fontId="38" fillId="0" borderId="0">
      <alignment horizontal="center" wrapText="1"/>
    </xf>
    <xf numFmtId="0" fontId="34" fillId="0" borderId="0" applyFill="0">
      <alignment horizontal="center" wrapText="1"/>
    </xf>
    <xf numFmtId="177" fontId="39" fillId="0" borderId="0" applyFont="0" applyFill="0" applyBorder="0" applyAlignment="0" applyProtection="0">
      <protection locked="0"/>
    </xf>
    <xf numFmtId="178" fontId="39" fillId="0" borderId="0" applyFont="0" applyFill="0" applyBorder="0" applyAlignment="0" applyProtection="0">
      <protection locked="0"/>
    </xf>
    <xf numFmtId="39" fontId="1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1" fillId="0" borderId="1" applyNumberFormat="0" applyFont="0" applyFill="0" applyBorder="0" applyProtection="0">
      <alignment horizontal="centerContinuous" vertical="center"/>
    </xf>
    <xf numFmtId="0" fontId="42" fillId="0" borderId="0" applyFill="0" applyBorder="0" applyProtection="0">
      <alignment horizontal="center"/>
      <protection locked="0"/>
    </xf>
    <xf numFmtId="0" fontId="43" fillId="22" borderId="5" applyNumberFormat="0" applyAlignment="0" applyProtection="0"/>
    <xf numFmtId="0" fontId="43" fillId="22" borderId="5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1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27" fillId="0" borderId="0" applyFont="0" applyFill="0" applyBorder="0" applyAlignment="0" applyProtection="0"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37" fontId="49" fillId="0" borderId="0" applyFill="0" applyBorder="0" applyAlignment="0" applyProtection="0"/>
    <xf numFmtId="3" fontId="9" fillId="0" borderId="0" applyFont="0" applyFill="0" applyBorder="0" applyAlignment="0" applyProtection="0"/>
    <xf numFmtId="3" fontId="111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44" fontId="9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194" fontId="27" fillId="0" borderId="0" applyFont="0" applyFill="0" applyBorder="0" applyAlignment="0" applyProtection="0"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5" fontId="49" fillId="0" borderId="0" applyFill="0" applyBorder="0" applyAlignment="0" applyProtection="0"/>
    <xf numFmtId="5" fontId="9" fillId="0" borderId="0" applyFont="0" applyFill="0" applyBorder="0" applyAlignment="0" applyProtection="0"/>
    <xf numFmtId="5" fontId="111" fillId="0" borderId="0" applyFont="0" applyFill="0" applyBorder="0" applyAlignment="0" applyProtection="0"/>
    <xf numFmtId="5" fontId="11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39" fillId="0" borderId="0" applyFont="0" applyFill="0" applyBorder="0" applyAlignment="0" applyProtection="0">
      <protection locked="0"/>
    </xf>
    <xf numFmtId="7" fontId="23" fillId="0" borderId="0" applyFont="0" applyFill="0" applyBorder="0" applyAlignment="0" applyProtection="0"/>
    <xf numFmtId="198" fontId="4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51" fillId="23" borderId="6" applyNumberFormat="0" applyFont="0" applyFill="0" applyAlignment="0" applyProtection="0">
      <alignment horizontal="left" indent="1"/>
    </xf>
    <xf numFmtId="14" fontId="9" fillId="0" borderId="0" applyFont="0" applyFill="0" applyBorder="0" applyAlignment="0" applyProtection="0"/>
    <xf numFmtId="200" fontId="12" fillId="0" borderId="0" applyFont="0" applyFill="0" applyBorder="0" applyProtection="0"/>
    <xf numFmtId="201" fontId="12" fillId="0" borderId="0" applyFont="0" applyFill="0" applyBorder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4" fontId="111" fillId="0" borderId="0" applyFont="0" applyFill="0" applyBorder="0" applyAlignment="0" applyProtection="0"/>
    <xf numFmtId="14" fontId="111" fillId="0" borderId="0" applyFont="0" applyFill="0" applyBorder="0" applyAlignment="0" applyProtection="0"/>
    <xf numFmtId="14" fontId="111" fillId="0" borderId="0" applyFont="0" applyFill="0" applyBorder="0" applyAlignment="0" applyProtection="0"/>
    <xf numFmtId="205" fontId="52" fillId="0" borderId="0" applyFont="0" applyFill="0" applyBorder="0" applyAlignment="0" applyProtection="0"/>
    <xf numFmtId="5" fontId="53" fillId="0" borderId="0" applyBorder="0"/>
    <xf numFmtId="196" fontId="53" fillId="0" borderId="0" applyBorder="0"/>
    <xf numFmtId="7" fontId="53" fillId="0" borderId="0" applyBorder="0"/>
    <xf numFmtId="37" fontId="53" fillId="0" borderId="0" applyBorder="0"/>
    <xf numFmtId="177" fontId="53" fillId="0" borderId="0" applyBorder="0"/>
    <xf numFmtId="206" fontId="53" fillId="0" borderId="0" applyBorder="0"/>
    <xf numFmtId="39" fontId="53" fillId="0" borderId="0" applyBorder="0"/>
    <xf numFmtId="207" fontId="53" fillId="0" borderId="0" applyBorder="0"/>
    <xf numFmtId="7" fontId="9" fillId="0" borderId="0" applyFont="0" applyFill="0" applyBorder="0" applyAlignment="0" applyProtection="0"/>
    <xf numFmtId="7" fontId="11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Alignment="0" applyProtection="0"/>
    <xf numFmtId="208" fontId="20" fillId="0" borderId="0" applyFont="0" applyFill="0" applyBorder="0" applyAlignment="0" applyProtection="0"/>
    <xf numFmtId="210" fontId="54" fillId="0" borderId="0" applyFont="0" applyFill="0" applyBorder="0" applyAlignment="0" applyProtection="0"/>
    <xf numFmtId="210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56" fillId="0" borderId="0"/>
    <xf numFmtId="177" fontId="57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Protection="0">
      <alignment horizontal="center" wrapText="1"/>
    </xf>
    <xf numFmtId="211" fontId="12" fillId="0" borderId="0" applyFont="0" applyFill="0" applyBorder="0" applyProtection="0">
      <alignment horizontal="right"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9" fillId="24" borderId="0" applyNumberFormat="0" applyFill="0" applyBorder="0" applyAlignment="0" applyProtection="0"/>
    <xf numFmtId="0" fontId="26" fillId="0" borderId="7" applyNumberFormat="0" applyAlignment="0" applyProtection="0">
      <alignment horizontal="left" vertical="center"/>
    </xf>
    <xf numFmtId="0" fontId="26" fillId="0" borderId="8">
      <alignment horizontal="left" vertical="center"/>
    </xf>
    <xf numFmtId="14" fontId="60" fillId="25" borderId="9">
      <alignment horizontal="center" vertical="center" wrapText="1"/>
    </xf>
    <xf numFmtId="0" fontId="61" fillId="0" borderId="0" applyFont="0" applyFill="0" applyBorder="0" applyAlignment="0" applyProtection="0"/>
    <xf numFmtId="0" fontId="108" fillId="0" borderId="10" applyNumberFormat="0" applyFill="0" applyAlignment="0" applyProtection="0"/>
    <xf numFmtId="0" fontId="62" fillId="0" borderId="0" applyFont="0" applyFill="0" applyBorder="0" applyAlignment="0" applyProtection="0"/>
    <xf numFmtId="0" fontId="109" fillId="0" borderId="11" applyNumberFormat="0" applyFill="0" applyAlignment="0" applyProtection="0"/>
    <xf numFmtId="0" fontId="26" fillId="0" borderId="0" applyFont="0" applyFill="0" applyBorder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0" fontId="64" fillId="0" borderId="9"/>
    <xf numFmtId="0" fontId="65" fillId="0" borderId="0"/>
    <xf numFmtId="0" fontId="66" fillId="0" borderId="1" applyNumberFormat="0" applyFill="0" applyAlignment="0" applyProtection="0"/>
    <xf numFmtId="0" fontId="52" fillId="26" borderId="0" applyNumberFormat="0" applyFont="0" applyBorder="0" applyAlignment="0" applyProtection="0"/>
    <xf numFmtId="0" fontId="67" fillId="27" borderId="13" applyNumberFormat="0" applyAlignment="0" applyProtection="0"/>
    <xf numFmtId="212" fontId="12" fillId="0" borderId="0" applyFont="0" applyFill="0" applyBorder="0" applyProtection="0">
      <alignment horizontal="left"/>
    </xf>
    <xf numFmtId="213" fontId="12" fillId="0" borderId="0" applyFont="0" applyFill="0" applyBorder="0" applyProtection="0">
      <alignment horizontal="left"/>
    </xf>
    <xf numFmtId="214" fontId="12" fillId="0" borderId="0" applyFont="0" applyFill="0" applyBorder="0" applyProtection="0">
      <alignment horizontal="left"/>
    </xf>
    <xf numFmtId="215" fontId="12" fillId="0" borderId="0" applyFont="0" applyFill="0" applyBorder="0" applyProtection="0">
      <alignment horizontal="left"/>
    </xf>
    <xf numFmtId="0" fontId="68" fillId="7" borderId="4" applyNumberFormat="0" applyAlignment="0" applyProtection="0"/>
    <xf numFmtId="10" fontId="23" fillId="28" borderId="13" applyNumberFormat="0" applyBorder="0" applyAlignment="0" applyProtection="0"/>
    <xf numFmtId="0" fontId="68" fillId="7" borderId="4" applyNumberFormat="0" applyAlignment="0" applyProtection="0"/>
    <xf numFmtId="5" fontId="69" fillId="0" borderId="0" applyBorder="0"/>
    <xf numFmtId="196" fontId="69" fillId="0" borderId="0" applyBorder="0"/>
    <xf numFmtId="7" fontId="69" fillId="0" borderId="0" applyBorder="0"/>
    <xf numFmtId="37" fontId="69" fillId="0" borderId="0" applyBorder="0"/>
    <xf numFmtId="177" fontId="69" fillId="0" borderId="0" applyBorder="0"/>
    <xf numFmtId="206" fontId="69" fillId="0" borderId="0" applyBorder="0"/>
    <xf numFmtId="39" fontId="69" fillId="0" borderId="0" applyBorder="0"/>
    <xf numFmtId="207" fontId="69" fillId="0" borderId="0" applyBorder="0"/>
    <xf numFmtId="0" fontId="52" fillId="0" borderId="14" applyNumberFormat="0" applyFont="0" applyFill="0" applyAlignment="0" applyProtection="0"/>
    <xf numFmtId="0" fontId="71" fillId="0" borderId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217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>
      <alignment horizontal="right"/>
    </xf>
    <xf numFmtId="221" fontId="11" fillId="0" borderId="0" applyFont="0" applyFill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37" fontId="74" fillId="0" borderId="0"/>
    <xf numFmtId="0" fontId="70" fillId="0" borderId="0"/>
    <xf numFmtId="0" fontId="20" fillId="0" borderId="0"/>
    <xf numFmtId="0" fontId="11" fillId="0" borderId="0"/>
    <xf numFmtId="0" fontId="11" fillId="0" borderId="0"/>
    <xf numFmtId="0" fontId="75" fillId="0" borderId="0">
      <alignment vertical="top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1" fillId="0" borderId="0"/>
    <xf numFmtId="176" fontId="76" fillId="0" borderId="0" applyProtection="0"/>
    <xf numFmtId="0" fontId="44" fillId="0" borderId="0"/>
    <xf numFmtId="176" fontId="76" fillId="0" borderId="0" applyProtection="0"/>
    <xf numFmtId="0" fontId="9" fillId="0" borderId="0"/>
    <xf numFmtId="0" fontId="75" fillId="0" borderId="0">
      <alignment vertical="top"/>
    </xf>
    <xf numFmtId="0" fontId="75" fillId="0" borderId="0">
      <alignment vertical="top"/>
    </xf>
    <xf numFmtId="0" fontId="9" fillId="30" borderId="16" applyNumberFormat="0" applyFont="0" applyAlignment="0" applyProtection="0"/>
    <xf numFmtId="0" fontId="11" fillId="30" borderId="16" applyNumberFormat="0" applyFont="0" applyAlignment="0" applyProtection="0"/>
    <xf numFmtId="0" fontId="111" fillId="30" borderId="16" applyNumberFormat="0" applyFont="0" applyAlignment="0" applyProtection="0"/>
    <xf numFmtId="0" fontId="77" fillId="21" borderId="17" applyNumberFormat="0" applyAlignment="0" applyProtection="0"/>
    <xf numFmtId="0" fontId="77" fillId="21" borderId="17" applyNumberFormat="0" applyAlignment="0" applyProtection="0"/>
    <xf numFmtId="0" fontId="78" fillId="31" borderId="0" applyNumberFormat="0" applyFont="0" applyBorder="0" applyAlignment="0"/>
    <xf numFmtId="222" fontId="11" fillId="0" borderId="0" applyFont="0" applyFill="0" applyBorder="0" applyAlignment="0" applyProtection="0"/>
    <xf numFmtId="223" fontId="79" fillId="0" borderId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4" fontId="9" fillId="0" borderId="0"/>
    <xf numFmtId="224" fontId="111" fillId="0" borderId="0"/>
    <xf numFmtId="225" fontId="70" fillId="0" borderId="0"/>
    <xf numFmtId="225" fontId="20" fillId="0" borderId="0"/>
    <xf numFmtId="225" fontId="20" fillId="0" borderId="0"/>
    <xf numFmtId="225" fontId="70" fillId="0" borderId="0"/>
    <xf numFmtId="225" fontId="20" fillId="0" borderId="0"/>
    <xf numFmtId="225" fontId="20" fillId="0" borderId="0"/>
    <xf numFmtId="223" fontId="79" fillId="0" borderId="0"/>
    <xf numFmtId="0" fontId="70" fillId="0" borderId="0"/>
    <xf numFmtId="0" fontId="20" fillId="0" borderId="0"/>
    <xf numFmtId="0" fontId="20" fillId="0" borderId="0"/>
    <xf numFmtId="223" fontId="49" fillId="0" borderId="0"/>
    <xf numFmtId="224" fontId="9" fillId="0" borderId="0"/>
    <xf numFmtId="224" fontId="111" fillId="0" borderId="0"/>
    <xf numFmtId="225" fontId="70" fillId="0" borderId="0"/>
    <xf numFmtId="225" fontId="20" fillId="0" borderId="0"/>
    <xf numFmtId="225" fontId="20" fillId="0" borderId="0"/>
    <xf numFmtId="225" fontId="70" fillId="0" borderId="0"/>
    <xf numFmtId="225" fontId="20" fillId="0" borderId="0"/>
    <xf numFmtId="225" fontId="20" fillId="0" borderId="0"/>
    <xf numFmtId="0" fontId="7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226" fontId="70" fillId="0" borderId="0"/>
    <xf numFmtId="226" fontId="20" fillId="0" borderId="0"/>
    <xf numFmtId="227" fontId="70" fillId="0" borderId="0"/>
    <xf numFmtId="227" fontId="20" fillId="0" borderId="0"/>
    <xf numFmtId="227" fontId="20" fillId="0" borderId="0"/>
    <xf numFmtId="226" fontId="20" fillId="0" borderId="0"/>
    <xf numFmtId="228" fontId="70" fillId="0" borderId="0"/>
    <xf numFmtId="228" fontId="20" fillId="0" borderId="0"/>
    <xf numFmtId="226" fontId="70" fillId="0" borderId="0"/>
    <xf numFmtId="226" fontId="20" fillId="0" borderId="0"/>
    <xf numFmtId="226" fontId="20" fillId="0" borderId="0"/>
    <xf numFmtId="227" fontId="70" fillId="0" borderId="0"/>
    <xf numFmtId="227" fontId="20" fillId="0" borderId="0"/>
    <xf numFmtId="227" fontId="20" fillId="0" borderId="0"/>
    <xf numFmtId="229" fontId="70" fillId="0" borderId="0"/>
    <xf numFmtId="229" fontId="20" fillId="0" borderId="0"/>
    <xf numFmtId="229" fontId="20" fillId="0" borderId="0"/>
    <xf numFmtId="228" fontId="20" fillId="0" borderId="0"/>
    <xf numFmtId="229" fontId="70" fillId="0" borderId="0"/>
    <xf numFmtId="229" fontId="20" fillId="0" borderId="0"/>
    <xf numFmtId="229" fontId="20" fillId="0" borderId="0"/>
    <xf numFmtId="230" fontId="70" fillId="0" borderId="0"/>
    <xf numFmtId="230" fontId="20" fillId="0" borderId="0"/>
    <xf numFmtId="230" fontId="20" fillId="0" borderId="0"/>
    <xf numFmtId="228" fontId="70" fillId="0" borderId="0"/>
    <xf numFmtId="228" fontId="20" fillId="0" borderId="0"/>
    <xf numFmtId="231" fontId="70" fillId="0" borderId="0"/>
    <xf numFmtId="231" fontId="20" fillId="0" borderId="0"/>
    <xf numFmtId="231" fontId="20" fillId="0" borderId="0"/>
    <xf numFmtId="230" fontId="70" fillId="0" borderId="0"/>
    <xf numFmtId="230" fontId="20" fillId="0" borderId="0"/>
    <xf numFmtId="230" fontId="20" fillId="0" borderId="0"/>
    <xf numFmtId="228" fontId="20" fillId="0" borderId="0"/>
    <xf numFmtId="230" fontId="70" fillId="0" borderId="0"/>
    <xf numFmtId="230" fontId="20" fillId="0" borderId="0"/>
    <xf numFmtId="230" fontId="20" fillId="0" borderId="0"/>
    <xf numFmtId="0" fontId="70" fillId="0" borderId="0"/>
    <xf numFmtId="0" fontId="20" fillId="0" borderId="0"/>
    <xf numFmtId="0" fontId="20" fillId="0" borderId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3" fontId="79" fillId="0" borderId="0"/>
    <xf numFmtId="223" fontId="79" fillId="0" borderId="0"/>
    <xf numFmtId="222" fontId="11" fillId="0" borderId="0" applyFont="0" applyFill="0" applyBorder="0" applyAlignment="0" applyProtection="0"/>
    <xf numFmtId="223" fontId="79" fillId="0" borderId="0"/>
    <xf numFmtId="223" fontId="79" fillId="0" borderId="0"/>
    <xf numFmtId="226" fontId="70" fillId="0" borderId="0"/>
    <xf numFmtId="226" fontId="20" fillId="0" borderId="0"/>
    <xf numFmtId="227" fontId="70" fillId="0" borderId="0"/>
    <xf numFmtId="227" fontId="20" fillId="0" borderId="0"/>
    <xf numFmtId="227" fontId="20" fillId="0" borderId="0"/>
    <xf numFmtId="226" fontId="20" fillId="0" borderId="0"/>
    <xf numFmtId="228" fontId="70" fillId="0" borderId="0"/>
    <xf numFmtId="228" fontId="20" fillId="0" borderId="0"/>
    <xf numFmtId="226" fontId="70" fillId="0" borderId="0"/>
    <xf numFmtId="226" fontId="20" fillId="0" borderId="0"/>
    <xf numFmtId="226" fontId="20" fillId="0" borderId="0"/>
    <xf numFmtId="227" fontId="70" fillId="0" borderId="0"/>
    <xf numFmtId="227" fontId="20" fillId="0" borderId="0"/>
    <xf numFmtId="227" fontId="20" fillId="0" borderId="0"/>
    <xf numFmtId="229" fontId="70" fillId="0" borderId="0"/>
    <xf numFmtId="229" fontId="20" fillId="0" borderId="0"/>
    <xf numFmtId="229" fontId="20" fillId="0" borderId="0"/>
    <xf numFmtId="228" fontId="20" fillId="0" borderId="0"/>
    <xf numFmtId="229" fontId="70" fillId="0" borderId="0"/>
    <xf numFmtId="229" fontId="20" fillId="0" borderId="0"/>
    <xf numFmtId="229" fontId="20" fillId="0" borderId="0"/>
    <xf numFmtId="230" fontId="70" fillId="0" borderId="0"/>
    <xf numFmtId="230" fontId="20" fillId="0" borderId="0"/>
    <xf numFmtId="230" fontId="20" fillId="0" borderId="0"/>
    <xf numFmtId="228" fontId="70" fillId="0" borderId="0"/>
    <xf numFmtId="228" fontId="20" fillId="0" borderId="0"/>
    <xf numFmtId="231" fontId="70" fillId="0" borderId="0"/>
    <xf numFmtId="231" fontId="20" fillId="0" borderId="0"/>
    <xf numFmtId="231" fontId="20" fillId="0" borderId="0"/>
    <xf numFmtId="230" fontId="70" fillId="0" borderId="0"/>
    <xf numFmtId="230" fontId="20" fillId="0" borderId="0"/>
    <xf numFmtId="230" fontId="20" fillId="0" borderId="0"/>
    <xf numFmtId="228" fontId="20" fillId="0" borderId="0"/>
    <xf numFmtId="230" fontId="70" fillId="0" borderId="0"/>
    <xf numFmtId="230" fontId="20" fillId="0" borderId="0"/>
    <xf numFmtId="230" fontId="20" fillId="0" borderId="0"/>
    <xf numFmtId="232" fontId="32" fillId="32" borderId="0" applyFont="0" applyFill="0" applyBorder="0" applyAlignment="0" applyProtection="0"/>
    <xf numFmtId="232" fontId="16" fillId="32" borderId="0" applyFont="0" applyFill="0" applyBorder="0" applyAlignment="0" applyProtection="0"/>
    <xf numFmtId="233" fontId="32" fillId="32" borderId="0" applyFont="0" applyFill="0" applyBorder="0" applyAlignment="0" applyProtection="0"/>
    <xf numFmtId="233" fontId="16" fillId="32" borderId="0" applyFont="0" applyFill="0" applyBorder="0" applyAlignment="0" applyProtection="0"/>
    <xf numFmtId="234" fontId="11" fillId="0" borderId="0" applyFont="0" applyFill="0" applyBorder="0" applyAlignment="0" applyProtection="0"/>
    <xf numFmtId="235" fontId="48" fillId="0" borderId="0" applyFont="0" applyFill="0" applyBorder="0" applyAlignment="0" applyProtection="0"/>
    <xf numFmtId="236" fontId="47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111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47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7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7" fillId="0" borderId="0" applyFont="0" applyFill="0" applyBorder="0" applyAlignment="0" applyProtection="0"/>
    <xf numFmtId="248" fontId="27" fillId="0" borderId="0" applyFont="0" applyFill="0" applyBorder="0" applyAlignment="0" applyProtection="0">
      <protection locked="0"/>
    </xf>
    <xf numFmtId="24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49" fillId="0" borderId="0" applyFill="0" applyBorder="0" applyAlignment="0" applyProtection="0"/>
    <xf numFmtId="9" fontId="53" fillId="0" borderId="0" applyBorder="0"/>
    <xf numFmtId="216" fontId="53" fillId="0" borderId="0" applyBorder="0"/>
    <xf numFmtId="10" fontId="53" fillId="0" borderId="0" applyBorder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3" fontId="9" fillId="0" borderId="0">
      <alignment horizontal="left" vertical="top"/>
    </xf>
    <xf numFmtId="3" fontId="111" fillId="0" borderId="0">
      <alignment horizontal="left" vertical="top"/>
    </xf>
    <xf numFmtId="0" fontId="80" fillId="0" borderId="9">
      <alignment horizontal="center"/>
    </xf>
    <xf numFmtId="3" fontId="45" fillId="0" borderId="0" applyFont="0" applyFill="0" applyBorder="0" applyAlignment="0" applyProtection="0"/>
    <xf numFmtId="0" fontId="45" fillId="33" borderId="0" applyNumberFormat="0" applyFont="0" applyBorder="0" applyAlignment="0" applyProtection="0"/>
    <xf numFmtId="3" fontId="9" fillId="0" borderId="0">
      <alignment horizontal="right" vertical="top"/>
    </xf>
    <xf numFmtId="3" fontId="111" fillId="0" borderId="0">
      <alignment horizontal="right" vertical="top"/>
    </xf>
    <xf numFmtId="41" fontId="31" fillId="34" borderId="18" applyFill="0"/>
    <xf numFmtId="0" fontId="81" fillId="0" borderId="0">
      <alignment horizontal="left" indent="7"/>
    </xf>
    <xf numFmtId="41" fontId="31" fillId="0" borderId="18" applyFill="0">
      <alignment horizontal="left" indent="2"/>
    </xf>
    <xf numFmtId="176" fontId="42" fillId="0" borderId="1" applyFill="0">
      <alignment horizontal="right"/>
    </xf>
    <xf numFmtId="0" fontId="60" fillId="0" borderId="13" applyNumberFormat="0" applyFont="0" applyBorder="0">
      <alignment horizontal="right"/>
    </xf>
    <xf numFmtId="0" fontId="82" fillId="0" borderId="0" applyFill="0"/>
    <xf numFmtId="0" fontId="26" fillId="0" borderId="0" applyFill="0"/>
    <xf numFmtId="4" fontId="42" fillId="0" borderId="1" applyFill="0"/>
    <xf numFmtId="0" fontId="9" fillId="0" borderId="0" applyNumberFormat="0" applyFont="0" applyBorder="0" applyAlignment="0"/>
    <xf numFmtId="0" fontId="111" fillId="0" borderId="0" applyNumberFormat="0" applyFont="0" applyBorder="0" applyAlignment="0"/>
    <xf numFmtId="0" fontId="29" fillId="0" borderId="0" applyFill="0">
      <alignment horizontal="left" indent="1"/>
    </xf>
    <xf numFmtId="0" fontId="83" fillId="0" borderId="0" applyFill="0">
      <alignment horizontal="left" indent="1"/>
    </xf>
    <xf numFmtId="4" fontId="32" fillId="0" borderId="0" applyFill="0"/>
    <xf numFmtId="4" fontId="16" fillId="0" borderId="0" applyFill="0"/>
    <xf numFmtId="0" fontId="9" fillId="0" borderId="0" applyNumberFormat="0" applyFont="0" applyFill="0" applyBorder="0" applyAlignment="0"/>
    <xf numFmtId="0" fontId="111" fillId="0" borderId="0" applyNumberFormat="0" applyFont="0" applyFill="0" applyBorder="0" applyAlignment="0"/>
    <xf numFmtId="0" fontId="29" fillId="0" borderId="0" applyFill="0">
      <alignment horizontal="left" indent="2"/>
    </xf>
    <xf numFmtId="0" fontId="26" fillId="0" borderId="0" applyFill="0">
      <alignment horizontal="left" indent="2"/>
    </xf>
    <xf numFmtId="4" fontId="32" fillId="0" borderId="0" applyFill="0"/>
    <xf numFmtId="4" fontId="16" fillId="0" borderId="0" applyFill="0"/>
    <xf numFmtId="0" fontId="9" fillId="0" borderId="0" applyNumberFormat="0" applyFont="0" applyBorder="0" applyAlignment="0"/>
    <xf numFmtId="0" fontId="111" fillId="0" borderId="0" applyNumberFormat="0" applyFont="0" applyBorder="0" applyAlignment="0"/>
    <xf numFmtId="0" fontId="84" fillId="0" borderId="0">
      <alignment horizontal="left" indent="3"/>
    </xf>
    <xf numFmtId="0" fontId="85" fillId="0" borderId="0" applyFill="0">
      <alignment horizontal="left" indent="3"/>
    </xf>
    <xf numFmtId="4" fontId="32" fillId="0" borderId="0" applyFill="0"/>
    <xf numFmtId="4" fontId="16" fillId="0" borderId="0" applyFill="0"/>
    <xf numFmtId="0" fontId="9" fillId="0" borderId="0" applyNumberFormat="0" applyFont="0" applyBorder="0" applyAlignment="0"/>
    <xf numFmtId="0" fontId="111" fillId="0" borderId="0" applyNumberFormat="0" applyFont="0" applyBorder="0" applyAlignment="0"/>
    <xf numFmtId="0" fontId="33" fillId="0" borderId="0">
      <alignment horizontal="left" indent="4"/>
    </xf>
    <xf numFmtId="0" fontId="11" fillId="0" borderId="0" applyFill="0">
      <alignment horizontal="left" indent="4"/>
    </xf>
    <xf numFmtId="4" fontId="34" fillId="0" borderId="0" applyFill="0"/>
    <xf numFmtId="0" fontId="9" fillId="0" borderId="0" applyNumberFormat="0" applyFont="0" applyBorder="0" applyAlignment="0"/>
    <xf numFmtId="0" fontId="111" fillId="0" borderId="0" applyNumberFormat="0" applyFont="0" applyBorder="0" applyAlignment="0"/>
    <xf numFmtId="0" fontId="35" fillId="0" borderId="0">
      <alignment horizontal="left" indent="5"/>
    </xf>
    <xf numFmtId="0" fontId="36" fillId="0" borderId="0" applyFill="0">
      <alignment horizontal="left" indent="5"/>
    </xf>
    <xf numFmtId="4" fontId="37" fillId="0" borderId="0" applyFill="0"/>
    <xf numFmtId="0" fontId="9" fillId="0" borderId="0" applyNumberFormat="0" applyFont="0" applyFill="0" applyBorder="0" applyAlignment="0"/>
    <xf numFmtId="0" fontId="111" fillId="0" borderId="0" applyNumberFormat="0" applyFont="0" applyFill="0" applyBorder="0" applyAlignment="0"/>
    <xf numFmtId="0" fontId="38" fillId="0" borderId="0" applyFill="0">
      <alignment horizontal="left" indent="6"/>
    </xf>
    <xf numFmtId="0" fontId="34" fillId="0" borderId="0" applyFill="0">
      <alignment horizontal="left" indent="6"/>
    </xf>
    <xf numFmtId="0" fontId="52" fillId="0" borderId="19" applyNumberFormat="0" applyFont="0" applyFill="0" applyAlignment="0" applyProtection="0"/>
    <xf numFmtId="0" fontId="86" fillId="0" borderId="0" applyNumberFormat="0" applyFill="0" applyBorder="0" applyAlignment="0" applyProtection="0"/>
    <xf numFmtId="0" fontId="87" fillId="0" borderId="0"/>
    <xf numFmtId="0" fontId="88" fillId="0" borderId="0"/>
    <xf numFmtId="0" fontId="87" fillId="0" borderId="0"/>
    <xf numFmtId="0" fontId="87" fillId="0" borderId="0"/>
    <xf numFmtId="0" fontId="89" fillId="0" borderId="9">
      <alignment horizontal="right"/>
    </xf>
    <xf numFmtId="250" fontId="50" fillId="0" borderId="0">
      <alignment horizontal="center"/>
    </xf>
    <xf numFmtId="251" fontId="90" fillId="0" borderId="0">
      <alignment horizontal="center"/>
    </xf>
    <xf numFmtId="0" fontId="10" fillId="0" borderId="0" applyNumberFormat="0" applyFill="0" applyBorder="0" applyAlignment="0" applyProtection="0"/>
    <xf numFmtId="0" fontId="91" fillId="0" borderId="0" applyNumberFormat="0" applyBorder="0" applyAlignment="0"/>
    <xf numFmtId="0" fontId="44" fillId="0" borderId="0" applyNumberFormat="0" applyBorder="0" applyAlignment="0"/>
    <xf numFmtId="0" fontId="92" fillId="0" borderId="0" applyNumberFormat="0" applyBorder="0" applyAlignment="0"/>
    <xf numFmtId="0" fontId="52" fillId="23" borderId="0" applyNumberFormat="0" applyFont="0" applyBorder="0" applyAlignment="0" applyProtection="0"/>
    <xf numFmtId="232" fontId="93" fillId="0" borderId="8" applyNumberFormat="0" applyFont="0" applyFill="0" applyAlignment="0" applyProtection="0"/>
    <xf numFmtId="0" fontId="94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Alignment="0">
      <alignment horizontal="centerContinuous"/>
    </xf>
    <xf numFmtId="0" fontId="11" fillId="0" borderId="3" applyNumberFormat="0" applyFont="0" applyFill="0" applyAlignment="0" applyProtection="0"/>
    <xf numFmtId="0" fontId="9" fillId="0" borderId="0" applyFont="0" applyFill="0" applyBorder="0" applyAlignment="0" applyProtection="0"/>
    <xf numFmtId="0" fontId="103" fillId="0" borderId="20" applyNumberFormat="0" applyFill="0" applyAlignment="0" applyProtection="0"/>
    <xf numFmtId="0" fontId="11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52" fontId="47" fillId="0" borderId="0" applyFont="0" applyFill="0" applyBorder="0" applyAlignment="0" applyProtection="0"/>
    <xf numFmtId="253" fontId="47" fillId="0" borderId="0" applyFont="0" applyFill="0" applyBorder="0" applyAlignment="0" applyProtection="0"/>
    <xf numFmtId="254" fontId="47" fillId="0" borderId="0" applyFont="0" applyFill="0" applyBorder="0" applyAlignment="0" applyProtection="0"/>
    <xf numFmtId="255" fontId="47" fillId="0" borderId="0" applyFont="0" applyFill="0" applyBorder="0" applyAlignment="0" applyProtection="0"/>
    <xf numFmtId="256" fontId="47" fillId="0" borderId="0" applyFont="0" applyFill="0" applyBorder="0" applyAlignment="0" applyProtection="0"/>
    <xf numFmtId="257" fontId="47" fillId="0" borderId="0" applyFont="0" applyFill="0" applyBorder="0" applyAlignment="0" applyProtection="0"/>
    <xf numFmtId="258" fontId="47" fillId="0" borderId="0" applyFont="0" applyFill="0" applyBorder="0" applyAlignment="0" applyProtection="0"/>
    <xf numFmtId="259" fontId="47" fillId="0" borderId="0" applyFont="0" applyFill="0" applyBorder="0" applyAlignment="0" applyProtection="0"/>
    <xf numFmtId="260" fontId="99" fillId="23" borderId="21" applyFont="0" applyFill="0" applyBorder="0" applyAlignment="0" applyProtection="0"/>
    <xf numFmtId="260" fontId="20" fillId="0" borderId="0" applyFont="0" applyFill="0" applyBorder="0" applyAlignment="0" applyProtection="0"/>
    <xf numFmtId="261" fontId="40" fillId="0" borderId="0" applyFont="0" applyFill="0" applyBorder="0" applyAlignment="0" applyProtection="0"/>
    <xf numFmtId="262" fontId="50" fillId="0" borderId="8" applyFont="0" applyFill="0" applyBorder="0" applyAlignment="0" applyProtection="0">
      <alignment horizontal="right"/>
      <protection locked="0"/>
    </xf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76" fillId="0" borderId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31" applyNumberFormat="0" applyFill="0" applyAlignment="0" applyProtection="0"/>
    <xf numFmtId="0" fontId="119" fillId="0" borderId="32" applyNumberFormat="0" applyFill="0" applyAlignment="0" applyProtection="0"/>
    <xf numFmtId="0" fontId="120" fillId="0" borderId="33" applyNumberFormat="0" applyFill="0" applyAlignment="0" applyProtection="0"/>
    <xf numFmtId="0" fontId="120" fillId="0" borderId="0" applyNumberFormat="0" applyFill="0" applyBorder="0" applyAlignment="0" applyProtection="0"/>
    <xf numFmtId="0" fontId="121" fillId="38" borderId="0" applyNumberFormat="0" applyBorder="0" applyAlignment="0" applyProtection="0"/>
    <xf numFmtId="0" fontId="122" fillId="39" borderId="0" applyNumberFormat="0" applyBorder="0" applyAlignment="0" applyProtection="0"/>
    <xf numFmtId="0" fontId="123" fillId="40" borderId="0" applyNumberFormat="0" applyBorder="0" applyAlignment="0" applyProtection="0"/>
    <xf numFmtId="0" fontId="124" fillId="41" borderId="34" applyNumberFormat="0" applyAlignment="0" applyProtection="0"/>
    <xf numFmtId="0" fontId="125" fillId="42" borderId="35" applyNumberFormat="0" applyAlignment="0" applyProtection="0"/>
    <xf numFmtId="0" fontId="126" fillId="42" borderId="34" applyNumberFormat="0" applyAlignment="0" applyProtection="0"/>
    <xf numFmtId="0" fontId="127" fillId="0" borderId="36" applyNumberFormat="0" applyFill="0" applyAlignment="0" applyProtection="0"/>
    <xf numFmtId="0" fontId="128" fillId="43" borderId="37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4" fillId="0" borderId="39" applyNumberFormat="0" applyFill="0" applyAlignment="0" applyProtection="0"/>
    <xf numFmtId="0" fontId="131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131" fillId="60" borderId="0" applyNumberFormat="0" applyBorder="0" applyAlignment="0" applyProtection="0"/>
    <xf numFmtId="0" fontId="131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131" fillId="64" borderId="0" applyNumberFormat="0" applyBorder="0" applyAlignment="0" applyProtection="0"/>
    <xf numFmtId="0" fontId="131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131" fillId="68" borderId="0" applyNumberFormat="0" applyBorder="0" applyAlignment="0" applyProtection="0"/>
    <xf numFmtId="0" fontId="76" fillId="0" borderId="0"/>
    <xf numFmtId="0" fontId="9" fillId="0" borderId="0" applyFill="0">
      <alignment horizontal="center" vertical="center" wrapText="1"/>
    </xf>
    <xf numFmtId="268" fontId="44" fillId="0" borderId="0" applyFill="0" applyBorder="0" applyAlignment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35" fillId="0" borderId="0" applyNumberFormat="0" applyAlignment="0">
      <alignment horizontal="left"/>
    </xf>
    <xf numFmtId="0" fontId="132" fillId="0" borderId="0"/>
    <xf numFmtId="44" fontId="76" fillId="0" borderId="0" applyFont="0" applyFill="0" applyBorder="0" applyAlignment="0" applyProtection="0"/>
    <xf numFmtId="0" fontId="76" fillId="0" borderId="0"/>
    <xf numFmtId="267" fontId="9" fillId="0" borderId="0" applyFont="0" applyFill="0" applyBorder="0" applyAlignment="0" applyProtection="0"/>
    <xf numFmtId="0" fontId="136" fillId="0" borderId="0" applyNumberFormat="0" applyAlignment="0">
      <alignment horizontal="left"/>
    </xf>
    <xf numFmtId="38" fontId="23" fillId="34" borderId="0" applyNumberFormat="0" applyBorder="0" applyAlignment="0" applyProtection="0"/>
    <xf numFmtId="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269" fontId="9" fillId="0" borderId="0"/>
    <xf numFmtId="0" fontId="133" fillId="0" borderId="0"/>
    <xf numFmtId="0" fontId="76" fillId="0" borderId="0"/>
    <xf numFmtId="0" fontId="9" fillId="0" borderId="0"/>
    <xf numFmtId="0" fontId="133" fillId="0" borderId="0"/>
    <xf numFmtId="0" fontId="31" fillId="0" borderId="0"/>
    <xf numFmtId="0" fontId="44" fillId="0" borderId="0"/>
    <xf numFmtId="39" fontId="76" fillId="0" borderId="0"/>
    <xf numFmtId="0" fontId="76" fillId="0" borderId="0"/>
    <xf numFmtId="0" fontId="133" fillId="0" borderId="0"/>
    <xf numFmtId="176" fontId="76" fillId="0" borderId="0" applyProtection="0"/>
    <xf numFmtId="9" fontId="76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9" fillId="0" borderId="0" applyFill="0">
      <alignment horizontal="left" indent="4"/>
    </xf>
    <xf numFmtId="270" fontId="137" fillId="0" borderId="0" applyNumberFormat="0" applyFill="0" applyBorder="0" applyAlignment="0" applyProtection="0">
      <alignment horizontal="left"/>
    </xf>
    <xf numFmtId="40" fontId="138" fillId="0" borderId="0" applyBorder="0">
      <alignment horizontal="right"/>
    </xf>
    <xf numFmtId="0" fontId="9" fillId="0" borderId="0" applyFont="0" applyFill="0" applyBorder="0" applyAlignment="0" applyProtection="0"/>
    <xf numFmtId="176" fontId="76" fillId="0" borderId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6" fontId="76" fillId="0" borderId="0" applyProtection="0"/>
    <xf numFmtId="43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10" applyNumberFormat="0" applyFill="0" applyAlignment="0" applyProtection="0"/>
    <xf numFmtId="0" fontId="109" fillId="0" borderId="11" applyNumberFormat="0" applyFill="0" applyAlignment="0" applyProtection="0"/>
    <xf numFmtId="0" fontId="75" fillId="0" borderId="0">
      <alignment vertical="top"/>
    </xf>
    <xf numFmtId="0" fontId="76" fillId="30" borderId="16" applyNumberFormat="0" applyFont="0" applyAlignment="0" applyProtection="0"/>
    <xf numFmtId="9" fontId="9" fillId="0" borderId="0" applyFont="0" applyFill="0" applyBorder="0" applyAlignment="0" applyProtection="0"/>
    <xf numFmtId="0" fontId="103" fillId="0" borderId="20" applyNumberFormat="0" applyFill="0" applyAlignment="0" applyProtection="0"/>
    <xf numFmtId="9" fontId="9" fillId="0" borderId="0" applyFont="0" applyFill="0" applyBorder="0" applyAlignment="0" applyProtection="0"/>
    <xf numFmtId="0" fontId="68" fillId="7" borderId="4" applyNumberFormat="0" applyAlignment="0" applyProtection="0"/>
    <xf numFmtId="0" fontId="68" fillId="7" borderId="4" applyNumberFormat="0" applyAlignment="0" applyProtection="0"/>
    <xf numFmtId="9" fontId="9" fillId="0" borderId="0" applyFont="0" applyFill="0" applyBorder="0" applyAlignment="0" applyProtection="0"/>
    <xf numFmtId="176" fontId="76" fillId="0" borderId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40" fillId="11" borderId="0" applyNumberFormat="0" applyBorder="0" applyAlignment="0" applyProtection="0"/>
    <xf numFmtId="0" fontId="140" fillId="13" borderId="0" applyNumberFormat="0" applyBorder="0" applyAlignment="0" applyProtection="0"/>
    <xf numFmtId="0" fontId="140" fillId="13" borderId="0" applyNumberFormat="0" applyBorder="0" applyAlignment="0" applyProtection="0"/>
    <xf numFmtId="0" fontId="131" fillId="57" borderId="0" applyNumberFormat="0" applyBorder="0" applyAlignment="0" applyProtection="0"/>
    <xf numFmtId="0" fontId="140" fillId="70" borderId="0" applyNumberFormat="0" applyBorder="0" applyAlignment="0" applyProtection="0"/>
    <xf numFmtId="0" fontId="140" fillId="19" borderId="0" applyNumberFormat="0" applyBorder="0" applyAlignment="0" applyProtection="0"/>
    <xf numFmtId="0" fontId="140" fillId="18" borderId="0" applyNumberFormat="0" applyBorder="0" applyAlignment="0" applyProtection="0"/>
    <xf numFmtId="0" fontId="140" fillId="18" borderId="0" applyNumberFormat="0" applyBorder="0" applyAlignment="0" applyProtection="0"/>
    <xf numFmtId="0" fontId="131" fillId="53" borderId="0" applyNumberFormat="0" applyBorder="0" applyAlignment="0" applyProtection="0"/>
    <xf numFmtId="0" fontId="140" fillId="11" borderId="0" applyNumberFormat="0" applyBorder="0" applyAlignment="0" applyProtection="0"/>
    <xf numFmtId="0" fontId="140" fillId="15" borderId="0" applyNumberFormat="0" applyBorder="0" applyAlignment="0" applyProtection="0"/>
    <xf numFmtId="0" fontId="140" fillId="17" borderId="0" applyNumberFormat="0" applyBorder="0" applyAlignment="0" applyProtection="0"/>
    <xf numFmtId="0" fontId="140" fillId="17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60" borderId="0" applyNumberFormat="0" applyBorder="0" applyAlignment="0" applyProtection="0"/>
    <xf numFmtId="0" fontId="131" fillId="68" borderId="0" applyNumberFormat="0" applyBorder="0" applyAlignment="0" applyProtection="0"/>
    <xf numFmtId="0" fontId="140" fillId="14" borderId="0" applyNumberFormat="0" applyBorder="0" applyAlignment="0" applyProtection="0"/>
    <xf numFmtId="0" fontId="140" fillId="14" borderId="0" applyNumberFormat="0" applyBorder="0" applyAlignment="0" applyProtection="0"/>
    <xf numFmtId="0" fontId="140" fillId="3" borderId="0" applyNumberFormat="0" applyBorder="0" applyAlignment="0" applyProtection="0"/>
    <xf numFmtId="10" fontId="9" fillId="0" borderId="0" applyFont="0" applyFill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9" borderId="0" applyNumberFormat="0" applyBorder="0" applyAlignment="0" applyProtection="0"/>
    <xf numFmtId="0" fontId="140" fillId="19" borderId="0" applyNumberFormat="0" applyBorder="0" applyAlignment="0" applyProtection="0"/>
    <xf numFmtId="0" fontId="139" fillId="30" borderId="0" applyNumberFormat="0" applyBorder="0" applyAlignment="0" applyProtection="0"/>
    <xf numFmtId="0" fontId="140" fillId="12" borderId="0" applyNumberFormat="0" applyBorder="0" applyAlignment="0" applyProtection="0"/>
    <xf numFmtId="0" fontId="140" fillId="12" borderId="0" applyNumberFormat="0" applyBorder="0" applyAlignment="0" applyProtection="0"/>
    <xf numFmtId="0" fontId="131" fillId="48" borderId="0" applyNumberFormat="0" applyBorder="0" applyAlignment="0" applyProtection="0"/>
    <xf numFmtId="0" fontId="140" fillId="6" borderId="0" applyNumberFormat="0" applyBorder="0" applyAlignment="0" applyProtection="0"/>
    <xf numFmtId="0" fontId="139" fillId="10" borderId="0" applyNumberFormat="0" applyBorder="0" applyAlignment="0" applyProtection="0"/>
    <xf numFmtId="0" fontId="8" fillId="63" borderId="0" applyNumberFormat="0" applyBorder="0" applyAlignment="0" applyProtection="0"/>
    <xf numFmtId="0" fontId="139" fillId="6" borderId="0" applyNumberFormat="0" applyBorder="0" applyAlignment="0" applyProtection="0"/>
    <xf numFmtId="0" fontId="139" fillId="3" borderId="0" applyNumberFormat="0" applyBorder="0" applyAlignment="0" applyProtection="0"/>
    <xf numFmtId="0" fontId="8" fillId="59" borderId="0" applyNumberFormat="0" applyBorder="0" applyAlignment="0" applyProtection="0"/>
    <xf numFmtId="0" fontId="139" fillId="7" borderId="0" applyNumberFormat="0" applyBorder="0" applyAlignment="0" applyProtection="0"/>
    <xf numFmtId="0" fontId="139" fillId="10" borderId="0" applyNumberFormat="0" applyBorder="0" applyAlignment="0" applyProtection="0"/>
    <xf numFmtId="269" fontId="9" fillId="0" borderId="0"/>
    <xf numFmtId="0" fontId="139" fillId="29" borderId="0" applyNumberFormat="0" applyBorder="0" applyAlignment="0" applyProtection="0"/>
    <xf numFmtId="0" fontId="139" fillId="6" borderId="0" applyNumberFormat="0" applyBorder="0" applyAlignment="0" applyProtection="0"/>
    <xf numFmtId="0" fontId="139" fillId="8" borderId="0" applyNumberFormat="0" applyBorder="0" applyAlignment="0" applyProtection="0"/>
    <xf numFmtId="0" fontId="8" fillId="66" borderId="0" applyNumberFormat="0" applyBorder="0" applyAlignment="0" applyProtection="0"/>
    <xf numFmtId="0" fontId="139" fillId="30" borderId="0" applyNumberFormat="0" applyBorder="0" applyAlignment="0" applyProtection="0"/>
    <xf numFmtId="0" fontId="139" fillId="4" borderId="0" applyNumberFormat="0" applyBorder="0" applyAlignment="0" applyProtection="0"/>
    <xf numFmtId="0" fontId="139" fillId="3" borderId="0" applyNumberFormat="0" applyBorder="0" applyAlignment="0" applyProtection="0"/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5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70" borderId="0" applyNumberFormat="0" applyBorder="0" applyAlignment="0" applyProtection="0"/>
    <xf numFmtId="0" fontId="140" fillId="14" borderId="0" applyNumberFormat="0" applyBorder="0" applyAlignment="0" applyProtection="0"/>
    <xf numFmtId="0" fontId="131" fillId="61" borderId="0" applyNumberFormat="0" applyBorder="0" applyAlignment="0" applyProtection="0"/>
    <xf numFmtId="0" fontId="140" fillId="17" borderId="0" applyNumberFormat="0" applyBorder="0" applyAlignment="0" applyProtection="0"/>
    <xf numFmtId="0" fontId="131" fillId="65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7" borderId="0" applyNumberFormat="0" applyBorder="0" applyAlignment="0" applyProtection="0"/>
    <xf numFmtId="0" fontId="141" fillId="5" borderId="0" applyNumberFormat="0" applyBorder="0" applyAlignment="0" applyProtection="0"/>
    <xf numFmtId="0" fontId="122" fillId="39" borderId="0" applyNumberFormat="0" applyBorder="0" applyAlignment="0" applyProtection="0"/>
    <xf numFmtId="0" fontId="141" fillId="3" borderId="0" applyNumberFormat="0" applyBorder="0" applyAlignment="0" applyProtection="0"/>
    <xf numFmtId="0" fontId="141" fillId="3" borderId="0" applyNumberFormat="0" applyBorder="0" applyAlignment="0" applyProtection="0"/>
    <xf numFmtId="0" fontId="141" fillId="5" borderId="0" applyNumberFormat="0" applyBorder="0" applyAlignment="0" applyProtection="0"/>
    <xf numFmtId="0" fontId="132" fillId="0" borderId="40">
      <alignment horizontal="right"/>
    </xf>
    <xf numFmtId="0" fontId="142" fillId="71" borderId="4" applyNumberFormat="0" applyAlignment="0" applyProtection="0"/>
    <xf numFmtId="0" fontId="126" fillId="42" borderId="34" applyNumberFormat="0" applyAlignment="0" applyProtection="0"/>
    <xf numFmtId="0" fontId="155" fillId="21" borderId="4" applyNumberFormat="0" applyAlignment="0" applyProtection="0"/>
    <xf numFmtId="0" fontId="155" fillId="21" borderId="4" applyNumberFormat="0" applyAlignment="0" applyProtection="0"/>
    <xf numFmtId="0" fontId="139" fillId="4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30" borderId="0" applyNumberFormat="0" applyBorder="0" applyAlignment="0" applyProtection="0"/>
    <xf numFmtId="0" fontId="139" fillId="7" borderId="0" applyNumberFormat="0" applyBorder="0" applyAlignment="0" applyProtection="0"/>
    <xf numFmtId="0" fontId="139" fillId="6" borderId="0" applyNumberFormat="0" applyBorder="0" applyAlignment="0" applyProtection="0"/>
    <xf numFmtId="0" fontId="139" fillId="30" borderId="0" applyNumberFormat="0" applyBorder="0" applyAlignment="0" applyProtection="0"/>
    <xf numFmtId="0" fontId="139" fillId="6" borderId="0" applyNumberFormat="0" applyBorder="0" applyAlignment="0" applyProtection="0"/>
    <xf numFmtId="0" fontId="139" fillId="9" borderId="0" applyNumberFormat="0" applyBorder="0" applyAlignment="0" applyProtection="0"/>
    <xf numFmtId="0" fontId="139" fillId="29" borderId="0" applyNumberFormat="0" applyBorder="0" applyAlignment="0" applyProtection="0"/>
    <xf numFmtId="0" fontId="139" fillId="3" borderId="0" applyNumberFormat="0" applyBorder="0" applyAlignment="0" applyProtection="0"/>
    <xf numFmtId="0" fontId="139" fillId="6" borderId="0" applyNumberFormat="0" applyBorder="0" applyAlignment="0" applyProtection="0"/>
    <xf numFmtId="0" fontId="139" fillId="30" borderId="0" applyNumberFormat="0" applyBorder="0" applyAlignment="0" applyProtection="0"/>
    <xf numFmtId="0" fontId="140" fillId="6" borderId="0" applyNumberFormat="0" applyBorder="0" applyAlignment="0" applyProtection="0"/>
    <xf numFmtId="0" fontId="140" fillId="19" borderId="0" applyNumberFormat="0" applyBorder="0" applyAlignment="0" applyProtection="0"/>
    <xf numFmtId="0" fontId="140" fillId="11" borderId="0" applyNumberFormat="0" applyBorder="0" applyAlignment="0" applyProtection="0"/>
    <xf numFmtId="0" fontId="140" fillId="3" borderId="0" applyNumberFormat="0" applyBorder="0" applyAlignment="0" applyProtection="0"/>
    <xf numFmtId="0" fontId="140" fillId="6" borderId="0" applyNumberFormat="0" applyBorder="0" applyAlignment="0" applyProtection="0"/>
    <xf numFmtId="0" fontId="140" fillId="9" borderId="0" applyNumberFormat="0" applyBorder="0" applyAlignment="0" applyProtection="0"/>
    <xf numFmtId="0" fontId="140" fillId="69" borderId="0" applyNumberFormat="0" applyBorder="0" applyAlignment="0" applyProtection="0"/>
    <xf numFmtId="0" fontId="140" fillId="19" borderId="0" applyNumberFormat="0" applyBorder="0" applyAlignment="0" applyProtection="0"/>
    <xf numFmtId="0" fontId="140" fillId="11" borderId="0" applyNumberFormat="0" applyBorder="0" applyAlignment="0" applyProtection="0"/>
    <xf numFmtId="0" fontId="140" fillId="70" borderId="0" applyNumberFormat="0" applyBorder="0" applyAlignment="0" applyProtection="0"/>
    <xf numFmtId="0" fontId="140" fillId="14" borderId="0" applyNumberFormat="0" applyBorder="0" applyAlignment="0" applyProtection="0"/>
    <xf numFmtId="0" fontId="140" fillId="17" borderId="0" applyNumberFormat="0" applyBorder="0" applyAlignment="0" applyProtection="0"/>
    <xf numFmtId="0" fontId="141" fillId="5" borderId="0" applyNumberFormat="0" applyBorder="0" applyAlignment="0" applyProtection="0"/>
    <xf numFmtId="0" fontId="132" fillId="0" borderId="40">
      <alignment horizontal="right"/>
    </xf>
    <xf numFmtId="0" fontId="142" fillId="71" borderId="4" applyNumberFormat="0" applyAlignment="0" applyProtection="0"/>
    <xf numFmtId="0" fontId="143" fillId="22" borderId="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46" fillId="0" borderId="41" applyNumberFormat="0" applyFill="0" applyAlignment="0" applyProtection="0"/>
    <xf numFmtId="0" fontId="147" fillId="0" borderId="42" applyNumberFormat="0" applyFill="0" applyAlignment="0" applyProtection="0"/>
    <xf numFmtId="0" fontId="148" fillId="0" borderId="43" applyNumberFormat="0" applyFill="0" applyAlignment="0" applyProtection="0"/>
    <xf numFmtId="0" fontId="148" fillId="0" borderId="0" applyNumberFormat="0" applyFill="0" applyBorder="0" applyAlignment="0" applyProtection="0"/>
    <xf numFmtId="0" fontId="149" fillId="29" borderId="4" applyNumberFormat="0" applyAlignment="0" applyProtection="0"/>
    <xf numFmtId="0" fontId="150" fillId="0" borderId="44" applyNumberFormat="0" applyFill="0" applyAlignment="0" applyProtection="0"/>
    <xf numFmtId="0" fontId="151" fillId="29" borderId="0" applyNumberFormat="0" applyBorder="0" applyAlignment="0" applyProtection="0"/>
    <xf numFmtId="269" fontId="9" fillId="0" borderId="0"/>
    <xf numFmtId="2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76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76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0" fontId="9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0" fontId="8" fillId="0" borderId="0"/>
    <xf numFmtId="0" fontId="9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0" fontId="133" fillId="30" borderId="16" applyNumberFormat="0" applyFont="0" applyAlignment="0" applyProtection="0"/>
    <xf numFmtId="0" fontId="133" fillId="30" borderId="16" applyNumberFormat="0" applyFont="0" applyAlignment="0" applyProtection="0"/>
    <xf numFmtId="0" fontId="152" fillId="71" borderId="17" applyNumberFormat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45" applyNumberFormat="0" applyFill="0" applyAlignment="0" applyProtection="0"/>
    <xf numFmtId="0" fontId="15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76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28" fillId="43" borderId="37" applyNumberFormat="0" applyAlignment="0" applyProtection="0"/>
    <xf numFmtId="0" fontId="140" fillId="19" borderId="0" applyNumberFormat="0" applyBorder="0" applyAlignment="0" applyProtection="0"/>
    <xf numFmtId="0" fontId="140" fillId="16" borderId="0" applyNumberFormat="0" applyBorder="0" applyAlignment="0" applyProtection="0"/>
    <xf numFmtId="0" fontId="140" fillId="6" borderId="0" applyNumberFormat="0" applyBorder="0" applyAlignment="0" applyProtection="0"/>
    <xf numFmtId="0" fontId="8" fillId="67" borderId="0" applyNumberFormat="0" applyBorder="0" applyAlignment="0" applyProtection="0"/>
    <xf numFmtId="0" fontId="139" fillId="5" borderId="0" applyNumberFormat="0" applyBorder="0" applyAlignment="0" applyProtection="0"/>
    <xf numFmtId="0" fontId="139" fillId="3" borderId="0" applyNumberFormat="0" applyBorder="0" applyAlignment="0" applyProtection="0"/>
    <xf numFmtId="0" fontId="139" fillId="9" borderId="0" applyNumberFormat="0" applyBorder="0" applyAlignment="0" applyProtection="0"/>
    <xf numFmtId="0" fontId="139" fillId="8" borderId="0" applyNumberFormat="0" applyBorder="0" applyAlignment="0" applyProtection="0"/>
    <xf numFmtId="0" fontId="8" fillId="47" borderId="0" applyNumberFormat="0" applyBorder="0" applyAlignment="0" applyProtection="0"/>
    <xf numFmtId="0" fontId="139" fillId="30" borderId="0" applyNumberFormat="0" applyBorder="0" applyAlignment="0" applyProtection="0"/>
    <xf numFmtId="0" fontId="8" fillId="62" borderId="0" applyNumberFormat="0" applyBorder="0" applyAlignment="0" applyProtection="0"/>
    <xf numFmtId="0" fontId="139" fillId="5" borderId="0" applyNumberFormat="0" applyBorder="0" applyAlignment="0" applyProtection="0"/>
    <xf numFmtId="0" fontId="139" fillId="7" borderId="0" applyNumberFormat="0" applyBorder="0" applyAlignment="0" applyProtection="0"/>
    <xf numFmtId="0" fontId="139" fillId="5" borderId="0" applyNumberFormat="0" applyBorder="0" applyAlignment="0" applyProtection="0"/>
    <xf numFmtId="0" fontId="139" fillId="7" borderId="0" applyNumberFormat="0" applyBorder="0" applyAlignment="0" applyProtection="0"/>
    <xf numFmtId="0" fontId="139" fillId="9" borderId="0" applyNumberFormat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4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43" fillId="22" borderId="5" applyNumberFormat="0" applyAlignment="0" applyProtection="0"/>
    <xf numFmtId="0" fontId="142" fillId="71" borderId="4" applyNumberFormat="0" applyAlignment="0" applyProtection="0"/>
    <xf numFmtId="0" fontId="140" fillId="69" borderId="0" applyNumberFormat="0" applyBorder="0" applyAlignment="0" applyProtection="0"/>
    <xf numFmtId="0" fontId="140" fillId="16" borderId="0" applyNumberFormat="0" applyBorder="0" applyAlignment="0" applyProtection="0"/>
    <xf numFmtId="0" fontId="140" fillId="9" borderId="0" applyNumberFormat="0" applyBorder="0" applyAlignment="0" applyProtection="0"/>
    <xf numFmtId="0" fontId="131" fillId="64" borderId="0" applyNumberFormat="0" applyBorder="0" applyAlignment="0" applyProtection="0"/>
    <xf numFmtId="0" fontId="140" fillId="6" borderId="0" applyNumberFormat="0" applyBorder="0" applyAlignment="0" applyProtection="0"/>
    <xf numFmtId="0" fontId="140" fillId="13" borderId="0" applyNumberFormat="0" applyBorder="0" applyAlignment="0" applyProtection="0"/>
    <xf numFmtId="0" fontId="140" fillId="13" borderId="0" applyNumberFormat="0" applyBorder="0" applyAlignment="0" applyProtection="0"/>
    <xf numFmtId="0" fontId="140" fillId="11" borderId="0" applyNumberFormat="0" applyBorder="0" applyAlignment="0" applyProtection="0"/>
    <xf numFmtId="0" fontId="140" fillId="3" borderId="0" applyNumberFormat="0" applyBorder="0" applyAlignment="0" applyProtection="0"/>
    <xf numFmtId="0" fontId="131" fillId="56" borderId="0" applyNumberFormat="0" applyBorder="0" applyAlignment="0" applyProtection="0"/>
    <xf numFmtId="0" fontId="140" fillId="10" borderId="0" applyNumberFormat="0" applyBorder="0" applyAlignment="0" applyProtection="0"/>
    <xf numFmtId="0" fontId="140" fillId="9" borderId="0" applyNumberFormat="0" applyBorder="0" applyAlignment="0" applyProtection="0"/>
    <xf numFmtId="0" fontId="140" fillId="19" borderId="0" applyNumberFormat="0" applyBorder="0" applyAlignment="0" applyProtection="0"/>
    <xf numFmtId="0" fontId="131" fillId="52" borderId="0" applyNumberFormat="0" applyBorder="0" applyAlignment="0" applyProtection="0"/>
    <xf numFmtId="0" fontId="140" fillId="6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30" borderId="0" applyNumberFormat="0" applyBorder="0" applyAlignment="0" applyProtection="0"/>
    <xf numFmtId="0" fontId="139" fillId="5" borderId="0" applyNumberFormat="0" applyBorder="0" applyAlignment="0" applyProtection="0"/>
    <xf numFmtId="0" fontId="139" fillId="29" borderId="0" applyNumberFormat="0" applyBorder="0" applyAlignment="0" applyProtection="0"/>
    <xf numFmtId="0" fontId="8" fillId="51" borderId="0" applyNumberFormat="0" applyBorder="0" applyAlignment="0" applyProtection="0"/>
    <xf numFmtId="0" fontId="139" fillId="8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6" borderId="0" applyNumberFormat="0" applyBorder="0" applyAlignment="0" applyProtection="0"/>
    <xf numFmtId="0" fontId="8" fillId="58" borderId="0" applyNumberFormat="0" applyBorder="0" applyAlignment="0" applyProtection="0"/>
    <xf numFmtId="0" fontId="139" fillId="30" borderId="0" applyNumberFormat="0" applyBorder="0" applyAlignment="0" applyProtection="0"/>
    <xf numFmtId="0" fontId="139" fillId="30" borderId="0" applyNumberFormat="0" applyBorder="0" applyAlignment="0" applyProtection="0"/>
    <xf numFmtId="0" fontId="8" fillId="54" borderId="0" applyNumberFormat="0" applyBorder="0" applyAlignment="0" applyProtection="0"/>
    <xf numFmtId="0" fontId="139" fillId="3" borderId="0" applyNumberFormat="0" applyBorder="0" applyAlignment="0" applyProtection="0"/>
    <xf numFmtId="0" fontId="8" fillId="50" borderId="0" applyNumberFormat="0" applyBorder="0" applyAlignment="0" applyProtection="0"/>
    <xf numFmtId="0" fontId="139" fillId="9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0" fontId="8" fillId="46" borderId="0" applyNumberFormat="0" applyBorder="0" applyAlignment="0" applyProtection="0"/>
    <xf numFmtId="0" fontId="139" fillId="8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69" borderId="0" applyNumberFormat="0" applyBorder="0" applyAlignment="0" applyProtection="0"/>
    <xf numFmtId="0" fontId="139" fillId="6" borderId="0" applyNumberFormat="0" applyBorder="0" applyAlignment="0" applyProtection="0"/>
    <xf numFmtId="43" fontId="9" fillId="0" borderId="0" applyFont="0" applyFill="0" applyBorder="0" applyAlignment="0" applyProtection="0"/>
    <xf numFmtId="0" fontId="140" fillId="9" borderId="0" applyNumberFormat="0" applyBorder="0" applyAlignment="0" applyProtection="0"/>
    <xf numFmtId="0" fontId="139" fillId="8" borderId="0" applyNumberFormat="0" applyBorder="0" applyAlignment="0" applyProtection="0"/>
    <xf numFmtId="0" fontId="140" fillId="15" borderId="0" applyNumberFormat="0" applyBorder="0" applyAlignment="0" applyProtection="0"/>
    <xf numFmtId="0" fontId="139" fillId="8" borderId="0" applyNumberFormat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4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21" fillId="38" borderId="0" applyNumberFormat="0" applyBorder="0" applyAlignment="0" applyProtection="0"/>
    <xf numFmtId="0" fontId="145" fillId="4" borderId="0" applyNumberFormat="0" applyBorder="0" applyAlignment="0" applyProtection="0"/>
    <xf numFmtId="0" fontId="145" fillId="4" borderId="0" applyNumberFormat="0" applyBorder="0" applyAlignment="0" applyProtection="0"/>
    <xf numFmtId="0" fontId="145" fillId="6" borderId="0" applyNumberFormat="0" applyBorder="0" applyAlignment="0" applyProtection="0"/>
    <xf numFmtId="38" fontId="23" fillId="34" borderId="0" applyNumberFormat="0" applyBorder="0" applyAlignment="0" applyProtection="0"/>
    <xf numFmtId="0" fontId="146" fillId="0" borderId="41" applyNumberFormat="0" applyFill="0" applyAlignment="0" applyProtection="0"/>
    <xf numFmtId="0" fontId="118" fillId="0" borderId="31" applyNumberFormat="0" applyFill="0" applyAlignment="0" applyProtection="0"/>
    <xf numFmtId="0" fontId="156" fillId="0" borderId="10" applyNumberFormat="0" applyFill="0" applyAlignment="0" applyProtection="0"/>
    <xf numFmtId="0" fontId="156" fillId="0" borderId="10" applyNumberFormat="0" applyFill="0" applyAlignment="0" applyProtection="0"/>
    <xf numFmtId="0" fontId="146" fillId="0" borderId="41" applyNumberFormat="0" applyFill="0" applyAlignment="0" applyProtection="0"/>
    <xf numFmtId="0" fontId="147" fillId="0" borderId="42" applyNumberFormat="0" applyFill="0" applyAlignment="0" applyProtection="0"/>
    <xf numFmtId="0" fontId="119" fillId="0" borderId="32" applyNumberFormat="0" applyFill="0" applyAlignment="0" applyProtection="0"/>
    <xf numFmtId="0" fontId="157" fillId="0" borderId="11" applyNumberFormat="0" applyFill="0" applyAlignment="0" applyProtection="0"/>
    <xf numFmtId="0" fontId="157" fillId="0" borderId="11" applyNumberFormat="0" applyFill="0" applyAlignment="0" applyProtection="0"/>
    <xf numFmtId="0" fontId="147" fillId="0" borderId="42" applyNumberFormat="0" applyFill="0" applyAlignment="0" applyProtection="0"/>
    <xf numFmtId="0" fontId="148" fillId="0" borderId="43" applyNumberFormat="0" applyFill="0" applyAlignment="0" applyProtection="0"/>
    <xf numFmtId="0" fontId="120" fillId="0" borderId="33" applyNumberFormat="0" applyFill="0" applyAlignment="0" applyProtection="0"/>
    <xf numFmtId="0" fontId="158" fillId="0" borderId="12" applyNumberFormat="0" applyFill="0" applyAlignment="0" applyProtection="0"/>
    <xf numFmtId="0" fontId="158" fillId="0" borderId="12" applyNumberFormat="0" applyFill="0" applyAlignment="0" applyProtection="0"/>
    <xf numFmtId="0" fontId="148" fillId="0" borderId="43" applyNumberFormat="0" applyFill="0" applyAlignment="0" applyProtection="0"/>
    <xf numFmtId="0" fontId="14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0" fontId="23" fillId="28" borderId="13" applyNumberFormat="0" applyBorder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24" fillId="41" borderId="34" applyNumberFormat="0" applyAlignment="0" applyProtection="0"/>
    <xf numFmtId="0" fontId="149" fillId="7" borderId="4" applyNumberFormat="0" applyAlignment="0" applyProtection="0"/>
    <xf numFmtId="0" fontId="149" fillId="29" borderId="4" applyNumberFormat="0" applyAlignment="0" applyProtection="0"/>
    <xf numFmtId="0" fontId="149" fillId="7" borderId="4" applyNumberFormat="0" applyAlignment="0" applyProtection="0"/>
    <xf numFmtId="0" fontId="149" fillId="29" borderId="4" applyNumberFormat="0" applyAlignment="0" applyProtection="0"/>
    <xf numFmtId="0" fontId="149" fillId="7" borderId="4" applyNumberFormat="0" applyAlignment="0" applyProtection="0"/>
    <xf numFmtId="0" fontId="149" fillId="29" borderId="4" applyNumberFormat="0" applyAlignment="0" applyProtection="0"/>
    <xf numFmtId="0" fontId="149" fillId="7" borderId="4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0" fillId="0" borderId="44" applyNumberFormat="0" applyFill="0" applyAlignment="0" applyProtection="0"/>
    <xf numFmtId="0" fontId="127" fillId="0" borderId="36" applyNumberFormat="0" applyFill="0" applyAlignment="0" applyProtection="0"/>
    <xf numFmtId="0" fontId="159" fillId="0" borderId="15" applyNumberFormat="0" applyFill="0" applyAlignment="0" applyProtection="0"/>
    <xf numFmtId="0" fontId="159" fillId="0" borderId="15" applyNumberFormat="0" applyFill="0" applyAlignment="0" applyProtection="0"/>
    <xf numFmtId="0" fontId="150" fillId="0" borderId="44" applyNumberFormat="0" applyFill="0" applyAlignment="0" applyProtection="0"/>
    <xf numFmtId="0" fontId="151" fillId="29" borderId="0" applyNumberFormat="0" applyBorder="0" applyAlignment="0" applyProtection="0"/>
    <xf numFmtId="0" fontId="123" fillId="40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51" fillId="29" borderId="0" applyNumberFormat="0" applyBorder="0" applyAlignment="0" applyProtection="0"/>
    <xf numFmtId="0" fontId="9" fillId="0" borderId="0"/>
    <xf numFmtId="0" fontId="8" fillId="0" borderId="0"/>
    <xf numFmtId="0" fontId="13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133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0" fontId="10" fillId="0" borderId="0"/>
    <xf numFmtId="0" fontId="8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39" fontId="76" fillId="0" borderId="0"/>
    <xf numFmtId="0" fontId="10" fillId="0" borderId="0"/>
    <xf numFmtId="0" fontId="8" fillId="0" borderId="0"/>
    <xf numFmtId="0" fontId="133" fillId="0" borderId="0"/>
    <xf numFmtId="0" fontId="133" fillId="0" borderId="0"/>
    <xf numFmtId="0" fontId="13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133" fillId="0" borderId="0"/>
    <xf numFmtId="0" fontId="133" fillId="0" borderId="0"/>
    <xf numFmtId="0" fontId="10" fillId="0" borderId="0"/>
    <xf numFmtId="0" fontId="133" fillId="0" borderId="0"/>
    <xf numFmtId="0" fontId="1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" fillId="0" borderId="0"/>
    <xf numFmtId="0" fontId="8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76" fillId="0" borderId="0"/>
    <xf numFmtId="37" fontId="76" fillId="0" borderId="0"/>
    <xf numFmtId="37" fontId="76" fillId="0" borderId="0"/>
    <xf numFmtId="37" fontId="76" fillId="0" borderId="0"/>
    <xf numFmtId="37" fontId="76" fillId="0" borderId="0"/>
    <xf numFmtId="37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37" fontId="76" fillId="0" borderId="0"/>
    <xf numFmtId="39" fontId="76" fillId="0" borderId="0"/>
    <xf numFmtId="0" fontId="8" fillId="0" borderId="0"/>
    <xf numFmtId="0" fontId="44" fillId="0" borderId="0"/>
    <xf numFmtId="0" fontId="8" fillId="0" borderId="0"/>
    <xf numFmtId="0" fontId="133" fillId="0" borderId="0"/>
    <xf numFmtId="37" fontId="76" fillId="0" borderId="0"/>
    <xf numFmtId="0" fontId="8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7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30" borderId="16" applyNumberFormat="0" applyFont="0" applyAlignment="0" applyProtection="0"/>
    <xf numFmtId="0" fontId="76" fillId="30" borderId="16" applyNumberFormat="0" applyFont="0" applyAlignment="0" applyProtection="0"/>
    <xf numFmtId="0" fontId="13" fillId="44" borderId="38" applyNumberFormat="0" applyFont="0" applyAlignment="0" applyProtection="0"/>
    <xf numFmtId="0" fontId="13" fillId="44" borderId="38" applyNumberFormat="0" applyFont="0" applyAlignment="0" applyProtection="0"/>
    <xf numFmtId="0" fontId="9" fillId="30" borderId="16" applyNumberFormat="0" applyFont="0" applyAlignment="0" applyProtection="0"/>
    <xf numFmtId="0" fontId="8" fillId="44" borderId="38" applyNumberFormat="0" applyFont="0" applyAlignment="0" applyProtection="0"/>
    <xf numFmtId="0" fontId="152" fillId="71" borderId="17" applyNumberFormat="0" applyAlignment="0" applyProtection="0"/>
    <xf numFmtId="0" fontId="125" fillId="42" borderId="35" applyNumberFormat="0" applyAlignment="0" applyProtection="0"/>
    <xf numFmtId="0" fontId="152" fillId="21" borderId="17" applyNumberFormat="0" applyAlignment="0" applyProtection="0"/>
    <xf numFmtId="0" fontId="152" fillId="21" borderId="17" applyNumberFormat="0" applyAlignment="0" applyProtection="0"/>
    <xf numFmtId="0" fontId="152" fillId="71" borderId="17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45" applyNumberFormat="0" applyFill="0" applyAlignment="0" applyProtection="0"/>
    <xf numFmtId="0" fontId="114" fillId="0" borderId="39" applyNumberFormat="0" applyFill="0" applyAlignment="0" applyProtection="0"/>
    <xf numFmtId="0" fontId="154" fillId="0" borderId="20" applyNumberFormat="0" applyFill="0" applyAlignment="0" applyProtection="0"/>
    <xf numFmtId="0" fontId="154" fillId="0" borderId="20" applyNumberFormat="0" applyFill="0" applyAlignment="0" applyProtection="0"/>
    <xf numFmtId="0" fontId="154" fillId="0" borderId="45" applyNumberFormat="0" applyFill="0" applyAlignment="0" applyProtection="0"/>
    <xf numFmtId="0" fontId="15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6" fillId="0" borderId="0"/>
    <xf numFmtId="43" fontId="31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" fillId="0" borderId="0"/>
    <xf numFmtId="0" fontId="9" fillId="30" borderId="16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2" fillId="0" borderId="0"/>
    <xf numFmtId="44" fontId="9" fillId="0" borderId="0" applyFont="0" applyFill="0" applyBorder="0" applyAlignment="0" applyProtection="0"/>
    <xf numFmtId="0" fontId="7" fillId="0" borderId="0"/>
    <xf numFmtId="0" fontId="9" fillId="30" borderId="16" applyNumberFormat="0" applyFont="0" applyAlignment="0" applyProtection="0"/>
    <xf numFmtId="176" fontId="76" fillId="0" borderId="0" applyProtection="0"/>
    <xf numFmtId="43" fontId="45" fillId="0" borderId="0" applyFont="0" applyFill="0" applyBorder="0" applyAlignment="0" applyProtection="0"/>
    <xf numFmtId="0" fontId="75" fillId="0" borderId="0">
      <alignment vertical="top"/>
    </xf>
    <xf numFmtId="0" fontId="76" fillId="30" borderId="16" applyNumberFormat="0" applyFont="0" applyAlignment="0" applyProtection="0"/>
    <xf numFmtId="0" fontId="9" fillId="0" borderId="0"/>
    <xf numFmtId="0" fontId="9" fillId="0" borderId="0"/>
    <xf numFmtId="170" fontId="9" fillId="20" borderId="0" applyNumberFormat="0" applyFill="0" applyBorder="0" applyAlignment="0" applyProtection="0">
      <alignment horizontal="right" vertical="center"/>
    </xf>
    <xf numFmtId="0" fontId="9" fillId="0" borderId="1" applyNumberFormat="0" applyFont="0" applyFill="0" applyAlignment="0" applyProtection="0"/>
    <xf numFmtId="0" fontId="9" fillId="0" borderId="0" applyFont="0" applyAlignment="0"/>
    <xf numFmtId="0" fontId="9" fillId="0" borderId="0" applyNumberFormat="0" applyFont="0" applyAlignment="0"/>
    <xf numFmtId="176" fontId="9" fillId="0" borderId="0" applyFill="0"/>
    <xf numFmtId="39" fontId="9" fillId="0" borderId="0" applyFont="0" applyFill="0" applyBorder="0" applyAlignment="0" applyProtection="0"/>
    <xf numFmtId="0" fontId="9" fillId="0" borderId="1" applyNumberFormat="0" applyFont="0" applyFill="0" applyBorder="0" applyProtection="0">
      <alignment horizontal="centerContinuous" vertical="center"/>
    </xf>
    <xf numFmtId="0" fontId="9" fillId="0" borderId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44" fontId="163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21" fontId="9" fillId="0" borderId="0" applyFont="0" applyFill="0" applyBorder="0" applyAlignment="0" applyProtection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9" fillId="0" borderId="0"/>
    <xf numFmtId="0" fontId="7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9" fillId="0" borderId="0"/>
    <xf numFmtId="0" fontId="9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9" fillId="30" borderId="16" applyNumberFormat="0" applyFont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/>
    <xf numFmtId="224" fontId="9" fillId="0" borderId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9" fontId="9" fillId="0" borderId="0" applyFont="0" applyFill="0" applyBorder="0" applyAlignment="0" applyProtection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3" applyNumberFormat="0" applyFon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66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7" borderId="0" applyNumberFormat="0" applyBorder="0" applyAlignment="0" applyProtection="0"/>
    <xf numFmtId="0" fontId="6" fillId="47" borderId="0" applyNumberFormat="0" applyBorder="0" applyAlignment="0" applyProtection="0"/>
    <xf numFmtId="0" fontId="6" fillId="62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4" borderId="0" applyNumberFormat="0" applyBorder="0" applyAlignment="0" applyProtection="0"/>
    <xf numFmtId="0" fontId="6" fillId="50" borderId="0" applyNumberFormat="0" applyBorder="0" applyAlignment="0" applyProtection="0"/>
    <xf numFmtId="0" fontId="6" fillId="4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4" borderId="3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6" fontId="76" fillId="0" borderId="0" applyProtection="0"/>
    <xf numFmtId="0" fontId="75" fillId="0" borderId="0">
      <alignment vertical="top"/>
    </xf>
    <xf numFmtId="0" fontId="76" fillId="30" borderId="16" applyNumberFormat="0" applyFont="0" applyAlignment="0" applyProtection="0"/>
    <xf numFmtId="176" fontId="76" fillId="0" borderId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66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67" borderId="0" applyNumberFormat="0" applyBorder="0" applyAlignment="0" applyProtection="0"/>
    <xf numFmtId="0" fontId="5" fillId="47" borderId="0" applyNumberFormat="0" applyBorder="0" applyAlignment="0" applyProtection="0"/>
    <xf numFmtId="0" fontId="5" fillId="62" borderId="0" applyNumberFormat="0" applyBorder="0" applyAlignment="0" applyProtection="0"/>
    <xf numFmtId="0" fontId="5" fillId="51" borderId="0" applyNumberFormat="0" applyBorder="0" applyAlignment="0" applyProtection="0"/>
    <xf numFmtId="0" fontId="5" fillId="58" borderId="0" applyNumberFormat="0" applyBorder="0" applyAlignment="0" applyProtection="0"/>
    <xf numFmtId="0" fontId="5" fillId="54" borderId="0" applyNumberFormat="0" applyBorder="0" applyAlignment="0" applyProtection="0"/>
    <xf numFmtId="0" fontId="5" fillId="50" borderId="0" applyNumberFormat="0" applyBorder="0" applyAlignment="0" applyProtection="0"/>
    <xf numFmtId="0" fontId="5" fillId="4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4" borderId="3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3" borderId="0" applyNumberFormat="0" applyBorder="0" applyAlignment="0" applyProtection="0"/>
    <xf numFmtId="0" fontId="4" fillId="59" borderId="0" applyNumberFormat="0" applyBorder="0" applyAlignment="0" applyProtection="0"/>
    <xf numFmtId="0" fontId="4" fillId="66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7" borderId="0" applyNumberFormat="0" applyBorder="0" applyAlignment="0" applyProtection="0"/>
    <xf numFmtId="0" fontId="4" fillId="47" borderId="0" applyNumberFormat="0" applyBorder="0" applyAlignment="0" applyProtection="0"/>
    <xf numFmtId="0" fontId="4" fillId="62" borderId="0" applyNumberFormat="0" applyBorder="0" applyAlignment="0" applyProtection="0"/>
    <xf numFmtId="0" fontId="4" fillId="51" borderId="0" applyNumberFormat="0" applyBorder="0" applyAlignment="0" applyProtection="0"/>
    <xf numFmtId="0" fontId="4" fillId="58" borderId="0" applyNumberFormat="0" applyBorder="0" applyAlignment="0" applyProtection="0"/>
    <xf numFmtId="0" fontId="4" fillId="54" borderId="0" applyNumberFormat="0" applyBorder="0" applyAlignment="0" applyProtection="0"/>
    <xf numFmtId="0" fontId="4" fillId="50" borderId="0" applyNumberFormat="0" applyBorder="0" applyAlignment="0" applyProtection="0"/>
    <xf numFmtId="0" fontId="4" fillId="4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76" fillId="0" borderId="0" applyProtection="0"/>
    <xf numFmtId="9" fontId="9" fillId="0" borderId="0" applyFont="0" applyFill="0" applyBorder="0" applyAlignment="0" applyProtection="0"/>
    <xf numFmtId="0" fontId="13" fillId="0" borderId="0"/>
    <xf numFmtId="0" fontId="167" fillId="0" borderId="0"/>
    <xf numFmtId="43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7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6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7" borderId="0" applyNumberFormat="0" applyBorder="0" applyAlignment="0" applyProtection="0"/>
    <xf numFmtId="0" fontId="3" fillId="47" borderId="0" applyNumberFormat="0" applyBorder="0" applyAlignment="0" applyProtection="0"/>
    <xf numFmtId="0" fontId="3" fillId="62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3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6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7" borderId="0" applyNumberFormat="0" applyBorder="0" applyAlignment="0" applyProtection="0"/>
    <xf numFmtId="0" fontId="3" fillId="47" borderId="0" applyNumberFormat="0" applyBorder="0" applyAlignment="0" applyProtection="0"/>
    <xf numFmtId="0" fontId="3" fillId="62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3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6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7" borderId="0" applyNumberFormat="0" applyBorder="0" applyAlignment="0" applyProtection="0"/>
    <xf numFmtId="0" fontId="3" fillId="47" borderId="0" applyNumberFormat="0" applyBorder="0" applyAlignment="0" applyProtection="0"/>
    <xf numFmtId="0" fontId="3" fillId="62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3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6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7" borderId="0" applyNumberFormat="0" applyBorder="0" applyAlignment="0" applyProtection="0"/>
    <xf numFmtId="0" fontId="3" fillId="47" borderId="0" applyNumberFormat="0" applyBorder="0" applyAlignment="0" applyProtection="0"/>
    <xf numFmtId="0" fontId="3" fillId="62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3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7" fillId="0" borderId="0"/>
  </cellStyleXfs>
  <cellXfs count="392">
    <xf numFmtId="0" fontId="0" fillId="0" borderId="0" xfId="0"/>
    <xf numFmtId="0" fontId="11" fillId="0" borderId="0" xfId="0" applyFont="1"/>
    <xf numFmtId="0" fontId="100" fillId="0" borderId="0" xfId="0" applyFont="1"/>
    <xf numFmtId="0" fontId="0" fillId="0" borderId="0" xfId="0" applyFill="1"/>
    <xf numFmtId="0" fontId="60" fillId="0" borderId="0" xfId="0" applyFont="1"/>
    <xf numFmtId="263" fontId="11" fillId="0" borderId="0" xfId="119" applyNumberFormat="1" applyFont="1" applyAlignment="1">
      <alignment vertical="top"/>
    </xf>
    <xf numFmtId="176" fontId="11" fillId="0" borderId="0" xfId="274" applyFont="1" applyAlignment="1">
      <alignment horizontal="left"/>
    </xf>
    <xf numFmtId="263" fontId="11" fillId="0" borderId="0" xfId="119" applyNumberFormat="1" applyFont="1" applyAlignment="1">
      <alignment horizontal="center"/>
    </xf>
    <xf numFmtId="263" fontId="11" fillId="0" borderId="0" xfId="119" applyNumberFormat="1" applyFont="1"/>
    <xf numFmtId="0" fontId="11" fillId="0" borderId="0" xfId="277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176" fontId="9" fillId="0" borderId="0" xfId="274" applyFont="1" applyAlignment="1">
      <alignment horizontal="left"/>
    </xf>
    <xf numFmtId="0" fontId="11" fillId="0" borderId="0" xfId="263" applyFont="1" applyAlignment="1">
      <alignment horizontal="center"/>
    </xf>
    <xf numFmtId="0" fontId="106" fillId="0" borderId="0" xfId="0" applyFont="1"/>
    <xf numFmtId="0" fontId="106" fillId="0" borderId="0" xfId="0" applyFont="1" applyAlignment="1">
      <alignment wrapText="1"/>
    </xf>
    <xf numFmtId="265" fontId="106" fillId="0" borderId="0" xfId="147" applyNumberFormat="1" applyFont="1"/>
    <xf numFmtId="0" fontId="106" fillId="0" borderId="0" xfId="0" applyFont="1" applyAlignment="1">
      <alignment horizontal="right"/>
    </xf>
    <xf numFmtId="0" fontId="106" fillId="0" borderId="1" xfId="0" applyFont="1" applyBorder="1"/>
    <xf numFmtId="0" fontId="106" fillId="0" borderId="0" xfId="0" applyFont="1" applyAlignment="1">
      <alignment horizontal="center" wrapText="1"/>
    </xf>
    <xf numFmtId="265" fontId="11" fillId="0" borderId="0" xfId="147" applyNumberFormat="1" applyFont="1"/>
    <xf numFmtId="265" fontId="104" fillId="0" borderId="0" xfId="147" applyNumberFormat="1" applyFont="1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top" wrapText="1"/>
    </xf>
    <xf numFmtId="0" fontId="112" fillId="0" borderId="13" xfId="0" applyFont="1" applyBorder="1"/>
    <xf numFmtId="0" fontId="112" fillId="0" borderId="8" xfId="0" applyFont="1" applyBorder="1" applyAlignment="1">
      <alignment wrapText="1"/>
    </xf>
    <xf numFmtId="0" fontId="60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13" fillId="0" borderId="0" xfId="0" applyFont="1" applyBorder="1"/>
    <xf numFmtId="265" fontId="11" fillId="36" borderId="0" xfId="147" applyNumberFormat="1" applyFont="1" applyFill="1"/>
    <xf numFmtId="0" fontId="106" fillId="36" borderId="0" xfId="0" applyFont="1" applyFill="1" applyAlignment="1">
      <alignment horizontal="center" wrapText="1"/>
    </xf>
    <xf numFmtId="0" fontId="106" fillId="36" borderId="0" xfId="0" applyFont="1" applyFill="1"/>
    <xf numFmtId="0" fontId="9" fillId="0" borderId="0" xfId="0" applyFont="1"/>
    <xf numFmtId="0" fontId="0" fillId="0" borderId="0" xfId="0" applyAlignment="1">
      <alignment horizontal="left"/>
    </xf>
    <xf numFmtId="3" fontId="0" fillId="0" borderId="0" xfId="119" applyNumberFormat="1" applyFont="1"/>
    <xf numFmtId="3" fontId="0" fillId="0" borderId="0" xfId="0" applyNumberFormat="1"/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44" fillId="0" borderId="0" xfId="273" applyFont="1" applyFill="1" applyBorder="1" applyAlignment="1">
      <alignment vertical="top" wrapText="1"/>
    </xf>
    <xf numFmtId="265" fontId="8" fillId="0" borderId="0" xfId="517" applyNumberFormat="1"/>
    <xf numFmtId="0" fontId="8" fillId="0" borderId="0" xfId="517"/>
    <xf numFmtId="265" fontId="8" fillId="0" borderId="0" xfId="519" applyNumberFormat="1" applyFont="1" applyAlignment="1"/>
    <xf numFmtId="176" fontId="8" fillId="0" borderId="0" xfId="517" applyNumberFormat="1" applyFont="1" applyFill="1" applyAlignment="1"/>
    <xf numFmtId="176" fontId="115" fillId="0" borderId="0" xfId="517" applyNumberFormat="1" applyFont="1" applyBorder="1" applyAlignment="1">
      <alignment horizontal="center"/>
    </xf>
    <xf numFmtId="176" fontId="115" fillId="0" borderId="0" xfId="517" applyNumberFormat="1" applyFont="1" applyFill="1" applyBorder="1" applyAlignment="1">
      <alignment horizontal="center"/>
    </xf>
    <xf numFmtId="176" fontId="115" fillId="0" borderId="1" xfId="517" applyNumberFormat="1" applyFont="1" applyBorder="1" applyAlignment="1">
      <alignment horizontal="center"/>
    </xf>
    <xf numFmtId="176" fontId="115" fillId="0" borderId="1" xfId="517" applyNumberFormat="1" applyFont="1" applyFill="1" applyBorder="1" applyAlignment="1">
      <alignment horizontal="center"/>
    </xf>
    <xf numFmtId="176" fontId="116" fillId="0" borderId="0" xfId="521" applyFont="1" applyFill="1" applyBorder="1" applyAlignment="1"/>
    <xf numFmtId="263" fontId="8" fillId="0" borderId="0" xfId="518" applyNumberFormat="1" applyFont="1" applyAlignment="1"/>
    <xf numFmtId="10" fontId="8" fillId="0" borderId="0" xfId="520" applyNumberFormat="1" applyFont="1"/>
    <xf numFmtId="263" fontId="8" fillId="0" borderId="1" xfId="518" applyNumberFormat="1" applyFont="1" applyFill="1" applyBorder="1" applyAlignment="1"/>
    <xf numFmtId="0" fontId="8" fillId="0" borderId="0" xfId="518" applyNumberFormat="1" applyFont="1" applyAlignment="1">
      <alignment horizontal="center"/>
    </xf>
    <xf numFmtId="263" fontId="8" fillId="0" borderId="0" xfId="518" applyNumberFormat="1" applyFont="1" applyFill="1" applyBorder="1" applyAlignment="1"/>
    <xf numFmtId="265" fontId="114" fillId="0" borderId="27" xfId="519" applyNumberFormat="1" applyFont="1" applyBorder="1" applyAlignment="1"/>
    <xf numFmtId="176" fontId="8" fillId="0" borderId="0" xfId="517" quotePrefix="1" applyNumberFormat="1" applyFont="1" applyAlignment="1">
      <alignment horizontal="center"/>
    </xf>
    <xf numFmtId="216" fontId="8" fillId="0" borderId="0" xfId="517" quotePrefix="1" applyNumberFormat="1" applyFont="1" applyAlignment="1">
      <alignment horizontal="center"/>
    </xf>
    <xf numFmtId="176" fontId="116" fillId="0" borderId="0" xfId="517" quotePrefix="1" applyNumberFormat="1" applyFont="1" applyBorder="1" applyAlignment="1">
      <alignment horizontal="center"/>
    </xf>
    <xf numFmtId="176" fontId="115" fillId="0" borderId="0" xfId="517" applyNumberFormat="1" applyFont="1" applyBorder="1" applyAlignment="1">
      <alignment horizontal="left"/>
    </xf>
    <xf numFmtId="176" fontId="114" fillId="0" borderId="1" xfId="517" applyNumberFormat="1" applyFont="1" applyBorder="1" applyAlignment="1"/>
    <xf numFmtId="176" fontId="114" fillId="0" borderId="0" xfId="517" applyNumberFormat="1" applyFont="1" applyAlignment="1"/>
    <xf numFmtId="176" fontId="8" fillId="0" borderId="0" xfId="517" applyNumberFormat="1" applyFont="1" applyBorder="1" applyAlignment="1"/>
    <xf numFmtId="176" fontId="8" fillId="0" borderId="0" xfId="517" quotePrefix="1" applyNumberFormat="1" applyAlignment="1"/>
    <xf numFmtId="3" fontId="31" fillId="0" borderId="0" xfId="596" applyNumberFormat="1" applyFont="1" applyFill="1" applyBorder="1" applyAlignment="1"/>
    <xf numFmtId="0" fontId="114" fillId="0" borderId="0" xfId="517" quotePrefix="1" applyNumberFormat="1" applyFont="1" applyAlignment="1">
      <alignment horizontal="center"/>
    </xf>
    <xf numFmtId="176" fontId="114" fillId="0" borderId="0" xfId="517" quotePrefix="1" applyNumberFormat="1" applyFont="1" applyAlignment="1">
      <alignment horizontal="center"/>
    </xf>
    <xf numFmtId="176" fontId="115" fillId="0" borderId="0" xfId="517" quotePrefix="1" applyNumberFormat="1" applyFont="1" applyBorder="1" applyAlignment="1">
      <alignment horizontal="center"/>
    </xf>
    <xf numFmtId="0" fontId="0" fillId="0" borderId="0" xfId="0" applyFill="1"/>
    <xf numFmtId="0" fontId="165" fillId="0" borderId="0" xfId="0" applyFont="1"/>
    <xf numFmtId="43" fontId="9" fillId="0" borderId="0" xfId="119" applyFont="1" applyFill="1"/>
    <xf numFmtId="0" fontId="9" fillId="0" borderId="0" xfId="2768"/>
    <xf numFmtId="0" fontId="60" fillId="0" borderId="0" xfId="276" applyFont="1" applyFill="1" applyBorder="1">
      <alignment vertical="top"/>
    </xf>
    <xf numFmtId="0" fontId="60" fillId="0" borderId="0" xfId="277" applyFont="1">
      <alignment vertical="top"/>
    </xf>
    <xf numFmtId="0" fontId="9" fillId="0" borderId="0" xfId="277" applyFont="1">
      <alignment vertical="top"/>
    </xf>
    <xf numFmtId="0" fontId="75" fillId="0" borderId="0" xfId="277">
      <alignment vertical="top"/>
    </xf>
    <xf numFmtId="0" fontId="60" fillId="0" borderId="1" xfId="276" applyFont="1" applyFill="1" applyBorder="1">
      <alignment vertical="top"/>
    </xf>
    <xf numFmtId="0" fontId="9" fillId="0" borderId="0" xfId="2768" applyFont="1"/>
    <xf numFmtId="0" fontId="9" fillId="32" borderId="0" xfId="275" applyFont="1" applyFill="1" applyAlignment="1">
      <alignment horizontal="right"/>
    </xf>
    <xf numFmtId="0" fontId="9" fillId="32" borderId="0" xfId="2768" applyFill="1"/>
    <xf numFmtId="0" fontId="9" fillId="32" borderId="0" xfId="275" applyFont="1" applyFill="1"/>
    <xf numFmtId="0" fontId="60" fillId="32" borderId="0" xfId="277" applyFont="1" applyFill="1">
      <alignment vertical="top"/>
    </xf>
    <xf numFmtId="0" fontId="9" fillId="0" borderId="22" xfId="275" quotePrefix="1" applyFont="1" applyFill="1" applyBorder="1" applyAlignment="1">
      <alignment horizontal="left"/>
    </xf>
    <xf numFmtId="0" fontId="9" fillId="0" borderId="18" xfId="275" quotePrefix="1" applyFont="1" applyFill="1" applyBorder="1" applyAlignment="1">
      <alignment horizontal="left"/>
    </xf>
    <xf numFmtId="0" fontId="9" fillId="0" borderId="23" xfId="275" applyFont="1" applyFill="1" applyBorder="1"/>
    <xf numFmtId="0" fontId="9" fillId="0" borderId="18" xfId="275" applyFont="1" applyBorder="1"/>
    <xf numFmtId="0" fontId="9" fillId="0" borderId="23" xfId="277" applyFont="1" applyBorder="1">
      <alignment vertical="top"/>
    </xf>
    <xf numFmtId="0" fontId="60" fillId="32" borderId="22" xfId="277" applyFont="1" applyFill="1" applyBorder="1">
      <alignment vertical="top"/>
    </xf>
    <xf numFmtId="0" fontId="60" fillId="32" borderId="18" xfId="277" applyFont="1" applyFill="1" applyBorder="1">
      <alignment vertical="top"/>
    </xf>
    <xf numFmtId="0" fontId="60" fillId="32" borderId="23" xfId="277" applyFont="1" applyFill="1" applyBorder="1">
      <alignment vertical="top"/>
    </xf>
    <xf numFmtId="0" fontId="100" fillId="0" borderId="0" xfId="2768" applyFont="1"/>
    <xf numFmtId="0" fontId="60" fillId="0" borderId="0" xfId="275" applyFont="1" applyAlignment="1">
      <alignment horizontal="right"/>
    </xf>
    <xf numFmtId="0" fontId="60" fillId="0" borderId="22" xfId="2768" applyFont="1" applyBorder="1"/>
    <xf numFmtId="0" fontId="9" fillId="0" borderId="22" xfId="277" applyFont="1" applyBorder="1">
      <alignment vertical="top"/>
    </xf>
    <xf numFmtId="0" fontId="9" fillId="0" borderId="0" xfId="2768" applyFill="1"/>
    <xf numFmtId="0" fontId="101" fillId="35" borderId="0" xfId="275" applyFont="1" applyFill="1" applyAlignment="1"/>
    <xf numFmtId="0" fontId="60" fillId="0" borderId="0" xfId="277" applyFont="1" applyFill="1">
      <alignment vertical="top"/>
    </xf>
    <xf numFmtId="0" fontId="60" fillId="0" borderId="0" xfId="275" applyFont="1" applyFill="1" applyAlignment="1">
      <alignment horizontal="right"/>
    </xf>
    <xf numFmtId="3" fontId="102" fillId="35" borderId="0" xfId="272" applyNumberFormat="1" applyFont="1" applyFill="1" applyAlignment="1">
      <alignment horizontal="center" wrapText="1"/>
    </xf>
    <xf numFmtId="0" fontId="9" fillId="0" borderId="14" xfId="275" applyFont="1" applyFill="1" applyBorder="1"/>
    <xf numFmtId="0" fontId="9" fillId="0" borderId="25" xfId="275" applyFont="1" applyFill="1" applyBorder="1"/>
    <xf numFmtId="263" fontId="100" fillId="0" borderId="0" xfId="119" applyNumberFormat="1" applyFont="1"/>
    <xf numFmtId="263" fontId="9" fillId="0" borderId="0" xfId="119" applyNumberFormat="1" applyFont="1"/>
    <xf numFmtId="176" fontId="9" fillId="0" borderId="0" xfId="274" applyFont="1" applyAlignment="1">
      <alignment horizontal="left"/>
    </xf>
    <xf numFmtId="43" fontId="9" fillId="0" borderId="0" xfId="2768" applyNumberFormat="1" applyBorder="1"/>
    <xf numFmtId="0" fontId="9" fillId="0" borderId="1" xfId="2768" applyFont="1" applyFill="1" applyBorder="1" applyAlignment="1">
      <alignment horizontal="center"/>
    </xf>
    <xf numFmtId="0" fontId="60" fillId="32" borderId="14" xfId="277" applyFont="1" applyFill="1" applyBorder="1">
      <alignment vertical="top"/>
    </xf>
    <xf numFmtId="0" fontId="9" fillId="0" borderId="24" xfId="275" quotePrefix="1" applyFont="1" applyBorder="1" applyAlignment="1">
      <alignment horizontal="left"/>
    </xf>
    <xf numFmtId="0" fontId="9" fillId="0" borderId="14" xfId="275" quotePrefix="1" applyFont="1" applyBorder="1" applyAlignment="1">
      <alignment horizontal="left"/>
    </xf>
    <xf numFmtId="0" fontId="9" fillId="0" borderId="14" xfId="275" applyFont="1" applyBorder="1"/>
    <xf numFmtId="0" fontId="9" fillId="0" borderId="25" xfId="275" applyFont="1" applyBorder="1"/>
    <xf numFmtId="43" fontId="9" fillId="0" borderId="0" xfId="2768" applyNumberFormat="1"/>
    <xf numFmtId="43" fontId="9" fillId="0" borderId="0" xfId="119" applyFont="1"/>
    <xf numFmtId="14" fontId="9" fillId="0" borderId="0" xfId="2768" applyNumberFormat="1"/>
    <xf numFmtId="266" fontId="9" fillId="0" borderId="0" xfId="119" applyNumberFormat="1" applyFont="1" applyFill="1" applyBorder="1" applyAlignment="1">
      <alignment horizontal="right" vertical="top"/>
    </xf>
    <xf numFmtId="43" fontId="9" fillId="0" borderId="0" xfId="2768" applyNumberFormat="1" applyFont="1"/>
    <xf numFmtId="43" fontId="9" fillId="0" borderId="0" xfId="119" applyFont="1" applyBorder="1"/>
    <xf numFmtId="0" fontId="9" fillId="0" borderId="0" xfId="2768" applyFont="1" applyFill="1"/>
    <xf numFmtId="3" fontId="9" fillId="0" borderId="0" xfId="119" applyNumberFormat="1" applyFont="1"/>
    <xf numFmtId="3" fontId="100" fillId="0" borderId="0" xfId="119" applyNumberFormat="1" applyFont="1"/>
    <xf numFmtId="3" fontId="9" fillId="0" borderId="0" xfId="2768" applyNumberFormat="1" applyFont="1"/>
    <xf numFmtId="3" fontId="9" fillId="0" borderId="0" xfId="277" applyNumberFormat="1" applyFont="1" applyFill="1" applyBorder="1" applyAlignment="1">
      <alignment horizontal="right" vertical="top"/>
    </xf>
    <xf numFmtId="3" fontId="100" fillId="0" borderId="0" xfId="2768" applyNumberFormat="1" applyFont="1"/>
    <xf numFmtId="3" fontId="9" fillId="0" borderId="0" xfId="277" applyNumberFormat="1" applyFont="1">
      <alignment vertical="top"/>
    </xf>
    <xf numFmtId="3" fontId="9" fillId="0" borderId="0" xfId="119" applyNumberFormat="1" applyFont="1" applyAlignment="1">
      <alignment vertical="top"/>
    </xf>
    <xf numFmtId="3" fontId="102" fillId="35" borderId="0" xfId="119" applyNumberFormat="1" applyFont="1" applyFill="1" applyAlignment="1">
      <alignment horizontal="center" wrapText="1"/>
    </xf>
    <xf numFmtId="3" fontId="9" fillId="0" borderId="0" xfId="119" applyNumberFormat="1" applyFont="1" applyFill="1" applyBorder="1" applyAlignment="1">
      <alignment horizontal="right" vertical="top"/>
    </xf>
    <xf numFmtId="3" fontId="9" fillId="0" borderId="0" xfId="119" applyNumberFormat="1" applyFont="1" applyBorder="1"/>
    <xf numFmtId="3" fontId="9" fillId="0" borderId="0" xfId="119" applyNumberFormat="1" applyFont="1" applyFill="1" applyBorder="1" applyAlignment="1">
      <alignment horizontal="right"/>
    </xf>
    <xf numFmtId="3" fontId="9" fillId="0" borderId="0" xfId="275" applyNumberFormat="1" applyFont="1" applyFill="1" applyBorder="1" applyAlignment="1">
      <alignment horizontal="right"/>
    </xf>
    <xf numFmtId="3" fontId="9" fillId="0" borderId="0" xfId="119" applyNumberFormat="1" applyFont="1" applyFill="1" applyAlignment="1">
      <alignment horizontal="right"/>
    </xf>
    <xf numFmtId="3" fontId="9" fillId="0" borderId="0" xfId="119" applyNumberFormat="1" applyFont="1" applyAlignment="1">
      <alignment horizontal="center"/>
    </xf>
    <xf numFmtId="3" fontId="9" fillId="0" borderId="0" xfId="277" applyNumberFormat="1" applyFont="1" applyAlignment="1">
      <alignment horizontal="center" vertical="top"/>
    </xf>
    <xf numFmtId="0" fontId="9" fillId="0" borderId="0" xfId="277" applyNumberFormat="1" applyFont="1" applyFill="1" applyBorder="1" applyAlignment="1">
      <alignment horizontal="right" vertical="top"/>
    </xf>
    <xf numFmtId="272" fontId="9" fillId="0" borderId="0" xfId="2768" applyNumberFormat="1" applyFont="1"/>
    <xf numFmtId="2" fontId="9" fillId="0" borderId="0" xfId="2768" applyNumberFormat="1" applyFont="1" applyAlignment="1">
      <alignment horizontal="center"/>
    </xf>
    <xf numFmtId="273" fontId="9" fillId="0" borderId="0" xfId="2768" applyNumberFormat="1" applyFont="1"/>
    <xf numFmtId="0" fontId="166" fillId="0" borderId="0" xfId="2768" applyFont="1" applyFill="1"/>
    <xf numFmtId="0" fontId="9" fillId="0" borderId="0" xfId="2773"/>
    <xf numFmtId="0" fontId="60" fillId="0" borderId="0" xfId="275" applyFont="1" applyAlignment="1">
      <alignment horizontal="right"/>
    </xf>
    <xf numFmtId="0" fontId="9" fillId="0" borderId="0" xfId="2773" applyFill="1"/>
    <xf numFmtId="227" fontId="102" fillId="35" borderId="0" xfId="272" applyNumberFormat="1" applyFont="1" applyFill="1" applyAlignment="1">
      <alignment horizontal="center" wrapText="1"/>
    </xf>
    <xf numFmtId="0" fontId="60" fillId="0" borderId="0" xfId="2773" applyFont="1"/>
    <xf numFmtId="0" fontId="9" fillId="0" borderId="24" xfId="275" quotePrefix="1" applyFont="1" applyFill="1" applyBorder="1" applyAlignment="1">
      <alignment horizontal="left"/>
    </xf>
    <xf numFmtId="0" fontId="9" fillId="0" borderId="14" xfId="275" applyFont="1" applyFill="1" applyBorder="1"/>
    <xf numFmtId="0" fontId="9" fillId="0" borderId="25" xfId="275" applyFont="1" applyFill="1" applyBorder="1"/>
    <xf numFmtId="176" fontId="9" fillId="0" borderId="0" xfId="274" applyFont="1" applyAlignment="1">
      <alignment horizontal="left"/>
    </xf>
    <xf numFmtId="0" fontId="100" fillId="0" borderId="0" xfId="809" applyFont="1" applyAlignment="1">
      <alignment horizontal="center"/>
    </xf>
    <xf numFmtId="0" fontId="9" fillId="0" borderId="0" xfId="809" applyAlignment="1">
      <alignment horizontal="center"/>
    </xf>
    <xf numFmtId="0" fontId="9" fillId="0" borderId="0" xfId="277" applyFont="1" applyAlignment="1">
      <alignment horizontal="center" vertical="top"/>
    </xf>
    <xf numFmtId="0" fontId="9" fillId="0" borderId="0" xfId="2773" applyAlignment="1">
      <alignment horizontal="center"/>
    </xf>
    <xf numFmtId="0" fontId="9" fillId="0" borderId="0" xfId="809" applyAlignment="1">
      <alignment horizontal="center"/>
    </xf>
    <xf numFmtId="0" fontId="60" fillId="0" borderId="0" xfId="809" applyFont="1"/>
    <xf numFmtId="0" fontId="9" fillId="0" borderId="0" xfId="2773" applyFont="1" applyAlignment="1">
      <alignment horizontal="center" wrapText="1"/>
    </xf>
    <xf numFmtId="263" fontId="103" fillId="0" borderId="0" xfId="2773" applyNumberFormat="1" applyFont="1" applyAlignment="1">
      <alignment horizontal="center"/>
    </xf>
    <xf numFmtId="0" fontId="103" fillId="0" borderId="0" xfId="2773" applyFont="1" applyAlignment="1">
      <alignment horizontal="center"/>
    </xf>
    <xf numFmtId="0" fontId="103" fillId="0" borderId="0" xfId="2773" applyFont="1"/>
    <xf numFmtId="0" fontId="101" fillId="35" borderId="0" xfId="275" applyFont="1" applyFill="1" applyAlignment="1">
      <alignment horizontal="center"/>
    </xf>
    <xf numFmtId="0" fontId="9" fillId="0" borderId="0" xfId="2773" applyFont="1" applyAlignment="1">
      <alignment wrapText="1"/>
    </xf>
    <xf numFmtId="0" fontId="110" fillId="35" borderId="0" xfId="2773" applyFont="1" applyFill="1" applyAlignment="1">
      <alignment horizontal="center"/>
    </xf>
    <xf numFmtId="0" fontId="110" fillId="35" borderId="0" xfId="2773" applyFont="1" applyFill="1" applyAlignment="1">
      <alignment horizontal="center" wrapText="1"/>
    </xf>
    <xf numFmtId="0" fontId="60" fillId="0" borderId="0" xfId="275" applyFont="1" applyAlignment="1">
      <alignment horizontal="left"/>
    </xf>
    <xf numFmtId="263" fontId="100" fillId="0" borderId="0" xfId="1069" applyNumberFormat="1" applyFont="1"/>
    <xf numFmtId="263" fontId="9" fillId="0" borderId="0" xfId="1069" applyNumberFormat="1" applyFont="1" applyAlignment="1">
      <alignment horizontal="center"/>
    </xf>
    <xf numFmtId="263" fontId="9" fillId="0" borderId="0" xfId="1069" applyNumberFormat="1" applyFont="1"/>
    <xf numFmtId="263" fontId="102" fillId="35" borderId="0" xfId="1069" applyNumberFormat="1" applyFont="1" applyFill="1" applyAlignment="1">
      <alignment horizontal="center" wrapText="1"/>
    </xf>
    <xf numFmtId="263" fontId="23" fillId="0" borderId="0" xfId="1069" applyNumberFormat="1" applyFont="1" applyBorder="1" applyAlignment="1">
      <alignment horizontal="right" vertical="top"/>
    </xf>
    <xf numFmtId="263" fontId="23" fillId="0" borderId="0" xfId="2773" applyNumberFormat="1" applyFont="1" applyBorder="1" applyAlignment="1">
      <alignment horizontal="center"/>
    </xf>
    <xf numFmtId="263" fontId="23" fillId="0" borderId="0" xfId="1069" applyNumberFormat="1" applyFont="1" applyBorder="1" applyAlignment="1">
      <alignment horizontal="center" vertical="top"/>
    </xf>
    <xf numFmtId="263" fontId="60" fillId="0" borderId="0" xfId="809" applyNumberFormat="1" applyFont="1" applyFill="1" applyAlignment="1">
      <alignment horizontal="center"/>
    </xf>
    <xf numFmtId="263" fontId="9" fillId="0" borderId="0" xfId="1069" applyNumberFormat="1" applyFont="1" applyBorder="1"/>
    <xf numFmtId="263" fontId="9" fillId="0" borderId="0" xfId="1069" applyNumberFormat="1" applyFont="1" applyBorder="1" applyAlignment="1">
      <alignment horizontal="center"/>
    </xf>
    <xf numFmtId="263" fontId="9" fillId="0" borderId="0" xfId="2773" applyNumberFormat="1" applyBorder="1"/>
    <xf numFmtId="263" fontId="60" fillId="0" borderId="0" xfId="1069" applyNumberFormat="1" applyFont="1" applyAlignment="1">
      <alignment horizontal="center"/>
    </xf>
    <xf numFmtId="263" fontId="103" fillId="0" borderId="0" xfId="1069" applyNumberFormat="1" applyFont="1" applyAlignment="1">
      <alignment horizontal="center"/>
    </xf>
    <xf numFmtId="0" fontId="60" fillId="0" borderId="0" xfId="2773" applyFont="1" applyFill="1"/>
    <xf numFmtId="263" fontId="105" fillId="0" borderId="0" xfId="1069" applyNumberFormat="1" applyFont="1" applyFill="1" applyAlignment="1">
      <alignment horizontal="center" wrapText="1"/>
    </xf>
    <xf numFmtId="43" fontId="9" fillId="0" borderId="0" xfId="2773" applyNumberFormat="1"/>
    <xf numFmtId="43" fontId="9" fillId="0" borderId="0" xfId="119" applyFont="1"/>
    <xf numFmtId="263" fontId="9" fillId="0" borderId="22" xfId="119" applyNumberFormat="1" applyFont="1" applyBorder="1" applyAlignment="1">
      <alignment horizontal="center"/>
    </xf>
    <xf numFmtId="263" fontId="9" fillId="0" borderId="18" xfId="119" applyNumberFormat="1" applyFont="1" applyBorder="1" applyAlignment="1">
      <alignment horizontal="center"/>
    </xf>
    <xf numFmtId="263" fontId="9" fillId="0" borderId="23" xfId="119" applyNumberFormat="1" applyFont="1" applyBorder="1" applyAlignment="1">
      <alignment horizontal="center"/>
    </xf>
    <xf numFmtId="263" fontId="9" fillId="0" borderId="0" xfId="1069" applyNumberFormat="1" applyFont="1" applyAlignment="1">
      <alignment vertical="top"/>
    </xf>
    <xf numFmtId="0" fontId="9" fillId="0" borderId="0" xfId="277" applyFont="1" applyBorder="1" applyAlignment="1">
      <alignment horizontal="center" vertical="top"/>
    </xf>
    <xf numFmtId="0" fontId="9" fillId="0" borderId="0" xfId="277" applyFont="1" applyFill="1" applyBorder="1" applyAlignment="1">
      <alignment horizontal="center" vertical="top"/>
    </xf>
    <xf numFmtId="0" fontId="9" fillId="0" borderId="0" xfId="2773" applyFont="1" applyFill="1"/>
    <xf numFmtId="0" fontId="9" fillId="0" borderId="18" xfId="275" applyFont="1" applyFill="1" applyBorder="1" applyAlignment="1">
      <alignment horizontal="left"/>
    </xf>
    <xf numFmtId="0" fontId="9" fillId="0" borderId="0" xfId="275" applyFont="1" applyFill="1" applyBorder="1"/>
    <xf numFmtId="0" fontId="9" fillId="0" borderId="0" xfId="1069" applyNumberFormat="1" applyFont="1" applyAlignment="1">
      <alignment horizontal="center"/>
    </xf>
    <xf numFmtId="3" fontId="9" fillId="0" borderId="0" xfId="1069" applyNumberFormat="1" applyFont="1"/>
    <xf numFmtId="37" fontId="23" fillId="0" borderId="0" xfId="1069" applyNumberFormat="1" applyFont="1" applyBorder="1" applyAlignment="1">
      <alignment horizontal="right" vertical="top"/>
    </xf>
    <xf numFmtId="37" fontId="23" fillId="0" borderId="0" xfId="2773" applyNumberFormat="1" applyFont="1" applyBorder="1" applyAlignment="1">
      <alignment horizontal="center"/>
    </xf>
    <xf numFmtId="0" fontId="60" fillId="0" borderId="30" xfId="275" applyFont="1" applyFill="1" applyBorder="1"/>
    <xf numFmtId="263" fontId="9" fillId="0" borderId="0" xfId="1069" applyNumberFormat="1" applyFont="1" applyFill="1" applyBorder="1" applyAlignment="1">
      <alignment horizontal="center"/>
    </xf>
    <xf numFmtId="0" fontId="9" fillId="0" borderId="0" xfId="2773" applyFont="1" applyAlignment="1">
      <alignment horizontal="center"/>
    </xf>
    <xf numFmtId="0" fontId="9" fillId="0" borderId="0" xfId="516"/>
    <xf numFmtId="0" fontId="9" fillId="0" borderId="0" xfId="516" applyAlignment="1">
      <alignment horizontal="center"/>
    </xf>
    <xf numFmtId="0" fontId="9" fillId="0" borderId="24" xfId="275" quotePrefix="1" applyFont="1" applyFill="1" applyBorder="1" applyAlignment="1">
      <alignment horizontal="center"/>
    </xf>
    <xf numFmtId="263" fontId="9" fillId="0" borderId="3" xfId="119" applyNumberFormat="1" applyFont="1" applyBorder="1"/>
    <xf numFmtId="0" fontId="9" fillId="0" borderId="14" xfId="275" applyFont="1" applyFill="1" applyBorder="1" applyAlignment="1">
      <alignment horizontal="center"/>
    </xf>
    <xf numFmtId="263" fontId="9" fillId="0" borderId="0" xfId="119" applyNumberFormat="1" applyFont="1" applyBorder="1"/>
    <xf numFmtId="263" fontId="9" fillId="0" borderId="0" xfId="119" applyNumberFormat="1" applyFont="1" applyBorder="1" applyAlignment="1">
      <alignment horizontal="center"/>
    </xf>
    <xf numFmtId="263" fontId="9" fillId="0" borderId="1" xfId="119" applyNumberFormat="1" applyFont="1" applyBorder="1"/>
    <xf numFmtId="263" fontId="9" fillId="0" borderId="24" xfId="1069" quotePrefix="1" applyNumberFormat="1" applyFont="1" applyFill="1" applyBorder="1" applyAlignment="1">
      <alignment horizontal="center"/>
    </xf>
    <xf numFmtId="263" fontId="9" fillId="0" borderId="29" xfId="119" applyNumberFormat="1" applyFont="1" applyBorder="1" applyAlignment="1">
      <alignment horizontal="right"/>
    </xf>
    <xf numFmtId="263" fontId="9" fillId="0" borderId="14" xfId="1069" applyNumberFormat="1" applyFont="1" applyFill="1" applyBorder="1" applyAlignment="1">
      <alignment horizontal="center"/>
    </xf>
    <xf numFmtId="263" fontId="9" fillId="0" borderId="19" xfId="119" applyNumberFormat="1" applyFont="1" applyBorder="1" applyAlignment="1">
      <alignment horizontal="right"/>
    </xf>
    <xf numFmtId="263" fontId="9" fillId="0" borderId="25" xfId="1069" applyNumberFormat="1" applyFont="1" applyFill="1" applyBorder="1" applyAlignment="1">
      <alignment horizontal="center"/>
    </xf>
    <xf numFmtId="263" fontId="9" fillId="0" borderId="26" xfId="119" applyNumberFormat="1" applyFont="1" applyBorder="1" applyAlignment="1">
      <alignment horizontal="right"/>
    </xf>
    <xf numFmtId="17" fontId="9" fillId="0" borderId="0" xfId="275" applyNumberFormat="1" applyFont="1" applyFill="1" applyBorder="1" applyAlignment="1">
      <alignment horizontal="center"/>
    </xf>
    <xf numFmtId="43" fontId="9" fillId="0" borderId="0" xfId="2773" applyNumberFormat="1" applyFill="1" applyBorder="1"/>
    <xf numFmtId="43" fontId="9" fillId="0" borderId="3" xfId="2773" applyNumberFormat="1" applyFill="1" applyBorder="1"/>
    <xf numFmtId="43" fontId="9" fillId="0" borderId="1" xfId="2773" applyNumberFormat="1" applyFill="1" applyBorder="1"/>
    <xf numFmtId="263" fontId="9" fillId="0" borderId="0" xfId="1069" applyNumberFormat="1" applyFont="1" applyFill="1"/>
    <xf numFmtId="14" fontId="9" fillId="0" borderId="0" xfId="516" applyNumberFormat="1" applyAlignment="1">
      <alignment horizontal="center"/>
    </xf>
    <xf numFmtId="0" fontId="9" fillId="0" borderId="0" xfId="516" applyFill="1"/>
    <xf numFmtId="0" fontId="9" fillId="0" borderId="0" xfId="2773" applyFont="1" applyFill="1" applyAlignment="1">
      <alignment horizontal="center"/>
    </xf>
    <xf numFmtId="264" fontId="9" fillId="0" borderId="0" xfId="274" applyNumberFormat="1" applyFont="1" applyFill="1" applyAlignment="1">
      <alignment horizontal="center"/>
    </xf>
    <xf numFmtId="0" fontId="9" fillId="0" borderId="0" xfId="2773" applyFill="1" applyAlignment="1">
      <alignment horizontal="center" wrapText="1"/>
    </xf>
    <xf numFmtId="3" fontId="9" fillId="0" borderId="0" xfId="274" applyNumberFormat="1" applyFont="1" applyFill="1" applyAlignment="1">
      <alignment horizontal="left"/>
    </xf>
    <xf numFmtId="271" fontId="9" fillId="0" borderId="25" xfId="275" applyNumberFormat="1" applyFont="1" applyFill="1" applyBorder="1" applyAlignment="1">
      <alignment horizontal="center"/>
    </xf>
    <xf numFmtId="176" fontId="9" fillId="0" borderId="0" xfId="516" applyNumberFormat="1"/>
    <xf numFmtId="176" fontId="9" fillId="0" borderId="0" xfId="2773" applyNumberFormat="1"/>
    <xf numFmtId="43" fontId="9" fillId="0" borderId="0" xfId="119" applyFont="1" applyAlignment="1">
      <alignment horizontal="center"/>
    </xf>
    <xf numFmtId="263" fontId="9" fillId="0" borderId="29" xfId="119" applyNumberFormat="1" applyFont="1" applyFill="1" applyBorder="1" applyAlignment="1">
      <alignment horizontal="right"/>
    </xf>
    <xf numFmtId="263" fontId="9" fillId="0" borderId="19" xfId="119" applyNumberFormat="1" applyFont="1" applyFill="1" applyBorder="1" applyAlignment="1">
      <alignment horizontal="right"/>
    </xf>
    <xf numFmtId="0" fontId="165" fillId="0" borderId="0" xfId="2773" applyFont="1"/>
    <xf numFmtId="263" fontId="165" fillId="0" borderId="0" xfId="2773" applyNumberFormat="1" applyFont="1" applyFill="1"/>
    <xf numFmtId="0" fontId="165" fillId="0" borderId="0" xfId="2773" applyFont="1" applyFill="1"/>
    <xf numFmtId="1" fontId="165" fillId="0" borderId="0" xfId="0" applyNumberFormat="1" applyFont="1" applyFill="1"/>
    <xf numFmtId="0" fontId="165" fillId="0" borderId="0" xfId="2768" applyFont="1" applyFill="1"/>
    <xf numFmtId="0" fontId="9" fillId="0" borderId="0" xfId="2768" applyFill="1" applyBorder="1"/>
    <xf numFmtId="0" fontId="113" fillId="0" borderId="0" xfId="2768" applyFont="1" applyFill="1" applyBorder="1"/>
    <xf numFmtId="3" fontId="9" fillId="0" borderId="23" xfId="119" applyNumberFormat="1" applyFont="1" applyFill="1" applyBorder="1" applyAlignment="1">
      <alignment horizontal="right" vertical="top"/>
    </xf>
    <xf numFmtId="3" fontId="9" fillId="0" borderId="8" xfId="119" applyNumberFormat="1" applyFont="1" applyFill="1" applyBorder="1" applyAlignment="1">
      <alignment horizontal="right" vertical="top"/>
    </xf>
    <xf numFmtId="3" fontId="9" fillId="0" borderId="0" xfId="119" applyNumberFormat="1" applyFont="1" applyFill="1" applyBorder="1" applyAlignment="1">
      <alignment horizontal="center" vertical="top" wrapText="1"/>
    </xf>
    <xf numFmtId="3" fontId="9" fillId="0" borderId="0" xfId="277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43" fontId="9" fillId="0" borderId="0" xfId="0" applyNumberFormat="1" applyFont="1" applyFill="1"/>
    <xf numFmtId="43" fontId="9" fillId="0" borderId="0" xfId="119" applyFont="1" applyFill="1" applyAlignment="1">
      <alignment horizontal="center"/>
    </xf>
    <xf numFmtId="272" fontId="9" fillId="0" borderId="0" xfId="0" applyNumberFormat="1" applyFont="1" applyFill="1"/>
    <xf numFmtId="0" fontId="9" fillId="0" borderId="24" xfId="275" quotePrefix="1" applyFont="1" applyFill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/>
    <xf numFmtId="43" fontId="9" fillId="0" borderId="0" xfId="0" applyNumberFormat="1" applyFont="1"/>
    <xf numFmtId="0" fontId="9" fillId="0" borderId="0" xfId="0" applyFont="1" applyFill="1"/>
    <xf numFmtId="3" fontId="9" fillId="0" borderId="13" xfId="119" applyNumberFormat="1" applyFont="1" applyFill="1" applyBorder="1" applyAlignment="1">
      <alignment horizontal="right" vertical="top"/>
    </xf>
    <xf numFmtId="3" fontId="9" fillId="0" borderId="28" xfId="119" applyNumberFormat="1" applyFont="1" applyFill="1" applyBorder="1" applyAlignment="1">
      <alignment horizontal="right" vertical="top"/>
    </xf>
    <xf numFmtId="3" fontId="9" fillId="0" borderId="0" xfId="119" applyNumberFormat="1" applyFont="1" applyFill="1" applyBorder="1" applyAlignment="1">
      <alignment horizontal="right" vertical="top"/>
    </xf>
    <xf numFmtId="3" fontId="9" fillId="0" borderId="25" xfId="119" applyNumberFormat="1" applyFont="1" applyFill="1" applyBorder="1" applyAlignment="1">
      <alignment horizontal="right" vertical="top"/>
    </xf>
    <xf numFmtId="3" fontId="9" fillId="0" borderId="0" xfId="119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3" fontId="9" fillId="0" borderId="14" xfId="119" applyNumberFormat="1" applyFont="1" applyFill="1" applyBorder="1" applyAlignment="1">
      <alignment horizontal="right" vertical="top"/>
    </xf>
    <xf numFmtId="3" fontId="9" fillId="0" borderId="14" xfId="119" applyNumberFormat="1" applyFont="1" applyFill="1" applyBorder="1" applyProtection="1">
      <protection locked="0"/>
    </xf>
    <xf numFmtId="3" fontId="9" fillId="0" borderId="18" xfId="119" applyNumberFormat="1" applyFont="1" applyFill="1" applyBorder="1" applyAlignment="1">
      <alignment horizontal="right" vertical="top"/>
    </xf>
    <xf numFmtId="3" fontId="9" fillId="0" borderId="19" xfId="119" applyNumberFormat="1" applyFont="1" applyFill="1" applyBorder="1" applyAlignment="1">
      <alignment horizontal="right" vertical="top"/>
    </xf>
    <xf numFmtId="3" fontId="9" fillId="0" borderId="22" xfId="119" applyNumberFormat="1" applyFont="1" applyFill="1" applyBorder="1" applyAlignment="1">
      <alignment horizontal="right" vertical="top"/>
    </xf>
    <xf numFmtId="3" fontId="9" fillId="0" borderId="24" xfId="119" applyNumberFormat="1" applyFont="1" applyFill="1" applyBorder="1" applyAlignment="1">
      <alignment horizontal="right" vertical="top"/>
    </xf>
    <xf numFmtId="3" fontId="9" fillId="0" borderId="0" xfId="119" applyNumberFormat="1" applyFont="1" applyFill="1" applyBorder="1" applyAlignment="1">
      <alignment horizontal="left" vertical="top" wrapText="1"/>
    </xf>
    <xf numFmtId="0" fontId="9" fillId="0" borderId="0" xfId="277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horizontal="center"/>
    </xf>
    <xf numFmtId="0" fontId="0" fillId="0" borderId="0" xfId="0" applyFill="1"/>
    <xf numFmtId="227" fontId="102" fillId="35" borderId="0" xfId="272" applyNumberFormat="1" applyFont="1" applyFill="1" applyAlignment="1">
      <alignment horizontal="center" wrapText="1"/>
    </xf>
    <xf numFmtId="0" fontId="9" fillId="0" borderId="0" xfId="516"/>
    <xf numFmtId="0" fontId="9" fillId="0" borderId="0" xfId="516" applyAlignment="1">
      <alignment horizontal="center"/>
    </xf>
    <xf numFmtId="0" fontId="9" fillId="0" borderId="24" xfId="275" quotePrefix="1" applyFont="1" applyFill="1" applyBorder="1" applyAlignment="1">
      <alignment horizontal="center"/>
    </xf>
    <xf numFmtId="263" fontId="9" fillId="0" borderId="3" xfId="119" applyNumberFormat="1" applyFont="1" applyBorder="1"/>
    <xf numFmtId="263" fontId="9" fillId="0" borderId="3" xfId="119" applyNumberFormat="1" applyFont="1" applyBorder="1" applyAlignment="1">
      <alignment horizontal="center"/>
    </xf>
    <xf numFmtId="0" fontId="9" fillId="0" borderId="14" xfId="275" applyFont="1" applyFill="1" applyBorder="1" applyAlignment="1">
      <alignment horizontal="center"/>
    </xf>
    <xf numFmtId="263" fontId="9" fillId="0" borderId="0" xfId="119" applyNumberFormat="1" applyFont="1" applyBorder="1"/>
    <xf numFmtId="263" fontId="9" fillId="0" borderId="0" xfId="119" applyNumberFormat="1" applyFont="1" applyBorder="1" applyAlignment="1">
      <alignment horizontal="center"/>
    </xf>
    <xf numFmtId="263" fontId="9" fillId="0" borderId="1" xfId="119" applyNumberFormat="1" applyFont="1" applyBorder="1"/>
    <xf numFmtId="263" fontId="9" fillId="0" borderId="1" xfId="119" applyNumberFormat="1" applyFont="1" applyBorder="1" applyAlignment="1">
      <alignment horizontal="center"/>
    </xf>
    <xf numFmtId="0" fontId="9" fillId="0" borderId="0" xfId="516" applyFill="1"/>
    <xf numFmtId="0" fontId="9" fillId="0" borderId="0" xfId="0" applyFont="1" applyFill="1" applyAlignment="1">
      <alignment horizontal="center"/>
    </xf>
    <xf numFmtId="0" fontId="9" fillId="0" borderId="0" xfId="516" applyFill="1" applyAlignment="1">
      <alignment horizontal="center"/>
    </xf>
    <xf numFmtId="14" fontId="9" fillId="0" borderId="0" xfId="516" applyNumberFormat="1" applyFill="1" applyAlignment="1">
      <alignment horizontal="center"/>
    </xf>
    <xf numFmtId="271" fontId="9" fillId="0" borderId="25" xfId="275" applyNumberFormat="1" applyFont="1" applyFill="1" applyBorder="1" applyAlignment="1">
      <alignment horizontal="center"/>
    </xf>
    <xf numFmtId="1" fontId="102" fillId="0" borderId="0" xfId="272" applyNumberFormat="1" applyFont="1" applyFill="1" applyBorder="1" applyAlignment="1">
      <alignment horizontal="center" wrapText="1"/>
    </xf>
    <xf numFmtId="3" fontId="102" fillId="0" borderId="0" xfId="272" applyNumberFormat="1" applyFont="1" applyFill="1" applyBorder="1" applyAlignment="1">
      <alignment horizontal="center" wrapText="1"/>
    </xf>
    <xf numFmtId="3" fontId="9" fillId="0" borderId="0" xfId="147" applyNumberFormat="1" applyFont="1" applyFill="1" applyBorder="1" applyAlignment="1">
      <alignment horizontal="right" vertical="top"/>
    </xf>
    <xf numFmtId="3" fontId="9" fillId="0" borderId="0" xfId="2768" applyNumberFormat="1" applyFill="1" applyBorder="1" applyAlignment="1">
      <alignment horizontal="right"/>
    </xf>
    <xf numFmtId="3" fontId="9" fillId="0" borderId="0" xfId="2768" applyNumberForma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273" fontId="9" fillId="0" borderId="0" xfId="0" applyNumberFormat="1" applyFont="1" applyFill="1" applyBorder="1"/>
    <xf numFmtId="3" fontId="0" fillId="0" borderId="0" xfId="0" applyNumberFormat="1" applyFill="1" applyBorder="1"/>
    <xf numFmtId="43" fontId="0" fillId="0" borderId="0" xfId="119" applyFont="1"/>
    <xf numFmtId="1" fontId="102" fillId="35" borderId="0" xfId="272" applyNumberFormat="1" applyFont="1" applyFill="1" applyAlignment="1">
      <alignment horizontal="center" wrapText="1"/>
    </xf>
    <xf numFmtId="2" fontId="9" fillId="0" borderId="18" xfId="277" applyNumberFormat="1" applyFont="1" applyFill="1" applyBorder="1" applyAlignment="1">
      <alignment horizontal="right" vertical="top"/>
    </xf>
    <xf numFmtId="263" fontId="9" fillId="0" borderId="19" xfId="119" applyNumberFormat="1" applyFont="1" applyFill="1" applyBorder="1" applyAlignment="1">
      <alignment horizontal="right" vertical="top"/>
    </xf>
    <xf numFmtId="263" fontId="9" fillId="0" borderId="18" xfId="119" applyNumberFormat="1" applyFont="1" applyFill="1" applyBorder="1" applyAlignment="1">
      <alignment horizontal="right" vertical="top"/>
    </xf>
    <xf numFmtId="176" fontId="9" fillId="0" borderId="13" xfId="277" applyNumberFormat="1" applyFont="1" applyFill="1" applyBorder="1" applyAlignment="1">
      <alignment horizontal="right" vertical="top"/>
    </xf>
    <xf numFmtId="0" fontId="9" fillId="0" borderId="0" xfId="277" applyFont="1" applyFill="1" applyBorder="1" applyAlignment="1">
      <alignment horizontal="right" vertical="top"/>
    </xf>
    <xf numFmtId="2" fontId="9" fillId="0" borderId="22" xfId="277" applyNumberFormat="1" applyFont="1" applyFill="1" applyBorder="1" applyAlignment="1">
      <alignment horizontal="right" vertical="top"/>
    </xf>
    <xf numFmtId="37" fontId="9" fillId="32" borderId="0" xfId="275" applyNumberFormat="1" applyFont="1" applyFill="1" applyBorder="1" applyAlignment="1">
      <alignment horizontal="right"/>
    </xf>
    <xf numFmtId="0" fontId="9" fillId="32" borderId="1" xfId="275" applyFont="1" applyFill="1" applyBorder="1" applyAlignment="1">
      <alignment horizontal="right"/>
    </xf>
    <xf numFmtId="176" fontId="9" fillId="0" borderId="22" xfId="147" applyNumberFormat="1" applyFont="1" applyFill="1" applyBorder="1" applyAlignment="1">
      <alignment horizontal="right" vertical="top"/>
    </xf>
    <xf numFmtId="176" fontId="9" fillId="0" borderId="18" xfId="147" applyNumberFormat="1" applyFont="1" applyFill="1" applyBorder="1" applyAlignment="1">
      <alignment horizontal="right" vertical="top"/>
    </xf>
    <xf numFmtId="176" fontId="9" fillId="0" borderId="23" xfId="147" applyNumberFormat="1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9" fillId="0" borderId="22" xfId="277" applyNumberFormat="1" applyFont="1" applyFill="1" applyBorder="1" applyAlignment="1">
      <alignment horizontal="right" vertical="top"/>
    </xf>
    <xf numFmtId="2" fontId="9" fillId="0" borderId="23" xfId="277" applyNumberFormat="1" applyFont="1" applyFill="1" applyBorder="1" applyAlignment="1">
      <alignment horizontal="right" vertical="top"/>
    </xf>
    <xf numFmtId="3" fontId="165" fillId="0" borderId="0" xfId="277" applyNumberFormat="1" applyFont="1" applyFill="1" applyBorder="1" applyAlignment="1">
      <alignment horizontal="left" vertical="top"/>
    </xf>
    <xf numFmtId="3" fontId="165" fillId="0" borderId="0" xfId="119" applyNumberFormat="1" applyFont="1" applyFill="1" applyBorder="1" applyAlignment="1">
      <alignment horizontal="left" vertical="top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263" fontId="9" fillId="0" borderId="18" xfId="119" applyNumberFormat="1" applyFont="1" applyFill="1" applyBorder="1" applyAlignment="1">
      <alignment horizontal="center" vertical="top"/>
    </xf>
    <xf numFmtId="0" fontId="9" fillId="0" borderId="18" xfId="119" applyNumberFormat="1" applyFont="1" applyFill="1" applyBorder="1" applyAlignment="1">
      <alignment horizontal="right"/>
    </xf>
    <xf numFmtId="263" fontId="9" fillId="0" borderId="18" xfId="1069" applyNumberFormat="1" applyFont="1" applyFill="1" applyBorder="1" applyAlignment="1">
      <alignment horizontal="center" vertical="top"/>
    </xf>
    <xf numFmtId="3" fontId="9" fillId="0" borderId="18" xfId="119" applyNumberFormat="1" applyFont="1" applyFill="1" applyBorder="1" applyAlignment="1">
      <alignment horizontal="right"/>
    </xf>
    <xf numFmtId="263" fontId="9" fillId="0" borderId="23" xfId="1069" applyNumberFormat="1" applyFont="1" applyFill="1" applyBorder="1" applyAlignment="1">
      <alignment horizontal="center" vertical="top"/>
    </xf>
    <xf numFmtId="3" fontId="9" fillId="0" borderId="23" xfId="119" applyNumberFormat="1" applyFont="1" applyFill="1" applyBorder="1" applyAlignment="1">
      <alignment horizontal="right"/>
    </xf>
    <xf numFmtId="263" fontId="9" fillId="0" borderId="27" xfId="1069" applyNumberFormat="1" applyFont="1" applyBorder="1" applyAlignment="1">
      <alignment horizontal="center" vertical="top"/>
    </xf>
    <xf numFmtId="263" fontId="9" fillId="0" borderId="27" xfId="119" applyNumberFormat="1" applyFont="1" applyBorder="1" applyAlignment="1">
      <alignment horizontal="right" vertical="top"/>
    </xf>
    <xf numFmtId="263" fontId="9" fillId="0" borderId="27" xfId="119" applyNumberFormat="1" applyFont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3" xfId="1069" applyNumberFormat="1" applyFont="1" applyFill="1" applyBorder="1" applyAlignment="1">
      <alignment horizontal="right"/>
    </xf>
    <xf numFmtId="263" fontId="9" fillId="0" borderId="0" xfId="1069" applyNumberFormat="1" applyFont="1" applyBorder="1" applyAlignment="1">
      <alignment horizontal="center" vertical="top"/>
    </xf>
    <xf numFmtId="37" fontId="9" fillId="0" borderId="27" xfId="1069" applyNumberFormat="1" applyFont="1" applyBorder="1" applyAlignment="1">
      <alignment horizontal="right" vertical="top"/>
    </xf>
    <xf numFmtId="263" fontId="9" fillId="0" borderId="27" xfId="1069" applyNumberFormat="1" applyFont="1" applyBorder="1" applyAlignment="1">
      <alignment horizontal="right" vertical="top"/>
    </xf>
    <xf numFmtId="37" fontId="9" fillId="0" borderId="27" xfId="0" applyNumberFormat="1" applyFont="1" applyBorder="1" applyAlignment="1">
      <alignment horizontal="center"/>
    </xf>
    <xf numFmtId="263" fontId="92" fillId="0" borderId="0" xfId="1069" applyNumberFormat="1" applyFont="1" applyFill="1"/>
    <xf numFmtId="263" fontId="92" fillId="37" borderId="0" xfId="119" applyNumberFormat="1" applyFont="1" applyFill="1" applyBorder="1" applyAlignment="1">
      <alignment horizontal="center"/>
    </xf>
    <xf numFmtId="0" fontId="92" fillId="0" borderId="0" xfId="2773" applyFont="1" applyFill="1" applyAlignment="1">
      <alignment horizontal="center"/>
    </xf>
    <xf numFmtId="263" fontId="92" fillId="37" borderId="0" xfId="119" applyNumberFormat="1" applyFont="1" applyFill="1" applyAlignment="1">
      <alignment horizontal="center"/>
    </xf>
    <xf numFmtId="3" fontId="9" fillId="0" borderId="18" xfId="119" applyNumberFormat="1" applyFont="1" applyFill="1" applyBorder="1" applyProtection="1">
      <protection locked="0"/>
    </xf>
    <xf numFmtId="3" fontId="9" fillId="0" borderId="1" xfId="119" applyNumberFormat="1" applyFont="1" applyFill="1" applyBorder="1" applyAlignment="1">
      <alignment horizontal="right" vertical="top"/>
    </xf>
    <xf numFmtId="3" fontId="9" fillId="0" borderId="3" xfId="119" applyNumberFormat="1" applyFont="1" applyFill="1" applyBorder="1" applyAlignment="1">
      <alignment horizontal="right" vertical="top"/>
    </xf>
    <xf numFmtId="3" fontId="9" fillId="0" borderId="26" xfId="119" applyNumberFormat="1" applyFont="1" applyFill="1" applyBorder="1" applyAlignment="1">
      <alignment horizontal="right" vertical="top"/>
    </xf>
    <xf numFmtId="0" fontId="166" fillId="0" borderId="0" xfId="2773" applyFont="1" applyFill="1"/>
    <xf numFmtId="0" fontId="9" fillId="0" borderId="0" xfId="2773" applyFont="1" applyFill="1" applyAlignment="1"/>
    <xf numFmtId="0" fontId="0" fillId="0" borderId="0" xfId="0" applyFill="1" applyAlignment="1">
      <alignment horizontal="center"/>
    </xf>
    <xf numFmtId="0" fontId="9" fillId="0" borderId="0" xfId="2773" applyFill="1" applyAlignment="1">
      <alignment horizontal="center"/>
    </xf>
    <xf numFmtId="265" fontId="11" fillId="0" borderId="0" xfId="147" applyNumberFormat="1" applyFont="1" applyFill="1"/>
    <xf numFmtId="263" fontId="9" fillId="0" borderId="0" xfId="119" applyNumberFormat="1" applyFont="1" applyFill="1" applyAlignment="1"/>
    <xf numFmtId="263" fontId="11" fillId="0" borderId="0" xfId="119" applyNumberFormat="1" applyFont="1" applyFill="1" applyAlignment="1"/>
    <xf numFmtId="265" fontId="11" fillId="0" borderId="1" xfId="147" applyNumberFormat="1" applyFont="1" applyFill="1" applyBorder="1"/>
    <xf numFmtId="265" fontId="107" fillId="0" borderId="0" xfId="147" applyNumberFormat="1" applyFont="1" applyFill="1"/>
    <xf numFmtId="265" fontId="11" fillId="0" borderId="0" xfId="147" applyNumberFormat="1" applyFont="1" applyFill="1" applyAlignment="1"/>
    <xf numFmtId="265" fontId="11" fillId="0" borderId="0" xfId="147" applyNumberFormat="1" applyFont="1" applyFill="1" applyBorder="1" applyAlignment="1"/>
    <xf numFmtId="263" fontId="9" fillId="0" borderId="0" xfId="2773" applyNumberFormat="1"/>
    <xf numFmtId="263" fontId="9" fillId="0" borderId="22" xfId="119" applyNumberFormat="1" applyFont="1" applyFill="1" applyBorder="1" applyAlignment="1">
      <alignment horizontal="right" vertical="top"/>
    </xf>
    <xf numFmtId="263" fontId="9" fillId="0" borderId="23" xfId="119" applyNumberFormat="1" applyFont="1" applyFill="1" applyBorder="1" applyAlignment="1">
      <alignment horizontal="right" vertical="top"/>
    </xf>
    <xf numFmtId="263" fontId="9" fillId="0" borderId="22" xfId="2773" applyNumberFormat="1" applyFont="1" applyBorder="1" applyAlignment="1">
      <alignment horizontal="center"/>
    </xf>
    <xf numFmtId="263" fontId="9" fillId="0" borderId="18" xfId="2773" applyNumberFormat="1" applyFont="1" applyBorder="1" applyAlignment="1">
      <alignment horizontal="center"/>
    </xf>
    <xf numFmtId="263" fontId="9" fillId="0" borderId="23" xfId="2773" applyNumberFormat="1" applyFont="1" applyBorder="1" applyAlignment="1">
      <alignment horizontal="center"/>
    </xf>
    <xf numFmtId="263" fontId="9" fillId="0" borderId="22" xfId="0" applyNumberFormat="1" applyFont="1" applyBorder="1" applyAlignment="1">
      <alignment horizontal="center"/>
    </xf>
    <xf numFmtId="263" fontId="9" fillId="0" borderId="18" xfId="0" applyNumberFormat="1" applyFont="1" applyBorder="1" applyAlignment="1">
      <alignment horizontal="center"/>
    </xf>
    <xf numFmtId="263" fontId="9" fillId="0" borderId="23" xfId="0" applyNumberFormat="1" applyFont="1" applyBorder="1" applyAlignment="1">
      <alignment horizontal="center"/>
    </xf>
    <xf numFmtId="263" fontId="60" fillId="0" borderId="30" xfId="1069" applyNumberFormat="1" applyFont="1" applyFill="1" applyBorder="1" applyAlignment="1">
      <alignment horizontal="center"/>
    </xf>
    <xf numFmtId="263" fontId="60" fillId="37" borderId="0" xfId="809" applyNumberFormat="1" applyFont="1" applyFill="1" applyAlignment="1">
      <alignment horizontal="center"/>
    </xf>
    <xf numFmtId="263" fontId="9" fillId="0" borderId="22" xfId="119" applyNumberFormat="1" applyFont="1" applyBorder="1" applyAlignment="1">
      <alignment horizontal="right"/>
    </xf>
    <xf numFmtId="263" fontId="9" fillId="0" borderId="18" xfId="119" applyNumberFormat="1" applyFont="1" applyBorder="1" applyAlignment="1">
      <alignment horizontal="right"/>
    </xf>
    <xf numFmtId="263" fontId="9" fillId="0" borderId="23" xfId="119" applyNumberFormat="1" applyFont="1" applyBorder="1" applyAlignment="1">
      <alignment horizontal="right"/>
    </xf>
    <xf numFmtId="3" fontId="9" fillId="0" borderId="22" xfId="119" applyNumberFormat="1" applyFont="1" applyBorder="1" applyAlignment="1">
      <alignment horizontal="center"/>
    </xf>
    <xf numFmtId="3" fontId="9" fillId="0" borderId="18" xfId="119" applyNumberFormat="1" applyFont="1" applyBorder="1" applyAlignment="1">
      <alignment horizontal="center"/>
    </xf>
    <xf numFmtId="3" fontId="9" fillId="0" borderId="23" xfId="119" applyNumberFormat="1" applyFont="1" applyBorder="1" applyAlignment="1">
      <alignment horizontal="center"/>
    </xf>
    <xf numFmtId="0" fontId="2" fillId="0" borderId="0" xfId="518" applyNumberFormat="1" applyFont="1" applyAlignment="1">
      <alignment horizontal="center"/>
    </xf>
    <xf numFmtId="3" fontId="116" fillId="0" borderId="0" xfId="521" applyNumberFormat="1" applyFont="1" applyFill="1" applyBorder="1" applyAlignment="1">
      <alignment horizontal="right"/>
    </xf>
    <xf numFmtId="0" fontId="1" fillId="0" borderId="0" xfId="517" applyFont="1"/>
    <xf numFmtId="176" fontId="1" fillId="0" borderId="0" xfId="517" applyNumberFormat="1" applyFont="1" applyAlignment="1"/>
    <xf numFmtId="176" fontId="1" fillId="0" borderId="0" xfId="517" quotePrefix="1" applyNumberFormat="1" applyFont="1" applyAlignment="1"/>
    <xf numFmtId="263" fontId="116" fillId="36" borderId="1" xfId="518" applyNumberFormat="1" applyFont="1" applyFill="1" applyBorder="1" applyAlignment="1"/>
    <xf numFmtId="263" fontId="116" fillId="36" borderId="1" xfId="518" applyNumberFormat="1" applyFont="1" applyFill="1" applyBorder="1" applyAlignment="1">
      <alignment horizontal="right"/>
    </xf>
    <xf numFmtId="10" fontId="8" fillId="36" borderId="0" xfId="520" applyNumberFormat="1" applyFont="1" applyFill="1" applyAlignment="1">
      <alignment horizontal="center"/>
    </xf>
    <xf numFmtId="265" fontId="8" fillId="36" borderId="1" xfId="147" applyNumberFormat="1" applyFont="1" applyFill="1" applyBorder="1" applyAlignment="1">
      <alignment horizontal="center"/>
    </xf>
    <xf numFmtId="263" fontId="8" fillId="36" borderId="1" xfId="518" applyNumberFormat="1" applyFont="1" applyFill="1" applyBorder="1" applyAlignment="1"/>
    <xf numFmtId="3" fontId="116" fillId="36" borderId="0" xfId="521" applyNumberFormat="1" applyFont="1" applyFill="1" applyBorder="1" applyAlignment="1">
      <alignment horizontal="right"/>
    </xf>
    <xf numFmtId="265" fontId="8" fillId="36" borderId="0" xfId="147" applyNumberFormat="1" applyFont="1" applyFill="1" applyBorder="1" applyAlignment="1">
      <alignment horizontal="center"/>
    </xf>
    <xf numFmtId="3" fontId="116" fillId="36" borderId="0" xfId="521" applyNumberFormat="1" applyFont="1" applyFill="1" applyBorder="1" applyAlignment="1"/>
    <xf numFmtId="263" fontId="8" fillId="36" borderId="0" xfId="518" applyNumberFormat="1" applyFont="1" applyFill="1" applyBorder="1" applyAlignment="1"/>
    <xf numFmtId="263" fontId="116" fillId="36" borderId="0" xfId="518" applyNumberFormat="1" applyFont="1" applyFill="1" applyBorder="1" applyAlignment="1">
      <alignment horizontal="right"/>
    </xf>
    <xf numFmtId="263" fontId="116" fillId="36" borderId="0" xfId="518" applyNumberFormat="1" applyFont="1" applyFill="1" applyBorder="1" applyAlignment="1"/>
    <xf numFmtId="10" fontId="8" fillId="36" borderId="0" xfId="520" applyNumberFormat="1" applyFont="1" applyFill="1" applyBorder="1" applyAlignment="1">
      <alignment horizontal="center"/>
    </xf>
    <xf numFmtId="263" fontId="8" fillId="37" borderId="0" xfId="518" applyNumberFormat="1" applyFont="1" applyFill="1" applyAlignment="1"/>
    <xf numFmtId="0" fontId="9" fillId="0" borderId="3" xfId="2773" applyNumberFormat="1" applyFill="1" applyBorder="1" applyAlignment="1">
      <alignment horizontal="right"/>
    </xf>
    <xf numFmtId="43" fontId="9" fillId="0" borderId="0" xfId="2773" applyNumberFormat="1" applyFont="1" applyFill="1" applyBorder="1"/>
    <xf numFmtId="43" fontId="9" fillId="0" borderId="1" xfId="2773" applyNumberFormat="1" applyFont="1" applyFill="1" applyBorder="1"/>
    <xf numFmtId="263" fontId="8" fillId="36" borderId="0" xfId="518" applyNumberFormat="1" applyFont="1" applyFill="1" applyAlignment="1"/>
  </cellXfs>
  <cellStyles count="5616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1828"/>
    <cellStyle name="20% - Accent1" xfId="9" builtinId="30" customBuiltin="1"/>
    <cellStyle name="20% - Accent1 2" xfId="10"/>
    <cellStyle name="20% - Accent1 2 2" xfId="745"/>
    <cellStyle name="20% - Accent1 2 2 2" xfId="1159"/>
    <cellStyle name="20% - Accent1 2 2 2 2" xfId="2905"/>
    <cellStyle name="20% - Accent1 2 2 2 2 2" xfId="4537"/>
    <cellStyle name="20% - Accent1 2 2 2 3" xfId="3317"/>
    <cellStyle name="20% - Accent1 2 2 2 3 2" xfId="4940"/>
    <cellStyle name="20% - Accent1 2 2 2 4" xfId="3720"/>
    <cellStyle name="20% - Accent1 2 2 2 4 2" xfId="5343"/>
    <cellStyle name="20% - Accent1 2 2 2 5" xfId="4134"/>
    <cellStyle name="20% - Accent1 2 3" xfId="1158"/>
    <cellStyle name="20% - Accent1 2 4" xfId="1160"/>
    <cellStyle name="20% - Accent1 3" xfId="607"/>
    <cellStyle name="20% - Accent1 3 2" xfId="711"/>
    <cellStyle name="20% - Accent1 3 3" xfId="1157"/>
    <cellStyle name="20% - Accent1 4" xfId="608"/>
    <cellStyle name="20% - Accent1 5" xfId="609"/>
    <cellStyle name="20% - Accent1 6" xfId="606"/>
    <cellStyle name="20% - Accent1 7" xfId="541"/>
    <cellStyle name="20% - Accent1 7 2" xfId="2778"/>
    <cellStyle name="20% - Accent1 7 2 2" xfId="4410"/>
    <cellStyle name="20% - Accent1 7 3" xfId="3190"/>
    <cellStyle name="20% - Accent1 7 3 2" xfId="4813"/>
    <cellStyle name="20% - Accent1 7 4" xfId="3593"/>
    <cellStyle name="20% - Accent1 7 4 2" xfId="5216"/>
    <cellStyle name="20% - Accent1 7 5" xfId="4007"/>
    <cellStyle name="20% - Accent2" xfId="11" builtinId="34" customBuiltin="1"/>
    <cellStyle name="20% - Accent2 2" xfId="12"/>
    <cellStyle name="20% - Accent2 2 2" xfId="746"/>
    <cellStyle name="20% - Accent2 2 2 2" xfId="1155"/>
    <cellStyle name="20% - Accent2 2 2 2 2" xfId="2904"/>
    <cellStyle name="20% - Accent2 2 2 2 2 2" xfId="4536"/>
    <cellStyle name="20% - Accent2 2 2 2 3" xfId="3316"/>
    <cellStyle name="20% - Accent2 2 2 2 3 2" xfId="4939"/>
    <cellStyle name="20% - Accent2 2 2 2 4" xfId="3719"/>
    <cellStyle name="20% - Accent2 2 2 2 4 2" xfId="5342"/>
    <cellStyle name="20% - Accent2 2 2 2 5" xfId="4133"/>
    <cellStyle name="20% - Accent2 2 3" xfId="715"/>
    <cellStyle name="20% - Accent2 2 4" xfId="1156"/>
    <cellStyle name="20% - Accent2 3" xfId="611"/>
    <cellStyle name="20% - Accent2 3 2" xfId="1098"/>
    <cellStyle name="20% - Accent2 3 3" xfId="1154"/>
    <cellStyle name="20% - Accent2 4" xfId="612"/>
    <cellStyle name="20% - Accent2 5" xfId="613"/>
    <cellStyle name="20% - Accent2 6" xfId="610"/>
    <cellStyle name="20% - Accent2 7" xfId="545"/>
    <cellStyle name="20% - Accent2 7 2" xfId="2780"/>
    <cellStyle name="20% - Accent2 7 2 2" xfId="4412"/>
    <cellStyle name="20% - Accent2 7 3" xfId="3192"/>
    <cellStyle name="20% - Accent2 7 3 2" xfId="4815"/>
    <cellStyle name="20% - Accent2 7 4" xfId="3595"/>
    <cellStyle name="20% - Accent2 7 4 2" xfId="5218"/>
    <cellStyle name="20% - Accent2 7 5" xfId="4009"/>
    <cellStyle name="20% - Accent3" xfId="13" builtinId="38" customBuiltin="1"/>
    <cellStyle name="20% - Accent3 2" xfId="14"/>
    <cellStyle name="20% - Accent3 2 2" xfId="747"/>
    <cellStyle name="20% - Accent3 2 2 2" xfId="1153"/>
    <cellStyle name="20% - Accent3 2 2 2 2" xfId="2903"/>
    <cellStyle name="20% - Accent3 2 2 2 2 2" xfId="4535"/>
    <cellStyle name="20% - Accent3 2 2 2 3" xfId="3315"/>
    <cellStyle name="20% - Accent3 2 2 2 3 2" xfId="4938"/>
    <cellStyle name="20% - Accent3 2 2 2 4" xfId="3718"/>
    <cellStyle name="20% - Accent3 2 2 2 4 2" xfId="5341"/>
    <cellStyle name="20% - Accent3 2 2 2 5" xfId="4132"/>
    <cellStyle name="20% - Accent3 2 3" xfId="714"/>
    <cellStyle name="20% - Accent3 2 4" xfId="1152"/>
    <cellStyle name="20% - Accent3 3" xfId="615"/>
    <cellStyle name="20% - Accent3 3 2" xfId="1151"/>
    <cellStyle name="20% - Accent3 3 3" xfId="744"/>
    <cellStyle name="20% - Accent3 4" xfId="616"/>
    <cellStyle name="20% - Accent3 5" xfId="617"/>
    <cellStyle name="20% - Accent3 6" xfId="614"/>
    <cellStyle name="20% - Accent3 7" xfId="549"/>
    <cellStyle name="20% - Accent3 7 2" xfId="2782"/>
    <cellStyle name="20% - Accent3 7 2 2" xfId="4414"/>
    <cellStyle name="20% - Accent3 7 3" xfId="3194"/>
    <cellStyle name="20% - Accent3 7 3 2" xfId="4817"/>
    <cellStyle name="20% - Accent3 7 4" xfId="3597"/>
    <cellStyle name="20% - Accent3 7 4 2" xfId="5220"/>
    <cellStyle name="20% - Accent3 7 5" xfId="4011"/>
    <cellStyle name="20% - Accent4" xfId="15" builtinId="42" customBuiltin="1"/>
    <cellStyle name="20% - Accent4 2" xfId="16"/>
    <cellStyle name="20% - Accent4 2 2" xfId="748"/>
    <cellStyle name="20% - Accent4 2 2 2" xfId="1150"/>
    <cellStyle name="20% - Accent4 2 2 2 2" xfId="2902"/>
    <cellStyle name="20% - Accent4 2 2 2 2 2" xfId="4534"/>
    <cellStyle name="20% - Accent4 2 2 2 3" xfId="3314"/>
    <cellStyle name="20% - Accent4 2 2 2 3 2" xfId="4937"/>
    <cellStyle name="20% - Accent4 2 2 2 4" xfId="3717"/>
    <cellStyle name="20% - Accent4 2 2 2 4 2" xfId="5340"/>
    <cellStyle name="20% - Accent4 2 2 2 5" xfId="4131"/>
    <cellStyle name="20% - Accent4 2 3" xfId="1094"/>
    <cellStyle name="20% - Accent4 2 4" xfId="1095"/>
    <cellStyle name="20% - Accent4 3" xfId="619"/>
    <cellStyle name="20% - Accent4 3 2" xfId="1097"/>
    <cellStyle name="20% - Accent4 3 3" xfId="1096"/>
    <cellStyle name="20% - Accent4 4" xfId="620"/>
    <cellStyle name="20% - Accent4 5" xfId="621"/>
    <cellStyle name="20% - Accent4 6" xfId="618"/>
    <cellStyle name="20% - Accent4 7" xfId="553"/>
    <cellStyle name="20% - Accent4 7 2" xfId="2784"/>
    <cellStyle name="20% - Accent4 7 2 2" xfId="4416"/>
    <cellStyle name="20% - Accent4 7 3" xfId="3196"/>
    <cellStyle name="20% - Accent4 7 3 2" xfId="4819"/>
    <cellStyle name="20% - Accent4 7 4" xfId="3599"/>
    <cellStyle name="20% - Accent4 7 4 2" xfId="5222"/>
    <cellStyle name="20% - Accent4 7 5" xfId="4013"/>
    <cellStyle name="20% - Accent5" xfId="17" builtinId="46" customBuiltin="1"/>
    <cellStyle name="20% - Accent5 2" xfId="18"/>
    <cellStyle name="20% - Accent5 2 2" xfId="749"/>
    <cellStyle name="20% - Accent5 2 2 2" xfId="1093"/>
    <cellStyle name="20% - Accent5 2 2 2 2" xfId="2900"/>
    <cellStyle name="20% - Accent5 2 2 2 2 2" xfId="4532"/>
    <cellStyle name="20% - Accent5 2 2 2 3" xfId="3312"/>
    <cellStyle name="20% - Accent5 2 2 2 3 2" xfId="4935"/>
    <cellStyle name="20% - Accent5 2 2 2 4" xfId="3715"/>
    <cellStyle name="20% - Accent5 2 2 2 4 2" xfId="5338"/>
    <cellStyle name="20% - Accent5 2 2 2 5" xfId="4129"/>
    <cellStyle name="20% - Accent5 2 3" xfId="1149"/>
    <cellStyle name="20% - Accent5 3" xfId="623"/>
    <cellStyle name="20% - Accent5 4" xfId="624"/>
    <cellStyle name="20% - Accent5 5" xfId="625"/>
    <cellStyle name="20% - Accent5 6" xfId="622"/>
    <cellStyle name="20% - Accent5 7" xfId="557"/>
    <cellStyle name="20% - Accent5 7 2" xfId="2786"/>
    <cellStyle name="20% - Accent5 7 2 2" xfId="4418"/>
    <cellStyle name="20% - Accent5 7 3" xfId="3198"/>
    <cellStyle name="20% - Accent5 7 3 2" xfId="4821"/>
    <cellStyle name="20% - Accent5 7 4" xfId="3601"/>
    <cellStyle name="20% - Accent5 7 4 2" xfId="5224"/>
    <cellStyle name="20% - Accent5 7 5" xfId="4015"/>
    <cellStyle name="20% - Accent6" xfId="19" builtinId="50" customBuiltin="1"/>
    <cellStyle name="20% - Accent6 2" xfId="20"/>
    <cellStyle name="20% - Accent6 2 2" xfId="750"/>
    <cellStyle name="20% - Accent6 2 2 2" xfId="712"/>
    <cellStyle name="20% - Accent6 2 2 2 2" xfId="2792"/>
    <cellStyle name="20% - Accent6 2 2 2 2 2" xfId="4424"/>
    <cellStyle name="20% - Accent6 2 2 2 3" xfId="3204"/>
    <cellStyle name="20% - Accent6 2 2 2 3 2" xfId="4827"/>
    <cellStyle name="20% - Accent6 2 2 2 4" xfId="3607"/>
    <cellStyle name="20% - Accent6 2 2 2 4 2" xfId="5230"/>
    <cellStyle name="20% - Accent6 2 2 2 5" xfId="4021"/>
    <cellStyle name="20% - Accent6 2 3" xfId="706"/>
    <cellStyle name="20% - Accent6 2 4" xfId="713"/>
    <cellStyle name="20% - Accent6 3" xfId="627"/>
    <cellStyle name="20% - Accent6 3 2" xfId="1092"/>
    <cellStyle name="20% - Accent6 3 3" xfId="1148"/>
    <cellStyle name="20% - Accent6 4" xfId="628"/>
    <cellStyle name="20% - Accent6 5" xfId="629"/>
    <cellStyle name="20% - Accent6 6" xfId="626"/>
    <cellStyle name="20% - Accent6 7" xfId="561"/>
    <cellStyle name="20% - Accent6 7 2" xfId="2788"/>
    <cellStyle name="20% - Accent6 7 2 2" xfId="4420"/>
    <cellStyle name="20% - Accent6 7 3" xfId="3200"/>
    <cellStyle name="20% - Accent6 7 3 2" xfId="4823"/>
    <cellStyle name="20% - Accent6 7 4" xfId="3603"/>
    <cellStyle name="20% - Accent6 7 4 2" xfId="5226"/>
    <cellStyle name="20% - Accent6 7 5" xfId="4017"/>
    <cellStyle name="40% - Accent1" xfId="21" builtinId="31" customBuiltin="1"/>
    <cellStyle name="40% - Accent1 2" xfId="22"/>
    <cellStyle name="40% - Accent1 2 2" xfId="751"/>
    <cellStyle name="40% - Accent1 2 2 2" xfId="1091"/>
    <cellStyle name="40% - Accent1 2 2 2 2" xfId="2899"/>
    <cellStyle name="40% - Accent1 2 2 2 2 2" xfId="4531"/>
    <cellStyle name="40% - Accent1 2 2 2 3" xfId="3311"/>
    <cellStyle name="40% - Accent1 2 2 2 3 2" xfId="4934"/>
    <cellStyle name="40% - Accent1 2 2 2 4" xfId="3714"/>
    <cellStyle name="40% - Accent1 2 2 2 4 2" xfId="5337"/>
    <cellStyle name="40% - Accent1 2 2 2 5" xfId="4128"/>
    <cellStyle name="40% - Accent1 2 3" xfId="1090"/>
    <cellStyle name="40% - Accent1 2 4" xfId="1147"/>
    <cellStyle name="40% - Accent1 3" xfId="631"/>
    <cellStyle name="40% - Accent1 3 2" xfId="710"/>
    <cellStyle name="40% - Accent1 3 3" xfId="1146"/>
    <cellStyle name="40% - Accent1 4" xfId="632"/>
    <cellStyle name="40% - Accent1 5" xfId="633"/>
    <cellStyle name="40% - Accent1 6" xfId="630"/>
    <cellStyle name="40% - Accent1 7" xfId="542"/>
    <cellStyle name="40% - Accent1 7 2" xfId="2779"/>
    <cellStyle name="40% - Accent1 7 2 2" xfId="4411"/>
    <cellStyle name="40% - Accent1 7 3" xfId="3191"/>
    <cellStyle name="40% - Accent1 7 3 2" xfId="4814"/>
    <cellStyle name="40% - Accent1 7 4" xfId="3594"/>
    <cellStyle name="40% - Accent1 7 4 2" xfId="5217"/>
    <cellStyle name="40% - Accent1 7 5" xfId="4008"/>
    <cellStyle name="40% - Accent2" xfId="23" builtinId="35" customBuiltin="1"/>
    <cellStyle name="40% - Accent2 2" xfId="24"/>
    <cellStyle name="40% - Accent2 2 2" xfId="752"/>
    <cellStyle name="40% - Accent2 2 2 2" xfId="1145"/>
    <cellStyle name="40% - Accent2 2 2 2 2" xfId="2901"/>
    <cellStyle name="40% - Accent2 2 2 2 2 2" xfId="4533"/>
    <cellStyle name="40% - Accent2 2 2 2 3" xfId="3313"/>
    <cellStyle name="40% - Accent2 2 2 2 3 2" xfId="4936"/>
    <cellStyle name="40% - Accent2 2 2 2 4" xfId="3716"/>
    <cellStyle name="40% - Accent2 2 2 2 4 2" xfId="5339"/>
    <cellStyle name="40% - Accent2 2 2 2 5" xfId="4130"/>
    <cellStyle name="40% - Accent2 2 3" xfId="1089"/>
    <cellStyle name="40% - Accent2 3" xfId="635"/>
    <cellStyle name="40% - Accent2 4" xfId="636"/>
    <cellStyle name="40% - Accent2 5" xfId="637"/>
    <cellStyle name="40% - Accent2 6" xfId="634"/>
    <cellStyle name="40% - Accent2 7" xfId="546"/>
    <cellStyle name="40% - Accent2 7 2" xfId="2781"/>
    <cellStyle name="40% - Accent2 7 2 2" xfId="4413"/>
    <cellStyle name="40% - Accent2 7 3" xfId="3193"/>
    <cellStyle name="40% - Accent2 7 3 2" xfId="4816"/>
    <cellStyle name="40% - Accent2 7 4" xfId="3596"/>
    <cellStyle name="40% - Accent2 7 4 2" xfId="5219"/>
    <cellStyle name="40% - Accent2 7 5" xfId="4010"/>
    <cellStyle name="40% - Accent3" xfId="25" builtinId="39" customBuiltin="1"/>
    <cellStyle name="40% - Accent3 2" xfId="26"/>
    <cellStyle name="40% - Accent3 2 2" xfId="753"/>
    <cellStyle name="40% - Accent3 2 2 2" xfId="721"/>
    <cellStyle name="40% - Accent3 2 2 2 2" xfId="2793"/>
    <cellStyle name="40% - Accent3 2 2 2 2 2" xfId="4425"/>
    <cellStyle name="40% - Accent3 2 2 2 3" xfId="3205"/>
    <cellStyle name="40% - Accent3 2 2 2 3 2" xfId="4828"/>
    <cellStyle name="40% - Accent3 2 2 2 4" xfId="3608"/>
    <cellStyle name="40% - Accent3 2 2 2 4 2" xfId="5231"/>
    <cellStyle name="40% - Accent3 2 2 2 5" xfId="4022"/>
    <cellStyle name="40% - Accent3 2 3" xfId="707"/>
    <cellStyle name="40% - Accent3 2 4" xfId="709"/>
    <cellStyle name="40% - Accent3 3" xfId="639"/>
    <cellStyle name="40% - Accent3 3 2" xfId="1144"/>
    <cellStyle name="40% - Accent3 3 3" xfId="701"/>
    <cellStyle name="40% - Accent3 4" xfId="640"/>
    <cellStyle name="40% - Accent3 5" xfId="641"/>
    <cellStyle name="40% - Accent3 6" xfId="638"/>
    <cellStyle name="40% - Accent3 7" xfId="550"/>
    <cellStyle name="40% - Accent3 7 2" xfId="2783"/>
    <cellStyle name="40% - Accent3 7 2 2" xfId="4415"/>
    <cellStyle name="40% - Accent3 7 3" xfId="3195"/>
    <cellStyle name="40% - Accent3 7 3 2" xfId="4818"/>
    <cellStyle name="40% - Accent3 7 4" xfId="3598"/>
    <cellStyle name="40% - Accent3 7 4 2" xfId="5221"/>
    <cellStyle name="40% - Accent3 7 5" xfId="4012"/>
    <cellStyle name="40% - Accent4" xfId="27" builtinId="43" customBuiltin="1"/>
    <cellStyle name="40% - Accent4 2" xfId="28"/>
    <cellStyle name="40% - Accent4 2 2" xfId="754"/>
    <cellStyle name="40% - Accent4 2 2 2" xfId="705"/>
    <cellStyle name="40% - Accent4 2 2 2 2" xfId="2791"/>
    <cellStyle name="40% - Accent4 2 2 2 2 2" xfId="4423"/>
    <cellStyle name="40% - Accent4 2 2 2 3" xfId="3203"/>
    <cellStyle name="40% - Accent4 2 2 2 3 2" xfId="4826"/>
    <cellStyle name="40% - Accent4 2 2 2 4" xfId="3606"/>
    <cellStyle name="40% - Accent4 2 2 2 4 2" xfId="5229"/>
    <cellStyle name="40% - Accent4 2 2 2 5" xfId="4020"/>
    <cellStyle name="40% - Accent4 2 3" xfId="1143"/>
    <cellStyle name="40% - Accent4 2 4" xfId="1088"/>
    <cellStyle name="40% - Accent4 3" xfId="643"/>
    <cellStyle name="40% - Accent4 3 2" xfId="704"/>
    <cellStyle name="40% - Accent4 3 3" xfId="1087"/>
    <cellStyle name="40% - Accent4 4" xfId="644"/>
    <cellStyle name="40% - Accent4 5" xfId="645"/>
    <cellStyle name="40% - Accent4 6" xfId="642"/>
    <cellStyle name="40% - Accent4 7" xfId="554"/>
    <cellStyle name="40% - Accent4 7 2" xfId="2785"/>
    <cellStyle name="40% - Accent4 7 2 2" xfId="4417"/>
    <cellStyle name="40% - Accent4 7 3" xfId="3197"/>
    <cellStyle name="40% - Accent4 7 3 2" xfId="4820"/>
    <cellStyle name="40% - Accent4 7 4" xfId="3600"/>
    <cellStyle name="40% - Accent4 7 4 2" xfId="5223"/>
    <cellStyle name="40% - Accent4 7 5" xfId="4014"/>
    <cellStyle name="40% - Accent5" xfId="29" builtinId="47" customBuiltin="1"/>
    <cellStyle name="40% - Accent5 2" xfId="30"/>
    <cellStyle name="40% - Accent5 2 2" xfId="755"/>
    <cellStyle name="40% - Accent5 2 2 2" xfId="702"/>
    <cellStyle name="40% - Accent5 2 2 2 2" xfId="2790"/>
    <cellStyle name="40% - Accent5 2 2 2 2 2" xfId="4422"/>
    <cellStyle name="40% - Accent5 2 2 2 3" xfId="3202"/>
    <cellStyle name="40% - Accent5 2 2 2 3 2" xfId="4825"/>
    <cellStyle name="40% - Accent5 2 2 2 4" xfId="3605"/>
    <cellStyle name="40% - Accent5 2 2 2 4 2" xfId="5228"/>
    <cellStyle name="40% - Accent5 2 2 2 5" xfId="4019"/>
    <cellStyle name="40% - Accent5 2 3" xfId="1170"/>
    <cellStyle name="40% - Accent5 2 4" xfId="703"/>
    <cellStyle name="40% - Accent5 3" xfId="647"/>
    <cellStyle name="40% - Accent5 3 2" xfId="1165"/>
    <cellStyle name="40% - Accent5 3 3" xfId="1168"/>
    <cellStyle name="40% - Accent5 4" xfId="648"/>
    <cellStyle name="40% - Accent5 5" xfId="649"/>
    <cellStyle name="40% - Accent5 6" xfId="646"/>
    <cellStyle name="40% - Accent5 7" xfId="558"/>
    <cellStyle name="40% - Accent5 7 2" xfId="2787"/>
    <cellStyle name="40% - Accent5 7 2 2" xfId="4419"/>
    <cellStyle name="40% - Accent5 7 3" xfId="3199"/>
    <cellStyle name="40% - Accent5 7 3 2" xfId="4822"/>
    <cellStyle name="40% - Accent5 7 4" xfId="3602"/>
    <cellStyle name="40% - Accent5 7 4 2" xfId="5225"/>
    <cellStyle name="40% - Accent5 7 5" xfId="4016"/>
    <cellStyle name="40% - Accent6" xfId="31" builtinId="51" customBuiltin="1"/>
    <cellStyle name="40% - Accent6 2" xfId="32"/>
    <cellStyle name="40% - Accent6 2 2" xfId="756"/>
    <cellStyle name="40% - Accent6 2 2 2" xfId="1086"/>
    <cellStyle name="40% - Accent6 2 2 2 2" xfId="2898"/>
    <cellStyle name="40% - Accent6 2 2 2 2 2" xfId="4530"/>
    <cellStyle name="40% - Accent6 2 2 2 3" xfId="3310"/>
    <cellStyle name="40% - Accent6 2 2 2 3 2" xfId="4933"/>
    <cellStyle name="40% - Accent6 2 2 2 4" xfId="3713"/>
    <cellStyle name="40% - Accent6 2 2 2 4 2" xfId="5336"/>
    <cellStyle name="40% - Accent6 2 2 2 5" xfId="4127"/>
    <cellStyle name="40% - Accent6 2 3" xfId="1140"/>
    <cellStyle name="40% - Accent6 2 4" xfId="1142"/>
    <cellStyle name="40% - Accent6 3" xfId="651"/>
    <cellStyle name="40% - Accent6 3 2" xfId="696"/>
    <cellStyle name="40% - Accent6 3 3" xfId="1141"/>
    <cellStyle name="40% - Accent6 4" xfId="652"/>
    <cellStyle name="40% - Accent6 5" xfId="653"/>
    <cellStyle name="40% - Accent6 6" xfId="650"/>
    <cellStyle name="40% - Accent6 7" xfId="562"/>
    <cellStyle name="40% - Accent6 7 2" xfId="2789"/>
    <cellStyle name="40% - Accent6 7 2 2" xfId="4421"/>
    <cellStyle name="40% - Accent6 7 3" xfId="3201"/>
    <cellStyle name="40% - Accent6 7 3 2" xfId="4824"/>
    <cellStyle name="40% - Accent6 7 4" xfId="3604"/>
    <cellStyle name="40% - Accent6 7 4 2" xfId="5227"/>
    <cellStyle name="40% - Accent6 7 5" xfId="4018"/>
    <cellStyle name="60% - Accent1" xfId="33" builtinId="32" customBuiltin="1"/>
    <cellStyle name="60% - Accent1 2" xfId="34"/>
    <cellStyle name="60% - Accent1 2 2" xfId="757"/>
    <cellStyle name="60% - Accent1 2 2 2" xfId="699"/>
    <cellStyle name="60% - Accent1 2 3" xfId="698"/>
    <cellStyle name="60% - Accent1 2 4" xfId="700"/>
    <cellStyle name="60% - Accent1 3" xfId="697"/>
    <cellStyle name="60% - Accent1 3 2" xfId="1139"/>
    <cellStyle name="60% - Accent1 4" xfId="543"/>
    <cellStyle name="60% - Accent2" xfId="35" builtinId="36" customBuiltin="1"/>
    <cellStyle name="60% - Accent2 2" xfId="36"/>
    <cellStyle name="60% - Accent2 2 2" xfId="758"/>
    <cellStyle name="60% - Accent2 2 2 2" xfId="1138"/>
    <cellStyle name="60% - Accent2 2 3" xfId="694"/>
    <cellStyle name="60% - Accent2 2 4" xfId="695"/>
    <cellStyle name="60% - Accent2 3" xfId="1136"/>
    <cellStyle name="60% - Accent2 3 2" xfId="1137"/>
    <cellStyle name="60% - Accent2 4" xfId="547"/>
    <cellStyle name="60% - Accent3" xfId="37" builtinId="40" customBuiltin="1"/>
    <cellStyle name="60% - Accent3 2" xfId="38"/>
    <cellStyle name="60% - Accent3 2 2" xfId="759"/>
    <cellStyle name="60% - Accent3 2 2 2" xfId="1134"/>
    <cellStyle name="60% - Accent3 2 3" xfId="1135"/>
    <cellStyle name="60% - Accent3 2 4" xfId="693"/>
    <cellStyle name="60% - Accent3 3" xfId="692"/>
    <cellStyle name="60% - Accent3 3 2" xfId="1132"/>
    <cellStyle name="60% - Accent3 4" xfId="551"/>
    <cellStyle name="60% - Accent4" xfId="39" builtinId="44" customBuiltin="1"/>
    <cellStyle name="60% - Accent4 2" xfId="40"/>
    <cellStyle name="60% - Accent4 2 2" xfId="760"/>
    <cellStyle name="60% - Accent4 2 2 2" xfId="686"/>
    <cellStyle name="60% - Accent4 2 3" xfId="1130"/>
    <cellStyle name="60% - Accent4 2 4" xfId="1133"/>
    <cellStyle name="60% - Accent4 3" xfId="1131"/>
    <cellStyle name="60% - Accent4 3 2" xfId="690"/>
    <cellStyle name="60% - Accent4 4" xfId="555"/>
    <cellStyle name="60% - Accent5" xfId="41" builtinId="48" customBuiltin="1"/>
    <cellStyle name="60% - Accent5 2" xfId="42"/>
    <cellStyle name="60% - Accent5 2 2" xfId="761"/>
    <cellStyle name="60% - Accent5 2 2 2" xfId="1128"/>
    <cellStyle name="60% - Accent5 2 3" xfId="689"/>
    <cellStyle name="60% - Accent5 2 4" xfId="1129"/>
    <cellStyle name="60% - Accent5 3" xfId="688"/>
    <cellStyle name="60% - Accent5 3 2" xfId="1085"/>
    <cellStyle name="60% - Accent5 4" xfId="559"/>
    <cellStyle name="60% - Accent6" xfId="43" builtinId="52" customBuiltin="1"/>
    <cellStyle name="60% - Accent6 2" xfId="44"/>
    <cellStyle name="60% - Accent6 2 2" xfId="762"/>
    <cellStyle name="60% - Accent6 2 2 2" xfId="687"/>
    <cellStyle name="60% - Accent6 2 3" xfId="681"/>
    <cellStyle name="60% - Accent6 2 4" xfId="1127"/>
    <cellStyle name="60% - Accent6 3" xfId="1169"/>
    <cellStyle name="60% - Accent6 3 2" xfId="1167"/>
    <cellStyle name="60% - Accent6 4" xfId="563"/>
    <cellStyle name="Accent1" xfId="45" builtinId="29" customBuiltin="1"/>
    <cellStyle name="Accent1 2" xfId="46"/>
    <cellStyle name="Accent1 2 2" xfId="763"/>
    <cellStyle name="Accent1 2 2 2" xfId="685"/>
    <cellStyle name="Accent1 2 3" xfId="1126"/>
    <cellStyle name="Accent1 2 4" xfId="1164"/>
    <cellStyle name="Accent1 3" xfId="1084"/>
    <cellStyle name="Accent1 3 2" xfId="1125"/>
    <cellStyle name="Accent1 4" xfId="540"/>
    <cellStyle name="Accent2" xfId="47" builtinId="33" customBuiltin="1"/>
    <cellStyle name="Accent2 2" xfId="48"/>
    <cellStyle name="Accent2 2 2" xfId="764"/>
    <cellStyle name="Accent2 2 2 2" xfId="684"/>
    <cellStyle name="Accent2 2 3" xfId="683"/>
    <cellStyle name="Accent2 2 4" xfId="1083"/>
    <cellStyle name="Accent2 3" xfId="682"/>
    <cellStyle name="Accent2 3 2" xfId="676"/>
    <cellStyle name="Accent2 4" xfId="544"/>
    <cellStyle name="Accent3" xfId="49" builtinId="37" customBuiltin="1"/>
    <cellStyle name="Accent3 2" xfId="50"/>
    <cellStyle name="Accent3 2 2" xfId="765"/>
    <cellStyle name="Accent3 2 2 2" xfId="679"/>
    <cellStyle name="Accent3 2 3" xfId="678"/>
    <cellStyle name="Accent3 2 4" xfId="680"/>
    <cellStyle name="Accent3 3" xfId="677"/>
    <cellStyle name="Accent3 3 2" xfId="671"/>
    <cellStyle name="Accent3 4" xfId="548"/>
    <cellStyle name="Accent4" xfId="51" builtinId="41" customBuiltin="1"/>
    <cellStyle name="Accent4 2" xfId="52"/>
    <cellStyle name="Accent4 2 2" xfId="766"/>
    <cellStyle name="Accent4 2 2 2" xfId="674"/>
    <cellStyle name="Accent4 2 3" xfId="673"/>
    <cellStyle name="Accent4 2 4" xfId="675"/>
    <cellStyle name="Accent4 3" xfId="672"/>
    <cellStyle name="Accent4 3 2" xfId="726"/>
    <cellStyle name="Accent4 4" xfId="552"/>
    <cellStyle name="Accent5" xfId="53" builtinId="45" customBuiltin="1"/>
    <cellStyle name="Accent5 2" xfId="54"/>
    <cellStyle name="Accent5 2 2" xfId="767"/>
    <cellStyle name="Accent5 2 2 2" xfId="728"/>
    <cellStyle name="Accent5 2 3" xfId="727"/>
    <cellStyle name="Accent5 3" xfId="556"/>
    <cellStyle name="Accent6" xfId="55" builtinId="49" customBuiltin="1"/>
    <cellStyle name="Accent6 2" xfId="56"/>
    <cellStyle name="Accent6 2 2" xfId="768"/>
    <cellStyle name="Accent6 2 2 2" xfId="730"/>
    <cellStyle name="Accent6 2 3" xfId="731"/>
    <cellStyle name="Accent6 2 4" xfId="729"/>
    <cellStyle name="Accent6 3" xfId="732"/>
    <cellStyle name="Accent6 3 2" xfId="733"/>
    <cellStyle name="Accent6 4" xfId="560"/>
    <cellStyle name="Bad" xfId="57" builtinId="27" customBuiltin="1"/>
    <cellStyle name="Bad 2" xfId="58"/>
    <cellStyle name="Bad 2 2" xfId="769"/>
    <cellStyle name="Bad 2 2 2" xfId="735"/>
    <cellStyle name="Bad 2 3" xfId="736"/>
    <cellStyle name="Bad 2 4" xfId="734"/>
    <cellStyle name="Bad 3" xfId="737"/>
    <cellStyle name="Bad 3 2" xfId="738"/>
    <cellStyle name="Bad 4" xfId="530"/>
    <cellStyle name="Basic" xfId="59"/>
    <cellStyle name="black" xfId="60"/>
    <cellStyle name="black 2" xfId="1829"/>
    <cellStyle name="blu" xfId="61"/>
    <cellStyle name="bot" xfId="62"/>
    <cellStyle name="bot 2" xfId="1830"/>
    <cellStyle name="bottom" xfId="770"/>
    <cellStyle name="bottom 2" xfId="739"/>
    <cellStyle name="Bullet" xfId="63"/>
    <cellStyle name="Bullet [0]" xfId="64"/>
    <cellStyle name="Bullet [2]" xfId="65"/>
    <cellStyle name="Bullet [4]" xfId="66"/>
    <cellStyle name="c" xfId="67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B 2 2" xfId="1831"/>
    <cellStyle name="C01H" xfId="79"/>
    <cellStyle name="C01L" xfId="80"/>
    <cellStyle name="C02A" xfId="81"/>
    <cellStyle name="C02B" xfId="82"/>
    <cellStyle name="C02B 2" xfId="83"/>
    <cellStyle name="C02B 2 2" xfId="1832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A 2 2" xfId="1833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5L 2" xfId="565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 2" xfId="1834"/>
    <cellStyle name="c2," xfId="111"/>
    <cellStyle name="c3" xfId="112"/>
    <cellStyle name="Calc Currency (0)" xfId="566"/>
    <cellStyle name="Calculation" xfId="113" builtinId="22" customBuiltin="1"/>
    <cellStyle name="Calculation 2" xfId="114"/>
    <cellStyle name="Calculation 2 2" xfId="771"/>
    <cellStyle name="Calculation 2 2 2" xfId="741"/>
    <cellStyle name="Calculation 2 3" xfId="742"/>
    <cellStyle name="Calculation 2 4" xfId="740"/>
    <cellStyle name="Calculation 3" xfId="743"/>
    <cellStyle name="Calculation 3 2" xfId="1124"/>
    <cellStyle name="Calculation 4" xfId="534"/>
    <cellStyle name="cas" xfId="115"/>
    <cellStyle name="cas 2" xfId="1835"/>
    <cellStyle name="Centered Heading" xfId="116"/>
    <cellStyle name="Check Cell" xfId="117" builtinId="23" customBuiltin="1"/>
    <cellStyle name="Check Cell 2" xfId="118"/>
    <cellStyle name="Check Cell 2 2" xfId="772"/>
    <cellStyle name="Check Cell 2 2 2" xfId="1082"/>
    <cellStyle name="Check Cell 2 3" xfId="1123"/>
    <cellStyle name="Check Cell 3" xfId="536"/>
    <cellStyle name="Comma" xfId="119" builtinId="3"/>
    <cellStyle name="Comma  - Style1" xfId="120"/>
    <cellStyle name="Comma  - Style1 2" xfId="121"/>
    <cellStyle name="Comma  - Style1 2 2" xfId="1836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] 2" xfId="1122"/>
    <cellStyle name="Comma [0] 2 2" xfId="1081"/>
    <cellStyle name="Comma [0] 2 3" xfId="1121"/>
    <cellStyle name="Comma [0] 2 4" xfId="1080"/>
    <cellStyle name="Comma [0] 2 5" xfId="1120"/>
    <cellStyle name="Comma [0] 3" xfId="1079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10" xfId="567"/>
    <cellStyle name="Comma 10 2" xfId="1008"/>
    <cellStyle name="Comma 10 2 2" xfId="1078"/>
    <cellStyle name="Comma 10 2 3" xfId="2889"/>
    <cellStyle name="Comma 10 2 3 2" xfId="4521"/>
    <cellStyle name="Comma 10 2 4" xfId="3301"/>
    <cellStyle name="Comma 10 2 4 2" xfId="4924"/>
    <cellStyle name="Comma 10 2 5" xfId="3704"/>
    <cellStyle name="Comma 10 2 5 2" xfId="5327"/>
    <cellStyle name="Comma 10 2 6" xfId="4118"/>
    <cellStyle name="Comma 10 3" xfId="1118"/>
    <cellStyle name="Comma 10 4" xfId="1119"/>
    <cellStyle name="Comma 10 5" xfId="953"/>
    <cellStyle name="Comma 10 5 2" xfId="2835"/>
    <cellStyle name="Comma 10 5 2 2" xfId="4467"/>
    <cellStyle name="Comma 10 5 3" xfId="3247"/>
    <cellStyle name="Comma 10 5 3 2" xfId="4870"/>
    <cellStyle name="Comma 10 5 4" xfId="3650"/>
    <cellStyle name="Comma 10 5 4 2" xfId="5273"/>
    <cellStyle name="Comma 10 5 5" xfId="4064"/>
    <cellStyle name="Comma 10 6" xfId="1837"/>
    <cellStyle name="Comma 100" xfId="1838"/>
    <cellStyle name="Comma 101" xfId="1839"/>
    <cellStyle name="Comma 102" xfId="1840"/>
    <cellStyle name="Comma 103" xfId="1841"/>
    <cellStyle name="Comma 104" xfId="1842"/>
    <cellStyle name="Comma 105" xfId="1843"/>
    <cellStyle name="Comma 106" xfId="1844"/>
    <cellStyle name="Comma 107" xfId="1845"/>
    <cellStyle name="Comma 108" xfId="1846"/>
    <cellStyle name="Comma 109" xfId="1847"/>
    <cellStyle name="Comma 11" xfId="1012"/>
    <cellStyle name="Comma 11 2" xfId="1117"/>
    <cellStyle name="Comma 11 3" xfId="1077"/>
    <cellStyle name="Comma 11 4" xfId="1848"/>
    <cellStyle name="Comma 11 5" xfId="2893"/>
    <cellStyle name="Comma 11 5 2" xfId="4525"/>
    <cellStyle name="Comma 11 6" xfId="3305"/>
    <cellStyle name="Comma 11 6 2" xfId="4928"/>
    <cellStyle name="Comma 11 7" xfId="3708"/>
    <cellStyle name="Comma 11 7 2" xfId="5331"/>
    <cellStyle name="Comma 11 8" xfId="4122"/>
    <cellStyle name="Comma 110" xfId="1849"/>
    <cellStyle name="Comma 111" xfId="1850"/>
    <cellStyle name="Comma 112" xfId="1851"/>
    <cellStyle name="Comma 113" xfId="1852"/>
    <cellStyle name="Comma 114" xfId="1853"/>
    <cellStyle name="Comma 115" xfId="1854"/>
    <cellStyle name="Comma 116" xfId="1855"/>
    <cellStyle name="Comma 117" xfId="1856"/>
    <cellStyle name="Comma 118" xfId="1857"/>
    <cellStyle name="Comma 119" xfId="1858"/>
    <cellStyle name="Comma 12" xfId="1076"/>
    <cellStyle name="Comma 12 2" xfId="1116"/>
    <cellStyle name="Comma 12 3" xfId="1859"/>
    <cellStyle name="Comma 120" xfId="1860"/>
    <cellStyle name="Comma 121" xfId="1861"/>
    <cellStyle name="Comma 122" xfId="1862"/>
    <cellStyle name="Comma 123" xfId="1863"/>
    <cellStyle name="Comma 124" xfId="1864"/>
    <cellStyle name="Comma 125" xfId="1865"/>
    <cellStyle name="Comma 126" xfId="1866"/>
    <cellStyle name="Comma 127" xfId="1867"/>
    <cellStyle name="Comma 128" xfId="1868"/>
    <cellStyle name="Comma 129" xfId="1869"/>
    <cellStyle name="Comma 13" xfId="1075"/>
    <cellStyle name="Comma 13 2" xfId="1115"/>
    <cellStyle name="Comma 13 3" xfId="1870"/>
    <cellStyle name="Comma 130" xfId="1871"/>
    <cellStyle name="Comma 131" xfId="1872"/>
    <cellStyle name="Comma 132" xfId="1873"/>
    <cellStyle name="Comma 133" xfId="1874"/>
    <cellStyle name="Comma 134" xfId="1875"/>
    <cellStyle name="Comma 135" xfId="1876"/>
    <cellStyle name="Comma 136" xfId="1877"/>
    <cellStyle name="Comma 137" xfId="1878"/>
    <cellStyle name="Comma 138" xfId="1879"/>
    <cellStyle name="Comma 139" xfId="1880"/>
    <cellStyle name="Comma 14" xfId="1074"/>
    <cellStyle name="Comma 14 2" xfId="1881"/>
    <cellStyle name="Comma 140" xfId="1882"/>
    <cellStyle name="Comma 141" xfId="1883"/>
    <cellStyle name="Comma 142" xfId="1884"/>
    <cellStyle name="Comma 143" xfId="1885"/>
    <cellStyle name="Comma 144" xfId="1886"/>
    <cellStyle name="Comma 145" xfId="1887"/>
    <cellStyle name="Comma 146" xfId="1888"/>
    <cellStyle name="Comma 147" xfId="1889"/>
    <cellStyle name="Comma 148" xfId="1890"/>
    <cellStyle name="Comma 149" xfId="1891"/>
    <cellStyle name="Comma 15" xfId="1114"/>
    <cellStyle name="Comma 15 2" xfId="1892"/>
    <cellStyle name="Comma 150" xfId="1893"/>
    <cellStyle name="Comma 151" xfId="1894"/>
    <cellStyle name="Comma 152" xfId="1895"/>
    <cellStyle name="Comma 153" xfId="1896"/>
    <cellStyle name="Comma 154" xfId="1897"/>
    <cellStyle name="Comma 155" xfId="1898"/>
    <cellStyle name="Comma 156" xfId="1899"/>
    <cellStyle name="Comma 157" xfId="1900"/>
    <cellStyle name="Comma 158" xfId="1901"/>
    <cellStyle name="Comma 159" xfId="1902"/>
    <cellStyle name="Comma 16" xfId="1073"/>
    <cellStyle name="Comma 16 2" xfId="1113"/>
    <cellStyle name="Comma 16 3" xfId="1903"/>
    <cellStyle name="Comma 160" xfId="1904"/>
    <cellStyle name="Comma 161" xfId="1905"/>
    <cellStyle name="Comma 162" xfId="1906"/>
    <cellStyle name="Comma 163" xfId="1907"/>
    <cellStyle name="Comma 164" xfId="1908"/>
    <cellStyle name="Comma 165" xfId="1909"/>
    <cellStyle name="Comma 166" xfId="1910"/>
    <cellStyle name="Comma 167" xfId="1911"/>
    <cellStyle name="Comma 168" xfId="1912"/>
    <cellStyle name="Comma 169" xfId="1913"/>
    <cellStyle name="Comma 17" xfId="1072"/>
    <cellStyle name="Comma 17 2" xfId="1112"/>
    <cellStyle name="Comma 17 3" xfId="1914"/>
    <cellStyle name="Comma 170" xfId="1915"/>
    <cellStyle name="Comma 171" xfId="1916"/>
    <cellStyle name="Comma 172" xfId="1917"/>
    <cellStyle name="Comma 173" xfId="1918"/>
    <cellStyle name="Comma 174" xfId="1919"/>
    <cellStyle name="Comma 175" xfId="1920"/>
    <cellStyle name="Comma 176" xfId="1921"/>
    <cellStyle name="Comma 177" xfId="1922"/>
    <cellStyle name="Comma 178" xfId="1923"/>
    <cellStyle name="Comma 179" xfId="1924"/>
    <cellStyle name="Comma 18" xfId="1071"/>
    <cellStyle name="Comma 18 2" xfId="1111"/>
    <cellStyle name="Comma 18 3" xfId="1925"/>
    <cellStyle name="Comma 180" xfId="1926"/>
    <cellStyle name="Comma 181" xfId="1927"/>
    <cellStyle name="Comma 182" xfId="1928"/>
    <cellStyle name="Comma 183" xfId="1929"/>
    <cellStyle name="Comma 184" xfId="1930"/>
    <cellStyle name="Comma 185" xfId="1931"/>
    <cellStyle name="Comma 186" xfId="1932"/>
    <cellStyle name="Comma 187" xfId="1933"/>
    <cellStyle name="Comma 188" xfId="1934"/>
    <cellStyle name="Comma 189" xfId="1935"/>
    <cellStyle name="Comma 19" xfId="1070"/>
    <cellStyle name="Comma 19 2" xfId="1065"/>
    <cellStyle name="Comma 19 3" xfId="1936"/>
    <cellStyle name="Comma 190" xfId="1937"/>
    <cellStyle name="Comma 191" xfId="1938"/>
    <cellStyle name="Comma 192" xfId="1939"/>
    <cellStyle name="Comma 193" xfId="1940"/>
    <cellStyle name="Comma 194" xfId="1941"/>
    <cellStyle name="Comma 195" xfId="1942"/>
    <cellStyle name="Comma 196" xfId="1943"/>
    <cellStyle name="Comma 197" xfId="1944"/>
    <cellStyle name="Comma 198" xfId="1945"/>
    <cellStyle name="Comma 199" xfId="1946"/>
    <cellStyle name="Comma 2" xfId="136"/>
    <cellStyle name="Comma 2 10" xfId="1069"/>
    <cellStyle name="Comma 2 11" xfId="1068"/>
    <cellStyle name="Comma 2 12" xfId="1067"/>
    <cellStyle name="Comma 2 13" xfId="1110"/>
    <cellStyle name="Comma 2 14" xfId="1066"/>
    <cellStyle name="Comma 2 15" xfId="1061"/>
    <cellStyle name="Comma 2 16" xfId="1064"/>
    <cellStyle name="Comma 2 17" xfId="1063"/>
    <cellStyle name="Comma 2 18" xfId="1062"/>
    <cellStyle name="Comma 2 19" xfId="1109"/>
    <cellStyle name="Comma 2 2" xfId="137"/>
    <cellStyle name="Comma 2 2 2" xfId="773"/>
    <cellStyle name="Comma 2 2 3" xfId="725"/>
    <cellStyle name="Comma 2 2 4" xfId="1163"/>
    <cellStyle name="Comma 2 2 5" xfId="568"/>
    <cellStyle name="Comma 2 20" xfId="1060"/>
    <cellStyle name="Comma 2 21" xfId="1059"/>
    <cellStyle name="Comma 2 22" xfId="1058"/>
    <cellStyle name="Comma 2 23" xfId="1108"/>
    <cellStyle name="Comma 2 24" xfId="1057"/>
    <cellStyle name="Comma 2 25" xfId="1052"/>
    <cellStyle name="Comma 2 26" xfId="1056"/>
    <cellStyle name="Comma 2 27" xfId="1055"/>
    <cellStyle name="Comma 2 28" xfId="1054"/>
    <cellStyle name="Comma 2 29" xfId="1107"/>
    <cellStyle name="Comma 2 3" xfId="655"/>
    <cellStyle name="Comma 2 3 2" xfId="1047"/>
    <cellStyle name="Comma 2 3 3" xfId="1051"/>
    <cellStyle name="Comma 2 3 4" xfId="1050"/>
    <cellStyle name="Comma 2 3 4 2" xfId="2897"/>
    <cellStyle name="Comma 2 3 4 2 2" xfId="4529"/>
    <cellStyle name="Comma 2 3 4 3" xfId="3309"/>
    <cellStyle name="Comma 2 3 4 3 2" xfId="4932"/>
    <cellStyle name="Comma 2 3 4 4" xfId="3712"/>
    <cellStyle name="Comma 2 3 4 4 2" xfId="5335"/>
    <cellStyle name="Comma 2 3 4 5" xfId="4126"/>
    <cellStyle name="Comma 2 3 5" xfId="1053"/>
    <cellStyle name="Comma 2 30" xfId="1049"/>
    <cellStyle name="Comma 2 31" xfId="1106"/>
    <cellStyle name="Comma 2 32" xfId="1048"/>
    <cellStyle name="Comma 2 33" xfId="1042"/>
    <cellStyle name="Comma 2 34" xfId="1046"/>
    <cellStyle name="Comma 2 35" xfId="1045"/>
    <cellStyle name="Comma 2 36" xfId="1044"/>
    <cellStyle name="Comma 2 37" xfId="1105"/>
    <cellStyle name="Comma 2 38" xfId="1043"/>
    <cellStyle name="Comma 2 39" xfId="1037"/>
    <cellStyle name="Comma 2 4" xfId="1041"/>
    <cellStyle name="Comma 2 4 2" xfId="1824"/>
    <cellStyle name="Comma 2 40" xfId="1040"/>
    <cellStyle name="Comma 2 41" xfId="1039"/>
    <cellStyle name="Comma 2 42" xfId="1104"/>
    <cellStyle name="Comma 2 43" xfId="1038"/>
    <cellStyle name="Comma 2 44" xfId="522"/>
    <cellStyle name="Comma 2 45" xfId="3996"/>
    <cellStyle name="Comma 2 5" xfId="1032"/>
    <cellStyle name="Comma 2 5 2" xfId="2762"/>
    <cellStyle name="Comma 2 5 2 2" xfId="3172"/>
    <cellStyle name="Comma 2 5 2 2 2" xfId="4804"/>
    <cellStyle name="Comma 2 5 2 3" xfId="3584"/>
    <cellStyle name="Comma 2 5 2 3 2" xfId="5207"/>
    <cellStyle name="Comma 2 5 2 4" xfId="3987"/>
    <cellStyle name="Comma 2 5 2 4 2" xfId="5610"/>
    <cellStyle name="Comma 2 5 2 5" xfId="4401"/>
    <cellStyle name="Comma 2 6" xfId="1036"/>
    <cellStyle name="Comma 2 7" xfId="1035"/>
    <cellStyle name="Comma 2 8" xfId="1034"/>
    <cellStyle name="Comma 2 9" xfId="1103"/>
    <cellStyle name="Comma 20" xfId="1033"/>
    <cellStyle name="Comma 20 2" xfId="1027"/>
    <cellStyle name="Comma 20 3" xfId="1947"/>
    <cellStyle name="Comma 200" xfId="1948"/>
    <cellStyle name="Comma 201" xfId="1949"/>
    <cellStyle name="Comma 202" xfId="1950"/>
    <cellStyle name="Comma 203" xfId="1951"/>
    <cellStyle name="Comma 204" xfId="1952"/>
    <cellStyle name="Comma 205" xfId="1953"/>
    <cellStyle name="Comma 206" xfId="1954"/>
    <cellStyle name="Comma 207" xfId="1955"/>
    <cellStyle name="Comma 208" xfId="1956"/>
    <cellStyle name="Comma 209" xfId="1957"/>
    <cellStyle name="Comma 21" xfId="1031"/>
    <cellStyle name="Comma 21 2" xfId="1958"/>
    <cellStyle name="Comma 210" xfId="1959"/>
    <cellStyle name="Comma 211" xfId="1960"/>
    <cellStyle name="Comma 212" xfId="1961"/>
    <cellStyle name="Comma 213" xfId="1962"/>
    <cellStyle name="Comma 214" xfId="1963"/>
    <cellStyle name="Comma 215" xfId="1964"/>
    <cellStyle name="Comma 216" xfId="1965"/>
    <cellStyle name="Comma 217" xfId="1966"/>
    <cellStyle name="Comma 218" xfId="1967"/>
    <cellStyle name="Comma 219" xfId="1968"/>
    <cellStyle name="Comma 22" xfId="1030"/>
    <cellStyle name="Comma 22 2" xfId="1969"/>
    <cellStyle name="Comma 220" xfId="1970"/>
    <cellStyle name="Comma 221" xfId="1971"/>
    <cellStyle name="Comma 222" xfId="1972"/>
    <cellStyle name="Comma 223" xfId="1973"/>
    <cellStyle name="Comma 224" xfId="1974"/>
    <cellStyle name="Comma 225" xfId="1975"/>
    <cellStyle name="Comma 226" xfId="1976"/>
    <cellStyle name="Comma 227" xfId="1977"/>
    <cellStyle name="Comma 228" xfId="1978"/>
    <cellStyle name="Comma 229" xfId="1979"/>
    <cellStyle name="Comma 23" xfId="1029"/>
    <cellStyle name="Comma 23 2" xfId="1980"/>
    <cellStyle name="Comma 230" xfId="1981"/>
    <cellStyle name="Comma 231" xfId="1982"/>
    <cellStyle name="Comma 232" xfId="1983"/>
    <cellStyle name="Comma 233" xfId="1984"/>
    <cellStyle name="Comma 234" xfId="1985"/>
    <cellStyle name="Comma 235" xfId="1986"/>
    <cellStyle name="Comma 236" xfId="1987"/>
    <cellStyle name="Comma 237" xfId="1988"/>
    <cellStyle name="Comma 238" xfId="1989"/>
    <cellStyle name="Comma 239" xfId="1990"/>
    <cellStyle name="Comma 24" xfId="1102"/>
    <cellStyle name="Comma 24 2" xfId="1028"/>
    <cellStyle name="Comma 24 2 2" xfId="2896"/>
    <cellStyle name="Comma 24 2 2 2" xfId="4528"/>
    <cellStyle name="Comma 24 2 3" xfId="3308"/>
    <cellStyle name="Comma 24 2 3 2" xfId="4931"/>
    <cellStyle name="Comma 24 2 4" xfId="3711"/>
    <cellStyle name="Comma 24 2 4 2" xfId="5334"/>
    <cellStyle name="Comma 24 2 5" xfId="4125"/>
    <cellStyle name="Comma 24 3" xfId="1991"/>
    <cellStyle name="Comma 240" xfId="1992"/>
    <cellStyle name="Comma 241" xfId="1993"/>
    <cellStyle name="Comma 242" xfId="1994"/>
    <cellStyle name="Comma 243" xfId="1995"/>
    <cellStyle name="Comma 244" xfId="1996"/>
    <cellStyle name="Comma 245" xfId="1997"/>
    <cellStyle name="Comma 246" xfId="1998"/>
    <cellStyle name="Comma 247" xfId="1999"/>
    <cellStyle name="Comma 248" xfId="2000"/>
    <cellStyle name="Comma 249" xfId="2001"/>
    <cellStyle name="Comma 25" xfId="1023"/>
    <cellStyle name="Comma 25 2" xfId="2002"/>
    <cellStyle name="Comma 250" xfId="2003"/>
    <cellStyle name="Comma 251" xfId="2004"/>
    <cellStyle name="Comma 252" xfId="2005"/>
    <cellStyle name="Comma 253" xfId="2006"/>
    <cellStyle name="Comma 254" xfId="2007"/>
    <cellStyle name="Comma 255" xfId="2008"/>
    <cellStyle name="Comma 256" xfId="2009"/>
    <cellStyle name="Comma 257" xfId="2010"/>
    <cellStyle name="Comma 258" xfId="2011"/>
    <cellStyle name="Comma 259" xfId="2012"/>
    <cellStyle name="Comma 26" xfId="1026"/>
    <cellStyle name="Comma 26 2" xfId="2013"/>
    <cellStyle name="Comma 260" xfId="2014"/>
    <cellStyle name="Comma 261" xfId="2015"/>
    <cellStyle name="Comma 262" xfId="2016"/>
    <cellStyle name="Comma 263" xfId="2017"/>
    <cellStyle name="Comma 264" xfId="2018"/>
    <cellStyle name="Comma 265" xfId="2019"/>
    <cellStyle name="Comma 266" xfId="2020"/>
    <cellStyle name="Comma 267" xfId="2021"/>
    <cellStyle name="Comma 268" xfId="2022"/>
    <cellStyle name="Comma 269" xfId="2023"/>
    <cellStyle name="Comma 27" xfId="1025"/>
    <cellStyle name="Comma 27 2" xfId="2024"/>
    <cellStyle name="Comma 270" xfId="2025"/>
    <cellStyle name="Comma 271" xfId="2026"/>
    <cellStyle name="Comma 272" xfId="2027"/>
    <cellStyle name="Comma 273" xfId="2028"/>
    <cellStyle name="Comma 274" xfId="2029"/>
    <cellStyle name="Comma 275" xfId="2030"/>
    <cellStyle name="Comma 276" xfId="2031"/>
    <cellStyle name="Comma 277" xfId="2032"/>
    <cellStyle name="Comma 278" xfId="2033"/>
    <cellStyle name="Comma 279" xfId="2034"/>
    <cellStyle name="Comma 28" xfId="1024"/>
    <cellStyle name="Comma 28 2" xfId="2035"/>
    <cellStyle name="Comma 280" xfId="2036"/>
    <cellStyle name="Comma 281" xfId="2037"/>
    <cellStyle name="Comma 282" xfId="2038"/>
    <cellStyle name="Comma 283" xfId="2039"/>
    <cellStyle name="Comma 284" xfId="2040"/>
    <cellStyle name="Comma 285" xfId="2041"/>
    <cellStyle name="Comma 286" xfId="2042"/>
    <cellStyle name="Comma 287" xfId="2043"/>
    <cellStyle name="Comma 288" xfId="2044"/>
    <cellStyle name="Comma 289" xfId="2045"/>
    <cellStyle name="Comma 29" xfId="1101"/>
    <cellStyle name="Comma 29 2" xfId="2046"/>
    <cellStyle name="Comma 290" xfId="2047"/>
    <cellStyle name="Comma 291" xfId="2048"/>
    <cellStyle name="Comma 292" xfId="2049"/>
    <cellStyle name="Comma 293" xfId="2050"/>
    <cellStyle name="Comma 294" xfId="2051"/>
    <cellStyle name="Comma 295" xfId="2760"/>
    <cellStyle name="Comma 295 2" xfId="3170"/>
    <cellStyle name="Comma 295 2 2" xfId="4802"/>
    <cellStyle name="Comma 295 3" xfId="3582"/>
    <cellStyle name="Comma 295 3 2" xfId="5205"/>
    <cellStyle name="Comma 295 4" xfId="3985"/>
    <cellStyle name="Comma 295 4 2" xfId="5608"/>
    <cellStyle name="Comma 295 5" xfId="4399"/>
    <cellStyle name="Comma 296" xfId="2765"/>
    <cellStyle name="Comma 296 2" xfId="3175"/>
    <cellStyle name="Comma 296 2 2" xfId="4807"/>
    <cellStyle name="Comma 296 3" xfId="3587"/>
    <cellStyle name="Comma 296 3 2" xfId="5210"/>
    <cellStyle name="Comma 296 4" xfId="3990"/>
    <cellStyle name="Comma 296 4 2" xfId="5613"/>
    <cellStyle name="Comma 296 5" xfId="4404"/>
    <cellStyle name="Comma 3" xfId="138"/>
    <cellStyle name="Comma 3 2" xfId="139"/>
    <cellStyle name="Comma 3 2 2" xfId="774"/>
    <cellStyle name="Comma 3 2 3" xfId="724"/>
    <cellStyle name="Comma 3 2 4" xfId="1162"/>
    <cellStyle name="Comma 3 2 5" xfId="570"/>
    <cellStyle name="Comma 3 3" xfId="775"/>
    <cellStyle name="Comma 3 4" xfId="1022"/>
    <cellStyle name="Comma 3 4 2" xfId="1021"/>
    <cellStyle name="Comma 3 5" xfId="569"/>
    <cellStyle name="Comma 30" xfId="1100"/>
    <cellStyle name="Comma 30 2" xfId="2052"/>
    <cellStyle name="Comma 31" xfId="1020"/>
    <cellStyle name="Comma 31 2" xfId="2053"/>
    <cellStyle name="Comma 32" xfId="1015"/>
    <cellStyle name="Comma 32 2" xfId="2054"/>
    <cellStyle name="Comma 33" xfId="1019"/>
    <cellStyle name="Comma 33 2" xfId="2055"/>
    <cellStyle name="Comma 34" xfId="1018"/>
    <cellStyle name="Comma 34 2" xfId="2056"/>
    <cellStyle name="Comma 35" xfId="1017"/>
    <cellStyle name="Comma 35 2" xfId="2057"/>
    <cellStyle name="Comma 36" xfId="1099"/>
    <cellStyle name="Comma 36 2" xfId="2058"/>
    <cellStyle name="Comma 37" xfId="1016"/>
    <cellStyle name="Comma 37 2" xfId="2059"/>
    <cellStyle name="Comma 38" xfId="1171"/>
    <cellStyle name="Comma 38 2" xfId="2060"/>
    <cellStyle name="Comma 39" xfId="1172"/>
    <cellStyle name="Comma 39 2" xfId="2061"/>
    <cellStyle name="Comma 4" xfId="140"/>
    <cellStyle name="Comma 4 2" xfId="777"/>
    <cellStyle name="Comma 4 2 2" xfId="1174"/>
    <cellStyle name="Comma 4 2 3" xfId="1175"/>
    <cellStyle name="Comma 4 2 4" xfId="1173"/>
    <cellStyle name="Comma 4 3" xfId="776"/>
    <cellStyle name="Comma 4 4" xfId="723"/>
    <cellStyle name="Comma 4 5" xfId="1166"/>
    <cellStyle name="Comma 4 6" xfId="571"/>
    <cellStyle name="Comma 40" xfId="1176"/>
    <cellStyle name="Comma 40 2" xfId="2062"/>
    <cellStyle name="Comma 41" xfId="1177"/>
    <cellStyle name="Comma 41 2" xfId="2063"/>
    <cellStyle name="Comma 42" xfId="1178"/>
    <cellStyle name="Comma 42 2" xfId="2064"/>
    <cellStyle name="Comma 43" xfId="1179"/>
    <cellStyle name="Comma 43 2" xfId="2065"/>
    <cellStyle name="Comma 44" xfId="1180"/>
    <cellStyle name="Comma 44 2" xfId="2066"/>
    <cellStyle name="Comma 45" xfId="1181"/>
    <cellStyle name="Comma 45 2" xfId="1182"/>
    <cellStyle name="Comma 45 3" xfId="2067"/>
    <cellStyle name="Comma 46" xfId="1183"/>
    <cellStyle name="Comma 46 2" xfId="1184"/>
    <cellStyle name="Comma 46 3" xfId="2068"/>
    <cellStyle name="Comma 47" xfId="1185"/>
    <cellStyle name="Comma 47 2" xfId="1186"/>
    <cellStyle name="Comma 47 3" xfId="2069"/>
    <cellStyle name="Comma 48" xfId="1187"/>
    <cellStyle name="Comma 48 2" xfId="2070"/>
    <cellStyle name="Comma 49" xfId="1188"/>
    <cellStyle name="Comma 49 2" xfId="2071"/>
    <cellStyle name="Comma 5" xfId="141"/>
    <cellStyle name="Comma 5 2" xfId="779"/>
    <cellStyle name="Comma 5 3" xfId="778"/>
    <cellStyle name="Comma 5 4" xfId="722"/>
    <cellStyle name="Comma 5 5" xfId="572"/>
    <cellStyle name="Comma 5 6" xfId="2072"/>
    <cellStyle name="Comma 50" xfId="1189"/>
    <cellStyle name="Comma 50 2" xfId="2073"/>
    <cellStyle name="Comma 51" xfId="1190"/>
    <cellStyle name="Comma 51 2" xfId="2074"/>
    <cellStyle name="Comma 52" xfId="1191"/>
    <cellStyle name="Comma 52 2" xfId="2075"/>
    <cellStyle name="Comma 52 3" xfId="2906"/>
    <cellStyle name="Comma 52 3 2" xfId="4538"/>
    <cellStyle name="Comma 52 4" xfId="3318"/>
    <cellStyle name="Comma 52 4 2" xfId="4941"/>
    <cellStyle name="Comma 52 5" xfId="3721"/>
    <cellStyle name="Comma 52 5 2" xfId="5344"/>
    <cellStyle name="Comma 52 6" xfId="4135"/>
    <cellStyle name="Comma 53" xfId="1192"/>
    <cellStyle name="Comma 53 2" xfId="2076"/>
    <cellStyle name="Comma 53 3" xfId="2907"/>
    <cellStyle name="Comma 53 3 2" xfId="4539"/>
    <cellStyle name="Comma 53 4" xfId="3319"/>
    <cellStyle name="Comma 53 4 2" xfId="4942"/>
    <cellStyle name="Comma 53 5" xfId="3722"/>
    <cellStyle name="Comma 53 5 2" xfId="5345"/>
    <cellStyle name="Comma 53 6" xfId="4136"/>
    <cellStyle name="Comma 54" xfId="1193"/>
    <cellStyle name="Comma 54 2" xfId="2077"/>
    <cellStyle name="Comma 54 3" xfId="2908"/>
    <cellStyle name="Comma 54 3 2" xfId="4540"/>
    <cellStyle name="Comma 54 4" xfId="3320"/>
    <cellStyle name="Comma 54 4 2" xfId="4943"/>
    <cellStyle name="Comma 54 5" xfId="3723"/>
    <cellStyle name="Comma 54 5 2" xfId="5346"/>
    <cellStyle name="Comma 54 6" xfId="4137"/>
    <cellStyle name="Comma 55" xfId="1194"/>
    <cellStyle name="Comma 55 2" xfId="2078"/>
    <cellStyle name="Comma 55 3" xfId="2909"/>
    <cellStyle name="Comma 55 3 2" xfId="4541"/>
    <cellStyle name="Comma 55 4" xfId="3321"/>
    <cellStyle name="Comma 55 4 2" xfId="4944"/>
    <cellStyle name="Comma 55 5" xfId="3724"/>
    <cellStyle name="Comma 55 5 2" xfId="5347"/>
    <cellStyle name="Comma 55 6" xfId="4138"/>
    <cellStyle name="Comma 56" xfId="1195"/>
    <cellStyle name="Comma 56 2" xfId="2079"/>
    <cellStyle name="Comma 56 3" xfId="2910"/>
    <cellStyle name="Comma 56 3 2" xfId="4542"/>
    <cellStyle name="Comma 56 4" xfId="3322"/>
    <cellStyle name="Comma 56 4 2" xfId="4945"/>
    <cellStyle name="Comma 56 5" xfId="3725"/>
    <cellStyle name="Comma 56 5 2" xfId="5348"/>
    <cellStyle name="Comma 56 6" xfId="4139"/>
    <cellStyle name="Comma 57" xfId="1196"/>
    <cellStyle name="Comma 57 2" xfId="2080"/>
    <cellStyle name="Comma 57 3" xfId="2911"/>
    <cellStyle name="Comma 57 3 2" xfId="4543"/>
    <cellStyle name="Comma 57 4" xfId="3323"/>
    <cellStyle name="Comma 57 4 2" xfId="4946"/>
    <cellStyle name="Comma 57 5" xfId="3726"/>
    <cellStyle name="Comma 57 5 2" xfId="5349"/>
    <cellStyle name="Comma 57 6" xfId="4140"/>
    <cellStyle name="Comma 58" xfId="1197"/>
    <cellStyle name="Comma 58 2" xfId="2081"/>
    <cellStyle name="Comma 58 3" xfId="2912"/>
    <cellStyle name="Comma 58 3 2" xfId="4544"/>
    <cellStyle name="Comma 58 4" xfId="3324"/>
    <cellStyle name="Comma 58 4 2" xfId="4947"/>
    <cellStyle name="Comma 58 5" xfId="3727"/>
    <cellStyle name="Comma 58 5 2" xfId="5350"/>
    <cellStyle name="Comma 58 6" xfId="4141"/>
    <cellStyle name="Comma 59" xfId="1198"/>
    <cellStyle name="Comma 59 2" xfId="2082"/>
    <cellStyle name="Comma 59 3" xfId="2913"/>
    <cellStyle name="Comma 59 3 2" xfId="4545"/>
    <cellStyle name="Comma 59 4" xfId="3325"/>
    <cellStyle name="Comma 59 4 2" xfId="4948"/>
    <cellStyle name="Comma 59 5" xfId="3728"/>
    <cellStyle name="Comma 59 5 2" xfId="5351"/>
    <cellStyle name="Comma 59 6" xfId="4142"/>
    <cellStyle name="Comma 6" xfId="142"/>
    <cellStyle name="Comma 6 2" xfId="781"/>
    <cellStyle name="Comma 6 3" xfId="780"/>
    <cellStyle name="Comma 6 4" xfId="716"/>
    <cellStyle name="Comma 6 5" xfId="573"/>
    <cellStyle name="Comma 6 6" xfId="2083"/>
    <cellStyle name="Comma 60" xfId="1199"/>
    <cellStyle name="Comma 60 2" xfId="2084"/>
    <cellStyle name="Comma 60 3" xfId="2914"/>
    <cellStyle name="Comma 60 3 2" xfId="4546"/>
    <cellStyle name="Comma 60 4" xfId="3326"/>
    <cellStyle name="Comma 60 4 2" xfId="4949"/>
    <cellStyle name="Comma 60 5" xfId="3729"/>
    <cellStyle name="Comma 60 5 2" xfId="5352"/>
    <cellStyle name="Comma 60 6" xfId="4143"/>
    <cellStyle name="Comma 61" xfId="1804"/>
    <cellStyle name="Comma 61 2" xfId="2085"/>
    <cellStyle name="Comma 62" xfId="1806"/>
    <cellStyle name="Comma 62 2" xfId="2086"/>
    <cellStyle name="Comma 63" xfId="1811"/>
    <cellStyle name="Comma 63 2" xfId="2087"/>
    <cellStyle name="Comma 64" xfId="1807"/>
    <cellStyle name="Comma 64 2" xfId="2088"/>
    <cellStyle name="Comma 65" xfId="518"/>
    <cellStyle name="Comma 65 2" xfId="2089"/>
    <cellStyle name="Comma 65 3" xfId="2775"/>
    <cellStyle name="Comma 65 3 2" xfId="4407"/>
    <cellStyle name="Comma 65 4" xfId="3188"/>
    <cellStyle name="Comma 65 4 2" xfId="4811"/>
    <cellStyle name="Comma 65 5" xfId="3590"/>
    <cellStyle name="Comma 65 5 2" xfId="5213"/>
    <cellStyle name="Comma 65 6" xfId="4004"/>
    <cellStyle name="Comma 66" xfId="2090"/>
    <cellStyle name="Comma 67" xfId="2091"/>
    <cellStyle name="Comma 68" xfId="2092"/>
    <cellStyle name="Comma 69" xfId="2093"/>
    <cellStyle name="Comma 7" xfId="574"/>
    <cellStyle name="Comma 7 2" xfId="783"/>
    <cellStyle name="Comma 7 3" xfId="782"/>
    <cellStyle name="Comma 7 4" xfId="720"/>
    <cellStyle name="Comma 7 5" xfId="2094"/>
    <cellStyle name="Comma 70" xfId="2095"/>
    <cellStyle name="Comma 71" xfId="2096"/>
    <cellStyle name="Comma 72" xfId="2097"/>
    <cellStyle name="Comma 73" xfId="2098"/>
    <cellStyle name="Comma 74" xfId="2099"/>
    <cellStyle name="Comma 75" xfId="2100"/>
    <cellStyle name="Comma 76" xfId="2101"/>
    <cellStyle name="Comma 77" xfId="2102"/>
    <cellStyle name="Comma 78" xfId="2103"/>
    <cellStyle name="Comma 79" xfId="2104"/>
    <cellStyle name="Comma 8" xfId="575"/>
    <cellStyle name="Comma 8 2" xfId="784"/>
    <cellStyle name="Comma 8 2 2" xfId="1200"/>
    <cellStyle name="Comma 8 3" xfId="2105"/>
    <cellStyle name="Comma 80" xfId="2106"/>
    <cellStyle name="Comma 81" xfId="2107"/>
    <cellStyle name="Comma 82" xfId="2108"/>
    <cellStyle name="Comma 83" xfId="2109"/>
    <cellStyle name="Comma 84" xfId="2110"/>
    <cellStyle name="Comma 85" xfId="2111"/>
    <cellStyle name="Comma 86" xfId="2112"/>
    <cellStyle name="Comma 87" xfId="2113"/>
    <cellStyle name="Comma 88" xfId="2114"/>
    <cellStyle name="Comma 89" xfId="2115"/>
    <cellStyle name="Comma 9" xfId="576"/>
    <cellStyle name="Comma 9 2" xfId="785"/>
    <cellStyle name="Comma 9 2 2" xfId="1203"/>
    <cellStyle name="Comma 9 2 3" xfId="1202"/>
    <cellStyle name="Comma 9 3" xfId="719"/>
    <cellStyle name="Comma 9 4" xfId="1204"/>
    <cellStyle name="Comma 9 5" xfId="1201"/>
    <cellStyle name="Comma 9 6" xfId="717"/>
    <cellStyle name="Comma 9 7" xfId="2116"/>
    <cellStyle name="Comma 90" xfId="2117"/>
    <cellStyle name="Comma 91" xfId="2118"/>
    <cellStyle name="Comma 92" xfId="2119"/>
    <cellStyle name="Comma 93" xfId="2120"/>
    <cellStyle name="Comma 94" xfId="2121"/>
    <cellStyle name="Comma 95" xfId="2122"/>
    <cellStyle name="Comma 96" xfId="2123"/>
    <cellStyle name="Comma 97" xfId="2124"/>
    <cellStyle name="Comma 98" xfId="2125"/>
    <cellStyle name="Comma 99" xfId="2126"/>
    <cellStyle name="Comma Input" xfId="143"/>
    <cellStyle name="Comma0" xfId="144"/>
    <cellStyle name="Comma0 2" xfId="145"/>
    <cellStyle name="Comma0 2 2" xfId="2127"/>
    <cellStyle name="Company Name" xfId="146"/>
    <cellStyle name="Copied" xfId="577"/>
    <cellStyle name="COSS" xfId="578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10" xfId="2128"/>
    <cellStyle name="Currency 100" xfId="2129"/>
    <cellStyle name="Currency 101" xfId="2130"/>
    <cellStyle name="Currency 102" xfId="2131"/>
    <cellStyle name="Currency 103" xfId="2132"/>
    <cellStyle name="Currency 104" xfId="2133"/>
    <cellStyle name="Currency 105" xfId="2134"/>
    <cellStyle name="Currency 106" xfId="2135"/>
    <cellStyle name="Currency 107" xfId="2136"/>
    <cellStyle name="Currency 108" xfId="2137"/>
    <cellStyle name="Currency 109" xfId="2138"/>
    <cellStyle name="Currency 11" xfId="2139"/>
    <cellStyle name="Currency 110" xfId="2140"/>
    <cellStyle name="Currency 111" xfId="2141"/>
    <cellStyle name="Currency 112" xfId="2142"/>
    <cellStyle name="Currency 113" xfId="2143"/>
    <cellStyle name="Currency 114" xfId="2144"/>
    <cellStyle name="Currency 115" xfId="2145"/>
    <cellStyle name="Currency 116" xfId="2146"/>
    <cellStyle name="Currency 117" xfId="2147"/>
    <cellStyle name="Currency 118" xfId="2148"/>
    <cellStyle name="Currency 119" xfId="2149"/>
    <cellStyle name="Currency 12" xfId="2150"/>
    <cellStyle name="Currency 120" xfId="2151"/>
    <cellStyle name="Currency 121" xfId="2152"/>
    <cellStyle name="Currency 122" xfId="2153"/>
    <cellStyle name="Currency 123" xfId="2154"/>
    <cellStyle name="Currency 124" xfId="2155"/>
    <cellStyle name="Currency 125" xfId="2156"/>
    <cellStyle name="Currency 126" xfId="2157"/>
    <cellStyle name="Currency 127" xfId="2158"/>
    <cellStyle name="Currency 128" xfId="2159"/>
    <cellStyle name="Currency 129" xfId="2160"/>
    <cellStyle name="Currency 13" xfId="2161"/>
    <cellStyle name="Currency 130" xfId="2162"/>
    <cellStyle name="Currency 131" xfId="2163"/>
    <cellStyle name="Currency 132" xfId="2164"/>
    <cellStyle name="Currency 133" xfId="2165"/>
    <cellStyle name="Currency 134" xfId="2166"/>
    <cellStyle name="Currency 135" xfId="2167"/>
    <cellStyle name="Currency 136" xfId="2168"/>
    <cellStyle name="Currency 137" xfId="2169"/>
    <cellStyle name="Currency 138" xfId="2170"/>
    <cellStyle name="Currency 139" xfId="2171"/>
    <cellStyle name="Currency 14" xfId="2172"/>
    <cellStyle name="Currency 140" xfId="2173"/>
    <cellStyle name="Currency 141" xfId="2174"/>
    <cellStyle name="Currency 142" xfId="2175"/>
    <cellStyle name="Currency 143" xfId="2176"/>
    <cellStyle name="Currency 144" xfId="2177"/>
    <cellStyle name="Currency 145" xfId="2178"/>
    <cellStyle name="Currency 146" xfId="2179"/>
    <cellStyle name="Currency 147" xfId="2180"/>
    <cellStyle name="Currency 148" xfId="2181"/>
    <cellStyle name="Currency 149" xfId="2182"/>
    <cellStyle name="Currency 15" xfId="2183"/>
    <cellStyle name="Currency 150" xfId="2184"/>
    <cellStyle name="Currency 151" xfId="2185"/>
    <cellStyle name="Currency 152" xfId="2186"/>
    <cellStyle name="Currency 153" xfId="2187"/>
    <cellStyle name="Currency 154" xfId="2188"/>
    <cellStyle name="Currency 155" xfId="2189"/>
    <cellStyle name="Currency 156" xfId="2190"/>
    <cellStyle name="Currency 157" xfId="2191"/>
    <cellStyle name="Currency 158" xfId="2192"/>
    <cellStyle name="Currency 159" xfId="2193"/>
    <cellStyle name="Currency 16" xfId="2194"/>
    <cellStyle name="Currency 160" xfId="2195"/>
    <cellStyle name="Currency 161" xfId="2196"/>
    <cellStyle name="Currency 162" xfId="2197"/>
    <cellStyle name="Currency 163" xfId="2198"/>
    <cellStyle name="Currency 164" xfId="2199"/>
    <cellStyle name="Currency 165" xfId="2200"/>
    <cellStyle name="Currency 166" xfId="2201"/>
    <cellStyle name="Currency 167" xfId="2202"/>
    <cellStyle name="Currency 168" xfId="2203"/>
    <cellStyle name="Currency 169" xfId="2204"/>
    <cellStyle name="Currency 17" xfId="2205"/>
    <cellStyle name="Currency 170" xfId="2206"/>
    <cellStyle name="Currency 171" xfId="2207"/>
    <cellStyle name="Currency 172" xfId="2208"/>
    <cellStyle name="Currency 173" xfId="2209"/>
    <cellStyle name="Currency 174" xfId="2210"/>
    <cellStyle name="Currency 175" xfId="2211"/>
    <cellStyle name="Currency 176" xfId="2212"/>
    <cellStyle name="Currency 177" xfId="2213"/>
    <cellStyle name="Currency 178" xfId="2214"/>
    <cellStyle name="Currency 179" xfId="2215"/>
    <cellStyle name="Currency 18" xfId="2216"/>
    <cellStyle name="Currency 180" xfId="2217"/>
    <cellStyle name="Currency 181" xfId="2218"/>
    <cellStyle name="Currency 182" xfId="2219"/>
    <cellStyle name="Currency 183" xfId="2220"/>
    <cellStyle name="Currency 184" xfId="2221"/>
    <cellStyle name="Currency 185" xfId="2222"/>
    <cellStyle name="Currency 186" xfId="2223"/>
    <cellStyle name="Currency 187" xfId="2224"/>
    <cellStyle name="Currency 188" xfId="2225"/>
    <cellStyle name="Currency 189" xfId="2226"/>
    <cellStyle name="Currency 19" xfId="2227"/>
    <cellStyle name="Currency 190" xfId="2228"/>
    <cellStyle name="Currency 191" xfId="2229"/>
    <cellStyle name="Currency 192" xfId="2230"/>
    <cellStyle name="Currency 193" xfId="2231"/>
    <cellStyle name="Currency 194" xfId="2232"/>
    <cellStyle name="Currency 195" xfId="2233"/>
    <cellStyle name="Currency 196" xfId="2234"/>
    <cellStyle name="Currency 197" xfId="2235"/>
    <cellStyle name="Currency 198" xfId="2236"/>
    <cellStyle name="Currency 199" xfId="2237"/>
    <cellStyle name="Currency 2" xfId="155"/>
    <cellStyle name="Currency 2 2" xfId="156"/>
    <cellStyle name="Currency 2 2 2" xfId="1207"/>
    <cellStyle name="Currency 2 2 3" xfId="1208"/>
    <cellStyle name="Currency 2 2 4" xfId="1206"/>
    <cellStyle name="Currency 2 2 5" xfId="787"/>
    <cellStyle name="Currency 2 3" xfId="786"/>
    <cellStyle name="Currency 2 4" xfId="718"/>
    <cellStyle name="Currency 2 4 2" xfId="1209"/>
    <cellStyle name="Currency 2 5" xfId="1205"/>
    <cellStyle name="Currency 2 6" xfId="1161"/>
    <cellStyle name="Currency 2 7" xfId="523"/>
    <cellStyle name="Currency 20" xfId="2238"/>
    <cellStyle name="Currency 200" xfId="2239"/>
    <cellStyle name="Currency 201" xfId="2240"/>
    <cellStyle name="Currency 202" xfId="2241"/>
    <cellStyle name="Currency 203" xfId="2242"/>
    <cellStyle name="Currency 204" xfId="2243"/>
    <cellStyle name="Currency 205" xfId="2244"/>
    <cellStyle name="Currency 206" xfId="2245"/>
    <cellStyle name="Currency 207" xfId="2246"/>
    <cellStyle name="Currency 208" xfId="2247"/>
    <cellStyle name="Currency 209" xfId="2248"/>
    <cellStyle name="Currency 21" xfId="2249"/>
    <cellStyle name="Currency 210" xfId="2250"/>
    <cellStyle name="Currency 211" xfId="2251"/>
    <cellStyle name="Currency 212" xfId="2252"/>
    <cellStyle name="Currency 213" xfId="2253"/>
    <cellStyle name="Currency 214" xfId="2254"/>
    <cellStyle name="Currency 215" xfId="2255"/>
    <cellStyle name="Currency 216" xfId="2256"/>
    <cellStyle name="Currency 217" xfId="2257"/>
    <cellStyle name="Currency 218" xfId="2258"/>
    <cellStyle name="Currency 219" xfId="2259"/>
    <cellStyle name="Currency 22" xfId="2260"/>
    <cellStyle name="Currency 220" xfId="2261"/>
    <cellStyle name="Currency 221" xfId="2262"/>
    <cellStyle name="Currency 222" xfId="2263"/>
    <cellStyle name="Currency 223" xfId="2264"/>
    <cellStyle name="Currency 224" xfId="2265"/>
    <cellStyle name="Currency 225" xfId="2266"/>
    <cellStyle name="Currency 226" xfId="2267"/>
    <cellStyle name="Currency 227" xfId="2268"/>
    <cellStyle name="Currency 228" xfId="2269"/>
    <cellStyle name="Currency 229" xfId="2270"/>
    <cellStyle name="Currency 23" xfId="2271"/>
    <cellStyle name="Currency 230" xfId="2272"/>
    <cellStyle name="Currency 231" xfId="2273"/>
    <cellStyle name="Currency 232" xfId="2274"/>
    <cellStyle name="Currency 233" xfId="2275"/>
    <cellStyle name="Currency 234" xfId="2276"/>
    <cellStyle name="Currency 235" xfId="2277"/>
    <cellStyle name="Currency 236" xfId="2278"/>
    <cellStyle name="Currency 237" xfId="2279"/>
    <cellStyle name="Currency 238" xfId="2280"/>
    <cellStyle name="Currency 239" xfId="2281"/>
    <cellStyle name="Currency 24" xfId="2282"/>
    <cellStyle name="Currency 240" xfId="2283"/>
    <cellStyle name="Currency 241" xfId="2284"/>
    <cellStyle name="Currency 242" xfId="2285"/>
    <cellStyle name="Currency 243" xfId="2286"/>
    <cellStyle name="Currency 244" xfId="2287"/>
    <cellStyle name="Currency 245" xfId="2288"/>
    <cellStyle name="Currency 246" xfId="2289"/>
    <cellStyle name="Currency 247" xfId="2290"/>
    <cellStyle name="Currency 248" xfId="2291"/>
    <cellStyle name="Currency 249" xfId="2292"/>
    <cellStyle name="Currency 25" xfId="2293"/>
    <cellStyle name="Currency 250" xfId="2294"/>
    <cellStyle name="Currency 251" xfId="2295"/>
    <cellStyle name="Currency 252" xfId="2296"/>
    <cellStyle name="Currency 253" xfId="2297"/>
    <cellStyle name="Currency 254" xfId="2298"/>
    <cellStyle name="Currency 255" xfId="2299"/>
    <cellStyle name="Currency 256" xfId="2300"/>
    <cellStyle name="Currency 257" xfId="2301"/>
    <cellStyle name="Currency 258" xfId="2302"/>
    <cellStyle name="Currency 259" xfId="2303"/>
    <cellStyle name="Currency 26" xfId="2304"/>
    <cellStyle name="Currency 260" xfId="2305"/>
    <cellStyle name="Currency 261" xfId="2306"/>
    <cellStyle name="Currency 262" xfId="2307"/>
    <cellStyle name="Currency 263" xfId="2308"/>
    <cellStyle name="Currency 264" xfId="2309"/>
    <cellStyle name="Currency 265" xfId="2310"/>
    <cellStyle name="Currency 266" xfId="2311"/>
    <cellStyle name="Currency 267" xfId="2312"/>
    <cellStyle name="Currency 268" xfId="2313"/>
    <cellStyle name="Currency 269" xfId="2314"/>
    <cellStyle name="Currency 27" xfId="2315"/>
    <cellStyle name="Currency 270" xfId="2316"/>
    <cellStyle name="Currency 271" xfId="2317"/>
    <cellStyle name="Currency 272" xfId="2318"/>
    <cellStyle name="Currency 273" xfId="2319"/>
    <cellStyle name="Currency 274" xfId="2320"/>
    <cellStyle name="Currency 275" xfId="2321"/>
    <cellStyle name="Currency 276" xfId="2322"/>
    <cellStyle name="Currency 277" xfId="2323"/>
    <cellStyle name="Currency 278" xfId="2324"/>
    <cellStyle name="Currency 279" xfId="2325"/>
    <cellStyle name="Currency 28" xfId="2326"/>
    <cellStyle name="Currency 280" xfId="2327"/>
    <cellStyle name="Currency 281" xfId="2328"/>
    <cellStyle name="Currency 282" xfId="2329"/>
    <cellStyle name="Currency 283" xfId="2330"/>
    <cellStyle name="Currency 284" xfId="2331"/>
    <cellStyle name="Currency 285" xfId="2332"/>
    <cellStyle name="Currency 286" xfId="2333"/>
    <cellStyle name="Currency 287" xfId="2334"/>
    <cellStyle name="Currency 288" xfId="2335"/>
    <cellStyle name="Currency 289" xfId="2336"/>
    <cellStyle name="Currency 29" xfId="2337"/>
    <cellStyle name="Currency 290" xfId="2338"/>
    <cellStyle name="Currency 291" xfId="2339"/>
    <cellStyle name="Currency 292" xfId="2340"/>
    <cellStyle name="Currency 293" xfId="2341"/>
    <cellStyle name="Currency 294" xfId="2342"/>
    <cellStyle name="Currency 295" xfId="2343"/>
    <cellStyle name="Currency 3" xfId="157"/>
    <cellStyle name="Currency 3 2" xfId="158"/>
    <cellStyle name="Currency 3 2 2" xfId="788"/>
    <cellStyle name="Currency 3 2 3" xfId="1820"/>
    <cellStyle name="Currency 3 3" xfId="1211"/>
    <cellStyle name="Currency 3 4" xfId="1210"/>
    <cellStyle name="Currency 3 5" xfId="656"/>
    <cellStyle name="Currency 30" xfId="2344"/>
    <cellStyle name="Currency 31" xfId="2345"/>
    <cellStyle name="Currency 32" xfId="2346"/>
    <cellStyle name="Currency 33" xfId="2347"/>
    <cellStyle name="Currency 34" xfId="2348"/>
    <cellStyle name="Currency 35" xfId="2349"/>
    <cellStyle name="Currency 36" xfId="2350"/>
    <cellStyle name="Currency 37" xfId="2351"/>
    <cellStyle name="Currency 38" xfId="2352"/>
    <cellStyle name="Currency 39" xfId="2353"/>
    <cellStyle name="Currency 4" xfId="159"/>
    <cellStyle name="Currency 4 2" xfId="160"/>
    <cellStyle name="Currency 4 2 2" xfId="1213"/>
    <cellStyle name="Currency 4 2 3" xfId="1009"/>
    <cellStyle name="Currency 4 2 3 2" xfId="2890"/>
    <cellStyle name="Currency 4 2 3 2 2" xfId="4522"/>
    <cellStyle name="Currency 4 2 3 3" xfId="3302"/>
    <cellStyle name="Currency 4 2 3 3 2" xfId="4925"/>
    <cellStyle name="Currency 4 2 3 4" xfId="3705"/>
    <cellStyle name="Currency 4 2 3 4 2" xfId="5328"/>
    <cellStyle name="Currency 4 2 3 5" xfId="4119"/>
    <cellStyle name="Currency 4 2 4" xfId="2354"/>
    <cellStyle name="Currency 4 3" xfId="1214"/>
    <cellStyle name="Currency 4 4" xfId="1212"/>
    <cellStyle name="Currency 4 5" xfId="954"/>
    <cellStyle name="Currency 4 5 2" xfId="2836"/>
    <cellStyle name="Currency 4 5 2 2" xfId="4468"/>
    <cellStyle name="Currency 4 5 3" xfId="3248"/>
    <cellStyle name="Currency 4 5 3 2" xfId="4871"/>
    <cellStyle name="Currency 4 5 4" xfId="3651"/>
    <cellStyle name="Currency 4 5 4 2" xfId="5274"/>
    <cellStyle name="Currency 4 5 5" xfId="4065"/>
    <cellStyle name="Currency 4 6" xfId="579"/>
    <cellStyle name="Currency 40" xfId="2355"/>
    <cellStyle name="Currency 41" xfId="2356"/>
    <cellStyle name="Currency 42" xfId="2357"/>
    <cellStyle name="Currency 43" xfId="2358"/>
    <cellStyle name="Currency 44" xfId="2359"/>
    <cellStyle name="Currency 45" xfId="2360"/>
    <cellStyle name="Currency 46" xfId="2361"/>
    <cellStyle name="Currency 47" xfId="2362"/>
    <cellStyle name="Currency 48" xfId="2363"/>
    <cellStyle name="Currency 49" xfId="2364"/>
    <cellStyle name="Currency 5" xfId="161"/>
    <cellStyle name="Currency 5 2" xfId="1215"/>
    <cellStyle name="Currency 5 3" xfId="1013"/>
    <cellStyle name="Currency 5 3 2" xfId="2894"/>
    <cellStyle name="Currency 5 3 2 2" xfId="4526"/>
    <cellStyle name="Currency 5 3 3" xfId="3306"/>
    <cellStyle name="Currency 5 3 3 2" xfId="4929"/>
    <cellStyle name="Currency 5 3 4" xfId="3709"/>
    <cellStyle name="Currency 5 3 4 2" xfId="5332"/>
    <cellStyle name="Currency 5 3 5" xfId="4123"/>
    <cellStyle name="Currency 5 4" xfId="2365"/>
    <cellStyle name="Currency 50" xfId="2366"/>
    <cellStyle name="Currency 51" xfId="2367"/>
    <cellStyle name="Currency 52" xfId="2368"/>
    <cellStyle name="Currency 53" xfId="2369"/>
    <cellStyle name="Currency 54" xfId="2370"/>
    <cellStyle name="Currency 55" xfId="2371"/>
    <cellStyle name="Currency 56" xfId="2372"/>
    <cellStyle name="Currency 57" xfId="2373"/>
    <cellStyle name="Currency 58" xfId="2374"/>
    <cellStyle name="Currency 59" xfId="2375"/>
    <cellStyle name="Currency 6" xfId="162"/>
    <cellStyle name="Currency 6 2" xfId="1216"/>
    <cellStyle name="Currency 6 2 2" xfId="2915"/>
    <cellStyle name="Currency 6 2 2 2" xfId="4547"/>
    <cellStyle name="Currency 6 2 3" xfId="3327"/>
    <cellStyle name="Currency 6 2 3 2" xfId="4950"/>
    <cellStyle name="Currency 6 2 4" xfId="3730"/>
    <cellStyle name="Currency 6 2 4 2" xfId="5353"/>
    <cellStyle name="Currency 6 2 5" xfId="4144"/>
    <cellStyle name="Currency 6 3" xfId="2376"/>
    <cellStyle name="Currency 6 4" xfId="3178"/>
    <cellStyle name="Currency 6 5" xfId="2769"/>
    <cellStyle name="Currency 60" xfId="2377"/>
    <cellStyle name="Currency 61" xfId="2378"/>
    <cellStyle name="Currency 62" xfId="2379"/>
    <cellStyle name="Currency 63" xfId="2380"/>
    <cellStyle name="Currency 64" xfId="2381"/>
    <cellStyle name="Currency 65" xfId="2382"/>
    <cellStyle name="Currency 66" xfId="2383"/>
    <cellStyle name="Currency 67" xfId="2384"/>
    <cellStyle name="Currency 68" xfId="2385"/>
    <cellStyle name="Currency 69" xfId="2386"/>
    <cellStyle name="Currency 7" xfId="163"/>
    <cellStyle name="Currency 7 2" xfId="2387"/>
    <cellStyle name="Currency 7 3" xfId="3179"/>
    <cellStyle name="Currency 7 4" xfId="2770"/>
    <cellStyle name="Currency 70" xfId="2388"/>
    <cellStyle name="Currency 71" xfId="2389"/>
    <cellStyle name="Currency 72" xfId="2390"/>
    <cellStyle name="Currency 73" xfId="2391"/>
    <cellStyle name="Currency 74" xfId="2392"/>
    <cellStyle name="Currency 75" xfId="2393"/>
    <cellStyle name="Currency 76" xfId="2394"/>
    <cellStyle name="Currency 77" xfId="2395"/>
    <cellStyle name="Currency 78" xfId="2396"/>
    <cellStyle name="Currency 79" xfId="2397"/>
    <cellStyle name="Currency 8" xfId="519"/>
    <cellStyle name="Currency 8 2" xfId="2398"/>
    <cellStyle name="Currency 8 3" xfId="2776"/>
    <cellStyle name="Currency 8 3 2" xfId="4408"/>
    <cellStyle name="Currency 8 4" xfId="3187"/>
    <cellStyle name="Currency 8 4 2" xfId="4810"/>
    <cellStyle name="Currency 8 5" xfId="3591"/>
    <cellStyle name="Currency 8 5 2" xfId="5214"/>
    <cellStyle name="Currency 8 6" xfId="4005"/>
    <cellStyle name="Currency 80" xfId="2399"/>
    <cellStyle name="Currency 81" xfId="2400"/>
    <cellStyle name="Currency 82" xfId="2401"/>
    <cellStyle name="Currency 83" xfId="2402"/>
    <cellStyle name="Currency 84" xfId="2403"/>
    <cellStyle name="Currency 85" xfId="2404"/>
    <cellStyle name="Currency 86" xfId="2405"/>
    <cellStyle name="Currency 87" xfId="2406"/>
    <cellStyle name="Currency 88" xfId="2407"/>
    <cellStyle name="Currency 89" xfId="2408"/>
    <cellStyle name="Currency 9" xfId="2409"/>
    <cellStyle name="Currency 90" xfId="2410"/>
    <cellStyle name="Currency 91" xfId="2411"/>
    <cellStyle name="Currency 92" xfId="2412"/>
    <cellStyle name="Currency 93" xfId="2413"/>
    <cellStyle name="Currency 94" xfId="2414"/>
    <cellStyle name="Currency 95" xfId="2415"/>
    <cellStyle name="Currency 96" xfId="2416"/>
    <cellStyle name="Currency 97" xfId="2417"/>
    <cellStyle name="Currency 98" xfId="2418"/>
    <cellStyle name="Currency 99" xfId="2419"/>
    <cellStyle name="Currency Input" xfId="164"/>
    <cellStyle name="Currency0" xfId="165"/>
    <cellStyle name="Currency0 2" xfId="166"/>
    <cellStyle name="Currency0 2 2" xfId="2420"/>
    <cellStyle name="d" xfId="167"/>
    <cellStyle name="d 2" xfId="2421"/>
    <cellStyle name="d," xfId="168"/>
    <cellStyle name="d1" xfId="169"/>
    <cellStyle name="d1 2" xfId="2422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2" xfId="181"/>
    <cellStyle name="Date 2 2" xfId="2423"/>
    <cellStyle name="Date 3" xfId="182"/>
    <cellStyle name="Date 3 2" xfId="3180"/>
    <cellStyle name="Date 3 3" xfId="2771"/>
    <cellStyle name="Date 4" xfId="183"/>
    <cellStyle name="Date 4 2" xfId="3181"/>
    <cellStyle name="Date 4 3" xfId="2772"/>
    <cellStyle name="Date 5" xfId="581"/>
    <cellStyle name="Date_ITCM 2010 Template" xfId="184"/>
    <cellStyle name="Define$0" xfId="185"/>
    <cellStyle name="Define$1" xfId="186"/>
    <cellStyle name="Define$2" xfId="187"/>
    <cellStyle name="Define0" xfId="188"/>
    <cellStyle name="Define1" xfId="189"/>
    <cellStyle name="Define1x" xfId="190"/>
    <cellStyle name="Define2" xfId="191"/>
    <cellStyle name="Define2x" xfId="192"/>
    <cellStyle name="Dollar" xfId="193"/>
    <cellStyle name="Dollar 2" xfId="194"/>
    <cellStyle name="Dollar 2 2" xfId="2424"/>
    <cellStyle name="e" xfId="195"/>
    <cellStyle name="e1" xfId="196"/>
    <cellStyle name="e2" xfId="197"/>
    <cellStyle name="Entered" xfId="582"/>
    <cellStyle name="Euro" xfId="198"/>
    <cellStyle name="Euro 2" xfId="199"/>
    <cellStyle name="Explanatory Text" xfId="200" builtinId="53" customBuiltin="1"/>
    <cellStyle name="Explanatory Text 2" xfId="201"/>
    <cellStyle name="Explanatory Text 2 2" xfId="789"/>
    <cellStyle name="Explanatory Text 2 2 2" xfId="1218"/>
    <cellStyle name="Explanatory Text 2 3" xfId="1217"/>
    <cellStyle name="Explanatory Text 3" xfId="538"/>
    <cellStyle name="Fixed" xfId="202"/>
    <cellStyle name="Fixed 2" xfId="203"/>
    <cellStyle name="Fixed 2 2" xfId="2425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ood 2 2" xfId="790"/>
    <cellStyle name="Good 2 2 2" xfId="1220"/>
    <cellStyle name="Good 2 3" xfId="1221"/>
    <cellStyle name="Good 2 4" xfId="1219"/>
    <cellStyle name="Good 3" xfId="1222"/>
    <cellStyle name="Good 3 2" xfId="1223"/>
    <cellStyle name="Good 4" xfId="529"/>
    <cellStyle name="Green" xfId="211"/>
    <cellStyle name="grey" xfId="212"/>
    <cellStyle name="Grey 2" xfId="1224"/>
    <cellStyle name="Grey 3" xfId="583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1 2 2" xfId="791"/>
    <cellStyle name="Heading 1 2 2 2" xfId="1226"/>
    <cellStyle name="Heading 1 2 3" xfId="1227"/>
    <cellStyle name="Heading 1 2 4" xfId="1225"/>
    <cellStyle name="Heading 1 2 5" xfId="584"/>
    <cellStyle name="Heading 1 3" xfId="657"/>
    <cellStyle name="Heading 1 3 2" xfId="1229"/>
    <cellStyle name="Heading 1 3 3" xfId="1228"/>
    <cellStyle name="Heading 1 3 4" xfId="2426"/>
    <cellStyle name="Heading 1 4" xfId="525"/>
    <cellStyle name="Heading 1 5" xfId="3997"/>
    <cellStyle name="Heading 2" xfId="218" builtinId="17" customBuiltin="1"/>
    <cellStyle name="Heading 2 2" xfId="219"/>
    <cellStyle name="Heading 2 2 2" xfId="792"/>
    <cellStyle name="Heading 2 2 2 2" xfId="1231"/>
    <cellStyle name="Heading 2 2 3" xfId="1232"/>
    <cellStyle name="Heading 2 2 4" xfId="1230"/>
    <cellStyle name="Heading 2 2 5" xfId="585"/>
    <cellStyle name="Heading 2 3" xfId="220"/>
    <cellStyle name="Heading 2 3 2" xfId="1234"/>
    <cellStyle name="Heading 2 3 3" xfId="1233"/>
    <cellStyle name="Heading 2 3 4" xfId="658"/>
    <cellStyle name="Heading 2 4" xfId="526"/>
    <cellStyle name="Heading 2 4 2" xfId="2427"/>
    <cellStyle name="Heading 2 5" xfId="3998"/>
    <cellStyle name="Heading 3" xfId="221" builtinId="18" customBuiltin="1"/>
    <cellStyle name="Heading 3 2" xfId="222"/>
    <cellStyle name="Heading 3 2 2" xfId="793"/>
    <cellStyle name="Heading 3 2 2 2" xfId="1236"/>
    <cellStyle name="Heading 3 2 3" xfId="1237"/>
    <cellStyle name="Heading 3 2 4" xfId="1235"/>
    <cellStyle name="Heading 3 3" xfId="1238"/>
    <cellStyle name="Heading 3 3 2" xfId="1239"/>
    <cellStyle name="Heading 3 4" xfId="527"/>
    <cellStyle name="Heading 4" xfId="223" builtinId="19" customBuiltin="1"/>
    <cellStyle name="Heading 4 2" xfId="224"/>
    <cellStyle name="Heading 4 2 2" xfId="794"/>
    <cellStyle name="Heading 4 2 2 2" xfId="1241"/>
    <cellStyle name="Heading 4 2 3" xfId="1242"/>
    <cellStyle name="Heading 4 2 4" xfId="1240"/>
    <cellStyle name="Heading 4 3" xfId="1243"/>
    <cellStyle name="Heading 4 3 2" xfId="1244"/>
    <cellStyle name="Heading 4 4" xfId="528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[yellow] 2" xfId="1245"/>
    <cellStyle name="Input 10" xfId="1246"/>
    <cellStyle name="Input 11" xfId="1247"/>
    <cellStyle name="Input 12" xfId="1248"/>
    <cellStyle name="Input 13" xfId="532"/>
    <cellStyle name="Input 2" xfId="238"/>
    <cellStyle name="Input 2 2" xfId="795"/>
    <cellStyle name="Input 2 2 2" xfId="1250"/>
    <cellStyle name="Input 2 3" xfId="1251"/>
    <cellStyle name="Input 2 4" xfId="1249"/>
    <cellStyle name="Input 3" xfId="665"/>
    <cellStyle name="Input 3 2" xfId="1253"/>
    <cellStyle name="Input 3 3" xfId="1252"/>
    <cellStyle name="Input 4" xfId="664"/>
    <cellStyle name="Input 4 2" xfId="1254"/>
    <cellStyle name="Input 5" xfId="1255"/>
    <cellStyle name="Input 5 2" xfId="1256"/>
    <cellStyle name="Input 6" xfId="1257"/>
    <cellStyle name="Input 6 2" xfId="1258"/>
    <cellStyle name="Input 7" xfId="1259"/>
    <cellStyle name="Input 8" xfId="1260"/>
    <cellStyle name="Input 9" xfId="1261"/>
    <cellStyle name="Input$0" xfId="239"/>
    <cellStyle name="Input$1" xfId="240"/>
    <cellStyle name="Input$2" xfId="241"/>
    <cellStyle name="Input0" xfId="242"/>
    <cellStyle name="Input1" xfId="243"/>
    <cellStyle name="Input1x" xfId="244"/>
    <cellStyle name="Input2" xfId="245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Linked Cell 2 2" xfId="796"/>
    <cellStyle name="Linked Cell 2 2 2" xfId="1263"/>
    <cellStyle name="Linked Cell 2 3" xfId="1264"/>
    <cellStyle name="Linked Cell 2 4" xfId="1262"/>
    <cellStyle name="Linked Cell 3" xfId="1265"/>
    <cellStyle name="Linked Cell 3 2" xfId="1266"/>
    <cellStyle name="Linked Cell 4" xfId="535"/>
    <cellStyle name="m" xfId="251"/>
    <cellStyle name="m 2" xfId="2428"/>
    <cellStyle name="m1" xfId="252"/>
    <cellStyle name="m1 2" xfId="2429"/>
    <cellStyle name="m2" xfId="253"/>
    <cellStyle name="m2 2" xfId="2430"/>
    <cellStyle name="m3" xfId="254"/>
    <cellStyle name="m3 2" xfId="2431"/>
    <cellStyle name="Multiple" xfId="255"/>
    <cellStyle name="Multiple 2" xfId="256"/>
    <cellStyle name="Multiple 2 2" xfId="2432"/>
    <cellStyle name="Negative" xfId="257"/>
    <cellStyle name="Negative 2" xfId="2433"/>
    <cellStyle name="Neutral" xfId="258" builtinId="28" customBuiltin="1"/>
    <cellStyle name="Neutral 2" xfId="259"/>
    <cellStyle name="Neutral 2 2" xfId="797"/>
    <cellStyle name="Neutral 2 2 2" xfId="1268"/>
    <cellStyle name="Neutral 2 3" xfId="1269"/>
    <cellStyle name="Neutral 2 4" xfId="1267"/>
    <cellStyle name="Neutral 3" xfId="1270"/>
    <cellStyle name="Neutral 3 2" xfId="1271"/>
    <cellStyle name="Neutral 4" xfId="531"/>
    <cellStyle name="no dec" xfId="260"/>
    <cellStyle name="Normal" xfId="0" builtinId="0"/>
    <cellStyle name="Normal - Style1" xfId="261"/>
    <cellStyle name="Normal - Style1 2" xfId="262"/>
    <cellStyle name="Normal - Style1 2 2" xfId="799"/>
    <cellStyle name="Normal - Style1 3" xfId="798"/>
    <cellStyle name="Normal - Style1 4" xfId="708"/>
    <cellStyle name="Normal - Style1 5" xfId="586"/>
    <cellStyle name="Normal 10" xfId="667"/>
    <cellStyle name="Normal 10 2" xfId="800"/>
    <cellStyle name="Normal 10 2 2" xfId="1273"/>
    <cellStyle name="Normal 10 2 2 2" xfId="2916"/>
    <cellStyle name="Normal 10 2 2 2 2" xfId="4548"/>
    <cellStyle name="Normal 10 2 2 3" xfId="3328"/>
    <cellStyle name="Normal 10 2 2 3 2" xfId="4951"/>
    <cellStyle name="Normal 10 2 2 4" xfId="3731"/>
    <cellStyle name="Normal 10 2 2 4 2" xfId="5354"/>
    <cellStyle name="Normal 10 2 2 5" xfId="4145"/>
    <cellStyle name="Normal 10 3" xfId="1274"/>
    <cellStyle name="Normal 10 4" xfId="1272"/>
    <cellStyle name="Normal 10 5" xfId="2434"/>
    <cellStyle name="Normal 100" xfId="1275"/>
    <cellStyle name="Normal 100 2" xfId="2435"/>
    <cellStyle name="Normal 101" xfId="1276"/>
    <cellStyle name="Normal 101 2" xfId="2436"/>
    <cellStyle name="Normal 101 3" xfId="2917"/>
    <cellStyle name="Normal 101 3 2" xfId="4549"/>
    <cellStyle name="Normal 101 4" xfId="3329"/>
    <cellStyle name="Normal 101 4 2" xfId="4952"/>
    <cellStyle name="Normal 101 5" xfId="3732"/>
    <cellStyle name="Normal 101 5 2" xfId="5355"/>
    <cellStyle name="Normal 101 6" xfId="4146"/>
    <cellStyle name="Normal 102" xfId="1277"/>
    <cellStyle name="Normal 102 2" xfId="2437"/>
    <cellStyle name="Normal 102 3" xfId="2918"/>
    <cellStyle name="Normal 102 3 2" xfId="4550"/>
    <cellStyle name="Normal 102 4" xfId="3330"/>
    <cellStyle name="Normal 102 4 2" xfId="4953"/>
    <cellStyle name="Normal 102 5" xfId="3733"/>
    <cellStyle name="Normal 102 5 2" xfId="5356"/>
    <cellStyle name="Normal 102 6" xfId="4147"/>
    <cellStyle name="Normal 103" xfId="1278"/>
    <cellStyle name="Normal 103 2" xfId="2438"/>
    <cellStyle name="Normal 103 3" xfId="2919"/>
    <cellStyle name="Normal 103 3 2" xfId="4551"/>
    <cellStyle name="Normal 103 4" xfId="3331"/>
    <cellStyle name="Normal 103 4 2" xfId="4954"/>
    <cellStyle name="Normal 103 5" xfId="3734"/>
    <cellStyle name="Normal 103 5 2" xfId="5357"/>
    <cellStyle name="Normal 103 6" xfId="4148"/>
    <cellStyle name="Normal 104" xfId="1279"/>
    <cellStyle name="Normal 104 2" xfId="2439"/>
    <cellStyle name="Normal 104 3" xfId="2920"/>
    <cellStyle name="Normal 104 3 2" xfId="4552"/>
    <cellStyle name="Normal 104 4" xfId="3332"/>
    <cellStyle name="Normal 104 4 2" xfId="4955"/>
    <cellStyle name="Normal 104 5" xfId="3735"/>
    <cellStyle name="Normal 104 5 2" xfId="5358"/>
    <cellStyle name="Normal 104 6" xfId="4149"/>
    <cellStyle name="Normal 105" xfId="1280"/>
    <cellStyle name="Normal 105 2" xfId="2440"/>
    <cellStyle name="Normal 105 3" xfId="2921"/>
    <cellStyle name="Normal 105 3 2" xfId="4553"/>
    <cellStyle name="Normal 105 4" xfId="3333"/>
    <cellStyle name="Normal 105 4 2" xfId="4956"/>
    <cellStyle name="Normal 105 5" xfId="3736"/>
    <cellStyle name="Normal 105 5 2" xfId="5359"/>
    <cellStyle name="Normal 105 6" xfId="4150"/>
    <cellStyle name="Normal 106" xfId="1281"/>
    <cellStyle name="Normal 106 2" xfId="1282"/>
    <cellStyle name="Normal 106 2 2" xfId="2922"/>
    <cellStyle name="Normal 106 2 2 2" xfId="4554"/>
    <cellStyle name="Normal 106 2 3" xfId="3334"/>
    <cellStyle name="Normal 106 2 3 2" xfId="4957"/>
    <cellStyle name="Normal 106 2 4" xfId="3737"/>
    <cellStyle name="Normal 106 2 4 2" xfId="5360"/>
    <cellStyle name="Normal 106 2 5" xfId="4151"/>
    <cellStyle name="Normal 106 3" xfId="2441"/>
    <cellStyle name="Normal 107" xfId="1283"/>
    <cellStyle name="Normal 107 2" xfId="1284"/>
    <cellStyle name="Normal 107 2 2" xfId="2923"/>
    <cellStyle name="Normal 107 2 2 2" xfId="4555"/>
    <cellStyle name="Normal 107 2 3" xfId="3335"/>
    <cellStyle name="Normal 107 2 3 2" xfId="4958"/>
    <cellStyle name="Normal 107 2 4" xfId="3738"/>
    <cellStyle name="Normal 107 2 4 2" xfId="5361"/>
    <cellStyle name="Normal 107 2 5" xfId="4152"/>
    <cellStyle name="Normal 107 3" xfId="2442"/>
    <cellStyle name="Normal 108" xfId="1285"/>
    <cellStyle name="Normal 108 2" xfId="1286"/>
    <cellStyle name="Normal 108 2 2" xfId="2924"/>
    <cellStyle name="Normal 108 2 2 2" xfId="4556"/>
    <cellStyle name="Normal 108 2 3" xfId="3336"/>
    <cellStyle name="Normal 108 2 3 2" xfId="4959"/>
    <cellStyle name="Normal 108 2 4" xfId="3739"/>
    <cellStyle name="Normal 108 2 4 2" xfId="5362"/>
    <cellStyle name="Normal 108 2 5" xfId="4153"/>
    <cellStyle name="Normal 108 3" xfId="2443"/>
    <cellStyle name="Normal 109" xfId="1287"/>
    <cellStyle name="Normal 109 2" xfId="1288"/>
    <cellStyle name="Normal 109 2 2" xfId="2925"/>
    <cellStyle name="Normal 109 2 2 2" xfId="4557"/>
    <cellStyle name="Normal 109 2 3" xfId="3337"/>
    <cellStyle name="Normal 109 2 3 2" xfId="4960"/>
    <cellStyle name="Normal 109 2 4" xfId="3740"/>
    <cellStyle name="Normal 109 2 4 2" xfId="5363"/>
    <cellStyle name="Normal 109 2 5" xfId="4154"/>
    <cellStyle name="Normal 109 3" xfId="2444"/>
    <cellStyle name="Normal 11" xfId="587"/>
    <cellStyle name="Normal 11 2" xfId="801"/>
    <cellStyle name="Normal 11 3" xfId="1289"/>
    <cellStyle name="Normal 11 3 2" xfId="2926"/>
    <cellStyle name="Normal 11 3 2 2" xfId="4558"/>
    <cellStyle name="Normal 11 3 3" xfId="3338"/>
    <cellStyle name="Normal 11 3 3 2" xfId="4961"/>
    <cellStyle name="Normal 11 3 4" xfId="3741"/>
    <cellStyle name="Normal 11 3 4 2" xfId="5364"/>
    <cellStyle name="Normal 11 3 5" xfId="4155"/>
    <cellStyle name="Normal 11 4" xfId="2445"/>
    <cellStyle name="Normal 110" xfId="1290"/>
    <cellStyle name="Normal 110 2" xfId="1291"/>
    <cellStyle name="Normal 110 2 2" xfId="2927"/>
    <cellStyle name="Normal 110 2 2 2" xfId="4559"/>
    <cellStyle name="Normal 110 2 3" xfId="3339"/>
    <cellStyle name="Normal 110 2 3 2" xfId="4962"/>
    <cellStyle name="Normal 110 2 4" xfId="3742"/>
    <cellStyle name="Normal 110 2 4 2" xfId="5365"/>
    <cellStyle name="Normal 110 2 5" xfId="4156"/>
    <cellStyle name="Normal 110 3" xfId="2446"/>
    <cellStyle name="Normal 111" xfId="1292"/>
    <cellStyle name="Normal 111 2" xfId="1293"/>
    <cellStyle name="Normal 111 2 2" xfId="2928"/>
    <cellStyle name="Normal 111 2 2 2" xfId="4560"/>
    <cellStyle name="Normal 111 2 3" xfId="3340"/>
    <cellStyle name="Normal 111 2 3 2" xfId="4963"/>
    <cellStyle name="Normal 111 2 4" xfId="3743"/>
    <cellStyle name="Normal 111 2 4 2" xfId="5366"/>
    <cellStyle name="Normal 111 2 5" xfId="4157"/>
    <cellStyle name="Normal 111 3" xfId="2447"/>
    <cellStyle name="Normal 112" xfId="1294"/>
    <cellStyle name="Normal 112 2" xfId="1295"/>
    <cellStyle name="Normal 112 2 2" xfId="2929"/>
    <cellStyle name="Normal 112 2 2 2" xfId="4561"/>
    <cellStyle name="Normal 112 2 3" xfId="3341"/>
    <cellStyle name="Normal 112 2 3 2" xfId="4964"/>
    <cellStyle name="Normal 112 2 4" xfId="3744"/>
    <cellStyle name="Normal 112 2 4 2" xfId="5367"/>
    <cellStyle name="Normal 112 2 5" xfId="4158"/>
    <cellStyle name="Normal 112 3" xfId="2448"/>
    <cellStyle name="Normal 113" xfId="1296"/>
    <cellStyle name="Normal 113 2" xfId="1297"/>
    <cellStyle name="Normal 113 2 2" xfId="2930"/>
    <cellStyle name="Normal 113 2 2 2" xfId="4562"/>
    <cellStyle name="Normal 113 2 3" xfId="3342"/>
    <cellStyle name="Normal 113 2 3 2" xfId="4965"/>
    <cellStyle name="Normal 113 2 4" xfId="3745"/>
    <cellStyle name="Normal 113 2 4 2" xfId="5368"/>
    <cellStyle name="Normal 113 2 5" xfId="4159"/>
    <cellStyle name="Normal 113 3" xfId="2449"/>
    <cellStyle name="Normal 114" xfId="1298"/>
    <cellStyle name="Normal 114 2" xfId="1299"/>
    <cellStyle name="Normal 114 2 2" xfId="2931"/>
    <cellStyle name="Normal 114 2 2 2" xfId="4563"/>
    <cellStyle name="Normal 114 2 3" xfId="3343"/>
    <cellStyle name="Normal 114 2 3 2" xfId="4966"/>
    <cellStyle name="Normal 114 2 4" xfId="3746"/>
    <cellStyle name="Normal 114 2 4 2" xfId="5369"/>
    <cellStyle name="Normal 114 2 5" xfId="4160"/>
    <cellStyle name="Normal 114 3" xfId="2450"/>
    <cellStyle name="Normal 115" xfId="1300"/>
    <cellStyle name="Normal 115 2" xfId="1301"/>
    <cellStyle name="Normal 115 2 2" xfId="2932"/>
    <cellStyle name="Normal 115 2 2 2" xfId="4564"/>
    <cellStyle name="Normal 115 2 3" xfId="3344"/>
    <cellStyle name="Normal 115 2 3 2" xfId="4967"/>
    <cellStyle name="Normal 115 2 4" xfId="3747"/>
    <cellStyle name="Normal 115 2 4 2" xfId="5370"/>
    <cellStyle name="Normal 115 2 5" xfId="4161"/>
    <cellStyle name="Normal 115 3" xfId="2451"/>
    <cellStyle name="Normal 116" xfId="1302"/>
    <cellStyle name="Normal 116 2" xfId="1303"/>
    <cellStyle name="Normal 116 2 2" xfId="2933"/>
    <cellStyle name="Normal 116 2 2 2" xfId="4565"/>
    <cellStyle name="Normal 116 2 3" xfId="3345"/>
    <cellStyle name="Normal 116 2 3 2" xfId="4968"/>
    <cellStyle name="Normal 116 2 4" xfId="3748"/>
    <cellStyle name="Normal 116 2 4 2" xfId="5371"/>
    <cellStyle name="Normal 116 2 5" xfId="4162"/>
    <cellStyle name="Normal 116 3" xfId="2452"/>
    <cellStyle name="Normal 117" xfId="1304"/>
    <cellStyle name="Normal 117 2" xfId="1305"/>
    <cellStyle name="Normal 117 2 2" xfId="2934"/>
    <cellStyle name="Normal 117 2 2 2" xfId="4566"/>
    <cellStyle name="Normal 117 2 3" xfId="3346"/>
    <cellStyle name="Normal 117 2 3 2" xfId="4969"/>
    <cellStyle name="Normal 117 2 4" xfId="3749"/>
    <cellStyle name="Normal 117 2 4 2" xfId="5372"/>
    <cellStyle name="Normal 117 2 5" xfId="4163"/>
    <cellStyle name="Normal 117 3" xfId="2453"/>
    <cellStyle name="Normal 118" xfId="1306"/>
    <cellStyle name="Normal 118 2" xfId="2454"/>
    <cellStyle name="Normal 118 3" xfId="2935"/>
    <cellStyle name="Normal 118 3 2" xfId="4567"/>
    <cellStyle name="Normal 118 4" xfId="3347"/>
    <cellStyle name="Normal 118 4 2" xfId="4970"/>
    <cellStyle name="Normal 118 5" xfId="3750"/>
    <cellStyle name="Normal 118 5 2" xfId="5373"/>
    <cellStyle name="Normal 118 6" xfId="4164"/>
    <cellStyle name="Normal 119" xfId="1307"/>
    <cellStyle name="Normal 119 2" xfId="2455"/>
    <cellStyle name="Normal 119 3" xfId="2936"/>
    <cellStyle name="Normal 119 3 2" xfId="4568"/>
    <cellStyle name="Normal 119 4" xfId="3348"/>
    <cellStyle name="Normal 119 4 2" xfId="4971"/>
    <cellStyle name="Normal 119 5" xfId="3751"/>
    <cellStyle name="Normal 119 5 2" xfId="5374"/>
    <cellStyle name="Normal 119 6" xfId="4165"/>
    <cellStyle name="Normal 12" xfId="564"/>
    <cellStyle name="Normal 12 2" xfId="1308"/>
    <cellStyle name="Normal 12 2 2" xfId="2937"/>
    <cellStyle name="Normal 12 2 2 2" xfId="4569"/>
    <cellStyle name="Normal 12 2 3" xfId="3349"/>
    <cellStyle name="Normal 12 2 3 2" xfId="4972"/>
    <cellStyle name="Normal 12 2 4" xfId="3752"/>
    <cellStyle name="Normal 12 2 4 2" xfId="5375"/>
    <cellStyle name="Normal 12 2 5" xfId="4166"/>
    <cellStyle name="Normal 12 3" xfId="802"/>
    <cellStyle name="Normal 12 4" xfId="2456"/>
    <cellStyle name="Normal 120" xfId="1309"/>
    <cellStyle name="Normal 120 2" xfId="2457"/>
    <cellStyle name="Normal 120 3" xfId="2938"/>
    <cellStyle name="Normal 120 3 2" xfId="4570"/>
    <cellStyle name="Normal 120 4" xfId="3350"/>
    <cellStyle name="Normal 120 4 2" xfId="4973"/>
    <cellStyle name="Normal 120 5" xfId="3753"/>
    <cellStyle name="Normal 120 5 2" xfId="5376"/>
    <cellStyle name="Normal 120 6" xfId="4167"/>
    <cellStyle name="Normal 121" xfId="1310"/>
    <cellStyle name="Normal 121 2" xfId="2458"/>
    <cellStyle name="Normal 121 3" xfId="2939"/>
    <cellStyle name="Normal 121 3 2" xfId="4571"/>
    <cellStyle name="Normal 121 4" xfId="3351"/>
    <cellStyle name="Normal 121 4 2" xfId="4974"/>
    <cellStyle name="Normal 121 5" xfId="3754"/>
    <cellStyle name="Normal 121 5 2" xfId="5377"/>
    <cellStyle name="Normal 121 6" xfId="4168"/>
    <cellStyle name="Normal 122" xfId="1311"/>
    <cellStyle name="Normal 122 2" xfId="2459"/>
    <cellStyle name="Normal 122 3" xfId="2940"/>
    <cellStyle name="Normal 122 3 2" xfId="4572"/>
    <cellStyle name="Normal 122 4" xfId="3352"/>
    <cellStyle name="Normal 122 4 2" xfId="4975"/>
    <cellStyle name="Normal 122 5" xfId="3755"/>
    <cellStyle name="Normal 122 5 2" xfId="5378"/>
    <cellStyle name="Normal 122 6" xfId="4169"/>
    <cellStyle name="Normal 123" xfId="1312"/>
    <cellStyle name="Normal 123 2" xfId="2460"/>
    <cellStyle name="Normal 123 3" xfId="2941"/>
    <cellStyle name="Normal 123 3 2" xfId="4573"/>
    <cellStyle name="Normal 123 4" xfId="3353"/>
    <cellStyle name="Normal 123 4 2" xfId="4976"/>
    <cellStyle name="Normal 123 5" xfId="3756"/>
    <cellStyle name="Normal 123 5 2" xfId="5379"/>
    <cellStyle name="Normal 123 6" xfId="4170"/>
    <cellStyle name="Normal 124" xfId="1313"/>
    <cellStyle name="Normal 124 2" xfId="2461"/>
    <cellStyle name="Normal 124 3" xfId="2942"/>
    <cellStyle name="Normal 124 3 2" xfId="4574"/>
    <cellStyle name="Normal 124 4" xfId="3354"/>
    <cellStyle name="Normal 124 4 2" xfId="4977"/>
    <cellStyle name="Normal 124 5" xfId="3757"/>
    <cellStyle name="Normal 124 5 2" xfId="5380"/>
    <cellStyle name="Normal 124 6" xfId="4171"/>
    <cellStyle name="Normal 125" xfId="1314"/>
    <cellStyle name="Normal 125 2" xfId="2462"/>
    <cellStyle name="Normal 125 3" xfId="2943"/>
    <cellStyle name="Normal 125 3 2" xfId="4575"/>
    <cellStyle name="Normal 125 4" xfId="3355"/>
    <cellStyle name="Normal 125 4 2" xfId="4978"/>
    <cellStyle name="Normal 125 5" xfId="3758"/>
    <cellStyle name="Normal 125 5 2" xfId="5381"/>
    <cellStyle name="Normal 125 6" xfId="4172"/>
    <cellStyle name="Normal 126" xfId="1315"/>
    <cellStyle name="Normal 126 2" xfId="2463"/>
    <cellStyle name="Normal 126 3" xfId="2944"/>
    <cellStyle name="Normal 126 3 2" xfId="4576"/>
    <cellStyle name="Normal 126 4" xfId="3356"/>
    <cellStyle name="Normal 126 4 2" xfId="4979"/>
    <cellStyle name="Normal 126 5" xfId="3759"/>
    <cellStyle name="Normal 126 5 2" xfId="5382"/>
    <cellStyle name="Normal 126 6" xfId="4173"/>
    <cellStyle name="Normal 127" xfId="1316"/>
    <cellStyle name="Normal 127 2" xfId="2464"/>
    <cellStyle name="Normal 127 3" xfId="2945"/>
    <cellStyle name="Normal 127 3 2" xfId="4577"/>
    <cellStyle name="Normal 127 4" xfId="3357"/>
    <cellStyle name="Normal 127 4 2" xfId="4980"/>
    <cellStyle name="Normal 127 5" xfId="3760"/>
    <cellStyle name="Normal 127 5 2" xfId="5383"/>
    <cellStyle name="Normal 127 6" xfId="4174"/>
    <cellStyle name="Normal 128" xfId="1317"/>
    <cellStyle name="Normal 128 2" xfId="2465"/>
    <cellStyle name="Normal 128 3" xfId="2946"/>
    <cellStyle name="Normal 128 3 2" xfId="4578"/>
    <cellStyle name="Normal 128 4" xfId="3358"/>
    <cellStyle name="Normal 128 4 2" xfId="4981"/>
    <cellStyle name="Normal 128 5" xfId="3761"/>
    <cellStyle name="Normal 128 5 2" xfId="5384"/>
    <cellStyle name="Normal 128 6" xfId="4175"/>
    <cellStyle name="Normal 129" xfId="1318"/>
    <cellStyle name="Normal 129 2" xfId="2466"/>
    <cellStyle name="Normal 129 3" xfId="2947"/>
    <cellStyle name="Normal 129 3 2" xfId="4579"/>
    <cellStyle name="Normal 129 4" xfId="3359"/>
    <cellStyle name="Normal 129 4 2" xfId="4982"/>
    <cellStyle name="Normal 129 5" xfId="3762"/>
    <cellStyle name="Normal 129 5 2" xfId="5385"/>
    <cellStyle name="Normal 129 6" xfId="4176"/>
    <cellStyle name="Normal 13" xfId="588"/>
    <cellStyle name="Normal 13 2" xfId="803"/>
    <cellStyle name="Normal 13 3" xfId="1319"/>
    <cellStyle name="Normal 13 3 2" xfId="2948"/>
    <cellStyle name="Normal 13 3 2 2" xfId="4580"/>
    <cellStyle name="Normal 13 3 3" xfId="3360"/>
    <cellStyle name="Normal 13 3 3 2" xfId="4983"/>
    <cellStyle name="Normal 13 3 4" xfId="3763"/>
    <cellStyle name="Normal 13 3 4 2" xfId="5386"/>
    <cellStyle name="Normal 13 3 5" xfId="4177"/>
    <cellStyle name="Normal 13 4" xfId="2467"/>
    <cellStyle name="Normal 130" xfId="1320"/>
    <cellStyle name="Normal 130 2" xfId="2468"/>
    <cellStyle name="Normal 130 3" xfId="2949"/>
    <cellStyle name="Normal 130 3 2" xfId="4581"/>
    <cellStyle name="Normal 130 4" xfId="3361"/>
    <cellStyle name="Normal 130 4 2" xfId="4984"/>
    <cellStyle name="Normal 130 5" xfId="3764"/>
    <cellStyle name="Normal 130 5 2" xfId="5387"/>
    <cellStyle name="Normal 130 6" xfId="4178"/>
    <cellStyle name="Normal 131" xfId="1321"/>
    <cellStyle name="Normal 131 2" xfId="2469"/>
    <cellStyle name="Normal 132" xfId="1322"/>
    <cellStyle name="Normal 132 2" xfId="2470"/>
    <cellStyle name="Normal 133" xfId="1323"/>
    <cellStyle name="Normal 133 2" xfId="2471"/>
    <cellStyle name="Normal 134" xfId="1324"/>
    <cellStyle name="Normal 134 2" xfId="2472"/>
    <cellStyle name="Normal 135" xfId="1325"/>
    <cellStyle name="Normal 135 2" xfId="2473"/>
    <cellStyle name="Normal 136" xfId="1326"/>
    <cellStyle name="Normal 136 2" xfId="2474"/>
    <cellStyle name="Normal 137" xfId="1327"/>
    <cellStyle name="Normal 137 2" xfId="2475"/>
    <cellStyle name="Normal 138" xfId="1328"/>
    <cellStyle name="Normal 138 2" xfId="2476"/>
    <cellStyle name="Normal 139" xfId="1329"/>
    <cellStyle name="Normal 139 2" xfId="2477"/>
    <cellStyle name="Normal 14" xfId="580"/>
    <cellStyle name="Normal 14 2" xfId="1330"/>
    <cellStyle name="Normal 14 3" xfId="1331"/>
    <cellStyle name="Normal 14 3 2" xfId="2950"/>
    <cellStyle name="Normal 14 3 2 2" xfId="4582"/>
    <cellStyle name="Normal 14 3 3" xfId="3362"/>
    <cellStyle name="Normal 14 3 3 2" xfId="4985"/>
    <cellStyle name="Normal 14 3 4" xfId="3765"/>
    <cellStyle name="Normal 14 3 4 2" xfId="5388"/>
    <cellStyle name="Normal 14 3 5" xfId="4179"/>
    <cellStyle name="Normal 14 4" xfId="804"/>
    <cellStyle name="Normal 14 5" xfId="2478"/>
    <cellStyle name="Normal 140" xfId="1332"/>
    <cellStyle name="Normal 140 2" xfId="2479"/>
    <cellStyle name="Normal 141" xfId="1333"/>
    <cellStyle name="Normal 141 2" xfId="2480"/>
    <cellStyle name="Normal 142" xfId="1334"/>
    <cellStyle name="Normal 142 2" xfId="2481"/>
    <cellStyle name="Normal 143" xfId="1335"/>
    <cellStyle name="Normal 143 2" xfId="2482"/>
    <cellStyle name="Normal 144" xfId="1336"/>
    <cellStyle name="Normal 144 2" xfId="2483"/>
    <cellStyle name="Normal 145" xfId="1337"/>
    <cellStyle name="Normal 145 2" xfId="2484"/>
    <cellStyle name="Normal 146" xfId="1338"/>
    <cellStyle name="Normal 146 2" xfId="2485"/>
    <cellStyle name="Normal 147" xfId="1339"/>
    <cellStyle name="Normal 147 2" xfId="2486"/>
    <cellStyle name="Normal 148" xfId="1340"/>
    <cellStyle name="Normal 148 2" xfId="2487"/>
    <cellStyle name="Normal 149" xfId="1341"/>
    <cellStyle name="Normal 149 2" xfId="2488"/>
    <cellStyle name="Normal 15" xfId="805"/>
    <cellStyle name="Normal 15 2" xfId="1342"/>
    <cellStyle name="Normal 15 3" xfId="1343"/>
    <cellStyle name="Normal 15 3 2" xfId="2951"/>
    <cellStyle name="Normal 15 3 2 2" xfId="4583"/>
    <cellStyle name="Normal 15 3 3" xfId="3363"/>
    <cellStyle name="Normal 15 3 3 2" xfId="4986"/>
    <cellStyle name="Normal 15 3 4" xfId="3766"/>
    <cellStyle name="Normal 15 3 4 2" xfId="5389"/>
    <cellStyle name="Normal 15 3 5" xfId="4180"/>
    <cellStyle name="Normal 15 4" xfId="2489"/>
    <cellStyle name="Normal 150" xfId="1344"/>
    <cellStyle name="Normal 150 2" xfId="2490"/>
    <cellStyle name="Normal 151" xfId="1345"/>
    <cellStyle name="Normal 151 2" xfId="2491"/>
    <cellStyle name="Normal 152" xfId="1346"/>
    <cellStyle name="Normal 152 2" xfId="2492"/>
    <cellStyle name="Normal 153" xfId="1347"/>
    <cellStyle name="Normal 153 2" xfId="2493"/>
    <cellStyle name="Normal 154" xfId="1348"/>
    <cellStyle name="Normal 154 2" xfId="2494"/>
    <cellStyle name="Normal 154 3" xfId="2952"/>
    <cellStyle name="Normal 154 3 2" xfId="4584"/>
    <cellStyle name="Normal 154 4" xfId="3364"/>
    <cellStyle name="Normal 154 4 2" xfId="4987"/>
    <cellStyle name="Normal 154 5" xfId="3767"/>
    <cellStyle name="Normal 154 5 2" xfId="5390"/>
    <cellStyle name="Normal 154 6" xfId="4181"/>
    <cellStyle name="Normal 155" xfId="1349"/>
    <cellStyle name="Normal 155 2" xfId="2495"/>
    <cellStyle name="Normal 155 3" xfId="2953"/>
    <cellStyle name="Normal 155 3 2" xfId="4585"/>
    <cellStyle name="Normal 155 4" xfId="3365"/>
    <cellStyle name="Normal 155 4 2" xfId="4988"/>
    <cellStyle name="Normal 155 5" xfId="3768"/>
    <cellStyle name="Normal 155 5 2" xfId="5391"/>
    <cellStyle name="Normal 155 6" xfId="4182"/>
    <cellStyle name="Normal 156" xfId="1350"/>
    <cellStyle name="Normal 156 2" xfId="2496"/>
    <cellStyle name="Normal 156 3" xfId="2954"/>
    <cellStyle name="Normal 156 3 2" xfId="4586"/>
    <cellStyle name="Normal 156 4" xfId="3366"/>
    <cellStyle name="Normal 156 4 2" xfId="4989"/>
    <cellStyle name="Normal 156 5" xfId="3769"/>
    <cellStyle name="Normal 156 5 2" xfId="5392"/>
    <cellStyle name="Normal 156 6" xfId="4183"/>
    <cellStyle name="Normal 157" xfId="1351"/>
    <cellStyle name="Normal 157 2" xfId="2497"/>
    <cellStyle name="Normal 158" xfId="1352"/>
    <cellStyle name="Normal 158 2" xfId="2498"/>
    <cellStyle name="Normal 159" xfId="1353"/>
    <cellStyle name="Normal 159 2" xfId="2499"/>
    <cellStyle name="Normal 16" xfId="806"/>
    <cellStyle name="Normal 16 2" xfId="1354"/>
    <cellStyle name="Normal 16 3" xfId="1355"/>
    <cellStyle name="Normal 16 4" xfId="2500"/>
    <cellStyle name="Normal 160" xfId="1356"/>
    <cellStyle name="Normal 160 2" xfId="2501"/>
    <cellStyle name="Normal 161" xfId="1357"/>
    <cellStyle name="Normal 161 2" xfId="2502"/>
    <cellStyle name="Normal 161 3" xfId="2955"/>
    <cellStyle name="Normal 161 3 2" xfId="4587"/>
    <cellStyle name="Normal 161 4" xfId="3367"/>
    <cellStyle name="Normal 161 4 2" xfId="4990"/>
    <cellStyle name="Normal 161 5" xfId="3770"/>
    <cellStyle name="Normal 161 5 2" xfId="5393"/>
    <cellStyle name="Normal 161 6" xfId="4184"/>
    <cellStyle name="Normal 162" xfId="1358"/>
    <cellStyle name="Normal 162 2" xfId="2503"/>
    <cellStyle name="Normal 162 3" xfId="2956"/>
    <cellStyle name="Normal 162 3 2" xfId="4588"/>
    <cellStyle name="Normal 162 4" xfId="3368"/>
    <cellStyle name="Normal 162 4 2" xfId="4991"/>
    <cellStyle name="Normal 162 5" xfId="3771"/>
    <cellStyle name="Normal 162 5 2" xfId="5394"/>
    <cellStyle name="Normal 162 6" xfId="4185"/>
    <cellStyle name="Normal 163" xfId="1359"/>
    <cellStyle name="Normal 163 2" xfId="2504"/>
    <cellStyle name="Normal 163 3" xfId="2957"/>
    <cellStyle name="Normal 163 3 2" xfId="4589"/>
    <cellStyle name="Normal 163 4" xfId="3369"/>
    <cellStyle name="Normal 163 4 2" xfId="4992"/>
    <cellStyle name="Normal 163 5" xfId="3772"/>
    <cellStyle name="Normal 163 5 2" xfId="5395"/>
    <cellStyle name="Normal 163 6" xfId="4186"/>
    <cellStyle name="Normal 164" xfId="1360"/>
    <cellStyle name="Normal 164 2" xfId="2505"/>
    <cellStyle name="Normal 164 3" xfId="2958"/>
    <cellStyle name="Normal 164 3 2" xfId="4590"/>
    <cellStyle name="Normal 164 4" xfId="3370"/>
    <cellStyle name="Normal 164 4 2" xfId="4993"/>
    <cellStyle name="Normal 164 5" xfId="3773"/>
    <cellStyle name="Normal 164 5 2" xfId="5396"/>
    <cellStyle name="Normal 164 6" xfId="4187"/>
    <cellStyle name="Normal 165" xfId="1361"/>
    <cellStyle name="Normal 165 2" xfId="2506"/>
    <cellStyle name="Normal 165 3" xfId="2959"/>
    <cellStyle name="Normal 165 3 2" xfId="4591"/>
    <cellStyle name="Normal 165 4" xfId="3371"/>
    <cellStyle name="Normal 165 4 2" xfId="4994"/>
    <cellStyle name="Normal 165 5" xfId="3774"/>
    <cellStyle name="Normal 165 5 2" xfId="5397"/>
    <cellStyle name="Normal 165 6" xfId="4188"/>
    <cellStyle name="Normal 166" xfId="1362"/>
    <cellStyle name="Normal 166 2" xfId="2507"/>
    <cellStyle name="Normal 166 3" xfId="2960"/>
    <cellStyle name="Normal 166 3 2" xfId="4592"/>
    <cellStyle name="Normal 166 4" xfId="3372"/>
    <cellStyle name="Normal 166 4 2" xfId="4995"/>
    <cellStyle name="Normal 166 5" xfId="3775"/>
    <cellStyle name="Normal 166 5 2" xfId="5398"/>
    <cellStyle name="Normal 166 6" xfId="4189"/>
    <cellStyle name="Normal 167" xfId="1363"/>
    <cellStyle name="Normal 167 2" xfId="2508"/>
    <cellStyle name="Normal 167 3" xfId="2961"/>
    <cellStyle name="Normal 167 3 2" xfId="4593"/>
    <cellStyle name="Normal 167 4" xfId="3373"/>
    <cellStyle name="Normal 167 4 2" xfId="4996"/>
    <cellStyle name="Normal 167 5" xfId="3776"/>
    <cellStyle name="Normal 167 5 2" xfId="5399"/>
    <cellStyle name="Normal 167 6" xfId="4190"/>
    <cellStyle name="Normal 168" xfId="1364"/>
    <cellStyle name="Normal 168 2" xfId="2509"/>
    <cellStyle name="Normal 168 3" xfId="2962"/>
    <cellStyle name="Normal 168 3 2" xfId="4594"/>
    <cellStyle name="Normal 168 4" xfId="3374"/>
    <cellStyle name="Normal 168 4 2" xfId="4997"/>
    <cellStyle name="Normal 168 5" xfId="3777"/>
    <cellStyle name="Normal 168 5 2" xfId="5400"/>
    <cellStyle name="Normal 168 6" xfId="4191"/>
    <cellStyle name="Normal 169" xfId="1365"/>
    <cellStyle name="Normal 169 2" xfId="2510"/>
    <cellStyle name="Normal 169 3" xfId="2963"/>
    <cellStyle name="Normal 169 3 2" xfId="4595"/>
    <cellStyle name="Normal 169 4" xfId="3375"/>
    <cellStyle name="Normal 169 4 2" xfId="4998"/>
    <cellStyle name="Normal 169 5" xfId="3778"/>
    <cellStyle name="Normal 169 5 2" xfId="5401"/>
    <cellStyle name="Normal 169 6" xfId="4192"/>
    <cellStyle name="Normal 17" xfId="516"/>
    <cellStyle name="Normal 17 2" xfId="1366"/>
    <cellStyle name="Normal 17 2 2" xfId="2511"/>
    <cellStyle name="Normal 17 3" xfId="1367"/>
    <cellStyle name="Normal 170" xfId="1368"/>
    <cellStyle name="Normal 170 2" xfId="2512"/>
    <cellStyle name="Normal 170 3" xfId="2964"/>
    <cellStyle name="Normal 170 3 2" xfId="4596"/>
    <cellStyle name="Normal 170 4" xfId="3376"/>
    <cellStyle name="Normal 170 4 2" xfId="4999"/>
    <cellStyle name="Normal 170 5" xfId="3779"/>
    <cellStyle name="Normal 170 5 2" xfId="5402"/>
    <cellStyle name="Normal 170 6" xfId="4193"/>
    <cellStyle name="Normal 171" xfId="1369"/>
    <cellStyle name="Normal 171 2" xfId="2513"/>
    <cellStyle name="Normal 171 3" xfId="2965"/>
    <cellStyle name="Normal 171 3 2" xfId="4597"/>
    <cellStyle name="Normal 171 4" xfId="3377"/>
    <cellStyle name="Normal 171 4 2" xfId="5000"/>
    <cellStyle name="Normal 171 5" xfId="3780"/>
    <cellStyle name="Normal 171 5 2" xfId="5403"/>
    <cellStyle name="Normal 171 6" xfId="4194"/>
    <cellStyle name="Normal 172" xfId="1370"/>
    <cellStyle name="Normal 172 2" xfId="2514"/>
    <cellStyle name="Normal 172 3" xfId="2966"/>
    <cellStyle name="Normal 172 3 2" xfId="4598"/>
    <cellStyle name="Normal 172 4" xfId="3378"/>
    <cellStyle name="Normal 172 4 2" xfId="5001"/>
    <cellStyle name="Normal 172 5" xfId="3781"/>
    <cellStyle name="Normal 172 5 2" xfId="5404"/>
    <cellStyle name="Normal 172 6" xfId="4195"/>
    <cellStyle name="Normal 173" xfId="1371"/>
    <cellStyle name="Normal 173 2" xfId="2515"/>
    <cellStyle name="Normal 173 3" xfId="2967"/>
    <cellStyle name="Normal 173 3 2" xfId="4599"/>
    <cellStyle name="Normal 173 4" xfId="3379"/>
    <cellStyle name="Normal 173 4 2" xfId="5002"/>
    <cellStyle name="Normal 173 5" xfId="3782"/>
    <cellStyle name="Normal 173 5 2" xfId="5405"/>
    <cellStyle name="Normal 173 6" xfId="4196"/>
    <cellStyle name="Normal 174" xfId="1372"/>
    <cellStyle name="Normal 174 2" xfId="2516"/>
    <cellStyle name="Normal 174 3" xfId="2968"/>
    <cellStyle name="Normal 174 3 2" xfId="4600"/>
    <cellStyle name="Normal 174 4" xfId="3380"/>
    <cellStyle name="Normal 174 4 2" xfId="5003"/>
    <cellStyle name="Normal 174 5" xfId="3783"/>
    <cellStyle name="Normal 174 5 2" xfId="5406"/>
    <cellStyle name="Normal 174 6" xfId="4197"/>
    <cellStyle name="Normal 175" xfId="1373"/>
    <cellStyle name="Normal 175 2" xfId="2517"/>
    <cellStyle name="Normal 175 3" xfId="2969"/>
    <cellStyle name="Normal 175 3 2" xfId="4601"/>
    <cellStyle name="Normal 175 4" xfId="3381"/>
    <cellStyle name="Normal 175 4 2" xfId="5004"/>
    <cellStyle name="Normal 175 5" xfId="3784"/>
    <cellStyle name="Normal 175 5 2" xfId="5407"/>
    <cellStyle name="Normal 175 6" xfId="4198"/>
    <cellStyle name="Normal 176" xfId="1374"/>
    <cellStyle name="Normal 176 2" xfId="2518"/>
    <cellStyle name="Normal 176 3" xfId="2970"/>
    <cellStyle name="Normal 176 3 2" xfId="4602"/>
    <cellStyle name="Normal 176 4" xfId="3382"/>
    <cellStyle name="Normal 176 4 2" xfId="5005"/>
    <cellStyle name="Normal 176 5" xfId="3785"/>
    <cellStyle name="Normal 176 5 2" xfId="5408"/>
    <cellStyle name="Normal 176 6" xfId="4199"/>
    <cellStyle name="Normal 177" xfId="1375"/>
    <cellStyle name="Normal 177 2" xfId="2519"/>
    <cellStyle name="Normal 177 3" xfId="2971"/>
    <cellStyle name="Normal 177 3 2" xfId="4603"/>
    <cellStyle name="Normal 177 4" xfId="3383"/>
    <cellStyle name="Normal 177 4 2" xfId="5006"/>
    <cellStyle name="Normal 177 5" xfId="3786"/>
    <cellStyle name="Normal 177 5 2" xfId="5409"/>
    <cellStyle name="Normal 177 6" xfId="4200"/>
    <cellStyle name="Normal 178" xfId="1376"/>
    <cellStyle name="Normal 178 2" xfId="2520"/>
    <cellStyle name="Normal 178 3" xfId="2972"/>
    <cellStyle name="Normal 178 3 2" xfId="4604"/>
    <cellStyle name="Normal 178 4" xfId="3384"/>
    <cellStyle name="Normal 178 4 2" xfId="5007"/>
    <cellStyle name="Normal 178 5" xfId="3787"/>
    <cellStyle name="Normal 178 5 2" xfId="5410"/>
    <cellStyle name="Normal 178 6" xfId="4201"/>
    <cellStyle name="Normal 179" xfId="1377"/>
    <cellStyle name="Normal 179 2" xfId="2521"/>
    <cellStyle name="Normal 179 3" xfId="2973"/>
    <cellStyle name="Normal 179 3 2" xfId="4605"/>
    <cellStyle name="Normal 179 4" xfId="3385"/>
    <cellStyle name="Normal 179 4 2" xfId="5008"/>
    <cellStyle name="Normal 179 5" xfId="3788"/>
    <cellStyle name="Normal 179 5 2" xfId="5411"/>
    <cellStyle name="Normal 179 6" xfId="4202"/>
    <cellStyle name="Normal 18" xfId="807"/>
    <cellStyle name="Normal 18 2" xfId="1378"/>
    <cellStyle name="Normal 18 3" xfId="1379"/>
    <cellStyle name="Normal 18 4" xfId="2522"/>
    <cellStyle name="Normal 180" xfId="1380"/>
    <cellStyle name="Normal 180 2" xfId="2523"/>
    <cellStyle name="Normal 180 3" xfId="2974"/>
    <cellStyle name="Normal 180 3 2" xfId="4606"/>
    <cellStyle name="Normal 180 4" xfId="3386"/>
    <cellStyle name="Normal 180 4 2" xfId="5009"/>
    <cellStyle name="Normal 180 5" xfId="3789"/>
    <cellStyle name="Normal 180 5 2" xfId="5412"/>
    <cellStyle name="Normal 180 6" xfId="4203"/>
    <cellStyle name="Normal 181" xfId="1381"/>
    <cellStyle name="Normal 181 2" xfId="2524"/>
    <cellStyle name="Normal 181 3" xfId="2975"/>
    <cellStyle name="Normal 181 3 2" xfId="4607"/>
    <cellStyle name="Normal 181 4" xfId="3387"/>
    <cellStyle name="Normal 181 4 2" xfId="5010"/>
    <cellStyle name="Normal 181 5" xfId="3790"/>
    <cellStyle name="Normal 181 5 2" xfId="5413"/>
    <cellStyle name="Normal 181 6" xfId="4204"/>
    <cellStyle name="Normal 182" xfId="1382"/>
    <cellStyle name="Normal 182 2" xfId="2525"/>
    <cellStyle name="Normal 182 3" xfId="2976"/>
    <cellStyle name="Normal 182 3 2" xfId="4608"/>
    <cellStyle name="Normal 182 4" xfId="3388"/>
    <cellStyle name="Normal 182 4 2" xfId="5011"/>
    <cellStyle name="Normal 182 5" xfId="3791"/>
    <cellStyle name="Normal 182 5 2" xfId="5414"/>
    <cellStyle name="Normal 182 6" xfId="4205"/>
    <cellStyle name="Normal 183" xfId="1383"/>
    <cellStyle name="Normal 183 2" xfId="2526"/>
    <cellStyle name="Normal 183 3" xfId="2977"/>
    <cellStyle name="Normal 183 3 2" xfId="4609"/>
    <cellStyle name="Normal 183 4" xfId="3389"/>
    <cellStyle name="Normal 183 4 2" xfId="5012"/>
    <cellStyle name="Normal 183 5" xfId="3792"/>
    <cellStyle name="Normal 183 5 2" xfId="5415"/>
    <cellStyle name="Normal 183 6" xfId="4206"/>
    <cellStyle name="Normal 184" xfId="1384"/>
    <cellStyle name="Normal 184 2" xfId="2527"/>
    <cellStyle name="Normal 184 3" xfId="2978"/>
    <cellStyle name="Normal 184 3 2" xfId="4610"/>
    <cellStyle name="Normal 184 4" xfId="3390"/>
    <cellStyle name="Normal 184 4 2" xfId="5013"/>
    <cellStyle name="Normal 184 5" xfId="3793"/>
    <cellStyle name="Normal 184 5 2" xfId="5416"/>
    <cellStyle name="Normal 184 6" xfId="4207"/>
    <cellStyle name="Normal 185" xfId="1385"/>
    <cellStyle name="Normal 185 2" xfId="2528"/>
    <cellStyle name="Normal 185 3" xfId="2979"/>
    <cellStyle name="Normal 185 3 2" xfId="4611"/>
    <cellStyle name="Normal 185 4" xfId="3391"/>
    <cellStyle name="Normal 185 4 2" xfId="5014"/>
    <cellStyle name="Normal 185 5" xfId="3794"/>
    <cellStyle name="Normal 185 5 2" xfId="5417"/>
    <cellStyle name="Normal 185 6" xfId="4208"/>
    <cellStyle name="Normal 186" xfId="1386"/>
    <cellStyle name="Normal 186 2" xfId="2529"/>
    <cellStyle name="Normal 186 3" xfId="2980"/>
    <cellStyle name="Normal 186 3 2" xfId="4612"/>
    <cellStyle name="Normal 186 4" xfId="3392"/>
    <cellStyle name="Normal 186 4 2" xfId="5015"/>
    <cellStyle name="Normal 186 5" xfId="3795"/>
    <cellStyle name="Normal 186 5 2" xfId="5418"/>
    <cellStyle name="Normal 186 6" xfId="4209"/>
    <cellStyle name="Normal 187" xfId="1387"/>
    <cellStyle name="Normal 187 2" xfId="2530"/>
    <cellStyle name="Normal 187 3" xfId="2981"/>
    <cellStyle name="Normal 187 3 2" xfId="4613"/>
    <cellStyle name="Normal 187 4" xfId="3393"/>
    <cellStyle name="Normal 187 4 2" xfId="5016"/>
    <cellStyle name="Normal 187 5" xfId="3796"/>
    <cellStyle name="Normal 187 5 2" xfId="5419"/>
    <cellStyle name="Normal 187 6" xfId="4210"/>
    <cellStyle name="Normal 188" xfId="1388"/>
    <cellStyle name="Normal 188 2" xfId="2531"/>
    <cellStyle name="Normal 188 3" xfId="2982"/>
    <cellStyle name="Normal 188 3 2" xfId="4614"/>
    <cellStyle name="Normal 188 4" xfId="3394"/>
    <cellStyle name="Normal 188 4 2" xfId="5017"/>
    <cellStyle name="Normal 188 5" xfId="3797"/>
    <cellStyle name="Normal 188 5 2" xfId="5420"/>
    <cellStyle name="Normal 188 6" xfId="4211"/>
    <cellStyle name="Normal 189" xfId="1389"/>
    <cellStyle name="Normal 189 2" xfId="2532"/>
    <cellStyle name="Normal 189 3" xfId="2983"/>
    <cellStyle name="Normal 189 3 2" xfId="4615"/>
    <cellStyle name="Normal 189 4" xfId="3395"/>
    <cellStyle name="Normal 189 4 2" xfId="5018"/>
    <cellStyle name="Normal 189 5" xfId="3798"/>
    <cellStyle name="Normal 189 5 2" xfId="5421"/>
    <cellStyle name="Normal 189 6" xfId="4212"/>
    <cellStyle name="Normal 19" xfId="808"/>
    <cellStyle name="Normal 19 2" xfId="1390"/>
    <cellStyle name="Normal 19 3" xfId="1391"/>
    <cellStyle name="Normal 19 3 2" xfId="2984"/>
    <cellStyle name="Normal 19 3 2 2" xfId="4616"/>
    <cellStyle name="Normal 19 3 3" xfId="3396"/>
    <cellStyle name="Normal 19 3 3 2" xfId="5019"/>
    <cellStyle name="Normal 19 3 4" xfId="3799"/>
    <cellStyle name="Normal 19 3 4 2" xfId="5422"/>
    <cellStyle name="Normal 19 3 5" xfId="4213"/>
    <cellStyle name="Normal 19 4" xfId="2533"/>
    <cellStyle name="Normal 190" xfId="1392"/>
    <cellStyle name="Normal 190 2" xfId="2534"/>
    <cellStyle name="Normal 190 3" xfId="2985"/>
    <cellStyle name="Normal 190 3 2" xfId="4617"/>
    <cellStyle name="Normal 190 4" xfId="3397"/>
    <cellStyle name="Normal 190 4 2" xfId="5020"/>
    <cellStyle name="Normal 190 5" xfId="3800"/>
    <cellStyle name="Normal 190 5 2" xfId="5423"/>
    <cellStyle name="Normal 190 6" xfId="4214"/>
    <cellStyle name="Normal 191" xfId="1393"/>
    <cellStyle name="Normal 191 2" xfId="2535"/>
    <cellStyle name="Normal 191 3" xfId="2986"/>
    <cellStyle name="Normal 191 3 2" xfId="4618"/>
    <cellStyle name="Normal 191 4" xfId="3398"/>
    <cellStyle name="Normal 191 4 2" xfId="5021"/>
    <cellStyle name="Normal 191 5" xfId="3801"/>
    <cellStyle name="Normal 191 5 2" xfId="5424"/>
    <cellStyle name="Normal 191 6" xfId="4215"/>
    <cellStyle name="Normal 192" xfId="1394"/>
    <cellStyle name="Normal 192 2" xfId="2536"/>
    <cellStyle name="Normal 192 3" xfId="2987"/>
    <cellStyle name="Normal 192 3 2" xfId="4619"/>
    <cellStyle name="Normal 192 4" xfId="3399"/>
    <cellStyle name="Normal 192 4 2" xfId="5022"/>
    <cellStyle name="Normal 192 5" xfId="3802"/>
    <cellStyle name="Normal 192 5 2" xfId="5425"/>
    <cellStyle name="Normal 192 6" xfId="4216"/>
    <cellStyle name="Normal 193" xfId="1395"/>
    <cellStyle name="Normal 193 2" xfId="2537"/>
    <cellStyle name="Normal 193 3" xfId="2988"/>
    <cellStyle name="Normal 193 3 2" xfId="4620"/>
    <cellStyle name="Normal 193 4" xfId="3400"/>
    <cellStyle name="Normal 193 4 2" xfId="5023"/>
    <cellStyle name="Normal 193 5" xfId="3803"/>
    <cellStyle name="Normal 193 5 2" xfId="5426"/>
    <cellStyle name="Normal 193 6" xfId="4217"/>
    <cellStyle name="Normal 194" xfId="1396"/>
    <cellStyle name="Normal 194 2" xfId="2538"/>
    <cellStyle name="Normal 194 3" xfId="2989"/>
    <cellStyle name="Normal 194 3 2" xfId="4621"/>
    <cellStyle name="Normal 194 4" xfId="3401"/>
    <cellStyle name="Normal 194 4 2" xfId="5024"/>
    <cellStyle name="Normal 194 5" xfId="3804"/>
    <cellStyle name="Normal 194 5 2" xfId="5427"/>
    <cellStyle name="Normal 194 6" xfId="4218"/>
    <cellStyle name="Normal 195" xfId="1397"/>
    <cellStyle name="Normal 195 2" xfId="2539"/>
    <cellStyle name="Normal 195 3" xfId="2990"/>
    <cellStyle name="Normal 195 3 2" xfId="4622"/>
    <cellStyle name="Normal 195 4" xfId="3402"/>
    <cellStyle name="Normal 195 4 2" xfId="5025"/>
    <cellStyle name="Normal 195 5" xfId="3805"/>
    <cellStyle name="Normal 195 5 2" xfId="5428"/>
    <cellStyle name="Normal 195 6" xfId="4219"/>
    <cellStyle name="Normal 196" xfId="1398"/>
    <cellStyle name="Normal 196 2" xfId="2540"/>
    <cellStyle name="Normal 196 3" xfId="2991"/>
    <cellStyle name="Normal 196 3 2" xfId="4623"/>
    <cellStyle name="Normal 196 4" xfId="3403"/>
    <cellStyle name="Normal 196 4 2" xfId="5026"/>
    <cellStyle name="Normal 196 5" xfId="3806"/>
    <cellStyle name="Normal 196 5 2" xfId="5429"/>
    <cellStyle name="Normal 196 6" xfId="4220"/>
    <cellStyle name="Normal 197" xfId="670"/>
    <cellStyle name="Normal 197 2" xfId="2541"/>
    <cellStyle name="Normal 198" xfId="1803"/>
    <cellStyle name="Normal 198 2" xfId="2542"/>
    <cellStyle name="Normal 199" xfId="1812"/>
    <cellStyle name="Normal 199 2" xfId="2543"/>
    <cellStyle name="Normal 2" xfId="263"/>
    <cellStyle name="Normal 2 10" xfId="1399"/>
    <cellStyle name="Normal 2 10 2" xfId="1400"/>
    <cellStyle name="Normal 2 10 2 2" xfId="2993"/>
    <cellStyle name="Normal 2 10 2 2 2" xfId="4625"/>
    <cellStyle name="Normal 2 10 2 3" xfId="3405"/>
    <cellStyle name="Normal 2 10 2 3 2" xfId="5028"/>
    <cellStyle name="Normal 2 10 2 4" xfId="3808"/>
    <cellStyle name="Normal 2 10 2 4 2" xfId="5431"/>
    <cellStyle name="Normal 2 10 2 5" xfId="4222"/>
    <cellStyle name="Normal 2 10 3" xfId="1401"/>
    <cellStyle name="Normal 2 10 3 2" xfId="2994"/>
    <cellStyle name="Normal 2 10 3 2 2" xfId="4626"/>
    <cellStyle name="Normal 2 10 3 3" xfId="3406"/>
    <cellStyle name="Normal 2 10 3 3 2" xfId="5029"/>
    <cellStyle name="Normal 2 10 3 4" xfId="3809"/>
    <cellStyle name="Normal 2 10 3 4 2" xfId="5432"/>
    <cellStyle name="Normal 2 10 3 5" xfId="4223"/>
    <cellStyle name="Normal 2 10 4" xfId="2992"/>
    <cellStyle name="Normal 2 10 4 2" xfId="4624"/>
    <cellStyle name="Normal 2 10 5" xfId="3404"/>
    <cellStyle name="Normal 2 10 5 2" xfId="5027"/>
    <cellStyle name="Normal 2 10 6" xfId="3807"/>
    <cellStyle name="Normal 2 10 6 2" xfId="5430"/>
    <cellStyle name="Normal 2 10 7" xfId="4221"/>
    <cellStyle name="Normal 2 11" xfId="1402"/>
    <cellStyle name="Normal 2 11 2" xfId="1403"/>
    <cellStyle name="Normal 2 11 2 2" xfId="2996"/>
    <cellStyle name="Normal 2 11 2 2 2" xfId="4628"/>
    <cellStyle name="Normal 2 11 2 3" xfId="3408"/>
    <cellStyle name="Normal 2 11 2 3 2" xfId="5031"/>
    <cellStyle name="Normal 2 11 2 4" xfId="3811"/>
    <cellStyle name="Normal 2 11 2 4 2" xfId="5434"/>
    <cellStyle name="Normal 2 11 2 5" xfId="4225"/>
    <cellStyle name="Normal 2 11 3" xfId="1404"/>
    <cellStyle name="Normal 2 11 3 2" xfId="2997"/>
    <cellStyle name="Normal 2 11 3 2 2" xfId="4629"/>
    <cellStyle name="Normal 2 11 3 3" xfId="3409"/>
    <cellStyle name="Normal 2 11 3 3 2" xfId="5032"/>
    <cellStyle name="Normal 2 11 3 4" xfId="3812"/>
    <cellStyle name="Normal 2 11 3 4 2" xfId="5435"/>
    <cellStyle name="Normal 2 11 3 5" xfId="4226"/>
    <cellStyle name="Normal 2 11 4" xfId="2995"/>
    <cellStyle name="Normal 2 11 4 2" xfId="4627"/>
    <cellStyle name="Normal 2 11 5" xfId="3407"/>
    <cellStyle name="Normal 2 11 5 2" xfId="5030"/>
    <cellStyle name="Normal 2 11 6" xfId="3810"/>
    <cellStyle name="Normal 2 11 6 2" xfId="5433"/>
    <cellStyle name="Normal 2 11 7" xfId="4224"/>
    <cellStyle name="Normal 2 12" xfId="1405"/>
    <cellStyle name="Normal 2 12 2" xfId="1406"/>
    <cellStyle name="Normal 2 12 2 2" xfId="2999"/>
    <cellStyle name="Normal 2 12 2 2 2" xfId="4631"/>
    <cellStyle name="Normal 2 12 2 3" xfId="3411"/>
    <cellStyle name="Normal 2 12 2 3 2" xfId="5034"/>
    <cellStyle name="Normal 2 12 2 4" xfId="3814"/>
    <cellStyle name="Normal 2 12 2 4 2" xfId="5437"/>
    <cellStyle name="Normal 2 12 2 5" xfId="4228"/>
    <cellStyle name="Normal 2 12 3" xfId="1407"/>
    <cellStyle name="Normal 2 12 3 2" xfId="3000"/>
    <cellStyle name="Normal 2 12 3 2 2" xfId="4632"/>
    <cellStyle name="Normal 2 12 3 3" xfId="3412"/>
    <cellStyle name="Normal 2 12 3 3 2" xfId="5035"/>
    <cellStyle name="Normal 2 12 3 4" xfId="3815"/>
    <cellStyle name="Normal 2 12 3 4 2" xfId="5438"/>
    <cellStyle name="Normal 2 12 3 5" xfId="4229"/>
    <cellStyle name="Normal 2 12 4" xfId="2998"/>
    <cellStyle name="Normal 2 12 4 2" xfId="4630"/>
    <cellStyle name="Normal 2 12 5" xfId="3410"/>
    <cellStyle name="Normal 2 12 5 2" xfId="5033"/>
    <cellStyle name="Normal 2 12 6" xfId="3813"/>
    <cellStyle name="Normal 2 12 6 2" xfId="5436"/>
    <cellStyle name="Normal 2 12 7" xfId="4227"/>
    <cellStyle name="Normal 2 13" xfId="1408"/>
    <cellStyle name="Normal 2 13 2" xfId="1409"/>
    <cellStyle name="Normal 2 13 2 2" xfId="3002"/>
    <cellStyle name="Normal 2 13 2 2 2" xfId="4634"/>
    <cellStyle name="Normal 2 13 2 3" xfId="3414"/>
    <cellStyle name="Normal 2 13 2 3 2" xfId="5037"/>
    <cellStyle name="Normal 2 13 2 4" xfId="3817"/>
    <cellStyle name="Normal 2 13 2 4 2" xfId="5440"/>
    <cellStyle name="Normal 2 13 2 5" xfId="4231"/>
    <cellStyle name="Normal 2 13 3" xfId="1410"/>
    <cellStyle name="Normal 2 13 3 2" xfId="3003"/>
    <cellStyle name="Normal 2 13 3 2 2" xfId="4635"/>
    <cellStyle name="Normal 2 13 3 3" xfId="3415"/>
    <cellStyle name="Normal 2 13 3 3 2" xfId="5038"/>
    <cellStyle name="Normal 2 13 3 4" xfId="3818"/>
    <cellStyle name="Normal 2 13 3 4 2" xfId="5441"/>
    <cellStyle name="Normal 2 13 3 5" xfId="4232"/>
    <cellStyle name="Normal 2 13 4" xfId="3001"/>
    <cellStyle name="Normal 2 13 4 2" xfId="4633"/>
    <cellStyle name="Normal 2 13 5" xfId="3413"/>
    <cellStyle name="Normal 2 13 5 2" xfId="5036"/>
    <cellStyle name="Normal 2 13 6" xfId="3816"/>
    <cellStyle name="Normal 2 13 6 2" xfId="5439"/>
    <cellStyle name="Normal 2 13 7" xfId="4230"/>
    <cellStyle name="Normal 2 14" xfId="1411"/>
    <cellStyle name="Normal 2 14 2" xfId="1412"/>
    <cellStyle name="Normal 2 14 2 2" xfId="3005"/>
    <cellStyle name="Normal 2 14 2 2 2" xfId="4637"/>
    <cellStyle name="Normal 2 14 2 3" xfId="3417"/>
    <cellStyle name="Normal 2 14 2 3 2" xfId="5040"/>
    <cellStyle name="Normal 2 14 2 4" xfId="3820"/>
    <cellStyle name="Normal 2 14 2 4 2" xfId="5443"/>
    <cellStyle name="Normal 2 14 2 5" xfId="4234"/>
    <cellStyle name="Normal 2 14 3" xfId="1413"/>
    <cellStyle name="Normal 2 14 3 2" xfId="3006"/>
    <cellStyle name="Normal 2 14 3 2 2" xfId="4638"/>
    <cellStyle name="Normal 2 14 3 3" xfId="3418"/>
    <cellStyle name="Normal 2 14 3 3 2" xfId="5041"/>
    <cellStyle name="Normal 2 14 3 4" xfId="3821"/>
    <cellStyle name="Normal 2 14 3 4 2" xfId="5444"/>
    <cellStyle name="Normal 2 14 3 5" xfId="4235"/>
    <cellStyle name="Normal 2 14 4" xfId="3004"/>
    <cellStyle name="Normal 2 14 4 2" xfId="4636"/>
    <cellStyle name="Normal 2 14 5" xfId="3416"/>
    <cellStyle name="Normal 2 14 5 2" xfId="5039"/>
    <cellStyle name="Normal 2 14 6" xfId="3819"/>
    <cellStyle name="Normal 2 14 6 2" xfId="5442"/>
    <cellStyle name="Normal 2 14 7" xfId="4233"/>
    <cellStyle name="Normal 2 15" xfId="1414"/>
    <cellStyle name="Normal 2 15 2" xfId="1415"/>
    <cellStyle name="Normal 2 15 2 2" xfId="3008"/>
    <cellStyle name="Normal 2 15 2 2 2" xfId="4640"/>
    <cellStyle name="Normal 2 15 2 3" xfId="3420"/>
    <cellStyle name="Normal 2 15 2 3 2" xfId="5043"/>
    <cellStyle name="Normal 2 15 2 4" xfId="3823"/>
    <cellStyle name="Normal 2 15 2 4 2" xfId="5446"/>
    <cellStyle name="Normal 2 15 2 5" xfId="4237"/>
    <cellStyle name="Normal 2 15 3" xfId="1416"/>
    <cellStyle name="Normal 2 15 3 2" xfId="3009"/>
    <cellStyle name="Normal 2 15 3 2 2" xfId="4641"/>
    <cellStyle name="Normal 2 15 3 3" xfId="3421"/>
    <cellStyle name="Normal 2 15 3 3 2" xfId="5044"/>
    <cellStyle name="Normal 2 15 3 4" xfId="3824"/>
    <cellStyle name="Normal 2 15 3 4 2" xfId="5447"/>
    <cellStyle name="Normal 2 15 3 5" xfId="4238"/>
    <cellStyle name="Normal 2 15 4" xfId="3007"/>
    <cellStyle name="Normal 2 15 4 2" xfId="4639"/>
    <cellStyle name="Normal 2 15 5" xfId="3419"/>
    <cellStyle name="Normal 2 15 5 2" xfId="5042"/>
    <cellStyle name="Normal 2 15 6" xfId="3822"/>
    <cellStyle name="Normal 2 15 6 2" xfId="5445"/>
    <cellStyle name="Normal 2 15 7" xfId="4236"/>
    <cellStyle name="Normal 2 16" xfId="1417"/>
    <cellStyle name="Normal 2 16 2" xfId="1418"/>
    <cellStyle name="Normal 2 16 2 2" xfId="3011"/>
    <cellStyle name="Normal 2 16 2 2 2" xfId="4643"/>
    <cellStyle name="Normal 2 16 2 3" xfId="3423"/>
    <cellStyle name="Normal 2 16 2 3 2" xfId="5046"/>
    <cellStyle name="Normal 2 16 2 4" xfId="3826"/>
    <cellStyle name="Normal 2 16 2 4 2" xfId="5449"/>
    <cellStyle name="Normal 2 16 2 5" xfId="4240"/>
    <cellStyle name="Normal 2 16 3" xfId="1419"/>
    <cellStyle name="Normal 2 16 3 2" xfId="3012"/>
    <cellStyle name="Normal 2 16 3 2 2" xfId="4644"/>
    <cellStyle name="Normal 2 16 3 3" xfId="3424"/>
    <cellStyle name="Normal 2 16 3 3 2" xfId="5047"/>
    <cellStyle name="Normal 2 16 3 4" xfId="3827"/>
    <cellStyle name="Normal 2 16 3 4 2" xfId="5450"/>
    <cellStyle name="Normal 2 16 3 5" xfId="4241"/>
    <cellStyle name="Normal 2 16 4" xfId="3010"/>
    <cellStyle name="Normal 2 16 4 2" xfId="4642"/>
    <cellStyle name="Normal 2 16 5" xfId="3422"/>
    <cellStyle name="Normal 2 16 5 2" xfId="5045"/>
    <cellStyle name="Normal 2 16 6" xfId="3825"/>
    <cellStyle name="Normal 2 16 6 2" xfId="5448"/>
    <cellStyle name="Normal 2 16 7" xfId="4239"/>
    <cellStyle name="Normal 2 17" xfId="1420"/>
    <cellStyle name="Normal 2 17 2" xfId="1421"/>
    <cellStyle name="Normal 2 17 2 2" xfId="3014"/>
    <cellStyle name="Normal 2 17 2 2 2" xfId="4646"/>
    <cellStyle name="Normal 2 17 2 3" xfId="3426"/>
    <cellStyle name="Normal 2 17 2 3 2" xfId="5049"/>
    <cellStyle name="Normal 2 17 2 4" xfId="3829"/>
    <cellStyle name="Normal 2 17 2 4 2" xfId="5452"/>
    <cellStyle name="Normal 2 17 2 5" xfId="4243"/>
    <cellStyle name="Normal 2 17 3" xfId="1422"/>
    <cellStyle name="Normal 2 17 3 2" xfId="3015"/>
    <cellStyle name="Normal 2 17 3 2 2" xfId="4647"/>
    <cellStyle name="Normal 2 17 3 3" xfId="3427"/>
    <cellStyle name="Normal 2 17 3 3 2" xfId="5050"/>
    <cellStyle name="Normal 2 17 3 4" xfId="3830"/>
    <cellStyle name="Normal 2 17 3 4 2" xfId="5453"/>
    <cellStyle name="Normal 2 17 3 5" xfId="4244"/>
    <cellStyle name="Normal 2 17 4" xfId="3013"/>
    <cellStyle name="Normal 2 17 4 2" xfId="4645"/>
    <cellStyle name="Normal 2 17 5" xfId="3425"/>
    <cellStyle name="Normal 2 17 5 2" xfId="5048"/>
    <cellStyle name="Normal 2 17 6" xfId="3828"/>
    <cellStyle name="Normal 2 17 6 2" xfId="5451"/>
    <cellStyle name="Normal 2 17 7" xfId="4242"/>
    <cellStyle name="Normal 2 18" xfId="1423"/>
    <cellStyle name="Normal 2 18 2" xfId="1424"/>
    <cellStyle name="Normal 2 18 2 2" xfId="3017"/>
    <cellStyle name="Normal 2 18 2 2 2" xfId="4649"/>
    <cellStyle name="Normal 2 18 2 3" xfId="3429"/>
    <cellStyle name="Normal 2 18 2 3 2" xfId="5052"/>
    <cellStyle name="Normal 2 18 2 4" xfId="3832"/>
    <cellStyle name="Normal 2 18 2 4 2" xfId="5455"/>
    <cellStyle name="Normal 2 18 2 5" xfId="4246"/>
    <cellStyle name="Normal 2 18 3" xfId="1425"/>
    <cellStyle name="Normal 2 18 3 2" xfId="3018"/>
    <cellStyle name="Normal 2 18 3 2 2" xfId="4650"/>
    <cellStyle name="Normal 2 18 3 3" xfId="3430"/>
    <cellStyle name="Normal 2 18 3 3 2" xfId="5053"/>
    <cellStyle name="Normal 2 18 3 4" xfId="3833"/>
    <cellStyle name="Normal 2 18 3 4 2" xfId="5456"/>
    <cellStyle name="Normal 2 18 3 5" xfId="4247"/>
    <cellStyle name="Normal 2 18 4" xfId="3016"/>
    <cellStyle name="Normal 2 18 4 2" xfId="4648"/>
    <cellStyle name="Normal 2 18 5" xfId="3428"/>
    <cellStyle name="Normal 2 18 5 2" xfId="5051"/>
    <cellStyle name="Normal 2 18 6" xfId="3831"/>
    <cellStyle name="Normal 2 18 6 2" xfId="5454"/>
    <cellStyle name="Normal 2 18 7" xfId="4245"/>
    <cellStyle name="Normal 2 19" xfId="1426"/>
    <cellStyle name="Normal 2 19 2" xfId="1427"/>
    <cellStyle name="Normal 2 19 2 2" xfId="3020"/>
    <cellStyle name="Normal 2 19 2 2 2" xfId="4652"/>
    <cellStyle name="Normal 2 19 2 3" xfId="3432"/>
    <cellStyle name="Normal 2 19 2 3 2" xfId="5055"/>
    <cellStyle name="Normal 2 19 2 4" xfId="3835"/>
    <cellStyle name="Normal 2 19 2 4 2" xfId="5458"/>
    <cellStyle name="Normal 2 19 2 5" xfId="4249"/>
    <cellStyle name="Normal 2 19 3" xfId="1428"/>
    <cellStyle name="Normal 2 19 3 2" xfId="3021"/>
    <cellStyle name="Normal 2 19 3 2 2" xfId="4653"/>
    <cellStyle name="Normal 2 19 3 3" xfId="3433"/>
    <cellStyle name="Normal 2 19 3 3 2" xfId="5056"/>
    <cellStyle name="Normal 2 19 3 4" xfId="3836"/>
    <cellStyle name="Normal 2 19 3 4 2" xfId="5459"/>
    <cellStyle name="Normal 2 19 3 5" xfId="4250"/>
    <cellStyle name="Normal 2 19 4" xfId="3019"/>
    <cellStyle name="Normal 2 19 4 2" xfId="4651"/>
    <cellStyle name="Normal 2 19 5" xfId="3431"/>
    <cellStyle name="Normal 2 19 5 2" xfId="5054"/>
    <cellStyle name="Normal 2 19 6" xfId="3834"/>
    <cellStyle name="Normal 2 19 6 2" xfId="5457"/>
    <cellStyle name="Normal 2 19 7" xfId="4248"/>
    <cellStyle name="Normal 2 2" xfId="264"/>
    <cellStyle name="Normal 2 2 10" xfId="1430"/>
    <cellStyle name="Normal 2 2 11" xfId="1431"/>
    <cellStyle name="Normal 2 2 12" xfId="1432"/>
    <cellStyle name="Normal 2 2 13" xfId="1433"/>
    <cellStyle name="Normal 2 2 14" xfId="1434"/>
    <cellStyle name="Normal 2 2 15" xfId="1435"/>
    <cellStyle name="Normal 2 2 16" xfId="1436"/>
    <cellStyle name="Normal 2 2 17" xfId="1437"/>
    <cellStyle name="Normal 2 2 18" xfId="1438"/>
    <cellStyle name="Normal 2 2 19" xfId="1439"/>
    <cellStyle name="Normal 2 2 2" xfId="809"/>
    <cellStyle name="Normal 2 2 2 2" xfId="1440"/>
    <cellStyle name="Normal 2 2 20" xfId="1441"/>
    <cellStyle name="Normal 2 2 21" xfId="1442"/>
    <cellStyle name="Normal 2 2 22" xfId="1443"/>
    <cellStyle name="Normal 2 2 23" xfId="1444"/>
    <cellStyle name="Normal 2 2 24" xfId="1445"/>
    <cellStyle name="Normal 2 2 25" xfId="1446"/>
    <cellStyle name="Normal 2 2 26" xfId="1447"/>
    <cellStyle name="Normal 2 2 27" xfId="1448"/>
    <cellStyle name="Normal 2 2 28" xfId="1449"/>
    <cellStyle name="Normal 2 2 29" xfId="1450"/>
    <cellStyle name="Normal 2 2 3" xfId="1451"/>
    <cellStyle name="Normal 2 2 30" xfId="1452"/>
    <cellStyle name="Normal 2 2 31" xfId="1453"/>
    <cellStyle name="Normal 2 2 32" xfId="1454"/>
    <cellStyle name="Normal 2 2 33" xfId="1455"/>
    <cellStyle name="Normal 2 2 34" xfId="1456"/>
    <cellStyle name="Normal 2 2 35" xfId="1457"/>
    <cellStyle name="Normal 2 2 36" xfId="1458"/>
    <cellStyle name="Normal 2 2 37" xfId="1459"/>
    <cellStyle name="Normal 2 2 38" xfId="1460"/>
    <cellStyle name="Normal 2 2 39" xfId="1461"/>
    <cellStyle name="Normal 2 2 4" xfId="1462"/>
    <cellStyle name="Normal 2 2 40" xfId="1463"/>
    <cellStyle name="Normal 2 2 41" xfId="1464"/>
    <cellStyle name="Normal 2 2 42" xfId="1465"/>
    <cellStyle name="Normal 2 2 43" xfId="1466"/>
    <cellStyle name="Normal 2 2 44" xfId="1467"/>
    <cellStyle name="Normal 2 2 44 2" xfId="3023"/>
    <cellStyle name="Normal 2 2 44 2 2" xfId="4655"/>
    <cellStyle name="Normal 2 2 44 3" xfId="3435"/>
    <cellStyle name="Normal 2 2 44 3 2" xfId="5058"/>
    <cellStyle name="Normal 2 2 44 4" xfId="3838"/>
    <cellStyle name="Normal 2 2 44 4 2" xfId="5461"/>
    <cellStyle name="Normal 2 2 44 5" xfId="4252"/>
    <cellStyle name="Normal 2 2 45" xfId="1468"/>
    <cellStyle name="Normal 2 2 45 2" xfId="3024"/>
    <cellStyle name="Normal 2 2 45 2 2" xfId="4656"/>
    <cellStyle name="Normal 2 2 45 3" xfId="3436"/>
    <cellStyle name="Normal 2 2 45 3 2" xfId="5059"/>
    <cellStyle name="Normal 2 2 45 4" xfId="3839"/>
    <cellStyle name="Normal 2 2 45 4 2" xfId="5462"/>
    <cellStyle name="Normal 2 2 45 5" xfId="4253"/>
    <cellStyle name="Normal 2 2 46" xfId="1469"/>
    <cellStyle name="Normal 2 2 47" xfId="1429"/>
    <cellStyle name="Normal 2 2 47 2" xfId="3022"/>
    <cellStyle name="Normal 2 2 47 2 2" xfId="4654"/>
    <cellStyle name="Normal 2 2 47 3" xfId="3434"/>
    <cellStyle name="Normal 2 2 47 3 2" xfId="5057"/>
    <cellStyle name="Normal 2 2 47 4" xfId="3837"/>
    <cellStyle name="Normal 2 2 47 4 2" xfId="5460"/>
    <cellStyle name="Normal 2 2 47 5" xfId="4251"/>
    <cellStyle name="Normal 2 2 48" xfId="659"/>
    <cellStyle name="Normal 2 2 5" xfId="1470"/>
    <cellStyle name="Normal 2 2 6" xfId="1471"/>
    <cellStyle name="Normal 2 2 7" xfId="1472"/>
    <cellStyle name="Normal 2 2 8" xfId="1473"/>
    <cellStyle name="Normal 2 2 9" xfId="1474"/>
    <cellStyle name="Normal 2 20" xfId="1475"/>
    <cellStyle name="Normal 2 20 2" xfId="1476"/>
    <cellStyle name="Normal 2 20 2 2" xfId="3026"/>
    <cellStyle name="Normal 2 20 2 2 2" xfId="4658"/>
    <cellStyle name="Normal 2 20 2 3" xfId="3438"/>
    <cellStyle name="Normal 2 20 2 3 2" xfId="5061"/>
    <cellStyle name="Normal 2 20 2 4" xfId="3841"/>
    <cellStyle name="Normal 2 20 2 4 2" xfId="5464"/>
    <cellStyle name="Normal 2 20 2 5" xfId="4255"/>
    <cellStyle name="Normal 2 20 3" xfId="1477"/>
    <cellStyle name="Normal 2 20 3 2" xfId="3027"/>
    <cellStyle name="Normal 2 20 3 2 2" xfId="4659"/>
    <cellStyle name="Normal 2 20 3 3" xfId="3439"/>
    <cellStyle name="Normal 2 20 3 3 2" xfId="5062"/>
    <cellStyle name="Normal 2 20 3 4" xfId="3842"/>
    <cellStyle name="Normal 2 20 3 4 2" xfId="5465"/>
    <cellStyle name="Normal 2 20 3 5" xfId="4256"/>
    <cellStyle name="Normal 2 20 4" xfId="3025"/>
    <cellStyle name="Normal 2 20 4 2" xfId="4657"/>
    <cellStyle name="Normal 2 20 5" xfId="3437"/>
    <cellStyle name="Normal 2 20 5 2" xfId="5060"/>
    <cellStyle name="Normal 2 20 6" xfId="3840"/>
    <cellStyle name="Normal 2 20 6 2" xfId="5463"/>
    <cellStyle name="Normal 2 20 7" xfId="4254"/>
    <cellStyle name="Normal 2 21" xfId="1478"/>
    <cellStyle name="Normal 2 21 2" xfId="1479"/>
    <cellStyle name="Normal 2 21 2 2" xfId="3029"/>
    <cellStyle name="Normal 2 21 2 2 2" xfId="4661"/>
    <cellStyle name="Normal 2 21 2 3" xfId="3441"/>
    <cellStyle name="Normal 2 21 2 3 2" xfId="5064"/>
    <cellStyle name="Normal 2 21 2 4" xfId="3844"/>
    <cellStyle name="Normal 2 21 2 4 2" xfId="5467"/>
    <cellStyle name="Normal 2 21 2 5" xfId="4258"/>
    <cellStyle name="Normal 2 21 3" xfId="1480"/>
    <cellStyle name="Normal 2 21 3 2" xfId="3030"/>
    <cellStyle name="Normal 2 21 3 2 2" xfId="4662"/>
    <cellStyle name="Normal 2 21 3 3" xfId="3442"/>
    <cellStyle name="Normal 2 21 3 3 2" xfId="5065"/>
    <cellStyle name="Normal 2 21 3 4" xfId="3845"/>
    <cellStyle name="Normal 2 21 3 4 2" xfId="5468"/>
    <cellStyle name="Normal 2 21 3 5" xfId="4259"/>
    <cellStyle name="Normal 2 21 4" xfId="3028"/>
    <cellStyle name="Normal 2 21 4 2" xfId="4660"/>
    <cellStyle name="Normal 2 21 5" xfId="3440"/>
    <cellStyle name="Normal 2 21 5 2" xfId="5063"/>
    <cellStyle name="Normal 2 21 6" xfId="3843"/>
    <cellStyle name="Normal 2 21 6 2" xfId="5466"/>
    <cellStyle name="Normal 2 21 7" xfId="4257"/>
    <cellStyle name="Normal 2 22" xfId="1481"/>
    <cellStyle name="Normal 2 22 2" xfId="1482"/>
    <cellStyle name="Normal 2 22 2 2" xfId="3032"/>
    <cellStyle name="Normal 2 22 2 2 2" xfId="4664"/>
    <cellStyle name="Normal 2 22 2 3" xfId="3444"/>
    <cellStyle name="Normal 2 22 2 3 2" xfId="5067"/>
    <cellStyle name="Normal 2 22 2 4" xfId="3847"/>
    <cellStyle name="Normal 2 22 2 4 2" xfId="5470"/>
    <cellStyle name="Normal 2 22 2 5" xfId="4261"/>
    <cellStyle name="Normal 2 22 3" xfId="1483"/>
    <cellStyle name="Normal 2 22 3 2" xfId="3033"/>
    <cellStyle name="Normal 2 22 3 2 2" xfId="4665"/>
    <cellStyle name="Normal 2 22 3 3" xfId="3445"/>
    <cellStyle name="Normal 2 22 3 3 2" xfId="5068"/>
    <cellStyle name="Normal 2 22 3 4" xfId="3848"/>
    <cellStyle name="Normal 2 22 3 4 2" xfId="5471"/>
    <cellStyle name="Normal 2 22 3 5" xfId="4262"/>
    <cellStyle name="Normal 2 22 4" xfId="3031"/>
    <cellStyle name="Normal 2 22 4 2" xfId="4663"/>
    <cellStyle name="Normal 2 22 5" xfId="3443"/>
    <cellStyle name="Normal 2 22 5 2" xfId="5066"/>
    <cellStyle name="Normal 2 22 6" xfId="3846"/>
    <cellStyle name="Normal 2 22 6 2" xfId="5469"/>
    <cellStyle name="Normal 2 22 7" xfId="4260"/>
    <cellStyle name="Normal 2 23" xfId="1484"/>
    <cellStyle name="Normal 2 23 2" xfId="1485"/>
    <cellStyle name="Normal 2 23 2 2" xfId="3035"/>
    <cellStyle name="Normal 2 23 2 2 2" xfId="4667"/>
    <cellStyle name="Normal 2 23 2 3" xfId="3447"/>
    <cellStyle name="Normal 2 23 2 3 2" xfId="5070"/>
    <cellStyle name="Normal 2 23 2 4" xfId="3850"/>
    <cellStyle name="Normal 2 23 2 4 2" xfId="5473"/>
    <cellStyle name="Normal 2 23 2 5" xfId="4264"/>
    <cellStyle name="Normal 2 23 3" xfId="1486"/>
    <cellStyle name="Normal 2 23 3 2" xfId="3036"/>
    <cellStyle name="Normal 2 23 3 2 2" xfId="4668"/>
    <cellStyle name="Normal 2 23 3 3" xfId="3448"/>
    <cellStyle name="Normal 2 23 3 3 2" xfId="5071"/>
    <cellStyle name="Normal 2 23 3 4" xfId="3851"/>
    <cellStyle name="Normal 2 23 3 4 2" xfId="5474"/>
    <cellStyle name="Normal 2 23 3 5" xfId="4265"/>
    <cellStyle name="Normal 2 23 4" xfId="3034"/>
    <cellStyle name="Normal 2 23 4 2" xfId="4666"/>
    <cellStyle name="Normal 2 23 5" xfId="3446"/>
    <cellStyle name="Normal 2 23 5 2" xfId="5069"/>
    <cellStyle name="Normal 2 23 6" xfId="3849"/>
    <cellStyle name="Normal 2 23 6 2" xfId="5472"/>
    <cellStyle name="Normal 2 23 7" xfId="4263"/>
    <cellStyle name="Normal 2 24" xfId="1487"/>
    <cellStyle name="Normal 2 24 2" xfId="1488"/>
    <cellStyle name="Normal 2 24 2 2" xfId="3038"/>
    <cellStyle name="Normal 2 24 2 2 2" xfId="4670"/>
    <cellStyle name="Normal 2 24 2 3" xfId="3450"/>
    <cellStyle name="Normal 2 24 2 3 2" xfId="5073"/>
    <cellStyle name="Normal 2 24 2 4" xfId="3853"/>
    <cellStyle name="Normal 2 24 2 4 2" xfId="5476"/>
    <cellStyle name="Normal 2 24 2 5" xfId="4267"/>
    <cellStyle name="Normal 2 24 3" xfId="1489"/>
    <cellStyle name="Normal 2 24 3 2" xfId="3039"/>
    <cellStyle name="Normal 2 24 3 2 2" xfId="4671"/>
    <cellStyle name="Normal 2 24 3 3" xfId="3451"/>
    <cellStyle name="Normal 2 24 3 3 2" xfId="5074"/>
    <cellStyle name="Normal 2 24 3 4" xfId="3854"/>
    <cellStyle name="Normal 2 24 3 4 2" xfId="5477"/>
    <cellStyle name="Normal 2 24 3 5" xfId="4268"/>
    <cellStyle name="Normal 2 24 4" xfId="3037"/>
    <cellStyle name="Normal 2 24 4 2" xfId="4669"/>
    <cellStyle name="Normal 2 24 5" xfId="3449"/>
    <cellStyle name="Normal 2 24 5 2" xfId="5072"/>
    <cellStyle name="Normal 2 24 6" xfId="3852"/>
    <cellStyle name="Normal 2 24 6 2" xfId="5475"/>
    <cellStyle name="Normal 2 24 7" xfId="4266"/>
    <cellStyle name="Normal 2 25" xfId="1490"/>
    <cellStyle name="Normal 2 25 2" xfId="1491"/>
    <cellStyle name="Normal 2 25 2 2" xfId="3041"/>
    <cellStyle name="Normal 2 25 2 2 2" xfId="4673"/>
    <cellStyle name="Normal 2 25 2 3" xfId="3453"/>
    <cellStyle name="Normal 2 25 2 3 2" xfId="5076"/>
    <cellStyle name="Normal 2 25 2 4" xfId="3856"/>
    <cellStyle name="Normal 2 25 2 4 2" xfId="5479"/>
    <cellStyle name="Normal 2 25 2 5" xfId="4270"/>
    <cellStyle name="Normal 2 25 3" xfId="1492"/>
    <cellStyle name="Normal 2 25 3 2" xfId="3042"/>
    <cellStyle name="Normal 2 25 3 2 2" xfId="4674"/>
    <cellStyle name="Normal 2 25 3 3" xfId="3454"/>
    <cellStyle name="Normal 2 25 3 3 2" xfId="5077"/>
    <cellStyle name="Normal 2 25 3 4" xfId="3857"/>
    <cellStyle name="Normal 2 25 3 4 2" xfId="5480"/>
    <cellStyle name="Normal 2 25 3 5" xfId="4271"/>
    <cellStyle name="Normal 2 25 4" xfId="3040"/>
    <cellStyle name="Normal 2 25 4 2" xfId="4672"/>
    <cellStyle name="Normal 2 25 5" xfId="3452"/>
    <cellStyle name="Normal 2 25 5 2" xfId="5075"/>
    <cellStyle name="Normal 2 25 6" xfId="3855"/>
    <cellStyle name="Normal 2 25 6 2" xfId="5478"/>
    <cellStyle name="Normal 2 25 7" xfId="4269"/>
    <cellStyle name="Normal 2 26" xfId="1493"/>
    <cellStyle name="Normal 2 26 2" xfId="1494"/>
    <cellStyle name="Normal 2 26 2 2" xfId="3044"/>
    <cellStyle name="Normal 2 26 2 2 2" xfId="4676"/>
    <cellStyle name="Normal 2 26 2 3" xfId="3456"/>
    <cellStyle name="Normal 2 26 2 3 2" xfId="5079"/>
    <cellStyle name="Normal 2 26 2 4" xfId="3859"/>
    <cellStyle name="Normal 2 26 2 4 2" xfId="5482"/>
    <cellStyle name="Normal 2 26 2 5" xfId="4273"/>
    <cellStyle name="Normal 2 26 3" xfId="1495"/>
    <cellStyle name="Normal 2 26 3 2" xfId="3045"/>
    <cellStyle name="Normal 2 26 3 2 2" xfId="4677"/>
    <cellStyle name="Normal 2 26 3 3" xfId="3457"/>
    <cellStyle name="Normal 2 26 3 3 2" xfId="5080"/>
    <cellStyle name="Normal 2 26 3 4" xfId="3860"/>
    <cellStyle name="Normal 2 26 3 4 2" xfId="5483"/>
    <cellStyle name="Normal 2 26 3 5" xfId="4274"/>
    <cellStyle name="Normal 2 26 4" xfId="3043"/>
    <cellStyle name="Normal 2 26 4 2" xfId="4675"/>
    <cellStyle name="Normal 2 26 5" xfId="3455"/>
    <cellStyle name="Normal 2 26 5 2" xfId="5078"/>
    <cellStyle name="Normal 2 26 6" xfId="3858"/>
    <cellStyle name="Normal 2 26 6 2" xfId="5481"/>
    <cellStyle name="Normal 2 26 7" xfId="4272"/>
    <cellStyle name="Normal 2 27" xfId="1496"/>
    <cellStyle name="Normal 2 27 2" xfId="1497"/>
    <cellStyle name="Normal 2 27 2 2" xfId="3047"/>
    <cellStyle name="Normal 2 27 2 2 2" xfId="4679"/>
    <cellStyle name="Normal 2 27 2 3" xfId="3459"/>
    <cellStyle name="Normal 2 27 2 3 2" xfId="5082"/>
    <cellStyle name="Normal 2 27 2 4" xfId="3862"/>
    <cellStyle name="Normal 2 27 2 4 2" xfId="5485"/>
    <cellStyle name="Normal 2 27 2 5" xfId="4276"/>
    <cellStyle name="Normal 2 27 3" xfId="1498"/>
    <cellStyle name="Normal 2 27 3 2" xfId="3048"/>
    <cellStyle name="Normal 2 27 3 2 2" xfId="4680"/>
    <cellStyle name="Normal 2 27 3 3" xfId="3460"/>
    <cellStyle name="Normal 2 27 3 3 2" xfId="5083"/>
    <cellStyle name="Normal 2 27 3 4" xfId="3863"/>
    <cellStyle name="Normal 2 27 3 4 2" xfId="5486"/>
    <cellStyle name="Normal 2 27 3 5" xfId="4277"/>
    <cellStyle name="Normal 2 27 4" xfId="3046"/>
    <cellStyle name="Normal 2 27 4 2" xfId="4678"/>
    <cellStyle name="Normal 2 27 5" xfId="3458"/>
    <cellStyle name="Normal 2 27 5 2" xfId="5081"/>
    <cellStyle name="Normal 2 27 6" xfId="3861"/>
    <cellStyle name="Normal 2 27 6 2" xfId="5484"/>
    <cellStyle name="Normal 2 27 7" xfId="4275"/>
    <cellStyle name="Normal 2 28" xfId="1499"/>
    <cellStyle name="Normal 2 28 2" xfId="1500"/>
    <cellStyle name="Normal 2 28 2 2" xfId="3050"/>
    <cellStyle name="Normal 2 28 2 2 2" xfId="4682"/>
    <cellStyle name="Normal 2 28 2 3" xfId="3462"/>
    <cellStyle name="Normal 2 28 2 3 2" xfId="5085"/>
    <cellStyle name="Normal 2 28 2 4" xfId="3865"/>
    <cellStyle name="Normal 2 28 2 4 2" xfId="5488"/>
    <cellStyle name="Normal 2 28 2 5" xfId="4279"/>
    <cellStyle name="Normal 2 28 3" xfId="1501"/>
    <cellStyle name="Normal 2 28 3 2" xfId="3051"/>
    <cellStyle name="Normal 2 28 3 2 2" xfId="4683"/>
    <cellStyle name="Normal 2 28 3 3" xfId="3463"/>
    <cellStyle name="Normal 2 28 3 3 2" xfId="5086"/>
    <cellStyle name="Normal 2 28 3 4" xfId="3866"/>
    <cellStyle name="Normal 2 28 3 4 2" xfId="5489"/>
    <cellStyle name="Normal 2 28 3 5" xfId="4280"/>
    <cellStyle name="Normal 2 28 4" xfId="3049"/>
    <cellStyle name="Normal 2 28 4 2" xfId="4681"/>
    <cellStyle name="Normal 2 28 5" xfId="3461"/>
    <cellStyle name="Normal 2 28 5 2" xfId="5084"/>
    <cellStyle name="Normal 2 28 6" xfId="3864"/>
    <cellStyle name="Normal 2 28 6 2" xfId="5487"/>
    <cellStyle name="Normal 2 28 7" xfId="4278"/>
    <cellStyle name="Normal 2 29" xfId="1502"/>
    <cellStyle name="Normal 2 29 2" xfId="1503"/>
    <cellStyle name="Normal 2 29 2 2" xfId="3053"/>
    <cellStyle name="Normal 2 29 2 2 2" xfId="4685"/>
    <cellStyle name="Normal 2 29 2 3" xfId="3465"/>
    <cellStyle name="Normal 2 29 2 3 2" xfId="5088"/>
    <cellStyle name="Normal 2 29 2 4" xfId="3868"/>
    <cellStyle name="Normal 2 29 2 4 2" xfId="5491"/>
    <cellStyle name="Normal 2 29 2 5" xfId="4282"/>
    <cellStyle name="Normal 2 29 3" xfId="1504"/>
    <cellStyle name="Normal 2 29 3 2" xfId="3054"/>
    <cellStyle name="Normal 2 29 3 2 2" xfId="4686"/>
    <cellStyle name="Normal 2 29 3 3" xfId="3466"/>
    <cellStyle name="Normal 2 29 3 3 2" xfId="5089"/>
    <cellStyle name="Normal 2 29 3 4" xfId="3869"/>
    <cellStyle name="Normal 2 29 3 4 2" xfId="5492"/>
    <cellStyle name="Normal 2 29 3 5" xfId="4283"/>
    <cellStyle name="Normal 2 29 4" xfId="3052"/>
    <cellStyle name="Normal 2 29 4 2" xfId="4684"/>
    <cellStyle name="Normal 2 29 5" xfId="3464"/>
    <cellStyle name="Normal 2 29 5 2" xfId="5087"/>
    <cellStyle name="Normal 2 29 6" xfId="3867"/>
    <cellStyle name="Normal 2 29 6 2" xfId="5490"/>
    <cellStyle name="Normal 2 29 7" xfId="4281"/>
    <cellStyle name="Normal 2 3" xfId="589"/>
    <cellStyle name="Normal 2 3 2" xfId="1506"/>
    <cellStyle name="Normal 2 3 2 2" xfId="1507"/>
    <cellStyle name="Normal 2 3 2 2 2" xfId="3057"/>
    <cellStyle name="Normal 2 3 2 2 2 2" xfId="4689"/>
    <cellStyle name="Normal 2 3 2 2 3" xfId="3469"/>
    <cellStyle name="Normal 2 3 2 2 3 2" xfId="5092"/>
    <cellStyle name="Normal 2 3 2 2 4" xfId="3872"/>
    <cellStyle name="Normal 2 3 2 2 4 2" xfId="5495"/>
    <cellStyle name="Normal 2 3 2 2 5" xfId="4286"/>
    <cellStyle name="Normal 2 3 2 3" xfId="2545"/>
    <cellStyle name="Normal 2 3 2 3 2" xfId="3168"/>
    <cellStyle name="Normal 2 3 2 3 2 2" xfId="4800"/>
    <cellStyle name="Normal 2 3 2 3 3" xfId="3580"/>
    <cellStyle name="Normal 2 3 2 3 3 2" xfId="5203"/>
    <cellStyle name="Normal 2 3 2 3 4" xfId="3983"/>
    <cellStyle name="Normal 2 3 2 3 4 2" xfId="5606"/>
    <cellStyle name="Normal 2 3 2 3 5" xfId="4397"/>
    <cellStyle name="Normal 2 3 2 4" xfId="3056"/>
    <cellStyle name="Normal 2 3 2 4 2" xfId="4688"/>
    <cellStyle name="Normal 2 3 2 5" xfId="3468"/>
    <cellStyle name="Normal 2 3 2 5 2" xfId="5091"/>
    <cellStyle name="Normal 2 3 2 6" xfId="3871"/>
    <cellStyle name="Normal 2 3 2 6 2" xfId="5494"/>
    <cellStyle name="Normal 2 3 2 7" xfId="4285"/>
    <cellStyle name="Normal 2 3 3" xfId="1508"/>
    <cellStyle name="Normal 2 3 3 2" xfId="3058"/>
    <cellStyle name="Normal 2 3 3 2 2" xfId="4690"/>
    <cellStyle name="Normal 2 3 3 3" xfId="3470"/>
    <cellStyle name="Normal 2 3 3 3 2" xfId="5093"/>
    <cellStyle name="Normal 2 3 3 4" xfId="3873"/>
    <cellStyle name="Normal 2 3 3 4 2" xfId="5496"/>
    <cellStyle name="Normal 2 3 3 5" xfId="4287"/>
    <cellStyle name="Normal 2 3 4" xfId="1509"/>
    <cellStyle name="Normal 2 3 4 2" xfId="3059"/>
    <cellStyle name="Normal 2 3 4 2 2" xfId="4691"/>
    <cellStyle name="Normal 2 3 4 3" xfId="3471"/>
    <cellStyle name="Normal 2 3 4 3 2" xfId="5094"/>
    <cellStyle name="Normal 2 3 4 4" xfId="3874"/>
    <cellStyle name="Normal 2 3 4 4 2" xfId="5497"/>
    <cellStyle name="Normal 2 3 4 5" xfId="4288"/>
    <cellStyle name="Normal 2 3 5" xfId="1505"/>
    <cellStyle name="Normal 2 3 5 2" xfId="3055"/>
    <cellStyle name="Normal 2 3 5 2 2" xfId="4687"/>
    <cellStyle name="Normal 2 3 5 3" xfId="3467"/>
    <cellStyle name="Normal 2 3 5 3 2" xfId="5090"/>
    <cellStyle name="Normal 2 3 5 4" xfId="3870"/>
    <cellStyle name="Normal 2 3 5 4 2" xfId="5493"/>
    <cellStyle name="Normal 2 3 5 5" xfId="4284"/>
    <cellStyle name="Normal 2 3 6" xfId="810"/>
    <cellStyle name="Normal 2 3 7" xfId="3183"/>
    <cellStyle name="Normal 2 30" xfId="1510"/>
    <cellStyle name="Normal 2 30 2" xfId="1511"/>
    <cellStyle name="Normal 2 30 2 2" xfId="3061"/>
    <cellStyle name="Normal 2 30 2 2 2" xfId="4693"/>
    <cellStyle name="Normal 2 30 2 3" xfId="3473"/>
    <cellStyle name="Normal 2 30 2 3 2" xfId="5096"/>
    <cellStyle name="Normal 2 30 2 4" xfId="3876"/>
    <cellStyle name="Normal 2 30 2 4 2" xfId="5499"/>
    <cellStyle name="Normal 2 30 2 5" xfId="4290"/>
    <cellStyle name="Normal 2 30 3" xfId="1512"/>
    <cellStyle name="Normal 2 30 3 2" xfId="3062"/>
    <cellStyle name="Normal 2 30 3 2 2" xfId="4694"/>
    <cellStyle name="Normal 2 30 3 3" xfId="3474"/>
    <cellStyle name="Normal 2 30 3 3 2" xfId="5097"/>
    <cellStyle name="Normal 2 30 3 4" xfId="3877"/>
    <cellStyle name="Normal 2 30 3 4 2" xfId="5500"/>
    <cellStyle name="Normal 2 30 3 5" xfId="4291"/>
    <cellStyle name="Normal 2 30 4" xfId="3060"/>
    <cellStyle name="Normal 2 30 4 2" xfId="4692"/>
    <cellStyle name="Normal 2 30 5" xfId="3472"/>
    <cellStyle name="Normal 2 30 5 2" xfId="5095"/>
    <cellStyle name="Normal 2 30 6" xfId="3875"/>
    <cellStyle name="Normal 2 30 6 2" xfId="5498"/>
    <cellStyle name="Normal 2 30 7" xfId="4289"/>
    <cellStyle name="Normal 2 31" xfId="1513"/>
    <cellStyle name="Normal 2 31 2" xfId="1514"/>
    <cellStyle name="Normal 2 31 2 2" xfId="3064"/>
    <cellStyle name="Normal 2 31 2 2 2" xfId="4696"/>
    <cellStyle name="Normal 2 31 2 3" xfId="3476"/>
    <cellStyle name="Normal 2 31 2 3 2" xfId="5099"/>
    <cellStyle name="Normal 2 31 2 4" xfId="3879"/>
    <cellStyle name="Normal 2 31 2 4 2" xfId="5502"/>
    <cellStyle name="Normal 2 31 2 5" xfId="4293"/>
    <cellStyle name="Normal 2 31 3" xfId="1515"/>
    <cellStyle name="Normal 2 31 3 2" xfId="3065"/>
    <cellStyle name="Normal 2 31 3 2 2" xfId="4697"/>
    <cellStyle name="Normal 2 31 3 3" xfId="3477"/>
    <cellStyle name="Normal 2 31 3 3 2" xfId="5100"/>
    <cellStyle name="Normal 2 31 3 4" xfId="3880"/>
    <cellStyle name="Normal 2 31 3 4 2" xfId="5503"/>
    <cellStyle name="Normal 2 31 3 5" xfId="4294"/>
    <cellStyle name="Normal 2 31 4" xfId="3063"/>
    <cellStyle name="Normal 2 31 4 2" xfId="4695"/>
    <cellStyle name="Normal 2 31 5" xfId="3475"/>
    <cellStyle name="Normal 2 31 5 2" xfId="5098"/>
    <cellStyle name="Normal 2 31 6" xfId="3878"/>
    <cellStyle name="Normal 2 31 6 2" xfId="5501"/>
    <cellStyle name="Normal 2 31 7" xfId="4292"/>
    <cellStyle name="Normal 2 32" xfId="1516"/>
    <cellStyle name="Normal 2 32 2" xfId="1517"/>
    <cellStyle name="Normal 2 32 2 2" xfId="3067"/>
    <cellStyle name="Normal 2 32 2 2 2" xfId="4699"/>
    <cellStyle name="Normal 2 32 2 3" xfId="3479"/>
    <cellStyle name="Normal 2 32 2 3 2" xfId="5102"/>
    <cellStyle name="Normal 2 32 2 4" xfId="3882"/>
    <cellStyle name="Normal 2 32 2 4 2" xfId="5505"/>
    <cellStyle name="Normal 2 32 2 5" xfId="4296"/>
    <cellStyle name="Normal 2 32 3" xfId="1518"/>
    <cellStyle name="Normal 2 32 3 2" xfId="3068"/>
    <cellStyle name="Normal 2 32 3 2 2" xfId="4700"/>
    <cellStyle name="Normal 2 32 3 3" xfId="3480"/>
    <cellStyle name="Normal 2 32 3 3 2" xfId="5103"/>
    <cellStyle name="Normal 2 32 3 4" xfId="3883"/>
    <cellStyle name="Normal 2 32 3 4 2" xfId="5506"/>
    <cellStyle name="Normal 2 32 3 5" xfId="4297"/>
    <cellStyle name="Normal 2 32 4" xfId="3066"/>
    <cellStyle name="Normal 2 32 4 2" xfId="4698"/>
    <cellStyle name="Normal 2 32 5" xfId="3478"/>
    <cellStyle name="Normal 2 32 5 2" xfId="5101"/>
    <cellStyle name="Normal 2 32 6" xfId="3881"/>
    <cellStyle name="Normal 2 32 6 2" xfId="5504"/>
    <cellStyle name="Normal 2 32 7" xfId="4295"/>
    <cellStyle name="Normal 2 33" xfId="1519"/>
    <cellStyle name="Normal 2 33 2" xfId="1520"/>
    <cellStyle name="Normal 2 33 2 2" xfId="3070"/>
    <cellStyle name="Normal 2 33 2 2 2" xfId="4702"/>
    <cellStyle name="Normal 2 33 2 3" xfId="3482"/>
    <cellStyle name="Normal 2 33 2 3 2" xfId="5105"/>
    <cellStyle name="Normal 2 33 2 4" xfId="3885"/>
    <cellStyle name="Normal 2 33 2 4 2" xfId="5508"/>
    <cellStyle name="Normal 2 33 2 5" xfId="4299"/>
    <cellStyle name="Normal 2 33 3" xfId="1521"/>
    <cellStyle name="Normal 2 33 3 2" xfId="3071"/>
    <cellStyle name="Normal 2 33 3 2 2" xfId="4703"/>
    <cellStyle name="Normal 2 33 3 3" xfId="3483"/>
    <cellStyle name="Normal 2 33 3 3 2" xfId="5106"/>
    <cellStyle name="Normal 2 33 3 4" xfId="3886"/>
    <cellStyle name="Normal 2 33 3 4 2" xfId="5509"/>
    <cellStyle name="Normal 2 33 3 5" xfId="4300"/>
    <cellStyle name="Normal 2 33 4" xfId="3069"/>
    <cellStyle name="Normal 2 33 4 2" xfId="4701"/>
    <cellStyle name="Normal 2 33 5" xfId="3481"/>
    <cellStyle name="Normal 2 33 5 2" xfId="5104"/>
    <cellStyle name="Normal 2 33 6" xfId="3884"/>
    <cellStyle name="Normal 2 33 6 2" xfId="5507"/>
    <cellStyle name="Normal 2 33 7" xfId="4298"/>
    <cellStyle name="Normal 2 34" xfId="1522"/>
    <cellStyle name="Normal 2 35" xfId="1523"/>
    <cellStyle name="Normal 2 36" xfId="1524"/>
    <cellStyle name="Normal 2 37" xfId="1525"/>
    <cellStyle name="Normal 2 38" xfId="1526"/>
    <cellStyle name="Normal 2 39" xfId="1527"/>
    <cellStyle name="Normal 2 4" xfId="956"/>
    <cellStyle name="Normal 2 4 2" xfId="1529"/>
    <cellStyle name="Normal 2 4 2 2" xfId="3073"/>
    <cellStyle name="Normal 2 4 2 2 2" xfId="4705"/>
    <cellStyle name="Normal 2 4 2 3" xfId="3485"/>
    <cellStyle name="Normal 2 4 2 3 2" xfId="5108"/>
    <cellStyle name="Normal 2 4 2 4" xfId="3888"/>
    <cellStyle name="Normal 2 4 2 4 2" xfId="5511"/>
    <cellStyle name="Normal 2 4 2 5" xfId="4302"/>
    <cellStyle name="Normal 2 4 3" xfId="1530"/>
    <cellStyle name="Normal 2 4 3 2" xfId="3074"/>
    <cellStyle name="Normal 2 4 3 2 2" xfId="4706"/>
    <cellStyle name="Normal 2 4 3 3" xfId="3486"/>
    <cellStyle name="Normal 2 4 3 3 2" xfId="5109"/>
    <cellStyle name="Normal 2 4 3 4" xfId="3889"/>
    <cellStyle name="Normal 2 4 3 4 2" xfId="5512"/>
    <cellStyle name="Normal 2 4 3 5" xfId="4303"/>
    <cellStyle name="Normal 2 4 4" xfId="1528"/>
    <cellStyle name="Normal 2 4 4 2" xfId="3072"/>
    <cellStyle name="Normal 2 4 4 2 2" xfId="4704"/>
    <cellStyle name="Normal 2 4 4 3" xfId="3484"/>
    <cellStyle name="Normal 2 4 4 3 2" xfId="5107"/>
    <cellStyle name="Normal 2 4 4 4" xfId="3887"/>
    <cellStyle name="Normal 2 4 4 4 2" xfId="5510"/>
    <cellStyle name="Normal 2 4 4 5" xfId="4301"/>
    <cellStyle name="Normal 2 4 5" xfId="2544"/>
    <cellStyle name="Normal 2 40" xfId="1531"/>
    <cellStyle name="Normal 2 40 2" xfId="1532"/>
    <cellStyle name="Normal 2 40 2 2" xfId="3076"/>
    <cellStyle name="Normal 2 40 2 2 2" xfId="4708"/>
    <cellStyle name="Normal 2 40 2 3" xfId="3488"/>
    <cellStyle name="Normal 2 40 2 3 2" xfId="5111"/>
    <cellStyle name="Normal 2 40 2 4" xfId="3891"/>
    <cellStyle name="Normal 2 40 2 4 2" xfId="5514"/>
    <cellStyle name="Normal 2 40 2 5" xfId="4305"/>
    <cellStyle name="Normal 2 40 3" xfId="1533"/>
    <cellStyle name="Normal 2 40 3 2" xfId="3077"/>
    <cellStyle name="Normal 2 40 3 2 2" xfId="4709"/>
    <cellStyle name="Normal 2 40 3 3" xfId="3489"/>
    <cellStyle name="Normal 2 40 3 3 2" xfId="5112"/>
    <cellStyle name="Normal 2 40 3 4" xfId="3892"/>
    <cellStyle name="Normal 2 40 3 4 2" xfId="5515"/>
    <cellStyle name="Normal 2 40 3 5" xfId="4306"/>
    <cellStyle name="Normal 2 40 4" xfId="3075"/>
    <cellStyle name="Normal 2 40 4 2" xfId="4707"/>
    <cellStyle name="Normal 2 40 5" xfId="3487"/>
    <cellStyle name="Normal 2 40 5 2" xfId="5110"/>
    <cellStyle name="Normal 2 40 6" xfId="3890"/>
    <cellStyle name="Normal 2 40 6 2" xfId="5513"/>
    <cellStyle name="Normal 2 40 7" xfId="4304"/>
    <cellStyle name="Normal 2 41" xfId="1534"/>
    <cellStyle name="Normal 2 41 2" xfId="1535"/>
    <cellStyle name="Normal 2 41 2 2" xfId="3079"/>
    <cellStyle name="Normal 2 41 2 2 2" xfId="4711"/>
    <cellStyle name="Normal 2 41 2 3" xfId="3491"/>
    <cellStyle name="Normal 2 41 2 3 2" xfId="5114"/>
    <cellStyle name="Normal 2 41 2 4" xfId="3894"/>
    <cellStyle name="Normal 2 41 2 4 2" xfId="5517"/>
    <cellStyle name="Normal 2 41 2 5" xfId="4308"/>
    <cellStyle name="Normal 2 41 3" xfId="1536"/>
    <cellStyle name="Normal 2 41 3 2" xfId="3080"/>
    <cellStyle name="Normal 2 41 3 2 2" xfId="4712"/>
    <cellStyle name="Normal 2 41 3 3" xfId="3492"/>
    <cellStyle name="Normal 2 41 3 3 2" xfId="5115"/>
    <cellStyle name="Normal 2 41 3 4" xfId="3895"/>
    <cellStyle name="Normal 2 41 3 4 2" xfId="5518"/>
    <cellStyle name="Normal 2 41 3 5" xfId="4309"/>
    <cellStyle name="Normal 2 41 4" xfId="3078"/>
    <cellStyle name="Normal 2 41 4 2" xfId="4710"/>
    <cellStyle name="Normal 2 41 5" xfId="3490"/>
    <cellStyle name="Normal 2 41 5 2" xfId="5113"/>
    <cellStyle name="Normal 2 41 6" xfId="3893"/>
    <cellStyle name="Normal 2 41 6 2" xfId="5516"/>
    <cellStyle name="Normal 2 41 7" xfId="4307"/>
    <cellStyle name="Normal 2 42" xfId="1537"/>
    <cellStyle name="Normal 2 42 2" xfId="1538"/>
    <cellStyle name="Normal 2 42 2 2" xfId="3082"/>
    <cellStyle name="Normal 2 42 2 2 2" xfId="4714"/>
    <cellStyle name="Normal 2 42 2 3" xfId="3494"/>
    <cellStyle name="Normal 2 42 2 3 2" xfId="5117"/>
    <cellStyle name="Normal 2 42 2 4" xfId="3897"/>
    <cellStyle name="Normal 2 42 2 4 2" xfId="5520"/>
    <cellStyle name="Normal 2 42 2 5" xfId="4311"/>
    <cellStyle name="Normal 2 42 3" xfId="1539"/>
    <cellStyle name="Normal 2 42 3 2" xfId="3083"/>
    <cellStyle name="Normal 2 42 3 2 2" xfId="4715"/>
    <cellStyle name="Normal 2 42 3 3" xfId="3495"/>
    <cellStyle name="Normal 2 42 3 3 2" xfId="5118"/>
    <cellStyle name="Normal 2 42 3 4" xfId="3898"/>
    <cellStyle name="Normal 2 42 3 4 2" xfId="5521"/>
    <cellStyle name="Normal 2 42 3 5" xfId="4312"/>
    <cellStyle name="Normal 2 42 4" xfId="3081"/>
    <cellStyle name="Normal 2 42 4 2" xfId="4713"/>
    <cellStyle name="Normal 2 42 5" xfId="3493"/>
    <cellStyle name="Normal 2 42 5 2" xfId="5116"/>
    <cellStyle name="Normal 2 42 6" xfId="3896"/>
    <cellStyle name="Normal 2 42 6 2" xfId="5519"/>
    <cellStyle name="Normal 2 42 7" xfId="4310"/>
    <cellStyle name="Normal 2 43" xfId="1540"/>
    <cellStyle name="Normal 2 43 2" xfId="1541"/>
    <cellStyle name="Normal 2 43 2 2" xfId="3085"/>
    <cellStyle name="Normal 2 43 2 2 2" xfId="4717"/>
    <cellStyle name="Normal 2 43 2 3" xfId="3497"/>
    <cellStyle name="Normal 2 43 2 3 2" xfId="5120"/>
    <cellStyle name="Normal 2 43 2 4" xfId="3900"/>
    <cellStyle name="Normal 2 43 2 4 2" xfId="5523"/>
    <cellStyle name="Normal 2 43 2 5" xfId="4314"/>
    <cellStyle name="Normal 2 43 3" xfId="1542"/>
    <cellStyle name="Normal 2 43 3 2" xfId="3086"/>
    <cellStyle name="Normal 2 43 3 2 2" xfId="4718"/>
    <cellStyle name="Normal 2 43 3 3" xfId="3498"/>
    <cellStyle name="Normal 2 43 3 3 2" xfId="5121"/>
    <cellStyle name="Normal 2 43 3 4" xfId="3901"/>
    <cellStyle name="Normal 2 43 3 4 2" xfId="5524"/>
    <cellStyle name="Normal 2 43 3 5" xfId="4315"/>
    <cellStyle name="Normal 2 43 4" xfId="3084"/>
    <cellStyle name="Normal 2 43 4 2" xfId="4716"/>
    <cellStyle name="Normal 2 43 5" xfId="3496"/>
    <cellStyle name="Normal 2 43 5 2" xfId="5119"/>
    <cellStyle name="Normal 2 43 6" xfId="3899"/>
    <cellStyle name="Normal 2 43 6 2" xfId="5522"/>
    <cellStyle name="Normal 2 43 7" xfId="4313"/>
    <cellStyle name="Normal 2 44" xfId="1543"/>
    <cellStyle name="Normal 2 44 2" xfId="1544"/>
    <cellStyle name="Normal 2 44 2 2" xfId="3088"/>
    <cellStyle name="Normal 2 44 2 2 2" xfId="4720"/>
    <cellStyle name="Normal 2 44 2 3" xfId="3500"/>
    <cellStyle name="Normal 2 44 2 3 2" xfId="5123"/>
    <cellStyle name="Normal 2 44 2 4" xfId="3903"/>
    <cellStyle name="Normal 2 44 2 4 2" xfId="5526"/>
    <cellStyle name="Normal 2 44 2 5" xfId="4317"/>
    <cellStyle name="Normal 2 44 3" xfId="1545"/>
    <cellStyle name="Normal 2 44 3 2" xfId="3089"/>
    <cellStyle name="Normal 2 44 3 2 2" xfId="4721"/>
    <cellStyle name="Normal 2 44 3 3" xfId="3501"/>
    <cellStyle name="Normal 2 44 3 3 2" xfId="5124"/>
    <cellStyle name="Normal 2 44 3 4" xfId="3904"/>
    <cellStyle name="Normal 2 44 3 4 2" xfId="5527"/>
    <cellStyle name="Normal 2 44 3 5" xfId="4318"/>
    <cellStyle name="Normal 2 44 4" xfId="3087"/>
    <cellStyle name="Normal 2 44 4 2" xfId="4719"/>
    <cellStyle name="Normal 2 44 5" xfId="3499"/>
    <cellStyle name="Normal 2 44 5 2" xfId="5122"/>
    <cellStyle name="Normal 2 44 6" xfId="3902"/>
    <cellStyle name="Normal 2 44 6 2" xfId="5525"/>
    <cellStyle name="Normal 2 44 7" xfId="4316"/>
    <cellStyle name="Normal 2 45" xfId="1546"/>
    <cellStyle name="Normal 2 45 2" xfId="1547"/>
    <cellStyle name="Normal 2 45 2 2" xfId="3091"/>
    <cellStyle name="Normal 2 45 2 2 2" xfId="4723"/>
    <cellStyle name="Normal 2 45 2 3" xfId="3503"/>
    <cellStyle name="Normal 2 45 2 3 2" xfId="5126"/>
    <cellStyle name="Normal 2 45 2 4" xfId="3906"/>
    <cellStyle name="Normal 2 45 2 4 2" xfId="5529"/>
    <cellStyle name="Normal 2 45 2 5" xfId="4320"/>
    <cellStyle name="Normal 2 45 3" xfId="1548"/>
    <cellStyle name="Normal 2 45 3 2" xfId="3092"/>
    <cellStyle name="Normal 2 45 3 2 2" xfId="4724"/>
    <cellStyle name="Normal 2 45 3 3" xfId="3504"/>
    <cellStyle name="Normal 2 45 3 3 2" xfId="5127"/>
    <cellStyle name="Normal 2 45 3 4" xfId="3907"/>
    <cellStyle name="Normal 2 45 3 4 2" xfId="5530"/>
    <cellStyle name="Normal 2 45 3 5" xfId="4321"/>
    <cellStyle name="Normal 2 45 4" xfId="3090"/>
    <cellStyle name="Normal 2 45 4 2" xfId="4722"/>
    <cellStyle name="Normal 2 45 5" xfId="3502"/>
    <cellStyle name="Normal 2 45 5 2" xfId="5125"/>
    <cellStyle name="Normal 2 45 6" xfId="3905"/>
    <cellStyle name="Normal 2 45 6 2" xfId="5528"/>
    <cellStyle name="Normal 2 45 7" xfId="4319"/>
    <cellStyle name="Normal 2 46" xfId="1549"/>
    <cellStyle name="Normal 2 46 2" xfId="1550"/>
    <cellStyle name="Normal 2 46 2 2" xfId="3094"/>
    <cellStyle name="Normal 2 46 2 2 2" xfId="4726"/>
    <cellStyle name="Normal 2 46 2 3" xfId="3506"/>
    <cellStyle name="Normal 2 46 2 3 2" xfId="5129"/>
    <cellStyle name="Normal 2 46 2 4" xfId="3909"/>
    <cellStyle name="Normal 2 46 2 4 2" xfId="5532"/>
    <cellStyle name="Normal 2 46 2 5" xfId="4323"/>
    <cellStyle name="Normal 2 46 3" xfId="1551"/>
    <cellStyle name="Normal 2 46 3 2" xfId="3095"/>
    <cellStyle name="Normal 2 46 3 2 2" xfId="4727"/>
    <cellStyle name="Normal 2 46 3 3" xfId="3507"/>
    <cellStyle name="Normal 2 46 3 3 2" xfId="5130"/>
    <cellStyle name="Normal 2 46 3 4" xfId="3910"/>
    <cellStyle name="Normal 2 46 3 4 2" xfId="5533"/>
    <cellStyle name="Normal 2 46 3 5" xfId="4324"/>
    <cellStyle name="Normal 2 46 4" xfId="3093"/>
    <cellStyle name="Normal 2 46 4 2" xfId="4725"/>
    <cellStyle name="Normal 2 46 5" xfId="3505"/>
    <cellStyle name="Normal 2 46 5 2" xfId="5128"/>
    <cellStyle name="Normal 2 46 6" xfId="3908"/>
    <cellStyle name="Normal 2 46 6 2" xfId="5531"/>
    <cellStyle name="Normal 2 46 7" xfId="4322"/>
    <cellStyle name="Normal 2 47" xfId="1552"/>
    <cellStyle name="Normal 2 47 2" xfId="1553"/>
    <cellStyle name="Normal 2 47 2 2" xfId="3097"/>
    <cellStyle name="Normal 2 47 2 2 2" xfId="4729"/>
    <cellStyle name="Normal 2 47 2 3" xfId="3509"/>
    <cellStyle name="Normal 2 47 2 3 2" xfId="5132"/>
    <cellStyle name="Normal 2 47 2 4" xfId="3912"/>
    <cellStyle name="Normal 2 47 2 4 2" xfId="5535"/>
    <cellStyle name="Normal 2 47 2 5" xfId="4326"/>
    <cellStyle name="Normal 2 47 3" xfId="1554"/>
    <cellStyle name="Normal 2 47 3 2" xfId="3098"/>
    <cellStyle name="Normal 2 47 3 2 2" xfId="4730"/>
    <cellStyle name="Normal 2 47 3 3" xfId="3510"/>
    <cellStyle name="Normal 2 47 3 3 2" xfId="5133"/>
    <cellStyle name="Normal 2 47 3 4" xfId="3913"/>
    <cellStyle name="Normal 2 47 3 4 2" xfId="5536"/>
    <cellStyle name="Normal 2 47 3 5" xfId="4327"/>
    <cellStyle name="Normal 2 47 4" xfId="3096"/>
    <cellStyle name="Normal 2 47 4 2" xfId="4728"/>
    <cellStyle name="Normal 2 47 5" xfId="3508"/>
    <cellStyle name="Normal 2 47 5 2" xfId="5131"/>
    <cellStyle name="Normal 2 47 6" xfId="3911"/>
    <cellStyle name="Normal 2 47 6 2" xfId="5534"/>
    <cellStyle name="Normal 2 47 7" xfId="4325"/>
    <cellStyle name="Normal 2 48" xfId="1555"/>
    <cellStyle name="Normal 2 48 2" xfId="1556"/>
    <cellStyle name="Normal 2 48 2 2" xfId="3100"/>
    <cellStyle name="Normal 2 48 2 2 2" xfId="4732"/>
    <cellStyle name="Normal 2 48 2 3" xfId="3512"/>
    <cellStyle name="Normal 2 48 2 3 2" xfId="5135"/>
    <cellStyle name="Normal 2 48 2 4" xfId="3915"/>
    <cellStyle name="Normal 2 48 2 4 2" xfId="5538"/>
    <cellStyle name="Normal 2 48 2 5" xfId="4329"/>
    <cellStyle name="Normal 2 48 3" xfId="1557"/>
    <cellStyle name="Normal 2 48 3 2" xfId="3101"/>
    <cellStyle name="Normal 2 48 3 2 2" xfId="4733"/>
    <cellStyle name="Normal 2 48 3 3" xfId="3513"/>
    <cellStyle name="Normal 2 48 3 3 2" xfId="5136"/>
    <cellStyle name="Normal 2 48 3 4" xfId="3916"/>
    <cellStyle name="Normal 2 48 3 4 2" xfId="5539"/>
    <cellStyle name="Normal 2 48 3 5" xfId="4330"/>
    <cellStyle name="Normal 2 48 4" xfId="3099"/>
    <cellStyle name="Normal 2 48 4 2" xfId="4731"/>
    <cellStyle name="Normal 2 48 5" xfId="3511"/>
    <cellStyle name="Normal 2 48 5 2" xfId="5134"/>
    <cellStyle name="Normal 2 48 6" xfId="3914"/>
    <cellStyle name="Normal 2 48 6 2" xfId="5537"/>
    <cellStyle name="Normal 2 48 7" xfId="4328"/>
    <cellStyle name="Normal 2 49" xfId="1558"/>
    <cellStyle name="Normal 2 49 2" xfId="1559"/>
    <cellStyle name="Normal 2 49 2 2" xfId="3103"/>
    <cellStyle name="Normal 2 49 2 2 2" xfId="4735"/>
    <cellStyle name="Normal 2 49 2 3" xfId="3515"/>
    <cellStyle name="Normal 2 49 2 3 2" xfId="5138"/>
    <cellStyle name="Normal 2 49 2 4" xfId="3918"/>
    <cellStyle name="Normal 2 49 2 4 2" xfId="5541"/>
    <cellStyle name="Normal 2 49 2 5" xfId="4332"/>
    <cellStyle name="Normal 2 49 3" xfId="1560"/>
    <cellStyle name="Normal 2 49 3 2" xfId="3104"/>
    <cellStyle name="Normal 2 49 3 2 2" xfId="4736"/>
    <cellStyle name="Normal 2 49 3 3" xfId="3516"/>
    <cellStyle name="Normal 2 49 3 3 2" xfId="5139"/>
    <cellStyle name="Normal 2 49 3 4" xfId="3919"/>
    <cellStyle name="Normal 2 49 3 4 2" xfId="5542"/>
    <cellStyle name="Normal 2 49 3 5" xfId="4333"/>
    <cellStyle name="Normal 2 49 4" xfId="3102"/>
    <cellStyle name="Normal 2 49 4 2" xfId="4734"/>
    <cellStyle name="Normal 2 49 5" xfId="3514"/>
    <cellStyle name="Normal 2 49 5 2" xfId="5137"/>
    <cellStyle name="Normal 2 49 6" xfId="3917"/>
    <cellStyle name="Normal 2 49 6 2" xfId="5540"/>
    <cellStyle name="Normal 2 49 7" xfId="4331"/>
    <cellStyle name="Normal 2 5" xfId="1561"/>
    <cellStyle name="Normal 2 5 2" xfId="1562"/>
    <cellStyle name="Normal 2 5 2 2" xfId="3106"/>
    <cellStyle name="Normal 2 5 2 2 2" xfId="4738"/>
    <cellStyle name="Normal 2 5 2 3" xfId="3518"/>
    <cellStyle name="Normal 2 5 2 3 2" xfId="5141"/>
    <cellStyle name="Normal 2 5 2 4" xfId="3921"/>
    <cellStyle name="Normal 2 5 2 4 2" xfId="5544"/>
    <cellStyle name="Normal 2 5 2 5" xfId="4335"/>
    <cellStyle name="Normal 2 5 3" xfId="1563"/>
    <cellStyle name="Normal 2 5 3 2" xfId="3107"/>
    <cellStyle name="Normal 2 5 3 2 2" xfId="4739"/>
    <cellStyle name="Normal 2 5 3 3" xfId="3519"/>
    <cellStyle name="Normal 2 5 3 3 2" xfId="5142"/>
    <cellStyle name="Normal 2 5 3 4" xfId="3922"/>
    <cellStyle name="Normal 2 5 3 4 2" xfId="5545"/>
    <cellStyle name="Normal 2 5 3 5" xfId="4336"/>
    <cellStyle name="Normal 2 5 4" xfId="1825"/>
    <cellStyle name="Normal 2 5 5" xfId="3105"/>
    <cellStyle name="Normal 2 5 5 2" xfId="4737"/>
    <cellStyle name="Normal 2 5 6" xfId="3517"/>
    <cellStyle name="Normal 2 5 6 2" xfId="5140"/>
    <cellStyle name="Normal 2 5 7" xfId="3920"/>
    <cellStyle name="Normal 2 5 7 2" xfId="5543"/>
    <cellStyle name="Normal 2 5 8" xfId="4334"/>
    <cellStyle name="Normal 2 50" xfId="1564"/>
    <cellStyle name="Normal 2 51" xfId="1565"/>
    <cellStyle name="Normal 2 51 2" xfId="1566"/>
    <cellStyle name="Normal 2 51 2 2" xfId="3109"/>
    <cellStyle name="Normal 2 51 2 2 2" xfId="4741"/>
    <cellStyle name="Normal 2 51 2 3" xfId="3521"/>
    <cellStyle name="Normal 2 51 2 3 2" xfId="5144"/>
    <cellStyle name="Normal 2 51 2 4" xfId="3924"/>
    <cellStyle name="Normal 2 51 2 4 2" xfId="5547"/>
    <cellStyle name="Normal 2 51 2 5" xfId="4338"/>
    <cellStyle name="Normal 2 51 3" xfId="1567"/>
    <cellStyle name="Normal 2 51 3 2" xfId="3110"/>
    <cellStyle name="Normal 2 51 3 2 2" xfId="4742"/>
    <cellStyle name="Normal 2 51 3 3" xfId="3522"/>
    <cellStyle name="Normal 2 51 3 3 2" xfId="5145"/>
    <cellStyle name="Normal 2 51 3 4" xfId="3925"/>
    <cellStyle name="Normal 2 51 3 4 2" xfId="5548"/>
    <cellStyle name="Normal 2 51 3 5" xfId="4339"/>
    <cellStyle name="Normal 2 51 4" xfId="3108"/>
    <cellStyle name="Normal 2 51 4 2" xfId="4740"/>
    <cellStyle name="Normal 2 51 5" xfId="3520"/>
    <cellStyle name="Normal 2 51 5 2" xfId="5143"/>
    <cellStyle name="Normal 2 51 6" xfId="3923"/>
    <cellStyle name="Normal 2 51 6 2" xfId="5546"/>
    <cellStyle name="Normal 2 51 7" xfId="4337"/>
    <cellStyle name="Normal 2 52" xfId="1568"/>
    <cellStyle name="Normal 2 52 2" xfId="1569"/>
    <cellStyle name="Normal 2 52 2 2" xfId="3112"/>
    <cellStyle name="Normal 2 52 2 2 2" xfId="4744"/>
    <cellStyle name="Normal 2 52 2 3" xfId="3524"/>
    <cellStyle name="Normal 2 52 2 3 2" xfId="5147"/>
    <cellStyle name="Normal 2 52 2 4" xfId="3927"/>
    <cellStyle name="Normal 2 52 2 4 2" xfId="5550"/>
    <cellStyle name="Normal 2 52 2 5" xfId="4341"/>
    <cellStyle name="Normal 2 52 3" xfId="3111"/>
    <cellStyle name="Normal 2 52 3 2" xfId="4743"/>
    <cellStyle name="Normal 2 52 4" xfId="3523"/>
    <cellStyle name="Normal 2 52 4 2" xfId="5146"/>
    <cellStyle name="Normal 2 52 5" xfId="3926"/>
    <cellStyle name="Normal 2 52 5 2" xfId="5549"/>
    <cellStyle name="Normal 2 52 6" xfId="4340"/>
    <cellStyle name="Normal 2 53" xfId="1570"/>
    <cellStyle name="Normal 2 54" xfId="521"/>
    <cellStyle name="Normal 2 6" xfId="1571"/>
    <cellStyle name="Normal 2 6 2" xfId="1572"/>
    <cellStyle name="Normal 2 6 2 2" xfId="3114"/>
    <cellStyle name="Normal 2 6 2 2 2" xfId="4746"/>
    <cellStyle name="Normal 2 6 2 3" xfId="3526"/>
    <cellStyle name="Normal 2 6 2 3 2" xfId="5149"/>
    <cellStyle name="Normal 2 6 2 4" xfId="3929"/>
    <cellStyle name="Normal 2 6 2 4 2" xfId="5552"/>
    <cellStyle name="Normal 2 6 2 5" xfId="4343"/>
    <cellStyle name="Normal 2 6 3" xfId="1573"/>
    <cellStyle name="Normal 2 6 3 2" xfId="3115"/>
    <cellStyle name="Normal 2 6 3 2 2" xfId="4747"/>
    <cellStyle name="Normal 2 6 3 3" xfId="3527"/>
    <cellStyle name="Normal 2 6 3 3 2" xfId="5150"/>
    <cellStyle name="Normal 2 6 3 4" xfId="3930"/>
    <cellStyle name="Normal 2 6 3 4 2" xfId="5553"/>
    <cellStyle name="Normal 2 6 3 5" xfId="4344"/>
    <cellStyle name="Normal 2 6 4" xfId="3113"/>
    <cellStyle name="Normal 2 6 4 2" xfId="4745"/>
    <cellStyle name="Normal 2 6 5" xfId="3525"/>
    <cellStyle name="Normal 2 6 5 2" xfId="5148"/>
    <cellStyle name="Normal 2 6 6" xfId="3928"/>
    <cellStyle name="Normal 2 6 6 2" xfId="5551"/>
    <cellStyle name="Normal 2 6 7" xfId="4342"/>
    <cellStyle name="Normal 2 7" xfId="1574"/>
    <cellStyle name="Normal 2 7 2" xfId="1575"/>
    <cellStyle name="Normal 2 7 2 2" xfId="3117"/>
    <cellStyle name="Normal 2 7 2 2 2" xfId="4749"/>
    <cellStyle name="Normal 2 7 2 3" xfId="3529"/>
    <cellStyle name="Normal 2 7 2 3 2" xfId="5152"/>
    <cellStyle name="Normal 2 7 2 4" xfId="3932"/>
    <cellStyle name="Normal 2 7 2 4 2" xfId="5555"/>
    <cellStyle name="Normal 2 7 2 5" xfId="4346"/>
    <cellStyle name="Normal 2 7 3" xfId="1576"/>
    <cellStyle name="Normal 2 7 3 2" xfId="3118"/>
    <cellStyle name="Normal 2 7 3 2 2" xfId="4750"/>
    <cellStyle name="Normal 2 7 3 3" xfId="3530"/>
    <cellStyle name="Normal 2 7 3 3 2" xfId="5153"/>
    <cellStyle name="Normal 2 7 3 4" xfId="3933"/>
    <cellStyle name="Normal 2 7 3 4 2" xfId="5556"/>
    <cellStyle name="Normal 2 7 3 5" xfId="4347"/>
    <cellStyle name="Normal 2 7 4" xfId="3116"/>
    <cellStyle name="Normal 2 7 4 2" xfId="4748"/>
    <cellStyle name="Normal 2 7 5" xfId="3528"/>
    <cellStyle name="Normal 2 7 5 2" xfId="5151"/>
    <cellStyle name="Normal 2 7 6" xfId="3931"/>
    <cellStyle name="Normal 2 7 6 2" xfId="5554"/>
    <cellStyle name="Normal 2 7 7" xfId="4345"/>
    <cellStyle name="Normal 2 8" xfId="1577"/>
    <cellStyle name="Normal 2 8 2" xfId="1578"/>
    <cellStyle name="Normal 2 8 2 2" xfId="3120"/>
    <cellStyle name="Normal 2 8 2 2 2" xfId="4752"/>
    <cellStyle name="Normal 2 8 2 3" xfId="3532"/>
    <cellStyle name="Normal 2 8 2 3 2" xfId="5155"/>
    <cellStyle name="Normal 2 8 2 4" xfId="3935"/>
    <cellStyle name="Normal 2 8 2 4 2" xfId="5558"/>
    <cellStyle name="Normal 2 8 2 5" xfId="4349"/>
    <cellStyle name="Normal 2 8 3" xfId="1579"/>
    <cellStyle name="Normal 2 8 3 2" xfId="3121"/>
    <cellStyle name="Normal 2 8 3 2 2" xfId="4753"/>
    <cellStyle name="Normal 2 8 3 3" xfId="3533"/>
    <cellStyle name="Normal 2 8 3 3 2" xfId="5156"/>
    <cellStyle name="Normal 2 8 3 4" xfId="3936"/>
    <cellStyle name="Normal 2 8 3 4 2" xfId="5559"/>
    <cellStyle name="Normal 2 8 3 5" xfId="4350"/>
    <cellStyle name="Normal 2 8 4" xfId="3119"/>
    <cellStyle name="Normal 2 8 4 2" xfId="4751"/>
    <cellStyle name="Normal 2 8 5" xfId="3531"/>
    <cellStyle name="Normal 2 8 5 2" xfId="5154"/>
    <cellStyle name="Normal 2 8 6" xfId="3934"/>
    <cellStyle name="Normal 2 8 6 2" xfId="5557"/>
    <cellStyle name="Normal 2 8 7" xfId="4348"/>
    <cellStyle name="Normal 2 9" xfId="1580"/>
    <cellStyle name="Normal 2 9 2" xfId="1581"/>
    <cellStyle name="Normal 2 9 2 2" xfId="3123"/>
    <cellStyle name="Normal 2 9 2 2 2" xfId="4755"/>
    <cellStyle name="Normal 2 9 2 3" xfId="3535"/>
    <cellStyle name="Normal 2 9 2 3 2" xfId="5158"/>
    <cellStyle name="Normal 2 9 2 4" xfId="3938"/>
    <cellStyle name="Normal 2 9 2 4 2" xfId="5561"/>
    <cellStyle name="Normal 2 9 2 5" xfId="4352"/>
    <cellStyle name="Normal 2 9 3" xfId="1582"/>
    <cellStyle name="Normal 2 9 3 2" xfId="3124"/>
    <cellStyle name="Normal 2 9 3 2 2" xfId="4756"/>
    <cellStyle name="Normal 2 9 3 3" xfId="3536"/>
    <cellStyle name="Normal 2 9 3 3 2" xfId="5159"/>
    <cellStyle name="Normal 2 9 3 4" xfId="3939"/>
    <cellStyle name="Normal 2 9 3 4 2" xfId="5562"/>
    <cellStyle name="Normal 2 9 3 5" xfId="4353"/>
    <cellStyle name="Normal 2 9 4" xfId="3122"/>
    <cellStyle name="Normal 2 9 4 2" xfId="4754"/>
    <cellStyle name="Normal 2 9 5" xfId="3534"/>
    <cellStyle name="Normal 2 9 5 2" xfId="5157"/>
    <cellStyle name="Normal 2 9 6" xfId="3937"/>
    <cellStyle name="Normal 2 9 6 2" xfId="5560"/>
    <cellStyle name="Normal 2 9 7" xfId="4351"/>
    <cellStyle name="Normal 2_2011 GG TrueUp Adjust to 2013 " xfId="265"/>
    <cellStyle name="Normal 20" xfId="811"/>
    <cellStyle name="Normal 20 2" xfId="1583"/>
    <cellStyle name="Normal 20 3" xfId="2546"/>
    <cellStyle name="Normal 200" xfId="1813"/>
    <cellStyle name="Normal 200 2" xfId="2547"/>
    <cellStyle name="Normal 201" xfId="1814"/>
    <cellStyle name="Normal 201 2" xfId="2548"/>
    <cellStyle name="Normal 202" xfId="517"/>
    <cellStyle name="Normal 202 2" xfId="2549"/>
    <cellStyle name="Normal 202 3" xfId="2774"/>
    <cellStyle name="Normal 202 3 2" xfId="4406"/>
    <cellStyle name="Normal 202 4" xfId="3186"/>
    <cellStyle name="Normal 202 4 2" xfId="4809"/>
    <cellStyle name="Normal 202 5" xfId="3589"/>
    <cellStyle name="Normal 202 5 2" xfId="5212"/>
    <cellStyle name="Normal 202 6" xfId="4003"/>
    <cellStyle name="Normal 203" xfId="2550"/>
    <cellStyle name="Normal 204" xfId="2551"/>
    <cellStyle name="Normal 205" xfId="2552"/>
    <cellStyle name="Normal 206" xfId="2553"/>
    <cellStyle name="Normal 207" xfId="2554"/>
    <cellStyle name="Normal 208" xfId="2555"/>
    <cellStyle name="Normal 209" xfId="2556"/>
    <cellStyle name="Normal 21" xfId="812"/>
    <cellStyle name="Normal 21 2" xfId="1584"/>
    <cellStyle name="Normal 21 3" xfId="2557"/>
    <cellStyle name="Normal 210" xfId="2558"/>
    <cellStyle name="Normal 211" xfId="2559"/>
    <cellStyle name="Normal 212" xfId="2560"/>
    <cellStyle name="Normal 213" xfId="2561"/>
    <cellStyle name="Normal 214" xfId="2562"/>
    <cellStyle name="Normal 215" xfId="2563"/>
    <cellStyle name="Normal 216" xfId="2564"/>
    <cellStyle name="Normal 217" xfId="2565"/>
    <cellStyle name="Normal 218" xfId="2566"/>
    <cellStyle name="Normal 219" xfId="2567"/>
    <cellStyle name="Normal 22" xfId="813"/>
    <cellStyle name="Normal 22 2" xfId="1585"/>
    <cellStyle name="Normal 22 3" xfId="2568"/>
    <cellStyle name="Normal 220" xfId="2569"/>
    <cellStyle name="Normal 221" xfId="2570"/>
    <cellStyle name="Normal 222" xfId="2571"/>
    <cellStyle name="Normal 223" xfId="2572"/>
    <cellStyle name="Normal 224" xfId="2573"/>
    <cellStyle name="Normal 225" xfId="2574"/>
    <cellStyle name="Normal 226" xfId="2575"/>
    <cellStyle name="Normal 227" xfId="2576"/>
    <cellStyle name="Normal 228" xfId="2577"/>
    <cellStyle name="Normal 229" xfId="2578"/>
    <cellStyle name="Normal 23" xfId="814"/>
    <cellStyle name="Normal 23 2" xfId="1586"/>
    <cellStyle name="Normal 23 3" xfId="2579"/>
    <cellStyle name="Normal 230" xfId="2580"/>
    <cellStyle name="Normal 231" xfId="2581"/>
    <cellStyle name="Normal 232" xfId="2582"/>
    <cellStyle name="Normal 233" xfId="2583"/>
    <cellStyle name="Normal 234" xfId="2584"/>
    <cellStyle name="Normal 235" xfId="2585"/>
    <cellStyle name="Normal 236" xfId="2586"/>
    <cellStyle name="Normal 237" xfId="2587"/>
    <cellStyle name="Normal 238" xfId="2588"/>
    <cellStyle name="Normal 239" xfId="2589"/>
    <cellStyle name="Normal 24" xfId="815"/>
    <cellStyle name="Normal 24 2" xfId="1587"/>
    <cellStyle name="Normal 24 3" xfId="2590"/>
    <cellStyle name="Normal 240" xfId="2591"/>
    <cellStyle name="Normal 241" xfId="2592"/>
    <cellStyle name="Normal 242" xfId="2593"/>
    <cellStyle name="Normal 243" xfId="2594"/>
    <cellStyle name="Normal 244" xfId="2595"/>
    <cellStyle name="Normal 245" xfId="2596"/>
    <cellStyle name="Normal 246" xfId="2597"/>
    <cellStyle name="Normal 247" xfId="2598"/>
    <cellStyle name="Normal 248" xfId="2599"/>
    <cellStyle name="Normal 249" xfId="2600"/>
    <cellStyle name="Normal 25" xfId="816"/>
    <cellStyle name="Normal 25 2" xfId="1588"/>
    <cellStyle name="Normal 25 3" xfId="2601"/>
    <cellStyle name="Normal 250" xfId="2602"/>
    <cellStyle name="Normal 251" xfId="2603"/>
    <cellStyle name="Normal 252" xfId="2604"/>
    <cellStyle name="Normal 253" xfId="2605"/>
    <cellStyle name="Normal 254" xfId="2606"/>
    <cellStyle name="Normal 255" xfId="2607"/>
    <cellStyle name="Normal 256" xfId="2608"/>
    <cellStyle name="Normal 257" xfId="2609"/>
    <cellStyle name="Normal 258" xfId="2610"/>
    <cellStyle name="Normal 259" xfId="2611"/>
    <cellStyle name="Normal 26" xfId="817"/>
    <cellStyle name="Normal 26 2" xfId="2612"/>
    <cellStyle name="Normal 260" xfId="2613"/>
    <cellStyle name="Normal 261" xfId="2614"/>
    <cellStyle name="Normal 262" xfId="2615"/>
    <cellStyle name="Normal 263" xfId="2616"/>
    <cellStyle name="Normal 264" xfId="2617"/>
    <cellStyle name="Normal 265" xfId="2618"/>
    <cellStyle name="Normal 266" xfId="2619"/>
    <cellStyle name="Normal 267" xfId="2620"/>
    <cellStyle name="Normal 268" xfId="2621"/>
    <cellStyle name="Normal 269" xfId="2622"/>
    <cellStyle name="Normal 27" xfId="818"/>
    <cellStyle name="Normal 27 2" xfId="2623"/>
    <cellStyle name="Normal 270" xfId="2624"/>
    <cellStyle name="Normal 271" xfId="2625"/>
    <cellStyle name="Normal 272" xfId="2626"/>
    <cellStyle name="Normal 273" xfId="2627"/>
    <cellStyle name="Normal 274" xfId="2628"/>
    <cellStyle name="Normal 275" xfId="2629"/>
    <cellStyle name="Normal 276" xfId="2630"/>
    <cellStyle name="Normal 277" xfId="2631"/>
    <cellStyle name="Normal 278" xfId="2632"/>
    <cellStyle name="Normal 279" xfId="2633"/>
    <cellStyle name="Normal 28" xfId="819"/>
    <cellStyle name="Normal 28 2" xfId="2634"/>
    <cellStyle name="Normal 280" xfId="2635"/>
    <cellStyle name="Normal 281" xfId="2636"/>
    <cellStyle name="Normal 282" xfId="2637"/>
    <cellStyle name="Normal 283" xfId="2638"/>
    <cellStyle name="Normal 284" xfId="2639"/>
    <cellStyle name="Normal 285" xfId="2640"/>
    <cellStyle name="Normal 286" xfId="2641"/>
    <cellStyle name="Normal 287" xfId="2642"/>
    <cellStyle name="Normal 288" xfId="2643"/>
    <cellStyle name="Normal 289" xfId="2644"/>
    <cellStyle name="Normal 29" xfId="820"/>
    <cellStyle name="Normal 29 2" xfId="2645"/>
    <cellStyle name="Normal 290" xfId="2646"/>
    <cellStyle name="Normal 291" xfId="2647"/>
    <cellStyle name="Normal 292" xfId="2648"/>
    <cellStyle name="Normal 293" xfId="2649"/>
    <cellStyle name="Normal 294" xfId="2650"/>
    <cellStyle name="Normal 295" xfId="1827"/>
    <cellStyle name="Normal 296" xfId="2756"/>
    <cellStyle name="Normal 297" xfId="2757"/>
    <cellStyle name="Normal 298" xfId="2758"/>
    <cellStyle name="Normal 299" xfId="1823"/>
    <cellStyle name="Normal 3" xfId="266"/>
    <cellStyle name="Normal 3 10" xfId="3999"/>
    <cellStyle name="Normal 3 11" xfId="3994"/>
    <cellStyle name="Normal 3 2" xfId="267"/>
    <cellStyle name="Normal 3 2 2" xfId="1589"/>
    <cellStyle name="Normal 3 2 2 2" xfId="1590"/>
    <cellStyle name="Normal 3 2 2 2 2" xfId="3126"/>
    <cellStyle name="Normal 3 2 2 2 2 2" xfId="4758"/>
    <cellStyle name="Normal 3 2 2 2 3" xfId="3538"/>
    <cellStyle name="Normal 3 2 2 2 3 2" xfId="5161"/>
    <cellStyle name="Normal 3 2 2 2 4" xfId="3941"/>
    <cellStyle name="Normal 3 2 2 2 4 2" xfId="5564"/>
    <cellStyle name="Normal 3 2 2 2 5" xfId="4355"/>
    <cellStyle name="Normal 3 2 2 3" xfId="2652"/>
    <cellStyle name="Normal 3 2 2 4" xfId="3125"/>
    <cellStyle name="Normal 3 2 2 4 2" xfId="4757"/>
    <cellStyle name="Normal 3 2 2 5" xfId="3537"/>
    <cellStyle name="Normal 3 2 2 5 2" xfId="5160"/>
    <cellStyle name="Normal 3 2 2 6" xfId="3940"/>
    <cellStyle name="Normal 3 2 2 6 2" xfId="5563"/>
    <cellStyle name="Normal 3 2 2 7" xfId="4354"/>
    <cellStyle name="Normal 3 2 3" xfId="1591"/>
    <cellStyle name="Normal 3 2 3 2" xfId="3127"/>
    <cellStyle name="Normal 3 2 3 2 2" xfId="4759"/>
    <cellStyle name="Normal 3 2 3 3" xfId="3539"/>
    <cellStyle name="Normal 3 2 3 3 2" xfId="5162"/>
    <cellStyle name="Normal 3 2 3 4" xfId="3942"/>
    <cellStyle name="Normal 3 2 3 4 2" xfId="5565"/>
    <cellStyle name="Normal 3 2 3 5" xfId="4356"/>
    <cellStyle name="Normal 3 2 4" xfId="1592"/>
    <cellStyle name="Normal 3 2 4 2" xfId="3128"/>
    <cellStyle name="Normal 3 2 4 2 2" xfId="4760"/>
    <cellStyle name="Normal 3 2 4 3" xfId="3540"/>
    <cellStyle name="Normal 3 2 4 3 2" xfId="5163"/>
    <cellStyle name="Normal 3 2 4 4" xfId="3943"/>
    <cellStyle name="Normal 3 2 4 4 2" xfId="5566"/>
    <cellStyle name="Normal 3 2 4 5" xfId="4357"/>
    <cellStyle name="Normal 3 2 5" xfId="1593"/>
    <cellStyle name="Normal 3 2 5 2" xfId="3129"/>
    <cellStyle name="Normal 3 2 5 2 2" xfId="4761"/>
    <cellStyle name="Normal 3 2 5 3" xfId="3541"/>
    <cellStyle name="Normal 3 2 5 3 2" xfId="5164"/>
    <cellStyle name="Normal 3 2 5 4" xfId="3944"/>
    <cellStyle name="Normal 3 2 5 4 2" xfId="5567"/>
    <cellStyle name="Normal 3 2 5 5" xfId="4358"/>
    <cellStyle name="Normal 3 2 6" xfId="821"/>
    <cellStyle name="Normal 3 2 7" xfId="1821"/>
    <cellStyle name="Normal 3 2 7 2" xfId="3167"/>
    <cellStyle name="Normal 3 2 7 2 2" xfId="4799"/>
    <cellStyle name="Normal 3 2 7 3" xfId="3579"/>
    <cellStyle name="Normal 3 2 7 3 2" xfId="5202"/>
    <cellStyle name="Normal 3 2 7 4" xfId="3982"/>
    <cellStyle name="Normal 3 2 7 4 2" xfId="5605"/>
    <cellStyle name="Normal 3 2 7 5" xfId="4396"/>
    <cellStyle name="Normal 3 3" xfId="1594"/>
    <cellStyle name="Normal 3 3 2" xfId="1595"/>
    <cellStyle name="Normal 3 3 2 2" xfId="3131"/>
    <cellStyle name="Normal 3 3 2 2 2" xfId="4763"/>
    <cellStyle name="Normal 3 3 2 3" xfId="3543"/>
    <cellStyle name="Normal 3 3 2 3 2" xfId="5166"/>
    <cellStyle name="Normal 3 3 2 4" xfId="3946"/>
    <cellStyle name="Normal 3 3 2 4 2" xfId="5569"/>
    <cellStyle name="Normal 3 3 2 5" xfId="4360"/>
    <cellStyle name="Normal 3 3 3" xfId="1596"/>
    <cellStyle name="Normal 3 3 3 2" xfId="3132"/>
    <cellStyle name="Normal 3 3 3 2 2" xfId="4764"/>
    <cellStyle name="Normal 3 3 3 3" xfId="3544"/>
    <cellStyle name="Normal 3 3 3 3 2" xfId="5167"/>
    <cellStyle name="Normal 3 3 3 4" xfId="3947"/>
    <cellStyle name="Normal 3 3 3 4 2" xfId="5570"/>
    <cellStyle name="Normal 3 3 3 5" xfId="4361"/>
    <cellStyle name="Normal 3 3 4" xfId="2651"/>
    <cellStyle name="Normal 3 3 5" xfId="3130"/>
    <cellStyle name="Normal 3 3 5 2" xfId="4762"/>
    <cellStyle name="Normal 3 3 6" xfId="3542"/>
    <cellStyle name="Normal 3 3 6 2" xfId="5165"/>
    <cellStyle name="Normal 3 3 7" xfId="3945"/>
    <cellStyle name="Normal 3 3 7 2" xfId="5568"/>
    <cellStyle name="Normal 3 3 8" xfId="4359"/>
    <cellStyle name="Normal 3 4" xfId="1597"/>
    <cellStyle name="Normal 3 4 2" xfId="1598"/>
    <cellStyle name="Normal 3 4 2 2" xfId="3134"/>
    <cellStyle name="Normal 3 4 2 2 2" xfId="4766"/>
    <cellStyle name="Normal 3 4 2 3" xfId="3546"/>
    <cellStyle name="Normal 3 4 2 3 2" xfId="5169"/>
    <cellStyle name="Normal 3 4 2 4" xfId="3949"/>
    <cellStyle name="Normal 3 4 2 4 2" xfId="5572"/>
    <cellStyle name="Normal 3 4 2 5" xfId="4363"/>
    <cellStyle name="Normal 3 4 3" xfId="1599"/>
    <cellStyle name="Normal 3 4 3 2" xfId="3135"/>
    <cellStyle name="Normal 3 4 3 2 2" xfId="4767"/>
    <cellStyle name="Normal 3 4 3 3" xfId="3547"/>
    <cellStyle name="Normal 3 4 3 3 2" xfId="5170"/>
    <cellStyle name="Normal 3 4 3 4" xfId="3950"/>
    <cellStyle name="Normal 3 4 3 4 2" xfId="5573"/>
    <cellStyle name="Normal 3 4 3 5" xfId="4364"/>
    <cellStyle name="Normal 3 4 4" xfId="3133"/>
    <cellStyle name="Normal 3 4 4 2" xfId="4765"/>
    <cellStyle name="Normal 3 4 5" xfId="3545"/>
    <cellStyle name="Normal 3 4 5 2" xfId="5168"/>
    <cellStyle name="Normal 3 4 6" xfId="3948"/>
    <cellStyle name="Normal 3 4 6 2" xfId="5571"/>
    <cellStyle name="Normal 3 4 7" xfId="4362"/>
    <cellStyle name="Normal 3 5" xfId="1600"/>
    <cellStyle name="Normal 3 5 2" xfId="1601"/>
    <cellStyle name="Normal 3 5 2 2" xfId="3137"/>
    <cellStyle name="Normal 3 5 2 2 2" xfId="4769"/>
    <cellStyle name="Normal 3 5 2 3" xfId="3549"/>
    <cellStyle name="Normal 3 5 2 3 2" xfId="5172"/>
    <cellStyle name="Normal 3 5 2 4" xfId="3952"/>
    <cellStyle name="Normal 3 5 2 4 2" xfId="5575"/>
    <cellStyle name="Normal 3 5 2 5" xfId="4366"/>
    <cellStyle name="Normal 3 5 3" xfId="3136"/>
    <cellStyle name="Normal 3 5 3 2" xfId="4768"/>
    <cellStyle name="Normal 3 5 4" xfId="3548"/>
    <cellStyle name="Normal 3 5 4 2" xfId="5171"/>
    <cellStyle name="Normal 3 5 5" xfId="3951"/>
    <cellStyle name="Normal 3 5 5 2" xfId="5574"/>
    <cellStyle name="Normal 3 5 6" xfId="4365"/>
    <cellStyle name="Normal 3 6" xfId="1602"/>
    <cellStyle name="Normal 3 6 2" xfId="3138"/>
    <cellStyle name="Normal 3 6 2 2" xfId="4770"/>
    <cellStyle name="Normal 3 6 3" xfId="3550"/>
    <cellStyle name="Normal 3 6 3 2" xfId="5173"/>
    <cellStyle name="Normal 3 6 4" xfId="3953"/>
    <cellStyle name="Normal 3 6 4 2" xfId="5576"/>
    <cellStyle name="Normal 3 6 5" xfId="4367"/>
    <cellStyle name="Normal 3 7" xfId="1603"/>
    <cellStyle name="Normal 3 7 2" xfId="3139"/>
    <cellStyle name="Normal 3 7 2 2" xfId="4771"/>
    <cellStyle name="Normal 3 7 3" xfId="3551"/>
    <cellStyle name="Normal 3 7 3 2" xfId="5174"/>
    <cellStyle name="Normal 3 7 4" xfId="3954"/>
    <cellStyle name="Normal 3 7 4 2" xfId="5577"/>
    <cellStyle name="Normal 3 7 5" xfId="4368"/>
    <cellStyle name="Normal 3 8" xfId="590"/>
    <cellStyle name="Normal 3 9" xfId="1815"/>
    <cellStyle name="Normal 3 9 2" xfId="3166"/>
    <cellStyle name="Normal 3 9 2 2" xfId="4798"/>
    <cellStyle name="Normal 3 9 3" xfId="3578"/>
    <cellStyle name="Normal 3 9 3 2" xfId="5201"/>
    <cellStyle name="Normal 3 9 4" xfId="3981"/>
    <cellStyle name="Normal 3 9 4 2" xfId="5604"/>
    <cellStyle name="Normal 3 9 5" xfId="4395"/>
    <cellStyle name="Normal 3_2011 GG TrueUp Adjust to 2013 " xfId="268"/>
    <cellStyle name="Normal 30" xfId="822"/>
    <cellStyle name="Normal 30 2" xfId="2653"/>
    <cellStyle name="Normal 300" xfId="2759"/>
    <cellStyle name="Normal 300 2" xfId="3169"/>
    <cellStyle name="Normal 300 2 2" xfId="4801"/>
    <cellStyle name="Normal 300 3" xfId="3581"/>
    <cellStyle name="Normal 300 3 2" xfId="5204"/>
    <cellStyle name="Normal 300 4" xfId="3984"/>
    <cellStyle name="Normal 300 4 2" xfId="5607"/>
    <cellStyle name="Normal 300 5" xfId="4398"/>
    <cellStyle name="Normal 301" xfId="2764"/>
    <cellStyle name="Normal 301 2" xfId="3174"/>
    <cellStyle name="Normal 301 2 2" xfId="4806"/>
    <cellStyle name="Normal 301 3" xfId="3586"/>
    <cellStyle name="Normal 301 3 2" xfId="5209"/>
    <cellStyle name="Normal 301 4" xfId="3989"/>
    <cellStyle name="Normal 301 4 2" xfId="5612"/>
    <cellStyle name="Normal 301 5" xfId="4403"/>
    <cellStyle name="Normal 302" xfId="3177"/>
    <cellStyle name="Normal 303" xfId="2768"/>
    <cellStyle name="Normal 304" xfId="2773"/>
    <cellStyle name="Normal 305" xfId="3995"/>
    <cellStyle name="Normal 306" xfId="4002"/>
    <cellStyle name="Normal 307" xfId="5615"/>
    <cellStyle name="Normal 308" xfId="3992"/>
    <cellStyle name="Normal 31" xfId="823"/>
    <cellStyle name="Normal 31 2" xfId="2654"/>
    <cellStyle name="Normal 32" xfId="824"/>
    <cellStyle name="Normal 32 2" xfId="2655"/>
    <cellStyle name="Normal 33" xfId="825"/>
    <cellStyle name="Normal 33 10" xfId="3609"/>
    <cellStyle name="Normal 33 10 2" xfId="5232"/>
    <cellStyle name="Normal 33 11" xfId="4023"/>
    <cellStyle name="Normal 33 2" xfId="922"/>
    <cellStyle name="Normal 33 2 2" xfId="977"/>
    <cellStyle name="Normal 33 2 2 2" xfId="2858"/>
    <cellStyle name="Normal 33 2 2 2 2" xfId="4490"/>
    <cellStyle name="Normal 33 2 2 3" xfId="3270"/>
    <cellStyle name="Normal 33 2 2 3 2" xfId="4893"/>
    <cellStyle name="Normal 33 2 2 4" xfId="3673"/>
    <cellStyle name="Normal 33 2 2 4 2" xfId="5296"/>
    <cellStyle name="Normal 33 2 2 5" xfId="4087"/>
    <cellStyle name="Normal 33 2 3" xfId="2804"/>
    <cellStyle name="Normal 33 2 3 2" xfId="4436"/>
    <cellStyle name="Normal 33 2 4" xfId="3216"/>
    <cellStyle name="Normal 33 2 4 2" xfId="4839"/>
    <cellStyle name="Normal 33 2 5" xfId="3619"/>
    <cellStyle name="Normal 33 2 5 2" xfId="5242"/>
    <cellStyle name="Normal 33 2 6" xfId="4033"/>
    <cellStyle name="Normal 33 3" xfId="932"/>
    <cellStyle name="Normal 33 3 2" xfId="987"/>
    <cellStyle name="Normal 33 3 2 2" xfId="2868"/>
    <cellStyle name="Normal 33 3 2 2 2" xfId="4500"/>
    <cellStyle name="Normal 33 3 2 3" xfId="3280"/>
    <cellStyle name="Normal 33 3 2 3 2" xfId="4903"/>
    <cellStyle name="Normal 33 3 2 4" xfId="3683"/>
    <cellStyle name="Normal 33 3 2 4 2" xfId="5306"/>
    <cellStyle name="Normal 33 3 2 5" xfId="4097"/>
    <cellStyle name="Normal 33 3 3" xfId="2814"/>
    <cellStyle name="Normal 33 3 3 2" xfId="4446"/>
    <cellStyle name="Normal 33 3 4" xfId="3226"/>
    <cellStyle name="Normal 33 3 4 2" xfId="4849"/>
    <cellStyle name="Normal 33 3 5" xfId="3629"/>
    <cellStyle name="Normal 33 3 5 2" xfId="5252"/>
    <cellStyle name="Normal 33 3 6" xfId="4043"/>
    <cellStyle name="Normal 33 4" xfId="942"/>
    <cellStyle name="Normal 33 4 2" xfId="997"/>
    <cellStyle name="Normal 33 4 2 2" xfId="2878"/>
    <cellStyle name="Normal 33 4 2 2 2" xfId="4510"/>
    <cellStyle name="Normal 33 4 2 3" xfId="3290"/>
    <cellStyle name="Normal 33 4 2 3 2" xfId="4913"/>
    <cellStyle name="Normal 33 4 2 4" xfId="3693"/>
    <cellStyle name="Normal 33 4 2 4 2" xfId="5316"/>
    <cellStyle name="Normal 33 4 2 5" xfId="4107"/>
    <cellStyle name="Normal 33 4 3" xfId="2824"/>
    <cellStyle name="Normal 33 4 3 2" xfId="4456"/>
    <cellStyle name="Normal 33 4 4" xfId="3236"/>
    <cellStyle name="Normal 33 4 4 2" xfId="4859"/>
    <cellStyle name="Normal 33 4 5" xfId="3639"/>
    <cellStyle name="Normal 33 4 5 2" xfId="5262"/>
    <cellStyle name="Normal 33 4 6" xfId="4053"/>
    <cellStyle name="Normal 33 5" xfId="967"/>
    <cellStyle name="Normal 33 5 2" xfId="2848"/>
    <cellStyle name="Normal 33 5 2 2" xfId="4480"/>
    <cellStyle name="Normal 33 5 3" xfId="3260"/>
    <cellStyle name="Normal 33 5 3 2" xfId="4883"/>
    <cellStyle name="Normal 33 5 4" xfId="3663"/>
    <cellStyle name="Normal 33 5 4 2" xfId="5286"/>
    <cellStyle name="Normal 33 5 5" xfId="4077"/>
    <cellStyle name="Normal 33 6" xfId="957"/>
    <cellStyle name="Normal 33 6 2" xfId="2838"/>
    <cellStyle name="Normal 33 6 2 2" xfId="4470"/>
    <cellStyle name="Normal 33 6 3" xfId="3250"/>
    <cellStyle name="Normal 33 6 3 2" xfId="4873"/>
    <cellStyle name="Normal 33 6 4" xfId="3653"/>
    <cellStyle name="Normal 33 6 4 2" xfId="5276"/>
    <cellStyle name="Normal 33 6 5" xfId="4067"/>
    <cellStyle name="Normal 33 7" xfId="2656"/>
    <cellStyle name="Normal 33 8" xfId="2794"/>
    <cellStyle name="Normal 33 8 2" xfId="4426"/>
    <cellStyle name="Normal 33 9" xfId="3206"/>
    <cellStyle name="Normal 33 9 2" xfId="4829"/>
    <cellStyle name="Normal 34" xfId="826"/>
    <cellStyle name="Normal 34 2" xfId="2657"/>
    <cellStyle name="Normal 35" xfId="827"/>
    <cellStyle name="Normal 35 2" xfId="2658"/>
    <cellStyle name="Normal 36" xfId="828"/>
    <cellStyle name="Normal 36 2" xfId="2659"/>
    <cellStyle name="Normal 37" xfId="829"/>
    <cellStyle name="Normal 37 2" xfId="2660"/>
    <cellStyle name="Normal 38" xfId="830"/>
    <cellStyle name="Normal 38 2" xfId="2661"/>
    <cellStyle name="Normal 39" xfId="831"/>
    <cellStyle name="Normal 39 2" xfId="2662"/>
    <cellStyle name="Normal 4" xfId="269"/>
    <cellStyle name="Normal 4 10" xfId="1819"/>
    <cellStyle name="Normal 4 2" xfId="270"/>
    <cellStyle name="Normal 4 2 2" xfId="832"/>
    <cellStyle name="Normal 4 2 3" xfId="592"/>
    <cellStyle name="Normal 4 3" xfId="833"/>
    <cellStyle name="Normal 4 3 2" xfId="1605"/>
    <cellStyle name="Normal 4 3 2 2" xfId="1606"/>
    <cellStyle name="Normal 4 3 2 2 2" xfId="1607"/>
    <cellStyle name="Normal 4 3 2 2 2 2" xfId="3142"/>
    <cellStyle name="Normal 4 3 2 2 2 2 2" xfId="4774"/>
    <cellStyle name="Normal 4 3 2 2 2 3" xfId="3554"/>
    <cellStyle name="Normal 4 3 2 2 2 3 2" xfId="5177"/>
    <cellStyle name="Normal 4 3 2 2 2 4" xfId="3957"/>
    <cellStyle name="Normal 4 3 2 2 2 4 2" xfId="5580"/>
    <cellStyle name="Normal 4 3 2 2 2 5" xfId="4371"/>
    <cellStyle name="Normal 4 3 2 2 3" xfId="3141"/>
    <cellStyle name="Normal 4 3 2 2 3 2" xfId="4773"/>
    <cellStyle name="Normal 4 3 2 2 4" xfId="3553"/>
    <cellStyle name="Normal 4 3 2 2 4 2" xfId="5176"/>
    <cellStyle name="Normal 4 3 2 2 5" xfId="3956"/>
    <cellStyle name="Normal 4 3 2 2 5 2" xfId="5579"/>
    <cellStyle name="Normal 4 3 2 2 6" xfId="4370"/>
    <cellStyle name="Normal 4 3 2 3" xfId="1608"/>
    <cellStyle name="Normal 4 3 2 3 2" xfId="3143"/>
    <cellStyle name="Normal 4 3 2 3 2 2" xfId="4775"/>
    <cellStyle name="Normal 4 3 2 3 3" xfId="3555"/>
    <cellStyle name="Normal 4 3 2 3 3 2" xfId="5178"/>
    <cellStyle name="Normal 4 3 2 3 4" xfId="3958"/>
    <cellStyle name="Normal 4 3 2 3 4 2" xfId="5581"/>
    <cellStyle name="Normal 4 3 2 3 5" xfId="4372"/>
    <cellStyle name="Normal 4 3 2 4" xfId="1609"/>
    <cellStyle name="Normal 4 3 2 4 2" xfId="3144"/>
    <cellStyle name="Normal 4 3 2 4 2 2" xfId="4776"/>
    <cellStyle name="Normal 4 3 2 4 3" xfId="3556"/>
    <cellStyle name="Normal 4 3 2 4 3 2" xfId="5179"/>
    <cellStyle name="Normal 4 3 2 4 4" xfId="3959"/>
    <cellStyle name="Normal 4 3 2 4 4 2" xfId="5582"/>
    <cellStyle name="Normal 4 3 2 4 5" xfId="4373"/>
    <cellStyle name="Normal 4 3 2 5" xfId="3140"/>
    <cellStyle name="Normal 4 3 2 5 2" xfId="4772"/>
    <cellStyle name="Normal 4 3 2 6" xfId="3552"/>
    <cellStyle name="Normal 4 3 2 6 2" xfId="5175"/>
    <cellStyle name="Normal 4 3 2 7" xfId="3955"/>
    <cellStyle name="Normal 4 3 2 7 2" xfId="5578"/>
    <cellStyle name="Normal 4 3 2 8" xfId="4369"/>
    <cellStyle name="Normal 4 3 3" xfId="1610"/>
    <cellStyle name="Normal 4 3 3 2" xfId="1611"/>
    <cellStyle name="Normal 4 3 3 2 2" xfId="3146"/>
    <cellStyle name="Normal 4 3 3 2 2 2" xfId="4778"/>
    <cellStyle name="Normal 4 3 3 2 3" xfId="3558"/>
    <cellStyle name="Normal 4 3 3 2 3 2" xfId="5181"/>
    <cellStyle name="Normal 4 3 3 2 4" xfId="3961"/>
    <cellStyle name="Normal 4 3 3 2 4 2" xfId="5584"/>
    <cellStyle name="Normal 4 3 3 2 5" xfId="4375"/>
    <cellStyle name="Normal 4 3 3 3" xfId="3145"/>
    <cellStyle name="Normal 4 3 3 3 2" xfId="4777"/>
    <cellStyle name="Normal 4 3 3 4" xfId="3557"/>
    <cellStyle name="Normal 4 3 3 4 2" xfId="5180"/>
    <cellStyle name="Normal 4 3 3 5" xfId="3960"/>
    <cellStyle name="Normal 4 3 3 5 2" xfId="5583"/>
    <cellStyle name="Normal 4 3 3 6" xfId="4374"/>
    <cellStyle name="Normal 4 3 4" xfId="1612"/>
    <cellStyle name="Normal 4 3 4 2" xfId="3147"/>
    <cellStyle name="Normal 4 3 4 2 2" xfId="4779"/>
    <cellStyle name="Normal 4 3 4 3" xfId="3559"/>
    <cellStyle name="Normal 4 3 4 3 2" xfId="5182"/>
    <cellStyle name="Normal 4 3 4 4" xfId="3962"/>
    <cellStyle name="Normal 4 3 4 4 2" xfId="5585"/>
    <cellStyle name="Normal 4 3 4 5" xfId="4376"/>
    <cellStyle name="Normal 4 3 5" xfId="1613"/>
    <cellStyle name="Normal 4 3 5 2" xfId="3148"/>
    <cellStyle name="Normal 4 3 5 2 2" xfId="4780"/>
    <cellStyle name="Normal 4 3 5 3" xfId="3560"/>
    <cellStyle name="Normal 4 3 5 3 2" xfId="5183"/>
    <cellStyle name="Normal 4 3 5 4" xfId="3963"/>
    <cellStyle name="Normal 4 3 5 4 2" xfId="5586"/>
    <cellStyle name="Normal 4 3 5 5" xfId="4377"/>
    <cellStyle name="Normal 4 3 6" xfId="1614"/>
    <cellStyle name="Normal 4 3 6 2" xfId="3149"/>
    <cellStyle name="Normal 4 3 6 2 2" xfId="4781"/>
    <cellStyle name="Normal 4 3 6 3" xfId="3561"/>
    <cellStyle name="Normal 4 3 6 3 2" xfId="5184"/>
    <cellStyle name="Normal 4 3 6 4" xfId="3964"/>
    <cellStyle name="Normal 4 3 6 4 2" xfId="5587"/>
    <cellStyle name="Normal 4 3 6 5" xfId="4378"/>
    <cellStyle name="Normal 4 3 7" xfId="1604"/>
    <cellStyle name="Normal 4 4" xfId="834"/>
    <cellStyle name="Normal 4 4 2" xfId="1616"/>
    <cellStyle name="Normal 4 4 2 2" xfId="1617"/>
    <cellStyle name="Normal 4 4 2 2 2" xfId="3152"/>
    <cellStyle name="Normal 4 4 2 2 2 2" xfId="4784"/>
    <cellStyle name="Normal 4 4 2 2 3" xfId="3564"/>
    <cellStyle name="Normal 4 4 2 2 3 2" xfId="5187"/>
    <cellStyle name="Normal 4 4 2 2 4" xfId="3967"/>
    <cellStyle name="Normal 4 4 2 2 4 2" xfId="5590"/>
    <cellStyle name="Normal 4 4 2 2 5" xfId="4381"/>
    <cellStyle name="Normal 4 4 2 3" xfId="3151"/>
    <cellStyle name="Normal 4 4 2 3 2" xfId="4783"/>
    <cellStyle name="Normal 4 4 2 4" xfId="3563"/>
    <cellStyle name="Normal 4 4 2 4 2" xfId="5186"/>
    <cellStyle name="Normal 4 4 2 5" xfId="3966"/>
    <cellStyle name="Normal 4 4 2 5 2" xfId="5589"/>
    <cellStyle name="Normal 4 4 2 6" xfId="4380"/>
    <cellStyle name="Normal 4 4 3" xfId="1618"/>
    <cellStyle name="Normal 4 4 3 2" xfId="3153"/>
    <cellStyle name="Normal 4 4 3 2 2" xfId="4785"/>
    <cellStyle name="Normal 4 4 3 3" xfId="3565"/>
    <cellStyle name="Normal 4 4 3 3 2" xfId="5188"/>
    <cellStyle name="Normal 4 4 3 4" xfId="3968"/>
    <cellStyle name="Normal 4 4 3 4 2" xfId="5591"/>
    <cellStyle name="Normal 4 4 3 5" xfId="4382"/>
    <cellStyle name="Normal 4 4 4" xfId="1619"/>
    <cellStyle name="Normal 4 4 4 2" xfId="3154"/>
    <cellStyle name="Normal 4 4 4 2 2" xfId="4786"/>
    <cellStyle name="Normal 4 4 4 3" xfId="3566"/>
    <cellStyle name="Normal 4 4 4 3 2" xfId="5189"/>
    <cellStyle name="Normal 4 4 4 4" xfId="3969"/>
    <cellStyle name="Normal 4 4 4 4 2" xfId="5592"/>
    <cellStyle name="Normal 4 4 4 5" xfId="4383"/>
    <cellStyle name="Normal 4 4 5" xfId="1615"/>
    <cellStyle name="Normal 4 4 5 2" xfId="3150"/>
    <cellStyle name="Normal 4 4 5 2 2" xfId="4782"/>
    <cellStyle name="Normal 4 4 5 3" xfId="3562"/>
    <cellStyle name="Normal 4 4 5 3 2" xfId="5185"/>
    <cellStyle name="Normal 4 4 5 4" xfId="3965"/>
    <cellStyle name="Normal 4 4 5 4 2" xfId="5588"/>
    <cellStyle name="Normal 4 4 5 5" xfId="4379"/>
    <cellStyle name="Normal 4 5" xfId="1620"/>
    <cellStyle name="Normal 4 5 2" xfId="1621"/>
    <cellStyle name="Normal 4 5 2 2" xfId="3156"/>
    <cellStyle name="Normal 4 5 2 2 2" xfId="4788"/>
    <cellStyle name="Normal 4 5 2 3" xfId="3568"/>
    <cellStyle name="Normal 4 5 2 3 2" xfId="5191"/>
    <cellStyle name="Normal 4 5 2 4" xfId="3971"/>
    <cellStyle name="Normal 4 5 2 4 2" xfId="5594"/>
    <cellStyle name="Normal 4 5 2 5" xfId="4385"/>
    <cellStyle name="Normal 4 5 3" xfId="3155"/>
    <cellStyle name="Normal 4 5 3 2" xfId="4787"/>
    <cellStyle name="Normal 4 5 4" xfId="3567"/>
    <cellStyle name="Normal 4 5 4 2" xfId="5190"/>
    <cellStyle name="Normal 4 5 5" xfId="3970"/>
    <cellStyle name="Normal 4 5 5 2" xfId="5593"/>
    <cellStyle name="Normal 4 5 6" xfId="4384"/>
    <cellStyle name="Normal 4 6" xfId="1622"/>
    <cellStyle name="Normal 4 6 2" xfId="3157"/>
    <cellStyle name="Normal 4 6 2 2" xfId="4789"/>
    <cellStyle name="Normal 4 6 3" xfId="3569"/>
    <cellStyle name="Normal 4 6 3 2" xfId="5192"/>
    <cellStyle name="Normal 4 6 4" xfId="3972"/>
    <cellStyle name="Normal 4 6 4 2" xfId="5595"/>
    <cellStyle name="Normal 4 6 5" xfId="4386"/>
    <cellStyle name="Normal 4 7" xfId="1623"/>
    <cellStyle name="Normal 4 7 2" xfId="3158"/>
    <cellStyle name="Normal 4 7 2 2" xfId="4790"/>
    <cellStyle name="Normal 4 7 3" xfId="3570"/>
    <cellStyle name="Normal 4 7 3 2" xfId="5193"/>
    <cellStyle name="Normal 4 7 4" xfId="3973"/>
    <cellStyle name="Normal 4 7 4 2" xfId="5596"/>
    <cellStyle name="Normal 4 7 5" xfId="4387"/>
    <cellStyle name="Normal 4 8" xfId="1624"/>
    <cellStyle name="Normal 4 9" xfId="591"/>
    <cellStyle name="Normal 4_2011 GG TrueUp Adjust to 2013 " xfId="271"/>
    <cellStyle name="Normal 40" xfId="835"/>
    <cellStyle name="Normal 40 2" xfId="2663"/>
    <cellStyle name="Normal 41" xfId="836"/>
    <cellStyle name="Normal 41 2" xfId="2664"/>
    <cellStyle name="Normal 42" xfId="837"/>
    <cellStyle name="Normal 42 2" xfId="2665"/>
    <cellStyle name="Normal 43" xfId="838"/>
    <cellStyle name="Normal 43 2" xfId="2666"/>
    <cellStyle name="Normal 44" xfId="839"/>
    <cellStyle name="Normal 44 2" xfId="2667"/>
    <cellStyle name="Normal 45" xfId="840"/>
    <cellStyle name="Normal 45 2" xfId="2668"/>
    <cellStyle name="Normal 46" xfId="841"/>
    <cellStyle name="Normal 46 2" xfId="2669"/>
    <cellStyle name="Normal 47" xfId="842"/>
    <cellStyle name="Normal 47 2" xfId="2670"/>
    <cellStyle name="Normal 48" xfId="843"/>
    <cellStyle name="Normal 48 2" xfId="2671"/>
    <cellStyle name="Normal 49" xfId="844"/>
    <cellStyle name="Normal 49 2" xfId="2672"/>
    <cellStyle name="Normal 5" xfId="593"/>
    <cellStyle name="Normal 5 2" xfId="845"/>
    <cellStyle name="Normal 5 2 2" xfId="1626"/>
    <cellStyle name="Normal 5 2 3" xfId="1627"/>
    <cellStyle name="Normal 5 2 3 2" xfId="3159"/>
    <cellStyle name="Normal 5 2 3 2 2" xfId="4791"/>
    <cellStyle name="Normal 5 2 3 3" xfId="3571"/>
    <cellStyle name="Normal 5 2 3 3 2" xfId="5194"/>
    <cellStyle name="Normal 5 2 3 4" xfId="3974"/>
    <cellStyle name="Normal 5 2 3 4 2" xfId="5597"/>
    <cellStyle name="Normal 5 2 3 5" xfId="4388"/>
    <cellStyle name="Normal 5 2 4" xfId="1625"/>
    <cellStyle name="Normal 5 3" xfId="846"/>
    <cellStyle name="Normal 5 3 2" xfId="1628"/>
    <cellStyle name="Normal 5 4" xfId="1629"/>
    <cellStyle name="Normal 5 4 2" xfId="3160"/>
    <cellStyle name="Normal 5 4 2 2" xfId="4792"/>
    <cellStyle name="Normal 5 4 3" xfId="3572"/>
    <cellStyle name="Normal 5 4 3 2" xfId="5195"/>
    <cellStyle name="Normal 5 4 4" xfId="3975"/>
    <cellStyle name="Normal 5 4 4 2" xfId="5598"/>
    <cellStyle name="Normal 5 4 5" xfId="4389"/>
    <cellStyle name="Normal 5 5" xfId="1630"/>
    <cellStyle name="Normal 5 6" xfId="2673"/>
    <cellStyle name="Normal 5 7" xfId="3182"/>
    <cellStyle name="Normal 50" xfId="847"/>
    <cellStyle name="Normal 50 2" xfId="2674"/>
    <cellStyle name="Normal 51" xfId="848"/>
    <cellStyle name="Normal 51 2" xfId="2675"/>
    <cellStyle name="Normal 52" xfId="849"/>
    <cellStyle name="Normal 52 2" xfId="2676"/>
    <cellStyle name="Normal 53" xfId="850"/>
    <cellStyle name="Normal 53 2" xfId="2677"/>
    <cellStyle name="Normal 54" xfId="851"/>
    <cellStyle name="Normal 54 2" xfId="2678"/>
    <cellStyle name="Normal 55" xfId="852"/>
    <cellStyle name="Normal 55 2" xfId="2679"/>
    <cellStyle name="Normal 56" xfId="853"/>
    <cellStyle name="Normal 56 2" xfId="2680"/>
    <cellStyle name="Normal 57" xfId="854"/>
    <cellStyle name="Normal 57 2" xfId="2681"/>
    <cellStyle name="Normal 58" xfId="855"/>
    <cellStyle name="Normal 58 2" xfId="2682"/>
    <cellStyle name="Normal 59" xfId="856"/>
    <cellStyle name="Normal 59 2" xfId="2683"/>
    <cellStyle name="Normal 6" xfId="594"/>
    <cellStyle name="Normal 6 2" xfId="857"/>
    <cellStyle name="Normal 6 3" xfId="858"/>
    <cellStyle name="Normal 6 3 2" xfId="1631"/>
    <cellStyle name="Normal 6 4" xfId="1632"/>
    <cellStyle name="Normal 6 4 2" xfId="3161"/>
    <cellStyle name="Normal 6 4 2 2" xfId="4793"/>
    <cellStyle name="Normal 6 4 3" xfId="3573"/>
    <cellStyle name="Normal 6 4 3 2" xfId="5196"/>
    <cellStyle name="Normal 6 4 4" xfId="3976"/>
    <cellStyle name="Normal 6 4 4 2" xfId="5599"/>
    <cellStyle name="Normal 6 4 5" xfId="4390"/>
    <cellStyle name="Normal 6 5" xfId="1633"/>
    <cellStyle name="Normal 6 6" xfId="2684"/>
    <cellStyle name="Normal 6 7" xfId="3185"/>
    <cellStyle name="Normal 60" xfId="859"/>
    <cellStyle name="Normal 60 2" xfId="2685"/>
    <cellStyle name="Normal 61" xfId="860"/>
    <cellStyle name="Normal 61 2" xfId="2686"/>
    <cellStyle name="Normal 62" xfId="861"/>
    <cellStyle name="Normal 62 2" xfId="2687"/>
    <cellStyle name="Normal 63" xfId="862"/>
    <cellStyle name="Normal 63 10" xfId="3207"/>
    <cellStyle name="Normal 63 10 2" xfId="4830"/>
    <cellStyle name="Normal 63 11" xfId="3610"/>
    <cellStyle name="Normal 63 11 2" xfId="5233"/>
    <cellStyle name="Normal 63 12" xfId="4024"/>
    <cellStyle name="Normal 63 2" xfId="923"/>
    <cellStyle name="Normal 63 2 2" xfId="978"/>
    <cellStyle name="Normal 63 2 2 2" xfId="2859"/>
    <cellStyle name="Normal 63 2 2 2 2" xfId="4491"/>
    <cellStyle name="Normal 63 2 2 3" xfId="3271"/>
    <cellStyle name="Normal 63 2 2 3 2" xfId="4894"/>
    <cellStyle name="Normal 63 2 2 4" xfId="3674"/>
    <cellStyle name="Normal 63 2 2 4 2" xfId="5297"/>
    <cellStyle name="Normal 63 2 2 5" xfId="4088"/>
    <cellStyle name="Normal 63 2 3" xfId="1635"/>
    <cellStyle name="Normal 63 2 4" xfId="2805"/>
    <cellStyle name="Normal 63 2 4 2" xfId="4437"/>
    <cellStyle name="Normal 63 2 5" xfId="3217"/>
    <cellStyle name="Normal 63 2 5 2" xfId="4840"/>
    <cellStyle name="Normal 63 2 6" xfId="3620"/>
    <cellStyle name="Normal 63 2 6 2" xfId="5243"/>
    <cellStyle name="Normal 63 2 7" xfId="4034"/>
    <cellStyle name="Normal 63 3" xfId="933"/>
    <cellStyle name="Normal 63 3 2" xfId="988"/>
    <cellStyle name="Normal 63 3 2 2" xfId="2869"/>
    <cellStyle name="Normal 63 3 2 2 2" xfId="4501"/>
    <cellStyle name="Normal 63 3 2 3" xfId="3281"/>
    <cellStyle name="Normal 63 3 2 3 2" xfId="4904"/>
    <cellStyle name="Normal 63 3 2 4" xfId="3684"/>
    <cellStyle name="Normal 63 3 2 4 2" xfId="5307"/>
    <cellStyle name="Normal 63 3 2 5" xfId="4098"/>
    <cellStyle name="Normal 63 3 3" xfId="2815"/>
    <cellStyle name="Normal 63 3 3 2" xfId="4447"/>
    <cellStyle name="Normal 63 3 4" xfId="3227"/>
    <cellStyle name="Normal 63 3 4 2" xfId="4850"/>
    <cellStyle name="Normal 63 3 5" xfId="3630"/>
    <cellStyle name="Normal 63 3 5 2" xfId="5253"/>
    <cellStyle name="Normal 63 3 6" xfId="4044"/>
    <cellStyle name="Normal 63 4" xfId="943"/>
    <cellStyle name="Normal 63 4 2" xfId="998"/>
    <cellStyle name="Normal 63 4 2 2" xfId="2879"/>
    <cellStyle name="Normal 63 4 2 2 2" xfId="4511"/>
    <cellStyle name="Normal 63 4 2 3" xfId="3291"/>
    <cellStyle name="Normal 63 4 2 3 2" xfId="4914"/>
    <cellStyle name="Normal 63 4 2 4" xfId="3694"/>
    <cellStyle name="Normal 63 4 2 4 2" xfId="5317"/>
    <cellStyle name="Normal 63 4 2 5" xfId="4108"/>
    <cellStyle name="Normal 63 4 3" xfId="2825"/>
    <cellStyle name="Normal 63 4 3 2" xfId="4457"/>
    <cellStyle name="Normal 63 4 4" xfId="3237"/>
    <cellStyle name="Normal 63 4 4 2" xfId="4860"/>
    <cellStyle name="Normal 63 4 5" xfId="3640"/>
    <cellStyle name="Normal 63 4 5 2" xfId="5263"/>
    <cellStyle name="Normal 63 4 6" xfId="4054"/>
    <cellStyle name="Normal 63 5" xfId="968"/>
    <cellStyle name="Normal 63 5 2" xfId="2849"/>
    <cellStyle name="Normal 63 5 2 2" xfId="4481"/>
    <cellStyle name="Normal 63 5 3" xfId="3261"/>
    <cellStyle name="Normal 63 5 3 2" xfId="4884"/>
    <cellStyle name="Normal 63 5 4" xfId="3664"/>
    <cellStyle name="Normal 63 5 4 2" xfId="5287"/>
    <cellStyle name="Normal 63 5 5" xfId="4078"/>
    <cellStyle name="Normal 63 6" xfId="958"/>
    <cellStyle name="Normal 63 6 2" xfId="2839"/>
    <cellStyle name="Normal 63 6 2 2" xfId="4471"/>
    <cellStyle name="Normal 63 6 3" xfId="3251"/>
    <cellStyle name="Normal 63 6 3 2" xfId="4874"/>
    <cellStyle name="Normal 63 6 4" xfId="3654"/>
    <cellStyle name="Normal 63 6 4 2" xfId="5277"/>
    <cellStyle name="Normal 63 6 5" xfId="4068"/>
    <cellStyle name="Normal 63 7" xfId="1634"/>
    <cellStyle name="Normal 63 8" xfId="2688"/>
    <cellStyle name="Normal 63 9" xfId="2795"/>
    <cellStyle name="Normal 63 9 2" xfId="4427"/>
    <cellStyle name="Normal 64" xfId="863"/>
    <cellStyle name="Normal 64 10" xfId="3208"/>
    <cellStyle name="Normal 64 10 2" xfId="4831"/>
    <cellStyle name="Normal 64 11" xfId="3611"/>
    <cellStyle name="Normal 64 11 2" xfId="5234"/>
    <cellStyle name="Normal 64 12" xfId="4025"/>
    <cellStyle name="Normal 64 2" xfId="924"/>
    <cellStyle name="Normal 64 2 2" xfId="979"/>
    <cellStyle name="Normal 64 2 2 2" xfId="2860"/>
    <cellStyle name="Normal 64 2 2 2 2" xfId="4492"/>
    <cellStyle name="Normal 64 2 2 3" xfId="3272"/>
    <cellStyle name="Normal 64 2 2 3 2" xfId="4895"/>
    <cellStyle name="Normal 64 2 2 4" xfId="3675"/>
    <cellStyle name="Normal 64 2 2 4 2" xfId="5298"/>
    <cellStyle name="Normal 64 2 2 5" xfId="4089"/>
    <cellStyle name="Normal 64 2 3" xfId="1637"/>
    <cellStyle name="Normal 64 2 4" xfId="2806"/>
    <cellStyle name="Normal 64 2 4 2" xfId="4438"/>
    <cellStyle name="Normal 64 2 5" xfId="3218"/>
    <cellStyle name="Normal 64 2 5 2" xfId="4841"/>
    <cellStyle name="Normal 64 2 6" xfId="3621"/>
    <cellStyle name="Normal 64 2 6 2" xfId="5244"/>
    <cellStyle name="Normal 64 2 7" xfId="4035"/>
    <cellStyle name="Normal 64 3" xfId="934"/>
    <cellStyle name="Normal 64 3 2" xfId="989"/>
    <cellStyle name="Normal 64 3 2 2" xfId="2870"/>
    <cellStyle name="Normal 64 3 2 2 2" xfId="4502"/>
    <cellStyle name="Normal 64 3 2 3" xfId="3282"/>
    <cellStyle name="Normal 64 3 2 3 2" xfId="4905"/>
    <cellStyle name="Normal 64 3 2 4" xfId="3685"/>
    <cellStyle name="Normal 64 3 2 4 2" xfId="5308"/>
    <cellStyle name="Normal 64 3 2 5" xfId="4099"/>
    <cellStyle name="Normal 64 3 3" xfId="2816"/>
    <cellStyle name="Normal 64 3 3 2" xfId="4448"/>
    <cellStyle name="Normal 64 3 4" xfId="3228"/>
    <cellStyle name="Normal 64 3 4 2" xfId="4851"/>
    <cellStyle name="Normal 64 3 5" xfId="3631"/>
    <cellStyle name="Normal 64 3 5 2" xfId="5254"/>
    <cellStyle name="Normal 64 3 6" xfId="4045"/>
    <cellStyle name="Normal 64 4" xfId="944"/>
    <cellStyle name="Normal 64 4 2" xfId="999"/>
    <cellStyle name="Normal 64 4 2 2" xfId="2880"/>
    <cellStyle name="Normal 64 4 2 2 2" xfId="4512"/>
    <cellStyle name="Normal 64 4 2 3" xfId="3292"/>
    <cellStyle name="Normal 64 4 2 3 2" xfId="4915"/>
    <cellStyle name="Normal 64 4 2 4" xfId="3695"/>
    <cellStyle name="Normal 64 4 2 4 2" xfId="5318"/>
    <cellStyle name="Normal 64 4 2 5" xfId="4109"/>
    <cellStyle name="Normal 64 4 3" xfId="2826"/>
    <cellStyle name="Normal 64 4 3 2" xfId="4458"/>
    <cellStyle name="Normal 64 4 4" xfId="3238"/>
    <cellStyle name="Normal 64 4 4 2" xfId="4861"/>
    <cellStyle name="Normal 64 4 5" xfId="3641"/>
    <cellStyle name="Normal 64 4 5 2" xfId="5264"/>
    <cellStyle name="Normal 64 4 6" xfId="4055"/>
    <cellStyle name="Normal 64 5" xfId="969"/>
    <cellStyle name="Normal 64 5 2" xfId="2850"/>
    <cellStyle name="Normal 64 5 2 2" xfId="4482"/>
    <cellStyle name="Normal 64 5 3" xfId="3262"/>
    <cellStyle name="Normal 64 5 3 2" xfId="4885"/>
    <cellStyle name="Normal 64 5 4" xfId="3665"/>
    <cellStyle name="Normal 64 5 4 2" xfId="5288"/>
    <cellStyle name="Normal 64 5 5" xfId="4079"/>
    <cellStyle name="Normal 64 6" xfId="959"/>
    <cellStyle name="Normal 64 6 2" xfId="2840"/>
    <cellStyle name="Normal 64 6 2 2" xfId="4472"/>
    <cellStyle name="Normal 64 6 3" xfId="3252"/>
    <cellStyle name="Normal 64 6 3 2" xfId="4875"/>
    <cellStyle name="Normal 64 6 4" xfId="3655"/>
    <cellStyle name="Normal 64 6 4 2" xfId="5278"/>
    <cellStyle name="Normal 64 6 5" xfId="4069"/>
    <cellStyle name="Normal 64 7" xfId="1636"/>
    <cellStyle name="Normal 64 8" xfId="2689"/>
    <cellStyle name="Normal 64 9" xfId="2796"/>
    <cellStyle name="Normal 64 9 2" xfId="4428"/>
    <cellStyle name="Normal 65" xfId="864"/>
    <cellStyle name="Normal 65 10" xfId="3209"/>
    <cellStyle name="Normal 65 10 2" xfId="4832"/>
    <cellStyle name="Normal 65 11" xfId="3612"/>
    <cellStyle name="Normal 65 11 2" xfId="5235"/>
    <cellStyle name="Normal 65 12" xfId="4026"/>
    <cellStyle name="Normal 65 2" xfId="925"/>
    <cellStyle name="Normal 65 2 2" xfId="980"/>
    <cellStyle name="Normal 65 2 2 2" xfId="2861"/>
    <cellStyle name="Normal 65 2 2 2 2" xfId="4493"/>
    <cellStyle name="Normal 65 2 2 3" xfId="3273"/>
    <cellStyle name="Normal 65 2 2 3 2" xfId="4896"/>
    <cellStyle name="Normal 65 2 2 4" xfId="3676"/>
    <cellStyle name="Normal 65 2 2 4 2" xfId="5299"/>
    <cellStyle name="Normal 65 2 2 5" xfId="4090"/>
    <cellStyle name="Normal 65 2 3" xfId="1639"/>
    <cellStyle name="Normal 65 2 4" xfId="2807"/>
    <cellStyle name="Normal 65 2 4 2" xfId="4439"/>
    <cellStyle name="Normal 65 2 5" xfId="3219"/>
    <cellStyle name="Normal 65 2 5 2" xfId="4842"/>
    <cellStyle name="Normal 65 2 6" xfId="3622"/>
    <cellStyle name="Normal 65 2 6 2" xfId="5245"/>
    <cellStyle name="Normal 65 2 7" xfId="4036"/>
    <cellStyle name="Normal 65 3" xfId="935"/>
    <cellStyle name="Normal 65 3 2" xfId="990"/>
    <cellStyle name="Normal 65 3 2 2" xfId="2871"/>
    <cellStyle name="Normal 65 3 2 2 2" xfId="4503"/>
    <cellStyle name="Normal 65 3 2 3" xfId="3283"/>
    <cellStyle name="Normal 65 3 2 3 2" xfId="4906"/>
    <cellStyle name="Normal 65 3 2 4" xfId="3686"/>
    <cellStyle name="Normal 65 3 2 4 2" xfId="5309"/>
    <cellStyle name="Normal 65 3 2 5" xfId="4100"/>
    <cellStyle name="Normal 65 3 3" xfId="2817"/>
    <cellStyle name="Normal 65 3 3 2" xfId="4449"/>
    <cellStyle name="Normal 65 3 4" xfId="3229"/>
    <cellStyle name="Normal 65 3 4 2" xfId="4852"/>
    <cellStyle name="Normal 65 3 5" xfId="3632"/>
    <cellStyle name="Normal 65 3 5 2" xfId="5255"/>
    <cellStyle name="Normal 65 3 6" xfId="4046"/>
    <cellStyle name="Normal 65 4" xfId="945"/>
    <cellStyle name="Normal 65 4 2" xfId="1000"/>
    <cellStyle name="Normal 65 4 2 2" xfId="2881"/>
    <cellStyle name="Normal 65 4 2 2 2" xfId="4513"/>
    <cellStyle name="Normal 65 4 2 3" xfId="3293"/>
    <cellStyle name="Normal 65 4 2 3 2" xfId="4916"/>
    <cellStyle name="Normal 65 4 2 4" xfId="3696"/>
    <cellStyle name="Normal 65 4 2 4 2" xfId="5319"/>
    <cellStyle name="Normal 65 4 2 5" xfId="4110"/>
    <cellStyle name="Normal 65 4 3" xfId="2827"/>
    <cellStyle name="Normal 65 4 3 2" xfId="4459"/>
    <cellStyle name="Normal 65 4 4" xfId="3239"/>
    <cellStyle name="Normal 65 4 4 2" xfId="4862"/>
    <cellStyle name="Normal 65 4 5" xfId="3642"/>
    <cellStyle name="Normal 65 4 5 2" xfId="5265"/>
    <cellStyle name="Normal 65 4 6" xfId="4056"/>
    <cellStyle name="Normal 65 5" xfId="970"/>
    <cellStyle name="Normal 65 5 2" xfId="2851"/>
    <cellStyle name="Normal 65 5 2 2" xfId="4483"/>
    <cellStyle name="Normal 65 5 3" xfId="3263"/>
    <cellStyle name="Normal 65 5 3 2" xfId="4886"/>
    <cellStyle name="Normal 65 5 4" xfId="3666"/>
    <cellStyle name="Normal 65 5 4 2" xfId="5289"/>
    <cellStyle name="Normal 65 5 5" xfId="4080"/>
    <cellStyle name="Normal 65 6" xfId="960"/>
    <cellStyle name="Normal 65 6 2" xfId="2841"/>
    <cellStyle name="Normal 65 6 2 2" xfId="4473"/>
    <cellStyle name="Normal 65 6 3" xfId="3253"/>
    <cellStyle name="Normal 65 6 3 2" xfId="4876"/>
    <cellStyle name="Normal 65 6 4" xfId="3656"/>
    <cellStyle name="Normal 65 6 4 2" xfId="5279"/>
    <cellStyle name="Normal 65 6 5" xfId="4070"/>
    <cellStyle name="Normal 65 7" xfId="1638"/>
    <cellStyle name="Normal 65 8" xfId="2690"/>
    <cellStyle name="Normal 65 9" xfId="2797"/>
    <cellStyle name="Normal 65 9 2" xfId="4429"/>
    <cellStyle name="Normal 66" xfId="865"/>
    <cellStyle name="Normal 66 10" xfId="3210"/>
    <cellStyle name="Normal 66 10 2" xfId="4833"/>
    <cellStyle name="Normal 66 11" xfId="3613"/>
    <cellStyle name="Normal 66 11 2" xfId="5236"/>
    <cellStyle name="Normal 66 12" xfId="4027"/>
    <cellStyle name="Normal 66 2" xfId="926"/>
    <cellStyle name="Normal 66 2 2" xfId="981"/>
    <cellStyle name="Normal 66 2 2 2" xfId="2862"/>
    <cellStyle name="Normal 66 2 2 2 2" xfId="4494"/>
    <cellStyle name="Normal 66 2 2 3" xfId="3274"/>
    <cellStyle name="Normal 66 2 2 3 2" xfId="4897"/>
    <cellStyle name="Normal 66 2 2 4" xfId="3677"/>
    <cellStyle name="Normal 66 2 2 4 2" xfId="5300"/>
    <cellStyle name="Normal 66 2 2 5" xfId="4091"/>
    <cellStyle name="Normal 66 2 3" xfId="1641"/>
    <cellStyle name="Normal 66 2 4" xfId="2808"/>
    <cellStyle name="Normal 66 2 4 2" xfId="4440"/>
    <cellStyle name="Normal 66 2 5" xfId="3220"/>
    <cellStyle name="Normal 66 2 5 2" xfId="4843"/>
    <cellStyle name="Normal 66 2 6" xfId="3623"/>
    <cellStyle name="Normal 66 2 6 2" xfId="5246"/>
    <cellStyle name="Normal 66 2 7" xfId="4037"/>
    <cellStyle name="Normal 66 3" xfId="936"/>
    <cellStyle name="Normal 66 3 2" xfId="991"/>
    <cellStyle name="Normal 66 3 2 2" xfId="2872"/>
    <cellStyle name="Normal 66 3 2 2 2" xfId="4504"/>
    <cellStyle name="Normal 66 3 2 3" xfId="3284"/>
    <cellStyle name="Normal 66 3 2 3 2" xfId="4907"/>
    <cellStyle name="Normal 66 3 2 4" xfId="3687"/>
    <cellStyle name="Normal 66 3 2 4 2" xfId="5310"/>
    <cellStyle name="Normal 66 3 2 5" xfId="4101"/>
    <cellStyle name="Normal 66 3 3" xfId="2818"/>
    <cellStyle name="Normal 66 3 3 2" xfId="4450"/>
    <cellStyle name="Normal 66 3 4" xfId="3230"/>
    <cellStyle name="Normal 66 3 4 2" xfId="4853"/>
    <cellStyle name="Normal 66 3 5" xfId="3633"/>
    <cellStyle name="Normal 66 3 5 2" xfId="5256"/>
    <cellStyle name="Normal 66 3 6" xfId="4047"/>
    <cellStyle name="Normal 66 4" xfId="946"/>
    <cellStyle name="Normal 66 4 2" xfId="1001"/>
    <cellStyle name="Normal 66 4 2 2" xfId="2882"/>
    <cellStyle name="Normal 66 4 2 2 2" xfId="4514"/>
    <cellStyle name="Normal 66 4 2 3" xfId="3294"/>
    <cellStyle name="Normal 66 4 2 3 2" xfId="4917"/>
    <cellStyle name="Normal 66 4 2 4" xfId="3697"/>
    <cellStyle name="Normal 66 4 2 4 2" xfId="5320"/>
    <cellStyle name="Normal 66 4 2 5" xfId="4111"/>
    <cellStyle name="Normal 66 4 3" xfId="2828"/>
    <cellStyle name="Normal 66 4 3 2" xfId="4460"/>
    <cellStyle name="Normal 66 4 4" xfId="3240"/>
    <cellStyle name="Normal 66 4 4 2" xfId="4863"/>
    <cellStyle name="Normal 66 4 5" xfId="3643"/>
    <cellStyle name="Normal 66 4 5 2" xfId="5266"/>
    <cellStyle name="Normal 66 4 6" xfId="4057"/>
    <cellStyle name="Normal 66 5" xfId="971"/>
    <cellStyle name="Normal 66 5 2" xfId="2852"/>
    <cellStyle name="Normal 66 5 2 2" xfId="4484"/>
    <cellStyle name="Normal 66 5 3" xfId="3264"/>
    <cellStyle name="Normal 66 5 3 2" xfId="4887"/>
    <cellStyle name="Normal 66 5 4" xfId="3667"/>
    <cellStyle name="Normal 66 5 4 2" xfId="5290"/>
    <cellStyle name="Normal 66 5 5" xfId="4081"/>
    <cellStyle name="Normal 66 6" xfId="961"/>
    <cellStyle name="Normal 66 6 2" xfId="2842"/>
    <cellStyle name="Normal 66 6 2 2" xfId="4474"/>
    <cellStyle name="Normal 66 6 3" xfId="3254"/>
    <cellStyle name="Normal 66 6 3 2" xfId="4877"/>
    <cellStyle name="Normal 66 6 4" xfId="3657"/>
    <cellStyle name="Normal 66 6 4 2" xfId="5280"/>
    <cellStyle name="Normal 66 6 5" xfId="4071"/>
    <cellStyle name="Normal 66 7" xfId="1640"/>
    <cellStyle name="Normal 66 8" xfId="2691"/>
    <cellStyle name="Normal 66 9" xfId="2798"/>
    <cellStyle name="Normal 66 9 2" xfId="4430"/>
    <cellStyle name="Normal 67" xfId="866"/>
    <cellStyle name="Normal 67 10" xfId="3211"/>
    <cellStyle name="Normal 67 10 2" xfId="4834"/>
    <cellStyle name="Normal 67 11" xfId="3614"/>
    <cellStyle name="Normal 67 11 2" xfId="5237"/>
    <cellStyle name="Normal 67 12" xfId="4028"/>
    <cellStyle name="Normal 67 2" xfId="927"/>
    <cellStyle name="Normal 67 2 2" xfId="982"/>
    <cellStyle name="Normal 67 2 2 2" xfId="2863"/>
    <cellStyle name="Normal 67 2 2 2 2" xfId="4495"/>
    <cellStyle name="Normal 67 2 2 3" xfId="3275"/>
    <cellStyle name="Normal 67 2 2 3 2" xfId="4898"/>
    <cellStyle name="Normal 67 2 2 4" xfId="3678"/>
    <cellStyle name="Normal 67 2 2 4 2" xfId="5301"/>
    <cellStyle name="Normal 67 2 2 5" xfId="4092"/>
    <cellStyle name="Normal 67 2 3" xfId="1643"/>
    <cellStyle name="Normal 67 2 4" xfId="2809"/>
    <cellStyle name="Normal 67 2 4 2" xfId="4441"/>
    <cellStyle name="Normal 67 2 5" xfId="3221"/>
    <cellStyle name="Normal 67 2 5 2" xfId="4844"/>
    <cellStyle name="Normal 67 2 6" xfId="3624"/>
    <cellStyle name="Normal 67 2 6 2" xfId="5247"/>
    <cellStyle name="Normal 67 2 7" xfId="4038"/>
    <cellStyle name="Normal 67 3" xfId="937"/>
    <cellStyle name="Normal 67 3 2" xfId="992"/>
    <cellStyle name="Normal 67 3 2 2" xfId="2873"/>
    <cellStyle name="Normal 67 3 2 2 2" xfId="4505"/>
    <cellStyle name="Normal 67 3 2 3" xfId="3285"/>
    <cellStyle name="Normal 67 3 2 3 2" xfId="4908"/>
    <cellStyle name="Normal 67 3 2 4" xfId="3688"/>
    <cellStyle name="Normal 67 3 2 4 2" xfId="5311"/>
    <cellStyle name="Normal 67 3 2 5" xfId="4102"/>
    <cellStyle name="Normal 67 3 3" xfId="2819"/>
    <cellStyle name="Normal 67 3 3 2" xfId="4451"/>
    <cellStyle name="Normal 67 3 4" xfId="3231"/>
    <cellStyle name="Normal 67 3 4 2" xfId="4854"/>
    <cellStyle name="Normal 67 3 5" xfId="3634"/>
    <cellStyle name="Normal 67 3 5 2" xfId="5257"/>
    <cellStyle name="Normal 67 3 6" xfId="4048"/>
    <cellStyle name="Normal 67 4" xfId="947"/>
    <cellStyle name="Normal 67 4 2" xfId="1002"/>
    <cellStyle name="Normal 67 4 2 2" xfId="2883"/>
    <cellStyle name="Normal 67 4 2 2 2" xfId="4515"/>
    <cellStyle name="Normal 67 4 2 3" xfId="3295"/>
    <cellStyle name="Normal 67 4 2 3 2" xfId="4918"/>
    <cellStyle name="Normal 67 4 2 4" xfId="3698"/>
    <cellStyle name="Normal 67 4 2 4 2" xfId="5321"/>
    <cellStyle name="Normal 67 4 2 5" xfId="4112"/>
    <cellStyle name="Normal 67 4 3" xfId="2829"/>
    <cellStyle name="Normal 67 4 3 2" xfId="4461"/>
    <cellStyle name="Normal 67 4 4" xfId="3241"/>
    <cellStyle name="Normal 67 4 4 2" xfId="4864"/>
    <cellStyle name="Normal 67 4 5" xfId="3644"/>
    <cellStyle name="Normal 67 4 5 2" xfId="5267"/>
    <cellStyle name="Normal 67 4 6" xfId="4058"/>
    <cellStyle name="Normal 67 5" xfId="972"/>
    <cellStyle name="Normal 67 5 2" xfId="2853"/>
    <cellStyle name="Normal 67 5 2 2" xfId="4485"/>
    <cellStyle name="Normal 67 5 3" xfId="3265"/>
    <cellStyle name="Normal 67 5 3 2" xfId="4888"/>
    <cellStyle name="Normal 67 5 4" xfId="3668"/>
    <cellStyle name="Normal 67 5 4 2" xfId="5291"/>
    <cellStyle name="Normal 67 5 5" xfId="4082"/>
    <cellStyle name="Normal 67 6" xfId="962"/>
    <cellStyle name="Normal 67 6 2" xfId="2843"/>
    <cellStyle name="Normal 67 6 2 2" xfId="4475"/>
    <cellStyle name="Normal 67 6 3" xfId="3255"/>
    <cellStyle name="Normal 67 6 3 2" xfId="4878"/>
    <cellStyle name="Normal 67 6 4" xfId="3658"/>
    <cellStyle name="Normal 67 6 4 2" xfId="5281"/>
    <cellStyle name="Normal 67 6 5" xfId="4072"/>
    <cellStyle name="Normal 67 7" xfId="1642"/>
    <cellStyle name="Normal 67 8" xfId="2692"/>
    <cellStyle name="Normal 67 9" xfId="2799"/>
    <cellStyle name="Normal 67 9 2" xfId="4431"/>
    <cellStyle name="Normal 68" xfId="867"/>
    <cellStyle name="Normal 68 10" xfId="3212"/>
    <cellStyle name="Normal 68 10 2" xfId="4835"/>
    <cellStyle name="Normal 68 11" xfId="3615"/>
    <cellStyle name="Normal 68 11 2" xfId="5238"/>
    <cellStyle name="Normal 68 12" xfId="4029"/>
    <cellStyle name="Normal 68 2" xfId="928"/>
    <cellStyle name="Normal 68 2 2" xfId="983"/>
    <cellStyle name="Normal 68 2 2 2" xfId="2864"/>
    <cellStyle name="Normal 68 2 2 2 2" xfId="4496"/>
    <cellStyle name="Normal 68 2 2 3" xfId="3276"/>
    <cellStyle name="Normal 68 2 2 3 2" xfId="4899"/>
    <cellStyle name="Normal 68 2 2 4" xfId="3679"/>
    <cellStyle name="Normal 68 2 2 4 2" xfId="5302"/>
    <cellStyle name="Normal 68 2 2 5" xfId="4093"/>
    <cellStyle name="Normal 68 2 3" xfId="1645"/>
    <cellStyle name="Normal 68 2 4" xfId="2810"/>
    <cellStyle name="Normal 68 2 4 2" xfId="4442"/>
    <cellStyle name="Normal 68 2 5" xfId="3222"/>
    <cellStyle name="Normal 68 2 5 2" xfId="4845"/>
    <cellStyle name="Normal 68 2 6" xfId="3625"/>
    <cellStyle name="Normal 68 2 6 2" xfId="5248"/>
    <cellStyle name="Normal 68 2 7" xfId="4039"/>
    <cellStyle name="Normal 68 3" xfId="938"/>
    <cellStyle name="Normal 68 3 2" xfId="993"/>
    <cellStyle name="Normal 68 3 2 2" xfId="2874"/>
    <cellStyle name="Normal 68 3 2 2 2" xfId="4506"/>
    <cellStyle name="Normal 68 3 2 3" xfId="3286"/>
    <cellStyle name="Normal 68 3 2 3 2" xfId="4909"/>
    <cellStyle name="Normal 68 3 2 4" xfId="3689"/>
    <cellStyle name="Normal 68 3 2 4 2" xfId="5312"/>
    <cellStyle name="Normal 68 3 2 5" xfId="4103"/>
    <cellStyle name="Normal 68 3 3" xfId="2820"/>
    <cellStyle name="Normal 68 3 3 2" xfId="4452"/>
    <cellStyle name="Normal 68 3 4" xfId="3232"/>
    <cellStyle name="Normal 68 3 4 2" xfId="4855"/>
    <cellStyle name="Normal 68 3 5" xfId="3635"/>
    <cellStyle name="Normal 68 3 5 2" xfId="5258"/>
    <cellStyle name="Normal 68 3 6" xfId="4049"/>
    <cellStyle name="Normal 68 4" xfId="948"/>
    <cellStyle name="Normal 68 4 2" xfId="1003"/>
    <cellStyle name="Normal 68 4 2 2" xfId="2884"/>
    <cellStyle name="Normal 68 4 2 2 2" xfId="4516"/>
    <cellStyle name="Normal 68 4 2 3" xfId="3296"/>
    <cellStyle name="Normal 68 4 2 3 2" xfId="4919"/>
    <cellStyle name="Normal 68 4 2 4" xfId="3699"/>
    <cellStyle name="Normal 68 4 2 4 2" xfId="5322"/>
    <cellStyle name="Normal 68 4 2 5" xfId="4113"/>
    <cellStyle name="Normal 68 4 3" xfId="2830"/>
    <cellStyle name="Normal 68 4 3 2" xfId="4462"/>
    <cellStyle name="Normal 68 4 4" xfId="3242"/>
    <cellStyle name="Normal 68 4 4 2" xfId="4865"/>
    <cellStyle name="Normal 68 4 5" xfId="3645"/>
    <cellStyle name="Normal 68 4 5 2" xfId="5268"/>
    <cellStyle name="Normal 68 4 6" xfId="4059"/>
    <cellStyle name="Normal 68 5" xfId="973"/>
    <cellStyle name="Normal 68 5 2" xfId="2854"/>
    <cellStyle name="Normal 68 5 2 2" xfId="4486"/>
    <cellStyle name="Normal 68 5 3" xfId="3266"/>
    <cellStyle name="Normal 68 5 3 2" xfId="4889"/>
    <cellStyle name="Normal 68 5 4" xfId="3669"/>
    <cellStyle name="Normal 68 5 4 2" xfId="5292"/>
    <cellStyle name="Normal 68 5 5" xfId="4083"/>
    <cellStyle name="Normal 68 6" xfId="963"/>
    <cellStyle name="Normal 68 6 2" xfId="2844"/>
    <cellStyle name="Normal 68 6 2 2" xfId="4476"/>
    <cellStyle name="Normal 68 6 3" xfId="3256"/>
    <cellStyle name="Normal 68 6 3 2" xfId="4879"/>
    <cellStyle name="Normal 68 6 4" xfId="3659"/>
    <cellStyle name="Normal 68 6 4 2" xfId="5282"/>
    <cellStyle name="Normal 68 6 5" xfId="4073"/>
    <cellStyle name="Normal 68 7" xfId="1644"/>
    <cellStyle name="Normal 68 8" xfId="2693"/>
    <cellStyle name="Normal 68 9" xfId="2800"/>
    <cellStyle name="Normal 68 9 2" xfId="4432"/>
    <cellStyle name="Normal 69" xfId="868"/>
    <cellStyle name="Normal 69 10" xfId="3213"/>
    <cellStyle name="Normal 69 10 2" xfId="4836"/>
    <cellStyle name="Normal 69 11" xfId="3616"/>
    <cellStyle name="Normal 69 11 2" xfId="5239"/>
    <cellStyle name="Normal 69 12" xfId="4030"/>
    <cellStyle name="Normal 69 2" xfId="929"/>
    <cellStyle name="Normal 69 2 2" xfId="984"/>
    <cellStyle name="Normal 69 2 2 2" xfId="2865"/>
    <cellStyle name="Normal 69 2 2 2 2" xfId="4497"/>
    <cellStyle name="Normal 69 2 2 3" xfId="3277"/>
    <cellStyle name="Normal 69 2 2 3 2" xfId="4900"/>
    <cellStyle name="Normal 69 2 2 4" xfId="3680"/>
    <cellStyle name="Normal 69 2 2 4 2" xfId="5303"/>
    <cellStyle name="Normal 69 2 2 5" xfId="4094"/>
    <cellStyle name="Normal 69 2 3" xfId="1647"/>
    <cellStyle name="Normal 69 2 4" xfId="2811"/>
    <cellStyle name="Normal 69 2 4 2" xfId="4443"/>
    <cellStyle name="Normal 69 2 5" xfId="3223"/>
    <cellStyle name="Normal 69 2 5 2" xfId="4846"/>
    <cellStyle name="Normal 69 2 6" xfId="3626"/>
    <cellStyle name="Normal 69 2 6 2" xfId="5249"/>
    <cellStyle name="Normal 69 2 7" xfId="4040"/>
    <cellStyle name="Normal 69 3" xfId="939"/>
    <cellStyle name="Normal 69 3 2" xfId="994"/>
    <cellStyle name="Normal 69 3 2 2" xfId="2875"/>
    <cellStyle name="Normal 69 3 2 2 2" xfId="4507"/>
    <cellStyle name="Normal 69 3 2 3" xfId="3287"/>
    <cellStyle name="Normal 69 3 2 3 2" xfId="4910"/>
    <cellStyle name="Normal 69 3 2 4" xfId="3690"/>
    <cellStyle name="Normal 69 3 2 4 2" xfId="5313"/>
    <cellStyle name="Normal 69 3 2 5" xfId="4104"/>
    <cellStyle name="Normal 69 3 3" xfId="2821"/>
    <cellStyle name="Normal 69 3 3 2" xfId="4453"/>
    <cellStyle name="Normal 69 3 4" xfId="3233"/>
    <cellStyle name="Normal 69 3 4 2" xfId="4856"/>
    <cellStyle name="Normal 69 3 5" xfId="3636"/>
    <cellStyle name="Normal 69 3 5 2" xfId="5259"/>
    <cellStyle name="Normal 69 3 6" xfId="4050"/>
    <cellStyle name="Normal 69 4" xfId="949"/>
    <cellStyle name="Normal 69 4 2" xfId="1004"/>
    <cellStyle name="Normal 69 4 2 2" xfId="2885"/>
    <cellStyle name="Normal 69 4 2 2 2" xfId="4517"/>
    <cellStyle name="Normal 69 4 2 3" xfId="3297"/>
    <cellStyle name="Normal 69 4 2 3 2" xfId="4920"/>
    <cellStyle name="Normal 69 4 2 4" xfId="3700"/>
    <cellStyle name="Normal 69 4 2 4 2" xfId="5323"/>
    <cellStyle name="Normal 69 4 2 5" xfId="4114"/>
    <cellStyle name="Normal 69 4 3" xfId="2831"/>
    <cellStyle name="Normal 69 4 3 2" xfId="4463"/>
    <cellStyle name="Normal 69 4 4" xfId="3243"/>
    <cellStyle name="Normal 69 4 4 2" xfId="4866"/>
    <cellStyle name="Normal 69 4 5" xfId="3646"/>
    <cellStyle name="Normal 69 4 5 2" xfId="5269"/>
    <cellStyle name="Normal 69 4 6" xfId="4060"/>
    <cellStyle name="Normal 69 5" xfId="974"/>
    <cellStyle name="Normal 69 5 2" xfId="2855"/>
    <cellStyle name="Normal 69 5 2 2" xfId="4487"/>
    <cellStyle name="Normal 69 5 3" xfId="3267"/>
    <cellStyle name="Normal 69 5 3 2" xfId="4890"/>
    <cellStyle name="Normal 69 5 4" xfId="3670"/>
    <cellStyle name="Normal 69 5 4 2" xfId="5293"/>
    <cellStyle name="Normal 69 5 5" xfId="4084"/>
    <cellStyle name="Normal 69 6" xfId="964"/>
    <cellStyle name="Normal 69 6 2" xfId="2845"/>
    <cellStyle name="Normal 69 6 2 2" xfId="4477"/>
    <cellStyle name="Normal 69 6 3" xfId="3257"/>
    <cellStyle name="Normal 69 6 3 2" xfId="4880"/>
    <cellStyle name="Normal 69 6 4" xfId="3660"/>
    <cellStyle name="Normal 69 6 4 2" xfId="5283"/>
    <cellStyle name="Normal 69 6 5" xfId="4074"/>
    <cellStyle name="Normal 69 7" xfId="1646"/>
    <cellStyle name="Normal 69 8" xfId="2694"/>
    <cellStyle name="Normal 69 9" xfId="2801"/>
    <cellStyle name="Normal 69 9 2" xfId="4433"/>
    <cellStyle name="Normal 7" xfId="595"/>
    <cellStyle name="Normal 7 2" xfId="869"/>
    <cellStyle name="Normal 7 3" xfId="1648"/>
    <cellStyle name="Normal 7 4" xfId="1649"/>
    <cellStyle name="Normal 7 4 2" xfId="3162"/>
    <cellStyle name="Normal 7 4 2 2" xfId="4794"/>
    <cellStyle name="Normal 7 4 3" xfId="3574"/>
    <cellStyle name="Normal 7 4 3 2" xfId="5197"/>
    <cellStyle name="Normal 7 4 4" xfId="3977"/>
    <cellStyle name="Normal 7 4 4 2" xfId="5600"/>
    <cellStyle name="Normal 7 4 5" xfId="4391"/>
    <cellStyle name="Normal 7 5" xfId="2695"/>
    <cellStyle name="Normal 70" xfId="870"/>
    <cellStyle name="Normal 70 10" xfId="3214"/>
    <cellStyle name="Normal 70 10 2" xfId="4837"/>
    <cellStyle name="Normal 70 11" xfId="3617"/>
    <cellStyle name="Normal 70 11 2" xfId="5240"/>
    <cellStyle name="Normal 70 12" xfId="4031"/>
    <cellStyle name="Normal 70 2" xfId="930"/>
    <cellStyle name="Normal 70 2 2" xfId="985"/>
    <cellStyle name="Normal 70 2 2 2" xfId="2866"/>
    <cellStyle name="Normal 70 2 2 2 2" xfId="4498"/>
    <cellStyle name="Normal 70 2 2 3" xfId="3278"/>
    <cellStyle name="Normal 70 2 2 3 2" xfId="4901"/>
    <cellStyle name="Normal 70 2 2 4" xfId="3681"/>
    <cellStyle name="Normal 70 2 2 4 2" xfId="5304"/>
    <cellStyle name="Normal 70 2 2 5" xfId="4095"/>
    <cellStyle name="Normal 70 2 3" xfId="1651"/>
    <cellStyle name="Normal 70 2 4" xfId="2812"/>
    <cellStyle name="Normal 70 2 4 2" xfId="4444"/>
    <cellStyle name="Normal 70 2 5" xfId="3224"/>
    <cellStyle name="Normal 70 2 5 2" xfId="4847"/>
    <cellStyle name="Normal 70 2 6" xfId="3627"/>
    <cellStyle name="Normal 70 2 6 2" xfId="5250"/>
    <cellStyle name="Normal 70 2 7" xfId="4041"/>
    <cellStyle name="Normal 70 3" xfId="940"/>
    <cellStyle name="Normal 70 3 2" xfId="995"/>
    <cellStyle name="Normal 70 3 2 2" xfId="2876"/>
    <cellStyle name="Normal 70 3 2 2 2" xfId="4508"/>
    <cellStyle name="Normal 70 3 2 3" xfId="3288"/>
    <cellStyle name="Normal 70 3 2 3 2" xfId="4911"/>
    <cellStyle name="Normal 70 3 2 4" xfId="3691"/>
    <cellStyle name="Normal 70 3 2 4 2" xfId="5314"/>
    <cellStyle name="Normal 70 3 2 5" xfId="4105"/>
    <cellStyle name="Normal 70 3 3" xfId="2822"/>
    <cellStyle name="Normal 70 3 3 2" xfId="4454"/>
    <cellStyle name="Normal 70 3 4" xfId="3234"/>
    <cellStyle name="Normal 70 3 4 2" xfId="4857"/>
    <cellStyle name="Normal 70 3 5" xfId="3637"/>
    <cellStyle name="Normal 70 3 5 2" xfId="5260"/>
    <cellStyle name="Normal 70 3 6" xfId="4051"/>
    <cellStyle name="Normal 70 4" xfId="950"/>
    <cellStyle name="Normal 70 4 2" xfId="1005"/>
    <cellStyle name="Normal 70 4 2 2" xfId="2886"/>
    <cellStyle name="Normal 70 4 2 2 2" xfId="4518"/>
    <cellStyle name="Normal 70 4 2 3" xfId="3298"/>
    <cellStyle name="Normal 70 4 2 3 2" xfId="4921"/>
    <cellStyle name="Normal 70 4 2 4" xfId="3701"/>
    <cellStyle name="Normal 70 4 2 4 2" xfId="5324"/>
    <cellStyle name="Normal 70 4 2 5" xfId="4115"/>
    <cellStyle name="Normal 70 4 3" xfId="2832"/>
    <cellStyle name="Normal 70 4 3 2" xfId="4464"/>
    <cellStyle name="Normal 70 4 4" xfId="3244"/>
    <cellStyle name="Normal 70 4 4 2" xfId="4867"/>
    <cellStyle name="Normal 70 4 5" xfId="3647"/>
    <cellStyle name="Normal 70 4 5 2" xfId="5270"/>
    <cellStyle name="Normal 70 4 6" xfId="4061"/>
    <cellStyle name="Normal 70 5" xfId="975"/>
    <cellStyle name="Normal 70 5 2" xfId="2856"/>
    <cellStyle name="Normal 70 5 2 2" xfId="4488"/>
    <cellStyle name="Normal 70 5 3" xfId="3268"/>
    <cellStyle name="Normal 70 5 3 2" xfId="4891"/>
    <cellStyle name="Normal 70 5 4" xfId="3671"/>
    <cellStyle name="Normal 70 5 4 2" xfId="5294"/>
    <cellStyle name="Normal 70 5 5" xfId="4085"/>
    <cellStyle name="Normal 70 6" xfId="965"/>
    <cellStyle name="Normal 70 6 2" xfId="2846"/>
    <cellStyle name="Normal 70 6 2 2" xfId="4478"/>
    <cellStyle name="Normal 70 6 3" xfId="3258"/>
    <cellStyle name="Normal 70 6 3 2" xfId="4881"/>
    <cellStyle name="Normal 70 6 4" xfId="3661"/>
    <cellStyle name="Normal 70 6 4 2" xfId="5284"/>
    <cellStyle name="Normal 70 6 5" xfId="4075"/>
    <cellStyle name="Normal 70 7" xfId="1650"/>
    <cellStyle name="Normal 70 8" xfId="2696"/>
    <cellStyle name="Normal 70 9" xfId="2802"/>
    <cellStyle name="Normal 70 9 2" xfId="4434"/>
    <cellStyle name="Normal 71" xfId="871"/>
    <cellStyle name="Normal 71 2" xfId="1652"/>
    <cellStyle name="Normal 71 3" xfId="2697"/>
    <cellStyle name="Normal 72" xfId="872"/>
    <cellStyle name="Normal 72 2" xfId="1653"/>
    <cellStyle name="Normal 72 3" xfId="2698"/>
    <cellStyle name="Normal 73" xfId="873"/>
    <cellStyle name="Normal 73 2" xfId="1654"/>
    <cellStyle name="Normal 73 3" xfId="2699"/>
    <cellStyle name="Normal 74" xfId="874"/>
    <cellStyle name="Normal 74 2" xfId="1655"/>
    <cellStyle name="Normal 74 3" xfId="2700"/>
    <cellStyle name="Normal 75" xfId="875"/>
    <cellStyle name="Normal 75 2" xfId="1656"/>
    <cellStyle name="Normal 75 3" xfId="2701"/>
    <cellStyle name="Normal 76" xfId="876"/>
    <cellStyle name="Normal 76 2" xfId="1657"/>
    <cellStyle name="Normal 76 3" xfId="2702"/>
    <cellStyle name="Normal 77" xfId="877"/>
    <cellStyle name="Normal 77 2" xfId="1658"/>
    <cellStyle name="Normal 77 3" xfId="2703"/>
    <cellStyle name="Normal 78" xfId="878"/>
    <cellStyle name="Normal 78 2" xfId="1659"/>
    <cellStyle name="Normal 78 3" xfId="2704"/>
    <cellStyle name="Normal 79" xfId="879"/>
    <cellStyle name="Normal 79 2" xfId="1660"/>
    <cellStyle name="Normal 79 3" xfId="2705"/>
    <cellStyle name="Normal 8" xfId="605"/>
    <cellStyle name="Normal 8 2" xfId="880"/>
    <cellStyle name="Normal 8 2 2" xfId="1662"/>
    <cellStyle name="Normal 8 2 2 2" xfId="3163"/>
    <cellStyle name="Normal 8 2 2 2 2" xfId="4795"/>
    <cellStyle name="Normal 8 2 2 3" xfId="3575"/>
    <cellStyle name="Normal 8 2 2 3 2" xfId="5198"/>
    <cellStyle name="Normal 8 2 2 4" xfId="3978"/>
    <cellStyle name="Normal 8 2 2 4 2" xfId="5601"/>
    <cellStyle name="Normal 8 2 2 5" xfId="4392"/>
    <cellStyle name="Normal 8 3" xfId="1661"/>
    <cellStyle name="Normal 8 4" xfId="2706"/>
    <cellStyle name="Normal 80" xfId="881"/>
    <cellStyle name="Normal 80 2" xfId="1663"/>
    <cellStyle name="Normal 80 3" xfId="2707"/>
    <cellStyle name="Normal 81" xfId="882"/>
    <cellStyle name="Normal 81 2" xfId="1664"/>
    <cellStyle name="Normal 81 3" xfId="2708"/>
    <cellStyle name="Normal 82" xfId="883"/>
    <cellStyle name="Normal 82 2" xfId="1665"/>
    <cellStyle name="Normal 82 3" xfId="2709"/>
    <cellStyle name="Normal 83" xfId="884"/>
    <cellStyle name="Normal 83 2" xfId="1666"/>
    <cellStyle name="Normal 83 3" xfId="2710"/>
    <cellStyle name="Normal 84" xfId="885"/>
    <cellStyle name="Normal 84 2" xfId="1667"/>
    <cellStyle name="Normal 84 3" xfId="2711"/>
    <cellStyle name="Normal 85" xfId="886"/>
    <cellStyle name="Normal 85 2" xfId="1668"/>
    <cellStyle name="Normal 85 3" xfId="2712"/>
    <cellStyle name="Normal 86" xfId="887"/>
    <cellStyle name="Normal 86 2" xfId="1669"/>
    <cellStyle name="Normal 86 3" xfId="2713"/>
    <cellStyle name="Normal 87" xfId="888"/>
    <cellStyle name="Normal 87 2" xfId="1670"/>
    <cellStyle name="Normal 87 3" xfId="2714"/>
    <cellStyle name="Normal 88" xfId="889"/>
    <cellStyle name="Normal 88 2" xfId="1671"/>
    <cellStyle name="Normal 88 3" xfId="2715"/>
    <cellStyle name="Normal 89" xfId="890"/>
    <cellStyle name="Normal 89 10" xfId="3618"/>
    <cellStyle name="Normal 89 10 2" xfId="5241"/>
    <cellStyle name="Normal 89 11" xfId="4032"/>
    <cellStyle name="Normal 89 2" xfId="931"/>
    <cellStyle name="Normal 89 2 2" xfId="986"/>
    <cellStyle name="Normal 89 2 2 2" xfId="2867"/>
    <cellStyle name="Normal 89 2 2 2 2" xfId="4499"/>
    <cellStyle name="Normal 89 2 2 3" xfId="3279"/>
    <cellStyle name="Normal 89 2 2 3 2" xfId="4902"/>
    <cellStyle name="Normal 89 2 2 4" xfId="3682"/>
    <cellStyle name="Normal 89 2 2 4 2" xfId="5305"/>
    <cellStyle name="Normal 89 2 2 5" xfId="4096"/>
    <cellStyle name="Normal 89 2 3" xfId="2813"/>
    <cellStyle name="Normal 89 2 3 2" xfId="4445"/>
    <cellStyle name="Normal 89 2 4" xfId="3225"/>
    <cellStyle name="Normal 89 2 4 2" xfId="4848"/>
    <cellStyle name="Normal 89 2 5" xfId="3628"/>
    <cellStyle name="Normal 89 2 5 2" xfId="5251"/>
    <cellStyle name="Normal 89 2 6" xfId="4042"/>
    <cellStyle name="Normal 89 3" xfId="941"/>
    <cellStyle name="Normal 89 3 2" xfId="996"/>
    <cellStyle name="Normal 89 3 2 2" xfId="2877"/>
    <cellStyle name="Normal 89 3 2 2 2" xfId="4509"/>
    <cellStyle name="Normal 89 3 2 3" xfId="3289"/>
    <cellStyle name="Normal 89 3 2 3 2" xfId="4912"/>
    <cellStyle name="Normal 89 3 2 4" xfId="3692"/>
    <cellStyle name="Normal 89 3 2 4 2" xfId="5315"/>
    <cellStyle name="Normal 89 3 2 5" xfId="4106"/>
    <cellStyle name="Normal 89 3 3" xfId="2823"/>
    <cellStyle name="Normal 89 3 3 2" xfId="4455"/>
    <cellStyle name="Normal 89 3 4" xfId="3235"/>
    <cellStyle name="Normal 89 3 4 2" xfId="4858"/>
    <cellStyle name="Normal 89 3 5" xfId="3638"/>
    <cellStyle name="Normal 89 3 5 2" xfId="5261"/>
    <cellStyle name="Normal 89 3 6" xfId="4052"/>
    <cellStyle name="Normal 89 4" xfId="951"/>
    <cellStyle name="Normal 89 4 2" xfId="1006"/>
    <cellStyle name="Normal 89 4 2 2" xfId="2887"/>
    <cellStyle name="Normal 89 4 2 2 2" xfId="4519"/>
    <cellStyle name="Normal 89 4 2 3" xfId="3299"/>
    <cellStyle name="Normal 89 4 2 3 2" xfId="4922"/>
    <cellStyle name="Normal 89 4 2 4" xfId="3702"/>
    <cellStyle name="Normal 89 4 2 4 2" xfId="5325"/>
    <cellStyle name="Normal 89 4 2 5" xfId="4116"/>
    <cellStyle name="Normal 89 4 3" xfId="2833"/>
    <cellStyle name="Normal 89 4 3 2" xfId="4465"/>
    <cellStyle name="Normal 89 4 4" xfId="3245"/>
    <cellStyle name="Normal 89 4 4 2" xfId="4868"/>
    <cellStyle name="Normal 89 4 5" xfId="3648"/>
    <cellStyle name="Normal 89 4 5 2" xfId="5271"/>
    <cellStyle name="Normal 89 4 6" xfId="4062"/>
    <cellStyle name="Normal 89 5" xfId="976"/>
    <cellStyle name="Normal 89 5 2" xfId="2857"/>
    <cellStyle name="Normal 89 5 2 2" xfId="4489"/>
    <cellStyle name="Normal 89 5 3" xfId="3269"/>
    <cellStyle name="Normal 89 5 3 2" xfId="4892"/>
    <cellStyle name="Normal 89 5 4" xfId="3672"/>
    <cellStyle name="Normal 89 5 4 2" xfId="5295"/>
    <cellStyle name="Normal 89 5 5" xfId="4086"/>
    <cellStyle name="Normal 89 6" xfId="966"/>
    <cellStyle name="Normal 89 6 2" xfId="2847"/>
    <cellStyle name="Normal 89 6 2 2" xfId="4479"/>
    <cellStyle name="Normal 89 6 3" xfId="3259"/>
    <cellStyle name="Normal 89 6 3 2" xfId="4882"/>
    <cellStyle name="Normal 89 6 4" xfId="3662"/>
    <cellStyle name="Normal 89 6 4 2" xfId="5285"/>
    <cellStyle name="Normal 89 6 5" xfId="4076"/>
    <cellStyle name="Normal 89 7" xfId="2716"/>
    <cellStyle name="Normal 89 8" xfId="2803"/>
    <cellStyle name="Normal 89 8 2" xfId="4435"/>
    <cellStyle name="Normal 89 9" xfId="3215"/>
    <cellStyle name="Normal 89 9 2" xfId="4838"/>
    <cellStyle name="Normal 9" xfId="654"/>
    <cellStyle name="Normal 9 2" xfId="891"/>
    <cellStyle name="Normal 9 2 2" xfId="1673"/>
    <cellStyle name="Normal 9 2 2 2" xfId="3164"/>
    <cellStyle name="Normal 9 2 2 2 2" xfId="4796"/>
    <cellStyle name="Normal 9 2 2 3" xfId="3576"/>
    <cellStyle name="Normal 9 2 2 3 2" xfId="5199"/>
    <cellStyle name="Normal 9 2 2 4" xfId="3979"/>
    <cellStyle name="Normal 9 2 2 4 2" xfId="5602"/>
    <cellStyle name="Normal 9 2 2 5" xfId="4393"/>
    <cellStyle name="Normal 9 3" xfId="1674"/>
    <cellStyle name="Normal 9 4" xfId="1672"/>
    <cellStyle name="Normal 9 5" xfId="2717"/>
    <cellStyle name="Normal 90" xfId="892"/>
    <cellStyle name="Normal 90 2" xfId="1675"/>
    <cellStyle name="Normal 90 3" xfId="2718"/>
    <cellStyle name="Normal 91" xfId="893"/>
    <cellStyle name="Normal 91 2" xfId="1676"/>
    <cellStyle name="Normal 91 3" xfId="2719"/>
    <cellStyle name="Normal 92" xfId="894"/>
    <cellStyle name="Normal 92 2" xfId="1677"/>
    <cellStyle name="Normal 92 3" xfId="2720"/>
    <cellStyle name="Normal 93" xfId="895"/>
    <cellStyle name="Normal 93 2" xfId="1678"/>
    <cellStyle name="Normal 93 3" xfId="2721"/>
    <cellStyle name="Normal 94" xfId="952"/>
    <cellStyle name="Normal 94 2" xfId="1007"/>
    <cellStyle name="Normal 94 2 2" xfId="2888"/>
    <cellStyle name="Normal 94 2 2 2" xfId="4520"/>
    <cellStyle name="Normal 94 2 3" xfId="3300"/>
    <cellStyle name="Normal 94 2 3 2" xfId="4923"/>
    <cellStyle name="Normal 94 2 4" xfId="3703"/>
    <cellStyle name="Normal 94 2 4 2" xfId="5326"/>
    <cellStyle name="Normal 94 2 5" xfId="4117"/>
    <cellStyle name="Normal 94 3" xfId="1679"/>
    <cellStyle name="Normal 94 4" xfId="2722"/>
    <cellStyle name="Normal 94 5" xfId="2834"/>
    <cellStyle name="Normal 94 5 2" xfId="4466"/>
    <cellStyle name="Normal 94 6" xfId="3246"/>
    <cellStyle name="Normal 94 6 2" xfId="4869"/>
    <cellStyle name="Normal 94 7" xfId="3649"/>
    <cellStyle name="Normal 94 7 2" xfId="5272"/>
    <cellStyle name="Normal 94 8" xfId="4063"/>
    <cellStyle name="Normal 95" xfId="1011"/>
    <cellStyle name="Normal 95 2" xfId="1680"/>
    <cellStyle name="Normal 95 3" xfId="2723"/>
    <cellStyle name="Normal 95 4" xfId="2892"/>
    <cellStyle name="Normal 95 4 2" xfId="4524"/>
    <cellStyle name="Normal 95 5" xfId="3304"/>
    <cellStyle name="Normal 95 5 2" xfId="4927"/>
    <cellStyle name="Normal 95 6" xfId="3707"/>
    <cellStyle name="Normal 95 6 2" xfId="5330"/>
    <cellStyle name="Normal 95 7" xfId="4121"/>
    <cellStyle name="Normal 96" xfId="1681"/>
    <cellStyle name="Normal 96 2" xfId="2724"/>
    <cellStyle name="Normal 97" xfId="1682"/>
    <cellStyle name="Normal 97 2" xfId="2725"/>
    <cellStyle name="Normal 98" xfId="1683"/>
    <cellStyle name="Normal 98 2" xfId="2726"/>
    <cellStyle name="Normal 99" xfId="1684"/>
    <cellStyle name="Normal 99 2" xfId="2727"/>
    <cellStyle name="Normal_Attachment GG (2)" xfId="272"/>
    <cellStyle name="Normal_Attachment O &amp; GG Final 11_11_09" xfId="596"/>
    <cellStyle name="Normal_qp_MTEP11_AppA_Status_public" xfId="273"/>
    <cellStyle name="Normal_RevisedFinal 5-15-09 2009 Attach O Sheets Form 1 Non-Levelized" xfId="274"/>
    <cellStyle name="Normal_Schedule O Info for Mike" xfId="275"/>
    <cellStyle name="Normal_Sheet1" xfId="276"/>
    <cellStyle name="Normal_Sheet3" xfId="277"/>
    <cellStyle name="Note" xfId="278" builtinId="10" customBuiltin="1"/>
    <cellStyle name="Note 2" xfId="279"/>
    <cellStyle name="Note 2 2" xfId="896"/>
    <cellStyle name="Note 2 2 2" xfId="1686"/>
    <cellStyle name="Note 2 2 3" xfId="1822"/>
    <cellStyle name="Note 2 3" xfId="1687"/>
    <cellStyle name="Note 2 3 2" xfId="1688"/>
    <cellStyle name="Note 2 4" xfId="1685"/>
    <cellStyle name="Note 2 5" xfId="660"/>
    <cellStyle name="Note 2 6" xfId="1816"/>
    <cellStyle name="Note 3" xfId="280"/>
    <cellStyle name="Note 3 2" xfId="897"/>
    <cellStyle name="Note 3 3" xfId="2728"/>
    <cellStyle name="Note 4" xfId="1689"/>
    <cellStyle name="Note 4 2" xfId="3184"/>
    <cellStyle name="Note 5" xfId="1690"/>
    <cellStyle name="Note 5 2" xfId="1826"/>
    <cellStyle name="Note 5 3" xfId="3165"/>
    <cellStyle name="Note 5 3 2" xfId="4797"/>
    <cellStyle name="Note 5 4" xfId="3577"/>
    <cellStyle name="Note 5 4 2" xfId="5200"/>
    <cellStyle name="Note 5 5" xfId="3980"/>
    <cellStyle name="Note 5 5 2" xfId="5603"/>
    <cellStyle name="Note 5 6" xfId="4394"/>
    <cellStyle name="Output" xfId="281" builtinId="21" customBuiltin="1"/>
    <cellStyle name="Output 2" xfId="282"/>
    <cellStyle name="Output 2 2" xfId="898"/>
    <cellStyle name="Output 2 2 2" xfId="1692"/>
    <cellStyle name="Output 2 3" xfId="1693"/>
    <cellStyle name="Output 2 4" xfId="1691"/>
    <cellStyle name="Output 3" xfId="1694"/>
    <cellStyle name="Output 3 2" xfId="1695"/>
    <cellStyle name="Output 4" xfId="533"/>
    <cellStyle name="Output1_Back" xfId="283"/>
    <cellStyle name="p" xfId="284"/>
    <cellStyle name="p 2" xfId="2729"/>
    <cellStyle name="p_2010 Attachment O  GG_082709" xfId="285"/>
    <cellStyle name="p_2010 Attachment O Template Supporting Work Papers_ITC Midwest" xfId="286"/>
    <cellStyle name="p_2010 Attachment O Template Supporting Work Papers_ITC Midwest 2" xfId="2730"/>
    <cellStyle name="p_2010 Attachment O Template Supporting Work Papers_ITCTransmission" xfId="287"/>
    <cellStyle name="p_2010 Attachment O Template Supporting Work Papers_ITCTransmission 2" xfId="2731"/>
    <cellStyle name="p_2010 Attachment O Template Supporting Work Papers_METC" xfId="288"/>
    <cellStyle name="p_2010 Attachment O Template Supporting Work Papers_METC 2" xfId="2732"/>
    <cellStyle name="p_2Mod11" xfId="289"/>
    <cellStyle name="p_2Mod11 2" xfId="290"/>
    <cellStyle name="p_2Mod11 2 2" xfId="2733"/>
    <cellStyle name="p_aavidmod11.xls Chart 1" xfId="291"/>
    <cellStyle name="p_aavidmod11.xls Chart 1 2" xfId="292"/>
    <cellStyle name="p_aavidmod11.xls Chart 1_Adjmt to Gross &amp; Net Plant" xfId="293"/>
    <cellStyle name="p_aavidmod11.xls Chart 2" xfId="294"/>
    <cellStyle name="p_aavidmod11.xls Chart 2 2" xfId="295"/>
    <cellStyle name="p_aavidmod11.xls Chart 2_Adjmt to Gross &amp; Net Plant" xfId="296"/>
    <cellStyle name="p_Attachment O &amp; GG" xfId="297"/>
    <cellStyle name="p_charts for capm" xfId="298"/>
    <cellStyle name="p_charts for capm 2" xfId="299"/>
    <cellStyle name="p_charts for capm_Adjmt to Gross &amp; Net Plant" xfId="300"/>
    <cellStyle name="p_DCF" xfId="301"/>
    <cellStyle name="p_DCF_2Mod11" xfId="302"/>
    <cellStyle name="p_DCF_2Mod11 2" xfId="303"/>
    <cellStyle name="p_DCF_2Mod11 2 2" xfId="2734"/>
    <cellStyle name="p_DCF_aavidmod11.xls Chart 1" xfId="304"/>
    <cellStyle name="p_DCF_aavidmod11.xls Chart 1 2" xfId="305"/>
    <cellStyle name="p_DCF_aavidmod11.xls Chart 1_Adjmt to Gross &amp; Net Plant" xfId="306"/>
    <cellStyle name="p_DCF_aavidmod11.xls Chart 2" xfId="307"/>
    <cellStyle name="p_DCF_aavidmod11.xls Chart 2 2" xfId="308"/>
    <cellStyle name="p_DCF_aavidmod11.xls Chart 2_Adjmt to Gross &amp; Net Plant" xfId="309"/>
    <cellStyle name="p_DCF_charts for capm" xfId="310"/>
    <cellStyle name="p_DCF_charts for capm 2" xfId="311"/>
    <cellStyle name="p_DCF_charts for capm_Adjmt to Gross &amp; Net Plant" xfId="312"/>
    <cellStyle name="p_DCF_DCF5" xfId="313"/>
    <cellStyle name="p_DCF_DCF5 2" xfId="314"/>
    <cellStyle name="p_DCF_DCF5_Adjmt to Gross &amp; Net Plant" xfId="315"/>
    <cellStyle name="p_DCF_Template2" xfId="316"/>
    <cellStyle name="p_DCF_Template2 2" xfId="317"/>
    <cellStyle name="p_DCF_Template2_1" xfId="318"/>
    <cellStyle name="p_DCF_Template2_1 2" xfId="319"/>
    <cellStyle name="p_DCF_Template2_1_Adjmt to Gross &amp; Net Plant" xfId="320"/>
    <cellStyle name="p_DCF_Template2_Adjmt to Gross &amp; Net Plant" xfId="321"/>
    <cellStyle name="p_DCF_VERA" xfId="322"/>
    <cellStyle name="p_DCF_VERA 2" xfId="323"/>
    <cellStyle name="p_DCF_VERA_1" xfId="324"/>
    <cellStyle name="p_DCF_VERA_1 2" xfId="325"/>
    <cellStyle name="p_DCF_VERA_1_Adjmt to Gross &amp; Net Plant" xfId="326"/>
    <cellStyle name="p_DCF_VERA_1_Template2" xfId="327"/>
    <cellStyle name="p_DCF_VERA_1_Template2 2" xfId="328"/>
    <cellStyle name="p_DCF_VERA_1_Template2_Adjmt to Gross &amp; Net Plant" xfId="329"/>
    <cellStyle name="p_DCF_VERA_aavidmod11.xls Chart 2" xfId="330"/>
    <cellStyle name="p_DCF_VERA_aavidmod11.xls Chart 2 2" xfId="331"/>
    <cellStyle name="p_DCF_VERA_aavidmod11.xls Chart 2_Adjmt to Gross &amp; Net Plant" xfId="332"/>
    <cellStyle name="p_DCF_VERA_Adjmt to Gross &amp; Net Plant" xfId="333"/>
    <cellStyle name="p_DCF_VERA_Model02" xfId="334"/>
    <cellStyle name="p_DCF_VERA_Model02 2" xfId="335"/>
    <cellStyle name="p_DCF_VERA_Model02_Adjmt to Gross &amp; Net Plant" xfId="336"/>
    <cellStyle name="p_DCF_VERA_Template2" xfId="337"/>
    <cellStyle name="p_DCF_VERA_Template2 2" xfId="338"/>
    <cellStyle name="p_DCF_VERA_Template2_Adjmt to Gross &amp; Net Plant" xfId="339"/>
    <cellStyle name="p_DCF_VERA_VERA" xfId="340"/>
    <cellStyle name="p_DCF_VERA_VERA 2" xfId="341"/>
    <cellStyle name="p_DCF_VERA_VERA_1" xfId="342"/>
    <cellStyle name="p_DCF_VERA_VERA_1 2" xfId="343"/>
    <cellStyle name="p_DCF_VERA_VERA_1_Adjmt to Gross &amp; Net Plant" xfId="344"/>
    <cellStyle name="p_DCF_VERA_VERA_2" xfId="345"/>
    <cellStyle name="p_DCF_VERA_VERA_2 2" xfId="346"/>
    <cellStyle name="p_DCF_VERA_VERA_2_Adjmt to Gross &amp; Net Plant" xfId="347"/>
    <cellStyle name="p_DCF_VERA_VERA_Adjmt to Gross &amp; Net Plant" xfId="348"/>
    <cellStyle name="p_DCF_VERA_VERA_Template2" xfId="349"/>
    <cellStyle name="p_DCF_VERA_VERA_Template2 2" xfId="350"/>
    <cellStyle name="p_DCF_VERA_VERA_Template2_Adjmt to Gross &amp; Net Plant" xfId="351"/>
    <cellStyle name="p_DCF5" xfId="352"/>
    <cellStyle name="p_DCF5 2" xfId="353"/>
    <cellStyle name="p_DCF5_Adjmt to Gross &amp; Net Plant" xfId="354"/>
    <cellStyle name="p_ITC Great Plains Formula 1-12-09a" xfId="355"/>
    <cellStyle name="p_ITC Great Plains Formula 1-12-09a 2" xfId="2735"/>
    <cellStyle name="p_ITCM 2010 Template" xfId="356"/>
    <cellStyle name="p_ITCM 2010 Template 2" xfId="2736"/>
    <cellStyle name="p_ITCMW 2009 Rate" xfId="357"/>
    <cellStyle name="p_ITCMW 2009 Rate 2" xfId="2737"/>
    <cellStyle name="p_ITCMW 2010 Rate_083109" xfId="358"/>
    <cellStyle name="p_ITCOP 2010 Rate_083109" xfId="359"/>
    <cellStyle name="p_ITCT 2009 Rate" xfId="360"/>
    <cellStyle name="p_ITCT 2009 Rate 2" xfId="2738"/>
    <cellStyle name="p_ITCT New 2010 Attachment O &amp; GG_111209NL" xfId="361"/>
    <cellStyle name="p_METC 2010 Rate_083109" xfId="362"/>
    <cellStyle name="p_Template2" xfId="363"/>
    <cellStyle name="p_Template2 2" xfId="364"/>
    <cellStyle name="p_Template2_1" xfId="365"/>
    <cellStyle name="p_Template2_1 2" xfId="366"/>
    <cellStyle name="p_Template2_1_Adjmt to Gross &amp; Net Plant" xfId="367"/>
    <cellStyle name="p_Template2_Adjmt to Gross &amp; Net Plant" xfId="368"/>
    <cellStyle name="p_VERA" xfId="369"/>
    <cellStyle name="p_VERA 2" xfId="370"/>
    <cellStyle name="p_VERA_1" xfId="371"/>
    <cellStyle name="p_VERA_1 2" xfId="372"/>
    <cellStyle name="p_VERA_1_Adjmt to Gross &amp; Net Plant" xfId="373"/>
    <cellStyle name="p_VERA_1_Template2" xfId="374"/>
    <cellStyle name="p_VERA_1_Template2 2" xfId="375"/>
    <cellStyle name="p_VERA_1_Template2_Adjmt to Gross &amp; Net Plant" xfId="376"/>
    <cellStyle name="p_VERA_aavidmod11.xls Chart 2" xfId="377"/>
    <cellStyle name="p_VERA_aavidmod11.xls Chart 2 2" xfId="378"/>
    <cellStyle name="p_VERA_aavidmod11.xls Chart 2_Adjmt to Gross &amp; Net Plant" xfId="379"/>
    <cellStyle name="p_VERA_Adjmt to Gross &amp; Net Plant" xfId="380"/>
    <cellStyle name="p_VERA_Model02" xfId="381"/>
    <cellStyle name="p_VERA_Model02 2" xfId="382"/>
    <cellStyle name="p_VERA_Model02_Adjmt to Gross &amp; Net Plant" xfId="383"/>
    <cellStyle name="p_VERA_Template2" xfId="384"/>
    <cellStyle name="p_VERA_Template2 2" xfId="385"/>
    <cellStyle name="p_VERA_Template2_Adjmt to Gross &amp; Net Plant" xfId="386"/>
    <cellStyle name="p_VERA_VERA" xfId="387"/>
    <cellStyle name="p_VERA_VERA 2" xfId="388"/>
    <cellStyle name="p_VERA_VERA_1" xfId="389"/>
    <cellStyle name="p_VERA_VERA_1 2" xfId="390"/>
    <cellStyle name="p_VERA_VERA_1_Adjmt to Gross &amp; Net Plant" xfId="391"/>
    <cellStyle name="p_VERA_VERA_2" xfId="392"/>
    <cellStyle name="p_VERA_VERA_2 2" xfId="393"/>
    <cellStyle name="p_VERA_VERA_2_Adjmt to Gross &amp; Net Plant" xfId="394"/>
    <cellStyle name="p_VERA_VERA_Adjmt to Gross &amp; Net Plant" xfId="395"/>
    <cellStyle name="p_VERA_VERA_Template2" xfId="396"/>
    <cellStyle name="p_VERA_VERA_Template2 2" xfId="397"/>
    <cellStyle name="p_VERA_VERA_Template2_Adjmt to Gross &amp; Net Plant" xfId="398"/>
    <cellStyle name="p1" xfId="399"/>
    <cellStyle name="p1 2" xfId="400"/>
    <cellStyle name="p2" xfId="401"/>
    <cellStyle name="p2 2" xfId="402"/>
    <cellStyle name="p3" xfId="403"/>
    <cellStyle name="p3 2" xfId="2740"/>
    <cellStyle name="Percent %" xfId="404"/>
    <cellStyle name="Percent % Long Underline" xfId="405"/>
    <cellStyle name="Percent (0)" xfId="406"/>
    <cellStyle name="Percent (0) 2" xfId="407"/>
    <cellStyle name="Percent (0) 2 2" xfId="2741"/>
    <cellStyle name="Percent [0]" xfId="408"/>
    <cellStyle name="Percent [1]" xfId="409"/>
    <cellStyle name="Percent [2]" xfId="410"/>
    <cellStyle name="Percent [2] 2" xfId="900"/>
    <cellStyle name="Percent [2] 3" xfId="899"/>
    <cellStyle name="Percent [2] 4" xfId="691"/>
    <cellStyle name="Percent [2] 5" xfId="598"/>
    <cellStyle name="Percent [3]" xfId="411"/>
    <cellStyle name="Percent 0.0%" xfId="412"/>
    <cellStyle name="Percent 0.0% Long Underline" xfId="413"/>
    <cellStyle name="Percent 0.00%" xfId="414"/>
    <cellStyle name="Percent 0.00% Long Underline" xfId="415"/>
    <cellStyle name="Percent 0.000%" xfId="416"/>
    <cellStyle name="Percent 0.000% Long Underline" xfId="417"/>
    <cellStyle name="Percent 0.0000%" xfId="418"/>
    <cellStyle name="Percent 0.0000% Long Underline" xfId="419"/>
    <cellStyle name="Percent 10" xfId="901"/>
    <cellStyle name="Percent 10 2" xfId="1696"/>
    <cellStyle name="Percent 11" xfId="902"/>
    <cellStyle name="Percent 11 2" xfId="1697"/>
    <cellStyle name="Percent 12" xfId="903"/>
    <cellStyle name="Percent 12 2" xfId="1698"/>
    <cellStyle name="Percent 13" xfId="904"/>
    <cellStyle name="Percent 14" xfId="905"/>
    <cellStyle name="Percent 15" xfId="906"/>
    <cellStyle name="Percent 16" xfId="907"/>
    <cellStyle name="Percent 17" xfId="908"/>
    <cellStyle name="Percent 18" xfId="909"/>
    <cellStyle name="Percent 19" xfId="910"/>
    <cellStyle name="Percent 2" xfId="420"/>
    <cellStyle name="Percent 2 10" xfId="1699"/>
    <cellStyle name="Percent 2 11" xfId="1700"/>
    <cellStyle name="Percent 2 12" xfId="1701"/>
    <cellStyle name="Percent 2 13" xfId="1702"/>
    <cellStyle name="Percent 2 14" xfId="1703"/>
    <cellStyle name="Percent 2 15" xfId="1704"/>
    <cellStyle name="Percent 2 16" xfId="1705"/>
    <cellStyle name="Percent 2 17" xfId="1706"/>
    <cellStyle name="Percent 2 18" xfId="1707"/>
    <cellStyle name="Percent 2 19" xfId="1708"/>
    <cellStyle name="Percent 2 2" xfId="421"/>
    <cellStyle name="Percent 2 2 2" xfId="1709"/>
    <cellStyle name="Percent 2 20" xfId="1710"/>
    <cellStyle name="Percent 2 21" xfId="1711"/>
    <cellStyle name="Percent 2 22" xfId="1712"/>
    <cellStyle name="Percent 2 23" xfId="1713"/>
    <cellStyle name="Percent 2 24" xfId="1714"/>
    <cellStyle name="Percent 2 25" xfId="1715"/>
    <cellStyle name="Percent 2 26" xfId="1716"/>
    <cellStyle name="Percent 2 27" xfId="1717"/>
    <cellStyle name="Percent 2 28" xfId="1718"/>
    <cellStyle name="Percent 2 29" xfId="1719"/>
    <cellStyle name="Percent 2 3" xfId="1720"/>
    <cellStyle name="Percent 2 30" xfId="1721"/>
    <cellStyle name="Percent 2 31" xfId="1722"/>
    <cellStyle name="Percent 2 32" xfId="1723"/>
    <cellStyle name="Percent 2 33" xfId="1724"/>
    <cellStyle name="Percent 2 34" xfId="1725"/>
    <cellStyle name="Percent 2 35" xfId="1726"/>
    <cellStyle name="Percent 2 36" xfId="1727"/>
    <cellStyle name="Percent 2 37" xfId="1728"/>
    <cellStyle name="Percent 2 38" xfId="1729"/>
    <cellStyle name="Percent 2 39" xfId="1730"/>
    <cellStyle name="Percent 2 4" xfId="1731"/>
    <cellStyle name="Percent 2 4 2" xfId="2763"/>
    <cellStyle name="Percent 2 4 2 2" xfId="3173"/>
    <cellStyle name="Percent 2 4 2 2 2" xfId="4805"/>
    <cellStyle name="Percent 2 4 2 3" xfId="3585"/>
    <cellStyle name="Percent 2 4 2 3 2" xfId="5208"/>
    <cellStyle name="Percent 2 4 2 4" xfId="3988"/>
    <cellStyle name="Percent 2 4 2 4 2" xfId="5611"/>
    <cellStyle name="Percent 2 4 2 5" xfId="4402"/>
    <cellStyle name="Percent 2 40" xfId="1732"/>
    <cellStyle name="Percent 2 41" xfId="1733"/>
    <cellStyle name="Percent 2 42" xfId="1734"/>
    <cellStyle name="Percent 2 43" xfId="1735"/>
    <cellStyle name="Percent 2 44" xfId="1736"/>
    <cellStyle name="Percent 2 45" xfId="599"/>
    <cellStyle name="Percent 2 46" xfId="1818"/>
    <cellStyle name="Percent 2 47" xfId="4000"/>
    <cellStyle name="Percent 2 5" xfId="1737"/>
    <cellStyle name="Percent 2 6" xfId="1738"/>
    <cellStyle name="Percent 2 7" xfId="1739"/>
    <cellStyle name="Percent 2 8" xfId="1740"/>
    <cellStyle name="Percent 2 9" xfId="1741"/>
    <cellStyle name="Percent 20" xfId="911"/>
    <cellStyle name="Percent 21" xfId="912"/>
    <cellStyle name="Percent 21 2" xfId="1742"/>
    <cellStyle name="Percent 22" xfId="955"/>
    <cellStyle name="Percent 22 2" xfId="1010"/>
    <cellStyle name="Percent 22 2 2" xfId="2891"/>
    <cellStyle name="Percent 22 2 2 2" xfId="4523"/>
    <cellStyle name="Percent 22 2 3" xfId="3303"/>
    <cellStyle name="Percent 22 2 3 2" xfId="4926"/>
    <cellStyle name="Percent 22 2 4" xfId="3706"/>
    <cellStyle name="Percent 22 2 4 2" xfId="5329"/>
    <cellStyle name="Percent 22 2 5" xfId="4120"/>
    <cellStyle name="Percent 22 3" xfId="1743"/>
    <cellStyle name="Percent 22 4" xfId="2837"/>
    <cellStyle name="Percent 22 4 2" xfId="4469"/>
    <cellStyle name="Percent 22 5" xfId="3249"/>
    <cellStyle name="Percent 22 5 2" xfId="4872"/>
    <cellStyle name="Percent 22 6" xfId="3652"/>
    <cellStyle name="Percent 22 6 2" xfId="5275"/>
    <cellStyle name="Percent 22 7" xfId="4066"/>
    <cellStyle name="Percent 23" xfId="1014"/>
    <cellStyle name="Percent 23 2" xfId="1744"/>
    <cellStyle name="Percent 23 3" xfId="2895"/>
    <cellStyle name="Percent 23 3 2" xfId="4527"/>
    <cellStyle name="Percent 23 4" xfId="3307"/>
    <cellStyle name="Percent 23 4 2" xfId="4930"/>
    <cellStyle name="Percent 23 5" xfId="3710"/>
    <cellStyle name="Percent 23 5 2" xfId="5333"/>
    <cellStyle name="Percent 23 6" xfId="4124"/>
    <cellStyle name="Percent 24" xfId="1745"/>
    <cellStyle name="Percent 25" xfId="1746"/>
    <cellStyle name="Percent 26" xfId="1747"/>
    <cellStyle name="Percent 27" xfId="1748"/>
    <cellStyle name="Percent 28" xfId="1749"/>
    <cellStyle name="Percent 29" xfId="1750"/>
    <cellStyle name="Percent 3" xfId="422"/>
    <cellStyle name="Percent 3 2" xfId="423"/>
    <cellStyle name="Percent 3 2 2" xfId="1752"/>
    <cellStyle name="Percent 3 2 2 2" xfId="1753"/>
    <cellStyle name="Percent 3 2 2 2 2" xfId="1754"/>
    <cellStyle name="Percent 3 2 2 3" xfId="1755"/>
    <cellStyle name="Percent 3 2 3" xfId="1756"/>
    <cellStyle name="Percent 3 2 3 2" xfId="1757"/>
    <cellStyle name="Percent 3 2 4" xfId="1758"/>
    <cellStyle name="Percent 3 2 4 2" xfId="1759"/>
    <cellStyle name="Percent 3 2 5" xfId="1760"/>
    <cellStyle name="Percent 3 2 6" xfId="1751"/>
    <cellStyle name="Percent 3 2 7" xfId="2743"/>
    <cellStyle name="Percent 3 3" xfId="1761"/>
    <cellStyle name="Percent 3 3 2" xfId="1762"/>
    <cellStyle name="Percent 3 3 2 2" xfId="1763"/>
    <cellStyle name="Percent 3 3 3" xfId="1764"/>
    <cellStyle name="Percent 3 4" xfId="1765"/>
    <cellStyle name="Percent 3 4 2" xfId="1766"/>
    <cellStyle name="Percent 3 5" xfId="1767"/>
    <cellStyle name="Percent 3 5 2" xfId="1768"/>
    <cellStyle name="Percent 3 6" xfId="1769"/>
    <cellStyle name="Percent 3 6 2" xfId="1770"/>
    <cellStyle name="Percent 3 7" xfId="600"/>
    <cellStyle name="Percent 3 8" xfId="2742"/>
    <cellStyle name="Percent 30" xfId="1771"/>
    <cellStyle name="Percent 31" xfId="1772"/>
    <cellStyle name="Percent 32" xfId="668"/>
    <cellStyle name="Percent 33" xfId="1805"/>
    <cellStyle name="Percent 34" xfId="1808"/>
    <cellStyle name="Percent 35" xfId="1809"/>
    <cellStyle name="Percent 36" xfId="1810"/>
    <cellStyle name="Percent 37" xfId="520"/>
    <cellStyle name="Percent 37 2" xfId="2777"/>
    <cellStyle name="Percent 37 2 2" xfId="4409"/>
    <cellStyle name="Percent 37 3" xfId="3189"/>
    <cellStyle name="Percent 37 3 2" xfId="4812"/>
    <cellStyle name="Percent 37 4" xfId="3592"/>
    <cellStyle name="Percent 37 4 2" xfId="5215"/>
    <cellStyle name="Percent 37 5" xfId="4006"/>
    <cellStyle name="Percent 38" xfId="1817"/>
    <cellStyle name="Percent 39" xfId="2748"/>
    <cellStyle name="Percent 4" xfId="661"/>
    <cellStyle name="Percent 4 2" xfId="913"/>
    <cellStyle name="Percent 4 2 2" xfId="1775"/>
    <cellStyle name="Percent 4 2 2 2" xfId="1776"/>
    <cellStyle name="Percent 4 2 3" xfId="1777"/>
    <cellStyle name="Percent 4 2 4" xfId="1774"/>
    <cellStyle name="Percent 4 3" xfId="1778"/>
    <cellStyle name="Percent 4 3 2" xfId="1779"/>
    <cellStyle name="Percent 4 4" xfId="1780"/>
    <cellStyle name="Percent 4 4 2" xfId="1781"/>
    <cellStyle name="Percent 4 5" xfId="1782"/>
    <cellStyle name="Percent 4 5 2" xfId="1783"/>
    <cellStyle name="Percent 4 6" xfId="1773"/>
    <cellStyle name="Percent 4 7" xfId="2761"/>
    <cellStyle name="Percent 4 7 2" xfId="3171"/>
    <cellStyle name="Percent 4 7 2 2" xfId="4803"/>
    <cellStyle name="Percent 4 7 3" xfId="3583"/>
    <cellStyle name="Percent 4 7 3 2" xfId="5206"/>
    <cellStyle name="Percent 4 7 4" xfId="3986"/>
    <cellStyle name="Percent 4 7 4 2" xfId="5609"/>
    <cellStyle name="Percent 4 7 5" xfId="4400"/>
    <cellStyle name="Percent 40" xfId="2767"/>
    <cellStyle name="Percent 41" xfId="2739"/>
    <cellStyle name="Percent 42" xfId="3993"/>
    <cellStyle name="Percent 5" xfId="666"/>
    <cellStyle name="Percent 5 2" xfId="914"/>
    <cellStyle name="Percent 5 2 2" xfId="1785"/>
    <cellStyle name="Percent 5 3" xfId="1784"/>
    <cellStyle name="Percent 5 4" xfId="2766"/>
    <cellStyle name="Percent 5 4 2" xfId="3176"/>
    <cellStyle name="Percent 5 4 2 2" xfId="4808"/>
    <cellStyle name="Percent 5 4 3" xfId="3588"/>
    <cellStyle name="Percent 5 4 3 2" xfId="5211"/>
    <cellStyle name="Percent 5 4 4" xfId="3991"/>
    <cellStyle name="Percent 5 4 4 2" xfId="5614"/>
    <cellStyle name="Percent 5 4 5" xfId="4405"/>
    <cellStyle name="Percent 6" xfId="663"/>
    <cellStyle name="Percent 6 2" xfId="915"/>
    <cellStyle name="Percent 6 2 2" xfId="1787"/>
    <cellStyle name="Percent 6 3" xfId="1786"/>
    <cellStyle name="Percent 7" xfId="597"/>
    <cellStyle name="Percent 7 2" xfId="1788"/>
    <cellStyle name="Percent 7 3" xfId="916"/>
    <cellStyle name="Percent 8" xfId="669"/>
    <cellStyle name="Percent 8 2" xfId="1789"/>
    <cellStyle name="Percent 8 3" xfId="917"/>
    <cellStyle name="Percent 9" xfId="918"/>
    <cellStyle name="Percent 9 2" xfId="1790"/>
    <cellStyle name="Percent Input" xfId="424"/>
    <cellStyle name="Percent0" xfId="425"/>
    <cellStyle name="Percent1" xfId="426"/>
    <cellStyle name="Percent2" xfId="427"/>
    <cellStyle name="PSChar" xfId="428"/>
    <cellStyle name="PSDate" xfId="429"/>
    <cellStyle name="PSDec" xfId="430"/>
    <cellStyle name="PSdesc" xfId="431"/>
    <cellStyle name="PSdesc 2" xfId="432"/>
    <cellStyle name="PSdesc 2 2" xfId="2744"/>
    <cellStyle name="PSHeading" xfId="433"/>
    <cellStyle name="PSInt" xfId="434"/>
    <cellStyle name="PSSpacer" xfId="435"/>
    <cellStyle name="PStest" xfId="436"/>
    <cellStyle name="PStest 2" xfId="437"/>
    <cellStyle name="PStest 2 2" xfId="2745"/>
    <cellStyle name="R00A" xfId="438"/>
    <cellStyle name="R00B" xfId="439"/>
    <cellStyle name="R00L" xfId="440"/>
    <cellStyle name="R01A" xfId="441"/>
    <cellStyle name="R01B" xfId="442"/>
    <cellStyle name="R01H" xfId="443"/>
    <cellStyle name="R01L" xfId="444"/>
    <cellStyle name="R02A" xfId="445"/>
    <cellStyle name="R02B" xfId="446"/>
    <cellStyle name="R02B 2" xfId="447"/>
    <cellStyle name="R02B 2 2" xfId="2746"/>
    <cellStyle name="R02H" xfId="448"/>
    <cellStyle name="R02L" xfId="449"/>
    <cellStyle name="R03A" xfId="450"/>
    <cellStyle name="R03A 2" xfId="451"/>
    <cellStyle name="R03B" xfId="452"/>
    <cellStyle name="R03B 2" xfId="453"/>
    <cellStyle name="R03B 2 2" xfId="2747"/>
    <cellStyle name="R03H" xfId="454"/>
    <cellStyle name="R03L" xfId="455"/>
    <cellStyle name="R04A" xfId="456"/>
    <cellStyle name="R04A 2" xfId="457"/>
    <cellStyle name="R04B" xfId="458"/>
    <cellStyle name="R04B 2" xfId="459"/>
    <cellStyle name="R04B 2 2" xfId="2749"/>
    <cellStyle name="R04H" xfId="460"/>
    <cellStyle name="R04L" xfId="461"/>
    <cellStyle name="R05A" xfId="462"/>
    <cellStyle name="R05A 2" xfId="463"/>
    <cellStyle name="R05B" xfId="464"/>
    <cellStyle name="R05B 2" xfId="465"/>
    <cellStyle name="R05B 2 2" xfId="2750"/>
    <cellStyle name="R05H" xfId="466"/>
    <cellStyle name="R05L" xfId="467"/>
    <cellStyle name="R05L 2" xfId="601"/>
    <cellStyle name="R06A" xfId="468"/>
    <cellStyle name="R06B" xfId="469"/>
    <cellStyle name="R06B 2" xfId="470"/>
    <cellStyle name="R06B 2 2" xfId="2751"/>
    <cellStyle name="R06H" xfId="471"/>
    <cellStyle name="R06L" xfId="472"/>
    <cellStyle name="R07A" xfId="473"/>
    <cellStyle name="R07B" xfId="474"/>
    <cellStyle name="R07B 2" xfId="475"/>
    <cellStyle name="R07B 2 2" xfId="2752"/>
    <cellStyle name="R07H" xfId="476"/>
    <cellStyle name="R07L" xfId="477"/>
    <cellStyle name="rborder" xfId="478"/>
    <cellStyle name="red" xfId="479"/>
    <cellStyle name="RevList" xfId="602"/>
    <cellStyle name="s_HardInc " xfId="480"/>
    <cellStyle name="s_HardInc _ITC Great Plains Formula 1-12-09a" xfId="481"/>
    <cellStyle name="s_HardInc _ITC Great Plains Formula 1-12-09a 2" xfId="482"/>
    <cellStyle name="s_HardInc _ITC Great Plains Formula 1-12-09a_Adjmt to Gross &amp; Net Plant" xfId="483"/>
    <cellStyle name="scenario" xfId="484"/>
    <cellStyle name="Sheetmult" xfId="485"/>
    <cellStyle name="Shtmultx" xfId="486"/>
    <cellStyle name="Style 1" xfId="487"/>
    <cellStyle name="STYLE1" xfId="488"/>
    <cellStyle name="STYLE1 2" xfId="489"/>
    <cellStyle name="STYLE2" xfId="490"/>
    <cellStyle name="Subtotal" xfId="603"/>
    <cellStyle name="TableHeading" xfId="491"/>
    <cellStyle name="tb" xfId="492"/>
    <cellStyle name="Tickmark" xfId="493"/>
    <cellStyle name="Title" xfId="494" builtinId="15" customBuiltin="1"/>
    <cellStyle name="Title 2" xfId="495"/>
    <cellStyle name="Title 2 2" xfId="919"/>
    <cellStyle name="Title 2 2 2" xfId="1792"/>
    <cellStyle name="Title 2 3" xfId="1793"/>
    <cellStyle name="Title 2 4" xfId="1791"/>
    <cellStyle name="Title 3" xfId="1794"/>
    <cellStyle name="Title 3 2" xfId="1795"/>
    <cellStyle name="Title 4" xfId="524"/>
    <cellStyle name="Title1" xfId="496"/>
    <cellStyle name="top" xfId="497"/>
    <cellStyle name="top 2" xfId="2753"/>
    <cellStyle name="Total" xfId="498" builtinId="25" customBuiltin="1"/>
    <cellStyle name="Total 2" xfId="499"/>
    <cellStyle name="Total 2 2" xfId="920"/>
    <cellStyle name="Total 2 2 2" xfId="1797"/>
    <cellStyle name="Total 2 3" xfId="1798"/>
    <cellStyle name="Total 2 4" xfId="1796"/>
    <cellStyle name="Total 2 5" xfId="604"/>
    <cellStyle name="Total 3" xfId="500"/>
    <cellStyle name="Total 3 2" xfId="1800"/>
    <cellStyle name="Total 3 3" xfId="1799"/>
    <cellStyle name="Total 3 4" xfId="662"/>
    <cellStyle name="Total 3 5" xfId="2755"/>
    <cellStyle name="Total 4" xfId="539"/>
    <cellStyle name="Total 4 2" xfId="2754"/>
    <cellStyle name="Total 5" xfId="4001"/>
    <cellStyle name="w" xfId="501"/>
    <cellStyle name="Warning Text" xfId="502" builtinId="11" customBuiltin="1"/>
    <cellStyle name="Warning Text 2" xfId="503"/>
    <cellStyle name="Warning Text 2 2" xfId="921"/>
    <cellStyle name="Warning Text 2 2 2" xfId="1802"/>
    <cellStyle name="Warning Text 2 3" xfId="1801"/>
    <cellStyle name="Warning Text 3" xfId="537"/>
    <cellStyle name="XComma" xfId="504"/>
    <cellStyle name="XComma 0.0" xfId="505"/>
    <cellStyle name="XComma 0.00" xfId="506"/>
    <cellStyle name="XComma 0.000" xfId="507"/>
    <cellStyle name="XCurrency" xfId="508"/>
    <cellStyle name="XCurrency 0.0" xfId="509"/>
    <cellStyle name="XCurrency 0.00" xfId="510"/>
    <cellStyle name="XCurrency 0.000" xfId="511"/>
    <cellStyle name="yra" xfId="512"/>
    <cellStyle name="yrActual" xfId="513"/>
    <cellStyle name="yre" xfId="514"/>
    <cellStyle name="yrExpect" xfId="5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2"/>
  <sheetViews>
    <sheetView zoomScaleNormal="100" workbookViewId="0">
      <selection activeCell="K61" sqref="K61"/>
    </sheetView>
  </sheetViews>
  <sheetFormatPr defaultRowHeight="12.75"/>
  <cols>
    <col min="1" max="1" width="21.28515625" customWidth="1"/>
    <col min="2" max="2" width="32.85546875" customWidth="1"/>
    <col min="3" max="3" width="15.42578125" style="40" customWidth="1"/>
    <col min="4" max="4" width="13.5703125" style="39" customWidth="1"/>
    <col min="5" max="5" width="13.140625" style="39" customWidth="1"/>
    <col min="6" max="7" width="14.140625" style="39" customWidth="1"/>
    <col min="8" max="8" width="15.85546875" style="40" bestFit="1" customWidth="1"/>
    <col min="9" max="9" width="13.140625" style="40" customWidth="1"/>
    <col min="10" max="10" width="12.42578125" style="40" customWidth="1"/>
    <col min="11" max="11" width="15.85546875" bestFit="1" customWidth="1"/>
    <col min="12" max="13" width="15" customWidth="1"/>
    <col min="14" max="15" width="11.28515625" bestFit="1" customWidth="1"/>
    <col min="16" max="16" width="10.140625" bestFit="1" customWidth="1"/>
  </cols>
  <sheetData>
    <row r="1" spans="1:19">
      <c r="A1" s="114" t="s">
        <v>40</v>
      </c>
      <c r="B1" s="82"/>
      <c r="C1" s="82"/>
      <c r="D1" s="82"/>
      <c r="E1" s="82"/>
      <c r="F1" s="82"/>
      <c r="G1" s="82"/>
      <c r="H1" s="129"/>
      <c r="I1" s="129"/>
      <c r="J1" s="129"/>
      <c r="K1" s="113"/>
      <c r="L1" s="82"/>
      <c r="M1" s="82"/>
      <c r="N1" s="82"/>
      <c r="O1" s="82"/>
      <c r="P1" s="82"/>
    </row>
    <row r="2" spans="1:19">
      <c r="A2" s="114" t="s">
        <v>153</v>
      </c>
      <c r="B2" s="82"/>
      <c r="C2" s="82"/>
      <c r="D2" s="82"/>
      <c r="E2" s="82"/>
      <c r="F2" s="82"/>
      <c r="G2" s="82"/>
      <c r="H2" s="129"/>
      <c r="I2" s="129"/>
      <c r="J2" s="129"/>
      <c r="K2" s="113"/>
      <c r="L2" s="82"/>
      <c r="M2" s="82"/>
      <c r="N2" s="82"/>
      <c r="O2" s="82"/>
      <c r="P2" s="82"/>
    </row>
    <row r="3" spans="1:19" s="2" customFormat="1" ht="12.75" customHeight="1">
      <c r="A3" s="114" t="s">
        <v>154</v>
      </c>
      <c r="B3" s="101"/>
      <c r="C3" s="133"/>
      <c r="D3" s="130"/>
      <c r="E3" s="130"/>
      <c r="F3" s="130"/>
      <c r="G3" s="130"/>
      <c r="H3" s="130"/>
      <c r="I3" s="130"/>
      <c r="J3" s="130"/>
      <c r="K3" s="112"/>
      <c r="L3" s="101"/>
      <c r="M3" s="101"/>
      <c r="N3" s="101"/>
      <c r="O3" s="101"/>
      <c r="P3" s="101"/>
    </row>
    <row r="4" spans="1:19" s="2" customFormat="1" ht="12.75" customHeight="1">
      <c r="A4" s="114"/>
      <c r="B4" s="101"/>
      <c r="C4" s="133"/>
      <c r="D4" s="130"/>
      <c r="E4" s="130"/>
      <c r="F4" s="130"/>
      <c r="G4" s="130"/>
      <c r="H4" s="130"/>
      <c r="I4" s="148"/>
      <c r="J4" s="148"/>
      <c r="K4" s="148"/>
      <c r="L4" s="148"/>
      <c r="M4" s="148"/>
      <c r="N4" s="148"/>
      <c r="O4" s="148"/>
      <c r="P4" s="101"/>
    </row>
    <row r="6" spans="1:19" s="1" customFormat="1">
      <c r="A6" s="85" t="s">
        <v>25</v>
      </c>
      <c r="B6" s="88"/>
      <c r="C6" s="131"/>
      <c r="D6" s="129"/>
      <c r="E6" s="129"/>
      <c r="F6" s="129"/>
      <c r="G6" s="129"/>
      <c r="H6" s="131"/>
      <c r="I6" s="131"/>
      <c r="J6" s="131"/>
      <c r="K6" s="88"/>
      <c r="L6" s="88"/>
      <c r="M6" s="88"/>
      <c r="N6" s="88"/>
      <c r="O6" s="88"/>
      <c r="P6" s="88"/>
    </row>
    <row r="7" spans="1:19">
      <c r="A7" s="84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9">
      <c r="A8" s="83" t="s">
        <v>18</v>
      </c>
      <c r="B8" s="116">
        <v>2013</v>
      </c>
      <c r="C8" s="134"/>
      <c r="D8" s="135"/>
      <c r="E8" s="135"/>
      <c r="F8" s="82"/>
      <c r="G8" s="82"/>
      <c r="H8" s="82"/>
      <c r="I8" s="82"/>
      <c r="J8" s="82"/>
      <c r="K8" s="82"/>
      <c r="L8" s="82"/>
      <c r="M8" s="82"/>
      <c r="N8" s="88" t="s">
        <v>106</v>
      </c>
      <c r="O8" s="82"/>
      <c r="P8" s="82"/>
    </row>
    <row r="9" spans="1:19">
      <c r="A9" s="84"/>
      <c r="B9" s="85"/>
      <c r="C9" s="134"/>
      <c r="D9" s="135"/>
      <c r="E9" s="135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9">
      <c r="A10" s="83" t="s">
        <v>19</v>
      </c>
      <c r="B10" s="87" t="s">
        <v>39</v>
      </c>
      <c r="C10" s="134"/>
      <c r="D10" s="135"/>
      <c r="E10" s="135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9">
      <c r="A11" s="84"/>
      <c r="B11" s="85"/>
      <c r="C11" s="143"/>
      <c r="D11" s="143"/>
      <c r="E11" s="143"/>
      <c r="F11" s="142"/>
      <c r="G11" s="142"/>
      <c r="H11" s="142"/>
      <c r="I11" s="142"/>
      <c r="J11" s="142"/>
      <c r="K11" s="82"/>
      <c r="L11" s="82"/>
      <c r="M11" s="82"/>
      <c r="N11" s="82"/>
      <c r="O11" s="82"/>
      <c r="P11" s="82"/>
    </row>
    <row r="12" spans="1:19">
      <c r="A12" s="86"/>
      <c r="B12" s="106" t="s">
        <v>21</v>
      </c>
      <c r="C12" s="109">
        <v>277</v>
      </c>
      <c r="D12" s="136">
        <v>279</v>
      </c>
      <c r="E12" s="136" t="s">
        <v>32</v>
      </c>
      <c r="F12" s="136" t="s">
        <v>33</v>
      </c>
      <c r="G12" s="136" t="s">
        <v>61</v>
      </c>
      <c r="H12" s="299">
        <v>1025</v>
      </c>
      <c r="I12" s="289"/>
      <c r="J12" s="289"/>
      <c r="K12" s="82"/>
      <c r="L12" s="82"/>
      <c r="M12" s="82"/>
      <c r="N12" s="82"/>
      <c r="O12" s="82"/>
      <c r="P12" s="82"/>
    </row>
    <row r="13" spans="1:19">
      <c r="A13" s="86"/>
      <c r="B13" s="106" t="s">
        <v>14</v>
      </c>
      <c r="C13" s="109" t="s">
        <v>31</v>
      </c>
      <c r="D13" s="136" t="s">
        <v>31</v>
      </c>
      <c r="E13" s="136" t="s">
        <v>31</v>
      </c>
      <c r="F13" s="136" t="s">
        <v>31</v>
      </c>
      <c r="G13" s="136" t="s">
        <v>31</v>
      </c>
      <c r="H13" s="273" t="s">
        <v>31</v>
      </c>
      <c r="I13" s="290"/>
      <c r="J13" s="290"/>
      <c r="K13" s="82"/>
      <c r="L13" s="82"/>
      <c r="M13" s="82"/>
      <c r="N13" s="82"/>
      <c r="O13" s="82"/>
      <c r="P13" s="82"/>
    </row>
    <row r="14" spans="1:19" ht="15" customHeight="1">
      <c r="A14" s="86"/>
      <c r="B14" s="106" t="s">
        <v>26</v>
      </c>
      <c r="C14" s="109" t="s">
        <v>24</v>
      </c>
      <c r="D14" s="136" t="s">
        <v>24</v>
      </c>
      <c r="E14" s="136" t="s">
        <v>24</v>
      </c>
      <c r="F14" s="136" t="s">
        <v>24</v>
      </c>
      <c r="G14" s="136" t="s">
        <v>24</v>
      </c>
      <c r="H14" s="273" t="s">
        <v>166</v>
      </c>
      <c r="I14" s="290"/>
      <c r="J14" s="290"/>
      <c r="K14" s="82"/>
      <c r="L14" s="241"/>
      <c r="M14" s="242"/>
      <c r="N14" s="242"/>
      <c r="O14" s="242"/>
      <c r="P14" s="242"/>
      <c r="Q14" s="79"/>
      <c r="R14" s="79"/>
      <c r="S14" s="79"/>
    </row>
    <row r="15" spans="1:19">
      <c r="A15" s="98" t="s">
        <v>16</v>
      </c>
      <c r="B15" s="252" t="s">
        <v>160</v>
      </c>
      <c r="C15" s="263">
        <v>20867839</v>
      </c>
      <c r="D15" s="264">
        <v>10844393</v>
      </c>
      <c r="E15" s="264">
        <v>11784860.23</v>
      </c>
      <c r="F15" s="264">
        <v>18729150.23</v>
      </c>
      <c r="G15" s="264">
        <v>6628971.0899999999</v>
      </c>
      <c r="H15" s="300">
        <v>0</v>
      </c>
      <c r="I15" s="132"/>
      <c r="J15" s="314"/>
      <c r="K15" s="82"/>
      <c r="L15" s="241"/>
      <c r="M15" s="243"/>
      <c r="N15" s="242"/>
      <c r="O15" s="242"/>
      <c r="P15" s="242"/>
      <c r="Q15" s="79"/>
      <c r="R15" s="79"/>
      <c r="S15" s="79"/>
    </row>
    <row r="16" spans="1:19">
      <c r="A16" s="117" t="s">
        <v>11</v>
      </c>
      <c r="B16" s="94" t="s">
        <v>161</v>
      </c>
      <c r="C16" s="265">
        <v>20929845.559999999</v>
      </c>
      <c r="D16" s="266">
        <v>10825752.960000001</v>
      </c>
      <c r="E16" s="338">
        <v>11784860.23</v>
      </c>
      <c r="F16" s="266">
        <v>20035492.59</v>
      </c>
      <c r="G16" s="266">
        <v>7353587.2699999996</v>
      </c>
      <c r="H16" s="301">
        <v>0</v>
      </c>
      <c r="I16" s="259"/>
      <c r="J16" s="315"/>
      <c r="K16" s="126"/>
      <c r="L16" s="241"/>
      <c r="M16" s="242"/>
      <c r="N16" s="242"/>
      <c r="O16" s="242"/>
      <c r="P16" s="242"/>
      <c r="Q16" s="79"/>
      <c r="R16" s="79"/>
      <c r="S16" s="79"/>
    </row>
    <row r="17" spans="1:19">
      <c r="A17" s="99"/>
      <c r="B17" s="110" t="s">
        <v>1</v>
      </c>
      <c r="C17" s="265">
        <v>20929846.559999999</v>
      </c>
      <c r="D17" s="266">
        <v>10825752.960000001</v>
      </c>
      <c r="E17" s="264">
        <v>11784860.23</v>
      </c>
      <c r="F17" s="265">
        <v>21164590.760000002</v>
      </c>
      <c r="G17" s="265">
        <v>7949225.29</v>
      </c>
      <c r="H17" s="302">
        <v>0</v>
      </c>
      <c r="I17" s="259"/>
      <c r="J17" s="259"/>
      <c r="K17" s="127"/>
      <c r="L17" s="241"/>
      <c r="M17" s="242"/>
      <c r="N17" s="242"/>
      <c r="O17" s="242"/>
      <c r="P17" s="242"/>
      <c r="Q17" s="79"/>
      <c r="R17" s="79"/>
      <c r="S17" s="79"/>
    </row>
    <row r="18" spans="1:19">
      <c r="A18" s="99"/>
      <c r="B18" s="110" t="s">
        <v>2</v>
      </c>
      <c r="C18" s="265">
        <v>20929846.559999999</v>
      </c>
      <c r="D18" s="266">
        <v>10825752.960000001</v>
      </c>
      <c r="E18" s="264">
        <v>11784860.23</v>
      </c>
      <c r="F18" s="265">
        <v>21805522.82</v>
      </c>
      <c r="G18" s="265">
        <v>8838102.6699999999</v>
      </c>
      <c r="H18" s="302">
        <v>0</v>
      </c>
      <c r="I18" s="259"/>
      <c r="J18" s="259"/>
      <c r="K18" s="126"/>
      <c r="L18" s="105"/>
      <c r="M18" s="242"/>
      <c r="N18" s="242"/>
      <c r="O18" s="242"/>
      <c r="P18" s="242"/>
      <c r="Q18" s="79"/>
      <c r="R18" s="79"/>
      <c r="S18" s="79"/>
    </row>
    <row r="19" spans="1:19">
      <c r="A19" s="99"/>
      <c r="B19" s="110" t="s">
        <v>3</v>
      </c>
      <c r="C19" s="265">
        <v>20929846.559999999</v>
      </c>
      <c r="D19" s="266">
        <v>10825752.960000001</v>
      </c>
      <c r="E19" s="266">
        <v>11830969.34</v>
      </c>
      <c r="F19" s="265">
        <v>22239306.699999999</v>
      </c>
      <c r="G19" s="265">
        <v>10650583.4</v>
      </c>
      <c r="H19" s="302">
        <v>0</v>
      </c>
      <c r="I19" s="259"/>
      <c r="J19" s="259"/>
      <c r="K19" s="82"/>
      <c r="L19" s="105"/>
      <c r="M19" s="242"/>
      <c r="N19" s="242"/>
      <c r="O19" s="242"/>
      <c r="P19" s="242"/>
      <c r="Q19" s="79"/>
      <c r="R19" s="79"/>
      <c r="S19" s="79"/>
    </row>
    <row r="20" spans="1:19">
      <c r="A20" s="99"/>
      <c r="B20" s="110" t="s">
        <v>4</v>
      </c>
      <c r="C20" s="265">
        <v>20929846.559999999</v>
      </c>
      <c r="D20" s="266">
        <v>10825752.960000001</v>
      </c>
      <c r="E20" s="266">
        <v>11830969.34</v>
      </c>
      <c r="F20" s="265">
        <v>22378780.510000002</v>
      </c>
      <c r="G20" s="265">
        <v>12272979.630000001</v>
      </c>
      <c r="H20" s="302">
        <v>0</v>
      </c>
      <c r="I20" s="259"/>
      <c r="J20" s="259"/>
      <c r="K20" s="82"/>
      <c r="L20" s="105"/>
      <c r="M20" s="242"/>
      <c r="N20" s="242"/>
      <c r="O20" s="242"/>
      <c r="P20" s="242"/>
      <c r="Q20" s="79"/>
      <c r="R20" s="79"/>
      <c r="S20" s="79"/>
    </row>
    <row r="21" spans="1:19">
      <c r="A21" s="99"/>
      <c r="B21" s="110" t="s">
        <v>5</v>
      </c>
      <c r="C21" s="265">
        <v>20929846.559999999</v>
      </c>
      <c r="D21" s="266">
        <v>10825752.960000001</v>
      </c>
      <c r="E21" s="266">
        <v>11830969.34</v>
      </c>
      <c r="F21" s="265">
        <v>23291102</v>
      </c>
      <c r="G21" s="265">
        <v>13617357.210000001</v>
      </c>
      <c r="H21" s="302">
        <v>0</v>
      </c>
      <c r="I21" s="259"/>
      <c r="J21" s="259"/>
      <c r="K21" s="82"/>
      <c r="L21" s="105"/>
      <c r="M21" s="105"/>
      <c r="N21" s="105"/>
      <c r="O21" s="105"/>
      <c r="P21" s="105"/>
      <c r="Q21" s="79"/>
      <c r="R21" s="79"/>
      <c r="S21" s="79"/>
    </row>
    <row r="22" spans="1:19">
      <c r="A22" s="99"/>
      <c r="B22" s="110" t="s">
        <v>6</v>
      </c>
      <c r="C22" s="265">
        <v>20929846.559999999</v>
      </c>
      <c r="D22" s="266">
        <v>10825752.960000001</v>
      </c>
      <c r="E22" s="266">
        <v>11830969.34</v>
      </c>
      <c r="F22" s="265">
        <v>24605253</v>
      </c>
      <c r="G22" s="265">
        <v>16409927.720000001</v>
      </c>
      <c r="H22" s="302">
        <v>0</v>
      </c>
      <c r="I22" s="259"/>
      <c r="J22" s="259"/>
      <c r="K22" s="82"/>
      <c r="L22" s="105"/>
      <c r="M22" s="105"/>
      <c r="N22" s="105"/>
      <c r="O22" s="105"/>
      <c r="P22" s="105"/>
      <c r="Q22" s="79"/>
      <c r="R22" s="79"/>
      <c r="S22" s="79"/>
    </row>
    <row r="23" spans="1:19">
      <c r="A23" s="99"/>
      <c r="B23" s="110" t="s">
        <v>7</v>
      </c>
      <c r="C23" s="265">
        <v>20929846.559999999</v>
      </c>
      <c r="D23" s="265">
        <v>10828505.25</v>
      </c>
      <c r="E23" s="266">
        <v>11830969.34</v>
      </c>
      <c r="F23" s="265">
        <v>25844638.91</v>
      </c>
      <c r="G23" s="265">
        <v>17888713.989999998</v>
      </c>
      <c r="H23" s="302">
        <v>0</v>
      </c>
      <c r="I23" s="259"/>
      <c r="J23" s="259"/>
      <c r="K23" s="82"/>
      <c r="L23" s="105"/>
      <c r="M23" s="105"/>
      <c r="N23" s="105"/>
      <c r="O23" s="105"/>
      <c r="P23" s="105"/>
      <c r="Q23" s="79"/>
      <c r="R23" s="79"/>
      <c r="S23" s="79"/>
    </row>
    <row r="24" spans="1:19">
      <c r="A24" s="99"/>
      <c r="B24" s="110" t="s">
        <v>8</v>
      </c>
      <c r="C24" s="265">
        <v>20929846.559999999</v>
      </c>
      <c r="D24" s="265">
        <v>10824117.92</v>
      </c>
      <c r="E24" s="266">
        <v>11784881.609999999</v>
      </c>
      <c r="F24" s="265">
        <v>23436250.77</v>
      </c>
      <c r="G24" s="265">
        <v>21530812.739999998</v>
      </c>
      <c r="H24" s="302">
        <v>0</v>
      </c>
      <c r="I24" s="259"/>
      <c r="J24" s="259"/>
      <c r="K24" s="82"/>
      <c r="L24" s="105"/>
      <c r="M24" s="105"/>
      <c r="N24" s="105"/>
      <c r="O24" s="105"/>
      <c r="P24" s="105"/>
      <c r="Q24" s="79"/>
      <c r="R24" s="79"/>
      <c r="S24" s="79"/>
    </row>
    <row r="25" spans="1:19">
      <c r="A25" s="99"/>
      <c r="B25" s="110" t="s">
        <v>9</v>
      </c>
      <c r="C25" s="265">
        <v>20929845.559999999</v>
      </c>
      <c r="D25" s="265">
        <v>10823488.039999999</v>
      </c>
      <c r="E25" s="266">
        <v>11784860.23</v>
      </c>
      <c r="F25" s="265">
        <v>26903468</v>
      </c>
      <c r="G25" s="265">
        <v>23002587.149999999</v>
      </c>
      <c r="H25" s="302">
        <v>0</v>
      </c>
      <c r="I25" s="259"/>
      <c r="J25" s="259"/>
      <c r="K25" s="82"/>
      <c r="L25" s="105"/>
      <c r="M25" s="105"/>
      <c r="N25" s="105"/>
      <c r="O25" s="105"/>
      <c r="P25" s="105"/>
      <c r="Q25" s="79"/>
      <c r="R25" s="79"/>
      <c r="S25" s="79"/>
    </row>
    <row r="26" spans="1:19">
      <c r="A26" s="99"/>
      <c r="B26" s="110" t="s">
        <v>10</v>
      </c>
      <c r="C26" s="265">
        <v>20869491</v>
      </c>
      <c r="D26" s="265">
        <v>10823488.039999999</v>
      </c>
      <c r="E26" s="266">
        <v>11784860.23</v>
      </c>
      <c r="F26" s="265">
        <v>27403128.34</v>
      </c>
      <c r="G26" s="265">
        <v>27499528.530000001</v>
      </c>
      <c r="H26" s="302">
        <v>0</v>
      </c>
      <c r="I26" s="259"/>
      <c r="J26" s="259"/>
      <c r="K26" s="82"/>
      <c r="L26" s="105"/>
      <c r="M26" s="105"/>
      <c r="N26" s="105"/>
      <c r="O26" s="105"/>
      <c r="P26" s="105"/>
      <c r="Q26" s="79"/>
      <c r="R26" s="79"/>
      <c r="S26" s="79"/>
    </row>
    <row r="27" spans="1:19">
      <c r="A27" s="100"/>
      <c r="B27" s="111" t="s">
        <v>162</v>
      </c>
      <c r="C27" s="265">
        <v>20901258.02</v>
      </c>
      <c r="D27" s="265">
        <v>10761429.01</v>
      </c>
      <c r="E27" s="266">
        <v>11784860.23</v>
      </c>
      <c r="F27" s="265">
        <v>27613480.41</v>
      </c>
      <c r="G27" s="265">
        <v>30001245.609999999</v>
      </c>
      <c r="H27" s="302">
        <v>0</v>
      </c>
      <c r="I27" s="259"/>
      <c r="J27" s="259"/>
      <c r="K27" s="82"/>
      <c r="L27" s="105"/>
      <c r="M27" s="105"/>
      <c r="N27" s="105"/>
      <c r="O27" s="105"/>
      <c r="P27" s="105"/>
      <c r="Q27" s="79"/>
      <c r="R27" s="79"/>
      <c r="S27" s="79"/>
    </row>
    <row r="28" spans="1:19">
      <c r="A28" s="92"/>
      <c r="B28" s="102" t="s">
        <v>20</v>
      </c>
      <c r="C28" s="257">
        <f t="shared" ref="C28:H28" si="0">AVERAGE(C15:C27)</f>
        <v>20918234.740000002</v>
      </c>
      <c r="D28" s="258">
        <f t="shared" si="0"/>
        <v>10821976.306153845</v>
      </c>
      <c r="E28" s="258">
        <f t="shared" si="0"/>
        <v>11802596.14769231</v>
      </c>
      <c r="F28" s="258">
        <f t="shared" si="0"/>
        <v>23496166.541538462</v>
      </c>
      <c r="G28" s="258">
        <f t="shared" si="0"/>
        <v>15664894.023076924</v>
      </c>
      <c r="H28" s="303">
        <f t="shared" si="0"/>
        <v>0</v>
      </c>
      <c r="I28" s="132"/>
      <c r="J28" s="132"/>
      <c r="K28" s="82"/>
      <c r="L28" s="105"/>
      <c r="M28" s="105"/>
      <c r="N28" s="105"/>
      <c r="O28" s="105"/>
      <c r="P28" s="105"/>
      <c r="Q28" s="79"/>
      <c r="R28" s="79"/>
      <c r="S28" s="79"/>
    </row>
    <row r="29" spans="1:19">
      <c r="A29" s="92"/>
      <c r="B29" s="102"/>
      <c r="C29" s="259"/>
      <c r="D29" s="259"/>
      <c r="E29" s="259"/>
      <c r="F29" s="259"/>
      <c r="G29" s="259"/>
      <c r="H29" s="304"/>
      <c r="I29" s="132"/>
      <c r="J29" s="132"/>
      <c r="K29" s="82"/>
      <c r="L29" s="105"/>
      <c r="M29" s="105"/>
      <c r="N29" s="105"/>
      <c r="O29" s="105"/>
      <c r="P29" s="105"/>
      <c r="Q29" s="79"/>
      <c r="R29" s="79"/>
      <c r="S29" s="79"/>
    </row>
    <row r="30" spans="1:19">
      <c r="A30" s="92"/>
      <c r="B30" s="150">
        <f>(43478*12)/C27</f>
        <v>2.4961942458236779E-2</v>
      </c>
      <c r="C30" s="259"/>
      <c r="D30" s="259"/>
      <c r="E30" s="269"/>
      <c r="F30" s="246"/>
      <c r="G30" s="246"/>
      <c r="H30" s="304"/>
      <c r="I30" s="247"/>
      <c r="J30" s="247"/>
      <c r="K30" s="82"/>
      <c r="L30" s="241"/>
      <c r="M30" s="105"/>
      <c r="N30" s="105"/>
      <c r="O30" s="105"/>
      <c r="P30" s="105"/>
      <c r="Q30" s="79"/>
      <c r="R30" s="79"/>
      <c r="S30" s="79"/>
    </row>
    <row r="31" spans="1:19">
      <c r="A31" s="98" t="s">
        <v>27</v>
      </c>
      <c r="B31" s="93" t="s">
        <v>160</v>
      </c>
      <c r="C31" s="268">
        <v>1671369</v>
      </c>
      <c r="D31" s="267">
        <v>78202</v>
      </c>
      <c r="E31" s="268">
        <v>434950</v>
      </c>
      <c r="F31" s="267">
        <v>0</v>
      </c>
      <c r="G31" s="267">
        <v>0</v>
      </c>
      <c r="H31" s="305">
        <v>0</v>
      </c>
      <c r="I31" s="132"/>
      <c r="J31" s="132"/>
      <c r="K31" s="82"/>
      <c r="L31" s="241"/>
      <c r="M31" s="105"/>
      <c r="N31" s="105"/>
      <c r="O31" s="105"/>
      <c r="P31" s="105"/>
      <c r="Q31" s="79"/>
      <c r="R31" s="79"/>
      <c r="S31" s="79"/>
    </row>
    <row r="32" spans="1:19">
      <c r="A32" s="99" t="s">
        <v>28</v>
      </c>
      <c r="B32" s="94" t="s">
        <v>161</v>
      </c>
      <c r="C32" s="266">
        <f>C31+43603.84</f>
        <v>1714972.84</v>
      </c>
      <c r="D32" s="266">
        <f>D31+22553.65</f>
        <v>100755.65</v>
      </c>
      <c r="E32" s="266">
        <f>E31+24551.79</f>
        <v>459501.79</v>
      </c>
      <c r="F32" s="265">
        <v>0</v>
      </c>
      <c r="G32" s="265">
        <v>0</v>
      </c>
      <c r="H32" s="301">
        <v>0</v>
      </c>
      <c r="I32" s="259"/>
      <c r="J32" s="259"/>
      <c r="K32" s="82"/>
      <c r="L32" s="105"/>
      <c r="M32" s="105"/>
      <c r="N32" s="105"/>
      <c r="O32" s="105"/>
      <c r="P32" s="105"/>
      <c r="Q32" s="79"/>
      <c r="R32" s="79"/>
      <c r="S32" s="79"/>
    </row>
    <row r="33" spans="1:19">
      <c r="A33" s="99"/>
      <c r="B33" s="96" t="s">
        <v>1</v>
      </c>
      <c r="C33" s="266">
        <f>C32+43603.85</f>
        <v>1758576.6900000002</v>
      </c>
      <c r="D33" s="266">
        <f t="shared" ref="D33:D38" si="1">D32+22553.65</f>
        <v>123309.29999999999</v>
      </c>
      <c r="E33" s="266">
        <f t="shared" ref="E33:E34" si="2">E32+24551.79</f>
        <v>484053.57999999996</v>
      </c>
      <c r="F33" s="259">
        <v>0</v>
      </c>
      <c r="G33" s="265">
        <v>0</v>
      </c>
      <c r="H33" s="302">
        <v>0</v>
      </c>
      <c r="I33" s="259"/>
      <c r="J33" s="259"/>
      <c r="K33" s="82"/>
      <c r="L33" s="105"/>
      <c r="M33" s="105"/>
      <c r="N33" s="105"/>
      <c r="O33" s="105"/>
      <c r="P33" s="105"/>
      <c r="Q33" s="79"/>
      <c r="R33" s="79"/>
      <c r="S33" s="79"/>
    </row>
    <row r="34" spans="1:19">
      <c r="A34" s="99"/>
      <c r="B34" s="96" t="s">
        <v>2</v>
      </c>
      <c r="C34" s="266">
        <f>C33+43605.85</f>
        <v>1802182.5400000003</v>
      </c>
      <c r="D34" s="266">
        <f t="shared" si="1"/>
        <v>145862.94999999998</v>
      </c>
      <c r="E34" s="266">
        <f t="shared" si="2"/>
        <v>508605.36999999994</v>
      </c>
      <c r="F34" s="259">
        <v>0</v>
      </c>
      <c r="G34" s="265">
        <v>0</v>
      </c>
      <c r="H34" s="302">
        <v>0</v>
      </c>
      <c r="I34" s="259"/>
      <c r="J34" s="259"/>
      <c r="K34" s="82"/>
      <c r="L34" s="82"/>
      <c r="M34" s="82"/>
      <c r="N34" s="82"/>
      <c r="O34" s="82"/>
      <c r="P34" s="82"/>
    </row>
    <row r="35" spans="1:19">
      <c r="A35" s="99"/>
      <c r="B35" s="96" t="s">
        <v>3</v>
      </c>
      <c r="C35" s="266">
        <f>C34+43605.85</f>
        <v>1845788.3900000004</v>
      </c>
      <c r="D35" s="266">
        <f t="shared" si="1"/>
        <v>168416.59999999998</v>
      </c>
      <c r="E35" s="266">
        <f>E34+24647.85</f>
        <v>533253.22</v>
      </c>
      <c r="F35" s="259">
        <v>0</v>
      </c>
      <c r="G35" s="265">
        <v>0</v>
      </c>
      <c r="H35" s="302">
        <v>0</v>
      </c>
      <c r="I35" s="259"/>
      <c r="J35" s="259"/>
      <c r="K35" s="82"/>
      <c r="L35" s="82"/>
      <c r="M35" s="82"/>
      <c r="N35" s="82"/>
      <c r="O35" s="82"/>
      <c r="P35" s="82"/>
    </row>
    <row r="36" spans="1:19">
      <c r="A36" s="99"/>
      <c r="B36" s="96" t="s">
        <v>4</v>
      </c>
      <c r="C36" s="266">
        <f t="shared" ref="C36:C41" si="3">C35+43605.83</f>
        <v>1889394.2200000004</v>
      </c>
      <c r="D36" s="266">
        <f t="shared" si="1"/>
        <v>190970.24999999997</v>
      </c>
      <c r="E36" s="266">
        <f t="shared" ref="E36:E39" si="4">E35+24647.85</f>
        <v>557901.06999999995</v>
      </c>
      <c r="F36" s="259">
        <v>0</v>
      </c>
      <c r="G36" s="265">
        <v>0</v>
      </c>
      <c r="H36" s="302">
        <v>0</v>
      </c>
      <c r="I36" s="259"/>
      <c r="J36" s="259"/>
      <c r="K36" s="82"/>
      <c r="L36" s="82"/>
      <c r="M36" s="82"/>
      <c r="N36" s="82"/>
      <c r="O36" s="82"/>
      <c r="P36" s="82"/>
    </row>
    <row r="37" spans="1:19">
      <c r="A37" s="99"/>
      <c r="B37" s="96" t="s">
        <v>5</v>
      </c>
      <c r="C37" s="266">
        <f t="shared" si="3"/>
        <v>1933000.0500000005</v>
      </c>
      <c r="D37" s="266">
        <f t="shared" si="1"/>
        <v>213523.89999999997</v>
      </c>
      <c r="E37" s="266">
        <f t="shared" si="4"/>
        <v>582548.91999999993</v>
      </c>
      <c r="F37" s="259">
        <v>0</v>
      </c>
      <c r="G37" s="265">
        <v>0</v>
      </c>
      <c r="H37" s="302">
        <v>0</v>
      </c>
      <c r="I37" s="259"/>
      <c r="J37" s="259"/>
      <c r="K37" s="82"/>
      <c r="L37" s="82"/>
      <c r="M37" s="82"/>
      <c r="N37" s="82"/>
      <c r="O37" s="82"/>
      <c r="P37" s="82"/>
    </row>
    <row r="38" spans="1:19">
      <c r="A38" s="99"/>
      <c r="B38" s="96" t="s">
        <v>6</v>
      </c>
      <c r="C38" s="266">
        <f t="shared" si="3"/>
        <v>1976605.8800000006</v>
      </c>
      <c r="D38" s="266">
        <f t="shared" si="1"/>
        <v>236077.54999999996</v>
      </c>
      <c r="E38" s="266">
        <f t="shared" si="4"/>
        <v>607196.7699999999</v>
      </c>
      <c r="F38" s="259">
        <v>0</v>
      </c>
      <c r="G38" s="265">
        <v>0</v>
      </c>
      <c r="H38" s="302">
        <v>0</v>
      </c>
      <c r="I38" s="259"/>
      <c r="J38" s="259"/>
      <c r="K38" s="82"/>
      <c r="L38" s="82"/>
      <c r="M38" s="82"/>
      <c r="N38" s="82"/>
      <c r="O38" s="82"/>
      <c r="P38" s="82"/>
    </row>
    <row r="39" spans="1:19">
      <c r="A39" s="99"/>
      <c r="B39" s="96" t="s">
        <v>7</v>
      </c>
      <c r="C39" s="266">
        <f t="shared" si="3"/>
        <v>2020211.7100000007</v>
      </c>
      <c r="D39" s="265">
        <f>D38+22559.39</f>
        <v>258636.93999999994</v>
      </c>
      <c r="E39" s="266">
        <f t="shared" si="4"/>
        <v>631844.61999999988</v>
      </c>
      <c r="F39" s="259">
        <v>0</v>
      </c>
      <c r="G39" s="265">
        <v>0</v>
      </c>
      <c r="H39" s="302">
        <v>0</v>
      </c>
      <c r="I39" s="259"/>
      <c r="J39" s="259"/>
      <c r="K39" s="82"/>
      <c r="L39" s="82"/>
      <c r="M39" s="82"/>
      <c r="N39" s="82"/>
      <c r="O39" s="82"/>
      <c r="P39" s="82"/>
    </row>
    <row r="40" spans="1:19">
      <c r="A40" s="99"/>
      <c r="B40" s="96" t="s">
        <v>8</v>
      </c>
      <c r="C40" s="266">
        <f t="shared" si="3"/>
        <v>2063817.5400000007</v>
      </c>
      <c r="D40" s="265">
        <f>D39+22550.25</f>
        <v>281187.18999999994</v>
      </c>
      <c r="E40" s="266">
        <f>E39+24551.84</f>
        <v>656396.45999999985</v>
      </c>
      <c r="F40" s="259">
        <v>0</v>
      </c>
      <c r="G40" s="265">
        <v>0</v>
      </c>
      <c r="H40" s="302">
        <v>0</v>
      </c>
      <c r="I40" s="259"/>
      <c r="J40" s="259"/>
      <c r="K40" s="82"/>
      <c r="L40" s="82"/>
      <c r="M40" s="82"/>
      <c r="N40" s="82"/>
      <c r="O40" s="82"/>
      <c r="P40" s="82"/>
    </row>
    <row r="41" spans="1:19">
      <c r="A41" s="99"/>
      <c r="B41" s="96" t="s">
        <v>9</v>
      </c>
      <c r="C41" s="266">
        <f t="shared" si="3"/>
        <v>2107423.3700000006</v>
      </c>
      <c r="D41" s="265">
        <f>D40+22548.93</f>
        <v>303736.11999999994</v>
      </c>
      <c r="E41" s="266">
        <f>E40+24551.79</f>
        <v>680948.24999999988</v>
      </c>
      <c r="F41" s="259">
        <v>0</v>
      </c>
      <c r="G41" s="265">
        <v>0</v>
      </c>
      <c r="H41" s="302">
        <v>0</v>
      </c>
      <c r="I41" s="259"/>
      <c r="J41" s="259"/>
      <c r="K41" s="82"/>
      <c r="L41" s="82"/>
      <c r="M41" s="82"/>
      <c r="N41" s="82"/>
      <c r="O41" s="82"/>
      <c r="P41" s="82"/>
    </row>
    <row r="42" spans="1:19">
      <c r="A42" s="99"/>
      <c r="B42" s="96" t="s">
        <v>10</v>
      </c>
      <c r="C42" s="266">
        <f>C41+43478.11</f>
        <v>2150901.4800000004</v>
      </c>
      <c r="D42" s="265">
        <f>D41+22548.93</f>
        <v>326285.04999999993</v>
      </c>
      <c r="E42" s="266">
        <f t="shared" ref="E42:E43" si="5">E41+24551.79</f>
        <v>705500.03999999992</v>
      </c>
      <c r="F42" s="259">
        <v>0</v>
      </c>
      <c r="G42" s="265">
        <v>0</v>
      </c>
      <c r="H42" s="302">
        <v>0</v>
      </c>
      <c r="I42" s="259"/>
      <c r="J42" s="259"/>
      <c r="K42" s="82"/>
      <c r="L42" s="82"/>
      <c r="M42" s="82"/>
      <c r="N42" s="82"/>
      <c r="O42" s="82"/>
      <c r="P42" s="82"/>
    </row>
    <row r="43" spans="1:19">
      <c r="A43" s="100"/>
      <c r="B43" s="95" t="s">
        <v>162</v>
      </c>
      <c r="C43" s="266">
        <f>C42+43544.29</f>
        <v>2194445.7700000005</v>
      </c>
      <c r="D43" s="265">
        <f>D42+22419.64</f>
        <v>348704.68999999994</v>
      </c>
      <c r="E43" s="266">
        <f t="shared" si="5"/>
        <v>730051.83</v>
      </c>
      <c r="F43" s="259">
        <v>0</v>
      </c>
      <c r="G43" s="244">
        <v>0</v>
      </c>
      <c r="H43" s="302">
        <v>0</v>
      </c>
      <c r="I43" s="259"/>
      <c r="J43" s="259"/>
      <c r="K43" s="82"/>
      <c r="L43" s="82"/>
      <c r="M43" s="82"/>
      <c r="N43" s="82"/>
      <c r="O43" s="82"/>
      <c r="P43" s="82"/>
    </row>
    <row r="44" spans="1:19">
      <c r="A44" s="92"/>
      <c r="B44" s="102" t="s">
        <v>20</v>
      </c>
      <c r="C44" s="258">
        <f t="shared" ref="C44:H44" si="6">AVERAGE(C31:C43)</f>
        <v>1932976.1138461542</v>
      </c>
      <c r="D44" s="257">
        <f>AVERAGE(D31:D43)</f>
        <v>213512.93769230766</v>
      </c>
      <c r="E44" s="258">
        <f t="shared" si="6"/>
        <v>582519.37846153846</v>
      </c>
      <c r="F44" s="257">
        <f>AVERAGE(F31:F43)</f>
        <v>0</v>
      </c>
      <c r="G44" s="257">
        <f t="shared" si="6"/>
        <v>0</v>
      </c>
      <c r="H44" s="303">
        <f t="shared" si="6"/>
        <v>0</v>
      </c>
      <c r="I44" s="132"/>
      <c r="J44" s="132"/>
      <c r="K44" s="82"/>
      <c r="L44" s="122"/>
      <c r="M44" s="122"/>
      <c r="N44" s="115"/>
      <c r="O44" s="82"/>
      <c r="P44" s="82"/>
    </row>
    <row r="45" spans="1:19" s="3" customFormat="1">
      <c r="A45" s="107"/>
      <c r="B45" s="108"/>
      <c r="C45" s="259"/>
      <c r="D45" s="137"/>
      <c r="E45" s="137"/>
      <c r="F45" s="259"/>
      <c r="G45" s="259"/>
      <c r="H45" s="304"/>
      <c r="I45" s="132"/>
      <c r="J45" s="132"/>
      <c r="K45" s="82"/>
      <c r="L45" s="122"/>
      <c r="M45" s="122"/>
      <c r="N45" s="115"/>
      <c r="O45" s="82"/>
      <c r="P45" s="82"/>
    </row>
    <row r="46" spans="1:19">
      <c r="A46" s="92"/>
      <c r="B46" s="89"/>
      <c r="C46" s="261"/>
      <c r="D46" s="139"/>
      <c r="E46" s="139"/>
      <c r="F46" s="261"/>
      <c r="G46" s="261"/>
      <c r="H46" s="306"/>
      <c r="I46" s="140"/>
      <c r="J46" s="140"/>
      <c r="K46" s="82"/>
      <c r="L46" s="122"/>
      <c r="M46" s="122"/>
      <c r="N46" s="115"/>
      <c r="O46" s="82"/>
      <c r="P46" s="82"/>
    </row>
    <row r="47" spans="1:19">
      <c r="A47" s="92"/>
      <c r="B47" s="91"/>
      <c r="C47" s="261"/>
      <c r="D47" s="139"/>
      <c r="E47" s="139"/>
      <c r="F47" s="261"/>
      <c r="G47" s="261"/>
      <c r="H47" s="307"/>
      <c r="I47" s="140"/>
      <c r="J47" s="140"/>
      <c r="K47" s="82"/>
      <c r="L47" s="122"/>
      <c r="M47" s="122"/>
      <c r="N47" s="115"/>
      <c r="O47" s="82"/>
      <c r="P47" s="82"/>
    </row>
    <row r="48" spans="1:19">
      <c r="A48" s="98" t="s">
        <v>15</v>
      </c>
      <c r="B48" s="118" t="s">
        <v>160</v>
      </c>
      <c r="C48" s="268">
        <f>C15-C31</f>
        <v>19196470</v>
      </c>
      <c r="D48" s="268">
        <f>D15-D31</f>
        <v>10766191</v>
      </c>
      <c r="E48" s="268">
        <f>E15-E31</f>
        <v>11349910.23</v>
      </c>
      <c r="F48" s="267">
        <v>18729150.23</v>
      </c>
      <c r="G48" s="267">
        <v>6628971.0899999999</v>
      </c>
      <c r="H48" s="308">
        <f t="shared" ref="H48:H60" si="7">+H15-H31</f>
        <v>0</v>
      </c>
      <c r="I48" s="291"/>
      <c r="J48" s="291"/>
      <c r="K48" s="82"/>
      <c r="L48" s="122"/>
      <c r="M48" s="122"/>
      <c r="N48" s="115"/>
      <c r="O48" s="82"/>
      <c r="P48" s="82"/>
    </row>
    <row r="49" spans="1:17">
      <c r="A49" s="99" t="s">
        <v>12</v>
      </c>
      <c r="B49" s="119" t="s">
        <v>161</v>
      </c>
      <c r="C49" s="263">
        <f t="shared" ref="C49:E60" si="8">C16-C32</f>
        <v>19214872.719999999</v>
      </c>
      <c r="D49" s="263">
        <f>D16-D32</f>
        <v>10724997.310000001</v>
      </c>
      <c r="E49" s="263">
        <f>E16-E32</f>
        <v>11325358.440000001</v>
      </c>
      <c r="F49" s="265">
        <v>20035492.59</v>
      </c>
      <c r="G49" s="265">
        <v>7353587.2699999996</v>
      </c>
      <c r="H49" s="309">
        <f t="shared" si="7"/>
        <v>0</v>
      </c>
      <c r="I49" s="291"/>
      <c r="J49" s="291"/>
      <c r="K49" s="82"/>
      <c r="L49" s="122"/>
      <c r="M49" s="122"/>
      <c r="N49" s="115"/>
      <c r="O49" s="82"/>
      <c r="P49" s="82"/>
      <c r="Q49" s="82"/>
    </row>
    <row r="50" spans="1:17">
      <c r="A50" s="99"/>
      <c r="B50" s="120" t="s">
        <v>1</v>
      </c>
      <c r="C50" s="263">
        <f t="shared" si="8"/>
        <v>19171269.869999997</v>
      </c>
      <c r="D50" s="263">
        <f t="shared" si="8"/>
        <v>10702443.66</v>
      </c>
      <c r="E50" s="263">
        <f t="shared" si="8"/>
        <v>11300806.65</v>
      </c>
      <c r="F50" s="265">
        <v>21164590.760000002</v>
      </c>
      <c r="G50" s="265">
        <v>7949225.29</v>
      </c>
      <c r="H50" s="309">
        <f t="shared" si="7"/>
        <v>0</v>
      </c>
      <c r="I50" s="291"/>
      <c r="J50" s="291"/>
      <c r="K50" s="125"/>
      <c r="L50" s="122"/>
      <c r="M50" s="122"/>
      <c r="N50" s="122"/>
      <c r="O50" s="82"/>
      <c r="P50" s="82"/>
      <c r="Q50" s="82"/>
    </row>
    <row r="51" spans="1:17">
      <c r="A51" s="99"/>
      <c r="B51" s="120" t="s">
        <v>2</v>
      </c>
      <c r="C51" s="263">
        <f t="shared" si="8"/>
        <v>19127664.02</v>
      </c>
      <c r="D51" s="263">
        <f t="shared" si="8"/>
        <v>10679890.010000002</v>
      </c>
      <c r="E51" s="263">
        <f t="shared" si="8"/>
        <v>11276254.860000001</v>
      </c>
      <c r="F51" s="265">
        <v>21805522.82</v>
      </c>
      <c r="G51" s="265">
        <v>8838102.6699999999</v>
      </c>
      <c r="H51" s="309">
        <f t="shared" si="7"/>
        <v>0</v>
      </c>
      <c r="I51" s="291"/>
      <c r="J51" s="291"/>
      <c r="K51" s="125"/>
      <c r="L51" s="122"/>
      <c r="M51" s="122"/>
      <c r="N51" s="115"/>
      <c r="O51" s="124"/>
      <c r="P51" s="82"/>
      <c r="Q51" s="82"/>
    </row>
    <row r="52" spans="1:17">
      <c r="A52" s="99"/>
      <c r="B52" s="120" t="s">
        <v>3</v>
      </c>
      <c r="C52" s="263">
        <f t="shared" si="8"/>
        <v>19084058.169999998</v>
      </c>
      <c r="D52" s="263">
        <f t="shared" si="8"/>
        <v>10657336.360000001</v>
      </c>
      <c r="E52" s="263">
        <f t="shared" si="8"/>
        <v>11297716.119999999</v>
      </c>
      <c r="F52" s="265">
        <v>22239306.699999999</v>
      </c>
      <c r="G52" s="265">
        <v>10650583.4</v>
      </c>
      <c r="H52" s="309">
        <f t="shared" si="7"/>
        <v>0</v>
      </c>
      <c r="I52" s="291"/>
      <c r="J52" s="291"/>
      <c r="K52" s="82"/>
      <c r="L52" s="122"/>
      <c r="M52" s="122"/>
      <c r="N52" s="82"/>
      <c r="O52" s="82"/>
      <c r="P52" s="82"/>
      <c r="Q52" s="82"/>
    </row>
    <row r="53" spans="1:17">
      <c r="A53" s="99"/>
      <c r="B53" s="120" t="s">
        <v>4</v>
      </c>
      <c r="C53" s="263">
        <f t="shared" si="8"/>
        <v>19040452.34</v>
      </c>
      <c r="D53" s="263">
        <f t="shared" si="8"/>
        <v>10634782.710000001</v>
      </c>
      <c r="E53" s="263">
        <f t="shared" si="8"/>
        <v>11273068.27</v>
      </c>
      <c r="F53" s="265">
        <v>22378780.510000002</v>
      </c>
      <c r="G53" s="265">
        <v>12272979.630000001</v>
      </c>
      <c r="H53" s="309">
        <f t="shared" si="7"/>
        <v>0</v>
      </c>
      <c r="I53" s="291"/>
      <c r="J53" s="291"/>
      <c r="K53" s="82"/>
      <c r="L53" s="82"/>
      <c r="M53" s="82"/>
      <c r="N53" s="82"/>
      <c r="O53" s="82"/>
      <c r="P53" s="82"/>
      <c r="Q53" s="82"/>
    </row>
    <row r="54" spans="1:17">
      <c r="A54" s="99"/>
      <c r="B54" s="120" t="s">
        <v>5</v>
      </c>
      <c r="C54" s="263">
        <f t="shared" si="8"/>
        <v>18996846.509999998</v>
      </c>
      <c r="D54" s="263">
        <f t="shared" si="8"/>
        <v>10612229.060000001</v>
      </c>
      <c r="E54" s="263">
        <f t="shared" si="8"/>
        <v>11248420.42</v>
      </c>
      <c r="F54" s="265">
        <v>23291102</v>
      </c>
      <c r="G54" s="265">
        <v>13617357.210000001</v>
      </c>
      <c r="H54" s="309">
        <f t="shared" si="7"/>
        <v>0</v>
      </c>
      <c r="I54" s="291"/>
      <c r="J54" s="291"/>
      <c r="K54" s="105"/>
      <c r="L54" s="105"/>
      <c r="M54" s="105"/>
      <c r="N54" s="105"/>
      <c r="O54" s="105"/>
      <c r="P54" s="105"/>
      <c r="Q54" s="105"/>
    </row>
    <row r="55" spans="1:17">
      <c r="A55" s="99"/>
      <c r="B55" s="120" t="s">
        <v>6</v>
      </c>
      <c r="C55" s="263">
        <f t="shared" si="8"/>
        <v>18953240.68</v>
      </c>
      <c r="D55" s="263">
        <f t="shared" si="8"/>
        <v>10589675.41</v>
      </c>
      <c r="E55" s="263">
        <f t="shared" si="8"/>
        <v>11223772.57</v>
      </c>
      <c r="F55" s="265">
        <v>24605253</v>
      </c>
      <c r="G55" s="265">
        <v>16409927.720000001</v>
      </c>
      <c r="H55" s="309">
        <f t="shared" si="7"/>
        <v>0</v>
      </c>
      <c r="I55" s="291"/>
      <c r="J55" s="291"/>
      <c r="K55" s="82"/>
      <c r="L55" s="82"/>
      <c r="M55" s="82"/>
      <c r="N55" s="82"/>
      <c r="O55" s="82"/>
      <c r="P55" s="82"/>
      <c r="Q55" s="82"/>
    </row>
    <row r="56" spans="1:17">
      <c r="A56" s="99"/>
      <c r="B56" s="120" t="s">
        <v>7</v>
      </c>
      <c r="C56" s="263">
        <f t="shared" si="8"/>
        <v>18909634.849999998</v>
      </c>
      <c r="D56" s="263">
        <f t="shared" si="8"/>
        <v>10569868.310000001</v>
      </c>
      <c r="E56" s="263">
        <f t="shared" si="8"/>
        <v>11199124.720000001</v>
      </c>
      <c r="F56" s="265">
        <v>25844638.91</v>
      </c>
      <c r="G56" s="265">
        <v>17888713.989999998</v>
      </c>
      <c r="H56" s="309">
        <f t="shared" si="7"/>
        <v>0</v>
      </c>
      <c r="I56" s="291"/>
      <c r="J56" s="291"/>
      <c r="K56" s="82"/>
      <c r="L56" s="82"/>
      <c r="M56" s="82"/>
      <c r="N56" s="82"/>
      <c r="O56" s="82"/>
      <c r="P56" s="82"/>
      <c r="Q56" s="82"/>
    </row>
    <row r="57" spans="1:17">
      <c r="A57" s="99"/>
      <c r="B57" s="120" t="s">
        <v>8</v>
      </c>
      <c r="C57" s="263">
        <f t="shared" si="8"/>
        <v>18866029.02</v>
      </c>
      <c r="D57" s="263">
        <f t="shared" si="8"/>
        <v>10542930.73</v>
      </c>
      <c r="E57" s="263">
        <f t="shared" si="8"/>
        <v>11128485.15</v>
      </c>
      <c r="F57" s="265">
        <v>23436250.77</v>
      </c>
      <c r="G57" s="265">
        <v>21530812.739999998</v>
      </c>
      <c r="H57" s="309">
        <f t="shared" si="7"/>
        <v>0</v>
      </c>
      <c r="I57" s="291"/>
      <c r="J57" s="291"/>
      <c r="K57" s="82"/>
      <c r="L57" s="82"/>
      <c r="M57" s="82"/>
      <c r="N57" s="82"/>
      <c r="O57" s="82" t="s">
        <v>106</v>
      </c>
      <c r="P57" s="82" t="s">
        <v>106</v>
      </c>
      <c r="Q57" s="82"/>
    </row>
    <row r="58" spans="1:17">
      <c r="A58" s="99"/>
      <c r="B58" s="120" t="s">
        <v>9</v>
      </c>
      <c r="C58" s="263">
        <f t="shared" si="8"/>
        <v>18822422.189999998</v>
      </c>
      <c r="D58" s="263">
        <f t="shared" si="8"/>
        <v>10519751.92</v>
      </c>
      <c r="E58" s="263">
        <f t="shared" si="8"/>
        <v>11103911.98</v>
      </c>
      <c r="F58" s="265">
        <v>26903468</v>
      </c>
      <c r="G58" s="265">
        <v>23002587.149999999</v>
      </c>
      <c r="H58" s="309">
        <f t="shared" si="7"/>
        <v>0</v>
      </c>
      <c r="I58" s="291"/>
      <c r="J58" s="291"/>
      <c r="K58" s="82"/>
      <c r="L58" s="82"/>
      <c r="M58" s="82"/>
      <c r="N58" s="82"/>
      <c r="O58" s="82"/>
      <c r="P58" s="82"/>
      <c r="Q58" s="82"/>
    </row>
    <row r="59" spans="1:17">
      <c r="A59" s="99"/>
      <c r="B59" s="120" t="s">
        <v>10</v>
      </c>
      <c r="C59" s="263">
        <f t="shared" si="8"/>
        <v>18718589.52</v>
      </c>
      <c r="D59" s="263">
        <f t="shared" si="8"/>
        <v>10497202.989999998</v>
      </c>
      <c r="E59" s="263">
        <f t="shared" si="8"/>
        <v>11079360.190000001</v>
      </c>
      <c r="F59" s="265">
        <v>27403128.34</v>
      </c>
      <c r="G59" s="265">
        <v>27499528.530000001</v>
      </c>
      <c r="H59" s="309">
        <f t="shared" si="7"/>
        <v>0</v>
      </c>
      <c r="I59" s="291"/>
      <c r="J59" s="291"/>
      <c r="K59" s="105"/>
      <c r="L59" s="105"/>
      <c r="M59" s="105"/>
      <c r="N59" s="105"/>
      <c r="O59" s="105"/>
      <c r="P59" s="82"/>
      <c r="Q59" s="82"/>
    </row>
    <row r="60" spans="1:17">
      <c r="A60" s="100"/>
      <c r="B60" s="121" t="s">
        <v>162</v>
      </c>
      <c r="C60" s="260">
        <f t="shared" si="8"/>
        <v>18706812.25</v>
      </c>
      <c r="D60" s="260">
        <f t="shared" si="8"/>
        <v>10412724.32</v>
      </c>
      <c r="E60" s="260">
        <f t="shared" si="8"/>
        <v>11054808.4</v>
      </c>
      <c r="F60" s="244">
        <v>27613480.41</v>
      </c>
      <c r="G60" s="244">
        <v>30001245.609999999</v>
      </c>
      <c r="H60" s="310">
        <f t="shared" si="7"/>
        <v>0</v>
      </c>
      <c r="I60" s="291"/>
      <c r="J60" s="291"/>
      <c r="K60" s="82"/>
      <c r="L60" s="82"/>
      <c r="M60" s="82"/>
      <c r="N60" s="82"/>
      <c r="O60" s="82"/>
      <c r="P60" s="82"/>
      <c r="Q60" s="82"/>
    </row>
    <row r="61" spans="1:17">
      <c r="A61" s="92"/>
      <c r="B61" s="102" t="s">
        <v>20</v>
      </c>
      <c r="C61" s="260">
        <f t="shared" ref="C61:H61" si="9">AVERAGE(C48:C60)</f>
        <v>18985258.626153849</v>
      </c>
      <c r="D61" s="244">
        <f t="shared" si="9"/>
        <v>10608463.368461538</v>
      </c>
      <c r="E61" s="260">
        <f t="shared" si="9"/>
        <v>11220076.769230772</v>
      </c>
      <c r="F61" s="244">
        <f>AVERAGE(F48:F60)</f>
        <v>23496166.541538462</v>
      </c>
      <c r="G61" s="339">
        <f t="shared" si="9"/>
        <v>15664894.023076924</v>
      </c>
      <c r="H61" s="303">
        <f t="shared" si="9"/>
        <v>0</v>
      </c>
      <c r="I61" s="132"/>
      <c r="J61" s="132"/>
      <c r="K61" s="82"/>
      <c r="L61" s="82"/>
      <c r="M61" s="82"/>
      <c r="N61" s="82"/>
      <c r="O61" s="82"/>
      <c r="P61" s="82"/>
      <c r="Q61" s="82"/>
    </row>
    <row r="62" spans="1:17">
      <c r="A62" s="92"/>
      <c r="B62" s="89"/>
      <c r="C62" s="259"/>
      <c r="D62" s="137"/>
      <c r="E62" s="137"/>
      <c r="F62" s="259"/>
      <c r="G62" s="259"/>
      <c r="H62" s="304"/>
      <c r="I62" s="132"/>
      <c r="J62" s="132"/>
      <c r="K62" s="82"/>
      <c r="L62" s="82"/>
      <c r="M62" s="82"/>
      <c r="N62" s="82"/>
      <c r="O62" s="82"/>
      <c r="P62" s="82"/>
      <c r="Q62" s="82"/>
    </row>
    <row r="63" spans="1:17">
      <c r="A63" s="92"/>
      <c r="B63" s="90"/>
      <c r="C63" s="141"/>
      <c r="D63" s="141"/>
      <c r="E63" s="141"/>
      <c r="F63" s="141"/>
      <c r="G63" s="141"/>
      <c r="H63" s="311"/>
      <c r="I63" s="292"/>
      <c r="J63" s="292"/>
      <c r="K63" s="82"/>
      <c r="L63" s="82"/>
      <c r="M63" s="82"/>
      <c r="N63" s="82"/>
      <c r="O63" s="82"/>
      <c r="P63" s="82"/>
      <c r="Q63" s="82"/>
    </row>
    <row r="64" spans="1:17">
      <c r="A64" s="103" t="s">
        <v>23</v>
      </c>
      <c r="B64" s="104" t="s">
        <v>0</v>
      </c>
      <c r="C64" s="268">
        <f>C43-C31</f>
        <v>523076.77000000048</v>
      </c>
      <c r="D64" s="267">
        <f>D43-D31</f>
        <v>270502.68999999994</v>
      </c>
      <c r="E64" s="267">
        <f>E43-E31</f>
        <v>295101.82999999996</v>
      </c>
      <c r="F64" s="267">
        <f t="shared" ref="F64" si="10">F43-F31</f>
        <v>0</v>
      </c>
      <c r="G64" s="340">
        <f>G43-G31</f>
        <v>0</v>
      </c>
      <c r="H64" s="312">
        <v>0</v>
      </c>
      <c r="I64" s="132"/>
      <c r="J64" s="132"/>
      <c r="K64" s="82"/>
      <c r="L64" s="82"/>
      <c r="M64" s="82"/>
      <c r="N64" s="82"/>
      <c r="O64" s="82"/>
      <c r="P64" s="82"/>
      <c r="Q64" s="82"/>
    </row>
    <row r="65" spans="1:11">
      <c r="A65" s="100" t="s">
        <v>13</v>
      </c>
      <c r="B65" s="97" t="s">
        <v>17</v>
      </c>
      <c r="C65" s="263">
        <v>0</v>
      </c>
      <c r="D65" s="265">
        <v>0</v>
      </c>
      <c r="E65" s="244">
        <v>0</v>
      </c>
      <c r="F65" s="341">
        <v>0</v>
      </c>
      <c r="G65" s="339">
        <v>0</v>
      </c>
      <c r="H65" s="313">
        <v>0</v>
      </c>
      <c r="I65" s="132"/>
      <c r="J65" s="132"/>
      <c r="K65" s="82"/>
    </row>
    <row r="66" spans="1:11">
      <c r="A66" s="84"/>
      <c r="B66" s="102" t="s">
        <v>22</v>
      </c>
      <c r="C66" s="258">
        <f>+C64+C65</f>
        <v>523076.77000000048</v>
      </c>
      <c r="D66" s="257">
        <f>+D64+D65</f>
        <v>270502.68999999994</v>
      </c>
      <c r="E66" s="245">
        <f>+E64+E65</f>
        <v>295101.82999999996</v>
      </c>
      <c r="F66" s="257">
        <f>+F64+F65</f>
        <v>0</v>
      </c>
      <c r="G66" s="245">
        <f t="shared" ref="G66" si="11">+G64+G65</f>
        <v>0</v>
      </c>
      <c r="H66" s="303">
        <f>+H64+H65</f>
        <v>0</v>
      </c>
      <c r="I66" s="132"/>
      <c r="J66" s="132"/>
      <c r="K66" s="82"/>
    </row>
    <row r="67" spans="1:11">
      <c r="A67" s="82"/>
      <c r="B67" s="82"/>
      <c r="C67" s="82"/>
      <c r="D67" s="82"/>
      <c r="E67" s="138"/>
      <c r="F67" s="82"/>
      <c r="G67" s="82"/>
      <c r="H67" s="272"/>
      <c r="I67" s="293"/>
      <c r="J67" s="293"/>
      <c r="K67" s="105"/>
    </row>
    <row r="68" spans="1:11">
      <c r="H68" s="297"/>
      <c r="I68" s="297"/>
      <c r="J68" s="297"/>
    </row>
    <row r="69" spans="1:11">
      <c r="A69" s="82"/>
      <c r="B69" s="262"/>
      <c r="C69" s="253"/>
      <c r="D69" s="262"/>
      <c r="E69" s="262"/>
      <c r="F69" s="253"/>
      <c r="G69" s="253"/>
      <c r="H69" s="294"/>
      <c r="I69" s="294"/>
      <c r="J69" s="295"/>
      <c r="K69" s="82"/>
    </row>
    <row r="70" spans="1:11">
      <c r="A70" s="82"/>
      <c r="B70" s="270"/>
      <c r="C70" s="259"/>
      <c r="D70" s="270"/>
      <c r="E70" s="251"/>
      <c r="F70" s="250"/>
      <c r="G70" s="81"/>
      <c r="H70" s="295"/>
      <c r="I70" s="296"/>
      <c r="J70" s="295"/>
      <c r="K70" s="82"/>
    </row>
    <row r="71" spans="1:11">
      <c r="A71" s="82"/>
      <c r="B71" s="270"/>
      <c r="C71" s="249"/>
      <c r="D71" s="270"/>
      <c r="E71" s="251"/>
      <c r="F71" s="248"/>
      <c r="G71" s="256"/>
      <c r="H71" s="81"/>
      <c r="I71" s="256"/>
      <c r="J71" s="256"/>
      <c r="K71" s="82"/>
    </row>
    <row r="72" spans="1:11">
      <c r="A72" s="82"/>
      <c r="B72" s="270"/>
      <c r="C72" s="249"/>
      <c r="D72" s="270"/>
      <c r="E72" s="251"/>
      <c r="F72" s="248"/>
      <c r="G72" s="256"/>
      <c r="H72" s="81"/>
      <c r="I72" s="256"/>
      <c r="J72" s="256"/>
      <c r="K72" s="82"/>
    </row>
    <row r="73" spans="1:11">
      <c r="A73" s="82"/>
      <c r="B73" s="270"/>
      <c r="C73" s="249"/>
      <c r="D73" s="270"/>
      <c r="E73" s="251"/>
      <c r="F73" s="248"/>
      <c r="G73" s="256"/>
      <c r="H73" s="81"/>
      <c r="I73" s="256"/>
      <c r="J73" s="256"/>
      <c r="K73" s="82"/>
    </row>
    <row r="74" spans="1:11">
      <c r="A74" s="82"/>
      <c r="B74" s="254"/>
      <c r="C74" s="255"/>
      <c r="D74" s="255"/>
      <c r="E74" s="255"/>
      <c r="F74" s="271"/>
      <c r="G74" s="254"/>
      <c r="H74" s="254"/>
      <c r="I74" s="254"/>
      <c r="J74" s="254"/>
      <c r="K74" s="82"/>
    </row>
    <row r="75" spans="1:11">
      <c r="A75" s="82"/>
      <c r="B75" s="144"/>
      <c r="C75" s="126"/>
      <c r="D75" s="144"/>
      <c r="E75" s="145"/>
      <c r="F75" s="146"/>
      <c r="G75" s="123"/>
      <c r="H75" s="88"/>
      <c r="I75" s="147"/>
      <c r="J75" s="88"/>
      <c r="K75" s="82"/>
    </row>
    <row r="76" spans="1:11">
      <c r="A76" s="82"/>
      <c r="B76" s="144"/>
      <c r="C76" s="126"/>
      <c r="D76" s="144"/>
      <c r="E76" s="145"/>
      <c r="F76" s="146"/>
      <c r="G76" s="88"/>
      <c r="H76" s="123"/>
      <c r="I76" s="88"/>
      <c r="J76" s="88"/>
      <c r="K76" s="82"/>
    </row>
    <row r="77" spans="1:11">
      <c r="A77" s="82"/>
      <c r="B77" s="144"/>
      <c r="C77" s="126"/>
      <c r="D77" s="144"/>
      <c r="E77" s="145"/>
      <c r="F77" s="146"/>
      <c r="G77" s="128"/>
      <c r="H77" s="123"/>
      <c r="I77" s="88"/>
      <c r="J77" s="88"/>
      <c r="K77" s="82"/>
    </row>
    <row r="78" spans="1:11">
      <c r="A78" s="82"/>
      <c r="B78" s="144"/>
      <c r="C78" s="126"/>
      <c r="D78" s="126"/>
      <c r="E78" s="126"/>
      <c r="F78" s="146"/>
      <c r="G78" s="128"/>
      <c r="H78" s="88"/>
      <c r="I78" s="88"/>
      <c r="J78" s="88"/>
      <c r="K78" s="82"/>
    </row>
    <row r="79" spans="1:11">
      <c r="A79" s="82"/>
      <c r="B79" s="144"/>
      <c r="C79" s="126"/>
      <c r="D79" s="144"/>
      <c r="E79" s="145"/>
      <c r="F79" s="146"/>
      <c r="G79" s="123"/>
      <c r="H79" s="88"/>
      <c r="I79" s="147"/>
      <c r="J79" s="88"/>
      <c r="K79" s="82"/>
    </row>
    <row r="80" spans="1:11">
      <c r="A80" s="82"/>
      <c r="B80" s="144"/>
      <c r="C80" s="126"/>
      <c r="D80" s="144"/>
      <c r="E80" s="145"/>
      <c r="F80" s="146"/>
      <c r="G80" s="88"/>
      <c r="H80" s="123"/>
      <c r="I80" s="88"/>
      <c r="J80" s="88"/>
      <c r="K80" s="82"/>
    </row>
    <row r="81" spans="2:10">
      <c r="B81" s="144"/>
      <c r="C81" s="126"/>
      <c r="D81" s="144"/>
      <c r="E81" s="145"/>
      <c r="F81" s="146"/>
      <c r="G81" s="88"/>
      <c r="H81" s="123"/>
      <c r="I81" s="88"/>
      <c r="J81" s="88"/>
    </row>
    <row r="82" spans="2:10">
      <c r="B82" s="144"/>
      <c r="C82" s="126"/>
      <c r="D82" s="144"/>
      <c r="E82" s="145"/>
      <c r="F82" s="146"/>
      <c r="G82" s="88"/>
      <c r="H82" s="123"/>
      <c r="I82" s="88"/>
      <c r="J82" s="88"/>
    </row>
  </sheetData>
  <phoneticPr fontId="54" type="noConversion"/>
  <dataValidations count="1">
    <dataValidation type="list" allowBlank="1" showInputMessage="1" showErrorMessage="1" sqref="C14:H14">
      <formula1>$I$11:$I$12</formula1>
    </dataValidation>
  </dataValidations>
  <pageMargins left="0.5" right="0.5" top="0.25" bottom="0.25" header="0" footer="0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4"/>
  <sheetViews>
    <sheetView topLeftCell="A121" zoomScaleNormal="100" workbookViewId="0">
      <selection activeCell="H142" sqref="H142"/>
    </sheetView>
  </sheetViews>
  <sheetFormatPr defaultRowHeight="12.75"/>
  <cols>
    <col min="1" max="1" width="48" customWidth="1"/>
    <col min="2" max="2" width="17.42578125" customWidth="1"/>
    <col min="3" max="3" width="14.7109375" bestFit="1" customWidth="1"/>
    <col min="4" max="4" width="14" bestFit="1" customWidth="1"/>
    <col min="5" max="5" width="14.5703125" customWidth="1"/>
    <col min="6" max="7" width="14" bestFit="1" customWidth="1"/>
    <col min="8" max="8" width="10.28515625" bestFit="1" customWidth="1"/>
    <col min="9" max="9" width="13.140625" customWidth="1"/>
    <col min="10" max="12" width="11.28515625" bestFit="1" customWidth="1"/>
    <col min="13" max="13" width="10.140625" bestFit="1" customWidth="1"/>
    <col min="15" max="15" width="12.28515625" customWidth="1"/>
  </cols>
  <sheetData>
    <row r="1" spans="1:15" ht="18">
      <c r="A1" s="157" t="s">
        <v>40</v>
      </c>
      <c r="B1" s="174"/>
      <c r="C1" s="174"/>
      <c r="D1" s="173"/>
      <c r="E1" s="158"/>
      <c r="F1" s="158"/>
      <c r="G1" s="149"/>
      <c r="H1" s="151"/>
      <c r="I1" s="151"/>
      <c r="J1" s="149"/>
      <c r="K1" s="149"/>
      <c r="L1" s="149"/>
      <c r="M1" s="149"/>
      <c r="N1" s="149"/>
      <c r="O1" s="149"/>
    </row>
    <row r="2" spans="1:15">
      <c r="A2" s="157" t="s">
        <v>155</v>
      </c>
      <c r="B2" s="174"/>
      <c r="C2" s="174"/>
      <c r="D2" s="175"/>
      <c r="E2" s="159"/>
      <c r="F2" s="159"/>
      <c r="G2" s="149"/>
      <c r="H2" s="151"/>
      <c r="I2" s="151"/>
      <c r="J2" s="149"/>
      <c r="K2" s="149"/>
      <c r="L2" s="149"/>
      <c r="M2" s="149"/>
      <c r="N2" s="149"/>
      <c r="O2" s="149"/>
    </row>
    <row r="3" spans="1:15">
      <c r="A3" s="157" t="s">
        <v>154</v>
      </c>
      <c r="B3" s="174"/>
      <c r="C3" s="174"/>
      <c r="D3" s="193"/>
      <c r="E3" s="160"/>
      <c r="F3" s="160"/>
      <c r="G3" s="149"/>
      <c r="H3" s="151"/>
      <c r="I3" s="151"/>
      <c r="J3" s="149"/>
      <c r="K3" s="149"/>
      <c r="L3" s="149"/>
      <c r="M3" s="149"/>
      <c r="N3" s="149"/>
      <c r="O3" s="149"/>
    </row>
    <row r="4" spans="1:15" ht="12.75" customHeight="1">
      <c r="A4" s="150"/>
      <c r="B4" s="179"/>
      <c r="C4" s="179"/>
      <c r="D4" s="177"/>
      <c r="E4" s="161"/>
      <c r="F4" s="161"/>
      <c r="G4" s="149"/>
      <c r="H4" s="151"/>
      <c r="I4" s="342"/>
      <c r="J4" s="342"/>
      <c r="K4" s="342"/>
      <c r="L4" s="342"/>
      <c r="M4" s="342"/>
      <c r="N4" s="342"/>
      <c r="O4" s="342"/>
    </row>
    <row r="5" spans="1:15">
      <c r="A5" s="149"/>
      <c r="B5" s="174"/>
      <c r="C5" s="174"/>
      <c r="D5" s="175"/>
      <c r="E5" s="194"/>
      <c r="F5" s="195"/>
      <c r="G5" s="149"/>
      <c r="H5" s="151"/>
      <c r="I5" s="151"/>
      <c r="J5" s="149"/>
      <c r="K5" s="149"/>
      <c r="L5" s="149"/>
      <c r="M5" s="149"/>
      <c r="N5" s="149"/>
      <c r="O5" s="149"/>
    </row>
    <row r="6" spans="1:15">
      <c r="A6" s="168" t="s">
        <v>46</v>
      </c>
      <c r="B6" s="176"/>
      <c r="C6" s="176"/>
      <c r="D6" s="176"/>
      <c r="E6" s="170"/>
      <c r="F6" s="170"/>
      <c r="G6" s="149"/>
      <c r="H6" s="151"/>
      <c r="I6" s="151"/>
      <c r="J6" s="149"/>
      <c r="K6" s="149"/>
      <c r="L6" s="149"/>
      <c r="M6" s="149"/>
      <c r="N6" s="149"/>
      <c r="O6" s="149"/>
    </row>
    <row r="7" spans="1:15" ht="25.5">
      <c r="A7" s="168" t="s">
        <v>47</v>
      </c>
      <c r="B7" s="176" t="s">
        <v>41</v>
      </c>
      <c r="C7" s="176" t="s">
        <v>42</v>
      </c>
      <c r="D7" s="176" t="s">
        <v>43</v>
      </c>
      <c r="E7" s="171" t="s">
        <v>92</v>
      </c>
      <c r="F7" s="171" t="s">
        <v>93</v>
      </c>
      <c r="G7" s="149"/>
      <c r="H7" s="151"/>
      <c r="I7" s="151"/>
      <c r="J7" s="149"/>
      <c r="K7" s="149"/>
      <c r="L7" s="149"/>
      <c r="M7" s="149"/>
      <c r="N7" s="149"/>
      <c r="O7" s="149"/>
    </row>
    <row r="8" spans="1:15">
      <c r="A8" s="168" t="s">
        <v>55</v>
      </c>
      <c r="B8" s="176"/>
      <c r="C8" s="176"/>
      <c r="D8" s="176"/>
      <c r="E8" s="171"/>
      <c r="F8" s="171"/>
      <c r="G8" s="149"/>
      <c r="H8" s="151"/>
      <c r="I8" s="151"/>
      <c r="J8" s="149"/>
      <c r="K8" s="149"/>
      <c r="L8" s="149"/>
      <c r="M8" s="149"/>
      <c r="N8" s="149"/>
      <c r="O8" s="149"/>
    </row>
    <row r="9" spans="1:15">
      <c r="A9" s="168" t="s">
        <v>44</v>
      </c>
      <c r="B9" s="176"/>
      <c r="C9" s="176"/>
      <c r="D9" s="176"/>
      <c r="E9" s="170"/>
      <c r="F9" s="170"/>
      <c r="G9" s="149"/>
      <c r="H9" s="151"/>
      <c r="I9" s="151"/>
      <c r="J9" s="149"/>
      <c r="K9" s="149"/>
      <c r="L9" s="149"/>
      <c r="M9" s="149"/>
      <c r="N9" s="149"/>
      <c r="O9" s="149"/>
    </row>
    <row r="10" spans="1:15">
      <c r="A10" s="154" t="s">
        <v>159</v>
      </c>
      <c r="B10" s="319">
        <v>18729150.23</v>
      </c>
      <c r="C10" s="319">
        <v>1177586.99</v>
      </c>
      <c r="D10" s="354">
        <f>B10+C10</f>
        <v>19906737.219999999</v>
      </c>
      <c r="E10" s="320">
        <v>0</v>
      </c>
      <c r="F10" s="356">
        <f>D10-E10</f>
        <v>19906737.219999999</v>
      </c>
      <c r="G10" s="353"/>
      <c r="H10" s="238"/>
      <c r="I10" s="151"/>
      <c r="J10" s="151"/>
      <c r="K10" s="149"/>
      <c r="L10" s="149"/>
      <c r="M10" s="149"/>
      <c r="N10" s="149"/>
      <c r="O10" s="149"/>
    </row>
    <row r="11" spans="1:15">
      <c r="A11" s="197" t="s">
        <v>45</v>
      </c>
      <c r="B11" s="321">
        <v>20035492.59</v>
      </c>
      <c r="C11" s="321">
        <v>1312158.04</v>
      </c>
      <c r="D11" s="302">
        <f t="shared" ref="D11:D22" si="0">B11+C11</f>
        <v>21347650.629999999</v>
      </c>
      <c r="E11" s="322">
        <v>0</v>
      </c>
      <c r="F11" s="357">
        <f t="shared" ref="F11:F22" si="1">D11-E11</f>
        <v>21347650.629999999</v>
      </c>
      <c r="G11" s="149"/>
      <c r="H11" s="151"/>
      <c r="I11" s="151"/>
      <c r="J11" s="151"/>
      <c r="K11" s="149"/>
      <c r="L11" s="149"/>
      <c r="M11" s="149"/>
      <c r="N11" s="149"/>
      <c r="O11" s="149"/>
    </row>
    <row r="12" spans="1:15">
      <c r="A12" s="155" t="s">
        <v>1</v>
      </c>
      <c r="B12" s="321">
        <v>21164590.760000002</v>
      </c>
      <c r="C12" s="321">
        <v>1454752.26</v>
      </c>
      <c r="D12" s="302">
        <f t="shared" si="0"/>
        <v>22619343.020000003</v>
      </c>
      <c r="E12" s="322">
        <v>0</v>
      </c>
      <c r="F12" s="357">
        <f>D12-E12</f>
        <v>22619343.020000003</v>
      </c>
      <c r="G12" s="149"/>
      <c r="H12" s="151"/>
      <c r="I12" s="151"/>
      <c r="J12" s="151"/>
      <c r="K12" s="149"/>
      <c r="L12" s="149"/>
      <c r="M12" s="149"/>
      <c r="N12" s="149"/>
      <c r="O12" s="149"/>
    </row>
    <row r="13" spans="1:15">
      <c r="A13" s="155" t="s">
        <v>2</v>
      </c>
      <c r="B13" s="321">
        <v>21805522.82</v>
      </c>
      <c r="C13" s="321">
        <v>1603177.88</v>
      </c>
      <c r="D13" s="302">
        <f t="shared" si="0"/>
        <v>23408700.699999999</v>
      </c>
      <c r="E13" s="322">
        <v>0</v>
      </c>
      <c r="F13" s="357">
        <f t="shared" si="1"/>
        <v>23408700.699999999</v>
      </c>
      <c r="G13" s="149"/>
      <c r="H13" s="151"/>
      <c r="I13" s="151"/>
      <c r="J13" s="151"/>
      <c r="K13" s="149"/>
      <c r="L13" s="149"/>
      <c r="M13" s="149"/>
      <c r="N13" s="149"/>
      <c r="O13" s="149"/>
    </row>
    <row r="14" spans="1:15">
      <c r="A14" s="155" t="s">
        <v>3</v>
      </c>
      <c r="B14" s="321">
        <v>22239306.699999999</v>
      </c>
      <c r="C14" s="321">
        <v>1755144.48</v>
      </c>
      <c r="D14" s="302">
        <f t="shared" si="0"/>
        <v>23994451.18</v>
      </c>
      <c r="E14" s="322">
        <v>0</v>
      </c>
      <c r="F14" s="357">
        <f t="shared" si="1"/>
        <v>23994451.18</v>
      </c>
      <c r="G14" s="149"/>
      <c r="H14" s="151"/>
      <c r="I14" s="151"/>
      <c r="J14" s="151"/>
      <c r="K14" s="149"/>
      <c r="L14" s="149"/>
      <c r="M14" s="149"/>
      <c r="N14" s="149"/>
      <c r="O14" s="149"/>
    </row>
    <row r="15" spans="1:15">
      <c r="A15" s="155" t="s">
        <v>4</v>
      </c>
      <c r="B15" s="321">
        <v>22378780.510000002</v>
      </c>
      <c r="C15" s="321">
        <v>1908999.67</v>
      </c>
      <c r="D15" s="302">
        <f t="shared" si="0"/>
        <v>24287780.18</v>
      </c>
      <c r="E15" s="322">
        <v>0</v>
      </c>
      <c r="F15" s="357">
        <f t="shared" si="1"/>
        <v>24287780.18</v>
      </c>
      <c r="G15" s="149"/>
      <c r="H15" s="151"/>
      <c r="I15" s="151"/>
      <c r="J15" s="149"/>
      <c r="K15" s="149"/>
      <c r="L15" s="149"/>
      <c r="M15" s="149"/>
      <c r="N15" s="149"/>
      <c r="O15" s="149"/>
    </row>
    <row r="16" spans="1:15">
      <c r="A16" s="155" t="s">
        <v>5</v>
      </c>
      <c r="B16" s="321">
        <v>23291102</v>
      </c>
      <c r="C16" s="321">
        <v>2072037.49</v>
      </c>
      <c r="D16" s="302">
        <f t="shared" si="0"/>
        <v>25363139.489999998</v>
      </c>
      <c r="E16" s="322">
        <v>0</v>
      </c>
      <c r="F16" s="357">
        <f t="shared" si="1"/>
        <v>25363139.489999998</v>
      </c>
      <c r="G16" s="149"/>
      <c r="H16" s="151"/>
      <c r="I16" s="151"/>
      <c r="J16" s="149"/>
      <c r="K16" s="149"/>
      <c r="L16" s="149"/>
      <c r="M16" s="149"/>
      <c r="N16" s="149"/>
      <c r="O16" s="149"/>
    </row>
    <row r="17" spans="1:17">
      <c r="A17" s="155" t="s">
        <v>6</v>
      </c>
      <c r="B17" s="321">
        <v>24605253</v>
      </c>
      <c r="C17" s="321">
        <v>2242410.4300000002</v>
      </c>
      <c r="D17" s="302">
        <f t="shared" si="0"/>
        <v>26847663.43</v>
      </c>
      <c r="E17" s="322">
        <v>0</v>
      </c>
      <c r="F17" s="357">
        <f t="shared" si="1"/>
        <v>26847663.43</v>
      </c>
      <c r="G17" s="149"/>
      <c r="H17" s="151"/>
      <c r="I17" s="151"/>
      <c r="J17" s="149"/>
      <c r="K17" s="149"/>
      <c r="L17" s="149"/>
      <c r="M17" s="149"/>
      <c r="N17" s="149"/>
      <c r="O17" s="149"/>
      <c r="P17" s="149"/>
      <c r="Q17" s="149"/>
    </row>
    <row r="18" spans="1:17">
      <c r="A18" s="155" t="s">
        <v>7</v>
      </c>
      <c r="B18" s="321">
        <v>25844638.91</v>
      </c>
      <c r="C18" s="321">
        <v>2421196</v>
      </c>
      <c r="D18" s="302">
        <f t="shared" si="0"/>
        <v>28265834.91</v>
      </c>
      <c r="E18" s="322">
        <v>0</v>
      </c>
      <c r="F18" s="357">
        <f t="shared" si="1"/>
        <v>28265834.91</v>
      </c>
      <c r="G18" s="149"/>
      <c r="H18" s="151"/>
      <c r="I18" s="151"/>
      <c r="J18" s="149"/>
      <c r="K18" s="149"/>
      <c r="L18" s="149"/>
      <c r="M18" s="149"/>
      <c r="N18" s="149"/>
      <c r="O18" s="149"/>
      <c r="P18" s="149"/>
      <c r="Q18" s="149"/>
    </row>
    <row r="19" spans="1:17">
      <c r="A19" s="155" t="s">
        <v>8</v>
      </c>
      <c r="B19" s="321">
        <v>23436250.77</v>
      </c>
      <c r="C19" s="321">
        <v>2606013.79</v>
      </c>
      <c r="D19" s="302">
        <f t="shared" si="0"/>
        <v>26042264.559999999</v>
      </c>
      <c r="E19" s="322">
        <v>0</v>
      </c>
      <c r="F19" s="357">
        <f t="shared" si="1"/>
        <v>26042264.559999999</v>
      </c>
      <c r="G19" s="149"/>
      <c r="H19" s="151"/>
      <c r="I19" s="151"/>
      <c r="J19" s="149"/>
      <c r="K19" s="149"/>
      <c r="L19" s="149"/>
      <c r="M19" s="149"/>
      <c r="N19" s="149"/>
      <c r="O19" s="149"/>
      <c r="P19" s="149"/>
      <c r="Q19" s="149"/>
    </row>
    <row r="20" spans="1:17">
      <c r="A20" s="155" t="s">
        <v>9</v>
      </c>
      <c r="B20" s="321">
        <v>26903468</v>
      </c>
      <c r="C20" s="321">
        <v>2794319.89</v>
      </c>
      <c r="D20" s="302">
        <f t="shared" si="0"/>
        <v>29697787.890000001</v>
      </c>
      <c r="E20" s="322">
        <v>0</v>
      </c>
      <c r="F20" s="357">
        <f t="shared" si="1"/>
        <v>29697787.890000001</v>
      </c>
      <c r="G20" s="149"/>
      <c r="H20" s="151"/>
      <c r="I20" s="151"/>
      <c r="J20" s="149"/>
      <c r="K20" s="149"/>
      <c r="L20" s="149"/>
      <c r="M20" s="149"/>
      <c r="N20" s="149"/>
      <c r="O20" s="149"/>
      <c r="P20" s="149"/>
      <c r="Q20" s="149"/>
    </row>
    <row r="21" spans="1:17">
      <c r="A21" s="155" t="s">
        <v>10</v>
      </c>
      <c r="B21" s="321">
        <v>27403128.34</v>
      </c>
      <c r="C21" s="321">
        <v>2985811.37</v>
      </c>
      <c r="D21" s="302">
        <f t="shared" si="0"/>
        <v>30388939.710000001</v>
      </c>
      <c r="E21" s="322">
        <v>0</v>
      </c>
      <c r="F21" s="357">
        <f t="shared" si="1"/>
        <v>30388939.710000001</v>
      </c>
      <c r="G21" s="149"/>
      <c r="H21" s="151"/>
      <c r="I21" s="151"/>
      <c r="J21" s="149"/>
      <c r="K21" s="149"/>
      <c r="L21" s="149"/>
      <c r="M21" s="149"/>
      <c r="N21" s="149"/>
      <c r="O21" s="149"/>
      <c r="P21" s="149"/>
      <c r="Q21" s="149"/>
    </row>
    <row r="22" spans="1:17">
      <c r="A22" s="156" t="s">
        <v>163</v>
      </c>
      <c r="B22" s="323">
        <v>27613480.41</v>
      </c>
      <c r="C22" s="323">
        <v>3186737.1</v>
      </c>
      <c r="D22" s="355">
        <f t="shared" si="0"/>
        <v>30800217.510000002</v>
      </c>
      <c r="E22" s="324">
        <v>0</v>
      </c>
      <c r="F22" s="358">
        <f t="shared" si="1"/>
        <v>30800217.510000002</v>
      </c>
      <c r="G22" s="149"/>
      <c r="H22" s="151"/>
      <c r="I22" s="151"/>
      <c r="J22" s="149"/>
      <c r="K22" s="149"/>
      <c r="L22" s="149"/>
      <c r="M22" s="149"/>
      <c r="N22" s="149"/>
      <c r="O22" s="149"/>
      <c r="P22" s="149"/>
      <c r="Q22" s="149"/>
    </row>
    <row r="23" spans="1:17">
      <c r="A23" s="198" t="s">
        <v>103</v>
      </c>
      <c r="B23" s="179"/>
      <c r="C23" s="179"/>
      <c r="D23" s="179"/>
      <c r="E23" s="179"/>
      <c r="F23" s="179"/>
      <c r="G23" s="149"/>
      <c r="H23" s="151"/>
      <c r="I23" s="151"/>
      <c r="J23" s="149"/>
      <c r="K23" s="149"/>
      <c r="L23" s="149"/>
      <c r="M23" s="149"/>
      <c r="N23" s="149"/>
      <c r="O23" s="149"/>
      <c r="P23" s="149"/>
      <c r="Q23" s="149"/>
    </row>
    <row r="24" spans="1:17" ht="13.5" thickBot="1">
      <c r="A24" s="150" t="s">
        <v>20</v>
      </c>
      <c r="B24" s="325">
        <f>AVERAGE(B10:B22)</f>
        <v>23496166.541538462</v>
      </c>
      <c r="C24" s="325">
        <f t="shared" ref="C24:D24" si="2">AVERAGE(C10:C22)</f>
        <v>2116949.6453846158</v>
      </c>
      <c r="D24" s="325">
        <f t="shared" si="2"/>
        <v>25613116.186923079</v>
      </c>
      <c r="E24" s="326">
        <v>0</v>
      </c>
      <c r="F24" s="327">
        <f>AVERAGE(F10:F22)</f>
        <v>25613116.186923079</v>
      </c>
      <c r="G24" s="149"/>
      <c r="H24" s="151"/>
      <c r="I24" s="151"/>
      <c r="J24" s="149"/>
      <c r="K24" s="149"/>
      <c r="L24" s="149"/>
      <c r="M24" s="149"/>
      <c r="N24" s="149"/>
      <c r="O24" s="149"/>
      <c r="P24" s="149"/>
      <c r="Q24" s="149"/>
    </row>
    <row r="25" spans="1:17" ht="13.5" thickTop="1">
      <c r="A25" s="150"/>
      <c r="B25" s="179"/>
      <c r="C25" s="179"/>
      <c r="D25" s="177"/>
      <c r="E25" s="177"/>
      <c r="F25" s="178"/>
      <c r="G25" s="149"/>
      <c r="H25" s="151"/>
      <c r="I25" s="151"/>
      <c r="J25" s="149"/>
      <c r="K25" s="149"/>
      <c r="L25" s="149"/>
      <c r="M25" s="149"/>
      <c r="N25" s="149"/>
      <c r="O25" s="149"/>
      <c r="P25" s="149"/>
      <c r="Q25" s="149"/>
    </row>
    <row r="26" spans="1:17">
      <c r="A26" s="150"/>
      <c r="B26" s="179"/>
      <c r="C26" s="179"/>
      <c r="D26" s="177"/>
      <c r="E26" s="177"/>
      <c r="F26" s="178"/>
      <c r="G26" s="149"/>
      <c r="H26" s="151"/>
      <c r="I26" s="151"/>
      <c r="J26" s="149"/>
      <c r="K26" s="149"/>
      <c r="L26" s="149"/>
      <c r="M26" s="149"/>
      <c r="N26" s="149"/>
      <c r="O26" s="149"/>
      <c r="P26" s="149"/>
      <c r="Q26" s="149"/>
    </row>
    <row r="27" spans="1:17">
      <c r="A27" s="168" t="s">
        <v>94</v>
      </c>
      <c r="B27" s="176"/>
      <c r="C27" s="176"/>
      <c r="D27" s="176"/>
      <c r="E27" s="170"/>
      <c r="F27" s="170"/>
      <c r="G27" s="149"/>
      <c r="H27" s="151"/>
      <c r="I27" s="151"/>
      <c r="J27" s="149"/>
      <c r="K27" s="149"/>
      <c r="L27" s="149"/>
      <c r="M27" s="149"/>
      <c r="N27" s="149"/>
      <c r="O27" s="149"/>
      <c r="P27" s="149"/>
      <c r="Q27" s="149"/>
    </row>
    <row r="28" spans="1:17" ht="25.5">
      <c r="A28" s="168" t="s">
        <v>105</v>
      </c>
      <c r="B28" s="176" t="s">
        <v>41</v>
      </c>
      <c r="C28" s="176" t="s">
        <v>42</v>
      </c>
      <c r="D28" s="176" t="s">
        <v>43</v>
      </c>
      <c r="E28" s="171" t="s">
        <v>92</v>
      </c>
      <c r="F28" s="171" t="s">
        <v>93</v>
      </c>
      <c r="G28" s="149"/>
      <c r="H28" s="151"/>
      <c r="I28" s="151"/>
      <c r="J28" s="149"/>
      <c r="K28" s="149"/>
      <c r="L28" s="149"/>
      <c r="M28" s="149"/>
      <c r="N28" s="149"/>
      <c r="O28" s="149"/>
      <c r="P28" s="149"/>
      <c r="Q28" s="149"/>
    </row>
    <row r="29" spans="1:17">
      <c r="A29" s="168" t="s">
        <v>56</v>
      </c>
      <c r="B29" s="176"/>
      <c r="C29" s="176"/>
      <c r="D29" s="176"/>
      <c r="E29" s="171"/>
      <c r="F29" s="171"/>
      <c r="G29" s="149"/>
      <c r="H29" s="151"/>
      <c r="I29" s="151"/>
      <c r="J29" s="149"/>
      <c r="K29" s="149"/>
      <c r="L29" s="149"/>
      <c r="M29" s="149"/>
      <c r="N29" s="149"/>
      <c r="O29" s="149"/>
      <c r="P29" s="149"/>
      <c r="Q29" s="149"/>
    </row>
    <row r="30" spans="1:17">
      <c r="A30" s="168" t="s">
        <v>44</v>
      </c>
      <c r="B30" s="176"/>
      <c r="C30" s="176"/>
      <c r="D30" s="176"/>
      <c r="E30" s="171"/>
      <c r="F30" s="171"/>
      <c r="G30" s="149"/>
      <c r="H30" s="151"/>
      <c r="I30" s="151"/>
      <c r="J30" s="149"/>
      <c r="K30" s="149"/>
      <c r="L30" s="149"/>
      <c r="M30" s="149"/>
      <c r="N30" s="149"/>
      <c r="O30" s="149"/>
      <c r="P30" s="149"/>
      <c r="Q30" s="149"/>
    </row>
    <row r="31" spans="1:17">
      <c r="A31" s="154" t="s">
        <v>159</v>
      </c>
      <c r="B31" s="302">
        <v>6628971.0899999999</v>
      </c>
      <c r="C31" s="302">
        <v>554103</v>
      </c>
      <c r="D31" s="354">
        <f>B31+C31</f>
        <v>7183074.0899999999</v>
      </c>
      <c r="E31" s="320">
        <v>0</v>
      </c>
      <c r="F31" s="359">
        <f>D31-E31</f>
        <v>7183074.0899999999</v>
      </c>
      <c r="G31" s="149"/>
      <c r="H31" s="238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>
      <c r="A32" s="197" t="s">
        <v>45</v>
      </c>
      <c r="B32" s="321">
        <v>7353587.2699999996</v>
      </c>
      <c r="C32" s="321">
        <v>603512.03</v>
      </c>
      <c r="D32" s="302">
        <f t="shared" ref="D32:D43" si="3">B32+C32</f>
        <v>7957099.2999999998</v>
      </c>
      <c r="E32" s="328">
        <v>0</v>
      </c>
      <c r="F32" s="360">
        <f t="shared" ref="F32:F43" si="4">D32-E32</f>
        <v>7957099.2999999998</v>
      </c>
      <c r="G32" s="149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>
      <c r="A33" s="155" t="s">
        <v>1</v>
      </c>
      <c r="B33" s="321">
        <v>7949225.29</v>
      </c>
      <c r="C33" s="321">
        <v>657262.66</v>
      </c>
      <c r="D33" s="302">
        <f t="shared" si="3"/>
        <v>8606487.9499999993</v>
      </c>
      <c r="E33" s="328">
        <v>0</v>
      </c>
      <c r="F33" s="360">
        <f t="shared" si="4"/>
        <v>8606487.9499999993</v>
      </c>
      <c r="G33" s="149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>
      <c r="A34" s="155" t="s">
        <v>2</v>
      </c>
      <c r="B34" s="321">
        <v>8838102.6699999999</v>
      </c>
      <c r="C34" s="321">
        <v>715904.03</v>
      </c>
      <c r="D34" s="302">
        <f t="shared" si="3"/>
        <v>9554006.6999999993</v>
      </c>
      <c r="E34" s="328">
        <v>0</v>
      </c>
      <c r="F34" s="360">
        <f t="shared" si="4"/>
        <v>9554006.6999999993</v>
      </c>
      <c r="G34" s="149"/>
      <c r="H34" s="151"/>
      <c r="I34" s="196"/>
      <c r="J34" s="151"/>
      <c r="K34" s="151"/>
      <c r="L34" s="151"/>
      <c r="M34" s="151"/>
      <c r="N34" s="151"/>
      <c r="O34" s="151"/>
      <c r="P34" s="151"/>
      <c r="Q34" s="151"/>
    </row>
    <row r="35" spans="1:17">
      <c r="A35" s="155" t="s">
        <v>3</v>
      </c>
      <c r="B35" s="321">
        <v>10650583.4</v>
      </c>
      <c r="C35" s="321">
        <v>783445.02</v>
      </c>
      <c r="D35" s="302">
        <f t="shared" si="3"/>
        <v>11434028.42</v>
      </c>
      <c r="E35" s="328">
        <v>0</v>
      </c>
      <c r="F35" s="360">
        <f t="shared" si="4"/>
        <v>11434028.42</v>
      </c>
      <c r="G35" s="149"/>
      <c r="H35" s="151"/>
      <c r="I35" s="151"/>
      <c r="J35" s="149"/>
      <c r="K35" s="149"/>
      <c r="L35" s="149"/>
      <c r="M35" s="149"/>
      <c r="N35" s="149"/>
      <c r="O35" s="149"/>
      <c r="P35" s="149"/>
      <c r="Q35" s="149"/>
    </row>
    <row r="36" spans="1:17">
      <c r="A36" s="155" t="s">
        <v>4</v>
      </c>
      <c r="B36" s="321">
        <v>12272979.630000001</v>
      </c>
      <c r="C36" s="321">
        <v>862302.22</v>
      </c>
      <c r="D36" s="302">
        <f t="shared" si="3"/>
        <v>13135281.850000001</v>
      </c>
      <c r="E36" s="328">
        <v>0</v>
      </c>
      <c r="F36" s="360">
        <f t="shared" si="4"/>
        <v>13135281.850000001</v>
      </c>
      <c r="G36" s="149"/>
      <c r="H36" s="151"/>
      <c r="I36" s="151"/>
      <c r="J36" s="149"/>
      <c r="K36" s="149"/>
      <c r="L36" s="149"/>
      <c r="M36" s="149"/>
      <c r="N36" s="149"/>
      <c r="O36" s="149"/>
      <c r="P36" s="149"/>
      <c r="Q36" s="149"/>
    </row>
    <row r="37" spans="1:17">
      <c r="A37" s="155" t="s">
        <v>5</v>
      </c>
      <c r="B37" s="321">
        <v>13617357.210000001</v>
      </c>
      <c r="C37" s="321">
        <v>953279.64</v>
      </c>
      <c r="D37" s="302">
        <f t="shared" si="3"/>
        <v>14570636.850000001</v>
      </c>
      <c r="E37" s="328">
        <v>0</v>
      </c>
      <c r="F37" s="360">
        <f t="shared" si="4"/>
        <v>14570636.850000001</v>
      </c>
      <c r="G37" s="149"/>
      <c r="H37" s="151"/>
      <c r="I37" s="151"/>
      <c r="J37" s="149"/>
      <c r="K37" s="149"/>
      <c r="L37" s="149"/>
      <c r="M37" s="149"/>
      <c r="N37" s="149"/>
      <c r="O37" s="149"/>
      <c r="P37" s="149"/>
      <c r="Q37" s="149"/>
    </row>
    <row r="38" spans="1:17">
      <c r="A38" s="155" t="s">
        <v>6</v>
      </c>
      <c r="B38" s="321">
        <v>16409927.720000001</v>
      </c>
      <c r="C38" s="321">
        <v>1057886.24</v>
      </c>
      <c r="D38" s="302">
        <f t="shared" si="3"/>
        <v>17467813.960000001</v>
      </c>
      <c r="E38" s="328">
        <v>0</v>
      </c>
      <c r="F38" s="360">
        <f t="shared" si="4"/>
        <v>17467813.960000001</v>
      </c>
      <c r="G38" s="149"/>
      <c r="H38" s="151"/>
      <c r="I38" s="151"/>
      <c r="J38" s="149"/>
      <c r="K38" s="149"/>
      <c r="L38" s="149"/>
      <c r="M38" s="149"/>
      <c r="N38" s="149"/>
      <c r="O38" s="149"/>
      <c r="P38" s="149"/>
      <c r="Q38" s="149"/>
    </row>
    <row r="39" spans="1:17">
      <c r="A39" s="155" t="s">
        <v>7</v>
      </c>
      <c r="B39" s="321">
        <v>17888713.989999998</v>
      </c>
      <c r="C39" s="321">
        <v>1179859.32</v>
      </c>
      <c r="D39" s="302">
        <f t="shared" si="3"/>
        <v>19068573.309999999</v>
      </c>
      <c r="E39" s="328">
        <v>0</v>
      </c>
      <c r="F39" s="360">
        <f t="shared" si="4"/>
        <v>19068573.309999999</v>
      </c>
      <c r="G39" s="149"/>
      <c r="H39" s="151"/>
      <c r="I39" s="151"/>
      <c r="J39" s="149"/>
      <c r="K39" s="149"/>
      <c r="L39" s="149"/>
      <c r="M39" s="149"/>
      <c r="N39" s="149"/>
      <c r="O39" s="149"/>
      <c r="P39" s="149"/>
      <c r="Q39" s="149"/>
    </row>
    <row r="40" spans="1:17">
      <c r="A40" s="155" t="s">
        <v>8</v>
      </c>
      <c r="B40" s="321">
        <v>21530812.739999998</v>
      </c>
      <c r="C40" s="321">
        <v>1318703.1599999999</v>
      </c>
      <c r="D40" s="302">
        <f t="shared" si="3"/>
        <v>22849515.899999999</v>
      </c>
      <c r="E40" s="328">
        <v>0</v>
      </c>
      <c r="F40" s="360">
        <f t="shared" si="4"/>
        <v>22849515.899999999</v>
      </c>
      <c r="G40" s="149"/>
      <c r="H40" s="151"/>
      <c r="I40" s="151"/>
      <c r="J40" s="149"/>
      <c r="K40" s="149"/>
      <c r="L40" s="149"/>
      <c r="M40" s="149"/>
      <c r="N40" s="149"/>
      <c r="O40" s="149"/>
      <c r="P40" s="149"/>
      <c r="Q40" s="149"/>
    </row>
    <row r="41" spans="1:17">
      <c r="A41" s="155" t="s">
        <v>9</v>
      </c>
      <c r="B41" s="321">
        <v>23002587.149999999</v>
      </c>
      <c r="C41" s="321">
        <v>1471100.16</v>
      </c>
      <c r="D41" s="302">
        <f t="shared" si="3"/>
        <v>24473687.309999999</v>
      </c>
      <c r="E41" s="328">
        <v>0</v>
      </c>
      <c r="F41" s="360">
        <f t="shared" si="4"/>
        <v>24473687.309999999</v>
      </c>
      <c r="G41" s="149"/>
      <c r="H41" s="151"/>
      <c r="I41" s="151"/>
      <c r="J41" s="149"/>
      <c r="K41" s="149"/>
      <c r="L41" s="149"/>
      <c r="M41" s="149"/>
      <c r="N41" s="149"/>
      <c r="O41" s="149"/>
      <c r="P41" s="149"/>
      <c r="Q41" s="149"/>
    </row>
    <row r="42" spans="1:17">
      <c r="A42" s="155" t="s">
        <v>10</v>
      </c>
      <c r="B42" s="321">
        <v>27499528.530000001</v>
      </c>
      <c r="C42" s="321">
        <v>1643161.09</v>
      </c>
      <c r="D42" s="302">
        <f t="shared" si="3"/>
        <v>29142689.620000001</v>
      </c>
      <c r="E42" s="328">
        <v>0</v>
      </c>
      <c r="F42" s="360">
        <f t="shared" si="4"/>
        <v>29142689.620000001</v>
      </c>
      <c r="G42" s="149"/>
      <c r="H42" s="151"/>
      <c r="I42" s="151"/>
      <c r="J42" s="149"/>
      <c r="K42" s="149"/>
      <c r="L42" s="149"/>
      <c r="M42" s="149"/>
      <c r="N42" s="149"/>
      <c r="O42" s="149"/>
      <c r="P42" s="149"/>
      <c r="Q42" s="149"/>
    </row>
    <row r="43" spans="1:17">
      <c r="A43" s="156" t="s">
        <v>163</v>
      </c>
      <c r="B43" s="323">
        <v>30001245.609999999</v>
      </c>
      <c r="C43" s="323">
        <v>1843424.17</v>
      </c>
      <c r="D43" s="355">
        <f t="shared" si="3"/>
        <v>31844669.780000001</v>
      </c>
      <c r="E43" s="329">
        <v>0</v>
      </c>
      <c r="F43" s="361">
        <f t="shared" si="4"/>
        <v>31844669.780000001</v>
      </c>
      <c r="G43" s="149"/>
      <c r="H43" s="151"/>
      <c r="I43" s="151"/>
      <c r="J43" s="149"/>
      <c r="K43" s="149"/>
      <c r="L43" s="149"/>
      <c r="M43" s="149"/>
      <c r="N43" s="149"/>
      <c r="O43" s="149"/>
      <c r="P43" s="149"/>
      <c r="Q43" s="149"/>
    </row>
    <row r="44" spans="1:17">
      <c r="A44" s="198" t="s">
        <v>103</v>
      </c>
      <c r="B44" s="330"/>
      <c r="C44" s="330"/>
      <c r="D44" s="330"/>
      <c r="E44" s="330"/>
      <c r="F44" s="330"/>
      <c r="G44" s="149"/>
      <c r="H44" s="151"/>
      <c r="I44" s="151"/>
      <c r="J44" s="149"/>
      <c r="K44" s="149"/>
      <c r="L44" s="149"/>
      <c r="M44" s="149"/>
      <c r="N44" s="149"/>
      <c r="O44" s="149"/>
      <c r="P44" s="149"/>
      <c r="Q44" s="149"/>
    </row>
    <row r="45" spans="1:17" ht="13.5" thickBot="1">
      <c r="A45" s="150" t="s">
        <v>20</v>
      </c>
      <c r="B45" s="325">
        <f>AVERAGE(B31:B43)</f>
        <v>15664894.023076924</v>
      </c>
      <c r="C45" s="325">
        <f>AVERAGE(C31:C43)</f>
        <v>1049534.056923077</v>
      </c>
      <c r="D45" s="331">
        <f>AVERAGE(D31:D43)</f>
        <v>16714428.080000002</v>
      </c>
      <c r="E45" s="332">
        <f>AVERAGE(E31:E43)</f>
        <v>0</v>
      </c>
      <c r="F45" s="333">
        <f>AVERAGE(F31:F43)</f>
        <v>16714428.080000002</v>
      </c>
      <c r="G45" s="149"/>
      <c r="H45" s="151"/>
      <c r="I45" s="151"/>
      <c r="J45" s="149"/>
      <c r="K45" s="149"/>
      <c r="L45" s="149"/>
      <c r="M45" s="149"/>
      <c r="N45" s="149"/>
      <c r="O45" s="149"/>
      <c r="P45" s="149"/>
      <c r="Q45" s="149"/>
    </row>
    <row r="46" spans="1:17" ht="13.5" thickTop="1">
      <c r="A46" s="150"/>
      <c r="B46" s="179"/>
      <c r="C46" s="179"/>
      <c r="D46" s="201"/>
      <c r="E46" s="177"/>
      <c r="F46" s="202"/>
      <c r="G46" s="149"/>
      <c r="H46" s="151"/>
      <c r="I46" s="151"/>
      <c r="J46" s="149"/>
      <c r="K46" s="149"/>
      <c r="L46" s="149"/>
      <c r="M46" s="149"/>
      <c r="N46" s="149"/>
      <c r="O46" s="149"/>
      <c r="P46" s="149"/>
      <c r="Q46" s="149"/>
    </row>
    <row r="47" spans="1:17">
      <c r="A47" s="150"/>
      <c r="B47" s="179"/>
      <c r="C47" s="179"/>
      <c r="D47" s="201"/>
      <c r="E47" s="177"/>
      <c r="F47" s="202"/>
      <c r="G47" s="189"/>
      <c r="H47" s="151"/>
      <c r="I47" s="151"/>
    </row>
    <row r="48" spans="1:17">
      <c r="A48" s="150"/>
      <c r="B48" s="179"/>
      <c r="C48" s="179"/>
      <c r="D48" s="201"/>
      <c r="E48" s="177"/>
      <c r="F48" s="202"/>
      <c r="G48" s="189"/>
      <c r="H48" s="151"/>
      <c r="I48" s="151"/>
    </row>
    <row r="49" spans="1:15">
      <c r="A49" s="150"/>
      <c r="B49" s="179"/>
      <c r="C49" s="179"/>
      <c r="D49" s="201"/>
      <c r="E49" s="177"/>
      <c r="F49" s="202"/>
      <c r="G49" s="149"/>
      <c r="H49" s="151"/>
      <c r="I49" s="151"/>
    </row>
    <row r="50" spans="1:15" ht="13.5" thickBot="1">
      <c r="A50" s="203" t="s">
        <v>103</v>
      </c>
      <c r="B50" s="362">
        <f>B45+B24</f>
        <v>39161060.564615384</v>
      </c>
      <c r="C50" s="362">
        <f>C45+C24</f>
        <v>3166483.7023076927</v>
      </c>
      <c r="D50" s="362">
        <f t="shared" ref="D50:F50" si="5">D45+D24</f>
        <v>42327544.266923085</v>
      </c>
      <c r="E50" s="362">
        <f t="shared" si="5"/>
        <v>0</v>
      </c>
      <c r="F50" s="362">
        <f t="shared" si="5"/>
        <v>42327544.266923085</v>
      </c>
      <c r="G50" s="149"/>
      <c r="H50" s="151"/>
      <c r="I50" s="151"/>
    </row>
    <row r="51" spans="1:15" ht="13.5" thickTop="1">
      <c r="A51" s="149"/>
      <c r="B51" s="199"/>
      <c r="C51" s="172"/>
      <c r="D51" s="200"/>
      <c r="E51" s="162"/>
      <c r="F51" s="180"/>
      <c r="G51" s="149"/>
      <c r="H51" s="151"/>
      <c r="I51" s="151"/>
    </row>
    <row r="52" spans="1:15">
      <c r="A52" s="149"/>
      <c r="B52" s="199"/>
      <c r="C52" s="172" t="s">
        <v>111</v>
      </c>
      <c r="D52" s="200"/>
      <c r="E52" s="162"/>
      <c r="F52" s="363">
        <f>F45+F24</f>
        <v>42327544.266923085</v>
      </c>
      <c r="G52" s="149"/>
      <c r="H52" s="151"/>
      <c r="I52" s="151"/>
    </row>
    <row r="53" spans="1:15">
      <c r="B53" s="199"/>
      <c r="C53" s="172"/>
      <c r="D53" s="200"/>
      <c r="E53" s="162"/>
      <c r="F53" s="180"/>
      <c r="G53" s="298"/>
      <c r="H53" s="272"/>
      <c r="I53" s="272"/>
    </row>
    <row r="54" spans="1:15">
      <c r="B54" s="199"/>
      <c r="C54" s="172"/>
      <c r="D54" s="200"/>
      <c r="E54" s="162"/>
      <c r="F54" s="180"/>
      <c r="G54" s="298"/>
      <c r="H54" s="272"/>
      <c r="I54" s="272"/>
    </row>
    <row r="55" spans="1:15">
      <c r="A55" s="157" t="s">
        <v>40</v>
      </c>
      <c r="B55" s="174"/>
      <c r="C55" s="174"/>
      <c r="D55" s="149"/>
      <c r="E55" s="162"/>
      <c r="F55" s="182"/>
      <c r="G55" s="189"/>
      <c r="H55" s="151"/>
      <c r="I55" s="151"/>
      <c r="J55" s="149"/>
      <c r="K55" s="149"/>
      <c r="L55" s="149"/>
      <c r="M55" s="149"/>
      <c r="N55" s="149"/>
      <c r="O55" s="149"/>
    </row>
    <row r="56" spans="1:15">
      <c r="A56" s="157" t="s">
        <v>155</v>
      </c>
      <c r="B56" s="174"/>
      <c r="C56" s="174"/>
      <c r="D56" s="175"/>
      <c r="E56" s="162"/>
      <c r="F56" s="162"/>
      <c r="G56" s="234"/>
      <c r="H56" s="227"/>
      <c r="I56" s="343"/>
      <c r="J56" s="205"/>
      <c r="K56" s="169"/>
      <c r="L56" s="169"/>
      <c r="M56" s="169"/>
      <c r="N56" s="149"/>
      <c r="O56" s="149"/>
    </row>
    <row r="57" spans="1:15">
      <c r="A57" s="157" t="s">
        <v>154</v>
      </c>
      <c r="B57" s="174"/>
      <c r="C57" s="174"/>
      <c r="D57" s="175"/>
      <c r="E57" s="161"/>
      <c r="F57" s="161"/>
      <c r="G57" s="149"/>
      <c r="H57" s="151"/>
      <c r="I57" s="151"/>
      <c r="J57" s="189"/>
      <c r="K57" s="188"/>
      <c r="L57" s="188"/>
      <c r="M57" s="149"/>
      <c r="N57" s="149"/>
      <c r="O57" s="149"/>
    </row>
    <row r="58" spans="1:15">
      <c r="A58" s="157"/>
      <c r="B58" s="174"/>
      <c r="C58" s="174"/>
      <c r="D58" s="175"/>
      <c r="E58" s="161"/>
      <c r="F58" s="161"/>
      <c r="G58" s="149"/>
      <c r="H58" s="151"/>
      <c r="I58" s="151"/>
      <c r="J58" s="149"/>
      <c r="K58" s="149"/>
      <c r="L58" s="149"/>
      <c r="M58" s="149"/>
      <c r="N58" s="149"/>
      <c r="O58" s="149"/>
    </row>
    <row r="59" spans="1:15">
      <c r="A59" s="157"/>
      <c r="B59" s="174"/>
      <c r="C59" s="174"/>
      <c r="D59" s="175"/>
      <c r="E59" s="161"/>
      <c r="F59" s="161"/>
      <c r="G59" s="149"/>
      <c r="H59" s="151"/>
      <c r="I59" s="151"/>
      <c r="J59" s="149"/>
      <c r="K59" s="149"/>
      <c r="L59" s="149"/>
      <c r="M59" s="149"/>
      <c r="N59" s="149"/>
      <c r="O59" s="149"/>
    </row>
    <row r="60" spans="1:15" ht="63.75">
      <c r="A60" s="206"/>
      <c r="B60" s="207"/>
      <c r="C60" s="152" t="s">
        <v>164</v>
      </c>
      <c r="D60" s="207" t="s">
        <v>104</v>
      </c>
      <c r="E60" s="152" t="s">
        <v>165</v>
      </c>
      <c r="F60" s="149"/>
      <c r="G60" s="149"/>
      <c r="H60" s="151"/>
      <c r="I60" s="151"/>
      <c r="J60" s="149"/>
      <c r="K60" s="149"/>
      <c r="L60" s="149"/>
      <c r="M60" s="149"/>
      <c r="N60" s="149"/>
      <c r="O60" s="149"/>
    </row>
    <row r="61" spans="1:15">
      <c r="A61" s="207" t="s">
        <v>48</v>
      </c>
      <c r="B61" s="208" t="s">
        <v>159</v>
      </c>
      <c r="C61" s="209">
        <v>1002534</v>
      </c>
      <c r="D61" s="209">
        <v>2024</v>
      </c>
      <c r="E61" s="190">
        <f>C61-D61</f>
        <v>1000510</v>
      </c>
      <c r="F61" s="353"/>
      <c r="G61" s="237"/>
      <c r="H61" s="238"/>
      <c r="I61" s="151"/>
      <c r="J61" s="149"/>
      <c r="K61" s="149"/>
      <c r="L61" s="149"/>
      <c r="M61" s="149"/>
      <c r="N61" s="149"/>
      <c r="O61" s="149"/>
    </row>
    <row r="62" spans="1:15">
      <c r="A62" s="149"/>
      <c r="B62" s="210" t="s">
        <v>45</v>
      </c>
      <c r="C62" s="211">
        <v>1000510</v>
      </c>
      <c r="D62" s="211">
        <v>2024</v>
      </c>
      <c r="E62" s="191">
        <f t="shared" ref="E62:E73" si="6">C62-D62</f>
        <v>998486</v>
      </c>
      <c r="F62" s="149"/>
      <c r="G62" s="149"/>
      <c r="H62" s="151"/>
      <c r="I62" s="151"/>
      <c r="J62" s="149"/>
      <c r="K62" s="149"/>
      <c r="L62" s="149"/>
      <c r="M62" s="149"/>
      <c r="N62" s="149"/>
      <c r="O62" s="149"/>
    </row>
    <row r="63" spans="1:15">
      <c r="A63" s="205" t="s">
        <v>108</v>
      </c>
      <c r="B63" s="210" t="s">
        <v>1</v>
      </c>
      <c r="C63" s="211">
        <v>998486</v>
      </c>
      <c r="D63" s="211">
        <v>2024</v>
      </c>
      <c r="E63" s="191">
        <f t="shared" si="6"/>
        <v>996462</v>
      </c>
      <c r="F63" s="149"/>
      <c r="G63" s="149"/>
      <c r="H63" s="151"/>
      <c r="I63" s="151"/>
      <c r="J63" s="149"/>
      <c r="K63" s="149"/>
      <c r="L63" s="149"/>
      <c r="M63" s="149"/>
      <c r="N63" s="149"/>
      <c r="O63" s="149"/>
    </row>
    <row r="64" spans="1:15">
      <c r="A64" s="225">
        <v>41182</v>
      </c>
      <c r="B64" s="210" t="s">
        <v>2</v>
      </c>
      <c r="C64" s="211">
        <v>996462</v>
      </c>
      <c r="D64" s="211">
        <v>2024</v>
      </c>
      <c r="E64" s="191">
        <f t="shared" si="6"/>
        <v>994438</v>
      </c>
      <c r="F64" s="149"/>
      <c r="G64" s="149"/>
      <c r="H64" s="151"/>
      <c r="I64" s="151"/>
      <c r="J64" s="149"/>
      <c r="K64" s="149"/>
      <c r="L64" s="149"/>
      <c r="M64" s="149"/>
      <c r="N64" s="149"/>
      <c r="O64" s="149"/>
    </row>
    <row r="65" spans="1:15">
      <c r="A65" s="149"/>
      <c r="B65" s="210" t="s">
        <v>3</v>
      </c>
      <c r="C65" s="211">
        <v>994438</v>
      </c>
      <c r="D65" s="211">
        <v>2024</v>
      </c>
      <c r="E65" s="191">
        <f t="shared" si="6"/>
        <v>992414</v>
      </c>
      <c r="F65" s="149"/>
      <c r="G65" s="149"/>
      <c r="H65" s="151"/>
      <c r="I65" s="151"/>
      <c r="J65" s="149"/>
      <c r="K65" s="149"/>
      <c r="L65" s="149"/>
      <c r="M65" s="149"/>
      <c r="N65" s="149"/>
      <c r="O65" s="149"/>
    </row>
    <row r="66" spans="1:15">
      <c r="A66" s="206" t="s">
        <v>149</v>
      </c>
      <c r="B66" s="210" t="s">
        <v>4</v>
      </c>
      <c r="C66" s="211">
        <v>992414</v>
      </c>
      <c r="D66" s="211">
        <v>2024</v>
      </c>
      <c r="E66" s="191">
        <f t="shared" si="6"/>
        <v>990390</v>
      </c>
      <c r="F66" s="149"/>
      <c r="G66" s="149"/>
      <c r="H66" s="151"/>
      <c r="I66" s="151"/>
      <c r="J66" s="149"/>
      <c r="K66" s="149"/>
      <c r="L66" s="149"/>
      <c r="M66" s="149"/>
      <c r="N66" s="149"/>
      <c r="O66" s="149"/>
    </row>
    <row r="67" spans="1:15">
      <c r="A67" s="226" t="s">
        <v>152</v>
      </c>
      <c r="B67" s="210" t="s">
        <v>5</v>
      </c>
      <c r="C67" s="211">
        <v>990390</v>
      </c>
      <c r="D67" s="211">
        <v>2024</v>
      </c>
      <c r="E67" s="191">
        <f t="shared" si="6"/>
        <v>988366</v>
      </c>
      <c r="F67" s="149"/>
      <c r="G67" s="149"/>
      <c r="H67" s="151"/>
      <c r="I67" s="151"/>
      <c r="J67" s="149"/>
      <c r="K67" s="149"/>
      <c r="L67" s="149"/>
      <c r="M67" s="149"/>
      <c r="N67" s="149"/>
      <c r="O67" s="149"/>
    </row>
    <row r="68" spans="1:15">
      <c r="A68" s="206"/>
      <c r="B68" s="210" t="s">
        <v>6</v>
      </c>
      <c r="C68" s="211">
        <v>988366</v>
      </c>
      <c r="D68" s="211">
        <v>2024</v>
      </c>
      <c r="E68" s="191">
        <f t="shared" si="6"/>
        <v>986342</v>
      </c>
      <c r="F68" s="149"/>
      <c r="G68" s="149"/>
      <c r="H68" s="344"/>
      <c r="I68" s="272"/>
    </row>
    <row r="69" spans="1:15">
      <c r="A69" s="206"/>
      <c r="B69" s="210" t="s">
        <v>7</v>
      </c>
      <c r="C69" s="211">
        <v>986342</v>
      </c>
      <c r="D69" s="211">
        <v>2024</v>
      </c>
      <c r="E69" s="191">
        <f t="shared" si="6"/>
        <v>984318</v>
      </c>
      <c r="F69" s="149"/>
      <c r="G69" s="149"/>
      <c r="H69" s="344"/>
      <c r="I69" s="272"/>
    </row>
    <row r="70" spans="1:15">
      <c r="A70" s="206"/>
      <c r="B70" s="210" t="s">
        <v>8</v>
      </c>
      <c r="C70" s="211">
        <v>984318</v>
      </c>
      <c r="D70" s="211">
        <v>2024</v>
      </c>
      <c r="E70" s="191">
        <f t="shared" si="6"/>
        <v>982294</v>
      </c>
      <c r="F70" s="149"/>
      <c r="G70" s="149"/>
      <c r="H70" s="344"/>
      <c r="I70" s="272"/>
    </row>
    <row r="71" spans="1:15">
      <c r="A71" s="206"/>
      <c r="B71" s="210" t="s">
        <v>9</v>
      </c>
      <c r="C71" s="211">
        <v>982294</v>
      </c>
      <c r="D71" s="211">
        <v>2024</v>
      </c>
      <c r="E71" s="191">
        <f t="shared" si="6"/>
        <v>980270</v>
      </c>
      <c r="F71" s="149"/>
      <c r="G71" s="149"/>
      <c r="H71" s="344"/>
      <c r="I71" s="272"/>
    </row>
    <row r="72" spans="1:15">
      <c r="A72" s="206"/>
      <c r="B72" s="210" t="s">
        <v>10</v>
      </c>
      <c r="C72" s="211">
        <v>980270</v>
      </c>
      <c r="D72" s="211">
        <v>2024</v>
      </c>
      <c r="E72" s="191">
        <f t="shared" si="6"/>
        <v>978246</v>
      </c>
      <c r="F72" s="149"/>
      <c r="G72" s="149"/>
      <c r="H72" s="344"/>
      <c r="I72" s="272"/>
    </row>
    <row r="73" spans="1:15">
      <c r="A73" s="206"/>
      <c r="B73" s="231">
        <v>41609</v>
      </c>
      <c r="C73" s="213">
        <v>978246</v>
      </c>
      <c r="D73" s="213">
        <v>2024</v>
      </c>
      <c r="E73" s="192">
        <f t="shared" si="6"/>
        <v>976222</v>
      </c>
      <c r="F73" s="149"/>
      <c r="G73" s="149"/>
      <c r="H73" s="344"/>
      <c r="I73" s="272"/>
    </row>
    <row r="74" spans="1:15">
      <c r="A74" s="206"/>
      <c r="B74" s="207"/>
      <c r="C74" s="206"/>
      <c r="D74" s="207"/>
      <c r="E74" s="207"/>
      <c r="F74" s="149"/>
      <c r="G74" s="149"/>
      <c r="H74" s="272"/>
      <c r="I74" s="272"/>
    </row>
    <row r="75" spans="1:15">
      <c r="A75" s="206"/>
      <c r="B75" s="207"/>
      <c r="C75" s="206"/>
      <c r="D75" s="207"/>
      <c r="E75" s="207"/>
      <c r="F75" s="149"/>
      <c r="G75" s="189"/>
      <c r="H75" s="272"/>
      <c r="I75" s="272"/>
    </row>
    <row r="76" spans="1:15">
      <c r="A76" s="206"/>
      <c r="B76" s="207"/>
      <c r="C76" s="206"/>
      <c r="D76" s="207"/>
      <c r="E76" s="207"/>
      <c r="F76" s="149"/>
      <c r="G76" s="189"/>
      <c r="H76" s="272"/>
      <c r="I76" s="272"/>
    </row>
    <row r="77" spans="1:15" ht="63.75">
      <c r="A77" s="274"/>
      <c r="B77" s="275"/>
      <c r="C77" s="273" t="s">
        <v>164</v>
      </c>
      <c r="D77" s="275" t="s">
        <v>107</v>
      </c>
      <c r="E77" s="273" t="s">
        <v>165</v>
      </c>
      <c r="F77" s="149"/>
      <c r="G77" s="239"/>
      <c r="H77" s="272"/>
      <c r="I77" s="272"/>
      <c r="J77" s="79"/>
    </row>
    <row r="78" spans="1:15">
      <c r="A78" s="286" t="s">
        <v>49</v>
      </c>
      <c r="B78" s="276" t="s">
        <v>159</v>
      </c>
      <c r="C78" s="277">
        <v>981095</v>
      </c>
      <c r="D78" s="278">
        <v>2018</v>
      </c>
      <c r="E78" s="190">
        <f>C78-D78</f>
        <v>979077</v>
      </c>
      <c r="F78" s="149"/>
      <c r="G78" s="239"/>
      <c r="H78" s="238"/>
      <c r="I78" s="240"/>
      <c r="J78" s="240"/>
    </row>
    <row r="79" spans="1:15">
      <c r="A79" s="272"/>
      <c r="B79" s="279" t="s">
        <v>45</v>
      </c>
      <c r="C79" s="280">
        <v>979077</v>
      </c>
      <c r="D79" s="281">
        <v>2018</v>
      </c>
      <c r="E79" s="191">
        <f t="shared" ref="E79:E90" si="7">C79-D79</f>
        <v>977059</v>
      </c>
      <c r="H79" s="272"/>
      <c r="I79" s="272"/>
    </row>
    <row r="80" spans="1:15">
      <c r="A80" s="285" t="s">
        <v>108</v>
      </c>
      <c r="B80" s="279" t="s">
        <v>1</v>
      </c>
      <c r="C80" s="280">
        <v>977059</v>
      </c>
      <c r="D80" s="281">
        <v>2018</v>
      </c>
      <c r="E80" s="191">
        <f t="shared" si="7"/>
        <v>975041</v>
      </c>
      <c r="H80" s="272"/>
      <c r="I80" s="272"/>
    </row>
    <row r="81" spans="1:13">
      <c r="A81" s="287">
        <v>40908</v>
      </c>
      <c r="B81" s="279" t="s">
        <v>2</v>
      </c>
      <c r="C81" s="280">
        <v>975041</v>
      </c>
      <c r="D81" s="281">
        <v>2018</v>
      </c>
      <c r="E81" s="191">
        <f t="shared" si="7"/>
        <v>973023</v>
      </c>
      <c r="H81" s="272"/>
      <c r="I81" s="272"/>
    </row>
    <row r="82" spans="1:13">
      <c r="A82" s="272"/>
      <c r="B82" s="279" t="s">
        <v>3</v>
      </c>
      <c r="C82" s="280">
        <v>973023</v>
      </c>
      <c r="D82" s="281">
        <v>2018</v>
      </c>
      <c r="E82" s="191">
        <f t="shared" si="7"/>
        <v>971005</v>
      </c>
      <c r="H82" s="272"/>
      <c r="I82" s="272"/>
    </row>
    <row r="83" spans="1:13">
      <c r="A83" s="284" t="s">
        <v>149</v>
      </c>
      <c r="B83" s="279" t="s">
        <v>4</v>
      </c>
      <c r="C83" s="280">
        <v>971005</v>
      </c>
      <c r="D83" s="281">
        <v>2018</v>
      </c>
      <c r="E83" s="191">
        <f t="shared" si="7"/>
        <v>968987</v>
      </c>
      <c r="H83" s="272"/>
      <c r="I83" s="272"/>
    </row>
    <row r="84" spans="1:13">
      <c r="A84" s="284" t="s">
        <v>150</v>
      </c>
      <c r="B84" s="279" t="s">
        <v>5</v>
      </c>
      <c r="C84" s="280">
        <v>968987</v>
      </c>
      <c r="D84" s="281">
        <v>2018</v>
      </c>
      <c r="E84" s="191">
        <f t="shared" si="7"/>
        <v>966969</v>
      </c>
      <c r="H84" s="272"/>
      <c r="I84" s="272"/>
    </row>
    <row r="85" spans="1:13">
      <c r="A85" s="274"/>
      <c r="B85" s="279" t="s">
        <v>6</v>
      </c>
      <c r="C85" s="280">
        <v>966969</v>
      </c>
      <c r="D85" s="281">
        <v>2018</v>
      </c>
      <c r="E85" s="191">
        <f t="shared" si="7"/>
        <v>964951</v>
      </c>
      <c r="H85" s="272"/>
      <c r="I85" s="272"/>
    </row>
    <row r="86" spans="1:13">
      <c r="A86" s="274"/>
      <c r="B86" s="279" t="s">
        <v>7</v>
      </c>
      <c r="C86" s="280">
        <v>964951</v>
      </c>
      <c r="D86" s="281">
        <v>2018</v>
      </c>
      <c r="E86" s="191">
        <f t="shared" si="7"/>
        <v>962933</v>
      </c>
      <c r="H86" s="272"/>
      <c r="I86" s="272"/>
    </row>
    <row r="87" spans="1:13">
      <c r="A87" s="274"/>
      <c r="B87" s="279" t="s">
        <v>8</v>
      </c>
      <c r="C87" s="280">
        <v>962933</v>
      </c>
      <c r="D87" s="281">
        <v>2018</v>
      </c>
      <c r="E87" s="191">
        <f t="shared" si="7"/>
        <v>960915</v>
      </c>
      <c r="H87" s="272"/>
      <c r="I87" s="272"/>
    </row>
    <row r="88" spans="1:13">
      <c r="A88" s="274"/>
      <c r="B88" s="279" t="s">
        <v>9</v>
      </c>
      <c r="C88" s="280">
        <v>960915</v>
      </c>
      <c r="D88" s="281">
        <v>2018</v>
      </c>
      <c r="E88" s="191">
        <f t="shared" si="7"/>
        <v>958897</v>
      </c>
      <c r="H88" s="272"/>
      <c r="I88" s="272"/>
    </row>
    <row r="89" spans="1:13">
      <c r="A89" s="274"/>
      <c r="B89" s="279" t="s">
        <v>10</v>
      </c>
      <c r="C89" s="280">
        <v>958897</v>
      </c>
      <c r="D89" s="281">
        <v>2018</v>
      </c>
      <c r="E89" s="191">
        <f t="shared" si="7"/>
        <v>956879</v>
      </c>
      <c r="H89" s="272"/>
      <c r="I89" s="272"/>
    </row>
    <row r="90" spans="1:13">
      <c r="A90" s="274"/>
      <c r="B90" s="288">
        <v>41609</v>
      </c>
      <c r="C90" s="282">
        <v>956879</v>
      </c>
      <c r="D90" s="283">
        <v>2018</v>
      </c>
      <c r="E90" s="192">
        <f t="shared" si="7"/>
        <v>954861</v>
      </c>
      <c r="H90" s="272"/>
      <c r="I90" s="272"/>
    </row>
    <row r="91" spans="1:13">
      <c r="A91" s="206"/>
      <c r="B91" s="220"/>
      <c r="C91" s="211"/>
      <c r="D91" s="212"/>
      <c r="E91" s="212"/>
      <c r="H91" s="272"/>
      <c r="I91" s="272"/>
    </row>
    <row r="92" spans="1:13">
      <c r="A92" s="206" t="s">
        <v>40</v>
      </c>
      <c r="B92" s="220"/>
      <c r="C92" s="211"/>
      <c r="D92" s="212"/>
      <c r="E92" s="212"/>
      <c r="H92" s="272"/>
      <c r="I92" s="272"/>
    </row>
    <row r="93" spans="1:13">
      <c r="A93" s="232" t="s">
        <v>155</v>
      </c>
      <c r="B93" s="220"/>
      <c r="C93" s="211"/>
      <c r="D93" s="212"/>
      <c r="E93" s="212"/>
      <c r="H93" s="272"/>
      <c r="I93" s="272"/>
    </row>
    <row r="94" spans="1:13">
      <c r="A94" s="232" t="s">
        <v>154</v>
      </c>
      <c r="B94" s="220"/>
      <c r="C94" s="211"/>
      <c r="D94" s="212"/>
      <c r="E94" s="212"/>
      <c r="H94" s="272"/>
      <c r="I94" s="272"/>
    </row>
    <row r="95" spans="1:13">
      <c r="A95" s="206"/>
      <c r="B95" s="220"/>
      <c r="C95" s="211"/>
      <c r="D95" s="212"/>
      <c r="E95" s="212"/>
      <c r="F95" s="149"/>
      <c r="G95" s="149"/>
      <c r="H95" s="151"/>
      <c r="I95" s="151"/>
      <c r="J95" s="149"/>
      <c r="K95" s="149"/>
      <c r="L95" s="149"/>
      <c r="M95" s="149"/>
    </row>
    <row r="96" spans="1:13">
      <c r="A96" s="157"/>
      <c r="B96" s="174"/>
      <c r="C96" s="174"/>
      <c r="D96" s="175"/>
      <c r="E96" s="161"/>
      <c r="F96" s="161"/>
      <c r="G96" s="149"/>
      <c r="H96" s="151"/>
      <c r="I96" s="151"/>
      <c r="J96" s="149"/>
      <c r="K96" s="149"/>
      <c r="L96" s="149"/>
      <c r="M96" s="149"/>
    </row>
    <row r="97" spans="1:13" ht="63.75">
      <c r="A97" s="149"/>
      <c r="B97" s="174"/>
      <c r="C97" s="152" t="s">
        <v>164</v>
      </c>
      <c r="D97" s="187" t="s">
        <v>104</v>
      </c>
      <c r="E97" s="152" t="s">
        <v>165</v>
      </c>
      <c r="F97" s="161"/>
      <c r="G97" s="149"/>
      <c r="H97" s="151"/>
      <c r="I97" s="151"/>
      <c r="J97" s="149"/>
      <c r="K97" s="149"/>
      <c r="L97" s="149"/>
      <c r="M97" s="169"/>
    </row>
    <row r="98" spans="1:13">
      <c r="A98" s="229" t="s">
        <v>50</v>
      </c>
      <c r="B98" s="214" t="s">
        <v>159</v>
      </c>
      <c r="C98" s="215">
        <v>1177586.99</v>
      </c>
      <c r="D98" s="388"/>
      <c r="E98" s="364">
        <f>C98-D98</f>
        <v>1177586.99</v>
      </c>
      <c r="F98" s="149"/>
      <c r="G98" s="237"/>
      <c r="H98" s="238"/>
      <c r="I98" s="151"/>
      <c r="J98" s="149"/>
      <c r="K98" s="149"/>
      <c r="L98" s="149"/>
      <c r="M98" s="149"/>
    </row>
    <row r="99" spans="1:13">
      <c r="A99" s="151"/>
      <c r="B99" s="216" t="s">
        <v>45</v>
      </c>
      <c r="C99" s="217">
        <v>1312158.04</v>
      </c>
      <c r="D99" s="389"/>
      <c r="E99" s="365">
        <f t="shared" ref="E99:E110" si="8">C99-D99</f>
        <v>1312158.04</v>
      </c>
      <c r="F99" s="149"/>
      <c r="G99" s="149"/>
      <c r="H99" s="151"/>
      <c r="I99" s="151"/>
      <c r="J99" s="149"/>
      <c r="K99" s="149"/>
      <c r="L99" s="149"/>
      <c r="M99" s="149"/>
    </row>
    <row r="100" spans="1:13">
      <c r="A100" s="227" t="s">
        <v>108</v>
      </c>
      <c r="B100" s="216" t="s">
        <v>1</v>
      </c>
      <c r="C100" s="217">
        <v>1454752.26</v>
      </c>
      <c r="D100" s="389"/>
      <c r="E100" s="365">
        <f t="shared" si="8"/>
        <v>1454752.26</v>
      </c>
      <c r="F100" s="149"/>
      <c r="G100" s="149"/>
      <c r="H100" s="151"/>
      <c r="I100" s="151"/>
      <c r="J100" s="149"/>
      <c r="K100" s="149"/>
      <c r="L100" s="149"/>
      <c r="M100" s="149"/>
    </row>
    <row r="101" spans="1:13">
      <c r="A101" s="228">
        <v>41790</v>
      </c>
      <c r="B101" s="216" t="s">
        <v>2</v>
      </c>
      <c r="C101" s="217">
        <v>1603177.88</v>
      </c>
      <c r="D101" s="389"/>
      <c r="E101" s="365">
        <f t="shared" si="8"/>
        <v>1603177.88</v>
      </c>
      <c r="F101" s="149"/>
      <c r="G101" s="149"/>
      <c r="H101" s="151"/>
      <c r="I101" s="151"/>
      <c r="J101" s="149"/>
      <c r="K101" s="149"/>
      <c r="L101" s="149"/>
      <c r="M101" s="149"/>
    </row>
    <row r="102" spans="1:13">
      <c r="A102" s="151"/>
      <c r="B102" s="216" t="s">
        <v>3</v>
      </c>
      <c r="C102" s="217">
        <v>1755144.48</v>
      </c>
      <c r="D102" s="389"/>
      <c r="E102" s="365">
        <f t="shared" si="8"/>
        <v>1755144.48</v>
      </c>
      <c r="F102" s="149"/>
      <c r="G102" s="149"/>
      <c r="H102" s="151"/>
      <c r="I102" s="151"/>
      <c r="J102" s="149"/>
      <c r="K102" s="149"/>
      <c r="L102" s="149"/>
      <c r="M102" s="149"/>
    </row>
    <row r="103" spans="1:13">
      <c r="A103" s="206"/>
      <c r="B103" s="216" t="s">
        <v>4</v>
      </c>
      <c r="C103" s="217">
        <v>1908999.67</v>
      </c>
      <c r="D103" s="389"/>
      <c r="E103" s="365">
        <f t="shared" si="8"/>
        <v>1908999.67</v>
      </c>
      <c r="F103" s="149"/>
      <c r="G103" s="149"/>
      <c r="H103" s="151"/>
      <c r="I103" s="151"/>
      <c r="J103" s="149"/>
      <c r="K103" s="149"/>
      <c r="L103" s="149"/>
      <c r="M103" s="149"/>
    </row>
    <row r="104" spans="1:13">
      <c r="A104" s="230"/>
      <c r="B104" s="216" t="s">
        <v>5</v>
      </c>
      <c r="C104" s="217">
        <v>2072037.49</v>
      </c>
      <c r="D104" s="389"/>
      <c r="E104" s="365">
        <f t="shared" si="8"/>
        <v>2072037.49</v>
      </c>
      <c r="F104" s="149"/>
      <c r="G104" s="149"/>
      <c r="H104" s="151"/>
      <c r="I104" s="151"/>
      <c r="J104" s="149"/>
      <c r="K104" s="149"/>
      <c r="L104" s="149"/>
      <c r="M104" s="149"/>
    </row>
    <row r="105" spans="1:13">
      <c r="A105" s="149"/>
      <c r="B105" s="216" t="s">
        <v>6</v>
      </c>
      <c r="C105" s="217">
        <v>2242410.4300000002</v>
      </c>
      <c r="D105" s="389"/>
      <c r="E105" s="365">
        <f t="shared" si="8"/>
        <v>2242410.4300000002</v>
      </c>
      <c r="F105" s="149"/>
      <c r="G105" s="149"/>
      <c r="H105" s="151"/>
      <c r="I105" s="151"/>
      <c r="J105" s="149"/>
      <c r="K105" s="149"/>
      <c r="L105" s="149"/>
      <c r="M105" s="149"/>
    </row>
    <row r="106" spans="1:13">
      <c r="A106" s="149"/>
      <c r="B106" s="216" t="s">
        <v>7</v>
      </c>
      <c r="C106" s="217">
        <v>2421196</v>
      </c>
      <c r="D106" s="389"/>
      <c r="E106" s="365">
        <f t="shared" si="8"/>
        <v>2421196</v>
      </c>
      <c r="F106" s="149"/>
      <c r="G106" s="149"/>
      <c r="H106" s="151"/>
      <c r="I106" s="151"/>
      <c r="J106" s="149"/>
      <c r="K106" s="149"/>
      <c r="L106" s="149"/>
      <c r="M106" s="149"/>
    </row>
    <row r="107" spans="1:13">
      <c r="A107" s="149"/>
      <c r="B107" s="216" t="s">
        <v>8</v>
      </c>
      <c r="C107" s="217">
        <v>2606013.79</v>
      </c>
      <c r="D107" s="389"/>
      <c r="E107" s="365">
        <f t="shared" si="8"/>
        <v>2606013.79</v>
      </c>
      <c r="F107" s="149"/>
      <c r="G107" s="149"/>
      <c r="H107" s="151"/>
      <c r="I107" s="151"/>
      <c r="J107" s="149"/>
      <c r="K107" s="149"/>
      <c r="L107" s="149"/>
      <c r="M107" s="149"/>
    </row>
    <row r="108" spans="1:13">
      <c r="A108" s="149"/>
      <c r="B108" s="216" t="s">
        <v>9</v>
      </c>
      <c r="C108" s="217">
        <v>2794319.89</v>
      </c>
      <c r="D108" s="389"/>
      <c r="E108" s="365">
        <f t="shared" si="8"/>
        <v>2794319.89</v>
      </c>
      <c r="F108" s="149"/>
      <c r="G108" s="149"/>
      <c r="H108" s="151"/>
      <c r="I108" s="151"/>
      <c r="J108" s="149"/>
      <c r="K108" s="149"/>
      <c r="L108" s="149"/>
      <c r="M108" s="149"/>
    </row>
    <row r="109" spans="1:13">
      <c r="A109" s="149"/>
      <c r="B109" s="216" t="s">
        <v>10</v>
      </c>
      <c r="C109" s="217">
        <v>2985811.37</v>
      </c>
      <c r="D109" s="389"/>
      <c r="E109" s="365">
        <f t="shared" si="8"/>
        <v>2985811.37</v>
      </c>
      <c r="F109" s="149"/>
      <c r="G109" s="149"/>
      <c r="H109" s="151"/>
      <c r="I109" s="151"/>
      <c r="J109" s="149"/>
      <c r="K109" s="149"/>
      <c r="L109" s="149"/>
      <c r="M109" s="149"/>
    </row>
    <row r="110" spans="1:13">
      <c r="A110" s="149"/>
      <c r="B110" s="218" t="s">
        <v>163</v>
      </c>
      <c r="C110" s="219">
        <v>3186737.1</v>
      </c>
      <c r="D110" s="390"/>
      <c r="E110" s="366">
        <f t="shared" si="8"/>
        <v>3186737.1</v>
      </c>
      <c r="F110" s="149"/>
      <c r="G110" s="149"/>
      <c r="H110" s="151"/>
      <c r="I110" s="151"/>
      <c r="J110" s="149"/>
      <c r="K110" s="149"/>
      <c r="L110" s="149"/>
      <c r="M110" s="149"/>
    </row>
    <row r="111" spans="1:13">
      <c r="A111" s="149"/>
      <c r="B111" s="204"/>
      <c r="C111" s="181"/>
      <c r="D111" s="221"/>
      <c r="E111" s="183"/>
      <c r="F111" s="149"/>
      <c r="G111" s="234"/>
      <c r="H111" s="227"/>
      <c r="I111" s="227"/>
      <c r="J111" s="169"/>
      <c r="K111" s="169"/>
      <c r="L111" s="169"/>
      <c r="M111" s="149"/>
    </row>
    <row r="112" spans="1:13">
      <c r="A112" s="149"/>
      <c r="B112" s="204"/>
      <c r="C112" s="181"/>
      <c r="D112" s="221"/>
      <c r="E112" s="183"/>
      <c r="F112" s="183"/>
      <c r="G112" s="149"/>
      <c r="H112" s="196"/>
      <c r="I112" s="151"/>
      <c r="J112" s="149"/>
      <c r="K112" s="149"/>
      <c r="L112" s="149"/>
      <c r="M112" s="149"/>
    </row>
    <row r="113" spans="1:14" ht="63.75">
      <c r="A113" s="164"/>
      <c r="B113" s="174"/>
      <c r="C113" s="152" t="s">
        <v>164</v>
      </c>
      <c r="D113" s="187" t="s">
        <v>104</v>
      </c>
      <c r="E113" s="152" t="s">
        <v>165</v>
      </c>
      <c r="F113" s="161"/>
      <c r="G113" s="149"/>
      <c r="H113" s="151"/>
      <c r="I113" s="151"/>
      <c r="J113" s="149"/>
      <c r="K113" s="149"/>
      <c r="L113" s="149"/>
      <c r="M113" s="169"/>
    </row>
    <row r="114" spans="1:14" ht="12.75" customHeight="1">
      <c r="A114" s="164" t="s">
        <v>51</v>
      </c>
      <c r="B114" s="214" t="s">
        <v>159</v>
      </c>
      <c r="C114" s="235">
        <v>554103</v>
      </c>
      <c r="D114" s="222"/>
      <c r="E114" s="190">
        <f>C114-D114</f>
        <v>554103</v>
      </c>
      <c r="F114" s="149"/>
      <c r="G114" s="237"/>
      <c r="H114" s="238"/>
      <c r="I114" s="151"/>
      <c r="J114" s="149"/>
      <c r="K114" s="149"/>
      <c r="L114" s="149"/>
      <c r="M114" s="149"/>
    </row>
    <row r="115" spans="1:14" ht="12.75" customHeight="1">
      <c r="A115" s="149"/>
      <c r="B115" s="216" t="s">
        <v>45</v>
      </c>
      <c r="C115" s="236">
        <v>603512.03</v>
      </c>
      <c r="D115" s="221"/>
      <c r="E115" s="191">
        <f t="shared" ref="E115:E126" si="9">C115-D115</f>
        <v>603512.03</v>
      </c>
      <c r="F115" s="149"/>
      <c r="G115" s="149"/>
      <c r="H115" s="151"/>
      <c r="I115" s="151"/>
      <c r="J115" s="149"/>
      <c r="K115" s="149"/>
      <c r="L115" s="149"/>
      <c r="M115" s="149"/>
    </row>
    <row r="116" spans="1:14" ht="12.75" customHeight="1">
      <c r="A116" s="205" t="s">
        <v>108</v>
      </c>
      <c r="B116" s="216" t="s">
        <v>1</v>
      </c>
      <c r="C116" s="217">
        <v>657262.66</v>
      </c>
      <c r="D116" s="221"/>
      <c r="E116" s="191">
        <f t="shared" si="9"/>
        <v>657262.66</v>
      </c>
      <c r="F116" s="149"/>
      <c r="G116" s="149"/>
      <c r="H116" s="151"/>
      <c r="I116" s="151"/>
      <c r="J116" s="149"/>
      <c r="K116" s="149"/>
      <c r="L116" s="149"/>
      <c r="M116" s="149"/>
    </row>
    <row r="117" spans="1:14" ht="12.75" customHeight="1">
      <c r="A117" s="164" t="s">
        <v>151</v>
      </c>
      <c r="B117" s="216" t="s">
        <v>2</v>
      </c>
      <c r="C117" s="217">
        <v>715904.03</v>
      </c>
      <c r="D117" s="221"/>
      <c r="E117" s="191">
        <f t="shared" si="9"/>
        <v>715904.03</v>
      </c>
      <c r="F117" s="149"/>
      <c r="G117" s="149"/>
      <c r="H117" s="151"/>
      <c r="I117" s="151"/>
      <c r="J117" s="149"/>
      <c r="K117" s="149"/>
      <c r="L117" s="149"/>
      <c r="M117" s="149"/>
    </row>
    <row r="118" spans="1:14" ht="12.75" customHeight="1">
      <c r="A118" s="149"/>
      <c r="B118" s="216" t="s">
        <v>3</v>
      </c>
      <c r="C118" s="217">
        <v>783445.02</v>
      </c>
      <c r="D118" s="221"/>
      <c r="E118" s="191">
        <f t="shared" si="9"/>
        <v>783445.02</v>
      </c>
      <c r="F118" s="149"/>
      <c r="G118" s="149"/>
      <c r="H118" s="151"/>
      <c r="I118" s="151"/>
      <c r="J118" s="149"/>
      <c r="K118" s="149"/>
      <c r="L118" s="149"/>
      <c r="M118" s="149"/>
    </row>
    <row r="119" spans="1:14" ht="12.75" customHeight="1">
      <c r="A119" s="206" t="s">
        <v>149</v>
      </c>
      <c r="B119" s="216" t="s">
        <v>4</v>
      </c>
      <c r="C119" s="217">
        <v>862302.22</v>
      </c>
      <c r="D119" s="221"/>
      <c r="E119" s="191">
        <f t="shared" si="9"/>
        <v>862302.22</v>
      </c>
      <c r="F119" s="149"/>
      <c r="G119" s="149"/>
      <c r="H119" s="151"/>
      <c r="I119" s="151"/>
      <c r="J119" s="149"/>
      <c r="K119" s="149"/>
      <c r="L119" s="149"/>
      <c r="M119" s="149"/>
    </row>
    <row r="120" spans="1:14" ht="12.75" customHeight="1">
      <c r="B120" s="216" t="s">
        <v>5</v>
      </c>
      <c r="C120" s="217">
        <v>953279.64</v>
      </c>
      <c r="D120" s="221"/>
      <c r="E120" s="191">
        <f t="shared" si="9"/>
        <v>953279.64</v>
      </c>
      <c r="F120" s="149"/>
      <c r="G120" s="149"/>
      <c r="H120" s="151"/>
      <c r="I120" s="151"/>
      <c r="J120" s="149"/>
      <c r="K120" s="149"/>
      <c r="L120" s="149"/>
      <c r="M120" s="149"/>
    </row>
    <row r="121" spans="1:14" ht="12.75" customHeight="1">
      <c r="A121" s="149"/>
      <c r="B121" s="216" t="s">
        <v>6</v>
      </c>
      <c r="C121" s="217">
        <v>1057886.24</v>
      </c>
      <c r="D121" s="221"/>
      <c r="E121" s="191">
        <f t="shared" si="9"/>
        <v>1057886.24</v>
      </c>
      <c r="F121" s="149"/>
      <c r="G121" s="149"/>
      <c r="H121" s="151"/>
      <c r="I121" s="151"/>
      <c r="J121" s="149"/>
      <c r="K121" s="149"/>
      <c r="L121" s="149"/>
      <c r="M121" s="149"/>
    </row>
    <row r="122" spans="1:14" ht="12.75" customHeight="1">
      <c r="A122" s="149"/>
      <c r="B122" s="216" t="s">
        <v>7</v>
      </c>
      <c r="C122" s="217">
        <v>1179859.32</v>
      </c>
      <c r="D122" s="221"/>
      <c r="E122" s="191">
        <f t="shared" si="9"/>
        <v>1179859.32</v>
      </c>
      <c r="F122" s="149"/>
      <c r="G122" s="149"/>
      <c r="H122" s="151"/>
      <c r="I122" s="151"/>
      <c r="J122" s="149"/>
      <c r="K122" s="149"/>
      <c r="L122" s="149"/>
      <c r="M122" s="149"/>
    </row>
    <row r="123" spans="1:14" ht="12.75" customHeight="1">
      <c r="A123" s="149"/>
      <c r="B123" s="216" t="s">
        <v>8</v>
      </c>
      <c r="C123" s="217">
        <v>1318703.1599999999</v>
      </c>
      <c r="D123" s="221"/>
      <c r="E123" s="191">
        <f t="shared" si="9"/>
        <v>1318703.1599999999</v>
      </c>
      <c r="F123" s="149"/>
      <c r="G123" s="149"/>
      <c r="H123" s="151"/>
      <c r="I123" s="151"/>
      <c r="J123" s="149"/>
      <c r="K123" s="149"/>
      <c r="L123" s="149"/>
      <c r="M123" s="149"/>
    </row>
    <row r="124" spans="1:14" ht="12.75" customHeight="1">
      <c r="A124" s="149"/>
      <c r="B124" s="216" t="s">
        <v>9</v>
      </c>
      <c r="C124" s="217">
        <v>1471100.16</v>
      </c>
      <c r="D124" s="221"/>
      <c r="E124" s="191">
        <f t="shared" si="9"/>
        <v>1471100.16</v>
      </c>
      <c r="F124" s="149"/>
      <c r="G124" s="149"/>
      <c r="H124" s="151"/>
      <c r="I124" s="151"/>
      <c r="J124" s="149"/>
      <c r="K124" s="149"/>
      <c r="L124" s="149"/>
      <c r="M124" s="149"/>
    </row>
    <row r="125" spans="1:14" ht="12.75" customHeight="1">
      <c r="A125" s="149"/>
      <c r="B125" s="216" t="s">
        <v>10</v>
      </c>
      <c r="C125" s="217">
        <v>1643161.09</v>
      </c>
      <c r="D125" s="221"/>
      <c r="E125" s="191">
        <f t="shared" si="9"/>
        <v>1643161.09</v>
      </c>
      <c r="F125" s="149"/>
      <c r="G125" s="149"/>
      <c r="H125" s="151"/>
      <c r="I125" s="151"/>
      <c r="J125" s="149"/>
      <c r="K125" s="149"/>
      <c r="L125" s="149"/>
      <c r="M125" s="149"/>
    </row>
    <row r="126" spans="1:14" ht="12.75" customHeight="1">
      <c r="A126" s="149"/>
      <c r="B126" s="218" t="s">
        <v>163</v>
      </c>
      <c r="C126" s="219">
        <v>1843424.17</v>
      </c>
      <c r="D126" s="223"/>
      <c r="E126" s="192">
        <f t="shared" si="9"/>
        <v>1843424.17</v>
      </c>
      <c r="F126" s="149"/>
      <c r="G126" s="149"/>
      <c r="H126" s="151"/>
      <c r="I126" s="151"/>
      <c r="J126" s="149"/>
      <c r="K126" s="149"/>
      <c r="L126" s="149"/>
      <c r="M126" s="149"/>
    </row>
    <row r="127" spans="1:14" ht="12.75" customHeight="1">
      <c r="A127" s="149"/>
      <c r="B127" s="204"/>
      <c r="C127" s="181"/>
      <c r="D127" s="221"/>
      <c r="E127" s="183"/>
      <c r="F127" s="149"/>
      <c r="G127" s="149"/>
      <c r="H127" s="151"/>
      <c r="I127" s="151"/>
      <c r="J127" s="149"/>
      <c r="K127" s="149"/>
      <c r="L127" s="149"/>
      <c r="M127" s="149"/>
      <c r="N127" s="149"/>
    </row>
    <row r="128" spans="1:14" ht="12.75" customHeight="1">
      <c r="A128" s="149"/>
      <c r="B128" s="204"/>
      <c r="C128" s="181"/>
      <c r="D128" s="221"/>
      <c r="E128" s="183"/>
      <c r="F128" s="149"/>
      <c r="G128" s="149"/>
      <c r="H128" s="272"/>
      <c r="I128" s="272"/>
    </row>
    <row r="129" spans="1:9" ht="12.75" customHeight="1">
      <c r="A129" s="149"/>
      <c r="B129" s="204"/>
      <c r="C129" s="181"/>
      <c r="D129" s="221"/>
      <c r="E129" s="183"/>
      <c r="F129" s="149"/>
      <c r="G129" s="149"/>
      <c r="H129" s="272"/>
      <c r="I129" s="272"/>
    </row>
    <row r="130" spans="1:9" ht="12.75" customHeight="1">
      <c r="A130" s="149" t="s">
        <v>40</v>
      </c>
      <c r="B130" s="204"/>
      <c r="C130" s="181"/>
      <c r="D130" s="221"/>
      <c r="E130" s="183"/>
      <c r="F130" s="149"/>
      <c r="G130" s="149"/>
      <c r="H130" s="272"/>
      <c r="I130" s="272"/>
    </row>
    <row r="131" spans="1:9" ht="12.75" customHeight="1">
      <c r="A131" s="233" t="s">
        <v>155</v>
      </c>
      <c r="B131" s="204"/>
      <c r="C131" s="181"/>
      <c r="D131" s="221"/>
      <c r="E131" s="183"/>
      <c r="F131" s="149"/>
      <c r="G131" s="149"/>
      <c r="H131" s="272"/>
      <c r="I131" s="272"/>
    </row>
    <row r="132" spans="1:9" ht="12.75" customHeight="1">
      <c r="A132" s="233" t="s">
        <v>154</v>
      </c>
      <c r="B132" s="204"/>
      <c r="C132" s="181"/>
      <c r="D132" s="221"/>
      <c r="E132" s="183"/>
      <c r="F132" s="149"/>
      <c r="G132" s="149"/>
      <c r="H132" s="151"/>
      <c r="I132" s="272"/>
    </row>
    <row r="133" spans="1:9" ht="12.75" customHeight="1">
      <c r="A133" s="149"/>
      <c r="B133" s="204"/>
      <c r="C133" s="181"/>
      <c r="D133" s="221"/>
      <c r="E133" s="183"/>
      <c r="F133" s="149"/>
      <c r="G133" s="149"/>
      <c r="H133" s="151"/>
      <c r="I133" s="272"/>
    </row>
    <row r="134" spans="1:9" ht="12.75" customHeight="1">
      <c r="A134" s="149"/>
      <c r="B134" s="174"/>
      <c r="C134" s="174"/>
      <c r="D134" s="224"/>
      <c r="E134" s="161"/>
      <c r="F134" s="161"/>
      <c r="G134" s="149"/>
      <c r="H134" s="151"/>
      <c r="I134" s="272"/>
    </row>
    <row r="135" spans="1:9" ht="63.75" customHeight="1">
      <c r="B135" s="174"/>
      <c r="C135" s="152" t="s">
        <v>164</v>
      </c>
      <c r="D135" s="187" t="s">
        <v>104</v>
      </c>
      <c r="E135" s="152" t="s">
        <v>165</v>
      </c>
      <c r="F135" s="161"/>
      <c r="G135" s="234"/>
      <c r="H135" s="345"/>
      <c r="I135" s="272"/>
    </row>
    <row r="136" spans="1:9" ht="12.75" customHeight="1">
      <c r="A136" s="149" t="s">
        <v>52</v>
      </c>
      <c r="B136" s="214" t="s">
        <v>159</v>
      </c>
      <c r="C136" s="267">
        <f t="shared" ref="C136:E148" si="10">C114+C98+C78+C61</f>
        <v>3715318.99</v>
      </c>
      <c r="D136" s="316">
        <f t="shared" si="10"/>
        <v>4042</v>
      </c>
      <c r="E136" s="367">
        <f t="shared" si="10"/>
        <v>3711276.99</v>
      </c>
      <c r="F136" s="161"/>
      <c r="G136" s="234"/>
      <c r="H136" s="238"/>
      <c r="I136" s="272"/>
    </row>
    <row r="137" spans="1:9" ht="12.75" customHeight="1">
      <c r="A137" s="149"/>
      <c r="B137" s="216" t="s">
        <v>45</v>
      </c>
      <c r="C137" s="265">
        <f t="shared" si="10"/>
        <v>3895257.0700000003</v>
      </c>
      <c r="D137" s="317">
        <f t="shared" si="10"/>
        <v>4042</v>
      </c>
      <c r="E137" s="368">
        <f t="shared" si="10"/>
        <v>3891215.0700000003</v>
      </c>
      <c r="F137" s="161"/>
      <c r="G137" s="234"/>
      <c r="H137" s="345"/>
      <c r="I137" s="272"/>
    </row>
    <row r="138" spans="1:9" ht="12.75" customHeight="1">
      <c r="A138" s="149"/>
      <c r="B138" s="216" t="s">
        <v>1</v>
      </c>
      <c r="C138" s="265">
        <f t="shared" si="10"/>
        <v>4087559.92</v>
      </c>
      <c r="D138" s="317">
        <f t="shared" si="10"/>
        <v>4042</v>
      </c>
      <c r="E138" s="368">
        <f t="shared" si="10"/>
        <v>4083517.92</v>
      </c>
      <c r="F138" s="161"/>
      <c r="G138" s="234"/>
      <c r="H138" s="345"/>
      <c r="I138" s="272"/>
    </row>
    <row r="139" spans="1:9" ht="12.75" customHeight="1">
      <c r="A139" s="149"/>
      <c r="B139" s="216" t="s">
        <v>2</v>
      </c>
      <c r="C139" s="265">
        <f t="shared" si="10"/>
        <v>4290584.91</v>
      </c>
      <c r="D139" s="317">
        <f t="shared" si="10"/>
        <v>4042</v>
      </c>
      <c r="E139" s="368">
        <f t="shared" si="10"/>
        <v>4286542.91</v>
      </c>
      <c r="F139" s="161"/>
      <c r="G139" s="234"/>
      <c r="H139" s="345"/>
      <c r="I139" s="272"/>
    </row>
    <row r="140" spans="1:9" ht="12.75" customHeight="1">
      <c r="A140" s="149"/>
      <c r="B140" s="216" t="s">
        <v>3</v>
      </c>
      <c r="C140" s="265">
        <f t="shared" si="10"/>
        <v>4506050.5</v>
      </c>
      <c r="D140" s="317">
        <f t="shared" si="10"/>
        <v>4042</v>
      </c>
      <c r="E140" s="368">
        <f t="shared" si="10"/>
        <v>4502008.5</v>
      </c>
      <c r="F140" s="161"/>
      <c r="G140" s="234"/>
      <c r="H140" s="345"/>
      <c r="I140" s="272"/>
    </row>
    <row r="141" spans="1:9" ht="12.75" customHeight="1">
      <c r="A141" s="149"/>
      <c r="B141" s="216" t="s">
        <v>4</v>
      </c>
      <c r="C141" s="265">
        <f t="shared" si="10"/>
        <v>4734720.8899999997</v>
      </c>
      <c r="D141" s="317">
        <f t="shared" si="10"/>
        <v>4042</v>
      </c>
      <c r="E141" s="368">
        <f t="shared" si="10"/>
        <v>4730678.8899999997</v>
      </c>
      <c r="F141" s="161"/>
      <c r="G141" s="234"/>
      <c r="H141" s="345"/>
      <c r="I141" s="272"/>
    </row>
    <row r="142" spans="1:9" ht="12.75" customHeight="1">
      <c r="A142" s="149"/>
      <c r="B142" s="216" t="s">
        <v>5</v>
      </c>
      <c r="C142" s="265">
        <f t="shared" si="10"/>
        <v>4984694.13</v>
      </c>
      <c r="D142" s="317">
        <f t="shared" si="10"/>
        <v>4042</v>
      </c>
      <c r="E142" s="368">
        <f t="shared" si="10"/>
        <v>4980652.13</v>
      </c>
      <c r="F142" s="161"/>
      <c r="G142" s="234"/>
      <c r="H142" s="345"/>
      <c r="I142" s="272"/>
    </row>
    <row r="143" spans="1:9" ht="12.75" customHeight="1">
      <c r="A143" s="149"/>
      <c r="B143" s="216" t="s">
        <v>6</v>
      </c>
      <c r="C143" s="265">
        <f t="shared" si="10"/>
        <v>5255631.67</v>
      </c>
      <c r="D143" s="317">
        <f t="shared" si="10"/>
        <v>4042</v>
      </c>
      <c r="E143" s="368">
        <f t="shared" si="10"/>
        <v>5251589.67</v>
      </c>
      <c r="F143" s="161"/>
      <c r="G143" s="234"/>
      <c r="H143" s="345"/>
      <c r="I143" s="272"/>
    </row>
    <row r="144" spans="1:9" ht="12.75" customHeight="1">
      <c r="A144" s="149"/>
      <c r="B144" s="216" t="s">
        <v>7</v>
      </c>
      <c r="C144" s="265">
        <f t="shared" si="10"/>
        <v>5552348.3200000003</v>
      </c>
      <c r="D144" s="317">
        <f t="shared" si="10"/>
        <v>4042</v>
      </c>
      <c r="E144" s="368">
        <f t="shared" si="10"/>
        <v>5548306.3200000003</v>
      </c>
      <c r="F144" s="161"/>
      <c r="G144" s="234"/>
      <c r="H144" s="345"/>
      <c r="I144" s="272"/>
    </row>
    <row r="145" spans="1:9" ht="12.75" customHeight="1">
      <c r="A145" s="149"/>
      <c r="B145" s="216" t="s">
        <v>8</v>
      </c>
      <c r="C145" s="265">
        <f t="shared" si="10"/>
        <v>5871967.9500000002</v>
      </c>
      <c r="D145" s="317">
        <f t="shared" si="10"/>
        <v>4042</v>
      </c>
      <c r="E145" s="368">
        <f t="shared" si="10"/>
        <v>5867925.9500000002</v>
      </c>
      <c r="F145" s="161"/>
      <c r="G145" s="234"/>
      <c r="H145" s="345"/>
      <c r="I145" s="272"/>
    </row>
    <row r="146" spans="1:9" ht="12.75" customHeight="1">
      <c r="A146" s="149"/>
      <c r="B146" s="216" t="s">
        <v>9</v>
      </c>
      <c r="C146" s="265">
        <f t="shared" si="10"/>
        <v>6208629.0499999998</v>
      </c>
      <c r="D146" s="317">
        <f t="shared" si="10"/>
        <v>4042</v>
      </c>
      <c r="E146" s="368">
        <f t="shared" si="10"/>
        <v>6204587.0499999998</v>
      </c>
      <c r="F146" s="161"/>
      <c r="G146" s="234"/>
      <c r="H146" s="345"/>
      <c r="I146" s="272"/>
    </row>
    <row r="147" spans="1:9" ht="12.75" customHeight="1">
      <c r="A147" s="149"/>
      <c r="B147" s="216" t="s">
        <v>10</v>
      </c>
      <c r="C147" s="265">
        <f t="shared" si="10"/>
        <v>6568139.46</v>
      </c>
      <c r="D147" s="317">
        <f t="shared" si="10"/>
        <v>4042</v>
      </c>
      <c r="E147" s="368">
        <f t="shared" si="10"/>
        <v>6564097.46</v>
      </c>
      <c r="F147" s="161"/>
      <c r="G147" s="234"/>
      <c r="H147" s="345"/>
      <c r="I147" s="272"/>
    </row>
    <row r="148" spans="1:9" ht="12.75" customHeight="1">
      <c r="A148" s="149"/>
      <c r="B148" s="218" t="s">
        <v>163</v>
      </c>
      <c r="C148" s="244">
        <f t="shared" si="10"/>
        <v>6965286.2699999996</v>
      </c>
      <c r="D148" s="318">
        <f t="shared" si="10"/>
        <v>4042</v>
      </c>
      <c r="E148" s="369">
        <f t="shared" si="10"/>
        <v>6961244.2699999996</v>
      </c>
      <c r="F148" s="161"/>
      <c r="G148" s="234"/>
      <c r="H148" s="345"/>
      <c r="I148" s="272"/>
    </row>
    <row r="149" spans="1:9" ht="12.75" customHeight="1">
      <c r="A149" s="163" t="s">
        <v>53</v>
      </c>
      <c r="B149" s="184"/>
      <c r="C149" s="174"/>
      <c r="D149" s="175"/>
      <c r="E149" s="161"/>
      <c r="F149" s="161"/>
      <c r="G149" s="149"/>
      <c r="H149" s="151"/>
      <c r="I149" s="272"/>
    </row>
    <row r="150" spans="1:9" ht="12.75" customHeight="1">
      <c r="A150" s="163" t="s">
        <v>54</v>
      </c>
      <c r="B150" s="185"/>
      <c r="C150" s="184"/>
      <c r="D150" s="334"/>
      <c r="E150" s="335">
        <f>AVERAGE(E136:E148)</f>
        <v>5121818.7023076918</v>
      </c>
      <c r="F150" s="149"/>
      <c r="G150" s="149"/>
      <c r="H150" s="151"/>
      <c r="I150" s="272"/>
    </row>
    <row r="151" spans="1:9" ht="12.75" customHeight="1">
      <c r="A151" s="163"/>
      <c r="B151" s="185"/>
      <c r="C151" s="184"/>
      <c r="D151" s="334"/>
      <c r="E151" s="186"/>
      <c r="F151" s="165"/>
      <c r="G151" s="149"/>
      <c r="H151" s="151"/>
      <c r="I151" s="272"/>
    </row>
    <row r="152" spans="1:9" ht="12.75" customHeight="1">
      <c r="A152" s="167" t="s">
        <v>112</v>
      </c>
      <c r="B152" s="174"/>
      <c r="C152" s="184"/>
      <c r="D152" s="334"/>
      <c r="E152" s="336"/>
      <c r="F152" s="165"/>
      <c r="G152" s="149"/>
      <c r="H152" s="151"/>
      <c r="I152" s="272"/>
    </row>
    <row r="153" spans="1:9" ht="12.75" customHeight="1">
      <c r="A153" s="153" t="s">
        <v>54</v>
      </c>
      <c r="B153" s="174"/>
      <c r="C153" s="185"/>
      <c r="D153" s="334"/>
      <c r="E153" s="336"/>
      <c r="F153" s="166"/>
      <c r="G153" s="149"/>
      <c r="H153" s="151"/>
      <c r="I153" s="272"/>
    </row>
    <row r="154" spans="1:9" ht="12.75" customHeight="1">
      <c r="A154" s="149"/>
      <c r="B154" s="174"/>
      <c r="C154" s="185"/>
      <c r="D154" s="337">
        <f>SUM(D137:D148)</f>
        <v>48504</v>
      </c>
      <c r="E154" s="336"/>
      <c r="F154" s="149"/>
      <c r="G154" s="149"/>
      <c r="H154" s="151"/>
      <c r="I154" s="272"/>
    </row>
    <row r="155" spans="1:9" ht="12.75" customHeight="1">
      <c r="A155" s="149"/>
      <c r="B155" s="174"/>
      <c r="C155" s="174"/>
      <c r="D155" s="175"/>
      <c r="E155" s="205"/>
      <c r="F155" s="161"/>
      <c r="G155" s="149"/>
      <c r="H155" s="151"/>
      <c r="I155" s="272"/>
    </row>
    <row r="156" spans="1:9" ht="12.75" customHeight="1">
      <c r="H156" s="272"/>
      <c r="I156" s="272"/>
    </row>
    <row r="157" spans="1:9" ht="12.75" customHeight="1">
      <c r="H157" s="272"/>
      <c r="I157" s="272"/>
    </row>
    <row r="158" spans="1:9" ht="12.75" customHeight="1">
      <c r="H158" s="272"/>
      <c r="I158" s="272"/>
    </row>
    <row r="159" spans="1:9" ht="12.75" customHeight="1">
      <c r="H159" s="272"/>
      <c r="I159" s="272"/>
    </row>
    <row r="160" spans="1:9" ht="12.75" customHeight="1">
      <c r="H160" s="272"/>
      <c r="I160" s="272"/>
    </row>
    <row r="161" spans="8:9" ht="12.75" customHeight="1">
      <c r="H161" s="272"/>
      <c r="I161" s="272"/>
    </row>
    <row r="162" spans="8:9" ht="12.75" customHeight="1">
      <c r="H162" s="272"/>
      <c r="I162" s="272"/>
    </row>
    <row r="163" spans="8:9" ht="12.75" customHeight="1">
      <c r="H163" s="272"/>
      <c r="I163" s="272"/>
    </row>
    <row r="164" spans="8:9" ht="12.75" customHeight="1">
      <c r="H164" s="272"/>
      <c r="I164" s="272"/>
    </row>
    <row r="165" spans="8:9" ht="12.75" customHeight="1">
      <c r="H165" s="272"/>
      <c r="I165" s="272"/>
    </row>
    <row r="166" spans="8:9" ht="12.75" customHeight="1">
      <c r="H166" s="272"/>
      <c r="I166" s="272"/>
    </row>
    <row r="167" spans="8:9" ht="12.75" customHeight="1">
      <c r="H167" s="272"/>
      <c r="I167" s="272"/>
    </row>
    <row r="168" spans="8:9" ht="12.75" customHeight="1">
      <c r="H168" s="272"/>
      <c r="I168" s="272"/>
    </row>
    <row r="169" spans="8:9" ht="12.75" customHeight="1">
      <c r="H169" s="272"/>
      <c r="I169" s="272"/>
    </row>
    <row r="170" spans="8:9" ht="12.75" customHeight="1">
      <c r="H170" s="272"/>
      <c r="I170" s="272"/>
    </row>
    <row r="171" spans="8:9" ht="12.75" customHeight="1"/>
    <row r="172" spans="8:9" ht="12.75" customHeight="1"/>
    <row r="173" spans="8:9" ht="12.75" customHeight="1"/>
    <row r="174" spans="8:9" ht="12.75" customHeight="1"/>
    <row r="175" spans="8:9" ht="12.75" customHeight="1"/>
    <row r="176" spans="8: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phoneticPr fontId="104" type="noConversion"/>
  <dataValidations count="1">
    <dataValidation type="list" allowBlank="1" showInputMessage="1" showErrorMessage="1" sqref="B9:D9">
      <formula1>#REF!</formula1>
    </dataValidation>
  </dataValidations>
  <pageMargins left="0.5" right="0.5" top="0.25" bottom="0.25" header="0" footer="0"/>
  <pageSetup scale="82" orientation="landscape" r:id="rId1"/>
  <headerFooter alignWithMargins="0"/>
  <rowBreaks count="3" manualBreakCount="3">
    <brk id="54" max="16383" man="1"/>
    <brk id="91" max="16383" man="1"/>
    <brk id="1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9"/>
  <sheetViews>
    <sheetView workbookViewId="0">
      <selection activeCell="D36" sqref="D36"/>
    </sheetView>
  </sheetViews>
  <sheetFormatPr defaultRowHeight="12.75"/>
  <cols>
    <col min="1" max="1" width="16" customWidth="1"/>
    <col min="2" max="2" width="16.140625" customWidth="1"/>
    <col min="3" max="3" width="25" customWidth="1"/>
    <col min="4" max="4" width="64" customWidth="1"/>
    <col min="5" max="5" width="59.42578125" customWidth="1"/>
    <col min="6" max="6" width="42.42578125" customWidth="1"/>
    <col min="7" max="9" width="9.140625" style="21"/>
  </cols>
  <sheetData>
    <row r="1" spans="1:14">
      <c r="A1" s="6" t="s">
        <v>40</v>
      </c>
    </row>
    <row r="2" spans="1:14">
      <c r="A2" s="11" t="s">
        <v>156</v>
      </c>
    </row>
    <row r="3" spans="1:14">
      <c r="A3" s="11" t="s">
        <v>157</v>
      </c>
    </row>
    <row r="6" spans="1:14">
      <c r="K6" s="21"/>
      <c r="L6" s="21"/>
      <c r="M6" s="21"/>
      <c r="N6" s="21"/>
    </row>
    <row r="7" spans="1:14">
      <c r="K7" s="33"/>
      <c r="L7" s="21"/>
      <c r="M7" s="21"/>
      <c r="N7" s="21"/>
    </row>
    <row r="8" spans="1:14">
      <c r="K8" s="21"/>
      <c r="L8" s="21"/>
      <c r="M8" s="21"/>
      <c r="N8" s="21"/>
    </row>
    <row r="9" spans="1:14">
      <c r="A9" s="4" t="s">
        <v>29</v>
      </c>
      <c r="K9" s="21"/>
      <c r="L9" s="21"/>
      <c r="M9" s="21"/>
      <c r="N9" s="21"/>
    </row>
    <row r="10" spans="1:14">
      <c r="K10" s="21"/>
      <c r="L10" s="21"/>
      <c r="M10" s="21"/>
      <c r="N10" s="21"/>
    </row>
    <row r="11" spans="1:14">
      <c r="A11" s="30" t="s">
        <v>21</v>
      </c>
      <c r="B11" s="29" t="s">
        <v>101</v>
      </c>
      <c r="C11" s="30" t="s">
        <v>57</v>
      </c>
      <c r="D11" s="30" t="s">
        <v>30</v>
      </c>
      <c r="E11" s="31" t="s">
        <v>60</v>
      </c>
      <c r="F11" s="32" t="s">
        <v>102</v>
      </c>
      <c r="K11" s="21"/>
      <c r="L11" s="21"/>
      <c r="M11" s="21"/>
      <c r="N11" s="21"/>
    </row>
    <row r="12" spans="1:14" ht="51">
      <c r="A12" s="22">
        <v>277</v>
      </c>
      <c r="B12" s="23" t="s">
        <v>34</v>
      </c>
      <c r="C12" s="50" t="s">
        <v>121</v>
      </c>
      <c r="D12" s="23" t="s">
        <v>37</v>
      </c>
      <c r="E12" s="26" t="s">
        <v>95</v>
      </c>
      <c r="K12" s="21"/>
      <c r="L12" s="21"/>
      <c r="M12" s="21"/>
      <c r="N12" s="21"/>
    </row>
    <row r="13" spans="1:14">
      <c r="A13" s="22">
        <v>279</v>
      </c>
      <c r="B13" s="23" t="s">
        <v>35</v>
      </c>
      <c r="C13" s="27">
        <v>1098</v>
      </c>
      <c r="D13" s="23" t="s">
        <v>59</v>
      </c>
      <c r="E13" s="26" t="s">
        <v>96</v>
      </c>
    </row>
    <row r="14" spans="1:14" ht="25.5">
      <c r="A14" s="24" t="s">
        <v>32</v>
      </c>
      <c r="B14" s="23" t="s">
        <v>36</v>
      </c>
      <c r="C14" s="27" t="s">
        <v>58</v>
      </c>
      <c r="D14" s="23" t="s">
        <v>97</v>
      </c>
      <c r="E14" s="25" t="s">
        <v>88</v>
      </c>
    </row>
    <row r="15" spans="1:14" ht="25.5">
      <c r="A15" s="24" t="s">
        <v>33</v>
      </c>
      <c r="B15" s="23" t="s">
        <v>36</v>
      </c>
      <c r="C15" s="28" t="s">
        <v>89</v>
      </c>
      <c r="D15" s="23" t="s">
        <v>87</v>
      </c>
      <c r="E15" s="25" t="s">
        <v>90</v>
      </c>
    </row>
    <row r="16" spans="1:14" ht="25.5">
      <c r="A16" s="24" t="s">
        <v>61</v>
      </c>
      <c r="B16" s="23" t="s">
        <v>36</v>
      </c>
      <c r="C16" s="27">
        <v>1105</v>
      </c>
      <c r="D16" s="23" t="s">
        <v>98</v>
      </c>
      <c r="E16" s="25" t="s">
        <v>91</v>
      </c>
    </row>
    <row r="17" spans="1:6" customFormat="1">
      <c r="A17">
        <v>3373</v>
      </c>
      <c r="B17" t="s">
        <v>109</v>
      </c>
      <c r="C17" s="38">
        <v>6244</v>
      </c>
      <c r="D17" s="37" t="s">
        <v>114</v>
      </c>
      <c r="E17" t="s">
        <v>110</v>
      </c>
      <c r="F17" s="37" t="s">
        <v>120</v>
      </c>
    </row>
    <row r="18" spans="1:6" customFormat="1" ht="25.5">
      <c r="A18" s="45">
        <v>2634</v>
      </c>
      <c r="B18" s="43" t="s">
        <v>109</v>
      </c>
      <c r="C18" s="48">
        <v>6370</v>
      </c>
      <c r="D18" s="47" t="s">
        <v>118</v>
      </c>
      <c r="E18" s="46" t="s">
        <v>117</v>
      </c>
      <c r="F18" s="44" t="s">
        <v>119</v>
      </c>
    </row>
    <row r="19" spans="1:6" customFormat="1" ht="27.75" customHeight="1">
      <c r="A19" s="41" t="s">
        <v>113</v>
      </c>
      <c r="B19" s="49" t="s">
        <v>34</v>
      </c>
      <c r="C19" s="50" t="s">
        <v>99</v>
      </c>
      <c r="D19" s="49" t="s">
        <v>38</v>
      </c>
      <c r="E19" s="51" t="s">
        <v>100</v>
      </c>
      <c r="F19" s="42" t="s">
        <v>116</v>
      </c>
    </row>
  </sheetData>
  <phoneticPr fontId="104" type="noConversion"/>
  <pageMargins left="0.5" right="0.5" top="1" bottom="1" header="0.5" footer="0.5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6"/>
  <sheetViews>
    <sheetView workbookViewId="0">
      <selection activeCell="N32" sqref="N32"/>
    </sheetView>
  </sheetViews>
  <sheetFormatPr defaultRowHeight="12.75"/>
  <cols>
    <col min="1" max="5" width="9.140625" style="13"/>
    <col min="6" max="6" width="26.140625" style="13" bestFit="1" customWidth="1"/>
    <col min="7" max="7" width="9.140625" style="13"/>
    <col min="8" max="8" width="16" style="13" bestFit="1" customWidth="1"/>
    <col min="9" max="9" width="9.140625" style="13"/>
    <col min="10" max="10" width="16" style="13" bestFit="1" customWidth="1"/>
    <col min="11" max="11" width="9.140625" style="13"/>
    <col min="12" max="12" width="15.5703125" style="13" bestFit="1" customWidth="1"/>
    <col min="13" max="16384" width="9.140625" style="13"/>
  </cols>
  <sheetData>
    <row r="1" spans="1:19">
      <c r="A1" s="6" t="s">
        <v>40</v>
      </c>
      <c r="B1" s="7"/>
      <c r="C1" s="7"/>
      <c r="D1" s="8"/>
      <c r="E1" s="8"/>
      <c r="F1" s="8"/>
      <c r="G1" s="12"/>
    </row>
    <row r="2" spans="1:19">
      <c r="A2" s="11" t="s">
        <v>158</v>
      </c>
      <c r="B2" s="7"/>
      <c r="C2" s="7"/>
      <c r="D2" s="8"/>
      <c r="E2" s="8"/>
      <c r="F2" s="8"/>
      <c r="G2" s="12"/>
    </row>
    <row r="3" spans="1:19">
      <c r="A3" s="11" t="s">
        <v>157</v>
      </c>
      <c r="B3" s="7"/>
      <c r="C3" s="7"/>
      <c r="D3" s="5"/>
      <c r="E3" s="5"/>
      <c r="F3" s="5"/>
      <c r="G3" s="9"/>
    </row>
    <row r="5" spans="1:19">
      <c r="P5" s="21"/>
      <c r="Q5" s="21"/>
      <c r="R5" s="21"/>
      <c r="S5" s="21"/>
    </row>
    <row r="6" spans="1:19">
      <c r="B6" s="4" t="s">
        <v>75</v>
      </c>
      <c r="H6" s="10" t="s">
        <v>62</v>
      </c>
      <c r="I6" s="18"/>
      <c r="J6" s="18" t="s">
        <v>63</v>
      </c>
      <c r="K6" s="18"/>
      <c r="L6" s="18" t="s">
        <v>64</v>
      </c>
      <c r="P6" s="33"/>
      <c r="Q6" s="21"/>
      <c r="R6" s="21"/>
      <c r="S6" s="21"/>
    </row>
    <row r="7" spans="1:19">
      <c r="M7" s="14"/>
      <c r="N7" s="14"/>
      <c r="O7" s="14"/>
      <c r="P7" s="21"/>
      <c r="Q7" s="21"/>
      <c r="R7" s="21"/>
      <c r="S7" s="21"/>
    </row>
    <row r="8" spans="1:19">
      <c r="B8" s="13" t="s">
        <v>65</v>
      </c>
      <c r="F8" s="13" t="s">
        <v>66</v>
      </c>
      <c r="H8" s="347">
        <v>420015504</v>
      </c>
      <c r="I8" s="346"/>
      <c r="J8" s="351">
        <v>296972036</v>
      </c>
      <c r="K8" s="346"/>
      <c r="L8" s="348">
        <v>123043468</v>
      </c>
      <c r="P8" s="21"/>
      <c r="Q8" s="21"/>
      <c r="R8" s="21"/>
      <c r="S8" s="21"/>
    </row>
    <row r="9" spans="1:19">
      <c r="A9" s="16" t="s">
        <v>70</v>
      </c>
      <c r="B9" s="13" t="s">
        <v>68</v>
      </c>
      <c r="F9" s="13" t="s">
        <v>69</v>
      </c>
      <c r="H9" s="352">
        <v>42327544</v>
      </c>
      <c r="I9" s="346"/>
      <c r="J9" s="352">
        <v>42327544</v>
      </c>
      <c r="K9" s="346"/>
      <c r="L9" s="346">
        <v>0</v>
      </c>
      <c r="P9" s="21"/>
      <c r="Q9" s="21"/>
      <c r="R9" s="21"/>
      <c r="S9" s="21"/>
    </row>
    <row r="10" spans="1:19">
      <c r="A10" s="16" t="s">
        <v>71</v>
      </c>
      <c r="B10" s="17" t="s">
        <v>86</v>
      </c>
      <c r="C10" s="17"/>
      <c r="D10" s="17"/>
      <c r="E10" s="17"/>
      <c r="F10" s="13" t="s">
        <v>74</v>
      </c>
      <c r="H10" s="349">
        <v>-5121819</v>
      </c>
      <c r="I10" s="350"/>
      <c r="J10" s="349">
        <v>-5121819</v>
      </c>
      <c r="K10" s="346"/>
      <c r="L10" s="349">
        <v>0</v>
      </c>
      <c r="P10" s="21"/>
      <c r="Q10" s="21"/>
      <c r="R10" s="21"/>
      <c r="S10" s="21"/>
    </row>
    <row r="11" spans="1:19">
      <c r="B11" s="13" t="s">
        <v>72</v>
      </c>
      <c r="F11" s="13" t="s">
        <v>73</v>
      </c>
      <c r="H11" s="19">
        <f>SUM(H8:H10)</f>
        <v>457221229</v>
      </c>
      <c r="I11" s="19"/>
      <c r="J11" s="19">
        <f>SUM(J8:J10)</f>
        <v>334177761</v>
      </c>
      <c r="K11" s="19"/>
      <c r="L11" s="19">
        <f>SUM(L8:L10)</f>
        <v>123043468</v>
      </c>
      <c r="P11" s="21"/>
      <c r="Q11" s="21"/>
      <c r="R11" s="21"/>
      <c r="S11" s="21"/>
    </row>
    <row r="12" spans="1:19">
      <c r="H12" s="20" t="s">
        <v>80</v>
      </c>
      <c r="I12" s="20"/>
      <c r="J12" s="20" t="s">
        <v>81</v>
      </c>
      <c r="K12" s="20"/>
      <c r="L12" s="20" t="s">
        <v>82</v>
      </c>
    </row>
    <row r="13" spans="1:19">
      <c r="H13" s="15"/>
      <c r="I13" s="15"/>
      <c r="J13" s="15"/>
      <c r="K13" s="15"/>
      <c r="L13" s="15"/>
    </row>
    <row r="14" spans="1:19">
      <c r="B14" s="4" t="s">
        <v>76</v>
      </c>
      <c r="H14" s="18" t="s">
        <v>62</v>
      </c>
      <c r="I14" s="18"/>
      <c r="J14" s="18" t="s">
        <v>63</v>
      </c>
      <c r="K14" s="35"/>
      <c r="L14" s="18" t="s">
        <v>64</v>
      </c>
    </row>
    <row r="15" spans="1:19">
      <c r="K15" s="36"/>
    </row>
    <row r="16" spans="1:19">
      <c r="B16" s="13" t="s">
        <v>67</v>
      </c>
      <c r="F16" s="13" t="s">
        <v>77</v>
      </c>
      <c r="H16" s="348">
        <v>262801349</v>
      </c>
      <c r="I16" s="346"/>
      <c r="J16" s="348">
        <v>188899514</v>
      </c>
      <c r="K16" s="346"/>
      <c r="L16" s="348">
        <v>73901835</v>
      </c>
    </row>
    <row r="17" spans="1:12">
      <c r="A17" s="16" t="s">
        <v>70</v>
      </c>
      <c r="B17" s="13" t="s">
        <v>68</v>
      </c>
      <c r="F17" s="13" t="s">
        <v>69</v>
      </c>
      <c r="H17" s="352">
        <f>H9</f>
        <v>42327544</v>
      </c>
      <c r="I17" s="346"/>
      <c r="J17" s="352">
        <f>J9</f>
        <v>42327544</v>
      </c>
      <c r="K17" s="346"/>
      <c r="L17" s="346">
        <f>L9</f>
        <v>0</v>
      </c>
    </row>
    <row r="18" spans="1:12">
      <c r="A18" s="16" t="s">
        <v>71</v>
      </c>
      <c r="B18" s="17" t="s">
        <v>86</v>
      </c>
      <c r="C18" s="17"/>
      <c r="D18" s="17"/>
      <c r="E18" s="17"/>
      <c r="F18" s="13" t="s">
        <v>74</v>
      </c>
      <c r="H18" s="349">
        <f>H10</f>
        <v>-5121819</v>
      </c>
      <c r="I18" s="350"/>
      <c r="J18" s="349">
        <f>J10</f>
        <v>-5121819</v>
      </c>
      <c r="K18" s="346"/>
      <c r="L18" s="349">
        <f>L10</f>
        <v>0</v>
      </c>
    </row>
    <row r="19" spans="1:12">
      <c r="B19" s="13" t="s">
        <v>78</v>
      </c>
      <c r="F19" s="13" t="s">
        <v>79</v>
      </c>
      <c r="H19" s="19">
        <f>SUM(H16:H18)</f>
        <v>300007074</v>
      </c>
      <c r="I19" s="34"/>
      <c r="J19" s="19">
        <f>SUM(J16:J18)</f>
        <v>226105239</v>
      </c>
      <c r="K19" s="34"/>
      <c r="L19" s="19">
        <f>SUM(L16:L18)</f>
        <v>73901835</v>
      </c>
    </row>
    <row r="20" spans="1:12">
      <c r="H20" s="20" t="s">
        <v>83</v>
      </c>
      <c r="I20" s="20"/>
      <c r="J20" s="20" t="s">
        <v>84</v>
      </c>
      <c r="K20" s="20"/>
      <c r="L20" s="20" t="s">
        <v>85</v>
      </c>
    </row>
    <row r="21" spans="1:12">
      <c r="H21" s="15"/>
      <c r="I21" s="15"/>
      <c r="J21" s="15"/>
      <c r="K21" s="15"/>
      <c r="L21" s="15"/>
    </row>
    <row r="22" spans="1:12">
      <c r="H22" s="15"/>
      <c r="I22" s="15"/>
      <c r="J22" s="15"/>
      <c r="K22" s="15"/>
      <c r="L22" s="15"/>
    </row>
    <row r="23" spans="1:12">
      <c r="H23" s="15"/>
      <c r="I23" s="15"/>
      <c r="J23" s="15"/>
      <c r="K23" s="15"/>
      <c r="L23" s="15"/>
    </row>
    <row r="24" spans="1:12">
      <c r="H24" s="15"/>
      <c r="I24" s="15"/>
      <c r="J24" s="15"/>
      <c r="K24" s="15"/>
      <c r="L24" s="15"/>
    </row>
    <row r="25" spans="1:12">
      <c r="H25" s="15"/>
      <c r="I25" s="15"/>
      <c r="J25" s="15"/>
      <c r="K25" s="15"/>
      <c r="L25" s="15"/>
    </row>
    <row r="26" spans="1:12">
      <c r="H26" s="15"/>
      <c r="I26" s="15"/>
      <c r="J26" s="15"/>
      <c r="K26" s="15"/>
      <c r="L26" s="15"/>
    </row>
  </sheetData>
  <phoneticPr fontId="104" type="noConversion"/>
  <pageMargins left="0.75" right="0.75" top="1" bottom="1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K17" sqref="K17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2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6" t="s">
        <v>40</v>
      </c>
    </row>
    <row r="2" spans="1:17">
      <c r="A2" s="157" t="s">
        <v>168</v>
      </c>
      <c r="E2" s="80"/>
      <c r="G2" s="80"/>
    </row>
    <row r="3" spans="1:17">
      <c r="A3" s="11" t="s">
        <v>157</v>
      </c>
      <c r="G3" s="80"/>
    </row>
    <row r="6" spans="1:17" ht="15">
      <c r="A6" s="53"/>
      <c r="B6" s="55"/>
      <c r="C6" s="54"/>
      <c r="D6" s="53"/>
      <c r="E6" s="53"/>
      <c r="F6" s="53"/>
      <c r="G6" s="53"/>
      <c r="H6" s="53"/>
      <c r="I6" s="53"/>
    </row>
    <row r="8" spans="1:17" ht="15">
      <c r="A8" s="53"/>
      <c r="B8" s="67" t="s">
        <v>122</v>
      </c>
      <c r="C8" s="68" t="s">
        <v>123</v>
      </c>
      <c r="D8" s="67" t="s">
        <v>124</v>
      </c>
      <c r="E8" s="69" t="s">
        <v>125</v>
      </c>
      <c r="F8" s="67" t="s">
        <v>126</v>
      </c>
      <c r="G8" s="67" t="s">
        <v>127</v>
      </c>
      <c r="H8" s="67" t="s">
        <v>128</v>
      </c>
      <c r="I8" s="67" t="s">
        <v>129</v>
      </c>
    </row>
    <row r="9" spans="1:17" ht="15">
      <c r="A9" s="53"/>
      <c r="B9" s="70"/>
      <c r="C9" s="76">
        <v>2013</v>
      </c>
      <c r="D9" s="77"/>
      <c r="E9" s="78" t="s">
        <v>167</v>
      </c>
      <c r="F9" s="76">
        <v>2013</v>
      </c>
      <c r="G9" s="67"/>
      <c r="H9" s="67"/>
      <c r="I9" s="76">
        <v>2013</v>
      </c>
    </row>
    <row r="10" spans="1:17" ht="15">
      <c r="A10" s="53"/>
      <c r="B10" s="53"/>
      <c r="C10" s="56" t="s">
        <v>130</v>
      </c>
      <c r="D10" s="53"/>
      <c r="E10" s="56" t="s">
        <v>131</v>
      </c>
      <c r="F10" s="56" t="s">
        <v>132</v>
      </c>
      <c r="G10" s="53"/>
      <c r="H10" s="56"/>
      <c r="I10" s="56" t="s">
        <v>133</v>
      </c>
    </row>
    <row r="11" spans="1:17" ht="15">
      <c r="A11" s="53"/>
      <c r="B11" s="53"/>
      <c r="C11" s="56" t="s">
        <v>134</v>
      </c>
      <c r="D11" s="53"/>
      <c r="E11" s="56" t="s">
        <v>135</v>
      </c>
      <c r="F11" s="56" t="s">
        <v>134</v>
      </c>
      <c r="G11" s="53"/>
      <c r="H11" s="57" t="s">
        <v>136</v>
      </c>
      <c r="I11" s="57" t="s">
        <v>137</v>
      </c>
    </row>
    <row r="12" spans="1:17" ht="15">
      <c r="A12" s="71" t="s">
        <v>138</v>
      </c>
      <c r="B12" s="58" t="s">
        <v>115</v>
      </c>
      <c r="C12" s="58" t="s">
        <v>139</v>
      </c>
      <c r="D12" s="58" t="s">
        <v>140</v>
      </c>
      <c r="E12" s="58" t="s">
        <v>141</v>
      </c>
      <c r="F12" s="58" t="s">
        <v>139</v>
      </c>
      <c r="G12" s="58" t="s">
        <v>133</v>
      </c>
      <c r="H12" s="59" t="s">
        <v>142</v>
      </c>
      <c r="I12" s="59" t="s">
        <v>143</v>
      </c>
    </row>
    <row r="13" spans="1:17" ht="15">
      <c r="A13" s="64">
        <v>1</v>
      </c>
      <c r="B13" s="60" t="s">
        <v>144</v>
      </c>
      <c r="C13" s="380">
        <v>3956589</v>
      </c>
      <c r="D13" s="377">
        <f>+C13/$C$19</f>
        <v>0.23159344706843474</v>
      </c>
      <c r="E13" s="381">
        <f t="shared" ref="E13:E18" si="0">+D13*$E$19</f>
        <v>4139457.7333331537</v>
      </c>
      <c r="F13" s="382">
        <v>4172579</v>
      </c>
      <c r="G13" s="383">
        <f>F13-E13</f>
        <v>33121.26666684635</v>
      </c>
      <c r="H13" s="391">
        <f>(G13/$G$19)*$G$22</f>
        <v>2152.8823333450127</v>
      </c>
      <c r="I13" s="383">
        <f>G13+H13</f>
        <v>35274.149000191363</v>
      </c>
    </row>
    <row r="14" spans="1:17" ht="15">
      <c r="A14" s="64">
        <v>2</v>
      </c>
      <c r="B14" s="60" t="s">
        <v>145</v>
      </c>
      <c r="C14" s="380">
        <v>1888274</v>
      </c>
      <c r="D14" s="377">
        <f>+C14/$C$19</f>
        <v>0.1105274984765164</v>
      </c>
      <c r="E14" s="381">
        <f t="shared" si="0"/>
        <v>1975547.7285995404</v>
      </c>
      <c r="F14" s="382">
        <v>2077463</v>
      </c>
      <c r="G14" s="383">
        <f t="shared" ref="G14:G18" si="1">F14-E14</f>
        <v>101915.27140045958</v>
      </c>
      <c r="H14" s="391">
        <f t="shared" ref="H14:H18" si="2">(G14/$G$19)*$G$22</f>
        <v>6624.4926410298713</v>
      </c>
      <c r="I14" s="383">
        <f t="shared" ref="I14:I17" si="3">G14+H14</f>
        <v>108539.76404148944</v>
      </c>
      <c r="O14" s="7"/>
      <c r="P14" s="7"/>
      <c r="Q14" s="8"/>
    </row>
    <row r="15" spans="1:17" ht="15">
      <c r="A15" s="64">
        <v>3</v>
      </c>
      <c r="B15" s="60" t="s">
        <v>146</v>
      </c>
      <c r="C15" s="384">
        <v>1641376</v>
      </c>
      <c r="D15" s="377">
        <f>+C15/$C$19</f>
        <v>9.6075666634921938E-2</v>
      </c>
      <c r="E15" s="381">
        <f t="shared" si="0"/>
        <v>1717238.4032072674</v>
      </c>
      <c r="F15" s="385">
        <v>1781280</v>
      </c>
      <c r="G15" s="383">
        <f t="shared" si="1"/>
        <v>64041.596792732598</v>
      </c>
      <c r="H15" s="391">
        <f t="shared" si="2"/>
        <v>4162.7037915276187</v>
      </c>
      <c r="I15" s="383">
        <f t="shared" si="3"/>
        <v>68204.300584260214</v>
      </c>
      <c r="O15" s="7"/>
      <c r="P15" s="7"/>
      <c r="Q15" s="8"/>
    </row>
    <row r="16" spans="1:17" ht="15">
      <c r="A16" s="64">
        <v>4</v>
      </c>
      <c r="B16" s="60" t="s">
        <v>147</v>
      </c>
      <c r="C16" s="384">
        <v>6169837</v>
      </c>
      <c r="D16" s="377">
        <f t="shared" ref="D16:D18" si="4">+C16/$C$19</f>
        <v>0.36114284771058358</v>
      </c>
      <c r="E16" s="381">
        <f t="shared" si="0"/>
        <v>6454999.3651236016</v>
      </c>
      <c r="F16" s="385">
        <v>5016976</v>
      </c>
      <c r="G16" s="383">
        <f t="shared" si="1"/>
        <v>-1438023.3651236016</v>
      </c>
      <c r="H16" s="391">
        <f t="shared" si="2"/>
        <v>-93471.5187330341</v>
      </c>
      <c r="I16" s="383">
        <f t="shared" si="3"/>
        <v>-1531494.8838566358</v>
      </c>
      <c r="O16" s="7"/>
      <c r="P16" s="7"/>
      <c r="Q16" s="5"/>
    </row>
    <row r="17" spans="1:9" ht="15">
      <c r="A17" s="64">
        <v>5</v>
      </c>
      <c r="B17" s="60" t="s">
        <v>148</v>
      </c>
      <c r="C17" s="384">
        <v>3116138</v>
      </c>
      <c r="D17" s="386">
        <f t="shared" si="4"/>
        <v>0.1823988139685315</v>
      </c>
      <c r="E17" s="381">
        <f t="shared" si="0"/>
        <v>3260162.1098965057</v>
      </c>
      <c r="F17" s="385">
        <v>3504010</v>
      </c>
      <c r="G17" s="383">
        <f t="shared" si="1"/>
        <v>243847.89010349428</v>
      </c>
      <c r="H17" s="391">
        <f t="shared" si="2"/>
        <v>15850.112856727128</v>
      </c>
      <c r="I17" s="383">
        <f t="shared" si="3"/>
        <v>259698.00296022141</v>
      </c>
    </row>
    <row r="18" spans="1:9" ht="15">
      <c r="A18" s="64">
        <v>6</v>
      </c>
      <c r="B18" s="60" t="s">
        <v>169</v>
      </c>
      <c r="C18" s="376">
        <v>311987</v>
      </c>
      <c r="D18" s="377">
        <f t="shared" si="4"/>
        <v>1.8261726141011805E-2</v>
      </c>
      <c r="E18" s="378">
        <f t="shared" si="0"/>
        <v>326406.65983993048</v>
      </c>
      <c r="F18" s="375">
        <v>0</v>
      </c>
      <c r="G18" s="379">
        <f t="shared" si="1"/>
        <v>-326406.65983993048</v>
      </c>
      <c r="H18" s="379">
        <f t="shared" si="2"/>
        <v>-21216.432889595479</v>
      </c>
      <c r="I18" s="379">
        <f>G18+H18</f>
        <v>-347623.09272952593</v>
      </c>
    </row>
    <row r="19" spans="1:9" ht="15">
      <c r="A19" s="370">
        <v>7</v>
      </c>
      <c r="B19" s="60"/>
      <c r="C19" s="371">
        <f>SUM(C13:C18)</f>
        <v>17084201</v>
      </c>
      <c r="D19" s="53"/>
      <c r="E19" s="387">
        <v>17873812</v>
      </c>
      <c r="F19" s="61">
        <f>SUM(F13:F18)</f>
        <v>16552308</v>
      </c>
      <c r="G19" s="61">
        <f>SUM(G13:G18)</f>
        <v>-1321503.9999999993</v>
      </c>
      <c r="H19" s="61">
        <f>SUM(H13:H18)</f>
        <v>-85897.759999999937</v>
      </c>
      <c r="I19" s="61">
        <f>SUM(I13:I18)</f>
        <v>-1407401.7599999993</v>
      </c>
    </row>
    <row r="20" spans="1:9" ht="15">
      <c r="A20" s="64"/>
      <c r="B20" s="60"/>
      <c r="C20" s="61"/>
      <c r="D20" s="53"/>
      <c r="E20" s="61"/>
      <c r="F20" s="61"/>
      <c r="G20" s="61"/>
      <c r="H20" s="61"/>
      <c r="I20" s="61"/>
    </row>
    <row r="21" spans="1:9" ht="15">
      <c r="A21" s="64">
        <v>8</v>
      </c>
      <c r="B21" s="372" t="s">
        <v>170</v>
      </c>
      <c r="C21" s="53"/>
      <c r="D21" s="53"/>
      <c r="E21" s="52"/>
      <c r="F21" s="53"/>
      <c r="G21" s="62">
        <v>3.2500000000000001E-2</v>
      </c>
      <c r="H21" s="74"/>
      <c r="I21" s="53"/>
    </row>
    <row r="22" spans="1:9" ht="15">
      <c r="A22" s="64">
        <v>9</v>
      </c>
      <c r="B22" s="372" t="s">
        <v>171</v>
      </c>
      <c r="C22" s="53"/>
      <c r="D22" s="53"/>
      <c r="E22" s="53"/>
      <c r="F22" s="53"/>
      <c r="G22" s="63">
        <f>G19*G21*2</f>
        <v>-85897.759999999951</v>
      </c>
      <c r="H22" s="53"/>
      <c r="I22" s="53"/>
    </row>
    <row r="23" spans="1:9" ht="15">
      <c r="A23" s="64"/>
      <c r="B23" s="53"/>
      <c r="C23" s="53"/>
      <c r="D23" s="53"/>
      <c r="E23" s="53"/>
      <c r="F23" s="53"/>
      <c r="G23" s="65"/>
      <c r="H23" s="53"/>
      <c r="I23" s="53"/>
    </row>
    <row r="24" spans="1:9" ht="15.75" thickBot="1">
      <c r="A24" s="64">
        <v>10</v>
      </c>
      <c r="B24" s="373" t="s">
        <v>172</v>
      </c>
      <c r="C24" s="53"/>
      <c r="D24" s="53"/>
      <c r="E24" s="53"/>
      <c r="F24" s="53"/>
      <c r="G24" s="66">
        <f>G19+G22</f>
        <v>-1407401.7599999993</v>
      </c>
      <c r="H24" s="53"/>
      <c r="I24" s="53"/>
    </row>
    <row r="25" spans="1:9" ht="15.75" thickTop="1">
      <c r="A25" s="61"/>
      <c r="B25" s="53"/>
      <c r="C25" s="53"/>
      <c r="D25" s="53"/>
      <c r="E25" s="53"/>
      <c r="F25" s="53"/>
      <c r="G25" s="53"/>
      <c r="H25" s="53"/>
      <c r="I25" s="53"/>
    </row>
    <row r="26" spans="1:9" ht="15.75">
      <c r="A26" s="53"/>
      <c r="B26" s="72"/>
      <c r="C26" s="53"/>
      <c r="D26" s="53"/>
      <c r="E26" s="75"/>
      <c r="F26" s="53"/>
      <c r="G26" s="53"/>
      <c r="H26" s="53"/>
      <c r="I26" s="53"/>
    </row>
    <row r="27" spans="1:9" ht="15.75">
      <c r="A27" s="53"/>
      <c r="B27" s="374" t="s">
        <v>173</v>
      </c>
      <c r="C27" s="75"/>
      <c r="D27" s="73"/>
      <c r="E27" s="75"/>
      <c r="F27" s="73"/>
      <c r="G27" s="53"/>
      <c r="H27" s="53"/>
      <c r="I27" s="53"/>
    </row>
    <row r="28" spans="1:9" ht="15.75">
      <c r="A28" s="53"/>
      <c r="B28" s="53"/>
      <c r="C28" s="75"/>
      <c r="D28" s="73"/>
      <c r="E28" s="75"/>
      <c r="F28" s="75"/>
      <c r="G28" s="53"/>
      <c r="H28" s="53"/>
      <c r="I28" s="53"/>
    </row>
    <row r="29" spans="1:9" ht="15.75">
      <c r="A29" s="53"/>
      <c r="B29" s="53"/>
      <c r="C29" s="75"/>
      <c r="D29" s="73"/>
      <c r="E29" s="53"/>
      <c r="F29" s="53"/>
      <c r="G29" s="53"/>
      <c r="H29" s="53"/>
      <c r="I29" s="53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Forward Rate TO Support Data PA</vt:lpstr>
      <vt:lpstr>CWIP &amp; Prefunded AFUDC- 2013 PA</vt:lpstr>
      <vt:lpstr>Project Descriptions TS</vt:lpstr>
      <vt:lpstr>Adjmt to Gross &amp; Net Plant TS</vt:lpstr>
      <vt:lpstr>2013 True Up Allocation</vt:lpstr>
      <vt:lpstr>'Adjmt to Gross &amp; Net Plant TS'!Print_Area</vt:lpstr>
      <vt:lpstr>'CWIP &amp; Prefunded AFUDC- 2013 PA'!Print_Area</vt:lpstr>
      <vt:lpstr>'Forward Rate TO Support Data PA'!Print_Area</vt:lpstr>
      <vt:lpstr>'Project Descriptions TS'!Print_Area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2014-05-28T16:58:27Z</cp:lastPrinted>
  <dcterms:created xsi:type="dcterms:W3CDTF">2010-03-30T20:52:42Z</dcterms:created>
  <dcterms:modified xsi:type="dcterms:W3CDTF">2014-11-17T21:32:06Z</dcterms:modified>
</cp:coreProperties>
</file>