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1840" windowHeight="13545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ER12-312'!$A$1:$R$111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J18" i="2" l="1"/>
  <c r="L74" i="2" l="1"/>
  <c r="R61" i="2" l="1"/>
  <c r="L73" i="2" l="1"/>
  <c r="L72" i="2"/>
  <c r="J27" i="2"/>
  <c r="J33" i="2" s="1"/>
  <c r="J34" i="2" s="1"/>
  <c r="L34" i="2" s="1"/>
  <c r="J20" i="2"/>
  <c r="J38" i="2"/>
  <c r="L38" i="2" s="1"/>
  <c r="J52" i="2"/>
  <c r="L52" i="2" s="1"/>
  <c r="J48" i="2"/>
  <c r="L48" i="2" s="1"/>
  <c r="J42" i="2"/>
  <c r="L42" i="2" s="1"/>
  <c r="Q91" i="2"/>
  <c r="C61" i="2"/>
  <c r="J61" i="2"/>
  <c r="R62" i="2"/>
  <c r="J62" i="2"/>
  <c r="J64" i="2"/>
  <c r="L44" i="2" l="1"/>
  <c r="I74" i="2" s="1"/>
  <c r="J74" i="2" s="1"/>
  <c r="J29" i="2"/>
  <c r="L29" i="2" s="1"/>
  <c r="G74" i="2" s="1"/>
  <c r="H74" i="2" s="1"/>
  <c r="J44" i="2"/>
  <c r="L54" i="2"/>
  <c r="M74" i="2" s="1"/>
  <c r="N74" i="2" s="1"/>
  <c r="K74" i="2" l="1"/>
  <c r="P74" i="2" s="1"/>
  <c r="R74" i="2" s="1"/>
  <c r="M73" i="2"/>
  <c r="N73" i="2" s="1"/>
  <c r="M72" i="2"/>
  <c r="N72" i="2" s="1"/>
  <c r="I72" i="2"/>
  <c r="J72" i="2" s="1"/>
  <c r="I73" i="2"/>
  <c r="J73" i="2" s="1"/>
  <c r="G72" i="2"/>
  <c r="H72" i="2" s="1"/>
  <c r="G73" i="2"/>
  <c r="H73" i="2" s="1"/>
  <c r="K73" i="2" l="1"/>
  <c r="P73" i="2" s="1"/>
  <c r="R73" i="2" s="1"/>
  <c r="K72" i="2"/>
  <c r="P72" i="2" s="1"/>
  <c r="R72" i="2" s="1"/>
  <c r="R91" i="2" l="1"/>
  <c r="P91" i="2"/>
  <c r="P93" i="2" s="1"/>
</calcChain>
</file>

<file path=xl/sharedStrings.xml><?xml version="1.0" encoding="utf-8"?>
<sst xmlns="http://schemas.openxmlformats.org/spreadsheetml/2006/main" count="168" uniqueCount="160">
  <si>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</si>
  <si>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</si>
  <si>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</si>
  <si>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</si>
  <si>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</si>
  <si>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</si>
  <si>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</si>
  <si>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</si>
  <si>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</si>
  <si>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</si>
  <si>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</si>
  <si>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</si>
  <si>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</si>
  <si>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</si>
  <si>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</si>
  <si>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</si>
  <si>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</si>
  <si>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</si>
  <si>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</si>
  <si>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</si>
  <si>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</si>
  <si>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</si>
  <si>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</si>
  <si>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</si>
  <si>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</si>
  <si>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</si>
  <si>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</si>
  <si>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</si>
  <si>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</si>
  <si>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</si>
  <si>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</si>
  <si>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</si>
  <si>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</si>
  <si>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</si>
  <si>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</si>
  <si>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</si>
  <si>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</si>
  <si>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</si>
  <si>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</si>
  <si>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</si>
  <si>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</si>
  <si>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</si>
  <si>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</si>
  <si>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</si>
  <si>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</si>
  <si>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</si>
  <si>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</si>
  <si>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</si>
  <si>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</si>
  <si>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</si>
  <si>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</si>
  <si>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</si>
  <si>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</si>
  <si>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</si>
  <si>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</si>
  <si>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</si>
  <si>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</si>
  <si>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</si>
  <si>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</si>
  <si>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</si>
  <si>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</si>
  <si>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</si>
  <si>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</si>
  <si>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</si>
  <si>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</si>
  <si>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</si>
  <si>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</si>
  <si>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</si>
  <si>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</si>
  <si>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</si>
  <si>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</si>
  <si>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</si>
  <si>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</si>
  <si>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</si>
  <si>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</si>
  <si>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</si>
  <si>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</si>
  <si>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</si>
  <si>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</si>
  <si>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</si>
  <si>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</si>
  <si>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</si>
  <si>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</si>
  <si>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</si>
  <si>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</si>
  <si>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</si>
  <si>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</si>
  <si>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</si>
  <si>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</si>
  <si>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</si>
  <si>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</si>
  <si>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</si>
  <si>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</si>
  <si>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</si>
  <si>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</si>
  <si>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</si>
  <si>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</si>
  <si>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</si>
  <si>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</si>
  <si>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</si>
  <si>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</si>
  <si>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</si>
  <si>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</si>
  <si>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</si>
  <si>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</si>
  <si>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</si>
  <si>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</si>
  <si>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</si>
  <si>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</si>
  <si>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</si>
  <si>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</si>
  <si>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</si>
  <si>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</si>
  <si>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</si>
  <si>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</si>
  <si>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</si>
  <si>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</si>
  <si>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</si>
  <si>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</si>
  <si>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</si>
  <si>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</si>
  <si>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</si>
  <si>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</si>
  <si>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</si>
  <si>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</si>
  <si>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</si>
  <si>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</si>
  <si>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</si>
  <si>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</si>
  <si>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</si>
  <si>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</si>
  <si>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</si>
  <si>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</si>
  <si>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</si>
  <si>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</si>
  <si>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</si>
  <si>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</si>
  <si>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</si>
  <si>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</si>
  <si>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</si>
  <si>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</si>
  <si>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</si>
  <si>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</si>
  <si>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</si>
  <si>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Attach O, p 2, line 8 col 5</t>
  </si>
  <si>
    <t>References to Attachment O "Column 5" throughout this template is an illustrative column designation intended to reference the appropriate right-most column in Attachment O which position may vary by company.</t>
  </si>
  <si>
    <t>The MVP Annual Revenue Requirement is the value to be used in Schedules 26-A and 39.</t>
  </si>
  <si>
    <t>True-Up Adjustment is included pursuant to a FERC approved methodology, if applicable.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</si>
  <si>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</si>
  <si>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</si>
  <si>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MidAmerican Energy Company</t>
  </si>
  <si>
    <t>For  the 12 months ended 12/31/15</t>
  </si>
  <si>
    <t>MVP 3</t>
  </si>
  <si>
    <t>MVP 4</t>
  </si>
  <si>
    <t>1d</t>
  </si>
  <si>
    <t>P3205</t>
  </si>
  <si>
    <t>P3213</t>
  </si>
  <si>
    <t>P3022</t>
  </si>
  <si>
    <t xml:space="preserve">Attachment MM </t>
  </si>
  <si>
    <t>MVP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</si>
</sst>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1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4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5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Q306"/>
  <sheetViews>
    <sheetView tabSelected="1" topLeftCell="B57" zoomScale="70" zoomScaleNormal="70" workbookViewId="0">
      <selection activeCell="J56" sqref="J56"/>
    </sheetView>
  </sheetViews>
  <sheetFormatPr defaultRowHeight="15"/>
  <cols>
    <col min="1" max="1" width="6" style="2" customWidth="1"/>
    <col min="2" max="2" width="1.44140625" style="2" customWidth="1"/>
    <col min="3" max="3" width="10.5546875" style="2" customWidth="1"/>
    <col min="4" max="4" width="10.21875" style="2" customWidth="1"/>
    <col min="5" max="5" width="14" style="2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4.109375" style="2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158</v>
      </c>
    </row>
    <row r="5" spans="1:69">
      <c r="C5" s="14" t="s">
        <v>69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151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79" t="s">
        <v>150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70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87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53</v>
      </c>
      <c r="I18" s="10"/>
      <c r="J18" s="104">
        <f>1176214605+265121760</f>
        <v>1441336365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88</v>
      </c>
      <c r="D19" s="11"/>
      <c r="E19" s="11"/>
      <c r="F19" s="11"/>
      <c r="G19" s="11"/>
      <c r="H19" s="10" t="s">
        <v>144</v>
      </c>
      <c r="I19" s="10"/>
      <c r="J19" s="105">
        <v>446972111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89</v>
      </c>
      <c r="I20" s="10"/>
      <c r="J20" s="103">
        <f>J18-J19</f>
        <v>994364254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90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55</v>
      </c>
      <c r="D23" s="11"/>
      <c r="E23" s="11"/>
      <c r="F23" s="11"/>
      <c r="G23" s="11"/>
      <c r="H23" s="10" t="s">
        <v>54</v>
      </c>
      <c r="I23" s="10"/>
      <c r="J23" s="104">
        <v>22964531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93</v>
      </c>
      <c r="C24" s="11" t="s">
        <v>91</v>
      </c>
      <c r="D24" s="11"/>
      <c r="E24" s="11"/>
      <c r="F24" s="11"/>
      <c r="G24" s="11"/>
      <c r="H24" s="10" t="s">
        <v>92</v>
      </c>
      <c r="I24" s="10"/>
      <c r="J24" s="104">
        <v>57802281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94</v>
      </c>
      <c r="C25" s="11" t="s">
        <v>95</v>
      </c>
      <c r="D25" s="11"/>
      <c r="E25" s="11"/>
      <c r="F25" s="11"/>
      <c r="G25" s="11"/>
      <c r="H25" s="10" t="s">
        <v>141</v>
      </c>
      <c r="I25" s="10"/>
      <c r="J25" s="104">
        <v>4284000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98</v>
      </c>
      <c r="C26" s="11" t="s">
        <v>96</v>
      </c>
      <c r="D26" s="11"/>
      <c r="E26" s="11"/>
      <c r="F26" s="11"/>
      <c r="G26" s="11"/>
      <c r="H26" s="10" t="s">
        <v>142</v>
      </c>
      <c r="I26" s="10"/>
      <c r="J26" s="105">
        <v>35450119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99</v>
      </c>
      <c r="C27" s="11" t="s">
        <v>97</v>
      </c>
      <c r="D27" s="11"/>
      <c r="E27" s="11"/>
      <c r="F27" s="11"/>
      <c r="G27" s="11"/>
      <c r="H27" s="10" t="s">
        <v>101</v>
      </c>
      <c r="I27" s="10"/>
      <c r="J27" s="103">
        <f>J24-(J25+J26)</f>
        <v>18068162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100</v>
      </c>
      <c r="D29" s="12"/>
      <c r="E29" s="12"/>
      <c r="F29" s="12"/>
      <c r="G29" s="11"/>
      <c r="H29" s="10" t="s">
        <v>109</v>
      </c>
      <c r="I29" s="10"/>
      <c r="J29" s="36">
        <f>IF(J27=0,0,J27/J19)</f>
        <v>4.0423466152231587E-2</v>
      </c>
      <c r="K29" s="36"/>
      <c r="L29" s="94">
        <f>J29</f>
        <v>4.0423466152231587E-2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102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108</v>
      </c>
      <c r="C33" s="11" t="s">
        <v>104</v>
      </c>
      <c r="D33" s="11"/>
      <c r="E33" s="11"/>
      <c r="F33" s="11"/>
      <c r="G33" s="11"/>
      <c r="H33" s="10" t="s">
        <v>139</v>
      </c>
      <c r="I33" s="10"/>
      <c r="J33" s="103">
        <f>J23-J27</f>
        <v>4896369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103</v>
      </c>
      <c r="C34" s="11" t="s">
        <v>105</v>
      </c>
      <c r="D34" s="11"/>
      <c r="E34" s="11"/>
      <c r="F34" s="11"/>
      <c r="G34" s="11"/>
      <c r="H34" s="10" t="s">
        <v>140</v>
      </c>
      <c r="I34" s="10"/>
      <c r="J34" s="34">
        <f>IF(J33=0,0,J33/J18)</f>
        <v>3.3971036316703214E-3</v>
      </c>
      <c r="K34" s="34"/>
      <c r="L34" s="35">
        <f>J34</f>
        <v>3.3971036316703214E-3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74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71</v>
      </c>
      <c r="D37" s="11"/>
      <c r="E37" s="11"/>
      <c r="F37" s="11"/>
      <c r="G37" s="11"/>
      <c r="H37" s="10" t="s">
        <v>72</v>
      </c>
      <c r="I37" s="10"/>
      <c r="J37" s="104">
        <v>965933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73</v>
      </c>
      <c r="D38" s="11"/>
      <c r="E38" s="11"/>
      <c r="F38" s="11"/>
      <c r="G38" s="11"/>
      <c r="H38" s="10" t="s">
        <v>57</v>
      </c>
      <c r="I38" s="10"/>
      <c r="J38" s="34">
        <f>IF(J37=0,0,J37/J18)</f>
        <v>6.701648716120473E-4</v>
      </c>
      <c r="K38" s="34"/>
      <c r="L38" s="35">
        <f>J38</f>
        <v>6.701648716120473E-4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56</v>
      </c>
      <c r="I41" s="10"/>
      <c r="J41" s="104">
        <v>7957151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65</v>
      </c>
      <c r="D42" s="11"/>
      <c r="E42" s="11"/>
      <c r="F42" s="11"/>
      <c r="G42" s="11"/>
      <c r="H42" s="10" t="s">
        <v>77</v>
      </c>
      <c r="I42" s="10"/>
      <c r="J42" s="34">
        <f>IF(J41=0,0,J41/J18)</f>
        <v>5.5206759457567698E-3</v>
      </c>
      <c r="K42" s="34"/>
      <c r="L42" s="35">
        <f>J42</f>
        <v>5.5206759457567698E-3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106</v>
      </c>
      <c r="D44" s="12"/>
      <c r="E44" s="12"/>
      <c r="F44" s="12"/>
      <c r="G44" s="12"/>
      <c r="H44" s="13" t="s">
        <v>107</v>
      </c>
      <c r="I44" s="13"/>
      <c r="J44" s="45">
        <f>J34+J38+J42</f>
        <v>9.5879444490391385E-3</v>
      </c>
      <c r="K44" s="45"/>
      <c r="L44" s="45">
        <f>L34+L38+L42</f>
        <v>9.5879444490391385E-3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59</v>
      </c>
      <c r="I47" s="10"/>
      <c r="J47" s="104">
        <v>36395932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66</v>
      </c>
      <c r="D48" s="9"/>
      <c r="E48" s="9"/>
      <c r="F48" s="9"/>
      <c r="G48" s="9"/>
      <c r="H48" s="10" t="s">
        <v>58</v>
      </c>
      <c r="I48" s="10"/>
      <c r="J48" s="34">
        <f>IF(J47=0,0,J47/J20)</f>
        <v>3.6602212774233533E-2</v>
      </c>
      <c r="K48" s="34"/>
      <c r="L48" s="35">
        <f>J48</f>
        <v>3.6602212774233533E-2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4">
        <v>72225089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75</v>
      </c>
      <c r="B52" s="48"/>
      <c r="C52" s="9" t="s">
        <v>67</v>
      </c>
      <c r="D52" s="9"/>
      <c r="E52" s="9"/>
      <c r="F52" s="9"/>
      <c r="G52" s="9"/>
      <c r="H52" s="10" t="s">
        <v>78</v>
      </c>
      <c r="I52" s="10"/>
      <c r="J52" s="50">
        <f>IF(J51=0,0,J51/J20)</f>
        <v>7.2634438244800384E-2</v>
      </c>
      <c r="K52" s="50"/>
      <c r="L52" s="35">
        <f>J52</f>
        <v>7.2634438244800384E-2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76</v>
      </c>
      <c r="B54" s="43"/>
      <c r="C54" s="12" t="s">
        <v>68</v>
      </c>
      <c r="D54" s="12"/>
      <c r="E54" s="12"/>
      <c r="F54" s="12"/>
      <c r="G54" s="12"/>
      <c r="H54" s="13" t="s">
        <v>79</v>
      </c>
      <c r="I54" s="13"/>
      <c r="J54" s="44"/>
      <c r="K54" s="44"/>
      <c r="L54" s="45">
        <f>L48+L52</f>
        <v>0.10923665101903392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tr">
        <f>R4</f>
        <v xml:space="preserve">Attachment MM 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12/31/15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53" t="str">
        <f>J8</f>
        <v>MidAmerican Energy Company</v>
      </c>
      <c r="K64" s="53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83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112</v>
      </c>
      <c r="H68" s="96" t="s">
        <v>117</v>
      </c>
      <c r="I68" s="96" t="s">
        <v>118</v>
      </c>
      <c r="J68" s="96" t="s">
        <v>120</v>
      </c>
      <c r="K68" s="96" t="s">
        <v>122</v>
      </c>
      <c r="L68" s="96" t="s">
        <v>124</v>
      </c>
      <c r="M68" s="96" t="s">
        <v>126</v>
      </c>
      <c r="N68" s="96" t="s">
        <v>127</v>
      </c>
      <c r="O68" s="96" t="s">
        <v>129</v>
      </c>
      <c r="P68" s="96" t="s">
        <v>130</v>
      </c>
      <c r="Q68" s="96" t="s">
        <v>132</v>
      </c>
      <c r="R68" s="96" t="s">
        <v>133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47</v>
      </c>
      <c r="B69" s="56"/>
      <c r="C69" s="57" t="s">
        <v>43</v>
      </c>
      <c r="D69" s="57" t="s">
        <v>46</v>
      </c>
      <c r="E69" s="57" t="s">
        <v>110</v>
      </c>
      <c r="F69" s="57" t="s">
        <v>111</v>
      </c>
      <c r="G69" s="57" t="s">
        <v>113</v>
      </c>
      <c r="H69" s="58" t="s">
        <v>115</v>
      </c>
      <c r="I69" s="58" t="s">
        <v>119</v>
      </c>
      <c r="J69" s="102" t="s">
        <v>121</v>
      </c>
      <c r="K69" s="59" t="s">
        <v>48</v>
      </c>
      <c r="L69" s="58" t="s">
        <v>63</v>
      </c>
      <c r="M69" s="58" t="s">
        <v>68</v>
      </c>
      <c r="N69" s="59" t="s">
        <v>49</v>
      </c>
      <c r="O69" s="58" t="s">
        <v>35</v>
      </c>
      <c r="P69" s="60" t="s">
        <v>52</v>
      </c>
      <c r="Q69" s="61" t="s">
        <v>51</v>
      </c>
      <c r="R69" s="60" t="s">
        <v>84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114</v>
      </c>
      <c r="H70" s="97" t="s">
        <v>116</v>
      </c>
      <c r="I70" s="64" t="s">
        <v>137</v>
      </c>
      <c r="J70" s="97" t="s">
        <v>138</v>
      </c>
      <c r="K70" s="98" t="s">
        <v>123</v>
      </c>
      <c r="L70" s="97" t="s">
        <v>125</v>
      </c>
      <c r="M70" s="64" t="s">
        <v>81</v>
      </c>
      <c r="N70" s="65" t="s">
        <v>128</v>
      </c>
      <c r="O70" s="64" t="s">
        <v>60</v>
      </c>
      <c r="P70" s="65" t="s">
        <v>131</v>
      </c>
      <c r="Q70" s="66" t="s">
        <v>61</v>
      </c>
      <c r="R70" s="78" t="s">
        <v>134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82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>
      <c r="A72" s="70" t="s">
        <v>13</v>
      </c>
      <c r="C72" s="2" t="s">
        <v>152</v>
      </c>
      <c r="D72" s="106" t="s">
        <v>155</v>
      </c>
      <c r="E72" s="5">
        <v>166381015</v>
      </c>
      <c r="F72" s="5">
        <v>0</v>
      </c>
      <c r="G72" s="35">
        <f>$L$29</f>
        <v>4.0423466152231587E-2</v>
      </c>
      <c r="H72" s="108">
        <f>F72*G72</f>
        <v>0</v>
      </c>
      <c r="I72" s="35">
        <f>$L$44</f>
        <v>9.5879444490391385E-3</v>
      </c>
      <c r="J72" s="2">
        <f>E72*I72</f>
        <v>1595251.9291947477</v>
      </c>
      <c r="K72" s="71">
        <f>H72+J72</f>
        <v>1595251.9291947477</v>
      </c>
      <c r="L72" s="108">
        <f>E72-F72</f>
        <v>166381015</v>
      </c>
      <c r="M72" s="35">
        <f>$L$54</f>
        <v>0.10923665101903392</v>
      </c>
      <c r="N72" s="101">
        <f>L72*M72</f>
        <v>18174904.871747646</v>
      </c>
      <c r="O72" s="5">
        <v>0</v>
      </c>
      <c r="P72" s="101">
        <f>K72+N72+O72</f>
        <v>19770156.800942395</v>
      </c>
      <c r="Q72" s="6">
        <v>0</v>
      </c>
      <c r="R72" s="100">
        <f>P72+Q72</f>
        <v>19770156.800942395</v>
      </c>
      <c r="S72" s="72"/>
      <c r="T72" s="72"/>
      <c r="U72" s="72"/>
      <c r="V72" s="72"/>
      <c r="W72" s="72"/>
      <c r="X72" s="72"/>
      <c r="Y72" s="72"/>
    </row>
    <row r="73" spans="1:69">
      <c r="A73" s="70" t="s">
        <v>45</v>
      </c>
      <c r="C73" s="2" t="s">
        <v>153</v>
      </c>
      <c r="D73" s="106" t="s">
        <v>156</v>
      </c>
      <c r="E73" s="5">
        <v>92961983.129999995</v>
      </c>
      <c r="F73" s="5">
        <v>0</v>
      </c>
      <c r="G73" s="35">
        <f t="shared" ref="G73:G74" si="0">$L$29</f>
        <v>4.0423466152231587E-2</v>
      </c>
      <c r="H73" s="108">
        <f>F73*G73</f>
        <v>0</v>
      </c>
      <c r="I73" s="35">
        <f t="shared" ref="I73:I74" si="1">$L$44</f>
        <v>9.5879444490391385E-3</v>
      </c>
      <c r="J73" s="2">
        <f>E73*I73</f>
        <v>891314.33012295351</v>
      </c>
      <c r="K73" s="71">
        <f>H73+J73</f>
        <v>891314.33012295351</v>
      </c>
      <c r="L73" s="108">
        <f>E73-F73</f>
        <v>92961983.129999995</v>
      </c>
      <c r="M73" s="35">
        <f t="shared" ref="M73:M74" si="2">$L$54</f>
        <v>0.10923665101903392</v>
      </c>
      <c r="N73" s="101">
        <f>L73*M73</f>
        <v>10154855.709209127</v>
      </c>
      <c r="O73" s="5">
        <v>0</v>
      </c>
      <c r="P73" s="101">
        <f>K73+N73+O73</f>
        <v>11046170.039332081</v>
      </c>
      <c r="Q73" s="6">
        <v>0</v>
      </c>
      <c r="R73" s="100">
        <f>P73+Q73</f>
        <v>11046170.039332081</v>
      </c>
      <c r="S73" s="72"/>
      <c r="T73" s="72"/>
      <c r="U73" s="72"/>
      <c r="V73" s="72"/>
      <c r="W73" s="72"/>
      <c r="X73" s="72"/>
      <c r="Y73" s="72"/>
    </row>
    <row r="74" spans="1:69">
      <c r="A74" s="70" t="s">
        <v>154</v>
      </c>
      <c r="C74" s="2" t="s">
        <v>159</v>
      </c>
      <c r="D74" s="106" t="s">
        <v>157</v>
      </c>
      <c r="E74" s="5">
        <v>5778761.6799999997</v>
      </c>
      <c r="F74" s="5">
        <v>0</v>
      </c>
      <c r="G74" s="35">
        <f t="shared" si="0"/>
        <v>4.0423466152231587E-2</v>
      </c>
      <c r="H74" s="108">
        <f>F74*G74</f>
        <v>0</v>
      </c>
      <c r="I74" s="35">
        <f t="shared" si="1"/>
        <v>9.5879444490391385E-3</v>
      </c>
      <c r="J74" s="2">
        <f>E74*I74</f>
        <v>55406.445972076086</v>
      </c>
      <c r="K74" s="71">
        <f>H74+J74</f>
        <v>55406.445972076086</v>
      </c>
      <c r="L74" s="108">
        <f>E74-F74</f>
        <v>5778761.6799999997</v>
      </c>
      <c r="M74" s="35">
        <f t="shared" si="2"/>
        <v>0.10923665101903392</v>
      </c>
      <c r="N74" s="101">
        <f>L74*M74</f>
        <v>631252.5729603261</v>
      </c>
      <c r="O74" s="5">
        <v>0</v>
      </c>
      <c r="P74" s="101">
        <f>K74+N74+O74</f>
        <v>686659.01893240213</v>
      </c>
      <c r="Q74" s="5">
        <v>0</v>
      </c>
      <c r="R74" s="100">
        <f>P74+Q74</f>
        <v>686659.01893240213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106"/>
      <c r="K75" s="71"/>
      <c r="N75" s="71"/>
      <c r="P75" s="71"/>
      <c r="R75" s="71"/>
      <c r="S75" s="72"/>
      <c r="T75" s="72"/>
      <c r="U75" s="72"/>
      <c r="V75" s="72"/>
      <c r="W75" s="72"/>
      <c r="X75" s="72"/>
      <c r="Y75" s="72"/>
    </row>
    <row r="76" spans="1:69">
      <c r="A76" s="70"/>
      <c r="D76" s="106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106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6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C79" s="72"/>
      <c r="D79" s="107"/>
      <c r="E79" s="72"/>
      <c r="F79" s="72"/>
      <c r="G79" s="72"/>
      <c r="H79" s="72"/>
      <c r="I79" s="72"/>
      <c r="J79" s="72"/>
      <c r="K79" s="73"/>
      <c r="L79" s="72"/>
      <c r="M79" s="72"/>
      <c r="N79" s="73"/>
      <c r="O79" s="72"/>
      <c r="P79" s="73"/>
      <c r="Q79" s="72"/>
      <c r="R79" s="73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7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7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7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7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7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7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7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7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7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7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4"/>
      <c r="B90" s="7"/>
      <c r="C90" s="75"/>
      <c r="D90" s="75"/>
      <c r="E90" s="75"/>
      <c r="F90" s="75"/>
      <c r="G90" s="75"/>
      <c r="H90" s="75"/>
      <c r="I90" s="75"/>
      <c r="J90" s="75"/>
      <c r="K90" s="76"/>
      <c r="L90" s="75"/>
      <c r="M90" s="75"/>
      <c r="N90" s="76"/>
      <c r="O90" s="75"/>
      <c r="P90" s="76"/>
      <c r="Q90" s="75"/>
      <c r="R90" s="76"/>
      <c r="S90" s="72"/>
      <c r="T90" s="72"/>
      <c r="U90" s="72"/>
      <c r="V90" s="72"/>
      <c r="W90" s="72"/>
      <c r="X90" s="72"/>
      <c r="Y90" s="72"/>
    </row>
    <row r="91" spans="1:25">
      <c r="A91" s="23" t="s">
        <v>50</v>
      </c>
      <c r="B91" s="48"/>
      <c r="C91" s="11" t="s">
        <v>85</v>
      </c>
      <c r="D91" s="11"/>
      <c r="E91" s="11"/>
      <c r="F91" s="11"/>
      <c r="G91" s="11"/>
      <c r="H91" s="40"/>
      <c r="I91" s="40"/>
      <c r="J91" s="9"/>
      <c r="K91" s="9"/>
      <c r="L91" s="9"/>
      <c r="M91" s="9"/>
      <c r="N91" s="9"/>
      <c r="O91" s="9"/>
      <c r="P91" s="80">
        <f>SUM(P72:P90)</f>
        <v>31502985.859206878</v>
      </c>
      <c r="Q91" s="80">
        <f>SUM(Q72:Q90)</f>
        <v>0</v>
      </c>
      <c r="R91" s="80">
        <f>SUM(R72:R90)</f>
        <v>31502985.859206878</v>
      </c>
      <c r="S91" s="72"/>
      <c r="T91" s="72"/>
      <c r="U91" s="72"/>
      <c r="V91" s="72"/>
      <c r="W91" s="72"/>
      <c r="X91" s="72"/>
      <c r="Y91" s="72"/>
    </row>
    <row r="92" spans="1:25">
      <c r="A92" s="84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5">
      <c r="A93" s="85">
        <v>3</v>
      </c>
      <c r="B93" s="72"/>
      <c r="C93" s="53" t="s">
        <v>62</v>
      </c>
      <c r="D93" s="53"/>
      <c r="E93" s="53"/>
      <c r="F93" s="53"/>
      <c r="G93" s="72"/>
      <c r="H93" s="72"/>
      <c r="I93" s="72"/>
      <c r="J93" s="72"/>
      <c r="K93" s="72"/>
      <c r="L93" s="72"/>
      <c r="M93" s="72"/>
      <c r="N93" s="72"/>
      <c r="O93" s="72"/>
      <c r="P93" s="80">
        <f>P91</f>
        <v>31502985.859206878</v>
      </c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53" t="s">
        <v>16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 ht="15.75" thickBot="1">
      <c r="A97" s="86" t="s">
        <v>17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7.100000000000001" customHeight="1">
      <c r="A98" s="83" t="s">
        <v>18</v>
      </c>
      <c r="B98" s="82"/>
      <c r="C98" s="109" t="s">
        <v>143</v>
      </c>
      <c r="D98" s="109"/>
      <c r="E98" s="109"/>
      <c r="F98" s="109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72"/>
      <c r="T98" s="72"/>
      <c r="U98" s="72"/>
      <c r="V98" s="72"/>
      <c r="W98" s="72"/>
      <c r="X98" s="72"/>
      <c r="Y98" s="72"/>
    </row>
    <row r="99" spans="1:25">
      <c r="A99" s="83"/>
      <c r="B99" s="82"/>
      <c r="C99" s="109" t="s">
        <v>145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72"/>
      <c r="T99" s="72"/>
      <c r="U99" s="72"/>
      <c r="V99" s="72"/>
      <c r="W99" s="72"/>
      <c r="X99" s="72"/>
      <c r="Y99" s="72"/>
    </row>
    <row r="100" spans="1:25" ht="17.100000000000001" customHeight="1">
      <c r="A100" s="83" t="s">
        <v>19</v>
      </c>
      <c r="B100" s="82"/>
      <c r="C100" s="109" t="s">
        <v>86</v>
      </c>
      <c r="D100" s="109"/>
      <c r="E100" s="109"/>
      <c r="F100" s="109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72"/>
      <c r="T100" s="72"/>
      <c r="U100" s="72"/>
      <c r="V100" s="72"/>
      <c r="W100" s="72"/>
      <c r="X100" s="72"/>
      <c r="Y100" s="72"/>
    </row>
    <row r="101" spans="1:25" ht="15" customHeight="1">
      <c r="A101" s="83" t="s">
        <v>20</v>
      </c>
      <c r="B101" s="82"/>
      <c r="C101" s="109" t="s">
        <v>148</v>
      </c>
      <c r="D101" s="109"/>
      <c r="E101" s="109"/>
      <c r="F101" s="109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72"/>
      <c r="T101" s="72"/>
      <c r="U101" s="72"/>
      <c r="V101" s="72"/>
      <c r="W101" s="72"/>
      <c r="X101" s="72"/>
      <c r="Y101" s="72"/>
    </row>
    <row r="102" spans="1:25" ht="17.100000000000001" customHeight="1">
      <c r="A102" s="83"/>
      <c r="B102" s="82"/>
      <c r="C102" s="109" t="s">
        <v>149</v>
      </c>
      <c r="D102" s="109"/>
      <c r="E102" s="109"/>
      <c r="F102" s="109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 t="s">
        <v>21</v>
      </c>
      <c r="B103" s="82"/>
      <c r="C103" s="109" t="s">
        <v>135</v>
      </c>
      <c r="D103" s="109"/>
      <c r="E103" s="109"/>
      <c r="F103" s="109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1" t="s">
        <v>22</v>
      </c>
      <c r="B104" s="82"/>
      <c r="C104" s="109" t="s">
        <v>64</v>
      </c>
      <c r="D104" s="109"/>
      <c r="E104" s="109"/>
      <c r="F104" s="109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23</v>
      </c>
      <c r="B105" s="82"/>
      <c r="C105" s="109" t="s">
        <v>147</v>
      </c>
      <c r="D105" s="109"/>
      <c r="E105" s="109"/>
      <c r="F105" s="109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24</v>
      </c>
      <c r="B106" s="82"/>
      <c r="C106" s="109" t="s">
        <v>146</v>
      </c>
      <c r="D106" s="109"/>
      <c r="E106" s="109"/>
      <c r="F106" s="109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92" t="s">
        <v>80</v>
      </c>
      <c r="B107" s="20"/>
      <c r="C107" s="109" t="s">
        <v>136</v>
      </c>
      <c r="D107" s="109"/>
      <c r="E107" s="109"/>
      <c r="F107" s="109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77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87"/>
      <c r="B109" s="88"/>
      <c r="C109" s="89"/>
      <c r="D109" s="89"/>
      <c r="E109" s="89"/>
      <c r="F109" s="89"/>
      <c r="G109" s="47"/>
      <c r="H109" s="40"/>
      <c r="I109" s="40"/>
      <c r="J109" s="9"/>
      <c r="K109" s="9"/>
      <c r="L109" s="53"/>
      <c r="M109" s="53"/>
      <c r="N109" s="34"/>
      <c r="O109" s="53"/>
      <c r="Q109" s="9"/>
      <c r="R109" s="90"/>
      <c r="S109" s="72"/>
      <c r="T109" s="72"/>
      <c r="U109" s="72"/>
      <c r="V109" s="72"/>
      <c r="W109" s="72"/>
      <c r="X109" s="72"/>
      <c r="Y109" s="72"/>
    </row>
    <row r="110" spans="1:25" ht="15.75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36"/>
      <c r="S110" s="72"/>
      <c r="T110" s="72"/>
      <c r="U110" s="72"/>
      <c r="V110" s="72"/>
      <c r="W110" s="72"/>
      <c r="X110" s="72"/>
      <c r="Y110" s="72"/>
    </row>
    <row r="111" spans="1:25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</sheetData>
  <mergeCells count="10">
    <mergeCell ref="C107:R107"/>
    <mergeCell ref="C106:R106"/>
    <mergeCell ref="C101:R101"/>
    <mergeCell ref="C103:R103"/>
    <mergeCell ref="C98:R98"/>
    <mergeCell ref="C100:R100"/>
    <mergeCell ref="C104:R104"/>
    <mergeCell ref="C105:R105"/>
    <mergeCell ref="C102:R102"/>
    <mergeCell ref="C99:R99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t52348</cp:lastModifiedBy>
  <cp:lastPrinted>2014-08-22T20:43:21Z</cp:lastPrinted>
  <dcterms:created xsi:type="dcterms:W3CDTF">2009-07-01T14:12:33Z</dcterms:created>
  <dcterms:modified xsi:type="dcterms:W3CDTF">2014-08-22T21:01:52Z</dcterms:modified>
</cp:coreProperties>
</file>