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9780" activeTab="1"/>
  </bookViews>
  <sheets>
    <sheet name="BS" sheetId="1" r:id="rId1"/>
    <sheet name="Stmt Rev Exp Net Position" sheetId="2" r:id="rId2"/>
    <sheet name="Note 2" sheetId="4" r:id="rId3"/>
    <sheet name="Note 3 &amp; Note 4" sheetId="3" r:id="rId4"/>
    <sheet name="Note 7" sheetId="9" r:id="rId5"/>
    <sheet name="Note 9" sheetId="10" r:id="rId6"/>
    <sheet name="Note 10" sheetId="5" r:id="rId7"/>
    <sheet name="AR" sheetId="6" r:id="rId8"/>
    <sheet name="Prod Cap Op Assets" sheetId="7" r:id="rId9"/>
    <sheet name="AP" sheetId="8" r:id="rId10"/>
    <sheet name="Taxes" sheetId="11" r:id="rId11"/>
  </sheets>
  <externalReferences>
    <externalReference r:id="rId12"/>
    <externalReference r:id="rId13"/>
    <externalReference r:id="rId14"/>
  </externalReferences>
  <definedNames>
    <definedName name="Activities" localSheetId="5">#REF!</definedName>
    <definedName name="Activities">#REF!</definedName>
    <definedName name="Activities2" localSheetId="5">#REF!</definedName>
    <definedName name="Activities2">#REF!</definedName>
    <definedName name="BalanceSheet">BS!$A$4:$B$55</definedName>
    <definedName name="BalanceSheetAssets">BS!$A$4:$B$29</definedName>
    <definedName name="BalanceSheetLiabilities" localSheetId="5">#REF!</definedName>
    <definedName name="BalanceSheetLiabilities">#REF!</definedName>
    <definedName name="cf">'[1]Indirect method'!$A$1:$P$49</definedName>
    <definedName name="Client" localSheetId="5">#REF!</definedName>
    <definedName name="Client">#REF!</definedName>
    <definedName name="Date" localSheetId="5">#REF!</definedName>
    <definedName name="Date">#REF!</definedName>
    <definedName name="Dates">#REF!</definedName>
    <definedName name="FinancialPosition" localSheetId="5">#REF!</definedName>
    <definedName name="FinancialPosition">#REF!</definedName>
    <definedName name="IncomeStatement" localSheetId="1">'Stmt Rev Exp Net Position'!$A$4:$B$35</definedName>
    <definedName name="Note_CapitalAssetFAS34" localSheetId="5">#REF!</definedName>
    <definedName name="Note_CapitalAssetFAS34">#REF!</definedName>
    <definedName name="Note_CapitalAssetFAS62" localSheetId="5">#REF!</definedName>
    <definedName name="Note_CapitalAssetFAS62">#REF!</definedName>
    <definedName name="Note_CapitalAssetsCY" localSheetId="3">'Note 3 &amp; Note 4'!$B$4:$I$15</definedName>
    <definedName name="Note_CapitalAssetsPY" localSheetId="3">'Note 3 &amp; Note 4'!#REF!</definedName>
    <definedName name="Note_CapitalAssetsPY" localSheetId="4">'[2]Capital Assets'!#REF!</definedName>
    <definedName name="Note_CapitalAssetsPY" localSheetId="5">'[2]Capital Assets'!#REF!</definedName>
    <definedName name="Note_CapitalAssetsPY">'[2]Capital Assets'!#REF!</definedName>
    <definedName name="Note_CapitalLeaseObligations" localSheetId="5">#REF!</definedName>
    <definedName name="Note_CapitalLeaseObligations">#REF!</definedName>
    <definedName name="Note_CarryValues" localSheetId="5">#REF!</definedName>
    <definedName name="Note_CarryValues">#REF!</definedName>
    <definedName name="Note_CarryValuesGASB40" localSheetId="5">#REF!</definedName>
    <definedName name="Note_CarryValuesGASB40">#REF!</definedName>
    <definedName name="Note_DebtSvcRequirement" localSheetId="5">#REF!</definedName>
    <definedName name="Note_DebtSvcRequirement">#REF!</definedName>
    <definedName name="Note_Deposits" localSheetId="5">#REF!</definedName>
    <definedName name="Note_Deposits">#REF!</definedName>
    <definedName name="Note_DepositsGASB40" localSheetId="5">#REF!</definedName>
    <definedName name="Note_DepositsGASB40">#REF!</definedName>
    <definedName name="Note_IntRateSwap" localSheetId="5">#REF!</definedName>
    <definedName name="Note_IntRateSwap">#REF!</definedName>
    <definedName name="Note_InvestmentsCY" localSheetId="4">'[2]Investments Maturities'!#REF!</definedName>
    <definedName name="Note_InvestmentsCY" localSheetId="5">'[2]Investments Maturities'!#REF!</definedName>
    <definedName name="Note_InvestmentsCY">'[2]Investments Maturities'!#REF!</definedName>
    <definedName name="Note_InvestmentsPY" localSheetId="4">'[2]Investments Maturities'!#REF!</definedName>
    <definedName name="Note_InvestmentsPY" localSheetId="5">'[2]Investments Maturities'!#REF!</definedName>
    <definedName name="Note_InvestmentsPY">'[2]Investments Maturities'!#REF!</definedName>
    <definedName name="Note_InvestmentsPYGASB40" localSheetId="4">'[2]Investments Maturities'!#REF!</definedName>
    <definedName name="Note_InvestmentsPYGASB40" localSheetId="5">'[2]Investments Maturities'!#REF!</definedName>
    <definedName name="Note_InvestmentsPYGASB40">'[2]Investments Maturities'!#REF!</definedName>
    <definedName name="Note_InvIncome" localSheetId="5">#REF!</definedName>
    <definedName name="Note_InvIncome">#REF!</definedName>
    <definedName name="Note_InvIncomeGASB40" localSheetId="5">#REF!</definedName>
    <definedName name="Note_InvIncomeGASB40">#REF!</definedName>
    <definedName name="Note_LongTermLiabCY" localSheetId="5">#REF!</definedName>
    <definedName name="Note_LongTermLiabCY">#REF!</definedName>
    <definedName name="Note_LongTermLiabPY" localSheetId="5">#REF!</definedName>
    <definedName name="Note_LongTermLiabPY">#REF!</definedName>
    <definedName name="Note_MinLeasePmt" localSheetId="5">#REF!</definedName>
    <definedName name="Note_MinLeasePmt">#REF!</definedName>
    <definedName name="Note_RentalExp" localSheetId="5">#REF!</definedName>
    <definedName name="Note_RentalExp">#REF!</definedName>
    <definedName name="Note_UnivFdnContributionRecCY" localSheetId="5">#REF!</definedName>
    <definedName name="Note_UnivFdnContributionRecCY">#REF!</definedName>
    <definedName name="Note_UnivFdnContributionRecPY" localSheetId="5">#REF!</definedName>
    <definedName name="Note_UnivFdnContributionRecPY">#REF!</definedName>
    <definedName name="Note_UnivFdnInvestments" localSheetId="5">#REF!</definedName>
    <definedName name="Note_UnivFdnInvestments">#REF!</definedName>
    <definedName name="Note_UnivFdnInvReturn" localSheetId="5">#REF!</definedName>
    <definedName name="Note_UnivFdnInvReturn">#REF!</definedName>
    <definedName name="Note_UnivFdnNetAssets" localSheetId="5">#REF!</definedName>
    <definedName name="Note_UnivFdnNetAssets">#REF!</definedName>
    <definedName name="Note2_Investments">'Note 2'!$A$4:$C$29</definedName>
    <definedName name="Note4_ProdCapacity">'Note 3 &amp; Note 4'!$B$4:$I$15</definedName>
    <definedName name="Note6_LTDebt" localSheetId="4">'Note 7'!$A$8:$E$27</definedName>
    <definedName name="Note6_LTDebtCont" localSheetId="5">#REF!</definedName>
    <definedName name="Note6_LTDebtCont">#REF!</definedName>
    <definedName name="Note7_ElectricEnergy" localSheetId="5">'Note 9'!$A$4:$C$11</definedName>
    <definedName name="Note9_Coalition">'Note 10'!$A$4:$C$15</definedName>
    <definedName name="Print">'[3]Indirect method'!$A$1:$P$49</definedName>
    <definedName name="_xlnm.Print_Area" localSheetId="0">BS!$A$4:$B$55</definedName>
    <definedName name="_xlnm.Print_Area" localSheetId="1">'Stmt Rev Exp Net Position'!$A$4:$B$35</definedName>
    <definedName name="RevExpChangeNetAssets">'Stmt Rev Exp Net Position'!$A$4:$B$29</definedName>
    <definedName name="RevExpChangeNetAssets2">'Stmt Rev Exp Net Position'!$A$30:$B$35</definedName>
  </definedNames>
  <calcPr calcId="145621"/>
</workbook>
</file>

<file path=xl/calcChain.xml><?xml version="1.0" encoding="utf-8"?>
<calcChain xmlns="http://schemas.openxmlformats.org/spreadsheetml/2006/main">
  <c r="I4" i="2" l="1"/>
  <c r="K40" i="3" l="1"/>
  <c r="G18" i="3"/>
  <c r="G17" i="3"/>
  <c r="I25" i="2" l="1"/>
  <c r="G38" i="11" s="1"/>
  <c r="I24" i="2"/>
  <c r="C54" i="11"/>
  <c r="B34" i="11" s="1"/>
  <c r="B38" i="11" l="1"/>
  <c r="G40" i="11"/>
  <c r="E14" i="7"/>
  <c r="E12" i="6"/>
  <c r="J24" i="9" l="1"/>
  <c r="H26" i="9"/>
  <c r="D26" i="9"/>
  <c r="L23" i="9"/>
  <c r="L26" i="9" s="1"/>
  <c r="J23" i="9"/>
  <c r="H23" i="9"/>
  <c r="B23" i="9"/>
  <c r="B26" i="9" s="1"/>
  <c r="K36" i="3"/>
  <c r="N4" i="3" s="1"/>
  <c r="N6" i="3"/>
  <c r="J26" i="9" l="1"/>
  <c r="G36" i="11"/>
  <c r="G44" i="11" s="1"/>
  <c r="G28" i="11" s="1"/>
  <c r="G29" i="10" l="1"/>
  <c r="I11" i="2"/>
  <c r="I10" i="2"/>
  <c r="F4" i="4"/>
  <c r="B38" i="10" l="1"/>
  <c r="B28" i="10"/>
  <c r="I22" i="2" s="1"/>
  <c r="G42" i="11" s="1"/>
  <c r="G41" i="11" s="1"/>
  <c r="G28" i="10" l="1"/>
  <c r="G30" i="10" s="1"/>
  <c r="I23" i="2"/>
  <c r="G20" i="10"/>
  <c r="G35" i="10" s="1"/>
  <c r="G15" i="11"/>
  <c r="G27" i="11" l="1"/>
  <c r="G29" i="11" s="1"/>
  <c r="G16" i="11"/>
  <c r="G17" i="11" s="1"/>
  <c r="N5" i="3" l="1"/>
  <c r="N7" i="3" s="1"/>
  <c r="C15" i="7" l="1"/>
  <c r="C17" i="7" s="1"/>
  <c r="I26" i="2" l="1"/>
  <c r="G37" i="11" s="1"/>
  <c r="I17" i="2"/>
  <c r="I16" i="2"/>
  <c r="I12" i="2"/>
  <c r="I5" i="2"/>
  <c r="E8" i="8"/>
  <c r="E10" i="8" s="1"/>
  <c r="E6" i="8"/>
  <c r="E13" i="7"/>
  <c r="E7" i="7"/>
  <c r="E6" i="7"/>
  <c r="E15" i="7" s="1"/>
  <c r="F12" i="7"/>
  <c r="F11" i="7"/>
  <c r="E10" i="7"/>
  <c r="D9" i="7"/>
  <c r="D8" i="7"/>
  <c r="E11" i="6"/>
  <c r="E15" i="6" s="1"/>
  <c r="E7" i="6"/>
  <c r="E6" i="6"/>
  <c r="E8" i="6" s="1"/>
  <c r="B14" i="5"/>
  <c r="F6" i="4"/>
  <c r="F5" i="4"/>
  <c r="N8" i="3"/>
  <c r="D15" i="7" l="1"/>
  <c r="F15" i="7"/>
  <c r="I18" i="2"/>
  <c r="I6" i="2"/>
  <c r="F7" i="4"/>
</calcChain>
</file>

<file path=xl/sharedStrings.xml><?xml version="1.0" encoding="utf-8"?>
<sst xmlns="http://schemas.openxmlformats.org/spreadsheetml/2006/main" count="417" uniqueCount="318">
  <si>
    <t>Assets and Deferred Outflows of Resources</t>
  </si>
  <si>
    <t>Current Assets</t>
  </si>
  <si>
    <t>Cash and cash equivalents</t>
  </si>
  <si>
    <t>Short-term investments</t>
  </si>
  <si>
    <t>Accounts receivable</t>
  </si>
  <si>
    <t>Prepaid expenses and other</t>
  </si>
  <si>
    <t>Productive capacity operating assets</t>
  </si>
  <si>
    <t>Total current assets</t>
  </si>
  <si>
    <t>Noncurrent Assets</t>
  </si>
  <si>
    <t>Long-term investments</t>
  </si>
  <si>
    <t>Restricted investments</t>
  </si>
  <si>
    <t>Contracts receivable</t>
  </si>
  <si>
    <t>Productive capacity, net</t>
  </si>
  <si>
    <t>Capital assets, net</t>
  </si>
  <si>
    <t>Costs recoverable from future billings</t>
  </si>
  <si>
    <t>Total noncurrent assets</t>
  </si>
  <si>
    <t>Deferred Outflows of Resources</t>
  </si>
  <si>
    <t>Deferred cost of refunded debt</t>
  </si>
  <si>
    <t>Total assets and deferred outflows of resources</t>
  </si>
  <si>
    <t>Liabilities, Deferred Inflows of Resources</t>
  </si>
  <si>
    <t xml:space="preserve">  and Net Position</t>
  </si>
  <si>
    <t>Current Liabilities</t>
  </si>
  <si>
    <t>Current maturities of long-term debt</t>
  </si>
  <si>
    <t>Accounts payable and accrued expenses</t>
  </si>
  <si>
    <t>Accrued interest payable</t>
  </si>
  <si>
    <t>Total current liabilities</t>
  </si>
  <si>
    <t>Long-term Debt, Net</t>
  </si>
  <si>
    <t>Deferred Inflows of Resources</t>
  </si>
  <si>
    <t>Deferred revenue - rate stabilization</t>
  </si>
  <si>
    <t>Net Position</t>
  </si>
  <si>
    <t>Net investment in capital assets</t>
  </si>
  <si>
    <t>Restricted for debt service</t>
  </si>
  <si>
    <t>Unrestricted</t>
  </si>
  <si>
    <t>Total net position</t>
  </si>
  <si>
    <t>Total liabilities, deferred inflows of resources</t>
  </si>
  <si>
    <t xml:space="preserve">  and net position</t>
  </si>
  <si>
    <t>check</t>
  </si>
  <si>
    <t>Operating Revenues</t>
  </si>
  <si>
    <t>Electric energy sales</t>
  </si>
  <si>
    <t>Provision for rate stabilization</t>
  </si>
  <si>
    <t>Other</t>
  </si>
  <si>
    <t>Total operating revenues</t>
  </si>
  <si>
    <t>Operating Expenses</t>
  </si>
  <si>
    <t>Electric energy costs</t>
  </si>
  <si>
    <t>Administrative and general</t>
  </si>
  <si>
    <t>Depreciation and amortization</t>
  </si>
  <si>
    <t>Total operating expenses</t>
  </si>
  <si>
    <t>Operating Income (Loss)</t>
  </si>
  <si>
    <t>Nonoperating Revenues (Expenses)</t>
  </si>
  <si>
    <t>Net costs to be recovered in future periods</t>
  </si>
  <si>
    <t>Investment return</t>
  </si>
  <si>
    <t>Interest expense</t>
  </si>
  <si>
    <t>Amortization of deferred cost of refunded debt</t>
  </si>
  <si>
    <t>Net nonoperating expenses</t>
  </si>
  <si>
    <t>Increase (Decrease) in Net Position</t>
  </si>
  <si>
    <t>Net Position, Beginning of Year</t>
  </si>
  <si>
    <t>Net Position, End of Year</t>
  </si>
  <si>
    <t>Beginning Balance</t>
  </si>
  <si>
    <t>Additions</t>
  </si>
  <si>
    <t>Retirements</t>
  </si>
  <si>
    <t>Ending Balance</t>
  </si>
  <si>
    <t>Construction in progress</t>
  </si>
  <si>
    <t>Less accumulated depreciation</t>
  </si>
  <si>
    <t>Transfers</t>
  </si>
  <si>
    <t>Land</t>
  </si>
  <si>
    <t>Buildings and improvements</t>
  </si>
  <si>
    <t>Furniture, equipment and transportation</t>
  </si>
  <si>
    <t>equipment</t>
  </si>
  <si>
    <t>Net capital assets</t>
  </si>
  <si>
    <t>Note 3:</t>
  </si>
  <si>
    <t>Note 4:</t>
  </si>
  <si>
    <t>Line 1:</t>
  </si>
  <si>
    <t>Line 3:</t>
  </si>
  <si>
    <t>Line 4:</t>
  </si>
  <si>
    <t>Schedule 2, Line 11</t>
  </si>
  <si>
    <t>Schedule 2, Line 13, See Note 2 for Detail</t>
  </si>
  <si>
    <t xml:space="preserve">    Operating</t>
  </si>
  <si>
    <t xml:space="preserve">    Debt service funds</t>
  </si>
  <si>
    <t xml:space="preserve">          Total</t>
  </si>
  <si>
    <t xml:space="preserve">    Rate stabilization fund</t>
  </si>
  <si>
    <t>Long-term investments - rate stabilization fund</t>
  </si>
  <si>
    <t>Restricted long-term investments</t>
  </si>
  <si>
    <t xml:space="preserve">    Construction fund</t>
  </si>
  <si>
    <t xml:space="preserve">    Debt reserve funds</t>
  </si>
  <si>
    <t>2014</t>
  </si>
  <si>
    <t>2013</t>
  </si>
  <si>
    <t>Schedule 2, Lines 1-3, See Note 3 &amp; 4 for Detail</t>
  </si>
  <si>
    <t>Schedule 2, Line 20</t>
  </si>
  <si>
    <t>Schedule 2, Lines 14, 15, &amp; 22, See Note 10 &amp; AR tabs for Detail</t>
  </si>
  <si>
    <t>Due from NPGA</t>
  </si>
  <si>
    <t>Due from POOL</t>
  </si>
  <si>
    <t>Due from ACE</t>
  </si>
  <si>
    <t xml:space="preserve">     Due from coalition members</t>
  </si>
  <si>
    <t>Due to POOL</t>
  </si>
  <si>
    <t>Hard keyed</t>
  </si>
  <si>
    <t>Due to coalition members</t>
  </si>
  <si>
    <t>Line 14</t>
  </si>
  <si>
    <t>Line 43</t>
  </si>
  <si>
    <t>Municipal Energy Agency of Nebraska</t>
  </si>
  <si>
    <t>Reconciliation of Audited Financials to EIA-412</t>
  </si>
  <si>
    <t>Accounts Receivable</t>
  </si>
  <si>
    <t>Per Audit:</t>
  </si>
  <si>
    <t>Contracts Receivable</t>
  </si>
  <si>
    <t>Per EIA-412</t>
  </si>
  <si>
    <t>Notes Receivable</t>
  </si>
  <si>
    <t>See Note 10 Tab</t>
  </si>
  <si>
    <t>Customer Receivable</t>
  </si>
  <si>
    <t>From Trial Balance, Total A/R less Intercompany &amp; Accrued Interest, plus Total Long Term Contracts Receivable</t>
  </si>
  <si>
    <t>Misc Current &amp; Accrued Assets</t>
  </si>
  <si>
    <t>Line 15</t>
  </si>
  <si>
    <t>Line 22</t>
  </si>
  <si>
    <t>Rounding Adj</t>
  </si>
  <si>
    <t>Schedule 2, Lines 17-19, See Prod Cap Op Assets for Detail</t>
  </si>
  <si>
    <t>Productive Capacity Operating Assets</t>
  </si>
  <si>
    <t>410-201</t>
  </si>
  <si>
    <t>PROJECT WORKING CAPITAL - LRS</t>
  </si>
  <si>
    <t>410-203</t>
  </si>
  <si>
    <t>PROJECT WORKING CAPITAL - WSEC4</t>
  </si>
  <si>
    <t>420-100</t>
  </si>
  <si>
    <t>CB4 - FUEL OIL INVENTORIES</t>
  </si>
  <si>
    <t>420-110</t>
  </si>
  <si>
    <t>CB4 - COAL PILE INVENTORIES</t>
  </si>
  <si>
    <t>420-120</t>
  </si>
  <si>
    <t>WSEC4 - O&amp;M INVENTORY</t>
  </si>
  <si>
    <t>400-200</t>
  </si>
  <si>
    <t>PREPAID SO2 - WYGEN I</t>
  </si>
  <si>
    <t>400-201</t>
  </si>
  <si>
    <t>PREPAID SO2 - CB4</t>
  </si>
  <si>
    <t>RECLASS FROM A/P</t>
  </si>
  <si>
    <t>Line 17</t>
  </si>
  <si>
    <t>Fuel Stock</t>
  </si>
  <si>
    <t>Line 18</t>
  </si>
  <si>
    <t>Plant O&amp;M</t>
  </si>
  <si>
    <t>Line 19</t>
  </si>
  <si>
    <t>Schedule 2, Line 25</t>
  </si>
  <si>
    <t>Schedule 2, Line 46</t>
  </si>
  <si>
    <t>Schedule 2, Lines 42-43, see Note 10 &amp; AP tabs for Detail</t>
  </si>
  <si>
    <t>Accounts Payable</t>
  </si>
  <si>
    <t>Accounts Payable &amp; Accrued Expenses</t>
  </si>
  <si>
    <t>Notes &amp; Accts Payable</t>
  </si>
  <si>
    <t>See Note 10 tab</t>
  </si>
  <si>
    <t>Line 42</t>
  </si>
  <si>
    <t>Schedule 2, Lines 33 &amp; 35, See Note 7 for Detail</t>
  </si>
  <si>
    <t>Type of Debt</t>
  </si>
  <si>
    <t>April 1</t>
  </si>
  <si>
    <t>Refundings</t>
  </si>
  <si>
    <t>Reductions</t>
  </si>
  <si>
    <t>March 31</t>
  </si>
  <si>
    <t>Due Within One Year</t>
  </si>
  <si>
    <t>2.000% - 5.000% Power Supply Revenue Refunding Bonds, Series 2012A.  Interest due semi-annually on April 1 and October 1.  Serial principal payments due annually April 1, 2013 through 2032.  Redeemable at par on or after April 1, 2022.</t>
  </si>
  <si>
    <t>3.000% - 5.000% Power Supply System Revenue and Refunding Bonds, Series 2013A.  Interest due semi-annually on April 1 and October 1.  Serial principal payments due annually April 1, 2015 through 2019 and 2022 through 2025.  Term principal payment due April 1, 2036.  Mandatory sinking fund payments due annually April 1, 2033 through 2036.  Redeemable at par on or after April 1, 2023.</t>
  </si>
  <si>
    <t>1.270% - 3.319% Power Supply System Revenue Bonds, Series 2013B (Federally Taxable).  Interest due semi-annually on April 1 and October 1.  Serial principal payments due annually April 1, 2016 through 2022.</t>
  </si>
  <si>
    <t>2.000% - 5.000% Power Supply System Revenue Refunding Bonds, Series 2012A.  Interest due semi-annually on April 1 and October 1.  Serial principal payments due annually April 1, 2013 through 2032.  Redeemable at par on or after April 1, 2022.</t>
  </si>
  <si>
    <t>5.000% - 5.375% Power Supply System Revenue Refunding Bonds, Series 2009A.  Interest due semi-annually on April 1 and October 1.  Serial principal payments due annually on April 1 through 2024.  Term payments due April 1, 2029 and 2039.  Mandatory sinking fund payments due annually April 1, 2029 through 2039.  Serial bonds redeemable at par on or after April 1, 2019.  Term bonds redeemable by operation of sinking fund installments at the principal amount thereof.</t>
  </si>
  <si>
    <t xml:space="preserve">  Total long-term debt</t>
  </si>
  <si>
    <t xml:space="preserve">  Premium on long-term debt</t>
  </si>
  <si>
    <t xml:space="preserve">    Long-term debt, net</t>
  </si>
  <si>
    <t>Note 7:</t>
  </si>
  <si>
    <t>Schedule 2, Line 24</t>
  </si>
  <si>
    <t>Schedule 2, Line 31</t>
  </si>
  <si>
    <t>Schedule 2, Line 50</t>
  </si>
  <si>
    <t>Schedule 3, Line 1</t>
  </si>
  <si>
    <t>Schedule 3, Line 5</t>
  </si>
  <si>
    <t>Schedule 3, Line 4</t>
  </si>
  <si>
    <t>Schedule 3, Line 11</t>
  </si>
  <si>
    <t>Schedule 3, Line 16</t>
  </si>
  <si>
    <t>Schedule 3, Line 17</t>
  </si>
  <si>
    <t>Schedule 7</t>
  </si>
  <si>
    <t>Other operating revenues</t>
  </si>
  <si>
    <t>Other nonoperating</t>
  </si>
  <si>
    <t>Balance Sheet</t>
  </si>
  <si>
    <t>Statement of Revenues, Expenses &amp; Changes in Net Position</t>
  </si>
  <si>
    <t>Footnote 3 &amp; 4</t>
  </si>
  <si>
    <t>A</t>
  </si>
  <si>
    <t>B</t>
  </si>
  <si>
    <t>C</t>
  </si>
  <si>
    <t>D</t>
  </si>
  <si>
    <t>C + D</t>
  </si>
  <si>
    <t>Footnote 2</t>
  </si>
  <si>
    <t>Total Short-term investments</t>
  </si>
  <si>
    <t>Total Cash &amp; cash equivalents</t>
  </si>
  <si>
    <t>Footnote 10</t>
  </si>
  <si>
    <t>From Trial Balance, MEAN account #'s 200-205 through 200-213</t>
  </si>
  <si>
    <t>MEAN Acct #</t>
  </si>
  <si>
    <t>MEAN Acct Name</t>
  </si>
  <si>
    <t>Rounding Variance</t>
  </si>
  <si>
    <t>Productive Capacity Operating Assets - per Balance Sheet</t>
  </si>
  <si>
    <t>Footnote 7</t>
  </si>
  <si>
    <t>Transmission</t>
  </si>
  <si>
    <t>Other Production</t>
  </si>
  <si>
    <t>Purchased Power</t>
  </si>
  <si>
    <t>Steam Power Generation</t>
  </si>
  <si>
    <t>Purchased power</t>
  </si>
  <si>
    <t>Production</t>
  </si>
  <si>
    <t>Footnote 9</t>
  </si>
  <si>
    <t>See Note 9 tab</t>
  </si>
  <si>
    <t>Electric Energy Costs</t>
  </si>
  <si>
    <t>Schedule 7, Line 5</t>
  </si>
  <si>
    <t>Schedule 7, Line 8</t>
  </si>
  <si>
    <t>See below</t>
  </si>
  <si>
    <t>A + B - E</t>
  </si>
  <si>
    <t>E</t>
  </si>
  <si>
    <t>Line 2:</t>
  </si>
  <si>
    <t>Payroll Taxes</t>
  </si>
  <si>
    <t>7000-7, 7001-7, 7002-7, 7003-7, 7004-7, 7005-7, 7006-7, 7008-7, 7009-7</t>
  </si>
  <si>
    <t>Month</t>
  </si>
  <si>
    <t>Amount</t>
  </si>
  <si>
    <t>Total</t>
  </si>
  <si>
    <t>Property Taxes</t>
  </si>
  <si>
    <t>WS4 Plant Property Taxes</t>
  </si>
  <si>
    <t>WS4 Transmission Taxes</t>
  </si>
  <si>
    <t>Laramie River Station Property Taxes</t>
  </si>
  <si>
    <t>Wygen 1 Plant Property Taxes</t>
  </si>
  <si>
    <t>Account #</t>
  </si>
  <si>
    <t>Property Tax Accruals from LES Bills</t>
  </si>
  <si>
    <t>6006-200</t>
  </si>
  <si>
    <t>6006-201</t>
  </si>
  <si>
    <t>6006-202</t>
  </si>
  <si>
    <t>6006-203</t>
  </si>
  <si>
    <t>6006-204</t>
  </si>
  <si>
    <t>6006-205</t>
  </si>
  <si>
    <t>Operation</t>
  </si>
  <si>
    <t>Maintenance</t>
  </si>
  <si>
    <t>Fuel Cost</t>
  </si>
  <si>
    <t>From Trial Balance, Total A/P less Intercompany</t>
  </si>
  <si>
    <t>Net Plant</t>
  </si>
  <si>
    <t>Schedule 2, Line 11, See Note 2 for Detail</t>
  </si>
  <si>
    <t>Line 1 (d)</t>
  </si>
  <si>
    <t>Line 5 (d)</t>
  </si>
  <si>
    <t>Line 8 (d)</t>
  </si>
  <si>
    <t>Line 4 (d)</t>
  </si>
  <si>
    <t>Schedule 3, Line 2 &amp; 3, Schedule 7, Lines 1-6 &amp; Line 8</t>
  </si>
  <si>
    <t>All MEAN capital assets are General Plant</t>
  </si>
  <si>
    <t>Note:</t>
  </si>
  <si>
    <t>Line 15 of Schedule 4</t>
  </si>
  <si>
    <t>MEAN General Ledger Account Numbers</t>
  </si>
  <si>
    <t>Included as part of monthly Payroll Allocation Entry generated from Abra (internal payroll system)</t>
  </si>
  <si>
    <t>Report generated by Stephanie Daugherty, Accountant, based on Payroll Allocation Entry prepared by Pam</t>
  </si>
  <si>
    <t>Kuenning, Payroll Specialist, using the General Ledger Distribution Report generated by Abra</t>
  </si>
  <si>
    <t>Included on Audited Financials as part of A&amp;G Expenses &amp; Included on EIA-412 on Schedule 7, Line 13, A&amp;G Expenses &amp; Schedul 2, Line 2 Operation Expenses</t>
  </si>
  <si>
    <t xml:space="preserve">  Payroll Taxes</t>
  </si>
  <si>
    <t xml:space="preserve">  All other A&amp;G Expenses</t>
  </si>
  <si>
    <t xml:space="preserve">    Total A&amp;G Expenses</t>
  </si>
  <si>
    <t>Total Taxes:</t>
  </si>
  <si>
    <t xml:space="preserve">  Property Taxes</t>
  </si>
  <si>
    <t>Per above</t>
  </si>
  <si>
    <t>Per below</t>
  </si>
  <si>
    <t xml:space="preserve">     Total</t>
  </si>
  <si>
    <t>Schedule 5 Taxes</t>
  </si>
  <si>
    <t>See above</t>
  </si>
  <si>
    <t>Attachment O, page 3 of 5, Line 13</t>
  </si>
  <si>
    <t>Attachment O, page 3 of 5, Line 16</t>
  </si>
  <si>
    <t>MEAN Description</t>
  </si>
  <si>
    <t>MEAN Account Level Detail for Steam Power Generation</t>
  </si>
  <si>
    <t>Line 4 (b)</t>
  </si>
  <si>
    <t xml:space="preserve">Line 4 (c) </t>
  </si>
  <si>
    <t>MEAN Account Level Detail for Other Production (Kimball Wind Farm)</t>
  </si>
  <si>
    <t>Total Operation</t>
  </si>
  <si>
    <t>Total Maintenance</t>
  </si>
  <si>
    <t>Total Production Expenses</t>
  </si>
  <si>
    <t>Schedule 2, Line 14</t>
  </si>
  <si>
    <t>Schedule 2, Line 43</t>
  </si>
  <si>
    <t>Schedule 2, Line 13</t>
  </si>
  <si>
    <t>Schedule 2</t>
  </si>
  <si>
    <t>Total to Schedule 2, Line 33</t>
  </si>
  <si>
    <t>Total to Schedule 2, Line 35</t>
  </si>
  <si>
    <t>Schedule 7, Line 1 (d)</t>
  </si>
  <si>
    <t>Total agrees to above</t>
  </si>
  <si>
    <t>EIA-412 - Schedule 2</t>
  </si>
  <si>
    <t>Schedule 7, Line 13 (b)</t>
  </si>
  <si>
    <t>EIA-412 Schedule 5, Line 1</t>
  </si>
  <si>
    <t>MEAN does not track these charges by cost category in our general ledger.</t>
  </si>
  <si>
    <t>Schedule 7, Line 1 (a)</t>
  </si>
  <si>
    <t>Schedule 7, Line 1 (b)</t>
  </si>
  <si>
    <t>Schedule 7, Line 1 (c)</t>
  </si>
  <si>
    <t xml:space="preserve">  Property Taxes - Transmission</t>
  </si>
  <si>
    <t xml:space="preserve">  All other Transmission Expenses</t>
  </si>
  <si>
    <t xml:space="preserve">    Total Transmission Expenses</t>
  </si>
  <si>
    <t>EIA 412 Schedule 7, Line 8(d)</t>
  </si>
  <si>
    <t xml:space="preserve">  Property Taxes - Steam Power Gen</t>
  </si>
  <si>
    <t xml:space="preserve">    Total Steam Power Gen Expenses</t>
  </si>
  <si>
    <t xml:space="preserve">  All other Steam Power Gen Expenses</t>
  </si>
  <si>
    <t>EIA 412 Schedule 7, Line 1(d)</t>
  </si>
  <si>
    <t xml:space="preserve">  Total Property Taxes</t>
  </si>
  <si>
    <t xml:space="preserve">                -  </t>
  </si>
  <si>
    <t xml:space="preserve">    Rate Stabilization Fund</t>
  </si>
  <si>
    <t>Steam Production</t>
  </si>
  <si>
    <t>Wind Production</t>
  </si>
  <si>
    <t xml:space="preserve">                    -   </t>
  </si>
  <si>
    <t>Net productive capacity</t>
  </si>
  <si>
    <t xml:space="preserve"> $          -  </t>
  </si>
  <si>
    <t xml:space="preserve"> $               -  </t>
  </si>
  <si>
    <t xml:space="preserve">             -  </t>
  </si>
  <si>
    <t xml:space="preserve">                  -  </t>
  </si>
  <si>
    <t>6270-101</t>
  </si>
  <si>
    <t>6270-131</t>
  </si>
  <si>
    <t>6270-132</t>
  </si>
  <si>
    <t>6270-151</t>
  </si>
  <si>
    <t>6250-101</t>
  </si>
  <si>
    <t>6250-104</t>
  </si>
  <si>
    <t>6250-131</t>
  </si>
  <si>
    <t>6250-132</t>
  </si>
  <si>
    <t>6250-133</t>
  </si>
  <si>
    <t>6250-134</t>
  </si>
  <si>
    <t>6250-151</t>
  </si>
  <si>
    <t>6250-154</t>
  </si>
  <si>
    <t>Rnd Adj</t>
  </si>
  <si>
    <t>Allocation by cost category based on 2014-2015 Budgets by Resource</t>
  </si>
  <si>
    <t>Cross Check with Balance Sheet</t>
  </si>
  <si>
    <t>6290-154</t>
  </si>
  <si>
    <t>Wyoming Property Taxes - LES LRS</t>
  </si>
  <si>
    <t>Colorado Property Taxes - LES LRS</t>
  </si>
  <si>
    <t>Part of 6250-131/132, see below for monthly detail</t>
  </si>
  <si>
    <t xml:space="preserve">Discontinued, MEAN now filing and </t>
  </si>
  <si>
    <t>paying for property taxes directly</t>
  </si>
  <si>
    <t>with respectively states</t>
  </si>
  <si>
    <t>Note:  starting 2014-2015 used amount in acct 7070-3 from Audit workpapers</t>
  </si>
  <si>
    <t>Schedule 3, Line 2, Schedule 7, Line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</si>
</sst>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 \ ;[Red]\(#,##0\)\ \ ;\—\ \ \ \ "/>
    <numFmt numFmtId="167" formatCode="mmmm\ d\,\ yyyy"/>
    <numFmt numFmtId="168" formatCode="_(* #,##0.000_);_(* \(#,##0.000\);_(* &quot;-&quot;???_);_(@_)"/>
    <numFmt numFmtId="169" formatCode="[$-409]mmmm\ d\,\ yyyy;@"/>
    <numFmt numFmtId="170" formatCode="_(* #,##0_);_(* \(#,##0\);_(* &quot;-&quot;???_);_(@_)"/>
  </numFmts>
  <fonts count="35" x14ac:knownFonts="1">
    <font>
      <sz val="10"/>
      <name val="Arial"/>
      <family val="2"/>
    </font>
    <font>
      <sz val="11"/>
      <color theme="1"/>
      <name val="Calibri"/>
      <family val="2"/>
      <scheme val="minor"/>
    </font>
    <font>
      <sz val="10"/>
      <name val="Arial"/>
      <family val="2"/>
    </font>
    <font>
      <b/>
      <sz val="10"/>
      <name val="Times New Roman"/>
      <family val="1"/>
    </font>
    <font>
      <b/>
      <sz val="10"/>
      <name val="Arial"/>
      <family val="2"/>
    </font>
    <font>
      <sz val="10"/>
      <name val="Times New Roman"/>
      <family val="1"/>
    </font>
    <font>
      <b/>
      <sz val="12"/>
      <name val="Arial"/>
      <family val="2"/>
    </font>
    <font>
      <sz val="12"/>
      <name val="Times New Roman"/>
      <family val="1"/>
    </font>
    <font>
      <b/>
      <sz val="12"/>
      <name val="Times New Roman"/>
      <family val="1"/>
    </font>
    <font>
      <b/>
      <sz val="10"/>
      <color indexed="10"/>
      <name val="Times New Roman"/>
      <family val="1"/>
    </font>
    <font>
      <sz val="11"/>
      <name val="Times New Roman"/>
      <family val="1"/>
    </font>
    <font>
      <b/>
      <sz val="11"/>
      <name val="Arial"/>
      <family val="2"/>
    </font>
    <font>
      <sz val="9"/>
      <name val="Times New Roman"/>
      <family val="1"/>
    </font>
    <font>
      <sz val="11"/>
      <name val="Arial"/>
      <family val="2"/>
    </font>
    <font>
      <b/>
      <sz val="10"/>
      <color indexed="10"/>
      <name val="Arial"/>
      <family val="2"/>
    </font>
    <font>
      <b/>
      <sz val="8"/>
      <color rgb="FF0000FF"/>
      <name val="Arial"/>
      <family val="2"/>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rgb="FFFF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8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Border="0" applyAlignment="0">
      <alignment horizontal="center" wrapText="1"/>
    </xf>
    <xf numFmtId="0" fontId="6" fillId="0" borderId="0"/>
    <xf numFmtId="0" fontId="3" fillId="0" borderId="0">
      <alignment horizontal="left" wrapText="1" indent="2"/>
    </xf>
    <xf numFmtId="0" fontId="5" fillId="0" borderId="0">
      <alignment horizontal="left" wrapText="1" indent="4"/>
    </xf>
    <xf numFmtId="41" fontId="5" fillId="0" borderId="0">
      <alignment wrapText="1"/>
    </xf>
    <xf numFmtId="0" fontId="5" fillId="0" borderId="0">
      <alignment horizontal="left" wrapText="1" indent="8"/>
    </xf>
    <xf numFmtId="41" fontId="5" fillId="0" borderId="1">
      <alignment wrapText="1"/>
    </xf>
    <xf numFmtId="42" fontId="5" fillId="0" borderId="2">
      <alignment wrapText="1"/>
    </xf>
    <xf numFmtId="42" fontId="5" fillId="0" borderId="0">
      <alignment wrapText="1"/>
    </xf>
    <xf numFmtId="9" fontId="5" fillId="0" borderId="0">
      <alignment wrapText="1"/>
    </xf>
    <xf numFmtId="9" fontId="5" fillId="0" borderId="2">
      <alignment wrapText="1"/>
    </xf>
    <xf numFmtId="9" fontId="5" fillId="0" borderId="1">
      <alignment wrapText="1"/>
    </xf>
    <xf numFmtId="41" fontId="10" fillId="0" borderId="0">
      <alignment wrapText="1"/>
    </xf>
    <xf numFmtId="42" fontId="10" fillId="0" borderId="2">
      <alignment wrapText="1"/>
    </xf>
    <xf numFmtId="9" fontId="10" fillId="0" borderId="0">
      <alignment wrapText="1"/>
    </xf>
    <xf numFmtId="9" fontId="10" fillId="0" borderId="2">
      <alignment wrapText="1"/>
    </xf>
    <xf numFmtId="9" fontId="10" fillId="0" borderId="1">
      <alignment wrapText="1"/>
    </xf>
    <xf numFmtId="41" fontId="10" fillId="0" borderId="1">
      <alignment wrapText="1"/>
    </xf>
    <xf numFmtId="42" fontId="10" fillId="0" borderId="0">
      <alignment wrapText="1"/>
    </xf>
    <xf numFmtId="0" fontId="11" fillId="0" borderId="4">
      <alignment horizontal="center" wrapText="1"/>
    </xf>
    <xf numFmtId="0" fontId="4" fillId="0" borderId="4">
      <alignment horizontal="center" wrapText="1"/>
    </xf>
    <xf numFmtId="0" fontId="10" fillId="0" borderId="0">
      <alignment horizontal="left" wrapText="1" indent="4"/>
    </xf>
    <xf numFmtId="0" fontId="5" fillId="0" borderId="0">
      <alignment horizontal="left" wrapText="1"/>
    </xf>
    <xf numFmtId="0" fontId="10" fillId="0" borderId="0">
      <alignment horizontal="left" wrapText="1" indent="5"/>
    </xf>
    <xf numFmtId="0" fontId="5" fillId="0" borderId="0">
      <alignment horizontal="left" wrapText="1" indent="1"/>
    </xf>
    <xf numFmtId="0" fontId="10" fillId="0" borderId="0">
      <alignment horizontal="left" wrapText="1" indent="6"/>
    </xf>
    <xf numFmtId="0" fontId="5" fillId="0" borderId="0">
      <alignment horizontal="left" wrapText="1" indent="2"/>
    </xf>
    <xf numFmtId="0" fontId="10" fillId="0" borderId="0">
      <alignment horizontal="left" wrapText="1" indent="5"/>
    </xf>
    <xf numFmtId="0" fontId="5" fillId="0" borderId="0">
      <alignment horizontal="left" wrapText="1" indent="3"/>
    </xf>
    <xf numFmtId="166" fontId="10" fillId="0" borderId="0" applyFill="0" applyBorder="0" applyAlignment="0" applyProtection="0"/>
    <xf numFmtId="0" fontId="5" fillId="0" borderId="0">
      <alignment horizontal="left" wrapText="1" indent="6"/>
    </xf>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6" applyNumberFormat="0" applyAlignment="0" applyProtection="0"/>
    <xf numFmtId="0" fontId="21" fillId="21" borderId="7" applyNumberFormat="0" applyAlignment="0" applyProtection="0"/>
    <xf numFmtId="44" fontId="2"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7" borderId="6" applyNumberFormat="0" applyAlignment="0" applyProtection="0"/>
    <xf numFmtId="0" fontId="28" fillId="0" borderId="11" applyNumberFormat="0" applyFill="0" applyAlignment="0" applyProtection="0"/>
    <xf numFmtId="0" fontId="29" fillId="22" borderId="0" applyNumberFormat="0" applyBorder="0" applyAlignment="0" applyProtection="0"/>
    <xf numFmtId="0" fontId="30" fillId="20" borderId="12" applyNumberFormat="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0" applyNumberFormat="0" applyFill="0" applyBorder="0" applyAlignment="0" applyProtection="0"/>
    <xf numFmtId="44" fontId="1" fillId="0" borderId="0" applyFont="0" applyFill="0" applyBorder="0" applyAlignment="0" applyProtection="0"/>
  </cellStyleXfs>
  <cellXfs count="209">
    <xf numFmtId="0" fontId="0" fillId="0" borderId="0" xfId="0"/>
    <xf numFmtId="0" fontId="3" fillId="0" borderId="0" xfId="0" applyFont="1" applyAlignment="1">
      <alignment horizontal="center" vertical="top" wrapText="1"/>
    </xf>
    <xf numFmtId="0" fontId="4" fillId="0" borderId="1" xfId="4" applyFont="1" applyBorder="1" applyAlignment="1">
      <alignment horizontal="center" wrapText="1"/>
    </xf>
    <xf numFmtId="0" fontId="5" fillId="0" borderId="0" xfId="0" applyFont="1"/>
    <xf numFmtId="0" fontId="6" fillId="0" borderId="0" xfId="5" applyFont="1" applyAlignment="1">
      <alignment vertical="center"/>
    </xf>
    <xf numFmtId="0" fontId="3" fillId="0" borderId="0" xfId="4" applyFont="1" applyBorder="1" applyAlignment="1">
      <alignment horizontal="center" wrapText="1"/>
    </xf>
    <xf numFmtId="0" fontId="3" fillId="0" borderId="0" xfId="5" applyFont="1"/>
    <xf numFmtId="0" fontId="3" fillId="0" borderId="0" xfId="6" applyFont="1">
      <alignment horizontal="left" wrapText="1" indent="2"/>
    </xf>
    <xf numFmtId="0" fontId="7" fillId="0" borderId="0" xfId="0" applyFont="1" applyAlignment="1">
      <alignment vertical="top" wrapText="1"/>
    </xf>
    <xf numFmtId="0" fontId="5" fillId="0" borderId="0" xfId="7" applyFont="1">
      <alignment horizontal="left" wrapText="1" indent="4"/>
    </xf>
    <xf numFmtId="165" fontId="5" fillId="0" borderId="0" xfId="1" applyNumberFormat="1" applyFont="1" applyFill="1" applyAlignment="1"/>
    <xf numFmtId="165" fontId="5" fillId="0" borderId="1" xfId="1" applyNumberFormat="1" applyFont="1" applyFill="1" applyBorder="1" applyAlignment="1"/>
    <xf numFmtId="0" fontId="5" fillId="0" borderId="0" xfId="0" applyFont="1" applyAlignment="1">
      <alignment horizontal="left" wrapText="1" indent="4"/>
    </xf>
    <xf numFmtId="165" fontId="5" fillId="0" borderId="0" xfId="8" applyNumberFormat="1" applyFont="1" applyFill="1" applyAlignment="1"/>
    <xf numFmtId="0" fontId="5" fillId="0" borderId="0" xfId="9" applyFont="1" applyAlignment="1">
      <alignment horizontal="left" indent="8"/>
    </xf>
    <xf numFmtId="165" fontId="5" fillId="0" borderId="1" xfId="10" applyNumberFormat="1" applyFont="1" applyFill="1" applyAlignment="1"/>
    <xf numFmtId="0" fontId="5" fillId="0" borderId="0" xfId="0" applyFont="1" applyAlignment="1">
      <alignment horizontal="left" wrapText="1" indent="8"/>
    </xf>
    <xf numFmtId="165" fontId="5" fillId="0" borderId="0" xfId="1" applyNumberFormat="1" applyFont="1" applyFill="1" applyAlignment="1">
      <alignment vertical="top"/>
    </xf>
    <xf numFmtId="0" fontId="5" fillId="0" borderId="0" xfId="7" applyFont="1" applyAlignment="1">
      <alignment horizontal="left" wrapText="1" indent="4"/>
    </xf>
    <xf numFmtId="165" fontId="5" fillId="0" borderId="0" xfId="0" applyNumberFormat="1" applyFont="1"/>
    <xf numFmtId="41" fontId="5" fillId="0" borderId="0" xfId="8" applyNumberFormat="1" applyFont="1" applyFill="1" applyAlignment="1"/>
    <xf numFmtId="164" fontId="5" fillId="0" borderId="2" xfId="11" applyNumberFormat="1" applyFont="1" applyAlignment="1"/>
    <xf numFmtId="164" fontId="5" fillId="0" borderId="0" xfId="0" applyNumberFormat="1" applyFont="1"/>
    <xf numFmtId="164" fontId="5" fillId="0" borderId="0" xfId="11" applyNumberFormat="1" applyFont="1" applyBorder="1" applyAlignment="1"/>
    <xf numFmtId="0" fontId="6" fillId="0" borderId="0" xfId="5" applyFont="1"/>
    <xf numFmtId="0" fontId="5" fillId="0" borderId="0" xfId="0" applyFont="1" applyBorder="1"/>
    <xf numFmtId="0" fontId="8" fillId="0" borderId="0" xfId="0" applyFont="1" applyAlignment="1">
      <alignment horizontal="left" wrapText="1" indent="2"/>
    </xf>
    <xf numFmtId="0" fontId="5" fillId="0" borderId="0" xfId="0" applyFont="1" applyAlignment="1"/>
    <xf numFmtId="165" fontId="5" fillId="0" borderId="0" xfId="1" applyNumberFormat="1" applyFont="1" applyAlignment="1"/>
    <xf numFmtId="165" fontId="5" fillId="0" borderId="1" xfId="1" applyNumberFormat="1" applyFont="1" applyBorder="1" applyAlignment="1"/>
    <xf numFmtId="165" fontId="5" fillId="0" borderId="0" xfId="0" applyNumberFormat="1" applyFont="1" applyAlignment="1"/>
    <xf numFmtId="165" fontId="5" fillId="0" borderId="3" xfId="0" applyNumberFormat="1" applyFont="1" applyBorder="1" applyAlignment="1"/>
    <xf numFmtId="165" fontId="5" fillId="0" borderId="0" xfId="0" applyNumberFormat="1" applyFont="1" applyBorder="1" applyAlignment="1"/>
    <xf numFmtId="164" fontId="5" fillId="0" borderId="2" xfId="2" applyNumberFormat="1" applyFont="1" applyBorder="1" applyAlignment="1"/>
    <xf numFmtId="0" fontId="5" fillId="0" borderId="0" xfId="0" applyFont="1" applyAlignment="1">
      <alignment horizontal="right"/>
    </xf>
    <xf numFmtId="164" fontId="5" fillId="0" borderId="0" xfId="1" applyNumberFormat="1" applyFont="1"/>
    <xf numFmtId="164" fontId="5" fillId="0" borderId="0" xfId="2" applyNumberFormat="1" applyFont="1"/>
    <xf numFmtId="0" fontId="3" fillId="0" borderId="0" xfId="0" applyFont="1" applyAlignment="1">
      <alignment horizontal="left" wrapText="1" indent="2"/>
    </xf>
    <xf numFmtId="0" fontId="4" fillId="0" borderId="1" xfId="0" applyFont="1" applyBorder="1" applyAlignment="1">
      <alignment horizontal="center" wrapText="1"/>
    </xf>
    <xf numFmtId="0" fontId="5" fillId="0" borderId="0" xfId="0" applyFont="1" applyAlignment="1">
      <alignment vertical="top" wrapText="1"/>
    </xf>
    <xf numFmtId="0" fontId="5" fillId="0" borderId="0" xfId="0" applyFont="1" applyAlignment="1">
      <alignment wrapText="1"/>
    </xf>
    <xf numFmtId="164" fontId="5" fillId="0" borderId="0" xfId="2" applyNumberFormat="1" applyFont="1" applyFill="1" applyAlignment="1">
      <alignment vertical="top"/>
    </xf>
    <xf numFmtId="0" fontId="5" fillId="0" borderId="0" xfId="0" applyFont="1" applyFill="1"/>
    <xf numFmtId="165" fontId="5" fillId="0" borderId="0" xfId="1" applyNumberFormat="1" applyFont="1" applyFill="1" applyBorder="1" applyAlignment="1"/>
    <xf numFmtId="165" fontId="5" fillId="0" borderId="0" xfId="1" applyNumberFormat="1" applyFont="1" applyBorder="1" applyAlignment="1"/>
    <xf numFmtId="41" fontId="5" fillId="0" borderId="0" xfId="8" applyFont="1" applyAlignment="1"/>
    <xf numFmtId="164" fontId="5" fillId="0" borderId="0" xfId="2" applyNumberFormat="1" applyFont="1" applyBorder="1" applyAlignment="1"/>
    <xf numFmtId="0" fontId="5" fillId="0" borderId="0" xfId="0" applyFont="1" applyBorder="1" applyAlignment="1"/>
    <xf numFmtId="43" fontId="5" fillId="0" borderId="0" xfId="1" applyNumberFormat="1" applyFont="1"/>
    <xf numFmtId="165" fontId="5" fillId="0" borderId="0" xfId="1" applyNumberFormat="1" applyFont="1"/>
    <xf numFmtId="0" fontId="4" fillId="0" borderId="1" xfId="24" applyFont="1" applyBorder="1">
      <alignment horizontal="center" wrapText="1"/>
    </xf>
    <xf numFmtId="0" fontId="4" fillId="0" borderId="1" xfId="24" applyFont="1" applyBorder="1" applyAlignment="1">
      <alignment horizontal="center"/>
    </xf>
    <xf numFmtId="167" fontId="4" fillId="0" borderId="0" xfId="0" applyNumberFormat="1" applyFont="1" applyAlignment="1">
      <alignment horizontal="center" wrapText="1"/>
    </xf>
    <xf numFmtId="0" fontId="9" fillId="0" borderId="0" xfId="0" applyFont="1" applyFill="1" applyAlignment="1">
      <alignment horizontal="center"/>
    </xf>
    <xf numFmtId="164" fontId="5" fillId="0" borderId="0" xfId="2" applyNumberFormat="1" applyFont="1" applyFill="1" applyBorder="1" applyAlignment="1"/>
    <xf numFmtId="41" fontId="5" fillId="0" borderId="0" xfId="1" applyNumberFormat="1" applyFont="1" applyFill="1" applyBorder="1" applyAlignment="1"/>
    <xf numFmtId="41" fontId="5" fillId="0" borderId="0" xfId="8" applyNumberFormat="1" applyFont="1" applyFill="1" applyBorder="1" applyAlignment="1"/>
    <xf numFmtId="168" fontId="5" fillId="0" borderId="0" xfId="8" applyNumberFormat="1" applyFont="1" applyFill="1" applyBorder="1" applyAlignment="1"/>
    <xf numFmtId="41" fontId="5" fillId="0" borderId="0" xfId="8" applyFont="1" applyFill="1" applyBorder="1" applyAlignment="1"/>
    <xf numFmtId="0" fontId="5" fillId="0" borderId="0" xfId="0" applyFont="1" applyAlignment="1">
      <alignment horizontal="left" wrapText="1" indent="6"/>
    </xf>
    <xf numFmtId="0" fontId="5" fillId="0" borderId="0" xfId="0" applyFont="1" applyFill="1" applyBorder="1"/>
    <xf numFmtId="0" fontId="10" fillId="0" borderId="0" xfId="26" applyFont="1">
      <alignment horizontal="left" wrapText="1"/>
    </xf>
    <xf numFmtId="164" fontId="10" fillId="0" borderId="0" xfId="2" applyNumberFormat="1" applyFont="1" applyFill="1" applyAlignment="1"/>
    <xf numFmtId="164" fontId="10" fillId="0" borderId="0" xfId="2" applyNumberFormat="1" applyFont="1" applyFill="1" applyBorder="1" applyAlignment="1"/>
    <xf numFmtId="165" fontId="10" fillId="0" borderId="0" xfId="1" applyNumberFormat="1" applyFont="1" applyFill="1" applyAlignment="1"/>
    <xf numFmtId="165" fontId="10" fillId="0" borderId="0" xfId="1" applyNumberFormat="1" applyFont="1" applyFill="1" applyBorder="1" applyAlignment="1"/>
    <xf numFmtId="0" fontId="10" fillId="0" borderId="0" xfId="26" applyFont="1" applyAlignment="1">
      <alignment horizontal="left" wrapText="1" indent="1"/>
    </xf>
    <xf numFmtId="165" fontId="10" fillId="0" borderId="1" xfId="1" applyNumberFormat="1" applyFont="1" applyFill="1" applyBorder="1" applyAlignment="1"/>
    <xf numFmtId="41" fontId="10" fillId="0" borderId="0" xfId="8" applyNumberFormat="1" applyFont="1" applyFill="1" applyBorder="1" applyAlignment="1"/>
    <xf numFmtId="41" fontId="10" fillId="0" borderId="3" xfId="8" applyNumberFormat="1" applyFont="1" applyFill="1" applyBorder="1" applyAlignment="1"/>
    <xf numFmtId="41" fontId="10" fillId="0" borderId="0" xfId="1" applyNumberFormat="1" applyFont="1" applyFill="1" applyAlignment="1"/>
    <xf numFmtId="41" fontId="10" fillId="0" borderId="0" xfId="1" applyNumberFormat="1" applyFont="1" applyFill="1" applyBorder="1" applyAlignment="1"/>
    <xf numFmtId="43" fontId="10" fillId="0" borderId="0" xfId="1" applyFont="1" applyFill="1" applyBorder="1" applyAlignment="1"/>
    <xf numFmtId="43" fontId="10" fillId="0" borderId="0" xfId="1" applyFont="1" applyFill="1" applyAlignment="1"/>
    <xf numFmtId="41" fontId="10" fillId="0" borderId="1" xfId="1" applyNumberFormat="1" applyFont="1" applyFill="1" applyBorder="1" applyAlignment="1"/>
    <xf numFmtId="41" fontId="10" fillId="0" borderId="1" xfId="8" applyNumberFormat="1" applyFont="1" applyFill="1" applyBorder="1" applyAlignment="1"/>
    <xf numFmtId="43" fontId="10" fillId="0" borderId="1" xfId="1" applyFont="1" applyFill="1" applyBorder="1" applyAlignment="1"/>
    <xf numFmtId="41" fontId="10" fillId="0" borderId="0" xfId="8" applyFont="1" applyFill="1" applyAlignment="1"/>
    <xf numFmtId="41" fontId="10" fillId="0" borderId="0" xfId="8" applyFont="1" applyFill="1" applyBorder="1" applyAlignment="1"/>
    <xf numFmtId="41" fontId="10" fillId="0" borderId="3" xfId="8" applyFont="1" applyFill="1" applyBorder="1" applyAlignment="1"/>
    <xf numFmtId="164" fontId="10" fillId="0" borderId="2" xfId="2" applyNumberFormat="1" applyFont="1" applyFill="1" applyBorder="1" applyAlignment="1"/>
    <xf numFmtId="0" fontId="3" fillId="0" borderId="0" xfId="0" applyFont="1"/>
    <xf numFmtId="164" fontId="5" fillId="0" borderId="5" xfId="0" applyNumberFormat="1" applyFont="1" applyBorder="1"/>
    <xf numFmtId="0" fontId="10" fillId="0" borderId="0" xfId="0" applyFont="1"/>
    <xf numFmtId="0" fontId="11" fillId="0" borderId="1"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left" indent="1"/>
    </xf>
    <xf numFmtId="0" fontId="10" fillId="0" borderId="0" xfId="0" applyFont="1" applyFill="1"/>
    <xf numFmtId="0" fontId="10" fillId="0" borderId="0" xfId="7" applyFont="1" applyAlignment="1">
      <alignment horizontal="left" wrapText="1" indent="2"/>
    </xf>
    <xf numFmtId="164" fontId="10" fillId="0" borderId="0" xfId="2" applyNumberFormat="1" applyFont="1" applyAlignment="1"/>
    <xf numFmtId="165" fontId="10" fillId="0" borderId="0" xfId="1" applyNumberFormat="1" applyFont="1" applyAlignment="1"/>
    <xf numFmtId="164" fontId="10" fillId="0" borderId="3" xfId="2" applyNumberFormat="1" applyFont="1" applyBorder="1" applyAlignment="1"/>
    <xf numFmtId="165" fontId="10" fillId="0" borderId="1" xfId="1" applyNumberFormat="1" applyFont="1" applyBorder="1" applyAlignment="1"/>
    <xf numFmtId="165" fontId="10" fillId="0" borderId="0" xfId="1" applyNumberFormat="1" applyFont="1" applyBorder="1" applyAlignment="1"/>
    <xf numFmtId="0" fontId="10" fillId="0" borderId="0" xfId="7" applyFont="1">
      <alignment horizontal="left" wrapText="1" indent="4"/>
    </xf>
    <xf numFmtId="41" fontId="10" fillId="0" borderId="0" xfId="0" applyNumberFormat="1" applyFont="1" applyAlignment="1"/>
    <xf numFmtId="41" fontId="10" fillId="0" borderId="0" xfId="0" applyNumberFormat="1" applyFont="1" applyFill="1" applyBorder="1" applyAlignment="1"/>
    <xf numFmtId="164" fontId="10" fillId="0" borderId="2" xfId="2" applyNumberFormat="1" applyFont="1" applyBorder="1" applyAlignment="1"/>
    <xf numFmtId="0" fontId="13" fillId="0" borderId="0" xfId="0" applyFont="1"/>
    <xf numFmtId="0" fontId="13" fillId="0" borderId="0" xfId="0" applyFont="1" applyAlignment="1"/>
    <xf numFmtId="0" fontId="13" fillId="0" borderId="0" xfId="0" applyFont="1" applyFill="1" applyBorder="1" applyAlignment="1"/>
    <xf numFmtId="164" fontId="5" fillId="0" borderId="0" xfId="2" applyNumberFormat="1" applyFont="1" applyFill="1" applyBorder="1"/>
    <xf numFmtId="165" fontId="5" fillId="0" borderId="5" xfId="0" applyNumberFormat="1" applyFont="1" applyBorder="1"/>
    <xf numFmtId="0" fontId="8" fillId="0" borderId="0" xfId="0" applyFont="1" applyBorder="1" applyAlignment="1">
      <alignment horizontal="center"/>
    </xf>
    <xf numFmtId="165" fontId="10" fillId="0" borderId="0" xfId="2" applyNumberFormat="1" applyFont="1" applyAlignment="1"/>
    <xf numFmtId="164" fontId="10" fillId="0" borderId="0" xfId="2" applyNumberFormat="1" applyFont="1" applyBorder="1" applyAlignment="1"/>
    <xf numFmtId="164" fontId="10" fillId="0" borderId="0" xfId="1" applyNumberFormat="1" applyFont="1" applyBorder="1" applyAlignment="1"/>
    <xf numFmtId="164" fontId="13" fillId="0" borderId="0" xfId="0" applyNumberFormat="1" applyFont="1" applyAlignment="1"/>
    <xf numFmtId="164" fontId="13" fillId="0" borderId="0" xfId="0" applyNumberFormat="1" applyFont="1" applyBorder="1" applyAlignment="1"/>
    <xf numFmtId="164" fontId="10" fillId="0" borderId="2" xfId="0" applyNumberFormat="1" applyFont="1" applyBorder="1" applyAlignment="1"/>
    <xf numFmtId="164" fontId="10" fillId="0" borderId="0" xfId="0" applyNumberFormat="1" applyFont="1" applyBorder="1" applyAlignment="1"/>
    <xf numFmtId="9" fontId="5" fillId="0" borderId="0" xfId="3" applyFont="1"/>
    <xf numFmtId="165" fontId="0" fillId="0" borderId="0" xfId="1" applyNumberFormat="1" applyFont="1"/>
    <xf numFmtId="165" fontId="0" fillId="0" borderId="0" xfId="1" applyNumberFormat="1" applyFont="1" applyBorder="1"/>
    <xf numFmtId="0" fontId="0" fillId="0" borderId="0" xfId="0" applyAlignment="1">
      <alignment horizontal="center"/>
    </xf>
    <xf numFmtId="0" fontId="0" fillId="0" borderId="1" xfId="0" applyBorder="1" applyAlignment="1">
      <alignment horizontal="center"/>
    </xf>
    <xf numFmtId="0" fontId="4" fillId="0" borderId="0" xfId="0" applyFont="1" applyBorder="1" applyAlignment="1">
      <alignment horizontal="center"/>
    </xf>
    <xf numFmtId="0" fontId="0" fillId="0" borderId="0" xfId="0" applyBorder="1"/>
    <xf numFmtId="0" fontId="0" fillId="0" borderId="0" xfId="0" applyFill="1" applyBorder="1"/>
    <xf numFmtId="169" fontId="4" fillId="0" borderId="3" xfId="0" quotePrefix="1" applyNumberFormat="1" applyFont="1" applyBorder="1" applyAlignment="1">
      <alignment horizontal="center" wrapText="1"/>
    </xf>
    <xf numFmtId="169" fontId="4" fillId="0" borderId="1" xfId="0" quotePrefix="1" applyNumberFormat="1" applyFont="1" applyBorder="1" applyAlignment="1">
      <alignment horizontal="center" wrapText="1"/>
    </xf>
    <xf numFmtId="0" fontId="4" fillId="0" borderId="1" xfId="0" applyFont="1" applyBorder="1" applyAlignment="1">
      <alignment horizontal="center"/>
    </xf>
    <xf numFmtId="0" fontId="14" fillId="0" borderId="0" xfId="0" applyFont="1" applyFill="1" applyBorder="1"/>
    <xf numFmtId="0" fontId="5" fillId="0" borderId="0" xfId="0" applyFont="1" applyBorder="1" applyAlignment="1">
      <alignment horizontal="left" vertical="top" wrapText="1"/>
    </xf>
    <xf numFmtId="164" fontId="5" fillId="0" borderId="0" xfId="2" applyNumberFormat="1" applyFont="1" applyFill="1" applyAlignment="1"/>
    <xf numFmtId="164" fontId="0" fillId="0" borderId="0" xfId="2" applyNumberFormat="1" applyFont="1" applyFill="1" applyAlignment="1"/>
    <xf numFmtId="0" fontId="0" fillId="0" borderId="0" xfId="0" applyFill="1" applyAlignment="1"/>
    <xf numFmtId="0" fontId="5" fillId="0" borderId="0" xfId="0" applyFont="1" applyBorder="1" applyAlignment="1">
      <alignment horizontal="justify" vertical="top" wrapText="1"/>
    </xf>
    <xf numFmtId="165" fontId="0" fillId="0" borderId="0" xfId="0" applyNumberFormat="1" applyFill="1" applyAlignment="1"/>
    <xf numFmtId="42" fontId="5" fillId="0" borderId="0" xfId="2" applyNumberFormat="1" applyFont="1" applyFill="1" applyAlignment="1"/>
    <xf numFmtId="165" fontId="5" fillId="0" borderId="0" xfId="2" applyNumberFormat="1" applyFont="1" applyFill="1" applyAlignment="1"/>
    <xf numFmtId="44" fontId="5" fillId="0" borderId="0" xfId="2" applyFont="1" applyFill="1" applyAlignment="1"/>
    <xf numFmtId="0" fontId="2" fillId="0" borderId="0" xfId="0" applyFont="1" applyBorder="1" applyAlignment="1">
      <alignment horizontal="left" vertical="top"/>
    </xf>
    <xf numFmtId="165" fontId="0" fillId="0" borderId="0" xfId="1" applyNumberFormat="1" applyFont="1" applyFill="1" applyAlignment="1"/>
    <xf numFmtId="165" fontId="0" fillId="0" borderId="3" xfId="0" applyNumberFormat="1" applyFill="1" applyBorder="1" applyAlignment="1"/>
    <xf numFmtId="0" fontId="0" fillId="0" borderId="3" xfId="0" applyBorder="1"/>
    <xf numFmtId="0" fontId="3" fillId="0" borderId="0" xfId="0" applyFont="1" applyAlignment="1">
      <alignment horizontal="left" vertical="top" wrapText="1"/>
    </xf>
    <xf numFmtId="165" fontId="3" fillId="0" borderId="1" xfId="1" applyNumberFormat="1" applyFont="1" applyFill="1" applyBorder="1" applyAlignment="1"/>
    <xf numFmtId="165" fontId="3" fillId="0" borderId="0" xfId="1" applyNumberFormat="1" applyFont="1" applyFill="1" applyAlignment="1"/>
    <xf numFmtId="165" fontId="3" fillId="0" borderId="0" xfId="1" applyNumberFormat="1" applyFont="1" applyFill="1" applyAlignment="1">
      <alignment horizontal="left"/>
    </xf>
    <xf numFmtId="165" fontId="3" fillId="0" borderId="0" xfId="1" applyNumberFormat="1" applyFont="1" applyAlignment="1">
      <alignment horizontal="left" vertical="top"/>
    </xf>
    <xf numFmtId="165" fontId="3" fillId="0" borderId="1" xfId="1" applyNumberFormat="1" applyFont="1" applyBorder="1" applyAlignment="1">
      <alignment horizontal="left" vertical="top"/>
    </xf>
    <xf numFmtId="0" fontId="4" fillId="0" borderId="0" xfId="0" applyFont="1"/>
    <xf numFmtId="165" fontId="5" fillId="0" borderId="0" xfId="1" applyNumberFormat="1" applyFont="1" applyBorder="1" applyAlignment="1">
      <alignment horizontal="left"/>
    </xf>
    <xf numFmtId="164" fontId="5" fillId="0" borderId="0" xfId="0" applyNumberFormat="1" applyFont="1" applyBorder="1" applyAlignment="1">
      <alignment horizontal="left"/>
    </xf>
    <xf numFmtId="165" fontId="5" fillId="0" borderId="3" xfId="1" applyNumberFormat="1" applyFont="1" applyBorder="1" applyAlignment="1"/>
    <xf numFmtId="0" fontId="2" fillId="0" borderId="0" xfId="0" applyFont="1" applyFill="1" applyBorder="1"/>
    <xf numFmtId="164" fontId="0" fillId="0" borderId="0" xfId="0" applyNumberFormat="1"/>
    <xf numFmtId="0" fontId="5" fillId="0" borderId="0" xfId="0" applyFont="1" applyAlignment="1">
      <alignment horizontal="center"/>
    </xf>
    <xf numFmtId="0" fontId="0" fillId="0" borderId="0" xfId="0" applyFill="1"/>
    <xf numFmtId="0" fontId="11" fillId="0" borderId="0" xfId="0" applyFont="1" applyFill="1" applyBorder="1" applyAlignment="1">
      <alignment horizontal="center"/>
    </xf>
    <xf numFmtId="41" fontId="5" fillId="0" borderId="3" xfId="0" applyNumberFormat="1" applyFont="1" applyFill="1" applyBorder="1" applyAlignment="1"/>
    <xf numFmtId="41" fontId="5" fillId="0" borderId="0" xfId="0" applyNumberFormat="1" applyFont="1" applyFill="1" applyBorder="1" applyAlignment="1"/>
    <xf numFmtId="0" fontId="2" fillId="0" borderId="0" xfId="0" applyFont="1"/>
    <xf numFmtId="0" fontId="2" fillId="0" borderId="0" xfId="0" applyFont="1" applyFill="1" applyAlignment="1"/>
    <xf numFmtId="0" fontId="2" fillId="0" borderId="0" xfId="0" applyFont="1" applyFill="1" applyBorder="1" applyAlignment="1"/>
    <xf numFmtId="0" fontId="15" fillId="0" borderId="0" xfId="0" quotePrefix="1" applyNumberFormat="1" applyFont="1" applyFill="1" applyAlignment="1">
      <alignment horizontal="center"/>
    </xf>
    <xf numFmtId="17" fontId="0" fillId="0" borderId="0" xfId="0" applyNumberFormat="1"/>
    <xf numFmtId="165" fontId="0" fillId="0" borderId="0" xfId="0" applyNumberFormat="1"/>
    <xf numFmtId="0" fontId="16" fillId="0" borderId="0" xfId="0" applyFont="1"/>
    <xf numFmtId="3" fontId="5" fillId="0" borderId="0" xfId="0" applyNumberFormat="1" applyFont="1"/>
    <xf numFmtId="9" fontId="5" fillId="0" borderId="0" xfId="0" applyNumberFormat="1" applyFont="1" applyFill="1"/>
    <xf numFmtId="0" fontId="0" fillId="0" borderId="1" xfId="0" applyBorder="1" applyAlignment="1">
      <alignment horizontal="center"/>
    </xf>
    <xf numFmtId="0" fontId="0" fillId="0" borderId="1" xfId="0" applyBorder="1"/>
    <xf numFmtId="164" fontId="0" fillId="0" borderId="0" xfId="2" applyNumberFormat="1" applyFont="1"/>
    <xf numFmtId="164" fontId="0" fillId="0" borderId="5" xfId="2" applyNumberFormat="1" applyFont="1" applyBorder="1"/>
    <xf numFmtId="14" fontId="0" fillId="0" borderId="1" xfId="0" applyNumberFormat="1" applyBorder="1" applyAlignment="1">
      <alignment horizontal="center"/>
    </xf>
    <xf numFmtId="164" fontId="5" fillId="0" borderId="2" xfId="0" applyNumberFormat="1" applyFont="1" applyBorder="1"/>
    <xf numFmtId="164" fontId="0" fillId="0" borderId="2" xfId="2" applyNumberFormat="1" applyFont="1" applyBorder="1"/>
    <xf numFmtId="164" fontId="4" fillId="0" borderId="5" xfId="0" applyNumberFormat="1" applyFont="1" applyBorder="1"/>
    <xf numFmtId="164" fontId="5" fillId="0" borderId="5" xfId="2" applyNumberFormat="1" applyFont="1" applyBorder="1"/>
    <xf numFmtId="164" fontId="0" fillId="0" borderId="0" xfId="2" applyNumberFormat="1" applyFont="1" applyBorder="1"/>
    <xf numFmtId="164" fontId="0" fillId="0" borderId="0" xfId="1" applyNumberFormat="1" applyFont="1"/>
    <xf numFmtId="165" fontId="5" fillId="0" borderId="0" xfId="0" applyNumberFormat="1" applyFont="1" applyBorder="1"/>
    <xf numFmtId="0" fontId="12" fillId="0" borderId="0" xfId="0" applyFont="1" applyBorder="1" applyAlignment="1">
      <alignment horizontal="left" wrapText="1" indent="6"/>
    </xf>
    <xf numFmtId="0" fontId="4" fillId="0" borderId="0" xfId="24" applyFont="1" applyBorder="1">
      <alignment horizontal="center" wrapText="1"/>
    </xf>
    <xf numFmtId="0" fontId="4" fillId="0" borderId="0" xfId="24" applyFont="1" applyBorder="1" applyAlignment="1">
      <alignment horizontal="center"/>
    </xf>
    <xf numFmtId="167" fontId="4" fillId="0" borderId="0" xfId="0" applyNumberFormat="1" applyFont="1" applyBorder="1" applyAlignment="1">
      <alignment horizontal="center" wrapText="1"/>
    </xf>
    <xf numFmtId="0" fontId="12" fillId="0" borderId="0" xfId="0" applyFont="1" applyBorder="1" applyAlignment="1">
      <alignment wrapText="1"/>
    </xf>
    <xf numFmtId="0" fontId="5" fillId="0" borderId="0" xfId="26" applyFont="1" applyBorder="1">
      <alignment horizontal="left" wrapText="1"/>
    </xf>
    <xf numFmtId="0" fontId="3" fillId="0" borderId="0" xfId="0" applyFont="1" applyBorder="1"/>
    <xf numFmtId="168" fontId="5" fillId="0" borderId="0" xfId="1" applyNumberFormat="1" applyFont="1" applyFill="1" applyBorder="1" applyAlignment="1"/>
    <xf numFmtId="6" fontId="5" fillId="0" borderId="0" xfId="8" applyNumberFormat="1" applyFont="1" applyFill="1" applyBorder="1" applyAlignment="1"/>
    <xf numFmtId="3" fontId="5" fillId="0" borderId="0" xfId="0" applyNumberFormat="1" applyFont="1" applyBorder="1"/>
    <xf numFmtId="6" fontId="5" fillId="0" borderId="0" xfId="0" applyNumberFormat="1" applyFont="1" applyBorder="1"/>
    <xf numFmtId="165" fontId="5" fillId="0" borderId="14" xfId="1" applyNumberFormat="1" applyFont="1" applyFill="1" applyBorder="1" applyAlignment="1"/>
    <xf numFmtId="3" fontId="5" fillId="0" borderId="14" xfId="0" applyNumberFormat="1" applyFont="1" applyBorder="1"/>
    <xf numFmtId="6" fontId="5" fillId="0" borderId="2" xfId="0" applyNumberFormat="1" applyFont="1" applyBorder="1"/>
    <xf numFmtId="165" fontId="5" fillId="0" borderId="0" xfId="1" applyNumberFormat="1" applyFont="1" applyFill="1"/>
    <xf numFmtId="165" fontId="5" fillId="0" borderId="0" xfId="1" applyNumberFormat="1" applyFont="1" applyFill="1" applyBorder="1"/>
    <xf numFmtId="165" fontId="5" fillId="0" borderId="14" xfId="1" applyNumberFormat="1" applyFont="1" applyBorder="1"/>
    <xf numFmtId="165" fontId="5" fillId="0" borderId="2" xfId="1" applyNumberFormat="1" applyFont="1" applyBorder="1"/>
    <xf numFmtId="0" fontId="5" fillId="0" borderId="0" xfId="0" applyFont="1" applyFill="1" applyAlignment="1">
      <alignment horizontal="left"/>
    </xf>
    <xf numFmtId="164" fontId="5" fillId="0" borderId="0" xfId="2" applyNumberFormat="1" applyFont="1" applyFill="1"/>
    <xf numFmtId="170" fontId="5" fillId="0" borderId="0" xfId="8" applyNumberFormat="1" applyFont="1" applyFill="1" applyBorder="1" applyAlignment="1"/>
    <xf numFmtId="170" fontId="5" fillId="0" borderId="0" xfId="1" applyNumberFormat="1" applyFont="1" applyFill="1" applyBorder="1" applyAlignment="1"/>
    <xf numFmtId="17" fontId="0" fillId="23" borderId="0" xfId="0" applyNumberFormat="1" applyFill="1"/>
    <xf numFmtId="164" fontId="0" fillId="23" borderId="0" xfId="2" applyNumberFormat="1" applyFont="1" applyFill="1"/>
    <xf numFmtId="165" fontId="0" fillId="23" borderId="0" xfId="1" applyNumberFormat="1" applyFont="1" applyFill="1"/>
    <xf numFmtId="17" fontId="34" fillId="23" borderId="0" xfId="0" applyNumberFormat="1" applyFont="1" applyFill="1"/>
    <xf numFmtId="165" fontId="34" fillId="23" borderId="0" xfId="1" applyNumberFormat="1" applyFont="1" applyFill="1"/>
    <xf numFmtId="0" fontId="34" fillId="0" borderId="0" xfId="0" applyFont="1"/>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0" fillId="0" borderId="1" xfId="0" applyBorder="1" applyAlignment="1">
      <alignment horizontal="center"/>
    </xf>
    <xf numFmtId="164" fontId="5" fillId="0" borderId="5" xfId="0" applyNumberFormat="1" applyFont="1" applyFill="1" applyBorder="1"/>
  </cellXfs>
  <cellStyles count="83">
    <cellStyle name="20% - Accent1 2" xfId="40"/>
    <cellStyle name="20% - Accent2 2" xfId="41"/>
    <cellStyle name="20% - Accent3 2" xfId="42"/>
    <cellStyle name="20% - Accent4 2" xfId="43"/>
    <cellStyle name="20% - Accent5 2" xfId="44"/>
    <cellStyle name="20% - Accent6 2" xfId="45"/>
    <cellStyle name="40% - Accent1 2" xfId="46"/>
    <cellStyle name="40% - Accent2 2" xfId="47"/>
    <cellStyle name="40% - Accent3 2" xfId="48"/>
    <cellStyle name="40% - Accent4 2" xfId="49"/>
    <cellStyle name="40% - Accent5 2" xfId="50"/>
    <cellStyle name="40% - Accent6 2" xfId="51"/>
    <cellStyle name="60% - Accent1 2" xfId="52"/>
    <cellStyle name="60% - Accent2 2" xfId="53"/>
    <cellStyle name="60% - Accent3 2" xfId="54"/>
    <cellStyle name="60% - Accent4 2" xfId="55"/>
    <cellStyle name="60% - Accent5 2" xfId="56"/>
    <cellStyle name="60% - Accent6 2" xfId="57"/>
    <cellStyle name="Accent1 2" xfId="58"/>
    <cellStyle name="Accent2 2" xfId="59"/>
    <cellStyle name="Accent3 2" xfId="60"/>
    <cellStyle name="Accent4 2" xfId="61"/>
    <cellStyle name="Accent5 2" xfId="62"/>
    <cellStyle name="Accent6 2" xfId="63"/>
    <cellStyle name="Amount" xfId="8"/>
    <cellStyle name="Amount - $" xfId="12"/>
    <cellStyle name="Amount - $ Double Underline" xfId="11"/>
    <cellStyle name="Amount - %" xfId="13"/>
    <cellStyle name="Amount - % Double Underline" xfId="14"/>
    <cellStyle name="Amount - % Single Underline" xfId="15"/>
    <cellStyle name="Amount - Single Underline" xfId="10"/>
    <cellStyle name="Bad 2" xfId="64"/>
    <cellStyle name="Calculation 2" xfId="65"/>
    <cellStyle name="Check Cell 2" xfId="66"/>
    <cellStyle name="Comma" xfId="1" builtinId="3"/>
    <cellStyle name="Comma 2" xfId="39"/>
    <cellStyle name="Comma 3" xfId="36"/>
    <cellStyle name="Currency" xfId="2" builtinId="4"/>
    <cellStyle name="Currency 2" xfId="67"/>
    <cellStyle name="Currency 3" xfId="82"/>
    <cellStyle name="Explanatory Text 2" xfId="68"/>
    <cellStyle name="Good 2" xfId="69"/>
    <cellStyle name="Heading 1 2" xfId="70"/>
    <cellStyle name="Heading 2 2" xfId="71"/>
    <cellStyle name="Heading 3 2" xfId="72"/>
    <cellStyle name="Heading 4 2" xfId="73"/>
    <cellStyle name="Input 2" xfId="74"/>
    <cellStyle name="Linked Cell 2" xfId="75"/>
    <cellStyle name="Neutral 2" xfId="76"/>
    <cellStyle name="Normal" xfId="0" builtinId="0"/>
    <cellStyle name="Normal 2" xfId="38"/>
    <cellStyle name="Normal 3" xfId="35"/>
    <cellStyle name="Notes - Amount" xfId="16"/>
    <cellStyle name="Notes - Amount - $ Double Underline" xfId="17"/>
    <cellStyle name="Notes - Amount - %" xfId="18"/>
    <cellStyle name="Notes - Amount - % Double Underline" xfId="19"/>
    <cellStyle name="Notes - Amount - % Single Underline" xfId="20"/>
    <cellStyle name="Notes - Amount - Single Underline" xfId="21"/>
    <cellStyle name="Notes - Amount $" xfId="22"/>
    <cellStyle name="Notes - Column Header" xfId="23"/>
    <cellStyle name="Notes - Column Header (10)" xfId="24"/>
    <cellStyle name="Notes - Line Item 1" xfId="25"/>
    <cellStyle name="Notes - Line Item 1 (10)" xfId="26"/>
    <cellStyle name="Notes - Line Item 2" xfId="27"/>
    <cellStyle name="Notes - Line Item 2 (10)" xfId="28"/>
    <cellStyle name="Notes - Line Item 3" xfId="29"/>
    <cellStyle name="Notes - Line Item 3 (10)" xfId="30"/>
    <cellStyle name="Notes - Line Item 4" xfId="31"/>
    <cellStyle name="Notes - Line Item 4 (10)" xfId="32"/>
    <cellStyle name="Number" xfId="33"/>
    <cellStyle name="Output 2" xfId="77"/>
    <cellStyle name="Percent" xfId="3" builtinId="5"/>
    <cellStyle name="Percent 2" xfId="78"/>
    <cellStyle name="Percent 3" xfId="37"/>
    <cellStyle name="Statements - Column Header" xfId="4"/>
    <cellStyle name="Statements - Line Item 1" xfId="7"/>
    <cellStyle name="Statements - Line Item 2" xfId="34"/>
    <cellStyle name="Statements - Line Item 3" xfId="9"/>
    <cellStyle name="Statements - Major Caption" xfId="6"/>
    <cellStyle name="Statements - Subhead One" xfId="5"/>
    <cellStyle name="Title 2" xfId="79"/>
    <cellStyle name="Total 2"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TA\CLIENTS\62700%20-%20NMPP\2007\MEAN\500%20-%20699%20Reporting\560%20-%20CFS%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udit\BKD14Audit%20-%20Archive%203.31.19\MEAN\MEAN%20Linked%20FS%20and%20Notes%2013-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daugherty\AppData\Local\Microsoft\Windows\Temporary%20Internet%20Files\Content.Outlook\QEWP2XYO\Cash%20Flow%20wksht-Indi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ize"/>
      <sheetName val="Indirect method"/>
      <sheetName val="Direct method - GASB"/>
    </sheetNames>
    <sheetDataSet>
      <sheetData sheetId="0"/>
      <sheetData sheetId="1"/>
      <sheetData sheetId="2">
        <row r="1">
          <cell r="A1" t="str">
            <v xml:space="preserve">Client:  </v>
          </cell>
        </row>
        <row r="2">
          <cell r="A2" t="str">
            <v xml:space="preserve">Period Ending:  </v>
          </cell>
        </row>
        <row r="3">
          <cell r="A3" t="str">
            <v>CASH FLOW WORKSHEET</v>
          </cell>
        </row>
        <row r="5">
          <cell r="L5" t="str">
            <v>PREPAID</v>
          </cell>
          <cell r="N5" t="str">
            <v>INVESTMENT</v>
          </cell>
          <cell r="P5" t="str">
            <v>CASH VALUE</v>
          </cell>
        </row>
        <row r="6">
          <cell r="B6" t="str">
            <v>CASH &amp; CASH</v>
          </cell>
          <cell r="D6" t="str">
            <v>MRKT SEC.</v>
          </cell>
          <cell r="F6" t="str">
            <v>ACCOUNTS</v>
          </cell>
          <cell r="H6" t="str">
            <v>NOTES</v>
          </cell>
          <cell r="L6" t="str">
            <v>EXPENSES</v>
          </cell>
          <cell r="N6" t="str">
            <v>IN</v>
          </cell>
          <cell r="P6" t="str">
            <v xml:space="preserve">LIFE </v>
          </cell>
        </row>
        <row r="7">
          <cell r="B7" t="str">
            <v>EQUIVALENTS</v>
          </cell>
          <cell r="D7" t="str">
            <v>AFS / HTM</v>
          </cell>
          <cell r="F7" t="str">
            <v>RECEIVABLE</v>
          </cell>
          <cell r="H7" t="str">
            <v>RECEIVABLE</v>
          </cell>
          <cell r="J7" t="str">
            <v>INVENTORIES</v>
          </cell>
          <cell r="L7" t="str">
            <v>AND OTHER</v>
          </cell>
          <cell r="N7" t="str">
            <v>AFFILIATES</v>
          </cell>
          <cell r="P7" t="str">
            <v>INSURANCE</v>
          </cell>
        </row>
        <row r="9">
          <cell r="A9" t="str">
            <v xml:space="preserve">  </v>
          </cell>
        </row>
        <row r="10">
          <cell r="A10" t="str">
            <v xml:space="preserve">  </v>
          </cell>
        </row>
        <row r="11">
          <cell r="A11" t="str">
            <v xml:space="preserve">Period change  </v>
          </cell>
          <cell r="B11">
            <v>0</v>
          </cell>
          <cell r="D11">
            <v>0</v>
          </cell>
          <cell r="F11">
            <v>0</v>
          </cell>
          <cell r="H11">
            <v>0</v>
          </cell>
          <cell r="J11">
            <v>0</v>
          </cell>
          <cell r="L11">
            <v>0</v>
          </cell>
          <cell r="N11">
            <v>0</v>
          </cell>
          <cell r="P11">
            <v>0</v>
          </cell>
        </row>
        <row r="14">
          <cell r="A14" t="str">
            <v>OPERATING ACTIVITIES:</v>
          </cell>
        </row>
        <row r="16">
          <cell r="A16" t="str">
            <v>Net Income</v>
          </cell>
          <cell r="B16">
            <v>0</v>
          </cell>
        </row>
        <row r="18">
          <cell r="A18" t="str">
            <v>Items not requiring (providing) cash:</v>
          </cell>
        </row>
        <row r="19">
          <cell r="A19" t="str">
            <v>Depreciation and amortization</v>
          </cell>
          <cell r="B19">
            <v>0</v>
          </cell>
        </row>
        <row r="20">
          <cell r="A20" t="str">
            <v>Accrued deferred compensation</v>
          </cell>
          <cell r="B20">
            <v>0</v>
          </cell>
        </row>
        <row r="21">
          <cell r="A21" t="str">
            <v>Gain on sale of facility</v>
          </cell>
          <cell r="B21">
            <v>0</v>
          </cell>
        </row>
        <row r="22">
          <cell r="A22" t="str">
            <v xml:space="preserve">Loss on sale of available-for-sale securities </v>
          </cell>
          <cell r="B22">
            <v>0</v>
          </cell>
        </row>
        <row r="23">
          <cell r="A23" t="str">
            <v>Undistributed earnings of affiliate</v>
          </cell>
          <cell r="B23">
            <v>0</v>
          </cell>
        </row>
        <row r="24">
          <cell r="A24" t="str">
            <v>Princ. pymnt recvd on installmt N/R for sale of inv.</v>
          </cell>
          <cell r="B24">
            <v>0</v>
          </cell>
        </row>
        <row r="25">
          <cell r="A25" t="str">
            <v xml:space="preserve">     Deferred income taxes</v>
          </cell>
          <cell r="B25">
            <v>0</v>
          </cell>
        </row>
        <row r="26">
          <cell r="A26" t="str">
            <v>Changes in:</v>
          </cell>
        </row>
        <row r="27">
          <cell r="A27" t="str">
            <v>Accounts receivable</v>
          </cell>
          <cell r="B27">
            <v>0</v>
          </cell>
        </row>
        <row r="28">
          <cell r="A28" t="str">
            <v>Inventories</v>
          </cell>
          <cell r="B28">
            <v>0</v>
          </cell>
        </row>
        <row r="29">
          <cell r="A29" t="str">
            <v>Accounts payable and accrued expenses</v>
          </cell>
          <cell r="B29">
            <v>0</v>
          </cell>
        </row>
        <row r="30">
          <cell r="A30" t="str">
            <v>Other current assets and liabilities</v>
          </cell>
          <cell r="B30">
            <v>0</v>
          </cell>
        </row>
        <row r="32">
          <cell r="A32" t="str">
            <v>Net cash provided by (used in) operating activities</v>
          </cell>
          <cell r="B32">
            <v>0</v>
          </cell>
        </row>
        <row r="34">
          <cell r="A34" t="str">
            <v>INVESTING ACTIVITIES:</v>
          </cell>
        </row>
        <row r="36">
          <cell r="A36" t="str">
            <v>Proceeds from sale of facility</v>
          </cell>
          <cell r="B36">
            <v>0</v>
          </cell>
        </row>
        <row r="37">
          <cell r="A37" t="str">
            <v>Principal payment received on note for sale of plant</v>
          </cell>
          <cell r="B37">
            <v>0</v>
          </cell>
        </row>
        <row r="38">
          <cell r="A38" t="str">
            <v>Purchase of property and equipment</v>
          </cell>
          <cell r="B38">
            <v>0</v>
          </cell>
        </row>
        <row r="39">
          <cell r="A39" t="str">
            <v>(Advances to) repaymennts from affiliates</v>
          </cell>
          <cell r="B39">
            <v>0</v>
          </cell>
        </row>
        <row r="40">
          <cell r="A40" t="str">
            <v>Proceeds from sales of available-for-sale securities</v>
          </cell>
          <cell r="B40">
            <v>0</v>
          </cell>
        </row>
        <row r="41">
          <cell r="A41" t="str">
            <v>Purchases of available-for-sale securities</v>
          </cell>
          <cell r="B41">
            <v>0</v>
          </cell>
        </row>
        <row r="42">
          <cell r="A42" t="str">
            <v>Proceeds from maturities of held-to-maturity securities</v>
          </cell>
          <cell r="B42">
            <v>0</v>
          </cell>
        </row>
        <row r="43">
          <cell r="A43" t="str">
            <v>Purchases of held-to-maturity securities</v>
          </cell>
          <cell r="B43">
            <v>0</v>
          </cell>
        </row>
        <row r="44">
          <cell r="A44" t="str">
            <v>Payment of purchase of Target Company, net of cash required</v>
          </cell>
          <cell r="B44">
            <v>0</v>
          </cell>
        </row>
        <row r="45">
          <cell r="A45" t="str">
            <v>Increase in cash value of life insurance</v>
          </cell>
          <cell r="B45">
            <v>0</v>
          </cell>
        </row>
        <row r="47">
          <cell r="A47" t="str">
            <v>Net cash provided by (used in) investing activities</v>
          </cell>
          <cell r="B47">
            <v>0</v>
          </cell>
        </row>
        <row r="49">
          <cell r="A49" t="str">
            <v>FINANCING ACTIVITIES: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sed BS"/>
      <sheetName val="Condensed IS"/>
      <sheetName val="BS"/>
      <sheetName val="Stmt Rev Exp Change Net Assets"/>
      <sheetName val="Stmt Cash Flows"/>
      <sheetName val="Stmt Cash Flows-Recon"/>
      <sheetName val="Direct method CF- GASB"/>
      <sheetName val="Investment Activity"/>
      <sheetName val="Prod. Capacity"/>
      <sheetName val="Investments Maturities"/>
      <sheetName val="Credit Risk"/>
      <sheetName val="Carrying Values"/>
      <sheetName val="Investments"/>
      <sheetName val="Productive Capacity"/>
      <sheetName val="Capital Assets"/>
      <sheetName val="Long term debt CY"/>
      <sheetName val="Note 6 Long term debt 2012"/>
      <sheetName val="Note 6 Long term debt PY"/>
      <sheetName val="Long term debt cont"/>
      <sheetName val="Electric energy sales"/>
      <sheetName val="Electric Energy Costs"/>
      <sheetName val="Transactions wCo"/>
      <sheetName val="MD&amp;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2014</v>
          </cell>
        </row>
      </sheetData>
      <sheetData sheetId="13"/>
      <sheetData sheetId="14"/>
      <sheetData sheetId="15"/>
      <sheetData sheetId="16"/>
      <sheetData sheetId="17"/>
      <sheetData sheetId="18"/>
      <sheetData sheetId="19">
        <row r="1">
          <cell r="B1">
            <v>2014</v>
          </cell>
        </row>
      </sheetData>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rect method"/>
    </sheetNames>
    <sheetDataSet>
      <sheetData sheetId="0">
        <row r="1">
          <cell r="A1" t="str">
            <v>Client:</v>
          </cell>
          <cell r="B1" t="str">
            <v/>
          </cell>
        </row>
        <row r="2">
          <cell r="A2" t="str">
            <v xml:space="preserve">Period Ending:  </v>
          </cell>
          <cell r="B2">
            <v>0</v>
          </cell>
        </row>
        <row r="3">
          <cell r="A3" t="str">
            <v>CASH FLOW WORKSHEET</v>
          </cell>
        </row>
        <row r="5">
          <cell r="L5" t="str">
            <v>PREPAID</v>
          </cell>
          <cell r="N5" t="str">
            <v>INVESTMENT</v>
          </cell>
          <cell r="P5" t="str">
            <v>CASH VALUE</v>
          </cell>
        </row>
        <row r="6">
          <cell r="B6" t="str">
            <v>CASH &amp; CASH</v>
          </cell>
          <cell r="D6" t="str">
            <v>MRKT SEC.</v>
          </cell>
          <cell r="F6" t="str">
            <v>ACCOUNTS</v>
          </cell>
          <cell r="H6" t="str">
            <v>NOTES</v>
          </cell>
          <cell r="L6" t="str">
            <v>EXPENSES</v>
          </cell>
          <cell r="N6" t="str">
            <v>IN</v>
          </cell>
          <cell r="P6" t="str">
            <v xml:space="preserve">LIFE </v>
          </cell>
        </row>
        <row r="7">
          <cell r="B7" t="str">
            <v>EQUIVALENTS</v>
          </cell>
          <cell r="D7" t="str">
            <v>AFS / HTM</v>
          </cell>
          <cell r="F7" t="str">
            <v>RECEIVABLE</v>
          </cell>
          <cell r="H7" t="str">
            <v>RECEIVABLE</v>
          </cell>
          <cell r="J7" t="str">
            <v>INVENTORIES</v>
          </cell>
          <cell r="L7" t="str">
            <v>AND OTHER</v>
          </cell>
          <cell r="N7" t="str">
            <v>AFFILIATES</v>
          </cell>
          <cell r="P7" t="str">
            <v>INSURANCE</v>
          </cell>
        </row>
        <row r="9">
          <cell r="A9">
            <v>0</v>
          </cell>
        </row>
        <row r="10">
          <cell r="A10">
            <v>0</v>
          </cell>
        </row>
        <row r="11">
          <cell r="A11" t="str">
            <v xml:space="preserve">Period change  </v>
          </cell>
          <cell r="B11">
            <v>0</v>
          </cell>
          <cell r="D11">
            <v>0</v>
          </cell>
          <cell r="F11">
            <v>0</v>
          </cell>
          <cell r="H11">
            <v>0</v>
          </cell>
          <cell r="J11">
            <v>0</v>
          </cell>
          <cell r="L11">
            <v>0</v>
          </cell>
          <cell r="N11">
            <v>0</v>
          </cell>
          <cell r="P11">
            <v>0</v>
          </cell>
        </row>
        <row r="14">
          <cell r="A14" t="str">
            <v>OPERATING ACTIVITIES:</v>
          </cell>
        </row>
        <row r="16">
          <cell r="A16" t="str">
            <v>Net Income</v>
          </cell>
          <cell r="B16">
            <v>0</v>
          </cell>
        </row>
        <row r="18">
          <cell r="A18" t="str">
            <v>Items not requiring (providing) cash:</v>
          </cell>
        </row>
        <row r="19">
          <cell r="A19" t="str">
            <v>Depreciation and amortization</v>
          </cell>
          <cell r="B19">
            <v>0</v>
          </cell>
        </row>
        <row r="20">
          <cell r="A20" t="str">
            <v>Accrued deferred compensation</v>
          </cell>
          <cell r="B20">
            <v>0</v>
          </cell>
        </row>
        <row r="21">
          <cell r="A21" t="str">
            <v>Gain on sale of facility</v>
          </cell>
          <cell r="B21">
            <v>0</v>
          </cell>
        </row>
        <row r="22">
          <cell r="A22" t="str">
            <v xml:space="preserve">Loss on sale of available-for-sale securities </v>
          </cell>
          <cell r="B22">
            <v>0</v>
          </cell>
        </row>
        <row r="23">
          <cell r="A23" t="str">
            <v>Undistributed earnings of affiliate</v>
          </cell>
          <cell r="B23">
            <v>0</v>
          </cell>
        </row>
        <row r="24">
          <cell r="A24" t="str">
            <v>Princ. pymnt recvd on installmt N/R for sale of inv.</v>
          </cell>
          <cell r="B24">
            <v>0</v>
          </cell>
        </row>
        <row r="25">
          <cell r="A25" t="str">
            <v xml:space="preserve">     Deferred income taxes</v>
          </cell>
          <cell r="B25">
            <v>0</v>
          </cell>
        </row>
        <row r="26">
          <cell r="A26" t="str">
            <v>Changes in:</v>
          </cell>
        </row>
        <row r="27">
          <cell r="A27" t="str">
            <v>Accounts receivable</v>
          </cell>
          <cell r="B27">
            <v>0</v>
          </cell>
        </row>
        <row r="28">
          <cell r="A28" t="str">
            <v>Inventories</v>
          </cell>
          <cell r="B28">
            <v>0</v>
          </cell>
        </row>
        <row r="29">
          <cell r="A29" t="str">
            <v>Accounts payable and accrued expenses</v>
          </cell>
          <cell r="B29">
            <v>0</v>
          </cell>
        </row>
        <row r="30">
          <cell r="A30" t="str">
            <v>Other current assets and liabilities</v>
          </cell>
          <cell r="B30">
            <v>0</v>
          </cell>
        </row>
        <row r="32">
          <cell r="A32" t="str">
            <v>Net cash provided by (used in) operating activities</v>
          </cell>
          <cell r="B32">
            <v>0</v>
          </cell>
        </row>
        <row r="34">
          <cell r="A34" t="str">
            <v>INVESTING ACTIVITIES:</v>
          </cell>
        </row>
        <row r="36">
          <cell r="A36" t="str">
            <v>Proceeds from sale of facility</v>
          </cell>
          <cell r="B36">
            <v>0</v>
          </cell>
        </row>
        <row r="37">
          <cell r="A37" t="str">
            <v>Principal payment received on note for sale of plant</v>
          </cell>
          <cell r="B37">
            <v>0</v>
          </cell>
        </row>
        <row r="38">
          <cell r="A38" t="str">
            <v>Purchase of property and equipment</v>
          </cell>
          <cell r="B38">
            <v>0</v>
          </cell>
        </row>
        <row r="39">
          <cell r="A39" t="str">
            <v>(Advances to) repaymennts from affiliates</v>
          </cell>
          <cell r="B39">
            <v>0</v>
          </cell>
        </row>
        <row r="40">
          <cell r="A40" t="str">
            <v>Proceeds from sales of available-for-sale securities</v>
          </cell>
          <cell r="B40">
            <v>0</v>
          </cell>
        </row>
        <row r="41">
          <cell r="A41" t="str">
            <v>Purchases of available-for-sale securities</v>
          </cell>
          <cell r="B41">
            <v>0</v>
          </cell>
        </row>
        <row r="42">
          <cell r="A42" t="str">
            <v>Proceeds from maturities of held-to-maturity securities</v>
          </cell>
          <cell r="B42">
            <v>0</v>
          </cell>
        </row>
        <row r="43">
          <cell r="A43" t="str">
            <v>Purchases of held-to-maturity securities</v>
          </cell>
          <cell r="B43">
            <v>0</v>
          </cell>
        </row>
        <row r="44">
          <cell r="A44" t="str">
            <v>Payment of purchase of Target Company, net of cash required</v>
          </cell>
          <cell r="B44">
            <v>0</v>
          </cell>
        </row>
        <row r="45">
          <cell r="A45" t="str">
            <v>Increase in cash value of life insurance</v>
          </cell>
          <cell r="B45">
            <v>0</v>
          </cell>
        </row>
        <row r="47">
          <cell r="A47" t="str">
            <v>Net cash provided by (used in) investing activities</v>
          </cell>
          <cell r="B47">
            <v>0</v>
          </cell>
        </row>
        <row r="49">
          <cell r="A49" t="str">
            <v>FINANCING ACTIVITIES: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7"/>
  <sheetViews>
    <sheetView showGridLines="0" topLeftCell="A10" zoomScaleNormal="100" workbookViewId="0">
      <selection activeCell="P19" sqref="P19"/>
    </sheetView>
  </sheetViews>
  <sheetFormatPr defaultRowHeight="12.75" x14ac:dyDescent="0.2"/>
  <cols>
    <col min="1" max="1" width="60.42578125" style="3" customWidth="1"/>
    <col min="2" max="2" width="12" style="3" customWidth="1"/>
    <col min="3" max="3" width="1.7109375" style="3" customWidth="1"/>
    <col min="4" max="7" width="9.140625" style="3"/>
    <col min="8" max="9" width="10.7109375" style="3" bestFit="1" customWidth="1"/>
    <col min="10" max="16384" width="9.140625" style="3"/>
  </cols>
  <sheetData>
    <row r="1" spans="1:6" customFormat="1" x14ac:dyDescent="0.2">
      <c r="A1" s="142" t="s">
        <v>98</v>
      </c>
      <c r="E1" s="112"/>
      <c r="F1" s="112"/>
    </row>
    <row r="2" spans="1:6" customFormat="1" x14ac:dyDescent="0.2">
      <c r="A2" s="142" t="s">
        <v>99</v>
      </c>
      <c r="E2" s="112"/>
      <c r="F2" s="112"/>
    </row>
    <row r="3" spans="1:6" customFormat="1" x14ac:dyDescent="0.2">
      <c r="A3" s="142" t="s">
        <v>170</v>
      </c>
      <c r="E3" s="112"/>
      <c r="F3" s="112"/>
    </row>
    <row r="4" spans="1:6" ht="12.75" customHeight="1" x14ac:dyDescent="0.2">
      <c r="A4" s="1"/>
      <c r="B4" s="2">
        <v>2015</v>
      </c>
    </row>
    <row r="5" spans="1:6" ht="10.5" customHeight="1" x14ac:dyDescent="0.2">
      <c r="A5" s="4" t="s">
        <v>0</v>
      </c>
      <c r="B5" s="5"/>
    </row>
    <row r="6" spans="1:6" ht="6.75" customHeight="1" x14ac:dyDescent="0.2">
      <c r="A6" s="6"/>
      <c r="B6" s="5"/>
    </row>
    <row r="7" spans="1:6" ht="12.75" customHeight="1" x14ac:dyDescent="0.2">
      <c r="A7" s="7" t="s">
        <v>1</v>
      </c>
      <c r="B7" s="8"/>
    </row>
    <row r="8" spans="1:6" ht="12.75" customHeight="1" x14ac:dyDescent="0.2">
      <c r="A8" s="9" t="s">
        <v>2</v>
      </c>
      <c r="B8" s="124">
        <v>24476686</v>
      </c>
      <c r="D8" s="3" t="s">
        <v>75</v>
      </c>
    </row>
    <row r="9" spans="1:6" ht="12.75" customHeight="1" x14ac:dyDescent="0.2">
      <c r="A9" s="9" t="s">
        <v>3</v>
      </c>
      <c r="B9" s="10">
        <v>6113065</v>
      </c>
      <c r="D9" s="3" t="s">
        <v>75</v>
      </c>
    </row>
    <row r="10" spans="1:6" ht="12.75" customHeight="1" x14ac:dyDescent="0.2">
      <c r="A10" s="9" t="s">
        <v>4</v>
      </c>
      <c r="B10" s="10">
        <v>24096660</v>
      </c>
      <c r="D10" s="3" t="s">
        <v>88</v>
      </c>
    </row>
    <row r="11" spans="1:6" ht="12.75" customHeight="1" x14ac:dyDescent="0.2">
      <c r="A11" s="9" t="s">
        <v>5</v>
      </c>
      <c r="B11" s="10">
        <v>481266</v>
      </c>
      <c r="D11" s="3" t="s">
        <v>87</v>
      </c>
    </row>
    <row r="12" spans="1:6" ht="12.75" customHeight="1" x14ac:dyDescent="0.2">
      <c r="A12" s="9" t="s">
        <v>6</v>
      </c>
      <c r="B12" s="11">
        <v>2656267</v>
      </c>
      <c r="D12" s="3" t="s">
        <v>112</v>
      </c>
    </row>
    <row r="13" spans="1:6" ht="8.25" customHeight="1" x14ac:dyDescent="0.2">
      <c r="A13" s="12"/>
      <c r="B13" s="13"/>
    </row>
    <row r="14" spans="1:6" ht="12.75" customHeight="1" x14ac:dyDescent="0.2">
      <c r="A14" s="14" t="s">
        <v>7</v>
      </c>
      <c r="B14" s="15">
        <v>57823944</v>
      </c>
    </row>
    <row r="15" spans="1:6" ht="6.75" customHeight="1" x14ac:dyDescent="0.2">
      <c r="A15" s="16"/>
      <c r="B15" s="13"/>
    </row>
    <row r="16" spans="1:6" ht="11.25" customHeight="1" x14ac:dyDescent="0.2">
      <c r="A16" s="7" t="s">
        <v>8</v>
      </c>
      <c r="B16" s="13"/>
    </row>
    <row r="17" spans="1:9" ht="12.75" customHeight="1" x14ac:dyDescent="0.2">
      <c r="A17" s="9" t="s">
        <v>9</v>
      </c>
      <c r="B17" s="10">
        <v>7359095</v>
      </c>
      <c r="D17" s="3" t="s">
        <v>75</v>
      </c>
    </row>
    <row r="18" spans="1:9" ht="12.75" customHeight="1" x14ac:dyDescent="0.2">
      <c r="A18" s="9" t="s">
        <v>10</v>
      </c>
      <c r="B18" s="10">
        <v>14362505</v>
      </c>
      <c r="D18" s="3" t="s">
        <v>226</v>
      </c>
    </row>
    <row r="19" spans="1:9" ht="12.75" customHeight="1" x14ac:dyDescent="0.2">
      <c r="A19" s="9" t="s">
        <v>11</v>
      </c>
      <c r="B19" s="10">
        <v>4135292</v>
      </c>
      <c r="D19" s="3" t="s">
        <v>88</v>
      </c>
    </row>
    <row r="20" spans="1:9" ht="12.75" customHeight="1" x14ac:dyDescent="0.2">
      <c r="A20" s="9" t="s">
        <v>12</v>
      </c>
      <c r="B20" s="10">
        <v>135323888</v>
      </c>
      <c r="D20" s="3" t="s">
        <v>86</v>
      </c>
      <c r="I20" s="19"/>
    </row>
    <row r="21" spans="1:9" ht="12.75" customHeight="1" x14ac:dyDescent="0.2">
      <c r="A21" s="18" t="s">
        <v>13</v>
      </c>
      <c r="B21" s="10">
        <v>6247050</v>
      </c>
      <c r="D21" s="3" t="s">
        <v>86</v>
      </c>
      <c r="I21" s="19"/>
    </row>
    <row r="22" spans="1:9" ht="12.75" customHeight="1" x14ac:dyDescent="0.2">
      <c r="A22" s="9" t="s">
        <v>14</v>
      </c>
      <c r="B22" s="11">
        <v>41456583</v>
      </c>
      <c r="D22" s="3" t="s">
        <v>134</v>
      </c>
    </row>
    <row r="23" spans="1:9" ht="9" customHeight="1" x14ac:dyDescent="0.2">
      <c r="A23" s="12"/>
      <c r="B23" s="10"/>
    </row>
    <row r="24" spans="1:9" ht="12.75" customHeight="1" x14ac:dyDescent="0.2">
      <c r="A24" s="14" t="s">
        <v>15</v>
      </c>
      <c r="B24" s="11">
        <v>208884413</v>
      </c>
    </row>
    <row r="25" spans="1:9" ht="8.25" customHeight="1" x14ac:dyDescent="0.2">
      <c r="A25" s="16"/>
      <c r="B25" s="20"/>
    </row>
    <row r="26" spans="1:9" ht="11.25" customHeight="1" x14ac:dyDescent="0.2">
      <c r="A26" s="7" t="s">
        <v>16</v>
      </c>
      <c r="B26" s="13"/>
    </row>
    <row r="27" spans="1:9" ht="12.75" customHeight="1" x14ac:dyDescent="0.2">
      <c r="A27" s="9" t="s">
        <v>17</v>
      </c>
      <c r="B27" s="11">
        <v>3594303</v>
      </c>
      <c r="D27" s="3" t="s">
        <v>158</v>
      </c>
    </row>
    <row r="28" spans="1:9" ht="8.25" customHeight="1" x14ac:dyDescent="0.2">
      <c r="A28" s="16"/>
      <c r="B28" s="20"/>
    </row>
    <row r="29" spans="1:9" ht="12.75" customHeight="1" thickBot="1" x14ac:dyDescent="0.25">
      <c r="A29" s="14" t="s">
        <v>18</v>
      </c>
      <c r="B29" s="21">
        <v>270302660</v>
      </c>
    </row>
    <row r="30" spans="1:9" ht="12.75" customHeight="1" thickTop="1" x14ac:dyDescent="0.2">
      <c r="A30" s="14"/>
      <c r="B30" s="23"/>
    </row>
    <row r="31" spans="1:9" ht="13.5" customHeight="1" x14ac:dyDescent="0.25">
      <c r="A31" s="24" t="s">
        <v>19</v>
      </c>
      <c r="B31" s="25"/>
    </row>
    <row r="32" spans="1:9" ht="13.5" customHeight="1" x14ac:dyDescent="0.25">
      <c r="A32" s="24" t="s">
        <v>20</v>
      </c>
      <c r="B32" s="25"/>
    </row>
    <row r="33" spans="1:4" ht="6" customHeight="1" x14ac:dyDescent="0.25">
      <c r="A33" s="26"/>
      <c r="B33" s="27"/>
    </row>
    <row r="34" spans="1:4" ht="12" customHeight="1" x14ac:dyDescent="0.2">
      <c r="A34" s="7" t="s">
        <v>21</v>
      </c>
      <c r="B34" s="27"/>
    </row>
    <row r="35" spans="1:4" ht="12.75" customHeight="1" x14ac:dyDescent="0.2">
      <c r="A35" s="9" t="s">
        <v>22</v>
      </c>
      <c r="B35" s="124">
        <v>4155000</v>
      </c>
      <c r="D35" s="3" t="s">
        <v>142</v>
      </c>
    </row>
    <row r="36" spans="1:4" ht="12.75" customHeight="1" x14ac:dyDescent="0.2">
      <c r="A36" s="9" t="s">
        <v>23</v>
      </c>
      <c r="B36" s="10">
        <v>12619621</v>
      </c>
      <c r="D36" s="3" t="s">
        <v>136</v>
      </c>
    </row>
    <row r="37" spans="1:4" x14ac:dyDescent="0.2">
      <c r="A37" s="9" t="s">
        <v>24</v>
      </c>
      <c r="B37" s="11">
        <v>4213775</v>
      </c>
      <c r="D37" s="3" t="s">
        <v>135</v>
      </c>
    </row>
    <row r="38" spans="1:4" ht="7.5" customHeight="1" x14ac:dyDescent="0.2">
      <c r="A38" s="12"/>
      <c r="B38" s="30"/>
    </row>
    <row r="39" spans="1:4" ht="12.75" customHeight="1" x14ac:dyDescent="0.2">
      <c r="A39" s="14" t="s">
        <v>25</v>
      </c>
      <c r="B39" s="29">
        <v>20988396</v>
      </c>
    </row>
    <row r="40" spans="1:4" ht="10.5" customHeight="1" x14ac:dyDescent="0.2">
      <c r="A40" s="16"/>
      <c r="B40" s="30"/>
    </row>
    <row r="41" spans="1:4" ht="12" customHeight="1" x14ac:dyDescent="0.2">
      <c r="A41" s="7" t="s">
        <v>26</v>
      </c>
      <c r="B41" s="130">
        <v>180220195</v>
      </c>
      <c r="D41" s="3" t="s">
        <v>142</v>
      </c>
    </row>
    <row r="42" spans="1:4" ht="8.25" customHeight="1" x14ac:dyDescent="0.2">
      <c r="A42" s="16"/>
      <c r="B42" s="31"/>
    </row>
    <row r="43" spans="1:4" x14ac:dyDescent="0.2">
      <c r="A43" s="7" t="s">
        <v>27</v>
      </c>
      <c r="B43" s="32"/>
    </row>
    <row r="44" spans="1:4" ht="12" customHeight="1" x14ac:dyDescent="0.2">
      <c r="A44" s="9" t="s">
        <v>28</v>
      </c>
      <c r="B44" s="11">
        <v>21969810</v>
      </c>
      <c r="D44" s="3" t="s">
        <v>160</v>
      </c>
    </row>
    <row r="45" spans="1:4" ht="7.5" customHeight="1" x14ac:dyDescent="0.2">
      <c r="A45" s="16"/>
      <c r="B45" s="30"/>
    </row>
    <row r="46" spans="1:4" ht="12" customHeight="1" x14ac:dyDescent="0.2">
      <c r="A46" s="7" t="s">
        <v>29</v>
      </c>
      <c r="B46" s="30"/>
    </row>
    <row r="47" spans="1:4" ht="12.75" customHeight="1" x14ac:dyDescent="0.2">
      <c r="A47" s="9" t="s">
        <v>30</v>
      </c>
      <c r="B47" s="10">
        <v>10384977</v>
      </c>
    </row>
    <row r="48" spans="1:4" ht="12.75" customHeight="1" x14ac:dyDescent="0.2">
      <c r="A48" s="9" t="s">
        <v>31</v>
      </c>
      <c r="B48" s="10">
        <v>6169409</v>
      </c>
    </row>
    <row r="49" spans="1:4" ht="12.75" customHeight="1" x14ac:dyDescent="0.2">
      <c r="A49" s="9" t="s">
        <v>32</v>
      </c>
      <c r="B49" s="29">
        <v>30569873</v>
      </c>
    </row>
    <row r="50" spans="1:4" ht="9" customHeight="1" x14ac:dyDescent="0.2">
      <c r="A50" s="12"/>
      <c r="B50" s="30"/>
    </row>
    <row r="51" spans="1:4" ht="12.75" customHeight="1" x14ac:dyDescent="0.2">
      <c r="A51" s="14" t="s">
        <v>33</v>
      </c>
      <c r="B51" s="11">
        <v>47124259</v>
      </c>
      <c r="D51" s="3" t="s">
        <v>159</v>
      </c>
    </row>
    <row r="52" spans="1:4" ht="10.5" customHeight="1" x14ac:dyDescent="0.2">
      <c r="A52" s="16"/>
      <c r="B52" s="27"/>
    </row>
    <row r="53" spans="1:4" ht="10.5" customHeight="1" x14ac:dyDescent="0.2">
      <c r="A53" s="14" t="s">
        <v>34</v>
      </c>
      <c r="B53" s="27"/>
    </row>
    <row r="54" spans="1:4" ht="12.75" customHeight="1" thickBot="1" x14ac:dyDescent="0.25">
      <c r="A54" s="14" t="s">
        <v>35</v>
      </c>
      <c r="B54" s="33">
        <v>270302660</v>
      </c>
    </row>
    <row r="55" spans="1:4" ht="10.5" customHeight="1" thickTop="1" x14ac:dyDescent="0.2">
      <c r="B55" s="27"/>
    </row>
    <row r="56" spans="1:4" x14ac:dyDescent="0.2">
      <c r="B56" s="22"/>
    </row>
    <row r="57" spans="1:4" x14ac:dyDescent="0.2">
      <c r="A57" s="34" t="s">
        <v>36</v>
      </c>
      <c r="B57" s="35">
        <v>0</v>
      </c>
    </row>
  </sheetData>
  <pageMargins left="0.75" right="0.75" top="1" bottom="1"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1"/>
  <sheetViews>
    <sheetView workbookViewId="0">
      <selection activeCell="H36" sqref="H36"/>
    </sheetView>
  </sheetViews>
  <sheetFormatPr defaultRowHeight="12.75" x14ac:dyDescent="0.2"/>
  <cols>
    <col min="1" max="1" width="11.5703125" customWidth="1"/>
    <col min="2" max="2" width="35.140625" bestFit="1" customWidth="1"/>
    <col min="3" max="3" width="1.7109375" customWidth="1"/>
    <col min="4" max="4" width="10.28515625" bestFit="1" customWidth="1"/>
    <col min="5" max="5" width="15" bestFit="1" customWidth="1"/>
  </cols>
  <sheetData>
    <row r="1" spans="1:6" x14ac:dyDescent="0.2">
      <c r="A1" s="142" t="s">
        <v>98</v>
      </c>
      <c r="E1" s="112"/>
    </row>
    <row r="2" spans="1:6" x14ac:dyDescent="0.2">
      <c r="A2" s="142" t="s">
        <v>99</v>
      </c>
      <c r="E2" s="112"/>
    </row>
    <row r="3" spans="1:6" x14ac:dyDescent="0.2">
      <c r="A3" s="142" t="s">
        <v>137</v>
      </c>
      <c r="E3" s="112"/>
    </row>
    <row r="4" spans="1:6" x14ac:dyDescent="0.2">
      <c r="E4" s="112"/>
    </row>
    <row r="5" spans="1:6" x14ac:dyDescent="0.2">
      <c r="E5" s="112"/>
    </row>
    <row r="6" spans="1:6" ht="13.5" thickBot="1" x14ac:dyDescent="0.25">
      <c r="A6" t="s">
        <v>101</v>
      </c>
      <c r="B6" t="s">
        <v>138</v>
      </c>
      <c r="E6" s="168">
        <f>BS!B36</f>
        <v>12619621</v>
      </c>
    </row>
    <row r="7" spans="1:6" ht="13.5" thickTop="1" x14ac:dyDescent="0.2">
      <c r="D7" t="s">
        <v>263</v>
      </c>
      <c r="E7" s="113"/>
    </row>
    <row r="8" spans="1:6" x14ac:dyDescent="0.2">
      <c r="A8" t="s">
        <v>103</v>
      </c>
      <c r="B8" t="s">
        <v>139</v>
      </c>
      <c r="D8" t="s">
        <v>97</v>
      </c>
      <c r="E8" s="164">
        <f>'Note 10'!B17</f>
        <v>0</v>
      </c>
      <c r="F8" t="s">
        <v>140</v>
      </c>
    </row>
    <row r="9" spans="1:6" x14ac:dyDescent="0.2">
      <c r="B9" t="s">
        <v>137</v>
      </c>
      <c r="D9" t="s">
        <v>141</v>
      </c>
      <c r="E9" s="112">
        <v>12619621</v>
      </c>
      <c r="F9" t="s">
        <v>224</v>
      </c>
    </row>
    <row r="10" spans="1:6" ht="13.5" thickBot="1" x14ac:dyDescent="0.25">
      <c r="E10" s="165">
        <f>E8+E9</f>
        <v>12619621</v>
      </c>
    </row>
    <row r="11" spans="1:6" ht="13.5" thickTop="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5"/>
  <sheetViews>
    <sheetView zoomScaleNormal="100" workbookViewId="0">
      <selection activeCell="I35" sqref="I35"/>
    </sheetView>
  </sheetViews>
  <sheetFormatPr defaultRowHeight="12.75" x14ac:dyDescent="0.2"/>
  <cols>
    <col min="1" max="1" width="35.42578125" customWidth="1"/>
    <col min="2" max="2" width="12.42578125" customWidth="1"/>
    <col min="3" max="3" width="14.7109375" bestFit="1" customWidth="1"/>
    <col min="4" max="4" width="11.140625" customWidth="1"/>
    <col min="6" max="6" width="12.5703125" customWidth="1"/>
    <col min="7" max="7" width="16" bestFit="1" customWidth="1"/>
    <col min="13" max="13" width="12.28515625" bestFit="1" customWidth="1"/>
  </cols>
  <sheetData>
    <row r="1" spans="1:8" x14ac:dyDescent="0.2">
      <c r="A1" s="142" t="s">
        <v>98</v>
      </c>
    </row>
    <row r="2" spans="1:8" x14ac:dyDescent="0.2">
      <c r="A2" s="142" t="s">
        <v>99</v>
      </c>
    </row>
    <row r="3" spans="1:8" x14ac:dyDescent="0.2">
      <c r="A3" s="142" t="s">
        <v>248</v>
      </c>
    </row>
    <row r="5" spans="1:8" x14ac:dyDescent="0.2">
      <c r="A5" s="142" t="s">
        <v>203</v>
      </c>
    </row>
    <row r="6" spans="1:8" x14ac:dyDescent="0.2">
      <c r="A6" t="s">
        <v>235</v>
      </c>
      <c r="B6" t="s">
        <v>204</v>
      </c>
    </row>
    <row r="7" spans="1:8" x14ac:dyDescent="0.2">
      <c r="B7" t="s">
        <v>236</v>
      </c>
    </row>
    <row r="9" spans="1:8" x14ac:dyDescent="0.2">
      <c r="A9" t="s">
        <v>237</v>
      </c>
    </row>
    <row r="10" spans="1:8" x14ac:dyDescent="0.2">
      <c r="A10" t="s">
        <v>238</v>
      </c>
    </row>
    <row r="12" spans="1:8" x14ac:dyDescent="0.2">
      <c r="A12" t="s">
        <v>239</v>
      </c>
    </row>
    <row r="14" spans="1:8" x14ac:dyDescent="0.2">
      <c r="B14" s="162" t="s">
        <v>205</v>
      </c>
      <c r="C14" s="162" t="s">
        <v>206</v>
      </c>
    </row>
    <row r="15" spans="1:8" x14ac:dyDescent="0.2">
      <c r="B15" s="196"/>
      <c r="C15" s="197"/>
      <c r="D15" t="s">
        <v>240</v>
      </c>
      <c r="G15" s="164">
        <f>C27</f>
        <v>235091.26</v>
      </c>
      <c r="H15" t="s">
        <v>199</v>
      </c>
    </row>
    <row r="16" spans="1:8" x14ac:dyDescent="0.2">
      <c r="B16" s="196"/>
      <c r="C16" s="198"/>
      <c r="D16" t="s">
        <v>241</v>
      </c>
      <c r="G16" s="158">
        <f>'Stmt Rev Exp Net Position'!B14-Taxes!G15</f>
        <v>6604437.7400000002</v>
      </c>
    </row>
    <row r="17" spans="1:9" ht="13.5" thickBot="1" x14ac:dyDescent="0.25">
      <c r="B17" s="196"/>
      <c r="C17" s="198"/>
      <c r="D17" t="s">
        <v>242</v>
      </c>
      <c r="G17" s="165">
        <f>G15+G16</f>
        <v>6839529</v>
      </c>
      <c r="H17" t="s">
        <v>269</v>
      </c>
    </row>
    <row r="18" spans="1:9" ht="13.5" thickTop="1" x14ac:dyDescent="0.2">
      <c r="B18" s="196"/>
      <c r="C18" s="198"/>
      <c r="G18" s="112"/>
    </row>
    <row r="19" spans="1:9" x14ac:dyDescent="0.2">
      <c r="B19" s="196"/>
      <c r="C19" s="198"/>
    </row>
    <row r="20" spans="1:9" x14ac:dyDescent="0.2">
      <c r="B20" s="199" t="s">
        <v>316</v>
      </c>
      <c r="C20" s="200"/>
      <c r="D20" s="201"/>
      <c r="E20" s="201"/>
      <c r="F20" s="201"/>
      <c r="G20" s="201"/>
    </row>
    <row r="21" spans="1:9" x14ac:dyDescent="0.2">
      <c r="B21" s="196"/>
      <c r="C21" s="198"/>
    </row>
    <row r="22" spans="1:9" x14ac:dyDescent="0.2">
      <c r="B22" s="196"/>
      <c r="C22" s="198"/>
    </row>
    <row r="23" spans="1:9" x14ac:dyDescent="0.2">
      <c r="B23" s="196"/>
      <c r="C23" s="198"/>
    </row>
    <row r="24" spans="1:9" x14ac:dyDescent="0.2">
      <c r="B24" s="196"/>
      <c r="C24" s="198"/>
    </row>
    <row r="25" spans="1:9" x14ac:dyDescent="0.2">
      <c r="B25" s="196"/>
      <c r="C25" s="198"/>
    </row>
    <row r="26" spans="1:9" x14ac:dyDescent="0.2">
      <c r="B26" s="196"/>
      <c r="C26" s="198"/>
      <c r="E26" s="142" t="s">
        <v>243</v>
      </c>
    </row>
    <row r="27" spans="1:9" ht="13.5" thickBot="1" x14ac:dyDescent="0.25">
      <c r="B27" t="s">
        <v>207</v>
      </c>
      <c r="C27" s="165">
        <v>235091.26</v>
      </c>
      <c r="E27" t="s">
        <v>240</v>
      </c>
      <c r="G27" s="147">
        <f>ROUND(G15,0)</f>
        <v>235091</v>
      </c>
      <c r="H27" t="s">
        <v>245</v>
      </c>
      <c r="I27" t="s">
        <v>250</v>
      </c>
    </row>
    <row r="28" spans="1:9" ht="13.5" thickTop="1" x14ac:dyDescent="0.2">
      <c r="E28" t="s">
        <v>244</v>
      </c>
      <c r="G28" s="172">
        <f>ROUND(G44,0)</f>
        <v>860441</v>
      </c>
      <c r="H28" t="s">
        <v>246</v>
      </c>
      <c r="I28" t="s">
        <v>251</v>
      </c>
    </row>
    <row r="29" spans="1:9" ht="13.5" thickBot="1" x14ac:dyDescent="0.25">
      <c r="E29" s="142" t="s">
        <v>247</v>
      </c>
      <c r="F29" s="142"/>
      <c r="G29" s="169">
        <f>SUM(G27:G28)</f>
        <v>1095532</v>
      </c>
      <c r="H29" s="142" t="s">
        <v>270</v>
      </c>
    </row>
    <row r="30" spans="1:9" ht="13.5" thickTop="1" x14ac:dyDescent="0.2">
      <c r="A30" s="142" t="s">
        <v>208</v>
      </c>
    </row>
    <row r="31" spans="1:9" x14ac:dyDescent="0.2">
      <c r="A31" s="162" t="s">
        <v>252</v>
      </c>
      <c r="B31" s="162" t="s">
        <v>206</v>
      </c>
      <c r="C31" s="162" t="s">
        <v>213</v>
      </c>
    </row>
    <row r="32" spans="1:9" x14ac:dyDescent="0.2">
      <c r="A32" t="s">
        <v>209</v>
      </c>
      <c r="B32" s="164">
        <v>167284.93</v>
      </c>
      <c r="C32" s="149" t="s">
        <v>305</v>
      </c>
    </row>
    <row r="33" spans="1:8" x14ac:dyDescent="0.2">
      <c r="A33" t="s">
        <v>210</v>
      </c>
      <c r="B33" s="112">
        <v>93451.07</v>
      </c>
      <c r="C33" s="149" t="s">
        <v>309</v>
      </c>
    </row>
    <row r="34" spans="1:8" x14ac:dyDescent="0.2">
      <c r="A34" t="s">
        <v>211</v>
      </c>
      <c r="B34" s="112">
        <f>C54</f>
        <v>1664</v>
      </c>
      <c r="C34" s="149" t="s">
        <v>312</v>
      </c>
    </row>
    <row r="35" spans="1:8" x14ac:dyDescent="0.2">
      <c r="A35" t="s">
        <v>212</v>
      </c>
      <c r="B35" s="112">
        <v>53823</v>
      </c>
      <c r="C35" s="149" t="s">
        <v>299</v>
      </c>
    </row>
    <row r="36" spans="1:8" x14ac:dyDescent="0.2">
      <c r="A36" t="s">
        <v>311</v>
      </c>
      <c r="B36" s="112">
        <v>2589</v>
      </c>
      <c r="C36" s="149" t="s">
        <v>302</v>
      </c>
      <c r="D36" t="s">
        <v>275</v>
      </c>
      <c r="G36" s="164">
        <f>B33</f>
        <v>93451.07</v>
      </c>
    </row>
    <row r="37" spans="1:8" x14ac:dyDescent="0.2">
      <c r="A37" t="s">
        <v>310</v>
      </c>
      <c r="B37" s="112">
        <v>541629</v>
      </c>
      <c r="C37" s="149" t="s">
        <v>303</v>
      </c>
      <c r="D37" t="s">
        <v>276</v>
      </c>
      <c r="G37" s="158">
        <f>G38-G36</f>
        <v>7059662.9299999997</v>
      </c>
    </row>
    <row r="38" spans="1:8" ht="13.5" thickBot="1" x14ac:dyDescent="0.25">
      <c r="A38" t="s">
        <v>207</v>
      </c>
      <c r="B38" s="165">
        <f>SUM(B32:B37)</f>
        <v>860441</v>
      </c>
      <c r="D38" t="s">
        <v>277</v>
      </c>
      <c r="G38" s="165">
        <f>'Stmt Rev Exp Net Position'!I25</f>
        <v>7153114</v>
      </c>
      <c r="H38" t="s">
        <v>278</v>
      </c>
    </row>
    <row r="39" spans="1:8" ht="13.5" thickTop="1" x14ac:dyDescent="0.2"/>
    <row r="40" spans="1:8" x14ac:dyDescent="0.2">
      <c r="D40" t="s">
        <v>279</v>
      </c>
      <c r="G40" s="147">
        <f>B32+B34+B35+B36+B37</f>
        <v>766989.92999999993</v>
      </c>
    </row>
    <row r="41" spans="1:8" x14ac:dyDescent="0.2">
      <c r="A41" t="s">
        <v>214</v>
      </c>
      <c r="B41" s="162" t="s">
        <v>205</v>
      </c>
      <c r="C41" s="162" t="s">
        <v>206</v>
      </c>
      <c r="D41" t="s">
        <v>281</v>
      </c>
      <c r="G41" s="158">
        <f>G42-G40</f>
        <v>19441873.530000001</v>
      </c>
    </row>
    <row r="42" spans="1:8" ht="13.5" thickBot="1" x14ac:dyDescent="0.25">
      <c r="A42" t="s">
        <v>313</v>
      </c>
      <c r="B42" s="157">
        <v>41730</v>
      </c>
      <c r="C42" s="164">
        <v>1664</v>
      </c>
      <c r="D42" t="s">
        <v>280</v>
      </c>
      <c r="G42" s="165">
        <f>'Stmt Rev Exp Net Position'!I22</f>
        <v>20208863.460000001</v>
      </c>
      <c r="H42" t="s">
        <v>282</v>
      </c>
    </row>
    <row r="43" spans="1:8" ht="13.5" thickTop="1" x14ac:dyDescent="0.2">
      <c r="A43" t="s">
        <v>314</v>
      </c>
      <c r="B43" s="157">
        <v>41760</v>
      </c>
      <c r="C43" s="112">
        <v>0</v>
      </c>
    </row>
    <row r="44" spans="1:8" x14ac:dyDescent="0.2">
      <c r="A44" t="s">
        <v>315</v>
      </c>
      <c r="B44" s="157">
        <v>41791</v>
      </c>
      <c r="C44" s="112">
        <v>0</v>
      </c>
      <c r="D44" t="s">
        <v>283</v>
      </c>
      <c r="G44" s="147">
        <f>G36+G40</f>
        <v>860441</v>
      </c>
      <c r="H44" t="s">
        <v>249</v>
      </c>
    </row>
    <row r="45" spans="1:8" x14ac:dyDescent="0.2">
      <c r="B45" s="157">
        <v>41821</v>
      </c>
      <c r="C45" s="112">
        <v>0</v>
      </c>
    </row>
    <row r="46" spans="1:8" x14ac:dyDescent="0.2">
      <c r="B46" s="157">
        <v>41852</v>
      </c>
      <c r="C46" s="112">
        <v>0</v>
      </c>
    </row>
    <row r="47" spans="1:8" x14ac:dyDescent="0.2">
      <c r="B47" s="157">
        <v>41883</v>
      </c>
      <c r="C47" s="112">
        <v>0</v>
      </c>
    </row>
    <row r="48" spans="1:8" x14ac:dyDescent="0.2">
      <c r="B48" s="157">
        <v>41913</v>
      </c>
      <c r="C48" s="112">
        <v>0</v>
      </c>
    </row>
    <row r="49" spans="2:13" x14ac:dyDescent="0.2">
      <c r="B49" s="157">
        <v>41944</v>
      </c>
      <c r="C49" s="112">
        <v>0</v>
      </c>
    </row>
    <row r="50" spans="2:13" x14ac:dyDescent="0.2">
      <c r="B50" s="157">
        <v>41974</v>
      </c>
      <c r="C50" s="112">
        <v>0</v>
      </c>
    </row>
    <row r="51" spans="2:13" x14ac:dyDescent="0.2">
      <c r="B51" s="157">
        <v>42005</v>
      </c>
      <c r="C51" s="112">
        <v>0</v>
      </c>
    </row>
    <row r="52" spans="2:13" x14ac:dyDescent="0.2">
      <c r="B52" s="157">
        <v>42036</v>
      </c>
      <c r="C52" s="112">
        <v>0</v>
      </c>
      <c r="M52" s="147"/>
    </row>
    <row r="53" spans="2:13" x14ac:dyDescent="0.2">
      <c r="B53" s="157">
        <v>42064</v>
      </c>
      <c r="C53" s="112">
        <v>0</v>
      </c>
      <c r="M53" s="147"/>
    </row>
    <row r="54" spans="2:13" ht="13.5" thickBot="1" x14ac:dyDescent="0.25">
      <c r="B54" t="s">
        <v>207</v>
      </c>
      <c r="C54" s="165">
        <f>SUM(C42:C53)</f>
        <v>1664</v>
      </c>
      <c r="D54" t="s">
        <v>211</v>
      </c>
    </row>
    <row r="55" spans="2:13" ht="13.5" thickTop="1" x14ac:dyDescent="0.2"/>
  </sheetData>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1"/>
  <sheetViews>
    <sheetView showGridLines="0" tabSelected="1" zoomScaleNormal="100" workbookViewId="0">
      <selection activeCell="M33" sqref="M33"/>
    </sheetView>
  </sheetViews>
  <sheetFormatPr defaultRowHeight="12.75" x14ac:dyDescent="0.2"/>
  <cols>
    <col min="1" max="1" width="60.42578125" style="3" customWidth="1"/>
    <col min="2" max="2" width="12" style="3" customWidth="1"/>
    <col min="3" max="6" width="9.140625" style="3"/>
    <col min="7" max="7" width="24.42578125" style="3" customWidth="1"/>
    <col min="8" max="8" width="9.140625" style="3"/>
    <col min="9" max="9" width="12.85546875" style="3" bestFit="1" customWidth="1"/>
    <col min="10" max="16384" width="9.140625" style="3"/>
  </cols>
  <sheetData>
    <row r="1" spans="1:9" customFormat="1" x14ac:dyDescent="0.2">
      <c r="A1" s="142" t="s">
        <v>98</v>
      </c>
      <c r="E1" s="112"/>
      <c r="F1" s="112"/>
    </row>
    <row r="2" spans="1:9" customFormat="1" x14ac:dyDescent="0.2">
      <c r="A2" s="142" t="s">
        <v>99</v>
      </c>
      <c r="E2" s="112"/>
      <c r="F2" s="112"/>
    </row>
    <row r="3" spans="1:9" customFormat="1" x14ac:dyDescent="0.2">
      <c r="A3" s="142" t="s">
        <v>171</v>
      </c>
      <c r="E3" s="112"/>
      <c r="F3" s="112"/>
    </row>
    <row r="4" spans="1:9" x14ac:dyDescent="0.2">
      <c r="A4" s="37"/>
      <c r="B4" s="38">
        <v>2015</v>
      </c>
      <c r="G4" s="3" t="s">
        <v>38</v>
      </c>
      <c r="I4" s="22">
        <f>B6</f>
        <v>139261212</v>
      </c>
    </row>
    <row r="5" spans="1:9" x14ac:dyDescent="0.2">
      <c r="A5" s="7" t="s">
        <v>37</v>
      </c>
      <c r="B5" s="39"/>
      <c r="G5" s="3" t="s">
        <v>168</v>
      </c>
      <c r="I5" s="19">
        <f>B8</f>
        <v>618355</v>
      </c>
    </row>
    <row r="6" spans="1:9" ht="13.5" thickBot="1" x14ac:dyDescent="0.25">
      <c r="A6" s="9" t="s">
        <v>38</v>
      </c>
      <c r="B6" s="41">
        <v>139261212</v>
      </c>
      <c r="C6" s="3" t="s">
        <v>161</v>
      </c>
      <c r="G6" s="148" t="s">
        <v>161</v>
      </c>
      <c r="I6" s="208">
        <f>I4+I5</f>
        <v>139879567</v>
      </c>
    </row>
    <row r="7" spans="1:9" ht="13.5" thickTop="1" x14ac:dyDescent="0.2">
      <c r="A7" s="9" t="s">
        <v>39</v>
      </c>
      <c r="B7" s="17">
        <v>-600130</v>
      </c>
      <c r="C7" s="3" t="s">
        <v>162</v>
      </c>
    </row>
    <row r="8" spans="1:9" x14ac:dyDescent="0.2">
      <c r="A8" s="9" t="s">
        <v>40</v>
      </c>
      <c r="B8" s="11">
        <v>618355</v>
      </c>
      <c r="C8" s="3" t="s">
        <v>161</v>
      </c>
    </row>
    <row r="9" spans="1:9" x14ac:dyDescent="0.2">
      <c r="A9" s="9"/>
      <c r="B9" s="43"/>
    </row>
    <row r="10" spans="1:9" x14ac:dyDescent="0.2">
      <c r="A10" s="14" t="s">
        <v>41</v>
      </c>
      <c r="B10" s="11">
        <v>139279437</v>
      </c>
      <c r="G10" s="3" t="s">
        <v>39</v>
      </c>
      <c r="I10" s="22">
        <f>-B7</f>
        <v>600130</v>
      </c>
    </row>
    <row r="11" spans="1:9" x14ac:dyDescent="0.2">
      <c r="A11" s="12"/>
      <c r="B11" s="13"/>
      <c r="G11" s="3" t="s">
        <v>49</v>
      </c>
      <c r="I11" s="19">
        <f>-B22</f>
        <v>-2746946</v>
      </c>
    </row>
    <row r="12" spans="1:9" ht="13.5" thickBot="1" x14ac:dyDescent="0.25">
      <c r="A12" s="7" t="s">
        <v>42</v>
      </c>
      <c r="B12" s="13"/>
      <c r="G12" s="148" t="s">
        <v>162</v>
      </c>
      <c r="I12" s="208">
        <f>I10+I11</f>
        <v>-2146816</v>
      </c>
    </row>
    <row r="13" spans="1:9" ht="12.75" customHeight="1" thickTop="1" x14ac:dyDescent="0.2">
      <c r="A13" s="9" t="s">
        <v>43</v>
      </c>
      <c r="B13" s="10">
        <v>119604655</v>
      </c>
      <c r="C13" s="3" t="s">
        <v>231</v>
      </c>
    </row>
    <row r="14" spans="1:9" ht="12.75" customHeight="1" x14ac:dyDescent="0.2">
      <c r="A14" s="9" t="s">
        <v>44</v>
      </c>
      <c r="B14" s="10">
        <v>6839529</v>
      </c>
      <c r="C14" s="3" t="s">
        <v>317</v>
      </c>
    </row>
    <row r="15" spans="1:9" x14ac:dyDescent="0.2">
      <c r="A15" s="9" t="s">
        <v>45</v>
      </c>
      <c r="B15" s="11">
        <v>9012488</v>
      </c>
      <c r="C15" s="3" t="s">
        <v>163</v>
      </c>
    </row>
    <row r="16" spans="1:9" x14ac:dyDescent="0.2">
      <c r="A16" s="12"/>
      <c r="B16" s="10"/>
      <c r="G16" s="3" t="s">
        <v>50</v>
      </c>
      <c r="I16" s="22">
        <f>B23</f>
        <v>461802</v>
      </c>
    </row>
    <row r="17" spans="1:10" x14ac:dyDescent="0.2">
      <c r="A17" s="14" t="s">
        <v>46</v>
      </c>
      <c r="B17" s="11">
        <v>135456672</v>
      </c>
      <c r="G17" s="3" t="s">
        <v>169</v>
      </c>
      <c r="I17" s="19">
        <f>B26</f>
        <v>1898902</v>
      </c>
    </row>
    <row r="18" spans="1:10" ht="13.5" thickBot="1" x14ac:dyDescent="0.25">
      <c r="A18" s="16"/>
      <c r="B18" s="10"/>
      <c r="G18" s="148" t="s">
        <v>164</v>
      </c>
      <c r="I18" s="208">
        <f>I16+I17</f>
        <v>2360704</v>
      </c>
    </row>
    <row r="19" spans="1:10" ht="13.5" thickTop="1" x14ac:dyDescent="0.2">
      <c r="A19" s="7" t="s">
        <v>47</v>
      </c>
      <c r="B19" s="11">
        <v>3822765</v>
      </c>
    </row>
    <row r="20" spans="1:10" x14ac:dyDescent="0.2">
      <c r="A20" s="37"/>
      <c r="B20" s="13"/>
    </row>
    <row r="21" spans="1:10" x14ac:dyDescent="0.2">
      <c r="A21" s="7" t="s">
        <v>48</v>
      </c>
      <c r="B21" s="13"/>
    </row>
    <row r="22" spans="1:10" x14ac:dyDescent="0.2">
      <c r="A22" s="9" t="s">
        <v>49</v>
      </c>
      <c r="B22" s="43">
        <v>2746946</v>
      </c>
      <c r="C22" s="3" t="s">
        <v>162</v>
      </c>
      <c r="G22" s="3" t="s">
        <v>191</v>
      </c>
      <c r="H22" s="3" t="s">
        <v>227</v>
      </c>
      <c r="I22" s="49">
        <f>'Note 9'!B28</f>
        <v>20208863.460000001</v>
      </c>
      <c r="J22" s="3" t="s">
        <v>195</v>
      </c>
    </row>
    <row r="23" spans="1:10" x14ac:dyDescent="0.2">
      <c r="A23" s="9" t="s">
        <v>50</v>
      </c>
      <c r="B23" s="10">
        <v>461802</v>
      </c>
      <c r="C23" s="3" t="s">
        <v>164</v>
      </c>
      <c r="G23" s="3" t="s">
        <v>189</v>
      </c>
      <c r="H23" s="3" t="s">
        <v>230</v>
      </c>
      <c r="I23" s="49">
        <f>'Note 9'!B38</f>
        <v>882612</v>
      </c>
      <c r="J23" s="3" t="s">
        <v>195</v>
      </c>
    </row>
    <row r="24" spans="1:10" x14ac:dyDescent="0.2">
      <c r="A24" s="9" t="s">
        <v>51</v>
      </c>
      <c r="B24" s="10">
        <v>-8427550</v>
      </c>
      <c r="C24" s="3" t="s">
        <v>165</v>
      </c>
      <c r="G24" s="3" t="s">
        <v>190</v>
      </c>
      <c r="H24" s="3" t="s">
        <v>228</v>
      </c>
      <c r="I24" s="49">
        <f>'Note 9'!B6</f>
        <v>91360066</v>
      </c>
      <c r="J24" s="3" t="s">
        <v>195</v>
      </c>
    </row>
    <row r="25" spans="1:10" x14ac:dyDescent="0.2">
      <c r="A25" s="9" t="s">
        <v>52</v>
      </c>
      <c r="B25" s="10">
        <v>-215067</v>
      </c>
      <c r="C25" s="3" t="s">
        <v>166</v>
      </c>
      <c r="G25" s="3" t="s">
        <v>188</v>
      </c>
      <c r="H25" s="3" t="s">
        <v>229</v>
      </c>
      <c r="I25" s="49">
        <f>'Note 9'!B8</f>
        <v>7153114</v>
      </c>
      <c r="J25" s="3" t="s">
        <v>195</v>
      </c>
    </row>
    <row r="26" spans="1:10" ht="13.5" thickBot="1" x14ac:dyDescent="0.25">
      <c r="A26" s="9" t="s">
        <v>40</v>
      </c>
      <c r="B26" s="11">
        <v>1898902</v>
      </c>
      <c r="C26" s="3" t="s">
        <v>164</v>
      </c>
      <c r="G26" s="3" t="s">
        <v>196</v>
      </c>
      <c r="H26" s="3" t="s">
        <v>167</v>
      </c>
      <c r="I26" s="102">
        <f>SUM(I22:I25)</f>
        <v>119604655.46000001</v>
      </c>
    </row>
    <row r="27" spans="1:10" ht="13.5" thickTop="1" x14ac:dyDescent="0.2">
      <c r="A27" s="9"/>
      <c r="B27" s="43"/>
    </row>
    <row r="28" spans="1:10" x14ac:dyDescent="0.2">
      <c r="A28" s="14" t="s">
        <v>53</v>
      </c>
      <c r="B28" s="29">
        <v>-3534967</v>
      </c>
    </row>
    <row r="29" spans="1:10" x14ac:dyDescent="0.2">
      <c r="A29" s="12"/>
      <c r="B29" s="28"/>
    </row>
    <row r="30" spans="1:10" x14ac:dyDescent="0.2">
      <c r="A30" s="7" t="s">
        <v>54</v>
      </c>
      <c r="B30" s="28">
        <v>287798</v>
      </c>
    </row>
    <row r="31" spans="1:10" x14ac:dyDescent="0.2">
      <c r="A31" s="7"/>
      <c r="B31" s="28"/>
    </row>
    <row r="32" spans="1:10" x14ac:dyDescent="0.2">
      <c r="A32" s="7" t="s">
        <v>55</v>
      </c>
      <c r="B32" s="29">
        <v>46836461</v>
      </c>
    </row>
    <row r="33" spans="1:2" x14ac:dyDescent="0.2">
      <c r="A33" s="7"/>
      <c r="B33" s="45"/>
    </row>
    <row r="34" spans="1:2" ht="13.5" thickBot="1" x14ac:dyDescent="0.25">
      <c r="A34" s="7" t="s">
        <v>56</v>
      </c>
      <c r="B34" s="33">
        <v>47124259</v>
      </c>
    </row>
    <row r="35" spans="1:2" ht="13.5" thickTop="1" x14ac:dyDescent="0.2">
      <c r="B35" s="27"/>
    </row>
    <row r="36" spans="1:2" ht="7.5" customHeight="1" x14ac:dyDescent="0.2">
      <c r="B36" s="27"/>
    </row>
    <row r="37" spans="1:2" x14ac:dyDescent="0.2">
      <c r="A37" s="34" t="s">
        <v>36</v>
      </c>
      <c r="B37" s="48">
        <v>0</v>
      </c>
    </row>
    <row r="41" spans="1:2" x14ac:dyDescent="0.2">
      <c r="B41" s="19"/>
    </row>
  </sheetData>
  <pageMargins left="0.75" right="0.75" top="1" bottom="1"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1"/>
  <sheetViews>
    <sheetView showGridLines="0" workbookViewId="0">
      <selection activeCell="D26" sqref="D26"/>
    </sheetView>
  </sheetViews>
  <sheetFormatPr defaultRowHeight="12.75" x14ac:dyDescent="0.2"/>
  <cols>
    <col min="1" max="1" width="55.7109375" style="3" customWidth="1"/>
    <col min="2" max="2" width="12.7109375" style="3" customWidth="1"/>
    <col min="3" max="3" width="3.28515625" style="3" customWidth="1"/>
    <col min="4" max="4" width="12" style="3" bestFit="1" customWidth="1"/>
    <col min="5" max="5" width="9.140625" style="3"/>
    <col min="6" max="6" width="25.7109375" style="3" customWidth="1"/>
    <col min="7" max="16384" width="9.140625" style="3"/>
  </cols>
  <sheetData>
    <row r="1" spans="1:7" customFormat="1" x14ac:dyDescent="0.2">
      <c r="A1" s="142" t="s">
        <v>98</v>
      </c>
      <c r="D1" s="112"/>
      <c r="E1" s="112"/>
    </row>
    <row r="2" spans="1:7" customFormat="1" x14ac:dyDescent="0.2">
      <c r="A2" s="142" t="s">
        <v>99</v>
      </c>
      <c r="D2" s="112"/>
      <c r="E2" s="112"/>
    </row>
    <row r="3" spans="1:7" customFormat="1" x14ac:dyDescent="0.2">
      <c r="A3" s="142" t="s">
        <v>178</v>
      </c>
      <c r="D3" s="112"/>
      <c r="E3" s="112"/>
    </row>
    <row r="4" spans="1:7" ht="15" x14ac:dyDescent="0.25">
      <c r="A4" s="83"/>
      <c r="B4" s="84">
        <v>2015</v>
      </c>
      <c r="C4" s="85"/>
      <c r="F4" s="19">
        <f>B11</f>
        <v>24476686</v>
      </c>
      <c r="G4" s="3" t="s">
        <v>180</v>
      </c>
    </row>
    <row r="5" spans="1:7" ht="15" x14ac:dyDescent="0.25">
      <c r="A5" s="86" t="s">
        <v>1</v>
      </c>
      <c r="B5" s="83"/>
      <c r="C5" s="87"/>
      <c r="F5" s="19">
        <f>B17</f>
        <v>6113065</v>
      </c>
      <c r="G5" s="3" t="s">
        <v>179</v>
      </c>
    </row>
    <row r="6" spans="1:7" ht="15" x14ac:dyDescent="0.25">
      <c r="A6" s="88" t="s">
        <v>2</v>
      </c>
      <c r="B6" s="89"/>
      <c r="C6" s="62"/>
      <c r="F6" s="19">
        <f>B20</f>
        <v>7359095</v>
      </c>
      <c r="G6" s="3" t="s">
        <v>9</v>
      </c>
    </row>
    <row r="7" spans="1:7" ht="15.75" thickBot="1" x14ac:dyDescent="0.3">
      <c r="A7" s="88" t="s">
        <v>76</v>
      </c>
      <c r="B7" s="89">
        <v>13520748</v>
      </c>
      <c r="C7" s="62"/>
      <c r="E7" s="34" t="s">
        <v>262</v>
      </c>
      <c r="F7" s="102">
        <f>SUM(F4:F6)</f>
        <v>37948846</v>
      </c>
    </row>
    <row r="8" spans="1:7" ht="15.75" thickTop="1" x14ac:dyDescent="0.25">
      <c r="A8" s="88" t="s">
        <v>285</v>
      </c>
      <c r="B8" s="90">
        <v>2577354</v>
      </c>
      <c r="C8" s="62"/>
      <c r="E8" s="34"/>
      <c r="F8" s="173"/>
    </row>
    <row r="9" spans="1:7" ht="15" x14ac:dyDescent="0.25">
      <c r="A9" s="88" t="s">
        <v>77</v>
      </c>
      <c r="B9" s="90">
        <v>8378584</v>
      </c>
      <c r="C9" s="62"/>
      <c r="E9" s="34"/>
      <c r="F9" s="173"/>
    </row>
    <row r="10" spans="1:7" ht="15" x14ac:dyDescent="0.25">
      <c r="A10" s="88"/>
      <c r="B10" s="91"/>
      <c r="C10" s="62"/>
      <c r="F10" s="25"/>
    </row>
    <row r="11" spans="1:7" ht="15" x14ac:dyDescent="0.25">
      <c r="A11" s="88" t="s">
        <v>78</v>
      </c>
      <c r="B11" s="92">
        <v>24476686</v>
      </c>
      <c r="C11" s="62"/>
      <c r="F11" s="25"/>
    </row>
    <row r="12" spans="1:7" ht="15" x14ac:dyDescent="0.25">
      <c r="A12" s="88"/>
      <c r="B12" s="90"/>
      <c r="C12" s="62"/>
    </row>
    <row r="13" spans="1:7" ht="15" x14ac:dyDescent="0.25">
      <c r="A13" s="88" t="s">
        <v>3</v>
      </c>
      <c r="B13" s="90"/>
      <c r="C13" s="64"/>
    </row>
    <row r="14" spans="1:7" ht="15" x14ac:dyDescent="0.25">
      <c r="A14" s="88" t="s">
        <v>76</v>
      </c>
      <c r="B14" s="90" t="s">
        <v>284</v>
      </c>
      <c r="C14" s="62"/>
    </row>
    <row r="15" spans="1:7" ht="15" x14ac:dyDescent="0.25">
      <c r="A15" s="88" t="s">
        <v>79</v>
      </c>
      <c r="B15" s="90">
        <v>6113065</v>
      </c>
      <c r="C15" s="62"/>
    </row>
    <row r="16" spans="1:7" ht="15" x14ac:dyDescent="0.25">
      <c r="A16" s="88"/>
      <c r="B16" s="91"/>
      <c r="C16" s="62"/>
    </row>
    <row r="17" spans="1:4" ht="15" x14ac:dyDescent="0.25">
      <c r="A17" s="88" t="s">
        <v>78</v>
      </c>
      <c r="B17" s="92">
        <v>6113065</v>
      </c>
      <c r="C17" s="62"/>
    </row>
    <row r="18" spans="1:4" ht="15" x14ac:dyDescent="0.25">
      <c r="A18" s="88"/>
      <c r="B18" s="90"/>
      <c r="C18" s="62"/>
    </row>
    <row r="19" spans="1:4" ht="15" x14ac:dyDescent="0.25">
      <c r="A19" s="86" t="s">
        <v>8</v>
      </c>
      <c r="B19" s="90"/>
      <c r="C19" s="64"/>
    </row>
    <row r="20" spans="1:4" ht="15" x14ac:dyDescent="0.25">
      <c r="A20" s="88" t="s">
        <v>80</v>
      </c>
      <c r="B20" s="92">
        <v>7359095</v>
      </c>
      <c r="C20" s="65"/>
    </row>
    <row r="21" spans="1:4" ht="15" x14ac:dyDescent="0.25">
      <c r="A21" s="88"/>
      <c r="B21" s="93"/>
      <c r="C21" s="65"/>
    </row>
    <row r="22" spans="1:4" ht="15" x14ac:dyDescent="0.25">
      <c r="A22" s="88" t="s">
        <v>81</v>
      </c>
      <c r="B22" s="60"/>
      <c r="C22" s="60"/>
    </row>
    <row r="23" spans="1:4" ht="15" x14ac:dyDescent="0.25">
      <c r="A23" s="88" t="s">
        <v>82</v>
      </c>
      <c r="B23" s="90">
        <v>590578</v>
      </c>
      <c r="C23" s="62"/>
    </row>
    <row r="24" spans="1:4" ht="15" x14ac:dyDescent="0.25">
      <c r="A24" s="88" t="s">
        <v>83</v>
      </c>
      <c r="B24" s="90">
        <v>13771927</v>
      </c>
      <c r="C24" s="62"/>
    </row>
    <row r="25" spans="1:4" ht="15" x14ac:dyDescent="0.25">
      <c r="A25" s="88"/>
      <c r="B25" s="91"/>
      <c r="C25" s="62"/>
    </row>
    <row r="26" spans="1:4" ht="15" x14ac:dyDescent="0.25">
      <c r="A26" s="88" t="s">
        <v>78</v>
      </c>
      <c r="B26" s="92">
        <v>14362505</v>
      </c>
      <c r="C26" s="62"/>
      <c r="D26" s="3" t="s">
        <v>74</v>
      </c>
    </row>
    <row r="27" spans="1:4" ht="15" x14ac:dyDescent="0.25">
      <c r="A27" s="94"/>
      <c r="B27" s="95"/>
      <c r="C27" s="96"/>
    </row>
    <row r="28" spans="1:4" ht="15.75" thickBot="1" x14ac:dyDescent="0.3">
      <c r="A28" s="83"/>
      <c r="B28" s="97">
        <v>52311351</v>
      </c>
      <c r="C28" s="63"/>
    </row>
    <row r="29" spans="1:4" ht="15" thickTop="1" x14ac:dyDescent="0.2">
      <c r="A29" s="98"/>
      <c r="B29" s="99"/>
      <c r="C29" s="100"/>
    </row>
    <row r="30" spans="1:4" x14ac:dyDescent="0.2">
      <c r="C30" s="60"/>
    </row>
    <row r="31" spans="1:4" x14ac:dyDescent="0.2">
      <c r="A31" s="34" t="s">
        <v>36</v>
      </c>
      <c r="B31" s="36">
        <v>0</v>
      </c>
      <c r="C31" s="101"/>
    </row>
  </sheetData>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7"/>
  <sheetViews>
    <sheetView showGridLines="0" workbookViewId="0">
      <selection activeCell="N22" sqref="N22"/>
    </sheetView>
  </sheetViews>
  <sheetFormatPr defaultRowHeight="12.75" x14ac:dyDescent="0.2"/>
  <cols>
    <col min="1" max="1" width="9.140625" style="3"/>
    <col min="2" max="2" width="37.85546875" style="3" customWidth="1"/>
    <col min="3" max="3" width="12.7109375" style="3" customWidth="1"/>
    <col min="4" max="4" width="2.5703125" style="3" customWidth="1"/>
    <col min="5" max="5" width="11.7109375" style="3" customWidth="1"/>
    <col min="6" max="6" width="2.28515625" style="3" customWidth="1"/>
    <col min="7" max="7" width="12.42578125" style="3" bestFit="1" customWidth="1"/>
    <col min="8" max="8" width="0.42578125" style="3" customWidth="1"/>
    <col min="9" max="9" width="12.7109375" style="3" customWidth="1"/>
    <col min="10" max="10" width="2.28515625" style="3" bestFit="1" customWidth="1"/>
    <col min="11" max="11" width="11.28515625" style="42" bestFit="1" customWidth="1"/>
    <col min="12" max="12" width="9.140625" style="3"/>
    <col min="13" max="13" width="11.28515625" style="3" bestFit="1" customWidth="1"/>
    <col min="14" max="14" width="11.5703125" style="3" bestFit="1" customWidth="1"/>
    <col min="15" max="16384" width="9.140625" style="3"/>
  </cols>
  <sheetData>
    <row r="1" spans="1:14" customFormat="1" x14ac:dyDescent="0.2">
      <c r="A1" s="142" t="s">
        <v>98</v>
      </c>
      <c r="E1" s="112"/>
      <c r="F1" s="112"/>
    </row>
    <row r="2" spans="1:14" customFormat="1" x14ac:dyDescent="0.2">
      <c r="A2" s="142" t="s">
        <v>99</v>
      </c>
      <c r="E2" s="112"/>
      <c r="F2" s="112"/>
    </row>
    <row r="3" spans="1:14" customFormat="1" x14ac:dyDescent="0.2">
      <c r="A3" s="142" t="s">
        <v>172</v>
      </c>
      <c r="E3" s="112"/>
      <c r="F3" s="112"/>
      <c r="M3" t="s">
        <v>263</v>
      </c>
    </row>
    <row r="4" spans="1:14" x14ac:dyDescent="0.2">
      <c r="A4" s="81" t="s">
        <v>69</v>
      </c>
      <c r="B4" s="174"/>
      <c r="C4" s="175"/>
      <c r="D4" s="175"/>
      <c r="E4" s="175"/>
      <c r="F4" s="175"/>
      <c r="G4" s="176"/>
      <c r="H4" s="175"/>
      <c r="I4" s="175"/>
      <c r="J4" s="25"/>
      <c r="L4" s="81" t="s">
        <v>200</v>
      </c>
      <c r="M4" s="3" t="s">
        <v>71</v>
      </c>
      <c r="N4" s="22">
        <f>G12+K38-K36</f>
        <v>217381288</v>
      </c>
    </row>
    <row r="5" spans="1:14" x14ac:dyDescent="0.2">
      <c r="B5" s="177"/>
      <c r="C5" s="178"/>
      <c r="D5" s="178"/>
      <c r="E5" s="178"/>
      <c r="F5" s="178"/>
      <c r="G5" s="178"/>
      <c r="H5" s="178"/>
      <c r="I5" s="178"/>
      <c r="J5" s="25"/>
      <c r="K5" s="53"/>
      <c r="L5" s="3" t="s">
        <v>201</v>
      </c>
      <c r="M5" s="3" t="s">
        <v>202</v>
      </c>
      <c r="N5" s="19">
        <f>K36</f>
        <v>0</v>
      </c>
    </row>
    <row r="6" spans="1:14" ht="25.5" x14ac:dyDescent="0.2">
      <c r="B6" s="174"/>
      <c r="C6" s="50" t="s">
        <v>57</v>
      </c>
      <c r="D6" s="178"/>
      <c r="E6" s="51" t="s">
        <v>58</v>
      </c>
      <c r="F6" s="178"/>
      <c r="G6" s="50" t="s">
        <v>60</v>
      </c>
      <c r="H6" s="178"/>
      <c r="L6" s="81" t="s">
        <v>177</v>
      </c>
      <c r="M6" s="3" t="s">
        <v>72</v>
      </c>
      <c r="N6" s="19">
        <f>-(G18+K40)</f>
        <v>75810350</v>
      </c>
    </row>
    <row r="7" spans="1:14" ht="13.5" thickBot="1" x14ac:dyDescent="0.25">
      <c r="B7" s="52">
        <v>42094</v>
      </c>
      <c r="C7" s="54"/>
      <c r="D7" s="54"/>
      <c r="E7" s="54"/>
      <c r="F7" s="54"/>
      <c r="G7" s="180"/>
      <c r="H7" s="54"/>
      <c r="L7" s="3" t="s">
        <v>225</v>
      </c>
      <c r="M7" s="3" t="s">
        <v>73</v>
      </c>
      <c r="N7" s="82">
        <f>N4+N5-N6</f>
        <v>141570938</v>
      </c>
    </row>
    <row r="8" spans="1:14" ht="14.25" thickTop="1" thickBot="1" x14ac:dyDescent="0.25">
      <c r="B8" s="179"/>
      <c r="C8" s="181"/>
      <c r="D8" s="55"/>
      <c r="E8" s="57"/>
      <c r="F8" s="56"/>
      <c r="G8" s="25"/>
      <c r="H8" s="56"/>
      <c r="M8" s="3" t="s">
        <v>73</v>
      </c>
      <c r="N8" s="167">
        <f>N4-N6</f>
        <v>141570938</v>
      </c>
    </row>
    <row r="9" spans="1:14" ht="13.5" thickTop="1" x14ac:dyDescent="0.2">
      <c r="B9" s="179" t="s">
        <v>286</v>
      </c>
      <c r="C9" s="182">
        <v>182479189</v>
      </c>
      <c r="D9" s="56"/>
      <c r="E9" s="194">
        <v>2978717</v>
      </c>
      <c r="F9" s="56"/>
      <c r="G9" s="184">
        <v>185457906</v>
      </c>
      <c r="H9" s="56"/>
    </row>
    <row r="10" spans="1:14" x14ac:dyDescent="0.2">
      <c r="B10" s="179" t="s">
        <v>287</v>
      </c>
      <c r="C10" s="55">
        <v>13710067</v>
      </c>
      <c r="D10" s="55"/>
      <c r="E10" s="181" t="s">
        <v>288</v>
      </c>
      <c r="F10" s="55"/>
      <c r="G10" s="183">
        <v>13710067</v>
      </c>
      <c r="H10" s="55"/>
    </row>
    <row r="11" spans="1:14" x14ac:dyDescent="0.2">
      <c r="B11" s="179" t="s">
        <v>188</v>
      </c>
      <c r="C11" s="55">
        <v>10311018</v>
      </c>
      <c r="D11" s="55"/>
      <c r="E11" s="195">
        <v>242069</v>
      </c>
      <c r="F11" s="55"/>
      <c r="G11" s="183">
        <v>10553087</v>
      </c>
      <c r="H11" s="55"/>
    </row>
    <row r="12" spans="1:14" x14ac:dyDescent="0.2">
      <c r="B12" s="179"/>
      <c r="C12" s="185">
        <v>206500274</v>
      </c>
      <c r="D12" s="43"/>
      <c r="E12" s="185">
        <v>3220786</v>
      </c>
      <c r="F12" s="43"/>
      <c r="G12" s="186">
        <v>209721060</v>
      </c>
      <c r="H12" s="43"/>
      <c r="I12" s="81" t="s">
        <v>173</v>
      </c>
    </row>
    <row r="13" spans="1:14" x14ac:dyDescent="0.2">
      <c r="B13" s="179"/>
      <c r="C13" s="58"/>
      <c r="D13" s="58"/>
      <c r="E13" s="58"/>
      <c r="F13" s="58"/>
      <c r="G13" s="25"/>
      <c r="H13" s="58"/>
    </row>
    <row r="14" spans="1:14" x14ac:dyDescent="0.2">
      <c r="B14" s="179" t="s">
        <v>62</v>
      </c>
      <c r="C14" s="54"/>
      <c r="D14" s="54"/>
      <c r="E14" s="54"/>
      <c r="F14" s="54"/>
      <c r="G14" s="25"/>
      <c r="H14" s="54"/>
    </row>
    <row r="15" spans="1:14" x14ac:dyDescent="0.2">
      <c r="B15" s="192" t="s">
        <v>286</v>
      </c>
      <c r="C15" s="10">
        <v>-53973490</v>
      </c>
      <c r="D15" s="43"/>
      <c r="E15" s="10">
        <v>-7522792</v>
      </c>
      <c r="F15" s="43"/>
      <c r="G15" s="49">
        <v>-61496282</v>
      </c>
      <c r="H15" s="58"/>
    </row>
    <row r="16" spans="1:14" x14ac:dyDescent="0.2">
      <c r="B16" s="192" t="s">
        <v>287</v>
      </c>
      <c r="C16" s="188">
        <v>-10519639</v>
      </c>
      <c r="D16" s="188"/>
      <c r="E16" s="188">
        <v>-910395</v>
      </c>
      <c r="F16" s="189"/>
      <c r="G16" s="49">
        <v>-11430034</v>
      </c>
      <c r="H16" s="42"/>
    </row>
    <row r="17" spans="1:12" x14ac:dyDescent="0.2">
      <c r="B17" s="42" t="s">
        <v>188</v>
      </c>
      <c r="C17" s="188">
        <v>-1280035</v>
      </c>
      <c r="D17" s="188"/>
      <c r="E17" s="188">
        <v>-190821</v>
      </c>
      <c r="F17" s="188"/>
      <c r="G17" s="49">
        <f>-1470857+1</f>
        <v>-1470856</v>
      </c>
      <c r="H17" s="42"/>
    </row>
    <row r="18" spans="1:12" x14ac:dyDescent="0.2">
      <c r="C18" s="190">
        <v>-65773164</v>
      </c>
      <c r="D18" s="49"/>
      <c r="E18" s="190">
        <v>-8624008</v>
      </c>
      <c r="F18" s="49"/>
      <c r="G18" s="190">
        <f>-74397173+1</f>
        <v>-74397172</v>
      </c>
      <c r="I18" s="81" t="s">
        <v>175</v>
      </c>
    </row>
    <row r="19" spans="1:12" x14ac:dyDescent="0.2">
      <c r="K19" s="3"/>
    </row>
    <row r="20" spans="1:12" ht="13.5" thickBot="1" x14ac:dyDescent="0.25">
      <c r="B20" s="3" t="s">
        <v>289</v>
      </c>
      <c r="C20" s="187">
        <v>140727110</v>
      </c>
      <c r="E20" s="191">
        <v>-5403222</v>
      </c>
      <c r="G20" s="187">
        <v>135323888</v>
      </c>
      <c r="K20" s="3"/>
    </row>
    <row r="21" spans="1:12" ht="13.5" thickTop="1" x14ac:dyDescent="0.2"/>
    <row r="28" spans="1:12" x14ac:dyDescent="0.2">
      <c r="A28" s="81" t="s">
        <v>70</v>
      </c>
      <c r="I28" s="42"/>
      <c r="K28" s="3"/>
    </row>
    <row r="29" spans="1:12" ht="25.5" x14ac:dyDescent="0.2">
      <c r="B29" s="59"/>
      <c r="C29" s="50" t="s">
        <v>57</v>
      </c>
      <c r="D29" s="50"/>
      <c r="E29" s="51" t="s">
        <v>58</v>
      </c>
      <c r="F29" s="50"/>
      <c r="G29" s="51" t="s">
        <v>59</v>
      </c>
      <c r="H29" s="50"/>
      <c r="I29" s="51" t="s">
        <v>63</v>
      </c>
      <c r="J29" s="50"/>
      <c r="K29" s="50" t="s">
        <v>60</v>
      </c>
    </row>
    <row r="30" spans="1:12" x14ac:dyDescent="0.2">
      <c r="B30" s="52">
        <v>42094</v>
      </c>
      <c r="C30" s="40"/>
      <c r="D30" s="40"/>
      <c r="E30" s="40"/>
      <c r="F30" s="40"/>
      <c r="G30" s="40"/>
      <c r="H30" s="40"/>
      <c r="I30" s="40"/>
      <c r="J30" s="40"/>
      <c r="K30" s="40"/>
      <c r="L30" s="3" t="s">
        <v>233</v>
      </c>
    </row>
    <row r="31" spans="1:12" x14ac:dyDescent="0.2">
      <c r="B31" s="59"/>
      <c r="C31" s="40"/>
      <c r="D31" s="40"/>
      <c r="E31" s="40"/>
      <c r="F31" s="40"/>
      <c r="G31" s="40"/>
      <c r="H31" s="40"/>
      <c r="I31" s="40"/>
      <c r="J31" s="40"/>
      <c r="K31" s="40"/>
      <c r="L31" s="3" t="s">
        <v>232</v>
      </c>
    </row>
    <row r="32" spans="1:12" ht="15" x14ac:dyDescent="0.25">
      <c r="B32" s="61" t="s">
        <v>64</v>
      </c>
      <c r="C32" s="62">
        <v>489000</v>
      </c>
      <c r="D32" s="62"/>
      <c r="E32" s="62" t="s">
        <v>290</v>
      </c>
      <c r="F32" s="63"/>
      <c r="G32" s="62" t="s">
        <v>291</v>
      </c>
      <c r="H32" s="62"/>
      <c r="I32" s="62" t="s">
        <v>291</v>
      </c>
      <c r="J32" s="63"/>
      <c r="K32" s="62">
        <v>489000</v>
      </c>
    </row>
    <row r="33" spans="1:13" ht="15" x14ac:dyDescent="0.25">
      <c r="B33" s="61" t="s">
        <v>65</v>
      </c>
      <c r="C33" s="64">
        <v>5147328</v>
      </c>
      <c r="D33" s="64"/>
      <c r="E33" s="64" t="s">
        <v>292</v>
      </c>
      <c r="F33" s="65"/>
      <c r="G33" s="64" t="s">
        <v>293</v>
      </c>
      <c r="H33" s="64"/>
      <c r="I33" s="64" t="s">
        <v>293</v>
      </c>
      <c r="J33" s="65"/>
      <c r="K33" s="64">
        <v>5147328</v>
      </c>
    </row>
    <row r="34" spans="1:13" ht="15" x14ac:dyDescent="0.25">
      <c r="B34" s="61" t="s">
        <v>66</v>
      </c>
      <c r="C34" s="62"/>
      <c r="D34" s="63"/>
      <c r="E34" s="62"/>
      <c r="F34" s="63"/>
      <c r="G34" s="62"/>
      <c r="H34" s="63"/>
      <c r="I34" s="62"/>
      <c r="J34" s="63"/>
      <c r="K34" s="62"/>
    </row>
    <row r="35" spans="1:13" ht="15" x14ac:dyDescent="0.25">
      <c r="B35" s="66" t="s">
        <v>67</v>
      </c>
      <c r="C35" s="64">
        <v>1862398</v>
      </c>
      <c r="D35" s="65"/>
      <c r="E35" s="64">
        <v>183655</v>
      </c>
      <c r="F35" s="65"/>
      <c r="G35" s="64">
        <v>-22153</v>
      </c>
      <c r="H35" s="65"/>
      <c r="I35" s="64" t="s">
        <v>293</v>
      </c>
      <c r="J35" s="63"/>
      <c r="K35" s="64">
        <v>2023900</v>
      </c>
    </row>
    <row r="36" spans="1:13" ht="15" x14ac:dyDescent="0.25">
      <c r="B36" s="61" t="s">
        <v>61</v>
      </c>
      <c r="C36" s="67">
        <v>16552</v>
      </c>
      <c r="D36" s="65"/>
      <c r="E36" s="67" t="s">
        <v>292</v>
      </c>
      <c r="F36" s="65"/>
      <c r="G36" s="67">
        <v>-16552</v>
      </c>
      <c r="H36" s="65"/>
      <c r="I36" s="67" t="s">
        <v>293</v>
      </c>
      <c r="J36" s="68"/>
      <c r="K36" s="64">
        <f>C36+G36</f>
        <v>0</v>
      </c>
      <c r="L36" s="81" t="s">
        <v>201</v>
      </c>
      <c r="M36" s="3" t="s">
        <v>234</v>
      </c>
    </row>
    <row r="37" spans="1:13" ht="15" x14ac:dyDescent="0.25">
      <c r="B37" s="61"/>
      <c r="C37" s="68"/>
      <c r="D37" s="68"/>
      <c r="E37" s="68"/>
      <c r="F37" s="68"/>
      <c r="G37" s="68"/>
      <c r="H37" s="68"/>
      <c r="I37" s="68"/>
      <c r="J37" s="68"/>
      <c r="K37" s="69"/>
    </row>
    <row r="38" spans="1:13" ht="15" x14ac:dyDescent="0.25">
      <c r="B38" s="61"/>
      <c r="C38" s="70">
        <v>7515278</v>
      </c>
      <c r="D38" s="71"/>
      <c r="E38" s="64">
        <v>183655</v>
      </c>
      <c r="F38" s="72"/>
      <c r="G38" s="64">
        <v>-38705</v>
      </c>
      <c r="H38" s="71"/>
      <c r="I38" s="73" t="s">
        <v>293</v>
      </c>
      <c r="J38" s="71"/>
      <c r="K38" s="64">
        <v>7660228</v>
      </c>
      <c r="L38" s="81" t="s">
        <v>174</v>
      </c>
    </row>
    <row r="39" spans="1:13" ht="15" x14ac:dyDescent="0.25">
      <c r="B39" s="61"/>
      <c r="C39" s="70"/>
      <c r="D39" s="71"/>
      <c r="E39" s="70"/>
      <c r="F39" s="71"/>
      <c r="G39" s="70"/>
      <c r="H39" s="71"/>
      <c r="I39" s="70"/>
      <c r="J39" s="71"/>
      <c r="K39" s="70"/>
    </row>
    <row r="40" spans="1:13" ht="15" x14ac:dyDescent="0.25">
      <c r="B40" s="61" t="s">
        <v>62</v>
      </c>
      <c r="C40" s="74">
        <v>-1039468</v>
      </c>
      <c r="D40" s="71"/>
      <c r="E40" s="75">
        <v>-388480</v>
      </c>
      <c r="F40" s="68"/>
      <c r="G40" s="75">
        <v>14770</v>
      </c>
      <c r="H40" s="71"/>
      <c r="I40" s="76" t="s">
        <v>293</v>
      </c>
      <c r="J40" s="68"/>
      <c r="K40" s="64">
        <f>-1413178</f>
        <v>-1413178</v>
      </c>
      <c r="L40" s="81" t="s">
        <v>176</v>
      </c>
    </row>
    <row r="41" spans="1:13" ht="15" x14ac:dyDescent="0.25">
      <c r="B41" s="61"/>
      <c r="C41" s="77"/>
      <c r="D41" s="78"/>
      <c r="E41" s="77"/>
      <c r="F41" s="78"/>
      <c r="G41" s="77"/>
      <c r="H41" s="78"/>
      <c r="I41" s="77"/>
      <c r="J41" s="78"/>
      <c r="K41" s="79"/>
    </row>
    <row r="42" spans="1:13" ht="15.75" thickBot="1" x14ac:dyDescent="0.3">
      <c r="B42" s="61" t="s">
        <v>68</v>
      </c>
      <c r="C42" s="80">
        <v>6475810</v>
      </c>
      <c r="D42" s="63"/>
      <c r="E42" s="80">
        <v>-204825</v>
      </c>
      <c r="F42" s="63"/>
      <c r="G42" s="80">
        <v>-23935</v>
      </c>
      <c r="H42" s="63"/>
      <c r="I42" s="80" t="s">
        <v>291</v>
      </c>
      <c r="J42" s="63"/>
      <c r="K42" s="80">
        <v>6247050</v>
      </c>
    </row>
    <row r="43" spans="1:13" ht="13.5" thickTop="1" x14ac:dyDescent="0.2"/>
    <row r="47" spans="1:13" x14ac:dyDescent="0.2">
      <c r="A47" s="81"/>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0"/>
  <sheetViews>
    <sheetView showGridLines="0" zoomScale="85" zoomScaleNormal="85" workbookViewId="0">
      <selection activeCell="T20" sqref="T20"/>
    </sheetView>
  </sheetViews>
  <sheetFormatPr defaultRowHeight="12.75" x14ac:dyDescent="0.2"/>
  <cols>
    <col min="1" max="1" width="35.85546875" customWidth="1"/>
    <col min="2" max="2" width="13.7109375" bestFit="1" customWidth="1"/>
    <col min="3" max="3" width="0.7109375" customWidth="1"/>
    <col min="4" max="4" width="12.5703125" bestFit="1" customWidth="1"/>
    <col min="5" max="5" width="0.7109375" customWidth="1"/>
    <col min="6" max="6" width="15" hidden="1" customWidth="1"/>
    <col min="7" max="7" width="1.7109375" hidden="1" customWidth="1"/>
    <col min="8" max="8" width="12.5703125" bestFit="1" customWidth="1"/>
    <col min="9" max="9" width="0.7109375" customWidth="1"/>
    <col min="10" max="10" width="13.7109375" customWidth="1"/>
    <col min="11" max="11" width="0.7109375" customWidth="1"/>
    <col min="12" max="12" width="13.7109375" customWidth="1"/>
    <col min="13" max="13" width="0.7109375" customWidth="1"/>
    <col min="14" max="14" width="1.7109375" customWidth="1"/>
    <col min="16" max="16" width="9.140625" style="149"/>
    <col min="17" max="18" width="11.5703125" bestFit="1" customWidth="1"/>
  </cols>
  <sheetData>
    <row r="1" spans="1:23" x14ac:dyDescent="0.2">
      <c r="A1" s="142" t="s">
        <v>98</v>
      </c>
      <c r="E1" s="112"/>
      <c r="P1"/>
    </row>
    <row r="2" spans="1:23" x14ac:dyDescent="0.2">
      <c r="A2" s="142" t="s">
        <v>99</v>
      </c>
      <c r="E2" s="112"/>
      <c r="P2"/>
    </row>
    <row r="3" spans="1:23" x14ac:dyDescent="0.2">
      <c r="A3" s="142" t="s">
        <v>187</v>
      </c>
      <c r="E3" s="112"/>
      <c r="P3"/>
    </row>
    <row r="4" spans="1:23" x14ac:dyDescent="0.2">
      <c r="E4" s="112"/>
      <c r="P4"/>
    </row>
    <row r="5" spans="1:23" x14ac:dyDescent="0.2">
      <c r="A5" s="142" t="s">
        <v>157</v>
      </c>
    </row>
    <row r="8" spans="1:23" x14ac:dyDescent="0.2">
      <c r="A8" s="202" t="s">
        <v>143</v>
      </c>
      <c r="B8" s="203">
        <v>2015</v>
      </c>
      <c r="C8" s="203"/>
      <c r="D8" s="203"/>
      <c r="E8" s="203"/>
      <c r="F8" s="203"/>
      <c r="G8" s="203"/>
      <c r="H8" s="203"/>
      <c r="I8" s="203"/>
      <c r="J8" s="203"/>
      <c r="K8" s="203"/>
      <c r="L8" s="203"/>
      <c r="M8" s="116"/>
      <c r="N8" s="116"/>
      <c r="O8" s="117"/>
      <c r="P8" s="118"/>
      <c r="Q8" s="117"/>
      <c r="R8" s="117"/>
    </row>
    <row r="9" spans="1:23" x14ac:dyDescent="0.2">
      <c r="A9" s="202"/>
      <c r="B9" s="119" t="s">
        <v>144</v>
      </c>
      <c r="C9" s="116"/>
      <c r="D9" s="204" t="s">
        <v>58</v>
      </c>
      <c r="E9" s="116"/>
      <c r="F9" s="204" t="s">
        <v>145</v>
      </c>
      <c r="G9" s="116"/>
      <c r="H9" s="204" t="s">
        <v>146</v>
      </c>
      <c r="I9" s="116"/>
      <c r="J9" s="119" t="s">
        <v>147</v>
      </c>
      <c r="K9" s="116"/>
      <c r="L9" s="206" t="s">
        <v>148</v>
      </c>
      <c r="M9" s="116"/>
      <c r="N9" s="116"/>
      <c r="O9" s="117"/>
      <c r="P9" s="118"/>
      <c r="Q9" s="117"/>
      <c r="R9" s="117"/>
    </row>
    <row r="10" spans="1:23" x14ac:dyDescent="0.2">
      <c r="A10" s="203"/>
      <c r="B10" s="120" t="s">
        <v>85</v>
      </c>
      <c r="C10" s="121"/>
      <c r="D10" s="205"/>
      <c r="E10" s="121"/>
      <c r="F10" s="205"/>
      <c r="G10" s="121"/>
      <c r="H10" s="205"/>
      <c r="I10" s="121"/>
      <c r="J10" s="120" t="s">
        <v>84</v>
      </c>
      <c r="K10" s="121"/>
      <c r="L10" s="205"/>
      <c r="M10" s="116"/>
      <c r="N10" s="116"/>
      <c r="O10" s="117"/>
      <c r="P10" s="122"/>
      <c r="Q10" s="117"/>
      <c r="R10" s="117"/>
      <c r="S10" s="117"/>
      <c r="T10" s="117"/>
      <c r="U10" s="117"/>
      <c r="V10" s="117"/>
      <c r="W10" s="117"/>
    </row>
    <row r="11" spans="1:23" x14ac:dyDescent="0.2">
      <c r="O11" s="117"/>
      <c r="P11" s="118"/>
      <c r="Q11" s="117"/>
      <c r="R11" s="117"/>
      <c r="S11" s="117"/>
      <c r="T11" s="117"/>
      <c r="U11" s="117"/>
      <c r="V11" s="117"/>
      <c r="W11" s="117"/>
    </row>
    <row r="12" spans="1:23" ht="76.5" hidden="1" x14ac:dyDescent="0.2">
      <c r="A12" s="123" t="s">
        <v>149</v>
      </c>
      <c r="B12" s="124"/>
      <c r="C12" s="125"/>
      <c r="D12" s="124"/>
      <c r="E12" s="126"/>
      <c r="F12" s="124"/>
      <c r="G12" s="125"/>
      <c r="H12" s="124"/>
      <c r="I12" s="125"/>
      <c r="J12" s="124"/>
      <c r="L12" s="124">
        <v>0</v>
      </c>
      <c r="O12" s="117"/>
      <c r="P12" s="118"/>
      <c r="Q12" s="117"/>
      <c r="R12" s="117"/>
      <c r="S12" s="117"/>
      <c r="T12" s="117"/>
      <c r="U12" s="117"/>
      <c r="V12" s="117"/>
      <c r="W12" s="117"/>
    </row>
    <row r="13" spans="1:23" hidden="1" x14ac:dyDescent="0.2">
      <c r="B13" s="126"/>
      <c r="C13" s="126"/>
      <c r="D13" s="126"/>
      <c r="E13" s="126"/>
      <c r="F13" s="126"/>
      <c r="G13" s="126"/>
      <c r="H13" s="126"/>
      <c r="I13" s="126"/>
      <c r="J13" s="126"/>
      <c r="O13" s="117"/>
      <c r="P13" s="118"/>
      <c r="Q13" s="117"/>
      <c r="R13" s="117"/>
      <c r="S13" s="117"/>
      <c r="T13" s="117"/>
      <c r="U13" s="117"/>
      <c r="V13" s="117"/>
      <c r="W13" s="117"/>
    </row>
    <row r="14" spans="1:23" ht="132.75" customHeight="1" x14ac:dyDescent="0.2">
      <c r="A14" s="127" t="s">
        <v>150</v>
      </c>
      <c r="B14" s="124">
        <v>32430000</v>
      </c>
      <c r="C14" s="128"/>
      <c r="D14" s="129">
        <v>0</v>
      </c>
      <c r="E14" s="126"/>
      <c r="F14" s="130"/>
      <c r="G14" s="128"/>
      <c r="H14" s="131">
        <v>0</v>
      </c>
      <c r="I14" s="128"/>
      <c r="J14" s="129">
        <v>32430000</v>
      </c>
      <c r="L14" s="131">
        <v>1190000</v>
      </c>
      <c r="O14" s="117"/>
      <c r="P14" s="118"/>
      <c r="Q14" s="117"/>
      <c r="R14" s="130"/>
      <c r="S14" s="117"/>
      <c r="T14" s="117"/>
      <c r="U14" s="117"/>
      <c r="V14" s="117"/>
      <c r="W14" s="117"/>
    </row>
    <row r="15" spans="1:23" x14ac:dyDescent="0.2">
      <c r="A15" s="132"/>
      <c r="B15" s="128"/>
      <c r="C15" s="128"/>
      <c r="D15" s="128"/>
      <c r="E15" s="126"/>
      <c r="F15" s="128"/>
      <c r="G15" s="128"/>
      <c r="H15" s="128"/>
      <c r="I15" s="128"/>
      <c r="J15" s="128"/>
      <c r="O15" s="117"/>
      <c r="P15" s="118"/>
      <c r="Q15" s="117"/>
      <c r="R15" s="128"/>
      <c r="S15" s="117"/>
      <c r="T15" s="117"/>
      <c r="U15" s="117"/>
      <c r="V15" s="117"/>
      <c r="W15" s="117"/>
    </row>
    <row r="16" spans="1:23" ht="76.5" x14ac:dyDescent="0.2">
      <c r="A16" s="127" t="s">
        <v>151</v>
      </c>
      <c r="B16" s="130">
        <v>6795000</v>
      </c>
      <c r="C16" s="128"/>
      <c r="D16" s="130">
        <v>0</v>
      </c>
      <c r="E16" s="126"/>
      <c r="F16" s="130"/>
      <c r="G16" s="128"/>
      <c r="H16" s="130">
        <v>0</v>
      </c>
      <c r="I16" s="128"/>
      <c r="J16" s="130">
        <v>6795000</v>
      </c>
      <c r="L16" s="130">
        <v>0</v>
      </c>
      <c r="O16" s="117"/>
      <c r="P16" s="118"/>
      <c r="Q16" s="117"/>
      <c r="R16" s="130"/>
      <c r="S16" s="117"/>
      <c r="T16" s="117"/>
      <c r="U16" s="117"/>
      <c r="V16" s="117"/>
      <c r="W16" s="117"/>
    </row>
    <row r="17" spans="1:23" x14ac:dyDescent="0.2">
      <c r="A17" s="132"/>
      <c r="B17" s="128"/>
      <c r="C17" s="128"/>
      <c r="D17" s="128"/>
      <c r="E17" s="126"/>
      <c r="F17" s="128"/>
      <c r="G17" s="128"/>
      <c r="H17" s="128"/>
      <c r="I17" s="128"/>
      <c r="J17" s="128"/>
      <c r="O17" s="117"/>
      <c r="P17" s="118"/>
      <c r="Q17" s="117"/>
      <c r="R17" s="128"/>
      <c r="S17" s="117"/>
      <c r="T17" s="117"/>
      <c r="U17" s="117"/>
      <c r="V17" s="117"/>
      <c r="W17" s="117"/>
    </row>
    <row r="18" spans="1:23" ht="81.75" customHeight="1" x14ac:dyDescent="0.2">
      <c r="A18" s="127" t="s">
        <v>152</v>
      </c>
      <c r="B18" s="10">
        <v>62155000</v>
      </c>
      <c r="C18" s="133"/>
      <c r="D18" s="130">
        <v>0</v>
      </c>
      <c r="E18" s="126"/>
      <c r="F18" s="10"/>
      <c r="G18" s="133"/>
      <c r="H18" s="130">
        <v>1740000</v>
      </c>
      <c r="I18" s="133"/>
      <c r="J18" s="130">
        <v>60415000</v>
      </c>
      <c r="L18" s="130">
        <v>1795000</v>
      </c>
      <c r="O18" s="117"/>
      <c r="P18" s="118"/>
      <c r="Q18" s="117"/>
      <c r="R18" s="10"/>
      <c r="S18" s="117"/>
      <c r="T18" s="117"/>
      <c r="U18" s="117"/>
      <c r="V18" s="117"/>
      <c r="W18" s="117"/>
    </row>
    <row r="19" spans="1:23" x14ac:dyDescent="0.2">
      <c r="B19" s="128"/>
      <c r="C19" s="128"/>
      <c r="D19" s="128"/>
      <c r="E19" s="126"/>
      <c r="F19" s="128"/>
      <c r="G19" s="128"/>
      <c r="H19" s="128"/>
      <c r="I19" s="128"/>
      <c r="J19" s="128"/>
      <c r="O19" s="117"/>
      <c r="P19" s="118"/>
      <c r="Q19" s="117"/>
      <c r="R19" s="128"/>
      <c r="S19" s="117"/>
      <c r="T19" s="117"/>
      <c r="U19" s="117"/>
      <c r="V19" s="117"/>
      <c r="W19" s="117"/>
    </row>
    <row r="20" spans="1:23" ht="156" customHeight="1" x14ac:dyDescent="0.2">
      <c r="A20" s="127" t="s">
        <v>153</v>
      </c>
      <c r="B20" s="10">
        <v>74710000</v>
      </c>
      <c r="C20" s="133"/>
      <c r="D20" s="130">
        <v>0</v>
      </c>
      <c r="E20" s="126"/>
      <c r="F20" s="10"/>
      <c r="G20" s="133"/>
      <c r="H20" s="10">
        <v>1115000</v>
      </c>
      <c r="I20" s="133"/>
      <c r="J20" s="130">
        <v>73595000</v>
      </c>
      <c r="L20" s="130">
        <v>1170000</v>
      </c>
      <c r="O20" s="117"/>
      <c r="P20" s="118"/>
      <c r="Q20" s="117"/>
      <c r="R20" s="10"/>
      <c r="S20" s="117"/>
      <c r="T20" s="117"/>
      <c r="U20" s="117"/>
      <c r="V20" s="117"/>
      <c r="W20" s="117"/>
    </row>
    <row r="21" spans="1:23" x14ac:dyDescent="0.2">
      <c r="B21" s="134"/>
      <c r="C21" s="128"/>
      <c r="D21" s="134"/>
      <c r="E21" s="126"/>
      <c r="F21" s="128"/>
      <c r="G21" s="128"/>
      <c r="H21" s="134"/>
      <c r="I21" s="128"/>
      <c r="J21" s="134"/>
      <c r="L21" s="135"/>
      <c r="O21" s="117"/>
      <c r="P21" s="118"/>
      <c r="Q21" s="117"/>
      <c r="R21" s="128"/>
      <c r="S21" s="117"/>
      <c r="T21" s="117"/>
      <c r="U21" s="117"/>
      <c r="V21" s="117"/>
      <c r="W21" s="117"/>
    </row>
    <row r="22" spans="1:23" s="142" customFormat="1" ht="12.75" hidden="1" customHeight="1" x14ac:dyDescent="0.2">
      <c r="A22" s="136"/>
      <c r="B22" s="137"/>
      <c r="C22" s="138"/>
      <c r="D22" s="137"/>
      <c r="E22" s="139"/>
      <c r="F22" s="137"/>
      <c r="G22" s="138"/>
      <c r="H22" s="137"/>
      <c r="I22" s="138"/>
      <c r="J22" s="137"/>
      <c r="K22" s="140"/>
      <c r="L22" s="141"/>
      <c r="M22" s="140"/>
      <c r="N22" s="140"/>
      <c r="P22" s="118"/>
    </row>
    <row r="23" spans="1:23" x14ac:dyDescent="0.2">
      <c r="A23" s="3" t="s">
        <v>154</v>
      </c>
      <c r="B23" s="44">
        <f>SUM(B14:B20)</f>
        <v>176090000</v>
      </c>
      <c r="C23" s="44"/>
      <c r="D23" s="44">
        <v>0</v>
      </c>
      <c r="E23" s="143"/>
      <c r="F23" s="44">
        <v>0</v>
      </c>
      <c r="G23" s="44"/>
      <c r="H23" s="44">
        <f>SUM(H14:H20)</f>
        <v>2855000</v>
      </c>
      <c r="I23" s="44"/>
      <c r="J23" s="44">
        <f>SUM(J14:J20)</f>
        <v>173235000</v>
      </c>
      <c r="K23" s="143"/>
      <c r="L23" s="44">
        <f>SUM(L14:L20)</f>
        <v>4155000</v>
      </c>
      <c r="M23" s="144"/>
      <c r="N23" s="144"/>
      <c r="O23" t="s">
        <v>264</v>
      </c>
      <c r="P23" s="118"/>
    </row>
    <row r="24" spans="1:23" x14ac:dyDescent="0.2">
      <c r="A24" s="3" t="s">
        <v>155</v>
      </c>
      <c r="B24" s="44">
        <v>11761316</v>
      </c>
      <c r="C24" s="46"/>
      <c r="D24" s="44">
        <v>0</v>
      </c>
      <c r="E24" s="144"/>
      <c r="F24" s="46"/>
      <c r="G24" s="46"/>
      <c r="H24" s="44">
        <v>621121</v>
      </c>
      <c r="I24" s="46"/>
      <c r="J24" s="44">
        <f>B24-H24</f>
        <v>11140195</v>
      </c>
      <c r="K24" s="144"/>
      <c r="L24" s="44">
        <v>0</v>
      </c>
      <c r="M24" s="144"/>
      <c r="N24" s="144"/>
      <c r="O24" t="s">
        <v>265</v>
      </c>
      <c r="P24" s="118"/>
    </row>
    <row r="25" spans="1:23" x14ac:dyDescent="0.2">
      <c r="A25" s="3"/>
      <c r="B25" s="145"/>
      <c r="C25" s="46"/>
      <c r="D25" s="145"/>
      <c r="E25" s="144"/>
      <c r="F25" s="46"/>
      <c r="G25" s="46"/>
      <c r="H25" s="145"/>
      <c r="I25" s="46"/>
      <c r="J25" s="145"/>
      <c r="K25" s="144"/>
      <c r="L25" s="145"/>
      <c r="M25" s="144"/>
      <c r="N25" s="144"/>
      <c r="P25" s="118"/>
    </row>
    <row r="26" spans="1:23" ht="13.5" thickBot="1" x14ac:dyDescent="0.25">
      <c r="A26" s="3" t="s">
        <v>156</v>
      </c>
      <c r="B26" s="33">
        <f>B23+B24</f>
        <v>187851316</v>
      </c>
      <c r="C26" s="46"/>
      <c r="D26" s="33">
        <f>D23+D24</f>
        <v>0</v>
      </c>
      <c r="E26" s="144"/>
      <c r="F26" s="46"/>
      <c r="G26" s="46"/>
      <c r="H26" s="33">
        <f>H23+H24</f>
        <v>3476121</v>
      </c>
      <c r="I26" s="46"/>
      <c r="J26" s="33">
        <f>J23+J24</f>
        <v>184375195</v>
      </c>
      <c r="K26" s="144"/>
      <c r="L26" s="33">
        <f>L23+L24</f>
        <v>4155000</v>
      </c>
      <c r="M26" s="144"/>
      <c r="N26" s="144"/>
      <c r="P26" s="146"/>
      <c r="Q26" s="147"/>
    </row>
    <row r="27" spans="1:23" ht="6.75" customHeight="1" thickTop="1" x14ac:dyDescent="0.2">
      <c r="A27" s="3"/>
      <c r="B27" s="27"/>
      <c r="C27" s="47"/>
      <c r="D27" s="27"/>
      <c r="E27" s="148"/>
      <c r="F27" s="27"/>
      <c r="G27" s="47"/>
      <c r="H27" s="27"/>
      <c r="I27" s="47"/>
      <c r="J27" s="27"/>
      <c r="K27" s="148"/>
      <c r="L27" s="148"/>
      <c r="M27" s="148"/>
      <c r="N27" s="148"/>
      <c r="P27" s="118"/>
    </row>
    <row r="28" spans="1:23" x14ac:dyDescent="0.2">
      <c r="B28" s="114"/>
      <c r="C28" s="114"/>
      <c r="D28" s="114"/>
      <c r="E28" s="114"/>
      <c r="F28" s="114"/>
      <c r="G28" s="114"/>
      <c r="H28" s="114"/>
      <c r="I28" s="114"/>
      <c r="J28" s="114"/>
      <c r="K28" s="114"/>
      <c r="L28" s="114"/>
      <c r="M28" s="114"/>
      <c r="N28" s="114"/>
      <c r="P28" s="118"/>
    </row>
    <row r="29" spans="1:23" x14ac:dyDescent="0.2">
      <c r="B29" s="114"/>
      <c r="C29" s="114"/>
      <c r="D29" s="114"/>
      <c r="E29" s="114"/>
      <c r="F29" s="114"/>
      <c r="G29" s="114"/>
      <c r="H29" s="114"/>
      <c r="I29" s="114"/>
      <c r="J29" s="114"/>
      <c r="K29" s="114"/>
      <c r="L29" s="114"/>
      <c r="M29" s="114"/>
      <c r="N29" s="114"/>
    </row>
    <row r="30" spans="1:23" x14ac:dyDescent="0.2">
      <c r="B30" s="114"/>
      <c r="C30" s="114"/>
      <c r="D30" s="114"/>
      <c r="E30" s="114"/>
      <c r="F30" s="114"/>
      <c r="G30" s="114"/>
      <c r="H30" s="114"/>
      <c r="I30" s="114"/>
      <c r="J30" s="114"/>
      <c r="K30" s="114"/>
      <c r="L30" s="114"/>
      <c r="M30" s="114"/>
      <c r="N30" s="114"/>
    </row>
  </sheetData>
  <mergeCells count="6">
    <mergeCell ref="A8:A10"/>
    <mergeCell ref="B8:L8"/>
    <mergeCell ref="D9:D10"/>
    <mergeCell ref="F9:F10"/>
    <mergeCell ref="H9:H10"/>
    <mergeCell ref="L9:L10"/>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showGridLines="0" workbookViewId="0">
      <selection activeCell="K29" sqref="K29"/>
    </sheetView>
  </sheetViews>
  <sheetFormatPr defaultRowHeight="12.75" x14ac:dyDescent="0.2"/>
  <cols>
    <col min="1" max="1" width="55.7109375" style="3" customWidth="1"/>
    <col min="2" max="2" width="13.42578125" style="3" customWidth="1"/>
    <col min="3" max="3" width="3.28515625" style="3" customWidth="1"/>
    <col min="4" max="4" width="14.85546875" style="3" bestFit="1" customWidth="1"/>
    <col min="5" max="5" width="11" style="3" bestFit="1" customWidth="1"/>
    <col min="6" max="6" width="14.85546875" style="42" bestFit="1" customWidth="1"/>
    <col min="7" max="7" width="12.85546875" style="3" bestFit="1" customWidth="1"/>
    <col min="8" max="16384" width="9.140625" style="3"/>
  </cols>
  <sheetData>
    <row r="1" spans="1:10" customFormat="1" x14ac:dyDescent="0.2">
      <c r="A1" s="142" t="s">
        <v>98</v>
      </c>
      <c r="D1" s="112"/>
      <c r="E1" s="112"/>
    </row>
    <row r="2" spans="1:10" customFormat="1" x14ac:dyDescent="0.2">
      <c r="A2" s="142" t="s">
        <v>99</v>
      </c>
      <c r="D2" s="112"/>
      <c r="E2" s="112"/>
    </row>
    <row r="3" spans="1:10" customFormat="1" x14ac:dyDescent="0.2">
      <c r="A3" s="142" t="s">
        <v>194</v>
      </c>
      <c r="D3" s="112"/>
      <c r="E3" s="112"/>
    </row>
    <row r="4" spans="1:10" ht="15" x14ac:dyDescent="0.25">
      <c r="B4" s="85">
        <v>2015</v>
      </c>
      <c r="C4" s="85"/>
    </row>
    <row r="5" spans="1:10" ht="8.1" customHeight="1" x14ac:dyDescent="0.25">
      <c r="B5" s="150"/>
      <c r="C5" s="150"/>
    </row>
    <row r="6" spans="1:10" ht="15" x14ac:dyDescent="0.25">
      <c r="A6" s="83" t="s">
        <v>192</v>
      </c>
      <c r="B6" s="62">
        <v>91360066</v>
      </c>
      <c r="C6" s="62"/>
      <c r="D6" s="3" t="s">
        <v>197</v>
      </c>
    </row>
    <row r="7" spans="1:10" ht="15" x14ac:dyDescent="0.25">
      <c r="A7" s="83" t="s">
        <v>193</v>
      </c>
      <c r="B7" s="64">
        <v>21091475</v>
      </c>
      <c r="C7" s="65"/>
      <c r="D7" s="3" t="s">
        <v>199</v>
      </c>
    </row>
    <row r="8" spans="1:10" ht="15" x14ac:dyDescent="0.25">
      <c r="A8" s="83" t="s">
        <v>188</v>
      </c>
      <c r="B8" s="64">
        <v>7153114</v>
      </c>
      <c r="C8" s="65"/>
      <c r="D8" s="3" t="s">
        <v>198</v>
      </c>
      <c r="E8" s="42"/>
    </row>
    <row r="9" spans="1:10" ht="8.1" customHeight="1" x14ac:dyDescent="0.25">
      <c r="A9" s="94"/>
      <c r="B9" s="151"/>
      <c r="C9" s="152"/>
      <c r="D9" s="42"/>
      <c r="E9" s="42"/>
    </row>
    <row r="10" spans="1:10" ht="15.75" thickBot="1" x14ac:dyDescent="0.3">
      <c r="B10" s="80">
        <v>119604655</v>
      </c>
      <c r="C10" s="63"/>
      <c r="D10" s="42"/>
      <c r="E10" s="42"/>
    </row>
    <row r="11" spans="1:10" ht="8.25" customHeight="1" thickTop="1" x14ac:dyDescent="0.2">
      <c r="A11" s="153"/>
      <c r="B11" s="154"/>
      <c r="C11" s="155"/>
    </row>
    <row r="12" spans="1:10" ht="14.25" customHeight="1" x14ac:dyDescent="0.2">
      <c r="B12" s="156"/>
      <c r="C12" s="25"/>
    </row>
    <row r="13" spans="1:10" x14ac:dyDescent="0.2">
      <c r="C13" s="25"/>
    </row>
    <row r="14" spans="1:10" ht="15" x14ac:dyDescent="0.25">
      <c r="A14" s="159" t="s">
        <v>253</v>
      </c>
      <c r="B14" s="64"/>
      <c r="C14" s="65"/>
    </row>
    <row r="15" spans="1:10" ht="15" x14ac:dyDescent="0.25">
      <c r="A15" s="3" t="s">
        <v>298</v>
      </c>
      <c r="B15" s="193">
        <v>1374255</v>
      </c>
      <c r="C15" s="65"/>
      <c r="D15" s="3" t="s">
        <v>307</v>
      </c>
      <c r="G15" s="42"/>
    </row>
    <row r="16" spans="1:10" x14ac:dyDescent="0.2">
      <c r="A16" s="3" t="s">
        <v>299</v>
      </c>
      <c r="B16" s="188">
        <v>53823</v>
      </c>
      <c r="D16" s="3" t="s">
        <v>271</v>
      </c>
      <c r="J16" s="42"/>
    </row>
    <row r="17" spans="1:8" x14ac:dyDescent="0.2">
      <c r="A17" s="3" t="s">
        <v>300</v>
      </c>
      <c r="B17" s="188">
        <v>1191572</v>
      </c>
      <c r="E17" s="3" t="s">
        <v>223</v>
      </c>
      <c r="F17" s="161"/>
      <c r="G17" s="193">
        <v>10621062.164799189</v>
      </c>
      <c r="H17" s="3" t="s">
        <v>272</v>
      </c>
    </row>
    <row r="18" spans="1:8" x14ac:dyDescent="0.2">
      <c r="A18" s="3" t="s">
        <v>301</v>
      </c>
      <c r="B18" s="188">
        <v>2075630</v>
      </c>
      <c r="E18" s="3" t="s">
        <v>221</v>
      </c>
      <c r="F18" s="161"/>
      <c r="G18" s="188">
        <v>3956467.786123882</v>
      </c>
      <c r="H18" s="3" t="s">
        <v>273</v>
      </c>
    </row>
    <row r="19" spans="1:8" x14ac:dyDescent="0.2">
      <c r="A19" s="3" t="s">
        <v>302</v>
      </c>
      <c r="B19" s="188">
        <v>2589</v>
      </c>
      <c r="E19" s="3" t="s">
        <v>222</v>
      </c>
      <c r="F19" s="161"/>
      <c r="G19" s="188">
        <v>5631333.2490769271</v>
      </c>
      <c r="H19" s="3" t="s">
        <v>274</v>
      </c>
    </row>
    <row r="20" spans="1:8" ht="13.5" thickBot="1" x14ac:dyDescent="0.25">
      <c r="A20" s="3" t="s">
        <v>303</v>
      </c>
      <c r="B20" s="188">
        <v>541629</v>
      </c>
      <c r="G20" s="170">
        <f>SUM(G17:G19)</f>
        <v>20208863.199999996</v>
      </c>
      <c r="H20" s="3" t="s">
        <v>266</v>
      </c>
    </row>
    <row r="21" spans="1:8" ht="13.5" thickTop="1" x14ac:dyDescent="0.2">
      <c r="A21" s="3" t="s">
        <v>304</v>
      </c>
      <c r="B21" s="188">
        <v>2794987</v>
      </c>
    </row>
    <row r="22" spans="1:8" x14ac:dyDescent="0.2">
      <c r="A22" s="3" t="s">
        <v>305</v>
      </c>
      <c r="B22" s="188">
        <v>167285</v>
      </c>
    </row>
    <row r="23" spans="1:8" x14ac:dyDescent="0.2">
      <c r="A23" s="3" t="s">
        <v>294</v>
      </c>
      <c r="B23" s="188">
        <v>3414109</v>
      </c>
    </row>
    <row r="24" spans="1:8" x14ac:dyDescent="0.2">
      <c r="A24" s="3" t="s">
        <v>295</v>
      </c>
      <c r="B24" s="188">
        <v>762216</v>
      </c>
    </row>
    <row r="25" spans="1:8" x14ac:dyDescent="0.2">
      <c r="A25" s="3" t="s">
        <v>296</v>
      </c>
      <c r="B25" s="188">
        <v>1276981</v>
      </c>
    </row>
    <row r="26" spans="1:8" x14ac:dyDescent="0.2">
      <c r="A26" s="3" t="s">
        <v>297</v>
      </c>
      <c r="B26" s="188">
        <v>6553786.46</v>
      </c>
    </row>
    <row r="27" spans="1:8" x14ac:dyDescent="0.2">
      <c r="B27" s="188">
        <v>1</v>
      </c>
      <c r="C27" s="3" t="s">
        <v>306</v>
      </c>
      <c r="F27" s="153"/>
      <c r="H27" s="3" t="s">
        <v>167</v>
      </c>
    </row>
    <row r="28" spans="1:8" ht="13.5" thickBot="1" x14ac:dyDescent="0.25">
      <c r="A28" s="3" t="s">
        <v>207</v>
      </c>
      <c r="B28" s="170">
        <f>SUM(B15:B27)</f>
        <v>20208863.460000001</v>
      </c>
      <c r="E28" s="3" t="s">
        <v>257</v>
      </c>
      <c r="F28" s="153"/>
      <c r="G28" s="36">
        <f>B38-G29</f>
        <v>154716</v>
      </c>
      <c r="H28" s="3" t="s">
        <v>254</v>
      </c>
    </row>
    <row r="29" spans="1:8" ht="13.5" thickTop="1" x14ac:dyDescent="0.2">
      <c r="E29" s="3" t="s">
        <v>258</v>
      </c>
      <c r="F29" s="153"/>
      <c r="G29" s="160">
        <f>B33+B34</f>
        <v>727896</v>
      </c>
      <c r="H29" s="3" t="s">
        <v>255</v>
      </c>
    </row>
    <row r="30" spans="1:8" ht="13.5" thickBot="1" x14ac:dyDescent="0.25">
      <c r="G30" s="170">
        <f>G28+G29</f>
        <v>882612</v>
      </c>
      <c r="H30" s="3" t="s">
        <v>230</v>
      </c>
    </row>
    <row r="31" spans="1:8" ht="15" thickTop="1" x14ac:dyDescent="0.2">
      <c r="A31" s="159" t="s">
        <v>256</v>
      </c>
    </row>
    <row r="32" spans="1:8" x14ac:dyDescent="0.2">
      <c r="A32" s="3" t="s">
        <v>215</v>
      </c>
      <c r="B32" s="36">
        <v>36000</v>
      </c>
      <c r="C32" s="3" t="s">
        <v>221</v>
      </c>
    </row>
    <row r="33" spans="1:8" x14ac:dyDescent="0.2">
      <c r="A33" s="3" t="s">
        <v>216</v>
      </c>
      <c r="B33" s="160">
        <v>676710</v>
      </c>
      <c r="C33" s="3" t="s">
        <v>222</v>
      </c>
    </row>
    <row r="34" spans="1:8" x14ac:dyDescent="0.2">
      <c r="A34" s="3" t="s">
        <v>217</v>
      </c>
      <c r="B34" s="160">
        <v>51186</v>
      </c>
      <c r="C34" s="3" t="s">
        <v>222</v>
      </c>
    </row>
    <row r="35" spans="1:8" x14ac:dyDescent="0.2">
      <c r="A35" s="3" t="s">
        <v>218</v>
      </c>
      <c r="B35" s="160">
        <v>68823</v>
      </c>
      <c r="C35" s="3" t="s">
        <v>221</v>
      </c>
      <c r="E35" s="3" t="s">
        <v>259</v>
      </c>
      <c r="G35" s="22">
        <f>G20+G30</f>
        <v>21091475.199999996</v>
      </c>
      <c r="H35" s="3" t="s">
        <v>267</v>
      </c>
    </row>
    <row r="36" spans="1:8" x14ac:dyDescent="0.2">
      <c r="A36" s="3" t="s">
        <v>219</v>
      </c>
      <c r="B36" s="160">
        <v>35193</v>
      </c>
      <c r="C36" s="3" t="s">
        <v>221</v>
      </c>
    </row>
    <row r="37" spans="1:8" x14ac:dyDescent="0.2">
      <c r="A37" s="3" t="s">
        <v>220</v>
      </c>
      <c r="B37" s="160">
        <v>14700</v>
      </c>
      <c r="C37" s="3" t="s">
        <v>221</v>
      </c>
    </row>
    <row r="38" spans="1:8" ht="13.5" thickBot="1" x14ac:dyDescent="0.25">
      <c r="A38" s="3" t="s">
        <v>207</v>
      </c>
      <c r="B38" s="170">
        <f>SUM(B32:B37)</f>
        <v>882612</v>
      </c>
    </row>
    <row r="39" spans="1:8" ht="13.5" thickTop="1" x14ac:dyDescent="0.2"/>
  </sheetData>
  <pageMargins left="0.75" right="0.7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4"/>
  <sheetViews>
    <sheetView showGridLines="0" workbookViewId="0">
      <selection activeCell="F40" sqref="F40"/>
    </sheetView>
  </sheetViews>
  <sheetFormatPr defaultRowHeight="12.75" x14ac:dyDescent="0.2"/>
  <cols>
    <col min="1" max="1" width="55.7109375" style="3" customWidth="1"/>
    <col min="2" max="2" width="13.42578125" style="3" customWidth="1"/>
    <col min="3" max="3" width="3.28515625" style="3" customWidth="1"/>
    <col min="4" max="4" width="9.140625" style="3"/>
    <col min="5" max="5" width="14.140625" style="42" bestFit="1" customWidth="1"/>
    <col min="6" max="16384" width="9.140625" style="3"/>
  </cols>
  <sheetData>
    <row r="1" spans="1:6" customFormat="1" x14ac:dyDescent="0.2">
      <c r="A1" s="142" t="s">
        <v>98</v>
      </c>
      <c r="D1" s="112"/>
      <c r="E1" s="112"/>
    </row>
    <row r="2" spans="1:6" customFormat="1" x14ac:dyDescent="0.2">
      <c r="A2" s="142" t="s">
        <v>99</v>
      </c>
      <c r="D2" s="112"/>
      <c r="E2" s="112"/>
    </row>
    <row r="3" spans="1:6" customFormat="1" x14ac:dyDescent="0.2">
      <c r="A3" s="142" t="s">
        <v>181</v>
      </c>
      <c r="D3" s="112"/>
      <c r="E3" s="112"/>
    </row>
    <row r="4" spans="1:6" ht="15" x14ac:dyDescent="0.25">
      <c r="B4" s="84">
        <v>2015</v>
      </c>
      <c r="C4" s="84"/>
    </row>
    <row r="5" spans="1:6" ht="15.75" x14ac:dyDescent="0.25">
      <c r="B5" s="103"/>
      <c r="C5" s="103"/>
    </row>
    <row r="6" spans="1:6" ht="15" x14ac:dyDescent="0.25">
      <c r="A6" s="83" t="s">
        <v>89</v>
      </c>
      <c r="B6" s="62">
        <v>4656</v>
      </c>
      <c r="C6" s="89"/>
    </row>
    <row r="7" spans="1:6" ht="15" x14ac:dyDescent="0.25">
      <c r="A7" s="83" t="s">
        <v>90</v>
      </c>
      <c r="B7" s="64">
        <v>265546</v>
      </c>
      <c r="C7" s="104"/>
    </row>
    <row r="8" spans="1:6" ht="15" x14ac:dyDescent="0.25">
      <c r="A8" s="83" t="s">
        <v>91</v>
      </c>
      <c r="B8" s="67">
        <v>3709</v>
      </c>
      <c r="C8" s="93"/>
    </row>
    <row r="9" spans="1:6" ht="8.1" customHeight="1" x14ac:dyDescent="0.25">
      <c r="A9" s="83"/>
      <c r="B9" s="93"/>
      <c r="C9" s="93"/>
      <c r="D9" s="25"/>
    </row>
    <row r="10" spans="1:6" ht="15.75" thickBot="1" x14ac:dyDescent="0.3">
      <c r="A10" s="83" t="s">
        <v>92</v>
      </c>
      <c r="B10" s="97">
        <v>273911</v>
      </c>
      <c r="C10" s="105"/>
      <c r="D10" s="42" t="s">
        <v>260</v>
      </c>
    </row>
    <row r="11" spans="1:6" ht="15.75" hidden="1" thickTop="1" x14ac:dyDescent="0.25">
      <c r="A11" s="83"/>
      <c r="B11" s="106"/>
      <c r="C11" s="106"/>
      <c r="D11" s="42"/>
    </row>
    <row r="12" spans="1:6" ht="16.5" hidden="1" thickTop="1" thickBot="1" x14ac:dyDescent="0.3">
      <c r="A12" s="83" t="s">
        <v>93</v>
      </c>
      <c r="B12" s="97">
        <v>0</v>
      </c>
      <c r="C12" s="105"/>
      <c r="D12" s="42"/>
      <c r="F12" s="3" t="s">
        <v>94</v>
      </c>
    </row>
    <row r="13" spans="1:6" ht="7.5" customHeight="1" thickTop="1" x14ac:dyDescent="0.25">
      <c r="A13" s="83"/>
      <c r="B13" s="107"/>
      <c r="C13" s="108"/>
      <c r="D13" s="42"/>
    </row>
    <row r="14" spans="1:6" ht="15.75" hidden="1" thickBot="1" x14ac:dyDescent="0.3">
      <c r="A14" s="83" t="s">
        <v>95</v>
      </c>
      <c r="B14" s="109">
        <f>SUM(B12:B12)</f>
        <v>0</v>
      </c>
      <c r="C14" s="110"/>
      <c r="D14" s="42"/>
    </row>
    <row r="15" spans="1:6" ht="7.5" hidden="1" customHeight="1" x14ac:dyDescent="0.2">
      <c r="B15" s="27"/>
      <c r="C15" s="47"/>
      <c r="D15" s="42"/>
    </row>
    <row r="16" spans="1:6" x14ac:dyDescent="0.2">
      <c r="B16" s="27"/>
      <c r="C16" s="47"/>
      <c r="D16" s="42"/>
    </row>
    <row r="17" spans="1:4" ht="15.75" thickBot="1" x14ac:dyDescent="0.3">
      <c r="A17" s="83" t="s">
        <v>93</v>
      </c>
      <c r="B17" s="97">
        <v>0</v>
      </c>
      <c r="C17" s="25"/>
      <c r="D17" s="42" t="s">
        <v>261</v>
      </c>
    </row>
    <row r="18" spans="1:4" ht="13.5" thickTop="1" x14ac:dyDescent="0.2"/>
    <row r="43" spans="9:9" x14ac:dyDescent="0.2">
      <c r="I43" s="111"/>
    </row>
    <row r="44" spans="9:9" x14ac:dyDescent="0.2">
      <c r="I44" s="111"/>
    </row>
  </sheetData>
  <pageMargins left="0.75" right="0.75" top="1" bottom="1" header="0.5" footer="0.5"/>
  <pageSetup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6"/>
  <sheetViews>
    <sheetView workbookViewId="0">
      <selection activeCell="E22" sqref="E22"/>
    </sheetView>
  </sheetViews>
  <sheetFormatPr defaultRowHeight="12.75" x14ac:dyDescent="0.2"/>
  <cols>
    <col min="1" max="1" width="11.7109375" customWidth="1"/>
    <col min="2" max="2" width="27.85546875" bestFit="1" customWidth="1"/>
    <col min="3" max="3" width="1.7109375" customWidth="1"/>
    <col min="5" max="5" width="15" style="112" bestFit="1" customWidth="1"/>
    <col min="6" max="6" width="1.7109375" style="112" customWidth="1"/>
  </cols>
  <sheetData>
    <row r="1" spans="1:7" x14ac:dyDescent="0.2">
      <c r="A1" s="142" t="s">
        <v>98</v>
      </c>
    </row>
    <row r="2" spans="1:7" x14ac:dyDescent="0.2">
      <c r="A2" s="142" t="s">
        <v>99</v>
      </c>
    </row>
    <row r="3" spans="1:7" x14ac:dyDescent="0.2">
      <c r="A3" s="142" t="s">
        <v>100</v>
      </c>
    </row>
    <row r="6" spans="1:7" x14ac:dyDescent="0.2">
      <c r="A6" t="s">
        <v>101</v>
      </c>
      <c r="B6" t="s">
        <v>100</v>
      </c>
      <c r="E6" s="164">
        <f>BS!B10</f>
        <v>24096660</v>
      </c>
    </row>
    <row r="7" spans="1:7" x14ac:dyDescent="0.2">
      <c r="B7" t="s">
        <v>102</v>
      </c>
      <c r="E7" s="112">
        <f>BS!B19</f>
        <v>4135292</v>
      </c>
    </row>
    <row r="8" spans="1:7" ht="13.5" thickBot="1" x14ac:dyDescent="0.25">
      <c r="E8" s="165">
        <f>E6+E7</f>
        <v>28231952</v>
      </c>
      <c r="F8" s="113"/>
    </row>
    <row r="9" spans="1:7" ht="13.5" thickTop="1" x14ac:dyDescent="0.2">
      <c r="E9" s="171"/>
      <c r="F9" s="113"/>
    </row>
    <row r="10" spans="1:7" x14ac:dyDescent="0.2">
      <c r="A10" t="s">
        <v>103</v>
      </c>
      <c r="D10" t="s">
        <v>263</v>
      </c>
    </row>
    <row r="11" spans="1:7" x14ac:dyDescent="0.2">
      <c r="B11" t="s">
        <v>104</v>
      </c>
      <c r="D11" t="s">
        <v>96</v>
      </c>
      <c r="E11" s="164">
        <f>'Note 10'!B10</f>
        <v>273911</v>
      </c>
      <c r="G11" t="s">
        <v>105</v>
      </c>
    </row>
    <row r="12" spans="1:7" x14ac:dyDescent="0.2">
      <c r="B12" t="s">
        <v>106</v>
      </c>
      <c r="D12" t="s">
        <v>109</v>
      </c>
      <c r="E12" s="112">
        <f>27893787+6852</f>
        <v>27900639</v>
      </c>
      <c r="G12" t="s">
        <v>107</v>
      </c>
    </row>
    <row r="13" spans="1:7" x14ac:dyDescent="0.2">
      <c r="B13" t="s">
        <v>108</v>
      </c>
      <c r="D13" t="s">
        <v>110</v>
      </c>
      <c r="E13" s="112">
        <v>57402</v>
      </c>
      <c r="G13" t="s">
        <v>182</v>
      </c>
    </row>
    <row r="14" spans="1:7" x14ac:dyDescent="0.2">
      <c r="B14" t="s">
        <v>111</v>
      </c>
    </row>
    <row r="15" spans="1:7" ht="13.5" thickBot="1" x14ac:dyDescent="0.25">
      <c r="E15" s="165">
        <f>SUM(E11:E14)</f>
        <v>28231952</v>
      </c>
    </row>
    <row r="16" spans="1:7" ht="13.5" thickTop="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7"/>
  <sheetViews>
    <sheetView workbookViewId="0">
      <selection activeCell="E35" sqref="E35"/>
    </sheetView>
  </sheetViews>
  <sheetFormatPr defaultRowHeight="12.75" x14ac:dyDescent="0.2"/>
  <cols>
    <col min="1" max="1" width="14.85546875" customWidth="1"/>
    <col min="2" max="2" width="36.42578125" bestFit="1" customWidth="1"/>
    <col min="3" max="5" width="14" bestFit="1" customWidth="1"/>
    <col min="6" max="6" width="11.28515625" bestFit="1" customWidth="1"/>
  </cols>
  <sheetData>
    <row r="1" spans="1:6" x14ac:dyDescent="0.2">
      <c r="A1" s="142" t="s">
        <v>98</v>
      </c>
    </row>
    <row r="2" spans="1:6" x14ac:dyDescent="0.2">
      <c r="A2" s="142" t="s">
        <v>99</v>
      </c>
    </row>
    <row r="3" spans="1:6" x14ac:dyDescent="0.2">
      <c r="A3" s="142" t="s">
        <v>113</v>
      </c>
      <c r="D3" s="207" t="s">
        <v>268</v>
      </c>
      <c r="E3" s="207"/>
      <c r="F3" s="207"/>
    </row>
    <row r="4" spans="1:6" x14ac:dyDescent="0.2">
      <c r="D4" s="114" t="s">
        <v>129</v>
      </c>
      <c r="E4" s="114" t="s">
        <v>131</v>
      </c>
      <c r="F4" s="114" t="s">
        <v>133</v>
      </c>
    </row>
    <row r="5" spans="1:6" x14ac:dyDescent="0.2">
      <c r="A5" s="163" t="s">
        <v>183</v>
      </c>
      <c r="B5" s="163" t="s">
        <v>184</v>
      </c>
      <c r="C5" s="166">
        <v>42094</v>
      </c>
      <c r="D5" s="115" t="s">
        <v>130</v>
      </c>
      <c r="E5" s="115" t="s">
        <v>132</v>
      </c>
      <c r="F5" s="115" t="s">
        <v>40</v>
      </c>
    </row>
    <row r="6" spans="1:6" x14ac:dyDescent="0.2">
      <c r="A6" t="s">
        <v>114</v>
      </c>
      <c r="B6" t="s">
        <v>115</v>
      </c>
      <c r="C6" s="164">
        <v>928819</v>
      </c>
      <c r="D6" s="164"/>
      <c r="E6" s="164">
        <f>C6</f>
        <v>928819</v>
      </c>
      <c r="F6" s="164"/>
    </row>
    <row r="7" spans="1:6" x14ac:dyDescent="0.2">
      <c r="A7" t="s">
        <v>116</v>
      </c>
      <c r="B7" t="s">
        <v>117</v>
      </c>
      <c r="C7" s="112">
        <v>29215</v>
      </c>
      <c r="D7" s="112"/>
      <c r="E7" s="112">
        <f>C7</f>
        <v>29215</v>
      </c>
      <c r="F7" s="112"/>
    </row>
    <row r="8" spans="1:6" x14ac:dyDescent="0.2">
      <c r="A8" t="s">
        <v>118</v>
      </c>
      <c r="B8" t="s">
        <v>119</v>
      </c>
      <c r="C8" s="112">
        <v>140100</v>
      </c>
      <c r="D8" s="112">
        <f>C8</f>
        <v>140100</v>
      </c>
      <c r="E8" s="112"/>
      <c r="F8" s="112"/>
    </row>
    <row r="9" spans="1:6" x14ac:dyDescent="0.2">
      <c r="A9" t="s">
        <v>120</v>
      </c>
      <c r="B9" t="s">
        <v>121</v>
      </c>
      <c r="C9" s="112">
        <v>554813</v>
      </c>
      <c r="D9" s="112">
        <f>C9</f>
        <v>554813</v>
      </c>
      <c r="E9" s="112"/>
      <c r="F9" s="112"/>
    </row>
    <row r="10" spans="1:6" x14ac:dyDescent="0.2">
      <c r="A10" t="s">
        <v>122</v>
      </c>
      <c r="B10" t="s">
        <v>123</v>
      </c>
      <c r="C10" s="112">
        <v>494452</v>
      </c>
      <c r="D10" s="112"/>
      <c r="E10" s="112">
        <f>C10</f>
        <v>494452</v>
      </c>
      <c r="F10" s="112"/>
    </row>
    <row r="11" spans="1:6" x14ac:dyDescent="0.2">
      <c r="A11" t="s">
        <v>124</v>
      </c>
      <c r="B11" t="s">
        <v>125</v>
      </c>
      <c r="C11" s="112">
        <v>24016</v>
      </c>
      <c r="D11" s="112"/>
      <c r="E11" s="112"/>
      <c r="F11" s="112">
        <f>C11</f>
        <v>24016</v>
      </c>
    </row>
    <row r="12" spans="1:6" x14ac:dyDescent="0.2">
      <c r="A12" t="s">
        <v>126</v>
      </c>
      <c r="B12" t="s">
        <v>127</v>
      </c>
      <c r="C12" s="112">
        <v>28144</v>
      </c>
      <c r="D12" s="112"/>
      <c r="E12" s="112"/>
      <c r="F12" s="112">
        <f>C12</f>
        <v>28144</v>
      </c>
    </row>
    <row r="13" spans="1:6" x14ac:dyDescent="0.2">
      <c r="B13" t="s">
        <v>128</v>
      </c>
      <c r="C13" s="112">
        <v>456709</v>
      </c>
      <c r="D13" s="112"/>
      <c r="E13" s="112">
        <f>C13</f>
        <v>456709</v>
      </c>
      <c r="F13" s="112"/>
    </row>
    <row r="14" spans="1:6" x14ac:dyDescent="0.2">
      <c r="B14" t="s">
        <v>185</v>
      </c>
      <c r="C14" s="112">
        <v>-1</v>
      </c>
      <c r="D14" s="112"/>
      <c r="E14" s="112">
        <f>C14</f>
        <v>-1</v>
      </c>
      <c r="F14" s="112"/>
    </row>
    <row r="15" spans="1:6" ht="13.5" thickBot="1" x14ac:dyDescent="0.25">
      <c r="A15" t="s">
        <v>186</v>
      </c>
      <c r="C15" s="165">
        <f>SUM(C6:C14)</f>
        <v>2656267</v>
      </c>
      <c r="D15" s="165">
        <f>SUM(D6:D14)</f>
        <v>694913</v>
      </c>
      <c r="E15" s="165">
        <f t="shared" ref="E15:F15" si="0">SUM(E6:E14)</f>
        <v>1909194</v>
      </c>
      <c r="F15" s="165">
        <f t="shared" si="0"/>
        <v>52160</v>
      </c>
    </row>
    <row r="16" spans="1:6" ht="13.5" thickTop="1" x14ac:dyDescent="0.2"/>
    <row r="17" spans="2:3" x14ac:dyDescent="0.2">
      <c r="B17" t="s">
        <v>308</v>
      </c>
      <c r="C17" s="147">
        <f>C15-BS!B12</f>
        <v>0</v>
      </c>
    </row>
  </sheetData>
  <mergeCells count="1">
    <mergeCell ref="D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BS</vt:lpstr>
      <vt:lpstr>Stmt Rev Exp Net Position</vt:lpstr>
      <vt:lpstr>Note 2</vt:lpstr>
      <vt:lpstr>Note 3 &amp; Note 4</vt:lpstr>
      <vt:lpstr>Note 7</vt:lpstr>
      <vt:lpstr>Note 9</vt:lpstr>
      <vt:lpstr>Note 10</vt:lpstr>
      <vt:lpstr>AR</vt:lpstr>
      <vt:lpstr>Prod Cap Op Assets</vt:lpstr>
      <vt:lpstr>AP</vt:lpstr>
      <vt:lpstr>Taxes</vt:lpstr>
      <vt:lpstr>BalanceSheet</vt:lpstr>
      <vt:lpstr>BalanceSheetAssets</vt:lpstr>
      <vt:lpstr>'Stmt Rev Exp Net Position'!IncomeStatement</vt:lpstr>
      <vt:lpstr>'Note 3 &amp; Note 4'!Note_CapitalAssetsCY</vt:lpstr>
      <vt:lpstr>Note2_Investments</vt:lpstr>
      <vt:lpstr>Note4_ProdCapacity</vt:lpstr>
      <vt:lpstr>'Note 7'!Note6_LTDebt</vt:lpstr>
      <vt:lpstr>'Note 9'!Note7_ElectricEnergy</vt:lpstr>
      <vt:lpstr>Note9_Coalition</vt:lpstr>
      <vt:lpstr>BS!Print_Area</vt:lpstr>
      <vt:lpstr>'Stmt Rev Exp Net Position'!Print_Area</vt:lpstr>
      <vt:lpstr>RevExpChangeNetAssets</vt:lpstr>
      <vt:lpstr>RevExpChangeNetAssets2</vt:lpstr>
    </vt:vector>
  </TitlesOfParts>
  <Company>NMPP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Daugherty</dc:creator>
  <cp:lastModifiedBy>Jamie Johnson</cp:lastModifiedBy>
  <cp:lastPrinted>2015-06-03T21:11:37Z</cp:lastPrinted>
  <dcterms:created xsi:type="dcterms:W3CDTF">2015-02-26T15:05:08Z</dcterms:created>
  <dcterms:modified xsi:type="dcterms:W3CDTF">2016-03-04T19:28:34Z</dcterms:modified>
</cp:coreProperties>
</file>