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defaultThemeVersion="124226"/>
  <mc:AlternateContent xmlns:mc="http://schemas.openxmlformats.org/markup-compatibility/2006">
    <mc:Choice Requires="x15">
      <x15ac:absPath xmlns:x15ac="http://schemas.microsoft.com/office/spreadsheetml/2010/11/ac" url="F:\GENERAL\MISO\2017\2016 True-Up\Files Submitted to MISO\Original True-Up Files Submitted\"/>
    </mc:Choice>
  </mc:AlternateContent>
  <bookViews>
    <workbookView xWindow="480" yWindow="75" windowWidth="14295" windowHeight="11640" tabRatio="689" activeTab="1"/>
  </bookViews>
  <sheets>
    <sheet name="Attach MM " sheetId="7" r:id="rId1"/>
    <sheet name="2016 True-Up" sheetId="6" r:id="rId2"/>
    <sheet name="Forward Rate TO Support Data" sheetId="3" r:id="rId3"/>
    <sheet name="Project Descriptions" sheetId="5" r:id="rId4"/>
  </sheets>
  <externalReferences>
    <externalReference r:id="rId5"/>
  </externalReferences>
  <definedNames>
    <definedName name="CH_COS">#REF!</definedName>
    <definedName name="NSP_COS">#REF!</definedName>
    <definedName name="_xlnm.Print_Area" localSheetId="1">'2016 True-Up'!$B:$L</definedName>
    <definedName name="_xlnm.Print_Area" localSheetId="0">'Attach MM '!$A$1:$R$111</definedName>
    <definedName name="_xlnm.Print_Area" localSheetId="2">'Forward Rate TO Support Data'!$A$1:$L$62</definedName>
    <definedName name="Print1">#REF!</definedName>
    <definedName name="Print3">#REF!</definedName>
    <definedName name="Print4">#REF!</definedName>
    <definedName name="Print5">#REF!</definedName>
    <definedName name="ProjIDList">#REF!</definedName>
    <definedName name="PSCo_COS">#REF!</definedName>
    <definedName name="q_MTEP06_App_AB_Facility">#REF!</definedName>
    <definedName name="q_MTEP06_App_AB_Projects">#REF!</definedName>
    <definedName name="revreq">#REF!</definedName>
    <definedName name="SPS_COS">#REF!</definedName>
    <definedName name="Xcel">'[1]Data Entry and Forecaster'!#REF!</definedName>
    <definedName name="Xcel_COS">#REF!</definedName>
  </definedNames>
  <calcPr calcId="171027" calcMode="manual" calcOnSave="0"/>
</workbook>
</file>

<file path=xl/calcChain.xml><?xml version="1.0" encoding="utf-8"?>
<calcChain xmlns="http://schemas.openxmlformats.org/spreadsheetml/2006/main">
  <c r="C41" i="6" l="1"/>
  <c r="C42" i="6" s="1"/>
  <c r="E21" i="6" l="1"/>
  <c r="J37" i="7" l="1"/>
  <c r="J18" i="7"/>
  <c r="J20" i="7" l="1"/>
  <c r="J52" i="7" s="1"/>
  <c r="L52" i="7" s="1"/>
  <c r="J27" i="7"/>
  <c r="J33" i="7" s="1"/>
  <c r="J34" i="7" s="1"/>
  <c r="J38" i="7"/>
  <c r="L38" i="7" s="1"/>
  <c r="J42" i="7"/>
  <c r="L42" i="7" s="1"/>
  <c r="J48" i="7"/>
  <c r="L48" i="7" s="1"/>
  <c r="C61" i="7"/>
  <c r="J61" i="7"/>
  <c r="R61" i="7"/>
  <c r="J62" i="7"/>
  <c r="R62" i="7"/>
  <c r="J64" i="7"/>
  <c r="L72" i="7"/>
  <c r="J23" i="6"/>
  <c r="G24" i="6"/>
  <c r="I24" i="6" s="1"/>
  <c r="J24" i="6"/>
  <c r="G25" i="6"/>
  <c r="J25" i="6"/>
  <c r="G26" i="6"/>
  <c r="I26" i="6" s="1"/>
  <c r="J26" i="6"/>
  <c r="F30" i="6"/>
  <c r="G23" i="6" s="1"/>
  <c r="K24" i="6" l="1"/>
  <c r="G30" i="6"/>
  <c r="J29" i="7"/>
  <c r="L29" i="7" s="1"/>
  <c r="G72" i="7" s="1"/>
  <c r="H72" i="7" s="1"/>
  <c r="I25" i="6"/>
  <c r="K25" i="6" s="1"/>
  <c r="L34" i="7"/>
  <c r="L44" i="7" s="1"/>
  <c r="J44" i="7"/>
  <c r="L54" i="7"/>
  <c r="K26" i="6"/>
  <c r="L26" i="6" s="1"/>
  <c r="L24" i="6"/>
  <c r="L25" i="6" l="1"/>
  <c r="I72" i="7"/>
  <c r="J72" i="7" s="1"/>
  <c r="K72" i="7" s="1"/>
  <c r="M72" i="7"/>
  <c r="N72" i="7" s="1"/>
  <c r="L61" i="3"/>
  <c r="K61" i="3"/>
  <c r="J61" i="3"/>
  <c r="I61" i="3"/>
  <c r="H61" i="3"/>
  <c r="G61" i="3"/>
  <c r="F61" i="3"/>
  <c r="E61" i="3"/>
  <c r="D61" i="3"/>
  <c r="C61" i="3"/>
  <c r="H46" i="3"/>
  <c r="L55" i="3"/>
  <c r="K55" i="3"/>
  <c r="J55" i="3"/>
  <c r="I55" i="3"/>
  <c r="H55" i="3"/>
  <c r="G55" i="3"/>
  <c r="F55" i="3"/>
  <c r="E55" i="3"/>
  <c r="L54" i="3"/>
  <c r="K54" i="3"/>
  <c r="J54" i="3"/>
  <c r="I54" i="3"/>
  <c r="H54" i="3"/>
  <c r="G54" i="3"/>
  <c r="F54" i="3"/>
  <c r="E54" i="3"/>
  <c r="L53" i="3"/>
  <c r="K53" i="3"/>
  <c r="J53" i="3"/>
  <c r="I53" i="3"/>
  <c r="H53" i="3"/>
  <c r="G53" i="3"/>
  <c r="F53" i="3"/>
  <c r="E53" i="3"/>
  <c r="L52" i="3"/>
  <c r="K52" i="3"/>
  <c r="J52" i="3"/>
  <c r="I52" i="3"/>
  <c r="H52" i="3"/>
  <c r="G52" i="3"/>
  <c r="F52" i="3"/>
  <c r="E52" i="3"/>
  <c r="L51" i="3"/>
  <c r="K51" i="3"/>
  <c r="J51" i="3"/>
  <c r="I51" i="3"/>
  <c r="H51" i="3"/>
  <c r="G51" i="3"/>
  <c r="F51" i="3"/>
  <c r="E51" i="3"/>
  <c r="L50" i="3"/>
  <c r="K50" i="3"/>
  <c r="J50" i="3"/>
  <c r="I50" i="3"/>
  <c r="H50" i="3"/>
  <c r="G50" i="3"/>
  <c r="F50" i="3"/>
  <c r="E50" i="3"/>
  <c r="L49" i="3"/>
  <c r="K49" i="3"/>
  <c r="J49" i="3"/>
  <c r="I49" i="3"/>
  <c r="H49" i="3"/>
  <c r="G49" i="3"/>
  <c r="F49" i="3"/>
  <c r="E49" i="3"/>
  <c r="L48" i="3"/>
  <c r="K48" i="3"/>
  <c r="J48" i="3"/>
  <c r="I48" i="3"/>
  <c r="H48" i="3"/>
  <c r="G48" i="3"/>
  <c r="F48" i="3"/>
  <c r="E48" i="3"/>
  <c r="L47" i="3"/>
  <c r="K47" i="3"/>
  <c r="J47" i="3"/>
  <c r="I47" i="3"/>
  <c r="H47" i="3"/>
  <c r="G47" i="3"/>
  <c r="F47" i="3"/>
  <c r="E47" i="3"/>
  <c r="E56" i="3" s="1"/>
  <c r="L46" i="3"/>
  <c r="K46" i="3"/>
  <c r="J46" i="3"/>
  <c r="I46" i="3"/>
  <c r="I56" i="3" s="1"/>
  <c r="G46" i="3"/>
  <c r="F46" i="3"/>
  <c r="E46" i="3"/>
  <c r="L45" i="3"/>
  <c r="K45" i="3"/>
  <c r="J45" i="3"/>
  <c r="I45" i="3"/>
  <c r="H45" i="3"/>
  <c r="G45" i="3"/>
  <c r="F45" i="3"/>
  <c r="E45" i="3"/>
  <c r="L44" i="3"/>
  <c r="K44" i="3"/>
  <c r="K56" i="3" s="1"/>
  <c r="J44" i="3"/>
  <c r="I44" i="3"/>
  <c r="H44" i="3"/>
  <c r="G44" i="3"/>
  <c r="G56" i="3" s="1"/>
  <c r="F44" i="3"/>
  <c r="E44" i="3"/>
  <c r="L43" i="3"/>
  <c r="L56" i="3"/>
  <c r="K43" i="3"/>
  <c r="J43" i="3"/>
  <c r="J56" i="3"/>
  <c r="I43" i="3"/>
  <c r="H43" i="3"/>
  <c r="H56" i="3"/>
  <c r="G43" i="3"/>
  <c r="F43" i="3"/>
  <c r="F56" i="3"/>
  <c r="E43" i="3"/>
  <c r="C53" i="3"/>
  <c r="D54" i="3"/>
  <c r="D56" i="3" s="1"/>
  <c r="C54" i="3"/>
  <c r="D53" i="3"/>
  <c r="D52" i="3"/>
  <c r="C52" i="3"/>
  <c r="D51" i="3"/>
  <c r="C51" i="3"/>
  <c r="D50" i="3"/>
  <c r="C50" i="3"/>
  <c r="D49" i="3"/>
  <c r="C49" i="3"/>
  <c r="D48" i="3"/>
  <c r="C48" i="3"/>
  <c r="D47" i="3"/>
  <c r="C47" i="3"/>
  <c r="D46" i="3"/>
  <c r="C46" i="3"/>
  <c r="D45" i="3"/>
  <c r="C45" i="3"/>
  <c r="D44" i="3"/>
  <c r="C44" i="3"/>
  <c r="D55" i="3"/>
  <c r="C55" i="3"/>
  <c r="D43" i="3"/>
  <c r="C43" i="3"/>
  <c r="C56" i="3" s="1"/>
  <c r="L39" i="3"/>
  <c r="K39" i="3"/>
  <c r="J39" i="3"/>
  <c r="I39" i="3"/>
  <c r="H39" i="3"/>
  <c r="G39" i="3"/>
  <c r="F39" i="3"/>
  <c r="E39" i="3"/>
  <c r="D39" i="3"/>
  <c r="C39" i="3"/>
  <c r="L23" i="3"/>
  <c r="K23" i="3"/>
  <c r="J23" i="3"/>
  <c r="I23" i="3"/>
  <c r="H23" i="3"/>
  <c r="G23" i="3"/>
  <c r="F23" i="3"/>
  <c r="E23" i="3"/>
  <c r="D23" i="3"/>
  <c r="C23" i="3"/>
  <c r="B11" i="3"/>
  <c r="B27" i="3" s="1"/>
  <c r="B10" i="3"/>
  <c r="B43" i="3" s="1"/>
  <c r="B26" i="3"/>
  <c r="B22" i="3"/>
  <c r="B38" i="3" s="1"/>
  <c r="B55" i="3" s="1"/>
  <c r="P72" i="7" l="1"/>
  <c r="B44" i="3"/>
  <c r="P92" i="7" l="1"/>
  <c r="P94" i="7" s="1"/>
  <c r="H23" i="6" s="1"/>
  <c r="H30" i="6" l="1"/>
  <c r="I23" i="6"/>
  <c r="K23" i="6" l="1"/>
  <c r="K32" i="6" s="1"/>
  <c r="I32" i="6"/>
  <c r="L23" i="6" l="1"/>
  <c r="L32" i="6" s="1"/>
  <c r="Q72" i="7" s="1"/>
  <c r="Q92" i="7" l="1"/>
  <c r="R72" i="7"/>
  <c r="R92" i="7" s="1"/>
</calcChain>
</file>

<file path=xl/sharedStrings.xml><?xml version="1.0" encoding="utf-8"?>
<sst xmlns="http://schemas.openxmlformats.org/spreadsheetml/2006/main" count="340" uniqueCount="264">
  <si>
    <t>Project Depreciation Expense</t>
  </si>
  <si>
    <t>February</t>
  </si>
  <si>
    <t xml:space="preserve">March </t>
  </si>
  <si>
    <t>April</t>
  </si>
  <si>
    <t>May</t>
  </si>
  <si>
    <t>June</t>
  </si>
  <si>
    <t>July</t>
  </si>
  <si>
    <t xml:space="preserve">August </t>
  </si>
  <si>
    <t>September</t>
  </si>
  <si>
    <t>October</t>
  </si>
  <si>
    <t>November</t>
  </si>
  <si>
    <t>Project 2</t>
  </si>
  <si>
    <t>Column (3)</t>
  </si>
  <si>
    <t>Pricing Zone</t>
  </si>
  <si>
    <t>Net Plant</t>
  </si>
  <si>
    <t>Gross Plant</t>
  </si>
  <si>
    <t>GIP</t>
  </si>
  <si>
    <t>Project 3</t>
  </si>
  <si>
    <t>Project Amortization Expense</t>
  </si>
  <si>
    <t>Project 4</t>
  </si>
  <si>
    <t>Project 5</t>
  </si>
  <si>
    <t>Project 6</t>
  </si>
  <si>
    <t>Project 7</t>
  </si>
  <si>
    <t>Project 8</t>
  </si>
  <si>
    <t>Project 9</t>
  </si>
  <si>
    <t>Project 10</t>
  </si>
  <si>
    <t xml:space="preserve">Rate Year </t>
  </si>
  <si>
    <t>Reporting Company</t>
  </si>
  <si>
    <t>13 Month Average</t>
  </si>
  <si>
    <t>XYZ</t>
  </si>
  <si>
    <t>MTEP Project ID</t>
  </si>
  <si>
    <t>Depreciation Expense Total</t>
  </si>
  <si>
    <t>Depreciation Expense</t>
  </si>
  <si>
    <t>Reliability</t>
  </si>
  <si>
    <t>Allocation Type Per Attachment FF</t>
  </si>
  <si>
    <t>Accumulated</t>
  </si>
  <si>
    <t>Depreciation</t>
  </si>
  <si>
    <t>Description of Facilities Included in Network Upgrade Charge as of Record Date</t>
  </si>
  <si>
    <t>Attachment MM - Description of Facilities Included in Network Upgrade Charge</t>
  </si>
  <si>
    <t>Attachment MM - Supporting Data for Network Upgrade Charge Calculation - Forward Looking Rate Transmission Owner</t>
  </si>
  <si>
    <t>Column (4)</t>
  </si>
  <si>
    <t>Column (10)</t>
  </si>
  <si>
    <t>Column (13)</t>
  </si>
  <si>
    <t>Facility ID</t>
  </si>
  <si>
    <t>Project Record Date</t>
  </si>
  <si>
    <t>Montana-Dakota Utilities Co.</t>
  </si>
  <si>
    <t>4092, 6382</t>
  </si>
  <si>
    <t>Big Stone South-Ellendale 345 kV line and Ellendale MVP 345/230 substation</t>
  </si>
  <si>
    <t>MDU</t>
  </si>
  <si>
    <t>Rounded to whole dollars.</t>
  </si>
  <si>
    <t>2</t>
  </si>
  <si>
    <t>Amount excludes True-Up Adjustment, as reported in True-Up Year projected Attachment MM, page 2, column 15.</t>
  </si>
  <si>
    <t>1</t>
  </si>
  <si>
    <t>Applicable Interest rate per month (expressed to four decimal places)</t>
  </si>
  <si>
    <t>Under/(Over) Recovery</t>
  </si>
  <si>
    <t>Subtotal</t>
  </si>
  <si>
    <t>2d</t>
  </si>
  <si>
    <t>2c</t>
  </si>
  <si>
    <t>2b</t>
  </si>
  <si>
    <t>2a</t>
  </si>
  <si>
    <r>
      <t xml:space="preserve">Actual Attachment MM revenues for True-Up Year </t>
    </r>
    <r>
      <rPr>
        <vertAlign val="superscript"/>
        <sz val="11"/>
        <color theme="1"/>
        <rFont val="Calibri"/>
        <family val="2"/>
        <scheme val="minor"/>
      </rPr>
      <t>1</t>
    </r>
  </si>
  <si>
    <t>Col. (h) + Col. (j)</t>
  </si>
  <si>
    <r>
      <t xml:space="preserve">x 24 months </t>
    </r>
    <r>
      <rPr>
        <vertAlign val="superscript"/>
        <sz val="11"/>
        <color theme="1"/>
        <rFont val="Calibri"/>
        <family val="2"/>
        <scheme val="minor"/>
      </rPr>
      <t>2</t>
    </r>
  </si>
  <si>
    <t>Line 5</t>
  </si>
  <si>
    <t>Col. (g) - Col. (f)</t>
  </si>
  <si>
    <r>
      <t>p 2 of 2, Col. 14</t>
    </r>
    <r>
      <rPr>
        <vertAlign val="superscript"/>
        <sz val="11"/>
        <color theme="1"/>
        <rFont val="Calibri"/>
        <family val="2"/>
        <scheme val="minor"/>
      </rPr>
      <t>2</t>
    </r>
  </si>
  <si>
    <r>
      <t>Col. (e), line 3)]</t>
    </r>
    <r>
      <rPr>
        <vertAlign val="superscript"/>
        <sz val="11"/>
        <color theme="1"/>
        <rFont val="Calibri"/>
        <family val="2"/>
        <scheme val="minor"/>
      </rPr>
      <t>2</t>
    </r>
  </si>
  <si>
    <t>Col. (h) x Col. (i)</t>
  </si>
  <si>
    <t>Attachment MM</t>
  </si>
  <si>
    <t>x (Col. (e), line 2x /</t>
  </si>
  <si>
    <t>Actual</t>
  </si>
  <si>
    <t>[Col. (d), line 1</t>
  </si>
  <si>
    <t>Projected</t>
  </si>
  <si>
    <t>Adjustment</t>
  </si>
  <si>
    <t>Under/(Over)</t>
  </si>
  <si>
    <r>
      <t xml:space="preserve">Requirement </t>
    </r>
    <r>
      <rPr>
        <vertAlign val="superscript"/>
        <sz val="11"/>
        <color theme="1"/>
        <rFont val="Calibri"/>
        <family val="2"/>
        <scheme val="minor"/>
      </rPr>
      <t>1</t>
    </r>
  </si>
  <si>
    <r>
      <t xml:space="preserve">to Projects </t>
    </r>
    <r>
      <rPr>
        <vertAlign val="superscript"/>
        <sz val="11"/>
        <color theme="1"/>
        <rFont val="Calibri"/>
        <family val="2"/>
        <scheme val="minor"/>
      </rPr>
      <t>1</t>
    </r>
  </si>
  <si>
    <t>Revenues</t>
  </si>
  <si>
    <t>Number</t>
  </si>
  <si>
    <t>Name</t>
  </si>
  <si>
    <t>No.</t>
  </si>
  <si>
    <t>True-Up</t>
  </si>
  <si>
    <t>Interest</t>
  </si>
  <si>
    <t>Rate on</t>
  </si>
  <si>
    <t>Principal</t>
  </si>
  <si>
    <t>Revenue</t>
  </si>
  <si>
    <t>Allocated</t>
  </si>
  <si>
    <t>Project</t>
  </si>
  <si>
    <t>Line</t>
  </si>
  <si>
    <t>Total</t>
  </si>
  <si>
    <t>Annual</t>
  </si>
  <si>
    <t>MTEP</t>
  </si>
  <si>
    <t>Applicable</t>
  </si>
  <si>
    <t>(k)</t>
  </si>
  <si>
    <t>(j)</t>
  </si>
  <si>
    <t>(i)</t>
  </si>
  <si>
    <t>(h)</t>
  </si>
  <si>
    <t>(g)</t>
  </si>
  <si>
    <t>(f)</t>
  </si>
  <si>
    <t>(e)</t>
  </si>
  <si>
    <t>(d)</t>
  </si>
  <si>
    <t>(c)</t>
  </si>
  <si>
    <t>(b)</t>
  </si>
  <si>
    <t>(a)</t>
  </si>
  <si>
    <t xml:space="preserve">Note:  </t>
  </si>
  <si>
    <t xml:space="preserve">True-Up Year:  </t>
  </si>
  <si>
    <t xml:space="preserve">Company Name:  </t>
  </si>
  <si>
    <t>To be completed after the Attachment MM using actual data is completed for the True-Up Year</t>
  </si>
  <si>
    <t>Attachment MM True-Up Adjustment - Aggregate</t>
  </si>
  <si>
    <t>Project Accumulated Depreciation for the project is calculated in the same method as the Transmission Accumulated Depreciation value in line 1a.</t>
  </si>
  <si>
    <t>K</t>
  </si>
  <si>
    <t>Transmission Accumulated Depreciation that is identified on page 2 line 8 of Attachment O less any amortized prefunded AFUDC balance, if applicable.</t>
  </si>
  <si>
    <t>J</t>
  </si>
  <si>
    <t>The Total General and Common Depreciation Expense excludes any depreciation expense directly associated with a project and thereby included in page 2 column 13.</t>
  </si>
  <si>
    <t>H</t>
  </si>
  <si>
    <t>The MVP Annual Revenue Requirement is the value to be used in Schedules 26-A and 39.</t>
  </si>
  <si>
    <t>G</t>
  </si>
  <si>
    <t>True-Up Adjustment is included pursuant to a FERC approved methodology, if applicable.</t>
  </si>
  <si>
    <t>F</t>
  </si>
  <si>
    <t>Project Depreciation Expense is the actual value booked for the project and included in the Depreciation Expense in Attachment O page 3 line 12, less any prefunded AFUDC amortization, if applicable, related to the project.</t>
  </si>
  <si>
    <t>E</t>
  </si>
  <si>
    <t>Note deliberately left blank.</t>
  </si>
  <si>
    <t>D</t>
  </si>
  <si>
    <t xml:space="preserve"> This value includes subsequent capital investments required to maintain the facilities to their original capabilities.</t>
  </si>
  <si>
    <t xml:space="preserve">Project Gross Plant is the total capital investment for the project calculated in the same method as the gross plant value in line 1 and includes CWIP in rate base when authorized by FERC order less any prefunded AFUDC, if applicable. </t>
  </si>
  <si>
    <t>C</t>
  </si>
  <si>
    <r>
      <t>Net Transmission Plant is that identified on page 2 line 14 of Attachment O and includes any sub lines 14a or 14b etc. and is inclusive of any CWIP included in rate base when authorized by FERC order</t>
    </r>
    <r>
      <rPr>
        <sz val="10"/>
        <rFont val="Arial"/>
        <family val="2"/>
      </rPr>
      <t>.</t>
    </r>
  </si>
  <si>
    <t>B</t>
  </si>
  <si>
    <t>Gross Transmission Plant is that identified on page 2 line 2 of Attachment O and includes any sub lines 2a or 2b etc. and is inclusive of any CWIP included in rate base when authorized by FERC order less any prefunded AFUDC associated with gross plant and CWIP, if applicable. References to Attachment O "Column 5" throughout this template is an illustrative column designation intended to reference the appropriate right-most column in Attachment O which position may vary by company.</t>
  </si>
  <si>
    <t>A</t>
  </si>
  <si>
    <t>Letter</t>
  </si>
  <si>
    <t>Note</t>
  </si>
  <si>
    <t>Rev. Req. Adj For Attachment O</t>
  </si>
  <si>
    <t>MVP Total Annual Revenue Requirements</t>
  </si>
  <si>
    <t>1a</t>
  </si>
  <si>
    <t>Multi-Value Projects (MVP)</t>
  </si>
  <si>
    <t>Sum Col. 14 &amp; 15
(Note G)</t>
  </si>
  <si>
    <t>(Note F)</t>
  </si>
  <si>
    <t>(Sum Col. 9, 12 &amp; 13)</t>
  </si>
  <si>
    <t>(Note E)</t>
  </si>
  <si>
    <t>(Col 10 * Col 11)</t>
  </si>
  <si>
    <t>(Page 1 line 14)</t>
  </si>
  <si>
    <t>(Col 3 - Col 4)</t>
  </si>
  <si>
    <t>(Col 6 + Col 8)</t>
  </si>
  <si>
    <t>(Col 3 * Col 7)</t>
  </si>
  <si>
    <t>Page 1 line 9</t>
  </si>
  <si>
    <t>(Col 4 * Col 5)</t>
  </si>
  <si>
    <t>Page 1 line 4</t>
  </si>
  <si>
    <t>(Note K)</t>
  </si>
  <si>
    <t>(Note C)</t>
  </si>
  <si>
    <t>MVP Annual Adjusted Revenue Requirement</t>
  </si>
  <si>
    <t>True-Up Adjustment</t>
  </si>
  <si>
    <t>Annual Revenue Requirement</t>
  </si>
  <si>
    <t>Annual Return Charge</t>
  </si>
  <si>
    <t>Annual Allocation Factor for Return</t>
  </si>
  <si>
    <t xml:space="preserve">Project Net Plant </t>
  </si>
  <si>
    <t>Annual Expense Charge</t>
  </si>
  <si>
    <t>Annual Allocation for Other Expense</t>
  </si>
  <si>
    <t>Other Expense Annual Allocation Factor</t>
  </si>
  <si>
    <t>Annual Allocation for Transmission O&amp;M Expense</t>
  </si>
  <si>
    <t>Transmission O&amp;M Annual Allocation Factor</t>
  </si>
  <si>
    <t>Project Accumulated Depreciation</t>
  </si>
  <si>
    <t>Project Gross Plant</t>
  </si>
  <si>
    <t>MTEP Project Number</t>
  </si>
  <si>
    <t>Project Name</t>
  </si>
  <si>
    <t>Line No.</t>
  </si>
  <si>
    <t>(16)</t>
  </si>
  <si>
    <t>(15)</t>
  </si>
  <si>
    <t>(14)</t>
  </si>
  <si>
    <t>(13)</t>
  </si>
  <si>
    <t>(12)</t>
  </si>
  <si>
    <t>(11)</t>
  </si>
  <si>
    <t>(10)</t>
  </si>
  <si>
    <t>(9)</t>
  </si>
  <si>
    <t>(8)</t>
  </si>
  <si>
    <t>(7)</t>
  </si>
  <si>
    <t>(6)</t>
  </si>
  <si>
    <t>(5)</t>
  </si>
  <si>
    <t>(4)</t>
  </si>
  <si>
    <t>(3)</t>
  </si>
  <si>
    <t>(2)</t>
  </si>
  <si>
    <t>(1)</t>
  </si>
  <si>
    <t>Multi-Value Project (MVP) Revenue Requirement Calculation</t>
  </si>
  <si>
    <t>Page 2 of 2</t>
  </si>
  <si>
    <t xml:space="preserve"> </t>
  </si>
  <si>
    <t>Sum of line 11 and 13</t>
  </si>
  <si>
    <t>14</t>
  </si>
  <si>
    <t>(line 12 divided by line 2 col 3)</t>
  </si>
  <si>
    <t>Annual Allocation Factor for Return on Rate Base</t>
  </si>
  <si>
    <t>13</t>
  </si>
  <si>
    <t>Attach O, p 3, line 28 col 5</t>
  </si>
  <si>
    <t>Return on Rate Base</t>
  </si>
  <si>
    <t>12</t>
  </si>
  <si>
    <t xml:space="preserve">RETURN </t>
  </si>
  <si>
    <t>(line 10 divided by line 2 col 3)</t>
  </si>
  <si>
    <t>Annual Allocation Factor for Income Taxes</t>
  </si>
  <si>
    <t>11</t>
  </si>
  <si>
    <t>Attach O, p 3, line 27 col 5</t>
  </si>
  <si>
    <t>Total Income Taxes</t>
  </si>
  <si>
    <t>10</t>
  </si>
  <si>
    <t>INCOME TAXES</t>
  </si>
  <si>
    <t>Sum of line 4b, 6, and 8</t>
  </si>
  <si>
    <t>Annual Allocation Factor for Other Expense</t>
  </si>
  <si>
    <t>9</t>
  </si>
  <si>
    <t>(line 7 divided by line 1 col 3)</t>
  </si>
  <si>
    <t>Annual Allocation Factor for Other Taxes</t>
  </si>
  <si>
    <t>8</t>
  </si>
  <si>
    <t>Attach O, p 3, line 20 col 5</t>
  </si>
  <si>
    <t>Total Other Taxes</t>
  </si>
  <si>
    <t>7</t>
  </si>
  <si>
    <t>TAXES OTHER THAN INCOME TAXES</t>
  </si>
  <si>
    <t>(line 5 divided by line 1 col 3)</t>
  </si>
  <si>
    <t>Annual Allocation Factor for G&amp;C Depreciation Expense</t>
  </si>
  <si>
    <t>6</t>
  </si>
  <si>
    <t>Attach O, p 3, lines 10 &amp; 11, col 5 (Note H)</t>
  </si>
  <si>
    <t>Total G&amp;C Depreciation Expense</t>
  </si>
  <si>
    <t>5</t>
  </si>
  <si>
    <t>GENERAL AND COMMON (G&amp;C) DEPRECIATION EXPENSE</t>
  </si>
  <si>
    <t>Line 4a divided by Line 1, col 3</t>
  </si>
  <si>
    <t>Annual Allocation Factor for Other O&amp;M</t>
  </si>
  <si>
    <t>4b</t>
  </si>
  <si>
    <t>Line 3 minus Line 3d</t>
  </si>
  <si>
    <t>Other O&amp;M Allocated to Transmission</t>
  </si>
  <si>
    <t>4a</t>
  </si>
  <si>
    <t>OTHER O&amp;M EXPENSE</t>
  </si>
  <si>
    <t>(Line 3d divided by line 1a, col 3)</t>
  </si>
  <si>
    <t>Annual Allocation Factor for Transmission O&amp;M</t>
  </si>
  <si>
    <t>Line 3a minus Line 3b minus Line 3c</t>
  </si>
  <si>
    <t>Adjusted Transmission O&amp;M</t>
  </si>
  <si>
    <t>3d</t>
  </si>
  <si>
    <t>Attach O, p 3, line 2 col 5, if any</t>
  </si>
  <si>
    <t>Less: Account 565 included in above, if any</t>
  </si>
  <si>
    <t>3c</t>
  </si>
  <si>
    <t>Attach O, p 3, line 1a col 5, if any</t>
  </si>
  <si>
    <t>Less: LSE Expenses included in above, if any</t>
  </si>
  <si>
    <t>3b</t>
  </si>
  <si>
    <t>Attach O, p 3, line 1 col 5</t>
  </si>
  <si>
    <t>Transmission O&amp;M</t>
  </si>
  <si>
    <t>3a</t>
  </si>
  <si>
    <t>Attach O, p 3, line 8 col 5</t>
  </si>
  <si>
    <t>Total O&amp;M Allocated to Transmission</t>
  </si>
  <si>
    <t>O&amp;M TRANSMISSION EXPENSE</t>
  </si>
  <si>
    <t>Line 1 minus Line 1a (Note B)</t>
  </si>
  <si>
    <t>Net Transmission Plant - Total</t>
  </si>
  <si>
    <t>Attach O, p 2, line 8 col 5 (Note J)</t>
  </si>
  <si>
    <t>Transmission Accumulated Depreciation</t>
  </si>
  <si>
    <t>Attach O, p 2, line 2 col 5 (Note A)</t>
  </si>
  <si>
    <t>Gross Transmission Plant - Total</t>
  </si>
  <si>
    <t>Allocator</t>
  </si>
  <si>
    <t>Transmission</t>
  </si>
  <si>
    <t>Page, Line, Col.</t>
  </si>
  <si>
    <t>Attachment O</t>
  </si>
  <si>
    <t>(inputs from Attachment O are rounded to whole dollars)</t>
  </si>
  <si>
    <t>To be completed in conjunction with Attachment O.</t>
  </si>
  <si>
    <t>Page 1 of 2</t>
  </si>
  <si>
    <t xml:space="preserve"> Utilizing Attachment O Data</t>
  </si>
  <si>
    <t xml:space="preserve">     Rate Formula Template</t>
  </si>
  <si>
    <t>Formula Rate calculation</t>
  </si>
  <si>
    <t>Attachment MM - Generic Company</t>
  </si>
  <si>
    <t>Big Stone South to Ellendale</t>
  </si>
  <si>
    <t>For  the 12 months ended 12/31/16</t>
  </si>
  <si>
    <t>ROE Refund/Charge</t>
  </si>
  <si>
    <t>Actual 2016 Attachment MM revenues exclude impact of ROE refund processed in 2017 but are 2016 related</t>
  </si>
  <si>
    <t>Schedule 26A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</si>
</sst>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0">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0\¢_m;[Red]_(* \-#,##0.0\¢_m;[Green]_(* 0.0\¢_m;_(@_)_%"/>
    <numFmt numFmtId="165" formatCode="_(* #,##0.00\¢_m;[Red]_(* \-#,##0.00\¢_m;[Green]_(* 0.00\¢_m;_(@_)_%"/>
    <numFmt numFmtId="166" formatCode="_(* #,##0.000\¢_m;[Red]_(* \-#,##0.000\¢_m;[Green]_(* 0.000\¢_m;_(@_)_%"/>
    <numFmt numFmtId="167" formatCode="_(_(\£* #,##0_)_%;[Red]_(\(\£* #,##0\)_%;[Green]_(_(\£* #,##0_)_%;_(@_)_%"/>
    <numFmt numFmtId="168" formatCode="_(_(\£* #,##0.0_)_%;[Red]_(\(\£* #,##0.0\)_%;[Green]_(_(\£* #,##0.0_)_%;_(@_)_%"/>
    <numFmt numFmtId="169" formatCode="_(_(\£* #,##0.00_)_%;[Red]_(\(\£* #,##0.00\)_%;[Green]_(_(\£* #,##0.00_)_%;_(@_)_%"/>
    <numFmt numFmtId="170" formatCode="0.0%_);\(0.0%\)"/>
    <numFmt numFmtId="171" formatCode="\•\ \ @"/>
    <numFmt numFmtId="172" formatCode="_(_(\•_ #0_)_%;[Red]_(_(\•_ \-#0\)_%;[Green]_(_(\•_ #0_)_%;_(_(\•_ @_)_%"/>
    <numFmt numFmtId="173" formatCode="_(_(_•_ \•_ #0_)_%;[Red]_(_(_•_ \•_ \-#0\)_%;[Green]_(_(_•_ \•_ #0_)_%;_(_(_•_ \•_ @_)_%"/>
    <numFmt numFmtId="174" formatCode="_(_(_•_ _•_ \•_ #0_)_%;[Red]_(_(_•_ _•_ \•_ \-#0\)_%;[Green]_(_(_•_ _•_ \•_ #0_)_%;_(_(_•_ \•_ @_)_%"/>
    <numFmt numFmtId="175" formatCode="#,##0,_);\(#,##0,\)"/>
    <numFmt numFmtId="176" formatCode="&quot;$&quot;#,##0.00"/>
    <numFmt numFmtId="177" formatCode="#,##0.0_);\(#,##0.0\)"/>
    <numFmt numFmtId="178" formatCode="0.0,_);\(0.0,\)"/>
    <numFmt numFmtId="179" formatCode="0.00,_);\(0.00,\)"/>
    <numFmt numFmtId="180" formatCode="#,##0.000_);\(#,##0.000\)"/>
    <numFmt numFmtId="181" formatCode="_(_(_$* #,##0.0_)_%;[Red]_(\(_$* #,##0.0\)_%;[Green]_(_(_$* #,##0.0_)_%;_(@_)_%"/>
    <numFmt numFmtId="182" formatCode="_(_(_$* #,##0.00_)_%;[Red]_(\(_$* #,##0.00\)_%;[Green]_(_(_$* #,##0.00_)_%;_(@_)_%"/>
    <numFmt numFmtId="183" formatCode="_(_(_$* #,##0.000_)_%;[Red]_(\(_$* #,##0.000\)_%;[Green]_(_(_$* #,##0.000_)_%;_(@_)_%"/>
    <numFmt numFmtId="184" formatCode="_._.* #,##0.0_)_%;_._.* \(#,##0.0\)_%;_._.* \ ?_)_%"/>
    <numFmt numFmtId="185" formatCode="_._.* #,##0.00_)_%;_._.* \(#,##0.00\)_%;_._.* \ ?_)_%"/>
    <numFmt numFmtId="186" formatCode="_._.* #,##0.000_)_%;_._.* \(#,##0.000\)_%;_._.* \ ?_)_%"/>
    <numFmt numFmtId="187" formatCode="_._.* #,##0.0000_)_%;_._.* \(#,##0.0000\)_%;_._.* \ ?_)_%"/>
    <numFmt numFmtId="188" formatCode="_(_(&quot;$&quot;* #,##0.0_)_%;[Red]_(\(&quot;$&quot;* #,##0.0\)_%;[Green]_(_(&quot;$&quot;* #,##0.0_)_%;_(@_)_%"/>
    <numFmt numFmtId="189" formatCode="_(_(&quot;$&quot;* #,##0.00_)_%;[Red]_(\(&quot;$&quot;* #,##0.00\)_%;[Green]_(_(&quot;$&quot;* #,##0.00_)_%;_(@_)_%"/>
    <numFmt numFmtId="190" formatCode="_(_(&quot;$&quot;* #,##0.000_)_%;[Red]_(\(&quot;$&quot;* #,##0.000\)_%;[Green]_(_(&quot;$&quot;* #,##0.000_)_%;_(@_)_%"/>
    <numFmt numFmtId="191" formatCode="_._.&quot;$&quot;* #,##0.0_)_%;_._.&quot;$&quot;* \(#,##0.0\)_%;_._.&quot;$&quot;* \ ?_)_%"/>
    <numFmt numFmtId="192" formatCode="_._.&quot;$&quot;* #,##0.00_)_%;_._.&quot;$&quot;* \(#,##0.00\)_%;_._.&quot;$&quot;* \ ?_)_%"/>
    <numFmt numFmtId="193" formatCode="_._.&quot;$&quot;* #,##0.000_)_%;_._.&quot;$&quot;* \(#,##0.000\)_%;_._.&quot;$&quot;* \ ?_)_%"/>
    <numFmt numFmtId="194" formatCode="_._.&quot;$&quot;* #,##0.0000_)_%;_._.&quot;$&quot;* \(#,##0.0000\)_%;_._.&quot;$&quot;* \ ?_)_%"/>
    <numFmt numFmtId="195" formatCode="&quot;$&quot;#,##0,_);\(&quot;$&quot;#,##0,\)"/>
    <numFmt numFmtId="196" formatCode="&quot;$&quot;#,##0.0_);\(&quot;$&quot;#,##0.0\)"/>
    <numFmt numFmtId="197" formatCode="&quot;$&quot;0.0,_);\(&quot;$&quot;0.0,\)"/>
    <numFmt numFmtId="198" formatCode="&quot;$&quot;0.00,_);\(&quot;$&quot;0.00,\)"/>
    <numFmt numFmtId="199" formatCode="&quot;$&quot;#,##0.000_);\(&quot;$&quot;#,##0.000\)"/>
    <numFmt numFmtId="200" formatCode="_(* dd\-mmm\-yy_)_%"/>
    <numFmt numFmtId="201" formatCode="_(* dd\ mmmm\ yyyy_)_%"/>
    <numFmt numFmtId="202" formatCode="_(* mmmm\ dd\,\ yyyy_)_%"/>
    <numFmt numFmtId="203" formatCode="_(* dd\.mm\.yyyy_)_%"/>
    <numFmt numFmtId="204" formatCode="_(* mm/dd/yyyy_)_%"/>
    <numFmt numFmtId="205" formatCode="m/d/yy;@"/>
    <numFmt numFmtId="206" formatCode="#,##0.0\x_);\(#,##0.0\x\)"/>
    <numFmt numFmtId="207" formatCode="#,##0.00\x_);\(#,##0.00\x\)"/>
    <numFmt numFmtId="208" formatCode="[$€-2]\ #,##0_);\([$€-2]\ #,##0\)"/>
    <numFmt numFmtId="209" formatCode="[$€-2]\ #,##0.0_);\([$€-2]\ #,##0.0\)"/>
    <numFmt numFmtId="210" formatCode="_([$€-2]* #,##0.00_);_([$€-2]* \(#,##0.00\);_([$€-2]* &quot;-&quot;??_)"/>
    <numFmt numFmtId="211" formatCode="General_)_%"/>
    <numFmt numFmtId="212" formatCode="_(_(#0_)_%;[Red]_(_(\-#0\)_%;[Green]_(_(#0_)_%;_(_(@_)_%"/>
    <numFmt numFmtId="213" formatCode="_(_(_•_ #0_)_%;[Red]_(_(_•_ \-#0\)_%;[Green]_(_(_•_ #0_)_%;_(_(_•_ @_)_%"/>
    <numFmt numFmtId="214" formatCode="_(_(_•_ _•_ #0_)_%;[Red]_(_(_•_ _•_ \-#0\)_%;[Green]_(_(_•_ _•_ #0_)_%;_(_(_•_ _•_ @_)_%"/>
    <numFmt numFmtId="215" formatCode="_(_(_•_ _•_ _•_ #0_)_%;[Red]_(_(_•_ _•_ _•_ \-#0\)_%;[Green]_(_(_•_ _•_ _•_ #0_)_%;_(_(_•_ _•_ _•_ @_)_%"/>
    <numFmt numFmtId="216" formatCode="0.0%"/>
    <numFmt numFmtId="217" formatCode="#,##0\x;\(#,##0\x\)"/>
    <numFmt numFmtId="218" formatCode="0.0\x;\(0.0\x\)"/>
    <numFmt numFmtId="219" formatCode="#,##0.00\x;\(#,##0.00\x\)"/>
    <numFmt numFmtId="220" formatCode="#,##0.000\x;\(#,##0.000\x\)"/>
    <numFmt numFmtId="221" formatCode="0.0_);\(0.0\)"/>
    <numFmt numFmtId="222" formatCode="0%;\(0%\)"/>
    <numFmt numFmtId="223" formatCode="0.00\ \x_);\(0.00\ \x\)"/>
    <numFmt numFmtId="224" formatCode="_(* #,##0_);_(* \(#,##0\);_(* &quot;-&quot;????_);_(@_)"/>
    <numFmt numFmtId="225" formatCode="0__"/>
    <numFmt numFmtId="226" formatCode="h:mmAM/PM"/>
    <numFmt numFmtId="227" formatCode="&quot;$&quot;#,##0"/>
    <numFmt numFmtId="228" formatCode="0&quot; E&quot;"/>
    <numFmt numFmtId="229" formatCode="yyyy"/>
    <numFmt numFmtId="230" formatCode="&quot;$&quot;#,##0.0"/>
    <numFmt numFmtId="231" formatCode="0.0000"/>
    <numFmt numFmtId="232" formatCode="0.0%;\(0.0%\)"/>
    <numFmt numFmtId="233" formatCode="0.00%_);\(0.00%\)"/>
    <numFmt numFmtId="234" formatCode="0.000%_);\(0.000%\)"/>
    <numFmt numFmtId="235" formatCode="_(0_)%;\(0\)%;\ \ ?_)%"/>
    <numFmt numFmtId="236" formatCode="_._._(* 0_)%;_._.* \(0\)%;_._._(* \ ?_)%"/>
    <numFmt numFmtId="237" formatCode="0%_);\(0%\)"/>
    <numFmt numFmtId="238" formatCode="_(* #,##0_)_%;[Red]_(* \(#,##0\)_%;[Green]_(* 0_)_%;_(@_)_%"/>
    <numFmt numFmtId="239" formatCode="_(* #,##0.0%_);[Red]_(* \-#,##0.0%_);[Green]_(* 0.0%_);_(@_)_%"/>
    <numFmt numFmtId="240" formatCode="_(* #,##0.00%_);[Red]_(* \-#,##0.00%_);[Green]_(* 0.00%_);_(@_)_%"/>
    <numFmt numFmtId="241" formatCode="_(* #,##0.000%_);[Red]_(* \-#,##0.000%_);[Green]_(* 0.000%_);_(@_)_%"/>
    <numFmt numFmtId="242" formatCode="_(0.0_)%;\(0.0\)%;\ \ ?_)%"/>
    <numFmt numFmtId="243" formatCode="_._._(* 0.0_)%;_._.* \(0.0\)%;_._._(* \ ?_)%"/>
    <numFmt numFmtId="244" formatCode="_(0.00_)%;\(0.00\)%;\ \ ?_)%"/>
    <numFmt numFmtId="245" formatCode="_._._(* 0.00_)%;_._.* \(0.00\)%;_._._(* \ ?_)%"/>
    <numFmt numFmtId="246" formatCode="_(0.000_)%;\(0.000\)%;\ \ ?_)%"/>
    <numFmt numFmtId="247" formatCode="_._._(* 0.000_)%;_._.* \(0.000\)%;_._._(* \ ?_)%"/>
    <numFmt numFmtId="248" formatCode="_(0.0000_)%;\(0.0000\)%;\ \ ?_)%"/>
    <numFmt numFmtId="249" formatCode="_._._(* 0.0000_)%;_._.* \(0.0000\)%;_._._(* \ ?_)%"/>
    <numFmt numFmtId="250" formatCode="mmmm\ dd\,\ yy"/>
    <numFmt numFmtId="251" formatCode="0.0\x"/>
    <numFmt numFmtId="252" formatCode="_(* #,##0_);_(* \(#,##0\);_(* \ ?_)"/>
    <numFmt numFmtId="253" formatCode="_(* #,##0.0_);_(* \(#,##0.0\);_(* \ ?_)"/>
    <numFmt numFmtId="254" formatCode="_(* #,##0.00_);_(* \(#,##0.00\);_(* \ ?_)"/>
    <numFmt numFmtId="255" formatCode="_(* #,##0.000_);_(* \(#,##0.000\);_(* \ ?_)"/>
    <numFmt numFmtId="256" formatCode="_(&quot;$&quot;* #,##0_);_(&quot;$&quot;* \(#,##0\);_(&quot;$&quot;* \ ?_)"/>
    <numFmt numFmtId="257" formatCode="_(&quot;$&quot;* #,##0.0_);_(&quot;$&quot;* \(#,##0.0\);_(&quot;$&quot;* \ ?_)"/>
    <numFmt numFmtId="258" formatCode="_(&quot;$&quot;* #,##0.00_);_(&quot;$&quot;* \(#,##0.00\);_(&quot;$&quot;* \ ?_)"/>
    <numFmt numFmtId="259" formatCode="_(&quot;$&quot;* #,##0.000_);_(&quot;$&quot;* \(#,##0.000\);_(&quot;$&quot;* \ ?_)"/>
    <numFmt numFmtId="260" formatCode="0000&quot;A&quot;"/>
    <numFmt numFmtId="261" formatCode="0&quot;E&quot;"/>
    <numFmt numFmtId="262" formatCode="0000&quot;E&quot;"/>
    <numFmt numFmtId="263" formatCode="_(&quot;$&quot;* #,##0_);_(&quot;$&quot;* \(#,##0\);_(&quot;$&quot;* &quot;-&quot;??_);_(@_)"/>
    <numFmt numFmtId="264" formatCode="_(* #,##0_);_(* \(#,##0\);_(* &quot;-&quot;??_);_(@_)"/>
    <numFmt numFmtId="265" formatCode="0_);\(0\)"/>
    <numFmt numFmtId="266" formatCode="0.000%"/>
    <numFmt numFmtId="267" formatCode="#,##0.00000"/>
    <numFmt numFmtId="268" formatCode="0.0000%"/>
  </numFmts>
  <fonts count="108">
    <font>
      <sz val="10"/>
      <name val="Arial"/>
    </font>
    <font>
      <sz val="11"/>
      <color theme="1"/>
      <name val="Calibri"/>
      <family val="2"/>
      <scheme val="minor"/>
    </font>
    <font>
      <sz val="11"/>
      <color theme="1"/>
      <name val="Calibri"/>
      <family val="2"/>
      <scheme val="minor"/>
    </font>
    <font>
      <sz val="10"/>
      <name val="Arial"/>
      <family val="2"/>
    </font>
    <font>
      <sz val="10"/>
      <color indexed="8"/>
      <name val="MS Sans Serif"/>
      <family val="2"/>
    </font>
    <font>
      <sz val="10"/>
      <name val="Arial"/>
      <family val="2"/>
    </font>
    <font>
      <sz val="10"/>
      <name val="C Helvetica Condensed"/>
    </font>
    <font>
      <sz val="11"/>
      <color indexed="8"/>
      <name val="Calibri"/>
      <family val="2"/>
    </font>
    <font>
      <sz val="11"/>
      <color indexed="9"/>
      <name val="Calibri"/>
      <family val="2"/>
    </font>
    <font>
      <sz val="11"/>
      <color indexed="20"/>
      <name val="Calibri"/>
      <family val="2"/>
    </font>
    <font>
      <sz val="9"/>
      <name val="Arial"/>
      <family val="2"/>
    </font>
    <font>
      <sz val="10"/>
      <color indexed="12"/>
      <name val="Arial"/>
      <family val="2"/>
    </font>
    <font>
      <sz val="12"/>
      <name val="Times New Roman"/>
      <family val="1"/>
    </font>
    <font>
      <sz val="10"/>
      <color indexed="12"/>
      <name val="Times New Roman"/>
      <family val="1"/>
    </font>
    <font>
      <sz val="10"/>
      <name val="Times New Roman"/>
      <family val="1"/>
    </font>
    <font>
      <b/>
      <sz val="10"/>
      <color indexed="8"/>
      <name val="Times New Roman"/>
      <family val="1"/>
    </font>
    <font>
      <b/>
      <sz val="10"/>
      <color indexed="8"/>
      <name val="Times New Roman"/>
      <family val="1"/>
    </font>
    <font>
      <sz val="8"/>
      <name val="Arial"/>
      <family val="2"/>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9"/>
      <color indexed="12"/>
      <name val="Arial"/>
      <family val="2"/>
    </font>
    <font>
      <sz val="9"/>
      <name val="Times New Roman"/>
      <family val="1"/>
    </font>
    <font>
      <b/>
      <sz val="11"/>
      <color indexed="52"/>
      <name val="Calibri"/>
      <family val="2"/>
    </font>
    <font>
      <b/>
      <sz val="9"/>
      <name val="Arial"/>
      <family val="2"/>
    </font>
    <font>
      <b/>
      <sz val="11"/>
      <color indexed="9"/>
      <name val="Calibri"/>
      <family val="2"/>
    </font>
    <font>
      <sz val="10"/>
      <name val="MS Sans Serif"/>
      <family val="2"/>
    </font>
    <font>
      <sz val="12"/>
      <name val="Helv"/>
    </font>
    <font>
      <sz val="11"/>
      <name val="Times New Roman"/>
      <family val="1"/>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sz val="8"/>
      <name val="Arial"/>
      <family val="2"/>
    </font>
    <font>
      <i/>
      <sz val="11"/>
      <color indexed="23"/>
      <name val="Calibri"/>
      <family val="2"/>
    </font>
    <font>
      <b/>
      <i/>
      <sz val="14"/>
      <name val="Tms Rmn"/>
    </font>
    <font>
      <sz val="10"/>
      <color indexed="42"/>
      <name val="Arial"/>
      <family val="2"/>
    </font>
    <font>
      <sz val="11"/>
      <color indexed="17"/>
      <name val="Calibri"/>
      <family val="2"/>
    </font>
    <font>
      <sz val="10"/>
      <color indexed="46"/>
      <name val="Arial"/>
      <family val="2"/>
    </font>
    <font>
      <b/>
      <sz val="10"/>
      <name val="Arial"/>
      <family val="2"/>
    </font>
    <font>
      <b/>
      <sz val="18"/>
      <name val="Arial"/>
      <family val="2"/>
    </font>
    <font>
      <b/>
      <sz val="12"/>
      <name val="Arial"/>
      <family val="2"/>
    </font>
    <font>
      <b/>
      <sz val="11"/>
      <color indexed="56"/>
      <name val="Calibri"/>
      <family val="2"/>
    </font>
    <font>
      <b/>
      <sz val="14"/>
      <name val="Book Antiqua"/>
      <family val="1"/>
    </font>
    <font>
      <i/>
      <sz val="10"/>
      <name val="Book Antiqua"/>
      <family val="1"/>
    </font>
    <font>
      <b/>
      <sz val="10"/>
      <color indexed="22"/>
      <name val="Arial"/>
      <family val="2"/>
    </font>
    <font>
      <b/>
      <sz val="10"/>
      <color indexed="12"/>
      <name val="Arial"/>
      <family val="2"/>
    </font>
    <font>
      <sz val="11"/>
      <color indexed="62"/>
      <name val="Calibri"/>
      <family val="2"/>
    </font>
    <font>
      <sz val="10"/>
      <color indexed="12"/>
      <name val="Book Antiqua"/>
      <family val="1"/>
    </font>
    <font>
      <sz val="10"/>
      <name val="Times New Roman"/>
      <family val="1"/>
    </font>
    <font>
      <i/>
      <sz val="16"/>
      <name val="Times New Roman"/>
      <family val="1"/>
    </font>
    <font>
      <sz val="11"/>
      <color indexed="52"/>
      <name val="Calibri"/>
      <family val="2"/>
    </font>
    <font>
      <sz val="11"/>
      <color indexed="60"/>
      <name val="Calibri"/>
      <family val="2"/>
    </font>
    <font>
      <sz val="7"/>
      <name val="Small Fonts"/>
      <family val="2"/>
    </font>
    <font>
      <sz val="10"/>
      <name val="Arial Narrow"/>
      <family val="2"/>
    </font>
    <font>
      <sz val="12"/>
      <name val="Arial MT"/>
    </font>
    <font>
      <b/>
      <sz val="11"/>
      <color indexed="63"/>
      <name val="Calibri"/>
      <family val="2"/>
    </font>
    <font>
      <sz val="12"/>
      <name val="Times New Roman"/>
      <family val="1"/>
    </font>
    <font>
      <u/>
      <sz val="10"/>
      <name val="Times New Roman"/>
      <family val="1"/>
    </font>
    <font>
      <b/>
      <sz val="10"/>
      <name val="MS Sans Serif"/>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sz val="10"/>
      <color indexed="40"/>
      <name val="Arial"/>
      <family val="2"/>
    </font>
    <font>
      <sz val="10"/>
      <color indexed="8"/>
      <name val="Times New Roman"/>
      <family val="1"/>
    </font>
    <font>
      <sz val="10"/>
      <color indexed="8"/>
      <name val="Times New Roman"/>
      <family val="1"/>
    </font>
    <font>
      <b/>
      <i/>
      <sz val="12"/>
      <name val="Times New Roman"/>
      <family val="1"/>
    </font>
    <font>
      <sz val="10"/>
      <name val="Futura UBS Bk"/>
      <family val="2"/>
    </font>
    <font>
      <sz val="10"/>
      <color indexed="8"/>
      <name val="Arial"/>
      <family val="2"/>
    </font>
    <font>
      <b/>
      <sz val="10"/>
      <color indexed="8"/>
      <name val="Arial"/>
      <family val="2"/>
    </font>
    <font>
      <b/>
      <sz val="9"/>
      <name val="Times New Roman"/>
      <family val="1"/>
    </font>
    <font>
      <b/>
      <sz val="10"/>
      <color indexed="10"/>
      <name val="Arial"/>
      <family val="2"/>
    </font>
    <font>
      <b/>
      <sz val="18"/>
      <color indexed="56"/>
      <name val="Cambria"/>
      <family val="2"/>
    </font>
    <font>
      <i/>
      <sz val="8"/>
      <name val="Times New Roman"/>
      <family val="1"/>
    </font>
    <font>
      <sz val="10"/>
      <color indexed="21"/>
      <name val="Arial"/>
      <family val="2"/>
    </font>
    <font>
      <sz val="11"/>
      <color indexed="10"/>
      <name val="Calibri"/>
      <family val="2"/>
    </font>
    <font>
      <b/>
      <sz val="8"/>
      <name val="Arial"/>
      <family val="2"/>
    </font>
    <font>
      <sz val="10"/>
      <name val="Arial MT"/>
    </font>
    <font>
      <sz val="14"/>
      <name val="Arial"/>
      <family val="2"/>
    </font>
    <font>
      <b/>
      <sz val="10"/>
      <color indexed="9"/>
      <name val="Arial"/>
      <family val="2"/>
    </font>
    <font>
      <b/>
      <sz val="10"/>
      <color indexed="9"/>
      <name val="Arial MT"/>
    </font>
    <font>
      <b/>
      <sz val="10"/>
      <name val="Arial Narrow"/>
      <family val="2"/>
    </font>
    <font>
      <sz val="10"/>
      <color theme="4"/>
      <name val="Arial"/>
      <family val="2"/>
    </font>
    <font>
      <vertAlign val="superscript"/>
      <sz val="11"/>
      <color theme="1"/>
      <name val="Calibri"/>
      <family val="2"/>
      <scheme val="minor"/>
    </font>
    <font>
      <sz val="11"/>
      <color rgb="FF0070C0"/>
      <name val="Calibri"/>
      <family val="2"/>
      <scheme val="minor"/>
    </font>
    <font>
      <b/>
      <sz val="12"/>
      <color theme="1"/>
      <name val="Calibri"/>
      <family val="2"/>
      <scheme val="minor"/>
    </font>
    <font>
      <sz val="12"/>
      <color indexed="10"/>
      <name val="Arial MT"/>
    </font>
    <font>
      <b/>
      <sz val="12"/>
      <name val="Arial MT"/>
    </font>
    <font>
      <sz val="12"/>
      <color indexed="10"/>
      <name val="Arial"/>
      <family val="2"/>
    </font>
    <font>
      <u/>
      <sz val="12"/>
      <name val="Arial"/>
      <family val="2"/>
    </font>
    <font>
      <b/>
      <u/>
      <sz val="12"/>
      <name val="Arial MT"/>
    </font>
    <font>
      <sz val="12"/>
      <color indexed="17"/>
      <name val="Arial MT"/>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3"/>
        <bgColor indexed="64"/>
      </patternFill>
    </fill>
    <fill>
      <patternFill patternType="solid">
        <fgColor indexed="22"/>
      </patternFill>
    </fill>
    <fill>
      <patternFill patternType="solid">
        <fgColor indexed="55"/>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2"/>
        <bgColor indexed="64"/>
      </patternFill>
    </fill>
    <fill>
      <patternFill patternType="solid">
        <fgColor indexed="8"/>
        <bgColor indexed="64"/>
      </patternFill>
    </fill>
    <fill>
      <patternFill patternType="solid">
        <fgColor indexed="47"/>
        <bgColor indexed="64"/>
      </patternFill>
    </fill>
    <fill>
      <patternFill patternType="solid">
        <fgColor rgb="FFFFFF00"/>
        <bgColor indexed="64"/>
      </patternFill>
    </fill>
    <fill>
      <patternFill patternType="solid">
        <fgColor indexed="43"/>
        <bgColor indexed="64"/>
      </patternFill>
    </fill>
  </fills>
  <borders count="29">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s>
  <cellStyleXfs count="366">
    <xf numFmtId="0" fontId="0" fillId="0" borderId="0"/>
    <xf numFmtId="0" fontId="3" fillId="0" borderId="0"/>
    <xf numFmtId="164"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7" fontId="6" fillId="0" borderId="0" applyFont="0" applyFill="0" applyBorder="0" applyAlignment="0" applyProtection="0"/>
    <xf numFmtId="168" fontId="6" fillId="0" borderId="0" applyFont="0" applyFill="0" applyBorder="0" applyAlignment="0" applyProtection="0"/>
    <xf numFmtId="169" fontId="6" fillId="0" borderId="0" applyFon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0" borderId="0"/>
    <xf numFmtId="170" fontId="5" fillId="20" borderId="0" applyNumberFormat="0" applyFill="0" applyBorder="0" applyAlignment="0" applyProtection="0">
      <alignment horizontal="right" vertical="center"/>
    </xf>
    <xf numFmtId="170" fontId="11" fillId="0" borderId="0" applyNumberFormat="0" applyFill="0" applyBorder="0" applyAlignment="0" applyProtection="0"/>
    <xf numFmtId="0" fontId="5" fillId="0" borderId="1" applyNumberFormat="0" applyFont="0" applyFill="0" applyAlignment="0" applyProtection="0"/>
    <xf numFmtId="171" fontId="12" fillId="0" borderId="0" applyFont="0" applyFill="0" applyBorder="0" applyAlignment="0" applyProtection="0"/>
    <xf numFmtId="172" fontId="6" fillId="0" borderId="0" applyFont="0" applyFill="0" applyBorder="0" applyProtection="0">
      <alignment horizontal="left"/>
    </xf>
    <xf numFmtId="173" fontId="6" fillId="0" borderId="0" applyFont="0" applyFill="0" applyBorder="0" applyProtection="0">
      <alignment horizontal="left"/>
    </xf>
    <xf numFmtId="174" fontId="6" fillId="0" borderId="0" applyFont="0" applyFill="0" applyBorder="0" applyProtection="0">
      <alignment horizontal="left"/>
    </xf>
    <xf numFmtId="37" fontId="13" fillId="0" borderId="0" applyFont="0" applyFill="0" applyBorder="0" applyAlignment="0" applyProtection="0">
      <alignment vertical="center"/>
      <protection locked="0"/>
    </xf>
    <xf numFmtId="175" fontId="14" fillId="0" borderId="0" applyFont="0" applyFill="0" applyBorder="0" applyAlignment="0" applyProtection="0"/>
    <xf numFmtId="0" fontId="15" fillId="0" borderId="0"/>
    <xf numFmtId="0" fontId="16" fillId="0" borderId="0"/>
    <xf numFmtId="176" fontId="17" fillId="0" borderId="0" applyFill="0"/>
    <xf numFmtId="176" fontId="17" fillId="0" borderId="0">
      <alignment horizontal="center"/>
    </xf>
    <xf numFmtId="0" fontId="17" fillId="0" borderId="0" applyFill="0">
      <alignment horizontal="center"/>
    </xf>
    <xf numFmtId="176" fontId="18" fillId="0" borderId="2" applyFill="0"/>
    <xf numFmtId="0" fontId="3" fillId="0" borderId="0" applyFont="0" applyAlignment="0"/>
    <xf numFmtId="0" fontId="19" fillId="0" borderId="0" applyFill="0">
      <alignment vertical="top"/>
    </xf>
    <xf numFmtId="0" fontId="18" fillId="0" borderId="0" applyFill="0">
      <alignment horizontal="left" vertical="top"/>
    </xf>
    <xf numFmtId="176" fontId="20" fillId="0" borderId="3" applyFill="0"/>
    <xf numFmtId="0" fontId="3" fillId="0" borderId="0" applyNumberFormat="0" applyFont="0" applyAlignment="0"/>
    <xf numFmtId="0" fontId="19" fillId="0" borderId="0" applyFill="0">
      <alignment wrapText="1"/>
    </xf>
    <xf numFmtId="0" fontId="18" fillId="0" borderId="0" applyFill="0">
      <alignment horizontal="left" vertical="top" wrapText="1"/>
    </xf>
    <xf numFmtId="176" fontId="21" fillId="0" borderId="0" applyFill="0"/>
    <xf numFmtId="0" fontId="22" fillId="0" borderId="0" applyNumberFormat="0" applyFont="0" applyAlignment="0">
      <alignment horizontal="center"/>
    </xf>
    <xf numFmtId="0" fontId="23" fillId="0" borderId="0" applyFill="0">
      <alignment vertical="top" wrapText="1"/>
    </xf>
    <xf numFmtId="0" fontId="20" fillId="0" borderId="0" applyFill="0">
      <alignment horizontal="left" vertical="top" wrapText="1"/>
    </xf>
    <xf numFmtId="176" fontId="3" fillId="0" borderId="0" applyFill="0"/>
    <xf numFmtId="0" fontId="22" fillId="0" borderId="0" applyNumberFormat="0" applyFont="0" applyAlignment="0">
      <alignment horizontal="center"/>
    </xf>
    <xf numFmtId="0" fontId="24" fillId="0" borderId="0" applyFill="0">
      <alignment vertical="center" wrapText="1"/>
    </xf>
    <xf numFmtId="0" fontId="25" fillId="0" borderId="0">
      <alignment horizontal="left" vertical="center" wrapText="1"/>
    </xf>
    <xf numFmtId="176" fontId="26" fillId="0" borderId="0" applyFill="0"/>
    <xf numFmtId="0" fontId="22" fillId="0" borderId="0" applyNumberFormat="0" applyFont="0" applyAlignment="0">
      <alignment horizontal="center"/>
    </xf>
    <xf numFmtId="0" fontId="27" fillId="0" borderId="0" applyFill="0">
      <alignment horizontal="center" vertical="center" wrapText="1"/>
    </xf>
    <xf numFmtId="0" fontId="5" fillId="0" borderId="0" applyFill="0">
      <alignment horizontal="center" vertical="center" wrapText="1"/>
    </xf>
    <xf numFmtId="176" fontId="28" fillId="0" borderId="0" applyFill="0"/>
    <xf numFmtId="0" fontId="22" fillId="0" borderId="0" applyNumberFormat="0" applyFont="0" applyAlignment="0">
      <alignment horizontal="center"/>
    </xf>
    <xf numFmtId="0" fontId="29" fillId="0" borderId="0" applyFill="0">
      <alignment horizontal="center" vertical="center" wrapText="1"/>
    </xf>
    <xf numFmtId="0" fontId="30" fillId="0" borderId="0" applyFill="0">
      <alignment horizontal="center" vertical="center" wrapText="1"/>
    </xf>
    <xf numFmtId="176" fontId="31" fillId="0" borderId="0" applyFill="0"/>
    <xf numFmtId="0" fontId="22" fillId="0" borderId="0" applyNumberFormat="0" applyFont="0" applyAlignment="0">
      <alignment horizontal="center"/>
    </xf>
    <xf numFmtId="0" fontId="32" fillId="0" borderId="0">
      <alignment horizontal="center" wrapText="1"/>
    </xf>
    <xf numFmtId="0" fontId="28" fillId="0" borderId="0" applyFill="0">
      <alignment horizontal="center" wrapText="1"/>
    </xf>
    <xf numFmtId="177" fontId="33" fillId="0" borderId="0" applyFont="0" applyFill="0" applyBorder="0" applyAlignment="0" applyProtection="0">
      <protection locked="0"/>
    </xf>
    <xf numFmtId="178" fontId="33" fillId="0" borderId="0" applyFont="0" applyFill="0" applyBorder="0" applyAlignment="0" applyProtection="0">
      <protection locked="0"/>
    </xf>
    <xf numFmtId="39" fontId="5" fillId="0" borderId="0" applyFont="0" applyFill="0" applyBorder="0" applyAlignment="0" applyProtection="0"/>
    <xf numFmtId="179" fontId="34" fillId="0" borderId="0" applyFont="0" applyFill="0" applyBorder="0" applyAlignment="0" applyProtection="0"/>
    <xf numFmtId="180" fontId="14" fillId="0" borderId="0" applyFont="0" applyFill="0" applyBorder="0" applyAlignment="0" applyProtection="0"/>
    <xf numFmtId="0" fontId="35" fillId="21" borderId="4" applyNumberFormat="0" applyAlignment="0" applyProtection="0"/>
    <xf numFmtId="0" fontId="5" fillId="0" borderId="1" applyNumberFormat="0" applyFont="0" applyFill="0" applyBorder="0" applyProtection="0">
      <alignment horizontal="centerContinuous" vertical="center"/>
    </xf>
    <xf numFmtId="0" fontId="36" fillId="0" borderId="0" applyFill="0" applyBorder="0" applyProtection="0">
      <alignment horizontal="center"/>
      <protection locked="0"/>
    </xf>
    <xf numFmtId="0" fontId="37" fillId="22" borderId="5" applyNumberFormat="0" applyAlignment="0" applyProtection="0"/>
    <xf numFmtId="0" fontId="3"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81" fontId="6"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184" fontId="40" fillId="0" borderId="0" applyFont="0" applyFill="0" applyBorder="0" applyAlignment="0" applyProtection="0"/>
    <xf numFmtId="185" fontId="41" fillId="0" borderId="0" applyFont="0" applyFill="0" applyBorder="0" applyAlignment="0" applyProtection="0"/>
    <xf numFmtId="186" fontId="41" fillId="0" borderId="0" applyFont="0" applyFill="0" applyBorder="0" applyAlignment="0" applyProtection="0"/>
    <xf numFmtId="187" fontId="21" fillId="0" borderId="0" applyFont="0" applyFill="0" applyBorder="0" applyAlignment="0" applyProtection="0">
      <protection locked="0"/>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7" fontId="42" fillId="0" borderId="0" applyFill="0" applyBorder="0" applyAlignment="0" applyProtection="0"/>
    <xf numFmtId="3" fontId="3" fillId="0" borderId="0" applyFont="0" applyFill="0" applyBorder="0" applyAlignment="0" applyProtection="0"/>
    <xf numFmtId="0" fontId="18" fillId="0" borderId="0" applyFill="0" applyBorder="0" applyAlignment="0" applyProtection="0">
      <protection locked="0"/>
    </xf>
    <xf numFmtId="44" fontId="3" fillId="0" borderId="0" applyFont="0" applyFill="0" applyBorder="0" applyAlignment="0" applyProtection="0"/>
    <xf numFmtId="188" fontId="6" fillId="0" borderId="0" applyFont="0" applyFill="0" applyBorder="0" applyAlignment="0" applyProtection="0"/>
    <xf numFmtId="189" fontId="6" fillId="0" borderId="0" applyFont="0" applyFill="0" applyBorder="0" applyAlignment="0" applyProtection="0"/>
    <xf numFmtId="190" fontId="6" fillId="0" borderId="0" applyFont="0" applyFill="0" applyBorder="0" applyAlignment="0" applyProtection="0"/>
    <xf numFmtId="191" fontId="41" fillId="0" borderId="0" applyFont="0" applyFill="0" applyBorder="0" applyAlignment="0" applyProtection="0"/>
    <xf numFmtId="192" fontId="41" fillId="0" borderId="0" applyFont="0" applyFill="0" applyBorder="0" applyAlignment="0" applyProtection="0"/>
    <xf numFmtId="193" fontId="41" fillId="0" borderId="0" applyFont="0" applyFill="0" applyBorder="0" applyAlignment="0" applyProtection="0"/>
    <xf numFmtId="194" fontId="21" fillId="0" borderId="0" applyFont="0" applyFill="0" applyBorder="0" applyAlignment="0" applyProtection="0">
      <protection locked="0"/>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5" fontId="42" fillId="0" borderId="0" applyFill="0" applyBorder="0" applyAlignment="0" applyProtection="0"/>
    <xf numFmtId="5" fontId="3" fillId="0" borderId="0" applyFont="0" applyFill="0" applyBorder="0" applyAlignment="0" applyProtection="0"/>
    <xf numFmtId="5" fontId="5" fillId="0" borderId="0" applyFont="0" applyFill="0" applyBorder="0" applyAlignment="0" applyProtection="0"/>
    <xf numFmtId="195" fontId="14" fillId="0" borderId="0" applyFont="0" applyFill="0" applyBorder="0" applyAlignment="0" applyProtection="0"/>
    <xf numFmtId="196" fontId="5" fillId="0" borderId="0" applyFont="0" applyFill="0" applyBorder="0" applyAlignment="0" applyProtection="0"/>
    <xf numFmtId="197" fontId="33" fillId="0" borderId="0" applyFont="0" applyFill="0" applyBorder="0" applyAlignment="0" applyProtection="0">
      <protection locked="0"/>
    </xf>
    <xf numFmtId="7" fontId="17" fillId="0" borderId="0" applyFont="0" applyFill="0" applyBorder="0" applyAlignment="0" applyProtection="0"/>
    <xf numFmtId="198" fontId="34" fillId="0" borderId="0" applyFont="0" applyFill="0" applyBorder="0" applyAlignment="0" applyProtection="0"/>
    <xf numFmtId="199" fontId="43" fillId="0" borderId="0" applyFont="0" applyFill="0" applyBorder="0" applyAlignment="0" applyProtection="0"/>
    <xf numFmtId="0" fontId="44" fillId="23" borderId="6" applyNumberFormat="0" applyFont="0" applyFill="0" applyAlignment="0" applyProtection="0">
      <alignment horizontal="left" indent="1"/>
    </xf>
    <xf numFmtId="14" fontId="3" fillId="0" borderId="0" applyFont="0" applyFill="0" applyBorder="0" applyAlignment="0" applyProtection="0"/>
    <xf numFmtId="200" fontId="6" fillId="0" borderId="0" applyFont="0" applyFill="0" applyBorder="0" applyProtection="0"/>
    <xf numFmtId="201" fontId="6" fillId="0" borderId="0" applyFont="0" applyFill="0" applyBorder="0" applyProtection="0"/>
    <xf numFmtId="202" fontId="6" fillId="0" borderId="0" applyFont="0" applyFill="0" applyBorder="0" applyAlignment="0" applyProtection="0"/>
    <xf numFmtId="203" fontId="6" fillId="0" borderId="0" applyFont="0" applyFill="0" applyBorder="0" applyAlignment="0" applyProtection="0"/>
    <xf numFmtId="204" fontId="6" fillId="0" borderId="0" applyFont="0" applyFill="0" applyBorder="0" applyAlignment="0" applyProtection="0"/>
    <xf numFmtId="205" fontId="45" fillId="0" borderId="0" applyFont="0" applyFill="0" applyBorder="0" applyAlignment="0" applyProtection="0"/>
    <xf numFmtId="5" fontId="46" fillId="0" borderId="0" applyBorder="0"/>
    <xf numFmtId="196" fontId="46" fillId="0" borderId="0" applyBorder="0"/>
    <xf numFmtId="7" fontId="46" fillId="0" borderId="0" applyBorder="0"/>
    <xf numFmtId="37" fontId="46" fillId="0" borderId="0" applyBorder="0"/>
    <xf numFmtId="177" fontId="46" fillId="0" borderId="0" applyBorder="0"/>
    <xf numFmtId="206" fontId="46" fillId="0" borderId="0" applyBorder="0"/>
    <xf numFmtId="39" fontId="46" fillId="0" borderId="0" applyBorder="0"/>
    <xf numFmtId="207" fontId="46" fillId="0" borderId="0" applyBorder="0"/>
    <xf numFmtId="7" fontId="3" fillId="0" borderId="0" applyFont="0" applyFill="0" applyBorder="0" applyAlignment="0" applyProtection="0"/>
    <xf numFmtId="208" fontId="14" fillId="0" borderId="0" applyFont="0" applyFill="0" applyBorder="0" applyAlignment="0" applyProtection="0"/>
    <xf numFmtId="209" fontId="14" fillId="0" borderId="0" applyFont="0" applyFill="0" applyAlignment="0" applyProtection="0"/>
    <xf numFmtId="208" fontId="14" fillId="0" borderId="0" applyFont="0" applyFill="0" applyBorder="0" applyAlignment="0" applyProtection="0"/>
    <xf numFmtId="210" fontId="47" fillId="0" borderId="0" applyFont="0" applyFill="0" applyBorder="0" applyAlignment="0" applyProtection="0"/>
    <xf numFmtId="0" fontId="48" fillId="0" borderId="0" applyNumberFormat="0" applyFill="0" applyBorder="0" applyAlignment="0" applyProtection="0"/>
    <xf numFmtId="2" fontId="3" fillId="0" borderId="0" applyFont="0" applyFill="0" applyBorder="0" applyAlignment="0" applyProtection="0"/>
    <xf numFmtId="0" fontId="49" fillId="0" borderId="0"/>
    <xf numFmtId="177" fontId="50" fillId="0" borderId="0" applyNumberFormat="0" applyFill="0" applyBorder="0" applyAlignment="0" applyProtection="0"/>
    <xf numFmtId="0" fontId="17" fillId="0" borderId="0" applyFont="0" applyFill="0" applyBorder="0" applyAlignment="0" applyProtection="0"/>
    <xf numFmtId="0" fontId="6" fillId="0" borderId="0" applyFont="0" applyFill="0" applyBorder="0" applyProtection="0">
      <alignment horizontal="center" wrapText="1"/>
    </xf>
    <xf numFmtId="211" fontId="6" fillId="0" borderId="0" applyFont="0" applyFill="0" applyBorder="0" applyProtection="0">
      <alignment horizontal="right"/>
    </xf>
    <xf numFmtId="0" fontId="51" fillId="4" borderId="0" applyNumberFormat="0" applyBorder="0" applyAlignment="0" applyProtection="0"/>
    <xf numFmtId="0" fontId="50" fillId="0" borderId="0" applyNumberFormat="0" applyFill="0" applyBorder="0" applyAlignment="0" applyProtection="0"/>
    <xf numFmtId="0" fontId="52" fillId="24" borderId="0" applyNumberFormat="0" applyFill="0" applyBorder="0" applyAlignment="0" applyProtection="0"/>
    <xf numFmtId="0" fontId="20" fillId="0" borderId="7" applyNumberFormat="0" applyAlignment="0" applyProtection="0">
      <alignment horizontal="left" vertical="center"/>
    </xf>
    <xf numFmtId="0" fontId="20" fillId="0" borderId="8">
      <alignment horizontal="left" vertical="center"/>
    </xf>
    <xf numFmtId="14" fontId="53" fillId="25" borderId="9">
      <alignment horizontal="center" vertical="center" wrapText="1"/>
    </xf>
    <xf numFmtId="0" fontId="54" fillId="0" borderId="0" applyFont="0" applyFill="0" applyBorder="0" applyAlignment="0" applyProtection="0"/>
    <xf numFmtId="0" fontId="55" fillId="0" borderId="0" applyFont="0" applyFill="0" applyBorder="0" applyAlignment="0" applyProtection="0"/>
    <xf numFmtId="0" fontId="56" fillId="0" borderId="10" applyNumberFormat="0" applyFill="0" applyAlignment="0" applyProtection="0"/>
    <xf numFmtId="0" fontId="56" fillId="0" borderId="0" applyNumberFormat="0" applyFill="0" applyBorder="0" applyAlignment="0" applyProtection="0"/>
    <xf numFmtId="0" fontId="36" fillId="0" borderId="0" applyFill="0" applyAlignment="0" applyProtection="0">
      <protection locked="0"/>
    </xf>
    <xf numFmtId="0" fontId="36" fillId="0" borderId="1" applyFill="0" applyAlignment="0" applyProtection="0">
      <protection locked="0"/>
    </xf>
    <xf numFmtId="0" fontId="57" fillId="0" borderId="9"/>
    <xf numFmtId="0" fontId="58" fillId="0" borderId="0"/>
    <xf numFmtId="0" fontId="59" fillId="0" borderId="1" applyNumberFormat="0" applyFill="0" applyAlignment="0" applyProtection="0"/>
    <xf numFmtId="0" fontId="45" fillId="26" borderId="0" applyNumberFormat="0" applyFont="0" applyBorder="0" applyAlignment="0" applyProtection="0"/>
    <xf numFmtId="0" fontId="60" fillId="27" borderId="11" applyNumberFormat="0" applyAlignment="0" applyProtection="0"/>
    <xf numFmtId="212" fontId="6" fillId="0" borderId="0" applyFont="0" applyFill="0" applyBorder="0" applyProtection="0">
      <alignment horizontal="left"/>
    </xf>
    <xf numFmtId="213" fontId="6" fillId="0" borderId="0" applyFont="0" applyFill="0" applyBorder="0" applyProtection="0">
      <alignment horizontal="left"/>
    </xf>
    <xf numFmtId="214" fontId="6" fillId="0" borderId="0" applyFont="0" applyFill="0" applyBorder="0" applyProtection="0">
      <alignment horizontal="left"/>
    </xf>
    <xf numFmtId="215" fontId="6" fillId="0" borderId="0" applyFont="0" applyFill="0" applyBorder="0" applyProtection="0">
      <alignment horizontal="left"/>
    </xf>
    <xf numFmtId="0" fontId="61" fillId="7" borderId="4" applyNumberFormat="0" applyAlignment="0" applyProtection="0"/>
    <xf numFmtId="10" fontId="17" fillId="28" borderId="11" applyNumberFormat="0" applyBorder="0" applyAlignment="0" applyProtection="0"/>
    <xf numFmtId="5" fontId="62" fillId="0" borderId="0" applyBorder="0"/>
    <xf numFmtId="196" fontId="62" fillId="0" borderId="0" applyBorder="0"/>
    <xf numFmtId="7" fontId="62" fillId="0" borderId="0" applyBorder="0"/>
    <xf numFmtId="37" fontId="62" fillId="0" borderId="0" applyBorder="0"/>
    <xf numFmtId="177" fontId="62" fillId="0" borderId="0" applyBorder="0"/>
    <xf numFmtId="206" fontId="62" fillId="0" borderId="0" applyBorder="0"/>
    <xf numFmtId="39" fontId="62" fillId="0" borderId="0" applyBorder="0"/>
    <xf numFmtId="207" fontId="62" fillId="0" borderId="0" applyBorder="0"/>
    <xf numFmtId="0" fontId="45" fillId="0" borderId="12" applyNumberFormat="0" applyFont="0" applyFill="0" applyAlignment="0" applyProtection="0"/>
    <xf numFmtId="0" fontId="64" fillId="0" borderId="0"/>
    <xf numFmtId="0" fontId="65" fillId="0" borderId="13" applyNumberFormat="0" applyFill="0" applyAlignment="0" applyProtection="0"/>
    <xf numFmtId="217" fontId="5" fillId="0" borderId="0" applyFont="0" applyFill="0" applyBorder="0" applyAlignment="0" applyProtection="0"/>
    <xf numFmtId="218" fontId="5" fillId="0" borderId="0" applyFont="0" applyFill="0" applyBorder="0" applyAlignment="0" applyProtection="0"/>
    <xf numFmtId="219" fontId="5" fillId="0" borderId="0" applyFont="0" applyFill="0" applyBorder="0" applyAlignment="0" applyProtection="0"/>
    <xf numFmtId="220" fontId="5" fillId="0" borderId="0" applyFont="0" applyFill="0" applyBorder="0" applyAlignment="0" applyProtection="0"/>
    <xf numFmtId="0" fontId="3" fillId="0" borderId="0" applyFont="0" applyFill="0" applyBorder="0" applyAlignment="0" applyProtection="0">
      <alignment horizontal="right"/>
    </xf>
    <xf numFmtId="221" fontId="5" fillId="0" borderId="0" applyFont="0" applyFill="0" applyBorder="0" applyAlignment="0" applyProtection="0"/>
    <xf numFmtId="0" fontId="66" fillId="29" borderId="0" applyNumberFormat="0" applyBorder="0" applyAlignment="0" applyProtection="0"/>
    <xf numFmtId="37" fontId="67" fillId="0" borderId="0"/>
    <xf numFmtId="0" fontId="6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6" fontId="69" fillId="0" borderId="0" applyProtection="0"/>
    <xf numFmtId="0" fontId="3" fillId="0" borderId="0"/>
    <xf numFmtId="0" fontId="68" fillId="0" borderId="0">
      <alignment vertical="top"/>
    </xf>
    <xf numFmtId="0" fontId="68" fillId="0" borderId="0">
      <alignment vertical="top"/>
    </xf>
    <xf numFmtId="0" fontId="3" fillId="30" borderId="14" applyNumberFormat="0" applyFont="0" applyAlignment="0" applyProtection="0"/>
    <xf numFmtId="0" fontId="70" fillId="21" borderId="15" applyNumberFormat="0" applyAlignment="0" applyProtection="0"/>
    <xf numFmtId="0" fontId="71" fillId="31" borderId="0" applyNumberFormat="0" applyFont="0" applyBorder="0" applyAlignment="0"/>
    <xf numFmtId="222" fontId="5" fillId="0" borderId="0" applyFont="0" applyFill="0" applyBorder="0" applyAlignment="0" applyProtection="0"/>
    <xf numFmtId="223" fontId="72" fillId="0" borderId="0"/>
    <xf numFmtId="222" fontId="5" fillId="0" borderId="0" applyFont="0" applyFill="0" applyBorder="0" applyAlignment="0" applyProtection="0"/>
    <xf numFmtId="222" fontId="5" fillId="0" borderId="0" applyFont="0" applyFill="0" applyBorder="0" applyAlignment="0" applyProtection="0"/>
    <xf numFmtId="222" fontId="5" fillId="0" borderId="0" applyFont="0" applyFill="0" applyBorder="0" applyAlignment="0" applyProtection="0"/>
    <xf numFmtId="224" fontId="3" fillId="0" borderId="0"/>
    <xf numFmtId="225" fontId="63" fillId="0" borderId="0"/>
    <xf numFmtId="225" fontId="63" fillId="0" borderId="0"/>
    <xf numFmtId="223" fontId="72" fillId="0" borderId="0"/>
    <xf numFmtId="0" fontId="63" fillId="0" borderId="0"/>
    <xf numFmtId="223" fontId="42" fillId="0" borderId="0"/>
    <xf numFmtId="224" fontId="3" fillId="0" borderId="0"/>
    <xf numFmtId="225" fontId="63" fillId="0" borderId="0"/>
    <xf numFmtId="225" fontId="63" fillId="0" borderId="0"/>
    <xf numFmtId="0" fontId="63" fillId="0" borderId="0"/>
    <xf numFmtId="0" fontId="63" fillId="0" borderId="0"/>
    <xf numFmtId="226" fontId="63" fillId="0" borderId="0"/>
    <xf numFmtId="227" fontId="63" fillId="0" borderId="0"/>
    <xf numFmtId="228" fontId="63" fillId="0" borderId="0"/>
    <xf numFmtId="226" fontId="63" fillId="0" borderId="0"/>
    <xf numFmtId="227" fontId="63" fillId="0" borderId="0"/>
    <xf numFmtId="229" fontId="63" fillId="0" borderId="0"/>
    <xf numFmtId="229" fontId="63" fillId="0" borderId="0"/>
    <xf numFmtId="230" fontId="63" fillId="0" borderId="0"/>
    <xf numFmtId="228" fontId="63" fillId="0" borderId="0"/>
    <xf numFmtId="231" fontId="63" fillId="0" borderId="0"/>
    <xf numFmtId="230" fontId="63" fillId="0" borderId="0"/>
    <xf numFmtId="230" fontId="63" fillId="0" borderId="0"/>
    <xf numFmtId="0" fontId="63" fillId="0" borderId="0"/>
    <xf numFmtId="222" fontId="5" fillId="0" borderId="0" applyFont="0" applyFill="0" applyBorder="0" applyAlignment="0" applyProtection="0"/>
    <xf numFmtId="222" fontId="5" fillId="0" borderId="0" applyFont="0" applyFill="0" applyBorder="0" applyAlignment="0" applyProtection="0"/>
    <xf numFmtId="222" fontId="5" fillId="0" borderId="0" applyFont="0" applyFill="0" applyBorder="0" applyAlignment="0" applyProtection="0"/>
    <xf numFmtId="223" fontId="72" fillId="0" borderId="0"/>
    <xf numFmtId="223" fontId="72" fillId="0" borderId="0"/>
    <xf numFmtId="222" fontId="5" fillId="0" borderId="0" applyFont="0" applyFill="0" applyBorder="0" applyAlignment="0" applyProtection="0"/>
    <xf numFmtId="223" fontId="72" fillId="0" borderId="0"/>
    <xf numFmtId="223" fontId="72" fillId="0" borderId="0"/>
    <xf numFmtId="226" fontId="63" fillId="0" borderId="0"/>
    <xf numFmtId="227" fontId="63" fillId="0" borderId="0"/>
    <xf numFmtId="228" fontId="63" fillId="0" borderId="0"/>
    <xf numFmtId="226" fontId="63" fillId="0" borderId="0"/>
    <xf numFmtId="227" fontId="63" fillId="0" borderId="0"/>
    <xf numFmtId="229" fontId="63" fillId="0" borderId="0"/>
    <xf numFmtId="229" fontId="63" fillId="0" borderId="0"/>
    <xf numFmtId="230" fontId="63" fillId="0" borderId="0"/>
    <xf numFmtId="228" fontId="63" fillId="0" borderId="0"/>
    <xf numFmtId="231" fontId="63" fillId="0" borderId="0"/>
    <xf numFmtId="230" fontId="63" fillId="0" borderId="0"/>
    <xf numFmtId="230" fontId="63" fillId="0" borderId="0"/>
    <xf numFmtId="232" fontId="26" fillId="32" borderId="0" applyFont="0" applyFill="0" applyBorder="0" applyAlignment="0" applyProtection="0"/>
    <xf numFmtId="233" fontId="26" fillId="32" borderId="0" applyFont="0" applyFill="0" applyBorder="0" applyAlignment="0" applyProtection="0"/>
    <xf numFmtId="234" fontId="5" fillId="0" borderId="0" applyFont="0" applyFill="0" applyBorder="0" applyAlignment="0" applyProtection="0"/>
    <xf numFmtId="235" fontId="41" fillId="0" borderId="0" applyFont="0" applyFill="0" applyBorder="0" applyAlignment="0" applyProtection="0"/>
    <xf numFmtId="236" fontId="40" fillId="0" borderId="0" applyFont="0" applyFill="0" applyBorder="0" applyAlignment="0" applyProtection="0"/>
    <xf numFmtId="237" fontId="3" fillId="0" borderId="0" applyFont="0" applyFill="0" applyBorder="0" applyAlignment="0" applyProtection="0"/>
    <xf numFmtId="238" fontId="6" fillId="0" borderId="0" applyFont="0" applyFill="0" applyBorder="0" applyAlignment="0" applyProtection="0"/>
    <xf numFmtId="239" fontId="6" fillId="0" borderId="0" applyFont="0" applyFill="0" applyBorder="0" applyAlignment="0" applyProtection="0"/>
    <xf numFmtId="240" fontId="6" fillId="0" borderId="0" applyFont="0" applyFill="0" applyBorder="0" applyAlignment="0" applyProtection="0"/>
    <xf numFmtId="241" fontId="6" fillId="0" borderId="0" applyFont="0" applyFill="0" applyBorder="0" applyAlignment="0" applyProtection="0"/>
    <xf numFmtId="242" fontId="41" fillId="0" borderId="0" applyFont="0" applyFill="0" applyBorder="0" applyAlignment="0" applyProtection="0"/>
    <xf numFmtId="243" fontId="40" fillId="0" borderId="0" applyFont="0" applyFill="0" applyBorder="0" applyAlignment="0" applyProtection="0"/>
    <xf numFmtId="244" fontId="41" fillId="0" borderId="0" applyFont="0" applyFill="0" applyBorder="0" applyAlignment="0" applyProtection="0"/>
    <xf numFmtId="245" fontId="40" fillId="0" borderId="0" applyFont="0" applyFill="0" applyBorder="0" applyAlignment="0" applyProtection="0"/>
    <xf numFmtId="246" fontId="41" fillId="0" borderId="0" applyFont="0" applyFill="0" applyBorder="0" applyAlignment="0" applyProtection="0"/>
    <xf numFmtId="247" fontId="40" fillId="0" borderId="0" applyFont="0" applyFill="0" applyBorder="0" applyAlignment="0" applyProtection="0"/>
    <xf numFmtId="248" fontId="21" fillId="0" borderId="0" applyFont="0" applyFill="0" applyBorder="0" applyAlignment="0" applyProtection="0">
      <protection locked="0"/>
    </xf>
    <xf numFmtId="249" fontId="4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0" fontId="42" fillId="0" borderId="0" applyFill="0" applyBorder="0" applyAlignment="0" applyProtection="0"/>
    <xf numFmtId="9" fontId="46" fillId="0" borderId="0" applyBorder="0"/>
    <xf numFmtId="216" fontId="46" fillId="0" borderId="0" applyBorder="0"/>
    <xf numFmtId="10" fontId="46" fillId="0" borderId="0" applyBorder="0"/>
    <xf numFmtId="0" fontId="38" fillId="0" borderId="0" applyNumberFormat="0" applyFont="0" applyFill="0" applyBorder="0" applyAlignment="0" applyProtection="0">
      <alignment horizontal="left"/>
    </xf>
    <xf numFmtId="15" fontId="38" fillId="0" borderId="0" applyFont="0" applyFill="0" applyBorder="0" applyAlignment="0" applyProtection="0"/>
    <xf numFmtId="4" fontId="38" fillId="0" borderId="0" applyFont="0" applyFill="0" applyBorder="0" applyAlignment="0" applyProtection="0"/>
    <xf numFmtId="3" fontId="3" fillId="0" borderId="0">
      <alignment horizontal="left" vertical="top"/>
    </xf>
    <xf numFmtId="0" fontId="73" fillId="0" borderId="9">
      <alignment horizontal="center"/>
    </xf>
    <xf numFmtId="3" fontId="38" fillId="0" borderId="0" applyFont="0" applyFill="0" applyBorder="0" applyAlignment="0" applyProtection="0"/>
    <xf numFmtId="0" fontId="38" fillId="33" borderId="0" applyNumberFormat="0" applyFont="0" applyBorder="0" applyAlignment="0" applyProtection="0"/>
    <xf numFmtId="3" fontId="3" fillId="0" borderId="0">
      <alignment horizontal="right" vertical="top"/>
    </xf>
    <xf numFmtId="41" fontId="25" fillId="34" borderId="16" applyFill="0"/>
    <xf numFmtId="0" fontId="74" fillId="0" borderId="0">
      <alignment horizontal="left" indent="7"/>
    </xf>
    <xf numFmtId="41" fontId="25" fillId="0" borderId="16" applyFill="0">
      <alignment horizontal="left" indent="2"/>
    </xf>
    <xf numFmtId="176" fontId="36" fillId="0" borderId="1" applyFill="0">
      <alignment horizontal="right"/>
    </xf>
    <xf numFmtId="0" fontId="53" fillId="0" borderId="11" applyNumberFormat="0" applyFont="0" applyBorder="0">
      <alignment horizontal="right"/>
    </xf>
    <xf numFmtId="0" fontId="75" fillId="0" borderId="0" applyFill="0"/>
    <xf numFmtId="0" fontId="20" fillId="0" borderId="0" applyFill="0"/>
    <xf numFmtId="4" fontId="36" fillId="0" borderId="1" applyFill="0"/>
    <xf numFmtId="0" fontId="3" fillId="0" borderId="0" applyNumberFormat="0" applyFont="0" applyBorder="0" applyAlignment="0"/>
    <xf numFmtId="0" fontId="23" fillId="0" borderId="0" applyFill="0">
      <alignment horizontal="left" indent="1"/>
    </xf>
    <xf numFmtId="0" fontId="76" fillId="0" borderId="0" applyFill="0">
      <alignment horizontal="left" indent="1"/>
    </xf>
    <xf numFmtId="4" fontId="26" fillId="0" borderId="0" applyFill="0"/>
    <xf numFmtId="0" fontId="3" fillId="0" borderId="0" applyNumberFormat="0" applyFont="0" applyFill="0" applyBorder="0" applyAlignment="0"/>
    <xf numFmtId="0" fontId="23" fillId="0" borderId="0" applyFill="0">
      <alignment horizontal="left" indent="2"/>
    </xf>
    <xf numFmtId="0" fontId="20" fillId="0" borderId="0" applyFill="0">
      <alignment horizontal="left" indent="2"/>
    </xf>
    <xf numFmtId="4" fontId="26" fillId="0" borderId="0" applyFill="0"/>
    <xf numFmtId="0" fontId="3" fillId="0" borderId="0" applyNumberFormat="0" applyFont="0" applyBorder="0" applyAlignment="0"/>
    <xf numFmtId="0" fontId="77" fillId="0" borderId="0">
      <alignment horizontal="left" indent="3"/>
    </xf>
    <xf numFmtId="0" fontId="78" fillId="0" borderId="0" applyFill="0">
      <alignment horizontal="left" indent="3"/>
    </xf>
    <xf numFmtId="4" fontId="26" fillId="0" borderId="0" applyFill="0"/>
    <xf numFmtId="0" fontId="3" fillId="0" borderId="0" applyNumberFormat="0" applyFont="0" applyBorder="0" applyAlignment="0"/>
    <xf numFmtId="0" fontId="27" fillId="0" borderId="0">
      <alignment horizontal="left" indent="4"/>
    </xf>
    <xf numFmtId="0" fontId="5" fillId="0" borderId="0" applyFill="0">
      <alignment horizontal="left" indent="4"/>
    </xf>
    <xf numFmtId="4" fontId="28" fillId="0" borderId="0" applyFill="0"/>
    <xf numFmtId="0" fontId="3" fillId="0" borderId="0" applyNumberFormat="0" applyFont="0" applyBorder="0" applyAlignment="0"/>
    <xf numFmtId="0" fontId="29" fillId="0" borderId="0">
      <alignment horizontal="left" indent="5"/>
    </xf>
    <xf numFmtId="0" fontId="30" fillId="0" borderId="0" applyFill="0">
      <alignment horizontal="left" indent="5"/>
    </xf>
    <xf numFmtId="4" fontId="31" fillId="0" borderId="0" applyFill="0"/>
    <xf numFmtId="0" fontId="3" fillId="0" borderId="0" applyNumberFormat="0" applyFont="0" applyFill="0" applyBorder="0" applyAlignment="0"/>
    <xf numFmtId="0" fontId="32" fillId="0" borderId="0" applyFill="0">
      <alignment horizontal="left" indent="6"/>
    </xf>
    <xf numFmtId="0" fontId="28" fillId="0" borderId="0" applyFill="0">
      <alignment horizontal="left" indent="6"/>
    </xf>
    <xf numFmtId="0" fontId="45" fillId="0" borderId="17" applyNumberFormat="0" applyFont="0" applyFill="0" applyAlignment="0" applyProtection="0"/>
    <xf numFmtId="0" fontId="79" fillId="0" borderId="0" applyNumberFormat="0" applyFill="0" applyBorder="0" applyAlignment="0" applyProtection="0"/>
    <xf numFmtId="0" fontId="80" fillId="0" borderId="0"/>
    <xf numFmtId="0" fontId="81" fillId="0" borderId="0"/>
    <xf numFmtId="0" fontId="82" fillId="0" borderId="9">
      <alignment horizontal="right"/>
    </xf>
    <xf numFmtId="250" fontId="43" fillId="0" borderId="0">
      <alignment horizontal="center"/>
    </xf>
    <xf numFmtId="251" fontId="83" fillId="0" borderId="0">
      <alignment horizontal="center"/>
    </xf>
    <xf numFmtId="0" fontId="4" fillId="0" borderId="0" applyNumberFormat="0" applyFill="0" applyBorder="0" applyAlignment="0" applyProtection="0"/>
    <xf numFmtId="0" fontId="84" fillId="0" borderId="0" applyNumberFormat="0" applyBorder="0" applyAlignment="0"/>
    <xf numFmtId="0" fontId="85" fillId="0" borderId="0" applyNumberFormat="0" applyBorder="0" applyAlignment="0"/>
    <xf numFmtId="0" fontId="45" fillId="23" borderId="0" applyNumberFormat="0" applyFont="0" applyBorder="0" applyAlignment="0" applyProtection="0"/>
    <xf numFmtId="232" fontId="86" fillId="0" borderId="8" applyNumberFormat="0" applyFont="0" applyFill="0" applyAlignment="0" applyProtection="0"/>
    <xf numFmtId="0" fontId="87" fillId="0" borderId="0" applyFill="0" applyBorder="0" applyProtection="0">
      <alignment horizontal="left" vertical="top"/>
    </xf>
    <xf numFmtId="0" fontId="88" fillId="0" borderId="0" applyNumberFormat="0" applyFill="0" applyBorder="0" applyAlignment="0" applyProtection="0"/>
    <xf numFmtId="0" fontId="89" fillId="0" borderId="0" applyAlignment="0">
      <alignment horizontal="centerContinuous"/>
    </xf>
    <xf numFmtId="0" fontId="5" fillId="0" borderId="3" applyNumberFormat="0" applyFont="0" applyFill="0" applyAlignment="0" applyProtection="0"/>
    <xf numFmtId="0" fontId="3" fillId="0" borderId="0" applyFon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252" fontId="40" fillId="0" borderId="0" applyFont="0" applyFill="0" applyBorder="0" applyAlignment="0" applyProtection="0"/>
    <xf numFmtId="253" fontId="40" fillId="0" borderId="0" applyFont="0" applyFill="0" applyBorder="0" applyAlignment="0" applyProtection="0"/>
    <xf numFmtId="254" fontId="40" fillId="0" borderId="0" applyFont="0" applyFill="0" applyBorder="0" applyAlignment="0" applyProtection="0"/>
    <xf numFmtId="255" fontId="40" fillId="0" borderId="0" applyFont="0" applyFill="0" applyBorder="0" applyAlignment="0" applyProtection="0"/>
    <xf numFmtId="256" fontId="40" fillId="0" borderId="0" applyFont="0" applyFill="0" applyBorder="0" applyAlignment="0" applyProtection="0"/>
    <xf numFmtId="257" fontId="40" fillId="0" borderId="0" applyFont="0" applyFill="0" applyBorder="0" applyAlignment="0" applyProtection="0"/>
    <xf numFmtId="258" fontId="40" fillId="0" borderId="0" applyFont="0" applyFill="0" applyBorder="0" applyAlignment="0" applyProtection="0"/>
    <xf numFmtId="259" fontId="40" fillId="0" borderId="0" applyFont="0" applyFill="0" applyBorder="0" applyAlignment="0" applyProtection="0"/>
    <xf numFmtId="260" fontId="92" fillId="23" borderId="18" applyFont="0" applyFill="0" applyBorder="0" applyAlignment="0" applyProtection="0"/>
    <xf numFmtId="260" fontId="14" fillId="0" borderId="0" applyFont="0" applyFill="0" applyBorder="0" applyAlignment="0" applyProtection="0"/>
    <xf numFmtId="261" fontId="34" fillId="0" borderId="0" applyFont="0" applyFill="0" applyBorder="0" applyAlignment="0" applyProtection="0"/>
    <xf numFmtId="262" fontId="43" fillId="0" borderId="8" applyFont="0" applyFill="0" applyBorder="0" applyAlignment="0" applyProtection="0">
      <alignment horizontal="right"/>
      <protection locked="0"/>
    </xf>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176" fontId="69" fillId="0" borderId="0" applyProtection="0"/>
    <xf numFmtId="43" fontId="3" fillId="0" borderId="0" applyFont="0" applyFill="0" applyBorder="0" applyAlignment="0" applyProtection="0"/>
    <xf numFmtId="9" fontId="3" fillId="0" borderId="0" applyFont="0" applyFill="0" applyBorder="0" applyAlignment="0" applyProtection="0"/>
    <xf numFmtId="0" fontId="1" fillId="0" borderId="0"/>
  </cellStyleXfs>
  <cellXfs count="215">
    <xf numFmtId="0" fontId="0" fillId="0" borderId="0" xfId="0"/>
    <xf numFmtId="0" fontId="53" fillId="0" borderId="0" xfId="208" applyFont="1" applyFill="1" applyBorder="1">
      <alignment vertical="top"/>
    </xf>
    <xf numFmtId="0" fontId="53" fillId="0" borderId="0" xfId="209" applyFont="1">
      <alignment vertical="top"/>
    </xf>
    <xf numFmtId="0" fontId="5" fillId="0" borderId="0" xfId="209" applyFont="1">
      <alignment vertical="top"/>
    </xf>
    <xf numFmtId="0" fontId="68" fillId="0" borderId="0" xfId="209">
      <alignment vertical="top"/>
    </xf>
    <xf numFmtId="0" fontId="53" fillId="0" borderId="1" xfId="208" applyFont="1" applyFill="1" applyBorder="1">
      <alignment vertical="top"/>
    </xf>
    <xf numFmtId="0" fontId="0" fillId="0" borderId="0" xfId="0" applyBorder="1"/>
    <xf numFmtId="0" fontId="5" fillId="0" borderId="0" xfId="0" applyFont="1"/>
    <xf numFmtId="0" fontId="3" fillId="32" borderId="0" xfId="207" applyFont="1" applyFill="1" applyAlignment="1">
      <alignment horizontal="right"/>
    </xf>
    <xf numFmtId="0" fontId="0" fillId="32" borderId="0" xfId="0" applyFill="1"/>
    <xf numFmtId="0" fontId="3" fillId="32" borderId="0" xfId="207" applyFont="1" applyFill="1"/>
    <xf numFmtId="0" fontId="53" fillId="32" borderId="0" xfId="209" applyFont="1" applyFill="1">
      <alignment vertical="top"/>
    </xf>
    <xf numFmtId="0" fontId="5" fillId="0" borderId="19" xfId="207" quotePrefix="1" applyFont="1" applyFill="1" applyBorder="1" applyAlignment="1">
      <alignment horizontal="left"/>
    </xf>
    <xf numFmtId="0" fontId="3" fillId="0" borderId="16" xfId="207" quotePrefix="1" applyFont="1" applyFill="1" applyBorder="1" applyAlignment="1">
      <alignment horizontal="left"/>
    </xf>
    <xf numFmtId="0" fontId="3" fillId="0" borderId="16" xfId="207" applyFont="1" applyFill="1" applyBorder="1"/>
    <xf numFmtId="0" fontId="3" fillId="0" borderId="20" xfId="207" applyFont="1" applyFill="1" applyBorder="1"/>
    <xf numFmtId="0" fontId="5" fillId="0" borderId="19" xfId="207" quotePrefix="1" applyFont="1" applyBorder="1" applyAlignment="1">
      <alignment horizontal="left"/>
    </xf>
    <xf numFmtId="0" fontId="3" fillId="0" borderId="16" xfId="207" quotePrefix="1" applyFont="1" applyBorder="1" applyAlignment="1">
      <alignment horizontal="left"/>
    </xf>
    <xf numFmtId="0" fontId="3" fillId="0" borderId="16" xfId="207" applyFont="1" applyBorder="1"/>
    <xf numFmtId="0" fontId="3" fillId="0" borderId="20" xfId="207" applyFont="1" applyBorder="1"/>
    <xf numFmtId="0" fontId="5" fillId="0" borderId="20" xfId="209" applyFont="1" applyBorder="1">
      <alignment vertical="top"/>
    </xf>
    <xf numFmtId="0" fontId="53" fillId="32" borderId="19" xfId="209" applyFont="1" applyFill="1" applyBorder="1">
      <alignment vertical="top"/>
    </xf>
    <xf numFmtId="0" fontId="53" fillId="32" borderId="16" xfId="209" applyFont="1" applyFill="1" applyBorder="1">
      <alignment vertical="top"/>
    </xf>
    <xf numFmtId="0" fontId="53" fillId="32" borderId="20" xfId="209" applyFont="1" applyFill="1" applyBorder="1">
      <alignment vertical="top"/>
    </xf>
    <xf numFmtId="0" fontId="18" fillId="0" borderId="0" xfId="209" applyFont="1">
      <alignment vertical="top"/>
    </xf>
    <xf numFmtId="0" fontId="94" fillId="0" borderId="0" xfId="0" applyFont="1"/>
    <xf numFmtId="0" fontId="53" fillId="0" borderId="0" xfId="207" applyFont="1" applyAlignment="1">
      <alignment horizontal="right"/>
    </xf>
    <xf numFmtId="227" fontId="93" fillId="0" borderId="0" xfId="206" applyNumberFormat="1" applyFont="1" applyFill="1" applyAlignment="1">
      <alignment horizontal="center" wrapText="1"/>
    </xf>
    <xf numFmtId="0" fontId="53" fillId="0" borderId="19" xfId="0" applyFont="1" applyBorder="1"/>
    <xf numFmtId="0" fontId="5" fillId="0" borderId="19" xfId="209" applyFont="1" applyBorder="1">
      <alignment vertical="top"/>
    </xf>
    <xf numFmtId="0" fontId="0" fillId="0" borderId="0" xfId="0" applyFill="1"/>
    <xf numFmtId="0" fontId="95" fillId="35" borderId="0" xfId="207" applyFont="1" applyFill="1" applyAlignment="1"/>
    <xf numFmtId="227" fontId="96" fillId="35" borderId="0" xfId="206" applyNumberFormat="1" applyFont="1" applyFill="1" applyAlignment="1">
      <alignment horizontal="center" wrapText="1"/>
    </xf>
    <xf numFmtId="0" fontId="53" fillId="0" borderId="0" xfId="209" applyFont="1" applyFill="1">
      <alignment vertical="top"/>
    </xf>
    <xf numFmtId="0" fontId="53" fillId="0" borderId="0" xfId="207" applyFont="1" applyFill="1" applyAlignment="1">
      <alignment horizontal="right"/>
    </xf>
    <xf numFmtId="0" fontId="53" fillId="0" borderId="0" xfId="0" applyFont="1"/>
    <xf numFmtId="0" fontId="0" fillId="0" borderId="22" xfId="0" applyBorder="1" applyAlignment="1">
      <alignment vertical="top"/>
    </xf>
    <xf numFmtId="0" fontId="0" fillId="0" borderId="14" xfId="0" applyBorder="1" applyAlignment="1">
      <alignment vertical="top"/>
    </xf>
    <xf numFmtId="0" fontId="97" fillId="0" borderId="11" xfId="0" applyFont="1" applyBorder="1" applyAlignment="1">
      <alignment wrapText="1"/>
    </xf>
    <xf numFmtId="2" fontId="5" fillId="36" borderId="12" xfId="209" applyNumberFormat="1" applyFont="1" applyFill="1" applyBorder="1" applyAlignment="1">
      <alignment horizontal="right" vertical="top"/>
    </xf>
    <xf numFmtId="0" fontId="98" fillId="37" borderId="1" xfId="0" applyFont="1" applyFill="1" applyBorder="1" applyAlignment="1">
      <alignment horizontal="center"/>
    </xf>
    <xf numFmtId="2" fontId="5" fillId="0" borderId="0" xfId="209" applyNumberFormat="1" applyFont="1" applyBorder="1" applyAlignment="1">
      <alignment horizontal="right" vertical="top"/>
    </xf>
    <xf numFmtId="176" fontId="5" fillId="36" borderId="23" xfId="107" applyNumberFormat="1" applyFont="1" applyFill="1" applyBorder="1" applyAlignment="1">
      <alignment horizontal="right" vertical="top"/>
    </xf>
    <xf numFmtId="37" fontId="3" fillId="32" borderId="0" xfId="207" applyNumberFormat="1" applyFont="1" applyFill="1" applyBorder="1" applyAlignment="1">
      <alignment horizontal="right"/>
    </xf>
    <xf numFmtId="0" fontId="5" fillId="32" borderId="0" xfId="209" applyFont="1" applyFill="1" applyBorder="1" applyAlignment="1">
      <alignment horizontal="right" vertical="top"/>
    </xf>
    <xf numFmtId="0" fontId="0" fillId="32" borderId="0" xfId="0" applyFill="1" applyAlignment="1">
      <alignment horizontal="right"/>
    </xf>
    <xf numFmtId="176" fontId="5" fillId="36" borderId="21" xfId="209" applyNumberFormat="1" applyFont="1" applyFill="1" applyBorder="1" applyAlignment="1">
      <alignment horizontal="right" vertical="top"/>
    </xf>
    <xf numFmtId="176" fontId="5" fillId="0" borderId="8" xfId="209" applyNumberFormat="1" applyFont="1" applyBorder="1" applyAlignment="1">
      <alignment horizontal="right" vertical="top"/>
    </xf>
    <xf numFmtId="176" fontId="98" fillId="36" borderId="23" xfId="107" applyNumberFormat="1" applyFont="1" applyFill="1" applyBorder="1" applyAlignment="1">
      <alignment horizontal="right" vertical="top"/>
    </xf>
    <xf numFmtId="176" fontId="98" fillId="0" borderId="3" xfId="107" applyNumberFormat="1" applyFont="1" applyBorder="1" applyAlignment="1">
      <alignment horizontal="right" vertical="top"/>
    </xf>
    <xf numFmtId="176" fontId="5" fillId="0" borderId="3" xfId="107" applyNumberFormat="1" applyFont="1" applyBorder="1" applyAlignment="1">
      <alignment horizontal="right" vertical="top"/>
    </xf>
    <xf numFmtId="0" fontId="5" fillId="36" borderId="0" xfId="209" applyFont="1" applyFill="1" applyBorder="1" applyAlignment="1">
      <alignment horizontal="right" vertical="top"/>
    </xf>
    <xf numFmtId="0" fontId="5" fillId="0" borderId="0" xfId="209" applyFont="1" applyBorder="1" applyAlignment="1">
      <alignment horizontal="right" vertical="top"/>
    </xf>
    <xf numFmtId="0" fontId="5" fillId="0" borderId="0" xfId="209" applyFont="1" applyFill="1" applyBorder="1" applyAlignment="1">
      <alignment horizontal="right" vertical="top"/>
    </xf>
    <xf numFmtId="2" fontId="98" fillId="36" borderId="12" xfId="209" applyNumberFormat="1" applyFont="1" applyFill="1" applyBorder="1" applyAlignment="1">
      <alignment horizontal="right" vertical="top"/>
    </xf>
    <xf numFmtId="2" fontId="98" fillId="0" borderId="0" xfId="209" applyNumberFormat="1" applyFont="1" applyBorder="1" applyAlignment="1">
      <alignment horizontal="right" vertical="top"/>
    </xf>
    <xf numFmtId="2" fontId="98" fillId="0" borderId="17" xfId="209" applyNumberFormat="1" applyFont="1" applyBorder="1" applyAlignment="1">
      <alignment horizontal="right" vertical="top"/>
    </xf>
    <xf numFmtId="2" fontId="98" fillId="36" borderId="1" xfId="209" applyNumberFormat="1" applyFont="1" applyFill="1" applyBorder="1" applyAlignment="1">
      <alignment horizontal="right" vertical="top"/>
    </xf>
    <xf numFmtId="2" fontId="98" fillId="0" borderId="1" xfId="209" applyNumberFormat="1" applyFont="1" applyBorder="1" applyAlignment="1">
      <alignment horizontal="right" vertical="top"/>
    </xf>
    <xf numFmtId="176" fontId="98" fillId="36" borderId="23" xfId="209" applyNumberFormat="1" applyFont="1" applyFill="1" applyBorder="1" applyAlignment="1">
      <alignment horizontal="right" vertical="top"/>
    </xf>
    <xf numFmtId="176" fontId="98" fillId="0" borderId="3" xfId="209" applyNumberFormat="1" applyFont="1" applyBorder="1" applyAlignment="1">
      <alignment horizontal="right" vertical="top"/>
    </xf>
    <xf numFmtId="176" fontId="98" fillId="36" borderId="3" xfId="209" applyNumberFormat="1" applyFont="1" applyFill="1" applyBorder="1" applyAlignment="1">
      <alignment horizontal="right" vertical="top"/>
    </xf>
    <xf numFmtId="176" fontId="98" fillId="0" borderId="24" xfId="209" applyNumberFormat="1" applyFont="1" applyBorder="1" applyAlignment="1">
      <alignment horizontal="right" vertical="top"/>
    </xf>
    <xf numFmtId="0" fontId="97" fillId="0" borderId="11" xfId="0" applyFont="1" applyBorder="1" applyAlignment="1">
      <alignment horizontal="center" wrapText="1"/>
    </xf>
    <xf numFmtId="4" fontId="98" fillId="36" borderId="12" xfId="209" applyNumberFormat="1" applyFont="1" applyFill="1" applyBorder="1" applyAlignment="1">
      <alignment horizontal="right" vertical="top"/>
    </xf>
    <xf numFmtId="4" fontId="5" fillId="36" borderId="12" xfId="209" applyNumberFormat="1" applyFont="1" applyFill="1" applyBorder="1" applyAlignment="1">
      <alignment horizontal="right" vertical="top"/>
    </xf>
    <xf numFmtId="0" fontId="3" fillId="0" borderId="22" xfId="0" applyFont="1" applyBorder="1" applyAlignment="1">
      <alignment vertical="top"/>
    </xf>
    <xf numFmtId="14" fontId="0" fillId="0" borderId="22" xfId="0" applyNumberFormat="1" applyBorder="1" applyAlignment="1">
      <alignment vertical="top"/>
    </xf>
    <xf numFmtId="49" fontId="96" fillId="35" borderId="0" xfId="206" applyNumberFormat="1" applyFont="1" applyFill="1" applyAlignment="1">
      <alignment horizontal="center" wrapText="1"/>
    </xf>
    <xf numFmtId="0" fontId="2" fillId="0" borderId="0" xfId="358"/>
    <xf numFmtId="0" fontId="99" fillId="0" borderId="0" xfId="358" quotePrefix="1" applyFont="1" applyAlignment="1">
      <alignment horizontal="center"/>
    </xf>
    <xf numFmtId="0" fontId="2" fillId="0" borderId="0" xfId="358" applyAlignment="1">
      <alignment horizontal="center"/>
    </xf>
    <xf numFmtId="263" fontId="0" fillId="0" borderId="0" xfId="360" applyNumberFormat="1" applyFont="1"/>
    <xf numFmtId="0" fontId="2" fillId="0" borderId="25" xfId="358" applyBorder="1"/>
    <xf numFmtId="0" fontId="2" fillId="0" borderId="1" xfId="358" applyBorder="1"/>
    <xf numFmtId="0" fontId="2" fillId="0" borderId="26" xfId="358" applyBorder="1" applyAlignment="1">
      <alignment horizontal="center"/>
    </xf>
    <xf numFmtId="0" fontId="2" fillId="0" borderId="17" xfId="358" applyBorder="1"/>
    <xf numFmtId="0" fontId="2" fillId="0" borderId="0" xfId="358" applyBorder="1"/>
    <xf numFmtId="0" fontId="2" fillId="0" borderId="12" xfId="358" applyBorder="1" applyAlignment="1">
      <alignment horizontal="center"/>
    </xf>
    <xf numFmtId="264" fontId="2" fillId="0" borderId="17" xfId="358" applyNumberFormat="1" applyBorder="1"/>
    <xf numFmtId="264" fontId="2" fillId="0" borderId="0" xfId="358" applyNumberFormat="1" applyBorder="1"/>
    <xf numFmtId="10" fontId="0" fillId="0" borderId="0" xfId="359" applyNumberFormat="1" applyFont="1" applyBorder="1"/>
    <xf numFmtId="264" fontId="100" fillId="37" borderId="0" xfId="361" applyNumberFormat="1" applyFont="1" applyFill="1" applyBorder="1"/>
    <xf numFmtId="264" fontId="0" fillId="0" borderId="0" xfId="361" applyNumberFormat="1" applyFont="1" applyBorder="1"/>
    <xf numFmtId="263" fontId="100" fillId="37" borderId="0" xfId="360" applyNumberFormat="1" applyFont="1" applyFill="1" applyBorder="1"/>
    <xf numFmtId="0" fontId="2" fillId="0" borderId="12" xfId="358" applyBorder="1" applyAlignment="1">
      <alignment horizontal="center" vertical="center"/>
    </xf>
    <xf numFmtId="0" fontId="2" fillId="0" borderId="24" xfId="358" applyBorder="1"/>
    <xf numFmtId="0" fontId="2" fillId="0" borderId="3" xfId="358" applyBorder="1"/>
    <xf numFmtId="0" fontId="2" fillId="0" borderId="23" xfId="358" applyBorder="1"/>
    <xf numFmtId="0" fontId="2" fillId="0" borderId="25" xfId="358" applyFill="1" applyBorder="1" applyAlignment="1">
      <alignment horizontal="center"/>
    </xf>
    <xf numFmtId="0" fontId="2" fillId="0" borderId="1" xfId="358" applyFill="1" applyBorder="1" applyAlignment="1">
      <alignment horizontal="center"/>
    </xf>
    <xf numFmtId="0" fontId="2" fillId="0" borderId="26" xfId="358" applyBorder="1"/>
    <xf numFmtId="0" fontId="2" fillId="0" borderId="0" xfId="358" applyFill="1" applyBorder="1" applyAlignment="1">
      <alignment horizontal="center"/>
    </xf>
    <xf numFmtId="0" fontId="2" fillId="0" borderId="12" xfId="358" applyBorder="1"/>
    <xf numFmtId="0" fontId="2" fillId="0" borderId="1" xfId="358" applyBorder="1" applyAlignment="1">
      <alignment horizontal="center"/>
    </xf>
    <xf numFmtId="0" fontId="2" fillId="0" borderId="17" xfId="358" applyBorder="1" applyAlignment="1">
      <alignment horizontal="center"/>
    </xf>
    <xf numFmtId="0" fontId="2" fillId="0" borderId="0" xfId="358" applyBorder="1" applyAlignment="1">
      <alignment horizontal="center"/>
    </xf>
    <xf numFmtId="0" fontId="2" fillId="0" borderId="3" xfId="358" applyBorder="1" applyAlignment="1">
      <alignment horizontal="center"/>
    </xf>
    <xf numFmtId="0" fontId="2" fillId="37" borderId="0" xfId="358" applyFill="1"/>
    <xf numFmtId="0" fontId="2" fillId="0" borderId="0" xfId="358" applyAlignment="1">
      <alignment horizontal="right"/>
    </xf>
    <xf numFmtId="0" fontId="101" fillId="0" borderId="0" xfId="358" applyFont="1"/>
    <xf numFmtId="176" fontId="69" fillId="0" borderId="0" xfId="362" applyFill="1" applyBorder="1" applyAlignment="1"/>
    <xf numFmtId="176" fontId="93" fillId="0" borderId="0" xfId="362" applyFont="1" applyFill="1" applyBorder="1" applyAlignment="1"/>
    <xf numFmtId="10" fontId="20" fillId="0" borderId="0" xfId="362" applyNumberFormat="1" applyFont="1" applyFill="1" applyBorder="1" applyAlignment="1"/>
    <xf numFmtId="3" fontId="25" fillId="0" borderId="0" xfId="362" applyNumberFormat="1" applyFont="1" applyFill="1" applyBorder="1" applyAlignment="1"/>
    <xf numFmtId="176" fontId="25" fillId="0" borderId="0" xfId="362" applyFont="1" applyFill="1" applyBorder="1" applyAlignment="1"/>
    <xf numFmtId="10" fontId="25" fillId="0" borderId="0" xfId="362" applyNumberFormat="1" applyFont="1" applyFill="1" applyBorder="1" applyAlignment="1"/>
    <xf numFmtId="176" fontId="25" fillId="0" borderId="0" xfId="362" applyFont="1" applyFill="1" applyBorder="1" applyAlignment="1">
      <alignment horizontal="center"/>
    </xf>
    <xf numFmtId="49" fontId="69" fillId="0" borderId="0" xfId="362" applyNumberFormat="1" applyFont="1" applyFill="1" applyBorder="1" applyAlignment="1">
      <alignment horizontal="center"/>
    </xf>
    <xf numFmtId="49" fontId="12" fillId="0" borderId="0" xfId="362" applyNumberFormat="1" applyFont="1" applyFill="1" applyBorder="1" applyAlignment="1">
      <alignment horizontal="center"/>
    </xf>
    <xf numFmtId="176" fontId="12" fillId="0" borderId="0" xfId="362" applyFont="1" applyFill="1" applyBorder="1" applyAlignment="1"/>
    <xf numFmtId="49" fontId="12" fillId="0" borderId="0" xfId="362" applyNumberFormat="1" applyFont="1" applyFill="1" applyBorder="1" applyAlignment="1">
      <alignment horizontal="left"/>
    </xf>
    <xf numFmtId="176" fontId="69" fillId="0" borderId="0" xfId="362" applyFont="1" applyFill="1" applyBorder="1" applyAlignment="1">
      <alignment horizontal="center"/>
    </xf>
    <xf numFmtId="176" fontId="69" fillId="0" borderId="0" xfId="362" applyFont="1" applyFill="1" applyBorder="1" applyAlignment="1"/>
    <xf numFmtId="176" fontId="69" fillId="0" borderId="0" xfId="362" applyFont="1" applyFill="1" applyBorder="1" applyAlignment="1">
      <alignment horizontal="center" vertical="top"/>
    </xf>
    <xf numFmtId="176" fontId="25" fillId="0" borderId="9" xfId="362" applyFont="1" applyFill="1" applyBorder="1" applyAlignment="1"/>
    <xf numFmtId="227" fontId="25" fillId="0" borderId="0" xfId="362" applyNumberFormat="1" applyFont="1" applyFill="1" applyBorder="1" applyAlignment="1"/>
    <xf numFmtId="1" fontId="25" fillId="0" borderId="0" xfId="363" applyNumberFormat="1" applyFont="1" applyFill="1" applyBorder="1" applyAlignment="1">
      <alignment horizontal="center"/>
    </xf>
    <xf numFmtId="176" fontId="3" fillId="0" borderId="0" xfId="362" applyFont="1" applyFill="1" applyBorder="1" applyAlignment="1"/>
    <xf numFmtId="0" fontId="25" fillId="0" borderId="0" xfId="362" applyNumberFormat="1" applyFont="1" applyFill="1" applyBorder="1" applyAlignment="1"/>
    <xf numFmtId="176" fontId="102" fillId="0" borderId="0" xfId="362" applyFont="1" applyFill="1" applyBorder="1" applyAlignment="1"/>
    <xf numFmtId="49" fontId="25" fillId="0" borderId="0" xfId="362" applyNumberFormat="1" applyFont="1" applyFill="1" applyBorder="1" applyAlignment="1">
      <alignment horizontal="center"/>
    </xf>
    <xf numFmtId="176" fontId="93" fillId="0" borderId="20" xfId="362" applyFont="1" applyFill="1" applyBorder="1" applyAlignment="1"/>
    <xf numFmtId="176" fontId="93" fillId="0" borderId="1" xfId="362" applyFont="1" applyFill="1" applyBorder="1" applyAlignment="1"/>
    <xf numFmtId="176" fontId="69" fillId="0" borderId="1" xfId="362" applyFill="1" applyBorder="1" applyAlignment="1"/>
    <xf numFmtId="176" fontId="69" fillId="0" borderId="26" xfId="362" applyFill="1" applyBorder="1" applyAlignment="1"/>
    <xf numFmtId="176" fontId="93" fillId="0" borderId="16" xfId="362" applyFont="1" applyFill="1" applyBorder="1" applyAlignment="1"/>
    <xf numFmtId="0" fontId="93" fillId="0" borderId="0" xfId="362" applyNumberFormat="1" applyFont="1" applyFill="1" applyBorder="1" applyAlignment="1">
      <alignment horizontal="center"/>
    </xf>
    <xf numFmtId="176" fontId="69" fillId="0" borderId="12" xfId="362" applyFill="1" applyBorder="1" applyAlignment="1"/>
    <xf numFmtId="176" fontId="69" fillId="0" borderId="16" xfId="362" applyFill="1" applyBorder="1" applyAlignment="1"/>
    <xf numFmtId="0" fontId="69" fillId="0" borderId="0" xfId="362" applyNumberFormat="1" applyFill="1" applyBorder="1" applyAlignment="1">
      <alignment horizontal="center"/>
    </xf>
    <xf numFmtId="263" fontId="25" fillId="0" borderId="16" xfId="107" applyNumberFormat="1" applyFont="1" applyFill="1" applyBorder="1" applyAlignment="1"/>
    <xf numFmtId="263" fontId="0" fillId="38" borderId="0" xfId="107" applyNumberFormat="1" applyFont="1" applyFill="1" applyBorder="1" applyAlignment="1"/>
    <xf numFmtId="263" fontId="0" fillId="0" borderId="16" xfId="107" applyNumberFormat="1" applyFont="1" applyFill="1" applyBorder="1" applyAlignment="1"/>
    <xf numFmtId="10" fontId="0" fillId="0" borderId="0" xfId="364" applyNumberFormat="1" applyFont="1" applyFill="1" applyBorder="1" applyAlignment="1"/>
    <xf numFmtId="263" fontId="0" fillId="0" borderId="0" xfId="107" applyNumberFormat="1" applyFont="1" applyFill="1" applyBorder="1" applyAlignment="1"/>
    <xf numFmtId="263" fontId="25" fillId="38" borderId="0" xfId="107" applyNumberFormat="1" applyFont="1" applyFill="1" applyBorder="1" applyAlignment="1"/>
    <xf numFmtId="0" fontId="69" fillId="0" borderId="0" xfId="362" applyNumberFormat="1" applyFont="1" applyFill="1" applyBorder="1" applyAlignment="1"/>
    <xf numFmtId="3" fontId="69" fillId="0" borderId="0" xfId="362" applyNumberFormat="1" applyFont="1" applyFill="1" applyBorder="1" applyAlignment="1"/>
    <xf numFmtId="0" fontId="69" fillId="0" borderId="0" xfId="362" applyNumberFormat="1" applyFont="1" applyFill="1" applyBorder="1"/>
    <xf numFmtId="3" fontId="25" fillId="0" borderId="16" xfId="362" applyNumberFormat="1" applyFont="1" applyFill="1" applyBorder="1" applyAlignment="1"/>
    <xf numFmtId="0" fontId="25" fillId="0" borderId="16" xfId="362" applyNumberFormat="1" applyFont="1" applyFill="1" applyBorder="1"/>
    <xf numFmtId="0" fontId="25" fillId="0" borderId="0" xfId="362" applyNumberFormat="1" applyFont="1" applyFill="1" applyBorder="1"/>
    <xf numFmtId="0" fontId="25" fillId="0" borderId="12" xfId="362" applyNumberFormat="1" applyFont="1" applyFill="1" applyBorder="1"/>
    <xf numFmtId="3" fontId="25" fillId="0" borderId="11" xfId="362" applyNumberFormat="1" applyFont="1" applyFill="1" applyBorder="1" applyAlignment="1">
      <alignment horizontal="center" wrapText="1"/>
    </xf>
    <xf numFmtId="3" fontId="25" fillId="0" borderId="8" xfId="362" applyNumberFormat="1" applyFont="1" applyFill="1" applyBorder="1" applyAlignment="1">
      <alignment horizontal="center"/>
    </xf>
    <xf numFmtId="0" fontId="25" fillId="0" borderId="11" xfId="362" applyNumberFormat="1" applyFont="1" applyFill="1" applyBorder="1" applyAlignment="1">
      <alignment horizontal="center"/>
    </xf>
    <xf numFmtId="0" fontId="25" fillId="0" borderId="8" xfId="362" applyNumberFormat="1" applyFont="1" applyFill="1" applyBorder="1" applyAlignment="1">
      <alignment horizontal="center"/>
    </xf>
    <xf numFmtId="0" fontId="25" fillId="0" borderId="8" xfId="362" quotePrefix="1" applyNumberFormat="1" applyFont="1" applyFill="1" applyBorder="1" applyAlignment="1">
      <alignment horizontal="center"/>
    </xf>
    <xf numFmtId="0" fontId="25" fillId="0" borderId="11" xfId="362" quotePrefix="1" applyNumberFormat="1" applyFont="1" applyFill="1" applyBorder="1" applyAlignment="1">
      <alignment horizontal="center"/>
    </xf>
    <xf numFmtId="0" fontId="25" fillId="0" borderId="8" xfId="362" applyNumberFormat="1" applyFont="1" applyFill="1" applyBorder="1"/>
    <xf numFmtId="0" fontId="25" fillId="0" borderId="21" xfId="362" applyNumberFormat="1" applyFont="1" applyFill="1" applyBorder="1"/>
    <xf numFmtId="3" fontId="103" fillId="0" borderId="0" xfId="362" applyNumberFormat="1" applyFont="1" applyFill="1" applyBorder="1" applyAlignment="1"/>
    <xf numFmtId="3" fontId="20" fillId="0" borderId="11" xfId="362" applyNumberFormat="1" applyFont="1" applyFill="1" applyBorder="1" applyAlignment="1">
      <alignment horizontal="center" wrapText="1"/>
    </xf>
    <xf numFmtId="3" fontId="20" fillId="0" borderId="8" xfId="362" applyNumberFormat="1" applyFont="1" applyFill="1" applyBorder="1" applyAlignment="1">
      <alignment horizontal="center" wrapText="1"/>
    </xf>
    <xf numFmtId="0" fontId="20" fillId="0" borderId="8" xfId="362" applyNumberFormat="1" applyFont="1" applyFill="1" applyBorder="1" applyAlignment="1">
      <alignment horizontal="center" wrapText="1"/>
    </xf>
    <xf numFmtId="176" fontId="103" fillId="0" borderId="11" xfId="362" applyFont="1" applyFill="1" applyBorder="1" applyAlignment="1">
      <alignment horizontal="center" wrapText="1"/>
    </xf>
    <xf numFmtId="176" fontId="103" fillId="0" borderId="27" xfId="362" applyFont="1" applyFill="1" applyBorder="1" applyAlignment="1">
      <alignment horizontal="center" wrapText="1"/>
    </xf>
    <xf numFmtId="176" fontId="103" fillId="0" borderId="8" xfId="362" applyFont="1" applyFill="1" applyBorder="1" applyAlignment="1">
      <alignment horizontal="center" wrapText="1"/>
    </xf>
    <xf numFmtId="176" fontId="103" fillId="0" borderId="8" xfId="362" applyFont="1" applyFill="1" applyBorder="1" applyAlignment="1"/>
    <xf numFmtId="176" fontId="103" fillId="0" borderId="21" xfId="362" applyFont="1" applyFill="1" applyBorder="1" applyAlignment="1">
      <alignment horizontal="center" wrapText="1"/>
    </xf>
    <xf numFmtId="265" fontId="20" fillId="0" borderId="0" xfId="362" quotePrefix="1" applyNumberFormat="1" applyFont="1" applyFill="1" applyBorder="1" applyAlignment="1">
      <alignment horizontal="center"/>
    </xf>
    <xf numFmtId="0" fontId="69" fillId="0" borderId="0" xfId="362" quotePrefix="1" applyNumberFormat="1" applyFill="1" applyBorder="1" applyAlignment="1" applyProtection="1">
      <alignment horizontal="center"/>
      <protection locked="0"/>
    </xf>
    <xf numFmtId="0" fontId="20" fillId="0" borderId="0" xfId="362" applyNumberFormat="1" applyFont="1" applyFill="1" applyBorder="1" applyAlignment="1"/>
    <xf numFmtId="0" fontId="69" fillId="0" borderId="0" xfId="362" applyNumberFormat="1" applyFill="1" applyBorder="1" applyAlignment="1" applyProtection="1">
      <alignment horizontal="center"/>
      <protection locked="0"/>
    </xf>
    <xf numFmtId="176" fontId="25" fillId="0" borderId="0" xfId="362" applyFont="1" applyFill="1" applyBorder="1" applyAlignment="1">
      <alignment horizontal="right"/>
    </xf>
    <xf numFmtId="176" fontId="69" fillId="0" borderId="0" xfId="362" applyFill="1" applyBorder="1" applyAlignment="1">
      <alignment horizontal="right"/>
    </xf>
    <xf numFmtId="0" fontId="69" fillId="0" borderId="0" xfId="362" applyNumberFormat="1" applyFont="1" applyFill="1" applyBorder="1" applyAlignment="1">
      <alignment horizontal="center"/>
    </xf>
    <xf numFmtId="0" fontId="104" fillId="0" borderId="0" xfId="362" applyNumberFormat="1" applyFont="1" applyFill="1" applyBorder="1"/>
    <xf numFmtId="266" fontId="25" fillId="0" borderId="0" xfId="362" applyNumberFormat="1" applyFont="1" applyFill="1" applyBorder="1" applyAlignment="1">
      <alignment horizontal="center"/>
    </xf>
    <xf numFmtId="10" fontId="20" fillId="0" borderId="0" xfId="364" applyNumberFormat="1" applyFont="1" applyFill="1" applyBorder="1" applyAlignment="1"/>
    <xf numFmtId="3" fontId="20" fillId="0" borderId="0" xfId="362" applyNumberFormat="1" applyFont="1" applyFill="1" applyBorder="1" applyAlignment="1"/>
    <xf numFmtId="3" fontId="20" fillId="0" borderId="0" xfId="362" applyNumberFormat="1" applyFont="1" applyFill="1" applyBorder="1" applyAlignment="1">
      <alignment horizontal="center"/>
    </xf>
    <xf numFmtId="176" fontId="103" fillId="0" borderId="0" xfId="362" applyFont="1" applyFill="1" applyBorder="1" applyAlignment="1"/>
    <xf numFmtId="49" fontId="103" fillId="0" borderId="0" xfId="362" applyNumberFormat="1" applyFont="1" applyFill="1" applyBorder="1" applyAlignment="1">
      <alignment horizontal="center"/>
    </xf>
    <xf numFmtId="3" fontId="25" fillId="0" borderId="0" xfId="362" applyNumberFormat="1" applyFont="1" applyFill="1" applyBorder="1" applyAlignment="1">
      <alignment horizontal="center"/>
    </xf>
    <xf numFmtId="49" fontId="69" fillId="0" borderId="0" xfId="362" applyNumberFormat="1" applyFill="1" applyBorder="1" applyAlignment="1">
      <alignment horizontal="center"/>
    </xf>
    <xf numFmtId="227" fontId="69" fillId="0" borderId="0" xfId="362" applyNumberFormat="1" applyFill="1" applyBorder="1" applyAlignment="1"/>
    <xf numFmtId="10" fontId="25" fillId="0" borderId="0" xfId="364" applyNumberFormat="1" applyFont="1" applyFill="1" applyBorder="1" applyAlignment="1"/>
    <xf numFmtId="264" fontId="25" fillId="38" borderId="0" xfId="363" applyNumberFormat="1" applyFont="1" applyFill="1" applyBorder="1" applyAlignment="1"/>
    <xf numFmtId="3" fontId="104" fillId="0" borderId="0" xfId="362" applyNumberFormat="1" applyFont="1" applyFill="1" applyBorder="1" applyAlignment="1"/>
    <xf numFmtId="0" fontId="69" fillId="0" borderId="0" xfId="362" applyNumberFormat="1" applyFont="1" applyFill="1" applyBorder="1" applyAlignment="1">
      <alignment horizontal="fill"/>
    </xf>
    <xf numFmtId="267" fontId="20" fillId="0" borderId="0" xfId="362" applyNumberFormat="1" applyFont="1" applyFill="1" applyBorder="1" applyAlignment="1"/>
    <xf numFmtId="3" fontId="69" fillId="0" borderId="0" xfId="362" applyNumberFormat="1" applyFont="1" applyFill="1" applyBorder="1" applyAlignment="1">
      <alignment horizontal="center"/>
    </xf>
    <xf numFmtId="0" fontId="20" fillId="0" borderId="0" xfId="362" applyNumberFormat="1" applyFont="1" applyFill="1" applyBorder="1" applyAlignment="1">
      <alignment horizontal="center"/>
    </xf>
    <xf numFmtId="3" fontId="69" fillId="0" borderId="0" xfId="362" applyNumberFormat="1" applyFill="1" applyBorder="1" applyAlignment="1">
      <alignment horizontal="center"/>
    </xf>
    <xf numFmtId="264" fontId="25" fillId="0" borderId="0" xfId="363" applyNumberFormat="1" applyFont="1" applyFill="1" applyBorder="1" applyAlignment="1"/>
    <xf numFmtId="10" fontId="103" fillId="0" borderId="0" xfId="364" applyNumberFormat="1" applyFont="1" applyFill="1" applyBorder="1" applyAlignment="1"/>
    <xf numFmtId="3" fontId="105" fillId="0" borderId="0" xfId="362" applyNumberFormat="1" applyFont="1" applyFill="1" applyBorder="1" applyAlignment="1"/>
    <xf numFmtId="264" fontId="25" fillId="38" borderId="1" xfId="363" applyNumberFormat="1" applyFont="1" applyFill="1" applyBorder="1" applyAlignment="1"/>
    <xf numFmtId="41" fontId="25" fillId="0" borderId="0" xfId="362" applyNumberFormat="1" applyFont="1" applyFill="1" applyBorder="1" applyAlignment="1"/>
    <xf numFmtId="0" fontId="106" fillId="0" borderId="0" xfId="362" applyNumberFormat="1" applyFont="1" applyFill="1" applyBorder="1" applyAlignment="1" applyProtection="1">
      <alignment horizontal="center"/>
      <protection locked="0"/>
    </xf>
    <xf numFmtId="0" fontId="103" fillId="0" borderId="0" xfId="362" applyNumberFormat="1" applyFont="1" applyFill="1" applyBorder="1" applyAlignment="1">
      <alignment horizontal="center"/>
    </xf>
    <xf numFmtId="0" fontId="20" fillId="0" borderId="0" xfId="362" applyNumberFormat="1" applyFont="1" applyFill="1" applyBorder="1" applyAlignment="1" applyProtection="1">
      <alignment horizontal="center"/>
      <protection locked="0"/>
    </xf>
    <xf numFmtId="176" fontId="20" fillId="0" borderId="0" xfId="362" applyFont="1" applyFill="1" applyBorder="1" applyAlignment="1">
      <alignment horizontal="center"/>
    </xf>
    <xf numFmtId="0" fontId="25" fillId="0" borderId="0" xfId="362" applyNumberFormat="1" applyFont="1" applyFill="1" applyBorder="1" applyAlignment="1">
      <alignment horizontal="center"/>
    </xf>
    <xf numFmtId="3" fontId="25" fillId="0" borderId="0" xfId="362" applyNumberFormat="1" applyFont="1" applyFill="1" applyBorder="1"/>
    <xf numFmtId="49" fontId="25" fillId="0" borderId="0" xfId="362" applyNumberFormat="1" applyFont="1" applyFill="1" applyBorder="1"/>
    <xf numFmtId="0" fontId="107" fillId="0" borderId="0" xfId="362" applyNumberFormat="1" applyFont="1" applyFill="1" applyBorder="1"/>
    <xf numFmtId="49" fontId="25" fillId="38" borderId="0" xfId="362" applyNumberFormat="1" applyFont="1" applyFill="1" applyBorder="1" applyAlignment="1">
      <alignment horizontal="center"/>
    </xf>
    <xf numFmtId="0" fontId="107" fillId="0" borderId="0" xfId="362" applyNumberFormat="1" applyFont="1" applyFill="1" applyBorder="1" applyAlignment="1">
      <alignment horizontal="center"/>
    </xf>
    <xf numFmtId="0" fontId="25" fillId="0" borderId="0" xfId="362" applyNumberFormat="1" applyFont="1" applyFill="1" applyBorder="1" applyProtection="1">
      <protection locked="0"/>
    </xf>
    <xf numFmtId="0" fontId="25" fillId="0" borderId="0" xfId="362" applyNumberFormat="1" applyFont="1" applyFill="1" applyBorder="1" applyAlignment="1" applyProtection="1">
      <protection locked="0"/>
    </xf>
    <xf numFmtId="0" fontId="25" fillId="0" borderId="0" xfId="362" applyNumberFormat="1" applyFont="1" applyFill="1" applyBorder="1" applyAlignment="1" applyProtection="1">
      <alignment horizontal="right"/>
      <protection locked="0"/>
    </xf>
    <xf numFmtId="0" fontId="25" fillId="0" borderId="0" xfId="362" applyNumberFormat="1" applyFont="1" applyFill="1" applyBorder="1" applyAlignment="1" applyProtection="1">
      <alignment horizontal="left"/>
      <protection locked="0"/>
    </xf>
    <xf numFmtId="268" fontId="100" fillId="37" borderId="0" xfId="359" applyNumberFormat="1" applyFont="1" applyFill="1"/>
    <xf numFmtId="176" fontId="1" fillId="0" borderId="0" xfId="365" applyNumberFormat="1" applyFont="1" applyAlignment="1"/>
    <xf numFmtId="0" fontId="1" fillId="0" borderId="0" xfId="365"/>
    <xf numFmtId="264" fontId="3" fillId="0" borderId="0" xfId="0" applyNumberFormat="1" applyFont="1" applyAlignment="1"/>
    <xf numFmtId="0" fontId="3" fillId="0" borderId="0" xfId="0" applyFont="1" applyAlignment="1"/>
    <xf numFmtId="38" fontId="3" fillId="0" borderId="0" xfId="0" applyNumberFormat="1" applyFont="1" applyAlignment="1"/>
    <xf numFmtId="264" fontId="3" fillId="0" borderId="28" xfId="0" applyNumberFormat="1" applyFont="1" applyBorder="1" applyAlignment="1"/>
    <xf numFmtId="176" fontId="69" fillId="0" borderId="0" xfId="362" applyFill="1" applyBorder="1" applyAlignment="1">
      <alignment horizontal="left" vertical="top" wrapText="1"/>
    </xf>
    <xf numFmtId="176" fontId="69" fillId="0" borderId="0" xfId="362" applyFont="1" applyFill="1" applyBorder="1" applyAlignment="1">
      <alignment horizontal="left" vertical="top" wrapText="1"/>
    </xf>
    <xf numFmtId="0" fontId="2" fillId="0" borderId="0" xfId="358" applyBorder="1" applyAlignment="1">
      <alignment horizontal="center" wrapText="1"/>
    </xf>
  </cellXfs>
  <cellStyles count="366">
    <cellStyle name="¢ Currency [1]" xfId="2"/>
    <cellStyle name="¢ Currency [2]" xfId="3"/>
    <cellStyle name="¢ Currency [3]" xfId="4"/>
    <cellStyle name="£ Currency [0]" xfId="5"/>
    <cellStyle name="£ Currency [1]" xfId="6"/>
    <cellStyle name="£ Currency [2]" xfId="7"/>
    <cellStyle name="=C:\WINNT35\SYSTEM32\COMMAND.COM" xfId="1"/>
    <cellStyle name="20% - Accent1" xfId="8" builtinId="30" customBuiltin="1"/>
    <cellStyle name="20% - Accent2" xfId="9" builtinId="34" customBuiltin="1"/>
    <cellStyle name="20% - Accent3" xfId="10" builtinId="38" customBuiltin="1"/>
    <cellStyle name="20% - Accent4" xfId="11" builtinId="42" customBuiltin="1"/>
    <cellStyle name="20% - Accent5" xfId="12" builtinId="46" customBuiltin="1"/>
    <cellStyle name="20% - Accent6" xfId="13" builtinId="50" customBuiltin="1"/>
    <cellStyle name="40% - Accent1" xfId="14" builtinId="31" customBuiltin="1"/>
    <cellStyle name="40% - Accent2" xfId="15" builtinId="35" customBuiltin="1"/>
    <cellStyle name="40% - Accent3" xfId="16" builtinId="39" customBuiltin="1"/>
    <cellStyle name="40% - Accent4" xfId="17" builtinId="43" customBuiltin="1"/>
    <cellStyle name="40% - Accent5" xfId="18" builtinId="47" customBuiltin="1"/>
    <cellStyle name="40% - Accent6" xfId="19" builtinId="51" customBuiltin="1"/>
    <cellStyle name="60% - Accent1" xfId="20" builtinId="32" customBuiltin="1"/>
    <cellStyle name="60% - Accent2" xfId="21" builtinId="36" customBuiltin="1"/>
    <cellStyle name="60% - Accent3" xfId="22" builtinId="40" customBuiltin="1"/>
    <cellStyle name="60% - Accent4" xfId="23" builtinId="44" customBuiltin="1"/>
    <cellStyle name="60% - Accent5" xfId="24" builtinId="48" customBuiltin="1"/>
    <cellStyle name="60% - Accent6" xfId="25" builtinId="52" customBuiltin="1"/>
    <cellStyle name="Accent1" xfId="26" builtinId="29" customBuiltin="1"/>
    <cellStyle name="Accent2" xfId="27" builtinId="33" customBuiltin="1"/>
    <cellStyle name="Accent3" xfId="28" builtinId="37" customBuiltin="1"/>
    <cellStyle name="Accent4" xfId="29" builtinId="41" customBuiltin="1"/>
    <cellStyle name="Accent5" xfId="30" builtinId="45" customBuiltin="1"/>
    <cellStyle name="Accent6" xfId="31" builtinId="49" customBuiltin="1"/>
    <cellStyle name="Bad" xfId="32" builtinId="27" customBuiltin="1"/>
    <cellStyle name="Basic" xfId="33"/>
    <cellStyle name="black" xfId="34"/>
    <cellStyle name="blu" xfId="35"/>
    <cellStyle name="bot" xfId="36"/>
    <cellStyle name="Bullet" xfId="37"/>
    <cellStyle name="Bullet [0]" xfId="38"/>
    <cellStyle name="Bullet [2]" xfId="39"/>
    <cellStyle name="Bullet [4]" xfId="40"/>
    <cellStyle name="c" xfId="41"/>
    <cellStyle name="c," xfId="42"/>
    <cellStyle name="c_HardInc " xfId="43"/>
    <cellStyle name="c_HardInc _ITC Great Plains Formula 1-12-09a" xfId="44"/>
    <cellStyle name="C00A" xfId="45"/>
    <cellStyle name="C00B" xfId="46"/>
    <cellStyle name="C00L" xfId="47"/>
    <cellStyle name="C01A" xfId="48"/>
    <cellStyle name="C01B" xfId="49"/>
    <cellStyle name="C01H" xfId="50"/>
    <cellStyle name="C01L" xfId="51"/>
    <cellStyle name="C02A" xfId="52"/>
    <cellStyle name="C02B" xfId="53"/>
    <cellStyle name="C02H" xfId="54"/>
    <cellStyle name="C02L" xfId="55"/>
    <cellStyle name="C03A" xfId="56"/>
    <cellStyle name="C03B" xfId="57"/>
    <cellStyle name="C03H" xfId="58"/>
    <cellStyle name="C03L" xfId="59"/>
    <cellStyle name="C04A" xfId="60"/>
    <cellStyle name="C04B" xfId="61"/>
    <cellStyle name="C04H" xfId="62"/>
    <cellStyle name="C04L" xfId="63"/>
    <cellStyle name="C05A" xfId="64"/>
    <cellStyle name="C05B" xfId="65"/>
    <cellStyle name="C05H" xfId="66"/>
    <cellStyle name="C05L" xfId="67"/>
    <cellStyle name="C06A" xfId="68"/>
    <cellStyle name="C06B" xfId="69"/>
    <cellStyle name="C06H" xfId="70"/>
    <cellStyle name="C06L" xfId="71"/>
    <cellStyle name="C07A" xfId="72"/>
    <cellStyle name="C07B" xfId="73"/>
    <cellStyle name="C07H" xfId="74"/>
    <cellStyle name="C07L" xfId="75"/>
    <cellStyle name="c1" xfId="76"/>
    <cellStyle name="c1," xfId="77"/>
    <cellStyle name="c2" xfId="78"/>
    <cellStyle name="c2," xfId="79"/>
    <cellStyle name="c3" xfId="80"/>
    <cellStyle name="Calculation" xfId="81" builtinId="22" customBuiltin="1"/>
    <cellStyle name="cas" xfId="82"/>
    <cellStyle name="Centered Heading" xfId="83"/>
    <cellStyle name="Check Cell" xfId="84" builtinId="23" customBuiltin="1"/>
    <cellStyle name="Comma  - Style1" xfId="85"/>
    <cellStyle name="Comma  - Style2" xfId="86"/>
    <cellStyle name="Comma  - Style3" xfId="87"/>
    <cellStyle name="Comma  - Style4" xfId="88"/>
    <cellStyle name="Comma  - Style5" xfId="89"/>
    <cellStyle name="Comma  - Style6" xfId="90"/>
    <cellStyle name="Comma  - Style7" xfId="91"/>
    <cellStyle name="Comma  - Style8" xfId="92"/>
    <cellStyle name="Comma [1]" xfId="93"/>
    <cellStyle name="Comma [2]" xfId="94"/>
    <cellStyle name="Comma [3]" xfId="95"/>
    <cellStyle name="Comma 0.0" xfId="96"/>
    <cellStyle name="Comma 0.00" xfId="97"/>
    <cellStyle name="Comma 0.000" xfId="98"/>
    <cellStyle name="Comma 0.0000" xfId="99"/>
    <cellStyle name="Comma 2" xfId="100"/>
    <cellStyle name="Comma 2 2" xfId="101"/>
    <cellStyle name="Comma 3" xfId="102"/>
    <cellStyle name="Comma 3 2" xfId="103"/>
    <cellStyle name="Comma 4" xfId="361"/>
    <cellStyle name="Comma 5" xfId="363"/>
    <cellStyle name="Comma Input" xfId="104"/>
    <cellStyle name="Comma0" xfId="105"/>
    <cellStyle name="Company Name" xfId="106"/>
    <cellStyle name="Currency" xfId="107" builtinId="4"/>
    <cellStyle name="Currency [1]" xfId="108"/>
    <cellStyle name="Currency [2]" xfId="109"/>
    <cellStyle name="Currency [3]" xfId="110"/>
    <cellStyle name="Currency 0.0" xfId="111"/>
    <cellStyle name="Currency 0.00" xfId="112"/>
    <cellStyle name="Currency 0.000" xfId="113"/>
    <cellStyle name="Currency 0.0000" xfId="114"/>
    <cellStyle name="Currency 2" xfId="115"/>
    <cellStyle name="Currency 2 2" xfId="116"/>
    <cellStyle name="Currency 3" xfId="117"/>
    <cellStyle name="Currency 3 2" xfId="118"/>
    <cellStyle name="Currency 4" xfId="360"/>
    <cellStyle name="Currency Input" xfId="119"/>
    <cellStyle name="Currency0" xfId="120"/>
    <cellStyle name="d" xfId="121"/>
    <cellStyle name="d," xfId="122"/>
    <cellStyle name="d1" xfId="123"/>
    <cellStyle name="d1," xfId="124"/>
    <cellStyle name="d2" xfId="125"/>
    <cellStyle name="d2," xfId="126"/>
    <cellStyle name="d3" xfId="127"/>
    <cellStyle name="Dash" xfId="128"/>
    <cellStyle name="Date" xfId="129"/>
    <cellStyle name="Date [Abbreviated]" xfId="130"/>
    <cellStyle name="Date [Long Europe]" xfId="131"/>
    <cellStyle name="Date [Long U.S.]" xfId="132"/>
    <cellStyle name="Date [Short Europe]" xfId="133"/>
    <cellStyle name="Date [Short U.S.]" xfId="134"/>
    <cellStyle name="Date_ITCM 2010 Template" xfId="135"/>
    <cellStyle name="Define$0" xfId="136"/>
    <cellStyle name="Define$1" xfId="137"/>
    <cellStyle name="Define$2" xfId="138"/>
    <cellStyle name="Define0" xfId="139"/>
    <cellStyle name="Define1" xfId="140"/>
    <cellStyle name="Define1x" xfId="141"/>
    <cellStyle name="Define2" xfId="142"/>
    <cellStyle name="Define2x" xfId="143"/>
    <cellStyle name="Dollar" xfId="144"/>
    <cellStyle name="e" xfId="145"/>
    <cellStyle name="e1" xfId="146"/>
    <cellStyle name="e2" xfId="147"/>
    <cellStyle name="Euro" xfId="148"/>
    <cellStyle name="Explanatory Text" xfId="149" builtinId="53" customBuiltin="1"/>
    <cellStyle name="Fixed" xfId="150"/>
    <cellStyle name="FOOTER - Style1" xfId="151"/>
    <cellStyle name="g" xfId="152"/>
    <cellStyle name="general" xfId="153"/>
    <cellStyle name="General [C]" xfId="154"/>
    <cellStyle name="General [R]" xfId="155"/>
    <cellStyle name="Good" xfId="156" builtinId="26" customBuiltin="1"/>
    <cellStyle name="Green" xfId="157"/>
    <cellStyle name="grey" xfId="158"/>
    <cellStyle name="Header1" xfId="159"/>
    <cellStyle name="Header2" xfId="160"/>
    <cellStyle name="Heading" xfId="161"/>
    <cellStyle name="Heading 1" xfId="162" builtinId="16" customBuiltin="1"/>
    <cellStyle name="Heading 2" xfId="163" builtinId="17" customBuiltin="1"/>
    <cellStyle name="Heading 3" xfId="164" builtinId="18" customBuiltin="1"/>
    <cellStyle name="Heading 4" xfId="165" builtinId="19" customBuiltin="1"/>
    <cellStyle name="Heading No Underline" xfId="166"/>
    <cellStyle name="Heading With Underline" xfId="167"/>
    <cellStyle name="Heading1" xfId="168"/>
    <cellStyle name="Heading2" xfId="169"/>
    <cellStyle name="Headline" xfId="170"/>
    <cellStyle name="Highlight" xfId="171"/>
    <cellStyle name="in" xfId="172"/>
    <cellStyle name="Indented [0]" xfId="173"/>
    <cellStyle name="Indented [2]" xfId="174"/>
    <cellStyle name="Indented [4]" xfId="175"/>
    <cellStyle name="Indented [6]" xfId="176"/>
    <cellStyle name="Input" xfId="177" builtinId="20" customBuiltin="1"/>
    <cellStyle name="Input [yellow]" xfId="178"/>
    <cellStyle name="Input$0" xfId="179"/>
    <cellStyle name="Input$1" xfId="180"/>
    <cellStyle name="Input$2" xfId="181"/>
    <cellStyle name="Input0" xfId="182"/>
    <cellStyle name="Input1" xfId="183"/>
    <cellStyle name="Input1x" xfId="184"/>
    <cellStyle name="Input2" xfId="185"/>
    <cellStyle name="Input2x" xfId="186"/>
    <cellStyle name="lborder" xfId="187"/>
    <cellStyle name="LeftSubtitle" xfId="188"/>
    <cellStyle name="Linked Cell" xfId="189" builtinId="24" customBuiltin="1"/>
    <cellStyle name="m" xfId="190"/>
    <cellStyle name="m1" xfId="191"/>
    <cellStyle name="m2" xfId="192"/>
    <cellStyle name="m3" xfId="193"/>
    <cellStyle name="Multiple" xfId="194"/>
    <cellStyle name="Negative" xfId="195"/>
    <cellStyle name="Neutral" xfId="196" builtinId="28" customBuiltin="1"/>
    <cellStyle name="no dec" xfId="197"/>
    <cellStyle name="Normal" xfId="0" builtinId="0"/>
    <cellStyle name="Normal - Style1" xfId="198"/>
    <cellStyle name="Normal 2" xfId="199"/>
    <cellStyle name="Normal 202" xfId="365"/>
    <cellStyle name="Normal 3" xfId="200"/>
    <cellStyle name="Normal 3 2" xfId="201"/>
    <cellStyle name="Normal 3_ITC-Great Plains Heintz 6-24-08a" xfId="202"/>
    <cellStyle name="Normal 4" xfId="203"/>
    <cellStyle name="Normal 4 2" xfId="204"/>
    <cellStyle name="Normal 4_ITC-Great Plains Heintz 6-24-08a" xfId="205"/>
    <cellStyle name="Normal 5" xfId="358"/>
    <cellStyle name="Normal 6" xfId="362"/>
    <cellStyle name="Normal_Attachment GG (2)" xfId="206"/>
    <cellStyle name="Normal_Schedule O Info for Mike" xfId="207"/>
    <cellStyle name="Normal_Sheet1" xfId="208"/>
    <cellStyle name="Normal_Sheet3" xfId="209"/>
    <cellStyle name="Note" xfId="210" builtinId="10" customBuiltin="1"/>
    <cellStyle name="Output" xfId="211" builtinId="21" customBuiltin="1"/>
    <cellStyle name="Output1_Back" xfId="212"/>
    <cellStyle name="p" xfId="213"/>
    <cellStyle name="p_2010 Attachment O  GG_082709" xfId="214"/>
    <cellStyle name="p_2010 Attachment O Template Supporting Work Papers_ITC Midwest" xfId="215"/>
    <cellStyle name="p_2010 Attachment O Template Supporting Work Papers_ITCTransmission" xfId="216"/>
    <cellStyle name="p_2010 Attachment O Template Supporting Work Papers_METC" xfId="217"/>
    <cellStyle name="p_2Mod11" xfId="218"/>
    <cellStyle name="p_aavidmod11.xls Chart 1" xfId="219"/>
    <cellStyle name="p_aavidmod11.xls Chart 2" xfId="220"/>
    <cellStyle name="p_Attachment O &amp; GG" xfId="221"/>
    <cellStyle name="p_charts for capm" xfId="222"/>
    <cellStyle name="p_DCF" xfId="223"/>
    <cellStyle name="p_DCF_2Mod11" xfId="224"/>
    <cellStyle name="p_DCF_aavidmod11.xls Chart 1" xfId="225"/>
    <cellStyle name="p_DCF_aavidmod11.xls Chart 2" xfId="226"/>
    <cellStyle name="p_DCF_charts for capm" xfId="227"/>
    <cellStyle name="p_DCF_DCF5" xfId="228"/>
    <cellStyle name="p_DCF_Template2" xfId="229"/>
    <cellStyle name="p_DCF_Template2_1" xfId="230"/>
    <cellStyle name="p_DCF_VERA" xfId="231"/>
    <cellStyle name="p_DCF_VERA_1" xfId="232"/>
    <cellStyle name="p_DCF_VERA_1_Template2" xfId="233"/>
    <cellStyle name="p_DCF_VERA_aavidmod11.xls Chart 2" xfId="234"/>
    <cellStyle name="p_DCF_VERA_Model02" xfId="235"/>
    <cellStyle name="p_DCF_VERA_Template2" xfId="236"/>
    <cellStyle name="p_DCF_VERA_VERA" xfId="237"/>
    <cellStyle name="p_DCF_VERA_VERA_1" xfId="238"/>
    <cellStyle name="p_DCF_VERA_VERA_2" xfId="239"/>
    <cellStyle name="p_DCF_VERA_VERA_Template2" xfId="240"/>
    <cellStyle name="p_DCF5" xfId="241"/>
    <cellStyle name="p_ITC Great Plains Formula 1-12-09a" xfId="242"/>
    <cellStyle name="p_ITCM 2010 Template" xfId="243"/>
    <cellStyle name="p_ITCMW 2009 Rate" xfId="244"/>
    <cellStyle name="p_ITCMW 2010 Rate_083109" xfId="245"/>
    <cellStyle name="p_ITCOP 2010 Rate_083109" xfId="246"/>
    <cellStyle name="p_ITCT 2009 Rate" xfId="247"/>
    <cellStyle name="p_ITCT New 2010 Attachment O &amp; GG_111209NL" xfId="248"/>
    <cellStyle name="p_METC 2010 Rate_083109" xfId="249"/>
    <cellStyle name="p_Template2" xfId="250"/>
    <cellStyle name="p_Template2_1" xfId="251"/>
    <cellStyle name="p_VERA" xfId="252"/>
    <cellStyle name="p_VERA_1" xfId="253"/>
    <cellStyle name="p_VERA_1_Template2" xfId="254"/>
    <cellStyle name="p_VERA_aavidmod11.xls Chart 2" xfId="255"/>
    <cellStyle name="p_VERA_Model02" xfId="256"/>
    <cellStyle name="p_VERA_Template2" xfId="257"/>
    <cellStyle name="p_VERA_VERA" xfId="258"/>
    <cellStyle name="p_VERA_VERA_1" xfId="259"/>
    <cellStyle name="p_VERA_VERA_2" xfId="260"/>
    <cellStyle name="p_VERA_VERA_Template2" xfId="261"/>
    <cellStyle name="p1" xfId="262"/>
    <cellStyle name="p2" xfId="263"/>
    <cellStyle name="p3" xfId="264"/>
    <cellStyle name="Percent %" xfId="265"/>
    <cellStyle name="Percent % Long Underline" xfId="266"/>
    <cellStyle name="Percent (0)" xfId="267"/>
    <cellStyle name="Percent [0]" xfId="268"/>
    <cellStyle name="Percent [1]" xfId="269"/>
    <cellStyle name="Percent [2]" xfId="270"/>
    <cellStyle name="Percent [3]" xfId="271"/>
    <cellStyle name="Percent 0.0%" xfId="272"/>
    <cellStyle name="Percent 0.0% Long Underline" xfId="273"/>
    <cellStyle name="Percent 0.00%" xfId="274"/>
    <cellStyle name="Percent 0.00% Long Underline" xfId="275"/>
    <cellStyle name="Percent 0.000%" xfId="276"/>
    <cellStyle name="Percent 0.000% Long Underline" xfId="277"/>
    <cellStyle name="Percent 0.0000%" xfId="278"/>
    <cellStyle name="Percent 0.0000% Long Underline" xfId="279"/>
    <cellStyle name="Percent 2" xfId="280"/>
    <cellStyle name="Percent 2 2" xfId="281"/>
    <cellStyle name="Percent 3" xfId="282"/>
    <cellStyle name="Percent 3 2" xfId="283"/>
    <cellStyle name="Percent 4" xfId="359"/>
    <cellStyle name="Percent 5" xfId="364"/>
    <cellStyle name="Percent Input" xfId="284"/>
    <cellStyle name="Percent0" xfId="285"/>
    <cellStyle name="Percent1" xfId="286"/>
    <cellStyle name="Percent2" xfId="287"/>
    <cellStyle name="PSChar" xfId="288"/>
    <cellStyle name="PSDate" xfId="289"/>
    <cellStyle name="PSDec" xfId="290"/>
    <cellStyle name="PSdesc" xfId="291"/>
    <cellStyle name="PSHeading" xfId="292"/>
    <cellStyle name="PSInt" xfId="293"/>
    <cellStyle name="PSSpacer" xfId="294"/>
    <cellStyle name="PStest" xfId="295"/>
    <cellStyle name="R00A" xfId="296"/>
    <cellStyle name="R00B" xfId="297"/>
    <cellStyle name="R00L" xfId="298"/>
    <cellStyle name="R01A" xfId="299"/>
    <cellStyle name="R01B" xfId="300"/>
    <cellStyle name="R01H" xfId="301"/>
    <cellStyle name="R01L" xfId="302"/>
    <cellStyle name="R02A" xfId="303"/>
    <cellStyle name="R02B" xfId="304"/>
    <cellStyle name="R02H" xfId="305"/>
    <cellStyle name="R02L" xfId="306"/>
    <cellStyle name="R03A" xfId="307"/>
    <cellStyle name="R03B" xfId="308"/>
    <cellStyle name="R03H" xfId="309"/>
    <cellStyle name="R03L" xfId="310"/>
    <cellStyle name="R04A" xfId="311"/>
    <cellStyle name="R04B" xfId="312"/>
    <cellStyle name="R04H" xfId="313"/>
    <cellStyle name="R04L" xfId="314"/>
    <cellStyle name="R05A" xfId="315"/>
    <cellStyle name="R05B" xfId="316"/>
    <cellStyle name="R05H" xfId="317"/>
    <cellStyle name="R05L" xfId="318"/>
    <cellStyle name="R06A" xfId="319"/>
    <cellStyle name="R06B" xfId="320"/>
    <cellStyle name="R06H" xfId="321"/>
    <cellStyle name="R06L" xfId="322"/>
    <cellStyle name="R07A" xfId="323"/>
    <cellStyle name="R07B" xfId="324"/>
    <cellStyle name="R07H" xfId="325"/>
    <cellStyle name="R07L" xfId="326"/>
    <cellStyle name="rborder" xfId="327"/>
    <cellStyle name="red" xfId="328"/>
    <cellStyle name="s_HardInc " xfId="329"/>
    <cellStyle name="s_HardInc _ITC Great Plains Formula 1-12-09a" xfId="330"/>
    <cellStyle name="scenario" xfId="331"/>
    <cellStyle name="Sheetmult" xfId="332"/>
    <cellStyle name="Shtmultx" xfId="333"/>
    <cellStyle name="Style 1" xfId="334"/>
    <cellStyle name="STYLE1" xfId="335"/>
    <cellStyle name="STYLE2" xfId="336"/>
    <cellStyle name="TableHeading" xfId="337"/>
    <cellStyle name="tb" xfId="338"/>
    <cellStyle name="Tickmark" xfId="339"/>
    <cellStyle name="Title" xfId="340" builtinId="15" customBuiltin="1"/>
    <cellStyle name="Title1" xfId="341"/>
    <cellStyle name="top" xfId="342"/>
    <cellStyle name="Total" xfId="343" builtinId="25" customBuiltin="1"/>
    <cellStyle name="w" xfId="344"/>
    <cellStyle name="Warning Text" xfId="345" builtinId="11" customBuiltin="1"/>
    <cellStyle name="XComma" xfId="346"/>
    <cellStyle name="XComma 0.0" xfId="347"/>
    <cellStyle name="XComma 0.00" xfId="348"/>
    <cellStyle name="XComma 0.000" xfId="349"/>
    <cellStyle name="XCurrency" xfId="350"/>
    <cellStyle name="XCurrency 0.0" xfId="351"/>
    <cellStyle name="XCurrency 0.00" xfId="352"/>
    <cellStyle name="XCurrency 0.000" xfId="353"/>
    <cellStyle name="yra" xfId="354"/>
    <cellStyle name="yrActual" xfId="355"/>
    <cellStyle name="yre" xfId="356"/>
    <cellStyle name="yrExpect" xfId="35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06"/>
  <sheetViews>
    <sheetView topLeftCell="A55" zoomScale="70" zoomScaleNormal="70" workbookViewId="0">
      <selection activeCell="P94" sqref="P94"/>
    </sheetView>
  </sheetViews>
  <sheetFormatPr defaultRowHeight="15"/>
  <cols>
    <col min="1" max="1" width="7.7109375" style="101" customWidth="1"/>
    <col min="2" max="2" width="1.85546875" style="101" customWidth="1"/>
    <col min="3" max="3" width="13.5703125" style="101" customWidth="1"/>
    <col min="4" max="4" width="13.140625" style="101" customWidth="1"/>
    <col min="5" max="5" width="13.7109375" style="101" customWidth="1"/>
    <col min="6" max="6" width="16.5703125" style="101" customWidth="1"/>
    <col min="7" max="7" width="17.42578125" style="101" customWidth="1"/>
    <col min="8" max="8" width="18.5703125" style="101" customWidth="1"/>
    <col min="9" max="9" width="15.85546875" style="101" customWidth="1"/>
    <col min="10" max="10" width="18.140625" style="101" customWidth="1"/>
    <col min="11" max="11" width="15.7109375" style="101" customWidth="1"/>
    <col min="12" max="12" width="15.85546875" style="101" customWidth="1"/>
    <col min="13" max="13" width="16.28515625" style="101" customWidth="1"/>
    <col min="14" max="14" width="16.42578125" style="101" customWidth="1"/>
    <col min="15" max="15" width="16" style="101" customWidth="1"/>
    <col min="16" max="16" width="20.5703125" style="101" customWidth="1"/>
    <col min="17" max="17" width="15.85546875" style="101" customWidth="1"/>
    <col min="18" max="18" width="17.85546875" style="101" customWidth="1"/>
    <col min="19" max="19" width="2.42578125" style="101" customWidth="1"/>
    <col min="20" max="20" width="16.7109375" style="101" customWidth="1"/>
    <col min="21" max="16384" width="9.140625" style="101"/>
  </cols>
  <sheetData>
    <row r="1" spans="1:69">
      <c r="R1" s="166"/>
    </row>
    <row r="2" spans="1:69">
      <c r="R2" s="166"/>
    </row>
    <row r="4" spans="1:69">
      <c r="R4" s="166" t="s">
        <v>258</v>
      </c>
    </row>
    <row r="5" spans="1:69">
      <c r="C5" s="202" t="s">
        <v>257</v>
      </c>
      <c r="D5" s="202"/>
      <c r="E5" s="202"/>
      <c r="F5" s="202"/>
      <c r="G5" s="202"/>
      <c r="H5" s="202"/>
      <c r="I5" s="202"/>
      <c r="J5" s="204" t="s">
        <v>256</v>
      </c>
      <c r="K5" s="204"/>
      <c r="L5" s="202"/>
      <c r="M5" s="202"/>
      <c r="N5" s="202"/>
      <c r="O5" s="201"/>
      <c r="Q5" s="142"/>
      <c r="R5" s="203" t="s">
        <v>260</v>
      </c>
      <c r="S5" s="139"/>
      <c r="T5" s="198"/>
      <c r="U5" s="198"/>
      <c r="V5" s="139"/>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row>
    <row r="6" spans="1:69">
      <c r="C6" s="202"/>
      <c r="D6" s="202"/>
      <c r="E6" s="202"/>
      <c r="F6" s="202"/>
      <c r="G6" s="202"/>
      <c r="H6" s="104" t="s">
        <v>184</v>
      </c>
      <c r="I6" s="104"/>
      <c r="J6" s="104" t="s">
        <v>255</v>
      </c>
      <c r="K6" s="104"/>
      <c r="L6" s="104"/>
      <c r="M6" s="104"/>
      <c r="N6" s="104"/>
      <c r="O6" s="201"/>
      <c r="Q6" s="142"/>
      <c r="R6" s="201"/>
      <c r="S6" s="139"/>
      <c r="T6" s="200"/>
      <c r="U6" s="198"/>
      <c r="V6" s="139"/>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row>
    <row r="7" spans="1:69">
      <c r="C7" s="142"/>
      <c r="D7" s="142"/>
      <c r="E7" s="142"/>
      <c r="F7" s="142"/>
      <c r="G7" s="142"/>
      <c r="H7" s="142"/>
      <c r="I7" s="142"/>
      <c r="J7" s="142"/>
      <c r="K7" s="142"/>
      <c r="L7" s="142"/>
      <c r="M7" s="142"/>
      <c r="N7" s="142"/>
      <c r="O7" s="142"/>
      <c r="Q7" s="142"/>
      <c r="R7" s="142" t="s">
        <v>254</v>
      </c>
      <c r="S7" s="139"/>
      <c r="T7" s="198"/>
      <c r="U7" s="198"/>
      <c r="V7" s="139"/>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row>
    <row r="8" spans="1:69">
      <c r="A8" s="164"/>
      <c r="C8" s="142"/>
      <c r="D8" s="142"/>
      <c r="E8" s="142"/>
      <c r="F8" s="142"/>
      <c r="G8" s="142"/>
      <c r="H8" s="142"/>
      <c r="I8" s="142"/>
      <c r="J8" s="199" t="s">
        <v>45</v>
      </c>
      <c r="K8" s="199"/>
      <c r="L8" s="142"/>
      <c r="M8" s="142"/>
      <c r="N8" s="142"/>
      <c r="O8" s="142"/>
      <c r="P8" s="142"/>
      <c r="Q8" s="142"/>
      <c r="R8" s="142"/>
      <c r="S8" s="139"/>
      <c r="T8" s="198"/>
      <c r="U8" s="198"/>
      <c r="V8" s="139"/>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row>
    <row r="9" spans="1:69">
      <c r="A9" s="164"/>
      <c r="C9" s="142"/>
      <c r="D9" s="142"/>
      <c r="E9" s="142"/>
      <c r="F9" s="142"/>
      <c r="G9" s="142"/>
      <c r="H9" s="142"/>
      <c r="I9" s="142"/>
      <c r="J9" s="197"/>
      <c r="K9" s="197"/>
      <c r="L9" s="142"/>
      <c r="M9" s="142"/>
      <c r="N9" s="142"/>
      <c r="O9" s="142"/>
      <c r="P9" s="142"/>
      <c r="Q9" s="142"/>
      <c r="R9" s="142"/>
      <c r="S9" s="139"/>
      <c r="T9" s="198"/>
      <c r="U9" s="198"/>
      <c r="V9" s="139"/>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row>
    <row r="10" spans="1:69">
      <c r="A10" s="164"/>
      <c r="C10" s="142" t="s">
        <v>253</v>
      </c>
      <c r="D10" s="142"/>
      <c r="E10" s="142"/>
      <c r="F10" s="142"/>
      <c r="G10" s="142"/>
      <c r="H10" s="142"/>
      <c r="I10" s="142"/>
      <c r="J10" s="197"/>
      <c r="K10" s="197"/>
      <c r="L10" s="142"/>
      <c r="M10" s="142"/>
      <c r="N10" s="142"/>
      <c r="O10" s="142"/>
      <c r="P10" s="142"/>
      <c r="Q10" s="142"/>
      <c r="R10" s="142"/>
      <c r="S10" s="139"/>
      <c r="T10" s="198"/>
      <c r="U10" s="198"/>
      <c r="V10" s="139"/>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row>
    <row r="11" spans="1:69">
      <c r="A11" s="164"/>
      <c r="C11" s="142" t="s">
        <v>252</v>
      </c>
      <c r="D11" s="142"/>
      <c r="E11" s="142"/>
      <c r="F11" s="142"/>
      <c r="G11" s="142"/>
      <c r="H11" s="142"/>
      <c r="I11" s="142"/>
      <c r="J11" s="197"/>
      <c r="K11" s="197"/>
      <c r="P11" s="142"/>
      <c r="Q11" s="142"/>
      <c r="R11" s="142"/>
      <c r="S11" s="139"/>
      <c r="T11" s="139"/>
      <c r="U11" s="139"/>
      <c r="V11" s="139"/>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row>
    <row r="12" spans="1:69">
      <c r="A12" s="164"/>
      <c r="C12" s="142"/>
      <c r="D12" s="142"/>
      <c r="E12" s="142"/>
      <c r="F12" s="142"/>
      <c r="G12" s="142"/>
      <c r="H12" s="142"/>
      <c r="I12" s="142"/>
      <c r="J12" s="142"/>
      <c r="K12" s="142"/>
      <c r="P12" s="196"/>
      <c r="Q12" s="142"/>
      <c r="R12" s="142"/>
      <c r="S12" s="139"/>
      <c r="T12" s="139"/>
      <c r="U12" s="139"/>
      <c r="V12" s="139"/>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row>
    <row r="13" spans="1:69">
      <c r="C13" s="195" t="s">
        <v>181</v>
      </c>
      <c r="D13" s="195"/>
      <c r="E13" s="195"/>
      <c r="F13" s="195"/>
      <c r="G13" s="195"/>
      <c r="H13" s="195" t="s">
        <v>180</v>
      </c>
      <c r="I13" s="195"/>
      <c r="J13" s="195" t="s">
        <v>179</v>
      </c>
      <c r="K13" s="195"/>
      <c r="L13" s="121" t="s">
        <v>178</v>
      </c>
      <c r="Q13" s="104"/>
      <c r="R13" s="121"/>
      <c r="S13" s="138"/>
      <c r="T13" s="121"/>
      <c r="U13" s="138"/>
      <c r="V13" s="137"/>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row>
    <row r="14" spans="1:69" ht="15.75">
      <c r="C14" s="119"/>
      <c r="D14" s="119"/>
      <c r="E14" s="119"/>
      <c r="F14" s="119"/>
      <c r="G14" s="119"/>
      <c r="H14" s="172" t="s">
        <v>251</v>
      </c>
      <c r="I14" s="172"/>
      <c r="J14" s="104"/>
      <c r="K14" s="104"/>
      <c r="Q14" s="104"/>
      <c r="S14" s="138"/>
      <c r="T14" s="167"/>
      <c r="U14" s="167"/>
      <c r="V14" s="137"/>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row>
    <row r="15" spans="1:69" ht="15.75">
      <c r="A15" s="164" t="s">
        <v>88</v>
      </c>
      <c r="C15" s="119"/>
      <c r="D15" s="119"/>
      <c r="E15" s="119"/>
      <c r="F15" s="119"/>
      <c r="G15" s="119"/>
      <c r="H15" s="194" t="s">
        <v>250</v>
      </c>
      <c r="I15" s="194"/>
      <c r="J15" s="193" t="s">
        <v>249</v>
      </c>
      <c r="K15" s="193"/>
      <c r="L15" s="193" t="s">
        <v>248</v>
      </c>
      <c r="Q15" s="104"/>
      <c r="S15" s="139"/>
      <c r="T15" s="192"/>
      <c r="U15" s="167"/>
      <c r="V15" s="137"/>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row>
    <row r="16" spans="1:69" ht="15.75">
      <c r="A16" s="164" t="s">
        <v>80</v>
      </c>
      <c r="C16" s="163"/>
      <c r="D16" s="163"/>
      <c r="E16" s="163"/>
      <c r="F16" s="163"/>
      <c r="G16" s="163"/>
      <c r="H16" s="104"/>
      <c r="I16" s="104"/>
      <c r="J16" s="104"/>
      <c r="K16" s="104"/>
      <c r="L16" s="104"/>
      <c r="Q16" s="104"/>
      <c r="R16" s="104"/>
      <c r="S16" s="139"/>
      <c r="T16" s="138"/>
      <c r="U16" s="138"/>
      <c r="V16" s="137"/>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row>
    <row r="17" spans="1:69" ht="15.75">
      <c r="A17" s="191"/>
      <c r="C17" s="119"/>
      <c r="D17" s="119"/>
      <c r="E17" s="119"/>
      <c r="F17" s="119"/>
      <c r="G17" s="119"/>
      <c r="H17" s="104"/>
      <c r="I17" s="104"/>
      <c r="J17" s="104"/>
      <c r="K17" s="104"/>
      <c r="L17" s="104"/>
      <c r="Q17" s="104"/>
      <c r="R17" s="104"/>
      <c r="S17" s="139"/>
      <c r="T17" s="138"/>
      <c r="U17" s="138"/>
      <c r="V17" s="137"/>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row>
    <row r="18" spans="1:69">
      <c r="A18" s="185">
        <v>1</v>
      </c>
      <c r="C18" s="119" t="s">
        <v>247</v>
      </c>
      <c r="D18" s="119"/>
      <c r="E18" s="119"/>
      <c r="F18" s="119"/>
      <c r="G18" s="119"/>
      <c r="H18" s="175" t="s">
        <v>246</v>
      </c>
      <c r="I18" s="175"/>
      <c r="J18" s="179">
        <f>247074682+30130637</f>
        <v>277205319</v>
      </c>
      <c r="K18" s="104"/>
      <c r="Q18" s="104"/>
      <c r="R18" s="104"/>
      <c r="S18" s="139"/>
      <c r="T18" s="138"/>
      <c r="U18" s="138"/>
      <c r="V18" s="137"/>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3"/>
      <c r="BP18" s="113"/>
      <c r="BQ18" s="113"/>
    </row>
    <row r="19" spans="1:69">
      <c r="A19" s="185" t="s">
        <v>134</v>
      </c>
      <c r="C19" s="119" t="s">
        <v>245</v>
      </c>
      <c r="D19" s="119"/>
      <c r="E19" s="119"/>
      <c r="F19" s="119"/>
      <c r="G19" s="119"/>
      <c r="H19" s="175" t="s">
        <v>244</v>
      </c>
      <c r="I19" s="175"/>
      <c r="J19" s="189">
        <v>90619715</v>
      </c>
      <c r="K19" s="188"/>
      <c r="Q19" s="104"/>
      <c r="R19" s="104"/>
      <c r="S19" s="139"/>
      <c r="T19" s="138"/>
      <c r="U19" s="138"/>
      <c r="V19" s="137"/>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row>
    <row r="20" spans="1:69">
      <c r="A20" s="185">
        <v>2</v>
      </c>
      <c r="C20" s="119" t="s">
        <v>243</v>
      </c>
      <c r="D20" s="119"/>
      <c r="E20" s="119"/>
      <c r="F20" s="119"/>
      <c r="G20" s="119"/>
      <c r="H20" s="175" t="s">
        <v>242</v>
      </c>
      <c r="I20" s="175"/>
      <c r="J20" s="186">
        <f>J18-J19</f>
        <v>186585604</v>
      </c>
      <c r="K20" s="190"/>
      <c r="Q20" s="104"/>
      <c r="R20" s="104"/>
      <c r="S20" s="139"/>
      <c r="T20" s="138"/>
      <c r="U20" s="138"/>
      <c r="V20" s="137"/>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row>
    <row r="21" spans="1:69">
      <c r="A21" s="185"/>
      <c r="H21" s="175"/>
      <c r="I21" s="175"/>
      <c r="Q21" s="104"/>
      <c r="R21" s="104"/>
      <c r="S21" s="139"/>
      <c r="T21" s="138"/>
      <c r="U21" s="138"/>
      <c r="V21" s="137"/>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row>
    <row r="22" spans="1:69">
      <c r="A22" s="185"/>
      <c r="C22" s="119" t="s">
        <v>241</v>
      </c>
      <c r="D22" s="119"/>
      <c r="E22" s="119"/>
      <c r="F22" s="119"/>
      <c r="G22" s="119"/>
      <c r="H22" s="175"/>
      <c r="I22" s="175"/>
      <c r="J22" s="104"/>
      <c r="K22" s="104"/>
      <c r="L22" s="104"/>
      <c r="Q22" s="104"/>
      <c r="R22" s="104"/>
      <c r="S22" s="138"/>
      <c r="T22" s="138"/>
      <c r="U22" s="138"/>
      <c r="V22" s="137"/>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row>
    <row r="23" spans="1:69">
      <c r="A23" s="185">
        <v>3</v>
      </c>
      <c r="C23" s="119" t="s">
        <v>240</v>
      </c>
      <c r="D23" s="119"/>
      <c r="E23" s="119"/>
      <c r="F23" s="119"/>
      <c r="G23" s="119"/>
      <c r="H23" s="175" t="s">
        <v>239</v>
      </c>
      <c r="I23" s="175"/>
      <c r="J23" s="179">
        <v>10552238</v>
      </c>
      <c r="K23" s="104"/>
      <c r="Q23" s="104"/>
      <c r="R23" s="104"/>
      <c r="S23" s="138"/>
      <c r="T23" s="138"/>
      <c r="U23" s="138"/>
      <c r="V23" s="137"/>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row>
    <row r="24" spans="1:69">
      <c r="A24" s="185" t="s">
        <v>238</v>
      </c>
      <c r="C24" s="119" t="s">
        <v>237</v>
      </c>
      <c r="D24" s="119"/>
      <c r="E24" s="119"/>
      <c r="F24" s="119"/>
      <c r="G24" s="119"/>
      <c r="H24" s="175" t="s">
        <v>236</v>
      </c>
      <c r="I24" s="175"/>
      <c r="J24" s="179">
        <v>30363901</v>
      </c>
      <c r="K24" s="104"/>
      <c r="Q24" s="104"/>
      <c r="R24" s="104"/>
      <c r="S24" s="138"/>
      <c r="T24" s="138"/>
      <c r="U24" s="138"/>
      <c r="V24" s="137"/>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row>
    <row r="25" spans="1:69">
      <c r="A25" s="185" t="s">
        <v>235</v>
      </c>
      <c r="C25" s="119" t="s">
        <v>234</v>
      </c>
      <c r="D25" s="119"/>
      <c r="E25" s="119"/>
      <c r="F25" s="119"/>
      <c r="G25" s="119"/>
      <c r="H25" s="175" t="s">
        <v>233</v>
      </c>
      <c r="I25" s="175"/>
      <c r="J25" s="179">
        <v>563657</v>
      </c>
      <c r="K25" s="104"/>
      <c r="Q25" s="104"/>
      <c r="R25" s="104"/>
      <c r="S25" s="138"/>
      <c r="T25" s="138"/>
      <c r="U25" s="138"/>
      <c r="V25" s="137"/>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3"/>
    </row>
    <row r="26" spans="1:69">
      <c r="A26" s="185" t="s">
        <v>232</v>
      </c>
      <c r="C26" s="119" t="s">
        <v>231</v>
      </c>
      <c r="D26" s="119"/>
      <c r="E26" s="119"/>
      <c r="F26" s="119"/>
      <c r="G26" s="119"/>
      <c r="H26" s="175" t="s">
        <v>230</v>
      </c>
      <c r="I26" s="175"/>
      <c r="J26" s="189">
        <v>22456084</v>
      </c>
      <c r="K26" s="188"/>
      <c r="Q26" s="104"/>
      <c r="R26" s="104"/>
      <c r="S26" s="138"/>
      <c r="T26" s="138"/>
      <c r="U26" s="138"/>
      <c r="V26" s="137"/>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row>
    <row r="27" spans="1:69">
      <c r="A27" s="185" t="s">
        <v>229</v>
      </c>
      <c r="C27" s="119" t="s">
        <v>228</v>
      </c>
      <c r="D27" s="119"/>
      <c r="E27" s="119"/>
      <c r="F27" s="119"/>
      <c r="G27" s="119"/>
      <c r="H27" s="175" t="s">
        <v>227</v>
      </c>
      <c r="I27" s="175"/>
      <c r="J27" s="186">
        <f>J24-(J25+J26)</f>
        <v>7344160</v>
      </c>
      <c r="K27" s="104"/>
      <c r="Q27" s="104"/>
      <c r="R27" s="104"/>
      <c r="S27" s="138"/>
      <c r="T27" s="138"/>
      <c r="U27" s="138"/>
      <c r="V27" s="137"/>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row>
    <row r="28" spans="1:69">
      <c r="A28" s="185"/>
      <c r="C28" s="119"/>
      <c r="D28" s="119"/>
      <c r="E28" s="119"/>
      <c r="F28" s="119"/>
      <c r="G28" s="119"/>
      <c r="H28" s="175"/>
      <c r="I28" s="175"/>
      <c r="J28" s="104"/>
      <c r="K28" s="104"/>
      <c r="Q28" s="104"/>
      <c r="R28" s="104"/>
      <c r="S28" s="138"/>
      <c r="T28" s="138"/>
      <c r="U28" s="138"/>
      <c r="V28" s="137"/>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row>
    <row r="29" spans="1:69" ht="15.75">
      <c r="A29" s="185">
        <v>4</v>
      </c>
      <c r="C29" s="163" t="s">
        <v>226</v>
      </c>
      <c r="D29" s="163"/>
      <c r="E29" s="163"/>
      <c r="F29" s="163"/>
      <c r="G29" s="119"/>
      <c r="H29" s="175" t="s">
        <v>225</v>
      </c>
      <c r="I29" s="175"/>
      <c r="J29" s="103">
        <f>IF(J27=0,0,J27/J19)</f>
        <v>8.1043733143499733E-2</v>
      </c>
      <c r="K29" s="103"/>
      <c r="L29" s="187">
        <f>J29</f>
        <v>8.1043733143499733E-2</v>
      </c>
      <c r="Q29" s="104"/>
      <c r="R29" s="104"/>
      <c r="S29" s="138"/>
      <c r="T29" s="138"/>
      <c r="U29" s="138"/>
      <c r="V29" s="137"/>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row>
    <row r="30" spans="1:69">
      <c r="A30" s="185"/>
      <c r="C30" s="119"/>
      <c r="D30" s="119"/>
      <c r="E30" s="119"/>
      <c r="F30" s="119"/>
      <c r="G30" s="119"/>
      <c r="H30" s="175"/>
      <c r="I30" s="175"/>
      <c r="J30" s="104"/>
      <c r="K30" s="104"/>
      <c r="Q30" s="104"/>
      <c r="R30" s="104"/>
      <c r="S30" s="138"/>
      <c r="T30" s="138"/>
      <c r="U30" s="138"/>
      <c r="V30" s="137"/>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row>
    <row r="31" spans="1:69">
      <c r="A31" s="185"/>
      <c r="C31" s="119"/>
      <c r="D31" s="119"/>
      <c r="E31" s="119"/>
      <c r="F31" s="119"/>
      <c r="G31" s="119"/>
      <c r="H31" s="175"/>
      <c r="I31" s="175"/>
      <c r="J31" s="104"/>
      <c r="K31" s="104"/>
      <c r="Q31" s="104"/>
      <c r="R31" s="104"/>
      <c r="S31" s="138"/>
      <c r="T31" s="138"/>
      <c r="U31" s="138"/>
      <c r="V31" s="137"/>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row>
    <row r="32" spans="1:69" ht="15.75">
      <c r="A32" s="185"/>
      <c r="C32" s="119" t="s">
        <v>224</v>
      </c>
      <c r="D32" s="119"/>
      <c r="E32" s="119"/>
      <c r="F32" s="119"/>
      <c r="G32" s="119"/>
      <c r="H32" s="175"/>
      <c r="I32" s="175"/>
      <c r="J32" s="106"/>
      <c r="K32" s="106"/>
      <c r="L32" s="134"/>
      <c r="Q32" s="104"/>
      <c r="R32" s="103"/>
      <c r="S32" s="152"/>
      <c r="T32" s="182"/>
      <c r="U32" s="138"/>
      <c r="V32" s="137"/>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row>
    <row r="33" spans="1:69" ht="15.75">
      <c r="A33" s="185" t="s">
        <v>223</v>
      </c>
      <c r="C33" s="119" t="s">
        <v>222</v>
      </c>
      <c r="D33" s="119"/>
      <c r="E33" s="119"/>
      <c r="F33" s="119"/>
      <c r="G33" s="119"/>
      <c r="H33" s="175" t="s">
        <v>221</v>
      </c>
      <c r="I33" s="175"/>
      <c r="J33" s="186">
        <f>J23-J27</f>
        <v>3208078</v>
      </c>
      <c r="K33" s="106"/>
      <c r="L33" s="134"/>
      <c r="Q33" s="104"/>
      <c r="R33" s="103"/>
      <c r="S33" s="152"/>
      <c r="T33" s="182"/>
      <c r="U33" s="138"/>
      <c r="V33" s="137"/>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row>
    <row r="34" spans="1:69" ht="15.75">
      <c r="A34" s="185" t="s">
        <v>220</v>
      </c>
      <c r="C34" s="119" t="s">
        <v>219</v>
      </c>
      <c r="D34" s="119"/>
      <c r="E34" s="119"/>
      <c r="F34" s="119"/>
      <c r="G34" s="119"/>
      <c r="H34" s="175" t="s">
        <v>218</v>
      </c>
      <c r="I34" s="175"/>
      <c r="J34" s="106">
        <f>IF(J33=0,0,J33/J18)</f>
        <v>1.1572930893147834E-2</v>
      </c>
      <c r="K34" s="106"/>
      <c r="L34" s="134">
        <f>J34</f>
        <v>1.1572930893147834E-2</v>
      </c>
      <c r="Q34" s="104"/>
      <c r="R34" s="103"/>
      <c r="S34" s="152"/>
      <c r="T34" s="182"/>
      <c r="U34" s="138"/>
      <c r="V34" s="137"/>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row>
    <row r="35" spans="1:69" ht="15.75">
      <c r="A35" s="185"/>
      <c r="C35" s="119"/>
      <c r="D35" s="119"/>
      <c r="E35" s="119"/>
      <c r="F35" s="119"/>
      <c r="G35" s="119"/>
      <c r="H35" s="175"/>
      <c r="I35" s="175"/>
      <c r="J35" s="106"/>
      <c r="K35" s="106"/>
      <c r="L35" s="134"/>
      <c r="Q35" s="104"/>
      <c r="R35" s="103"/>
      <c r="S35" s="152"/>
      <c r="T35" s="182"/>
      <c r="U35" s="138"/>
      <c r="V35" s="137"/>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row>
    <row r="36" spans="1:69" ht="15.75">
      <c r="A36" s="108"/>
      <c r="B36" s="113"/>
      <c r="C36" s="119" t="s">
        <v>217</v>
      </c>
      <c r="D36" s="119"/>
      <c r="E36" s="119"/>
      <c r="F36" s="119"/>
      <c r="G36" s="119"/>
      <c r="H36" s="107"/>
      <c r="I36" s="107"/>
      <c r="J36" s="104"/>
      <c r="K36" s="104"/>
      <c r="L36" s="104"/>
      <c r="N36" s="113"/>
      <c r="O36" s="113"/>
      <c r="Q36" s="104"/>
      <c r="R36" s="103"/>
      <c r="S36" s="152"/>
      <c r="T36" s="182"/>
      <c r="U36" s="138"/>
      <c r="V36" s="137"/>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row>
    <row r="37" spans="1:69" ht="15.75">
      <c r="A37" s="108" t="s">
        <v>216</v>
      </c>
      <c r="B37" s="113"/>
      <c r="C37" s="119" t="s">
        <v>215</v>
      </c>
      <c r="D37" s="119"/>
      <c r="E37" s="119"/>
      <c r="F37" s="119"/>
      <c r="G37" s="119"/>
      <c r="H37" s="175" t="s">
        <v>214</v>
      </c>
      <c r="I37" s="175"/>
      <c r="J37" s="179">
        <f>101919+153226</f>
        <v>255145</v>
      </c>
      <c r="K37" s="104"/>
      <c r="L37" s="113"/>
      <c r="N37" s="113"/>
      <c r="O37" s="113"/>
      <c r="Q37" s="104"/>
      <c r="R37" s="103"/>
      <c r="S37" s="152"/>
      <c r="T37" s="182"/>
      <c r="U37" s="138"/>
      <c r="V37" s="137"/>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row>
    <row r="38" spans="1:69" ht="15.75">
      <c r="A38" s="108" t="s">
        <v>213</v>
      </c>
      <c r="B38" s="113"/>
      <c r="C38" s="119" t="s">
        <v>212</v>
      </c>
      <c r="D38" s="119"/>
      <c r="E38" s="119"/>
      <c r="F38" s="119"/>
      <c r="G38" s="119"/>
      <c r="H38" s="175" t="s">
        <v>211</v>
      </c>
      <c r="I38" s="175"/>
      <c r="J38" s="106">
        <f>IF(J37=0,0,J37/J18)</f>
        <v>9.2041884665279453E-4</v>
      </c>
      <c r="K38" s="106"/>
      <c r="L38" s="134">
        <f>J38</f>
        <v>9.2041884665279453E-4</v>
      </c>
      <c r="N38" s="113"/>
      <c r="O38" s="113"/>
      <c r="Q38" s="104"/>
      <c r="R38" s="103"/>
      <c r="S38" s="152"/>
      <c r="T38" s="182"/>
      <c r="U38" s="138"/>
      <c r="V38" s="137"/>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row>
    <row r="39" spans="1:69" ht="15.75">
      <c r="A39" s="185"/>
      <c r="C39" s="119"/>
      <c r="D39" s="119"/>
      <c r="E39" s="119"/>
      <c r="F39" s="119"/>
      <c r="G39" s="119"/>
      <c r="H39" s="175"/>
      <c r="I39" s="175"/>
      <c r="J39" s="106"/>
      <c r="K39" s="106"/>
      <c r="L39" s="134"/>
      <c r="Q39" s="104"/>
      <c r="R39" s="103"/>
      <c r="S39" s="152"/>
      <c r="T39" s="182"/>
      <c r="U39" s="138"/>
      <c r="V39" s="137"/>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3"/>
      <c r="BQ39" s="113"/>
    </row>
    <row r="40" spans="1:69">
      <c r="A40" s="176"/>
      <c r="C40" s="119" t="s">
        <v>210</v>
      </c>
      <c r="D40" s="119"/>
      <c r="E40" s="119"/>
      <c r="F40" s="119"/>
      <c r="G40" s="119"/>
      <c r="H40" s="107"/>
      <c r="I40" s="107"/>
      <c r="J40" s="104"/>
      <c r="K40" s="104"/>
      <c r="L40" s="104"/>
      <c r="Q40" s="104"/>
      <c r="R40" s="104"/>
      <c r="S40" s="138"/>
      <c r="T40" s="104"/>
      <c r="U40" s="138"/>
      <c r="V40" s="137"/>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13"/>
      <c r="BQ40" s="113"/>
    </row>
    <row r="41" spans="1:69" ht="15.75">
      <c r="A41" s="176" t="s">
        <v>209</v>
      </c>
      <c r="C41" s="119" t="s">
        <v>208</v>
      </c>
      <c r="D41" s="119"/>
      <c r="E41" s="119"/>
      <c r="F41" s="119"/>
      <c r="G41" s="119"/>
      <c r="H41" s="175" t="s">
        <v>207</v>
      </c>
      <c r="I41" s="175"/>
      <c r="J41" s="179">
        <v>1838851</v>
      </c>
      <c r="K41" s="104"/>
      <c r="Q41" s="104"/>
      <c r="R41" s="184"/>
      <c r="S41" s="138"/>
      <c r="T41" s="183"/>
      <c r="U41" s="167"/>
      <c r="V41" s="137"/>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113"/>
      <c r="BQ41" s="113"/>
    </row>
    <row r="42" spans="1:69" ht="15.75">
      <c r="A42" s="176" t="s">
        <v>206</v>
      </c>
      <c r="C42" s="119" t="s">
        <v>205</v>
      </c>
      <c r="D42" s="119"/>
      <c r="E42" s="119"/>
      <c r="F42" s="119"/>
      <c r="G42" s="119"/>
      <c r="H42" s="175" t="s">
        <v>204</v>
      </c>
      <c r="I42" s="175"/>
      <c r="J42" s="106">
        <f>IF(J41=0,0,J41/J18)</f>
        <v>6.6335343298372998E-3</v>
      </c>
      <c r="K42" s="106"/>
      <c r="L42" s="134">
        <f>J42</f>
        <v>6.6335343298372998E-3</v>
      </c>
      <c r="Q42" s="104"/>
      <c r="R42" s="103"/>
      <c r="S42" s="138"/>
      <c r="T42" s="182"/>
      <c r="U42" s="167"/>
      <c r="V42" s="137"/>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113"/>
      <c r="BQ42" s="113"/>
    </row>
    <row r="43" spans="1:69">
      <c r="A43" s="176"/>
      <c r="C43" s="119"/>
      <c r="D43" s="119"/>
      <c r="E43" s="119"/>
      <c r="F43" s="119"/>
      <c r="G43" s="119"/>
      <c r="H43" s="175"/>
      <c r="I43" s="175"/>
      <c r="J43" s="104"/>
      <c r="K43" s="104"/>
      <c r="L43" s="104"/>
      <c r="Q43" s="104"/>
      <c r="U43" s="138"/>
      <c r="V43" s="137"/>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row>
    <row r="44" spans="1:69" ht="15.75">
      <c r="A44" s="174" t="s">
        <v>203</v>
      </c>
      <c r="B44" s="173"/>
      <c r="C44" s="163" t="s">
        <v>202</v>
      </c>
      <c r="D44" s="163"/>
      <c r="E44" s="163"/>
      <c r="F44" s="163"/>
      <c r="G44" s="163"/>
      <c r="H44" s="172" t="s">
        <v>201</v>
      </c>
      <c r="I44" s="172"/>
      <c r="J44" s="170">
        <f>J34+J38+J42</f>
        <v>1.9126884069637928E-2</v>
      </c>
      <c r="K44" s="170"/>
      <c r="L44" s="170">
        <f>L34+L38+L42</f>
        <v>1.9126884069637928E-2</v>
      </c>
      <c r="Q44" s="104"/>
      <c r="U44" s="138"/>
      <c r="V44" s="137"/>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3"/>
    </row>
    <row r="45" spans="1:69">
      <c r="A45" s="176"/>
      <c r="C45" s="119"/>
      <c r="D45" s="119"/>
      <c r="E45" s="119"/>
      <c r="F45" s="119"/>
      <c r="G45" s="119"/>
      <c r="H45" s="175"/>
      <c r="I45" s="175"/>
      <c r="J45" s="104"/>
      <c r="K45" s="104"/>
      <c r="L45" s="104"/>
      <c r="Q45" s="104"/>
      <c r="R45" s="104"/>
      <c r="S45" s="138"/>
      <c r="T45" s="181"/>
      <c r="U45" s="138"/>
      <c r="V45" s="137"/>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c r="BH45" s="113"/>
      <c r="BI45" s="113"/>
      <c r="BJ45" s="113"/>
      <c r="BK45" s="113"/>
      <c r="BL45" s="113"/>
      <c r="BM45" s="113"/>
      <c r="BN45" s="113"/>
      <c r="BO45" s="113"/>
      <c r="BP45" s="113"/>
      <c r="BQ45" s="113"/>
    </row>
    <row r="46" spans="1:69">
      <c r="A46" s="108"/>
      <c r="B46" s="120"/>
      <c r="C46" s="104" t="s">
        <v>200</v>
      </c>
      <c r="D46" s="104"/>
      <c r="E46" s="104"/>
      <c r="F46" s="104"/>
      <c r="G46" s="104"/>
      <c r="H46" s="175"/>
      <c r="I46" s="175"/>
      <c r="J46" s="104"/>
      <c r="K46" s="104"/>
      <c r="L46" s="104"/>
      <c r="Q46" s="180"/>
      <c r="R46" s="120"/>
      <c r="U46" s="167"/>
      <c r="V46" s="138" t="s">
        <v>184</v>
      </c>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3"/>
    </row>
    <row r="47" spans="1:69">
      <c r="A47" s="176" t="s">
        <v>199</v>
      </c>
      <c r="B47" s="120"/>
      <c r="C47" s="104" t="s">
        <v>198</v>
      </c>
      <c r="D47" s="104"/>
      <c r="E47" s="104"/>
      <c r="F47" s="104"/>
      <c r="G47" s="104"/>
      <c r="H47" s="175" t="s">
        <v>197</v>
      </c>
      <c r="I47" s="175"/>
      <c r="J47" s="179">
        <v>5674708</v>
      </c>
      <c r="K47" s="104"/>
      <c r="L47" s="104"/>
      <c r="Q47" s="180"/>
      <c r="R47" s="120"/>
      <c r="U47" s="167"/>
      <c r="V47" s="138"/>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3"/>
      <c r="BQ47" s="113"/>
    </row>
    <row r="48" spans="1:69">
      <c r="A48" s="176" t="s">
        <v>196</v>
      </c>
      <c r="B48" s="120"/>
      <c r="C48" s="104" t="s">
        <v>195</v>
      </c>
      <c r="D48" s="104"/>
      <c r="E48" s="104"/>
      <c r="F48" s="104"/>
      <c r="G48" s="104"/>
      <c r="H48" s="175" t="s">
        <v>194</v>
      </c>
      <c r="I48" s="175"/>
      <c r="J48" s="106">
        <f>IF(J47=0,0,J47/J20)</f>
        <v>3.041342889454644E-2</v>
      </c>
      <c r="K48" s="106"/>
      <c r="L48" s="134">
        <f>J48</f>
        <v>3.041342889454644E-2</v>
      </c>
      <c r="Q48" s="180"/>
      <c r="R48" s="120"/>
      <c r="S48" s="138"/>
      <c r="T48" s="138"/>
      <c r="U48" s="167"/>
      <c r="V48" s="138"/>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3"/>
    </row>
    <row r="49" spans="1:69">
      <c r="A49" s="176"/>
      <c r="C49" s="104"/>
      <c r="D49" s="104"/>
      <c r="E49" s="104"/>
      <c r="F49" s="104"/>
      <c r="G49" s="104"/>
      <c r="H49" s="175"/>
      <c r="I49" s="175"/>
      <c r="J49" s="104"/>
      <c r="K49" s="104"/>
      <c r="L49" s="104"/>
      <c r="Q49" s="104"/>
      <c r="S49" s="139"/>
      <c r="T49" s="138"/>
      <c r="U49" s="139"/>
      <c r="V49" s="137"/>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row>
    <row r="50" spans="1:69">
      <c r="A50" s="176"/>
      <c r="C50" s="119" t="s">
        <v>193</v>
      </c>
      <c r="D50" s="119"/>
      <c r="E50" s="119"/>
      <c r="F50" s="119"/>
      <c r="G50" s="119"/>
      <c r="H50" s="169"/>
      <c r="I50" s="169"/>
      <c r="Q50" s="104"/>
      <c r="S50" s="138"/>
      <c r="T50" s="138"/>
      <c r="U50" s="138"/>
      <c r="V50" s="137"/>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3"/>
      <c r="BQ50" s="113"/>
    </row>
    <row r="51" spans="1:69">
      <c r="A51" s="176" t="s">
        <v>192</v>
      </c>
      <c r="C51" s="119" t="s">
        <v>191</v>
      </c>
      <c r="D51" s="119"/>
      <c r="E51" s="119"/>
      <c r="F51" s="119"/>
      <c r="G51" s="119"/>
      <c r="H51" s="175" t="s">
        <v>190</v>
      </c>
      <c r="I51" s="175"/>
      <c r="J51" s="179">
        <v>13110631</v>
      </c>
      <c r="K51" s="104"/>
      <c r="L51" s="104"/>
      <c r="Q51" s="104"/>
      <c r="S51" s="138"/>
      <c r="T51" s="138"/>
      <c r="U51" s="138"/>
      <c r="V51" s="137"/>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3"/>
    </row>
    <row r="52" spans="1:69">
      <c r="A52" s="176" t="s">
        <v>189</v>
      </c>
      <c r="B52" s="120"/>
      <c r="C52" s="104" t="s">
        <v>188</v>
      </c>
      <c r="D52" s="104"/>
      <c r="E52" s="104"/>
      <c r="F52" s="104"/>
      <c r="G52" s="104"/>
      <c r="H52" s="175" t="s">
        <v>187</v>
      </c>
      <c r="I52" s="175"/>
      <c r="J52" s="178">
        <f>IF(J51=0,0,J51/J20)</f>
        <v>7.0266037244759785E-2</v>
      </c>
      <c r="K52" s="178"/>
      <c r="L52" s="134">
        <f>J52</f>
        <v>7.0266037244759785E-2</v>
      </c>
      <c r="Q52" s="104"/>
      <c r="T52" s="177"/>
      <c r="U52" s="167"/>
      <c r="V52" s="138"/>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3"/>
    </row>
    <row r="53" spans="1:69">
      <c r="A53" s="176"/>
      <c r="C53" s="119"/>
      <c r="D53" s="119"/>
      <c r="E53" s="119"/>
      <c r="F53" s="119"/>
      <c r="G53" s="119"/>
      <c r="H53" s="175"/>
      <c r="I53" s="175"/>
      <c r="J53" s="104"/>
      <c r="K53" s="104"/>
      <c r="L53" s="104"/>
      <c r="Q53" s="104"/>
      <c r="R53" s="169"/>
      <c r="S53" s="138"/>
      <c r="T53" s="138"/>
      <c r="U53" s="138"/>
      <c r="V53" s="137"/>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3"/>
      <c r="BQ53" s="113"/>
    </row>
    <row r="54" spans="1:69" ht="15.75">
      <c r="A54" s="174" t="s">
        <v>186</v>
      </c>
      <c r="B54" s="173"/>
      <c r="C54" s="163" t="s">
        <v>154</v>
      </c>
      <c r="D54" s="163"/>
      <c r="E54" s="163"/>
      <c r="F54" s="163"/>
      <c r="G54" s="163"/>
      <c r="H54" s="172" t="s">
        <v>185</v>
      </c>
      <c r="I54" s="172"/>
      <c r="J54" s="171"/>
      <c r="K54" s="171"/>
      <c r="L54" s="170">
        <f>L48+L52</f>
        <v>0.10067946613930623</v>
      </c>
      <c r="Q54" s="104"/>
      <c r="R54" s="169"/>
      <c r="S54" s="138"/>
      <c r="T54" s="138"/>
      <c r="U54" s="138"/>
      <c r="V54" s="137"/>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3"/>
      <c r="BQ54" s="113"/>
    </row>
    <row r="55" spans="1:69">
      <c r="Q55" s="168"/>
      <c r="R55" s="168"/>
      <c r="S55" s="138"/>
      <c r="T55" s="138"/>
      <c r="U55" s="138"/>
      <c r="V55" s="137"/>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3"/>
      <c r="BQ55" s="113"/>
    </row>
    <row r="56" spans="1:69">
      <c r="A56" s="164"/>
      <c r="C56" s="105"/>
      <c r="D56" s="105"/>
      <c r="E56" s="105"/>
      <c r="F56" s="105"/>
      <c r="G56" s="105"/>
      <c r="H56" s="105"/>
      <c r="I56" s="105"/>
      <c r="J56" s="104"/>
      <c r="K56" s="104"/>
      <c r="L56" s="105"/>
      <c r="M56" s="105"/>
      <c r="N56" s="105"/>
      <c r="O56" s="105"/>
      <c r="Q56" s="104"/>
      <c r="R56" s="104"/>
      <c r="S56" s="138"/>
      <c r="T56" s="138"/>
      <c r="U56" s="167"/>
      <c r="V56" s="138" t="s">
        <v>184</v>
      </c>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3"/>
      <c r="BK56" s="113"/>
      <c r="BL56" s="113"/>
      <c r="BM56" s="113"/>
      <c r="BN56" s="113"/>
      <c r="BO56" s="113"/>
      <c r="BP56" s="113"/>
      <c r="BQ56" s="113"/>
    </row>
    <row r="57" spans="1:69">
      <c r="R57" s="166"/>
    </row>
    <row r="58" spans="1:69">
      <c r="R58" s="166"/>
    </row>
    <row r="60" spans="1:69">
      <c r="A60" s="164"/>
      <c r="C60" s="105"/>
      <c r="D60" s="105"/>
      <c r="E60" s="105"/>
      <c r="F60" s="105"/>
      <c r="G60" s="105"/>
      <c r="H60" s="105"/>
      <c r="I60" s="105"/>
      <c r="J60" s="104"/>
      <c r="K60" s="104"/>
      <c r="L60" s="105"/>
      <c r="M60" s="105"/>
      <c r="N60" s="105"/>
      <c r="O60" s="105"/>
      <c r="Q60" s="104"/>
      <c r="S60" s="138"/>
      <c r="T60" s="139"/>
      <c r="U60" s="138"/>
      <c r="V60" s="137"/>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row>
    <row r="61" spans="1:69">
      <c r="A61" s="164"/>
      <c r="C61" s="119" t="str">
        <f>C5</f>
        <v>Formula Rate calculation</v>
      </c>
      <c r="D61" s="119"/>
      <c r="E61" s="119"/>
      <c r="F61" s="119"/>
      <c r="G61" s="119"/>
      <c r="H61" s="105"/>
      <c r="I61" s="105"/>
      <c r="J61" s="105" t="str">
        <f>J5</f>
        <v xml:space="preserve">     Rate Formula Template</v>
      </c>
      <c r="K61" s="105"/>
      <c r="L61" s="105"/>
      <c r="M61" s="105"/>
      <c r="N61" s="105"/>
      <c r="O61" s="105"/>
      <c r="Q61" s="104"/>
      <c r="R61" s="166" t="str">
        <f>R4</f>
        <v>Attachment MM - Generic Company</v>
      </c>
      <c r="S61" s="138"/>
      <c r="T61" s="139"/>
      <c r="U61" s="138"/>
      <c r="V61" s="137"/>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row>
    <row r="62" spans="1:69">
      <c r="A62" s="164"/>
      <c r="C62" s="119"/>
      <c r="D62" s="119"/>
      <c r="E62" s="119"/>
      <c r="F62" s="119"/>
      <c r="G62" s="119"/>
      <c r="H62" s="105"/>
      <c r="I62" s="105"/>
      <c r="J62" s="105" t="str">
        <f>J6</f>
        <v xml:space="preserve"> Utilizing Attachment O Data</v>
      </c>
      <c r="K62" s="105"/>
      <c r="L62" s="105"/>
      <c r="M62" s="105"/>
      <c r="N62" s="105"/>
      <c r="O62" s="105"/>
      <c r="P62" s="104"/>
      <c r="Q62" s="104"/>
      <c r="R62" s="165" t="str">
        <f>R5</f>
        <v>For  the 12 months ended 12/31/16</v>
      </c>
      <c r="S62" s="138"/>
      <c r="T62" s="139"/>
      <c r="U62" s="138"/>
      <c r="V62" s="137"/>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3"/>
    </row>
    <row r="63" spans="1:69" ht="14.25" customHeight="1">
      <c r="A63" s="164"/>
      <c r="C63" s="105"/>
      <c r="D63" s="105"/>
      <c r="E63" s="105"/>
      <c r="F63" s="105"/>
      <c r="G63" s="105"/>
      <c r="H63" s="105"/>
      <c r="I63" s="105"/>
      <c r="J63" s="105"/>
      <c r="K63" s="105"/>
      <c r="L63" s="105"/>
      <c r="M63" s="105"/>
      <c r="N63" s="105"/>
      <c r="O63" s="105"/>
      <c r="Q63" s="104"/>
      <c r="R63" s="105" t="s">
        <v>183</v>
      </c>
      <c r="S63" s="138"/>
      <c r="T63" s="139"/>
      <c r="U63" s="138"/>
      <c r="V63" s="137"/>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c r="BA63" s="113"/>
      <c r="BB63" s="113"/>
      <c r="BC63" s="113"/>
      <c r="BD63" s="113"/>
      <c r="BE63" s="113"/>
      <c r="BF63" s="113"/>
      <c r="BG63" s="113"/>
      <c r="BH63" s="113"/>
      <c r="BI63" s="113"/>
      <c r="BJ63" s="113"/>
      <c r="BK63" s="113"/>
      <c r="BL63" s="113"/>
      <c r="BM63" s="113"/>
      <c r="BN63" s="113"/>
      <c r="BO63" s="113"/>
      <c r="BP63" s="113"/>
      <c r="BQ63" s="113"/>
    </row>
    <row r="64" spans="1:69">
      <c r="A64" s="164"/>
      <c r="H64" s="105"/>
      <c r="I64" s="105"/>
      <c r="J64" s="105" t="str">
        <f>J8</f>
        <v>Montana-Dakota Utilities Co.</v>
      </c>
      <c r="K64" s="105"/>
      <c r="L64" s="105"/>
      <c r="M64" s="105"/>
      <c r="N64" s="105"/>
      <c r="O64" s="105"/>
      <c r="P64" s="105"/>
      <c r="Q64" s="104"/>
      <c r="R64" s="104"/>
      <c r="S64" s="138"/>
      <c r="T64" s="139"/>
      <c r="U64" s="138"/>
      <c r="V64" s="137"/>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3"/>
      <c r="AZ64" s="113"/>
      <c r="BA64" s="113"/>
      <c r="BB64" s="113"/>
      <c r="BC64" s="113"/>
      <c r="BD64" s="113"/>
      <c r="BE64" s="113"/>
      <c r="BF64" s="113"/>
      <c r="BG64" s="113"/>
      <c r="BH64" s="113"/>
      <c r="BI64" s="113"/>
      <c r="BJ64" s="113"/>
      <c r="BK64" s="113"/>
      <c r="BL64" s="113"/>
      <c r="BM64" s="113"/>
      <c r="BN64" s="113"/>
      <c r="BO64" s="113"/>
      <c r="BP64" s="113"/>
      <c r="BQ64" s="113"/>
    </row>
    <row r="65" spans="1:69">
      <c r="A65" s="164"/>
      <c r="H65" s="119"/>
      <c r="I65" s="119"/>
      <c r="J65" s="119"/>
      <c r="K65" s="119"/>
      <c r="L65" s="119"/>
      <c r="M65" s="119"/>
      <c r="N65" s="119"/>
      <c r="O65" s="119"/>
      <c r="P65" s="119"/>
      <c r="Q65" s="119"/>
      <c r="R65" s="119"/>
      <c r="S65" s="138"/>
      <c r="T65" s="139"/>
      <c r="U65" s="138"/>
      <c r="V65" s="137"/>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113"/>
      <c r="AY65" s="113"/>
      <c r="AZ65" s="113"/>
      <c r="BA65" s="113"/>
      <c r="BB65" s="113"/>
      <c r="BC65" s="113"/>
      <c r="BD65" s="113"/>
      <c r="BE65" s="113"/>
      <c r="BF65" s="113"/>
      <c r="BG65" s="113"/>
      <c r="BH65" s="113"/>
      <c r="BI65" s="113"/>
      <c r="BJ65" s="113"/>
      <c r="BK65" s="113"/>
      <c r="BL65" s="113"/>
      <c r="BM65" s="113"/>
      <c r="BN65" s="113"/>
      <c r="BO65" s="113"/>
      <c r="BP65" s="113"/>
      <c r="BQ65" s="113"/>
    </row>
    <row r="66" spans="1:69" ht="15.75">
      <c r="A66" s="164"/>
      <c r="C66" s="105"/>
      <c r="D66" s="105"/>
      <c r="E66" s="105"/>
      <c r="F66" s="105"/>
      <c r="G66" s="105"/>
      <c r="H66" s="163" t="s">
        <v>182</v>
      </c>
      <c r="I66" s="163"/>
      <c r="L66" s="142"/>
      <c r="M66" s="142"/>
      <c r="N66" s="142"/>
      <c r="O66" s="142"/>
      <c r="P66" s="142"/>
      <c r="Q66" s="104"/>
      <c r="R66" s="104"/>
      <c r="S66" s="138"/>
      <c r="T66" s="139"/>
      <c r="U66" s="138"/>
      <c r="V66" s="137"/>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c r="AV66" s="113"/>
      <c r="AW66" s="113"/>
      <c r="AX66" s="113"/>
      <c r="AY66" s="113"/>
      <c r="AZ66" s="113"/>
      <c r="BA66" s="113"/>
      <c r="BB66" s="113"/>
      <c r="BC66" s="113"/>
      <c r="BD66" s="113"/>
      <c r="BE66" s="113"/>
      <c r="BF66" s="113"/>
      <c r="BG66" s="113"/>
      <c r="BH66" s="113"/>
      <c r="BI66" s="113"/>
      <c r="BJ66" s="113"/>
      <c r="BK66" s="113"/>
      <c r="BL66" s="113"/>
      <c r="BM66" s="113"/>
      <c r="BN66" s="113"/>
      <c r="BO66" s="113"/>
      <c r="BP66" s="113"/>
      <c r="BQ66" s="113"/>
    </row>
    <row r="67" spans="1:69" ht="15.75">
      <c r="A67" s="164"/>
      <c r="C67" s="105"/>
      <c r="D67" s="105"/>
      <c r="E67" s="105"/>
      <c r="F67" s="105"/>
      <c r="G67" s="105"/>
      <c r="H67" s="163"/>
      <c r="I67" s="163"/>
      <c r="L67" s="142"/>
      <c r="M67" s="142"/>
      <c r="N67" s="142"/>
      <c r="O67" s="142"/>
      <c r="P67" s="142"/>
      <c r="Q67" s="104"/>
      <c r="R67" s="104"/>
      <c r="S67" s="138"/>
      <c r="T67" s="139"/>
      <c r="U67" s="138"/>
      <c r="V67" s="137"/>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3"/>
      <c r="AV67" s="113"/>
      <c r="AW67" s="113"/>
      <c r="AX67" s="113"/>
      <c r="AY67" s="113"/>
      <c r="AZ67" s="113"/>
      <c r="BA67" s="113"/>
      <c r="BB67" s="113"/>
      <c r="BC67" s="113"/>
      <c r="BD67" s="113"/>
      <c r="BE67" s="113"/>
      <c r="BF67" s="113"/>
      <c r="BG67" s="113"/>
      <c r="BH67" s="113"/>
      <c r="BI67" s="113"/>
      <c r="BJ67" s="113"/>
      <c r="BK67" s="113"/>
      <c r="BL67" s="113"/>
      <c r="BM67" s="113"/>
      <c r="BN67" s="113"/>
      <c r="BO67" s="113"/>
      <c r="BP67" s="113"/>
      <c r="BQ67" s="113"/>
    </row>
    <row r="68" spans="1:69" ht="15.75">
      <c r="A68" s="162"/>
      <c r="C68" s="161" t="s">
        <v>181</v>
      </c>
      <c r="D68" s="161" t="s">
        <v>180</v>
      </c>
      <c r="E68" s="161" t="s">
        <v>179</v>
      </c>
      <c r="F68" s="161" t="s">
        <v>178</v>
      </c>
      <c r="G68" s="161" t="s">
        <v>177</v>
      </c>
      <c r="H68" s="161" t="s">
        <v>176</v>
      </c>
      <c r="I68" s="161" t="s">
        <v>175</v>
      </c>
      <c r="J68" s="161" t="s">
        <v>174</v>
      </c>
      <c r="K68" s="161" t="s">
        <v>173</v>
      </c>
      <c r="L68" s="161" t="s">
        <v>172</v>
      </c>
      <c r="M68" s="161" t="s">
        <v>171</v>
      </c>
      <c r="N68" s="161" t="s">
        <v>170</v>
      </c>
      <c r="O68" s="161" t="s">
        <v>169</v>
      </c>
      <c r="P68" s="161" t="s">
        <v>168</v>
      </c>
      <c r="Q68" s="161" t="s">
        <v>167</v>
      </c>
      <c r="R68" s="161" t="s">
        <v>166</v>
      </c>
      <c r="S68" s="138"/>
      <c r="T68" s="139"/>
      <c r="U68" s="138"/>
      <c r="V68" s="137"/>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3"/>
      <c r="AV68" s="113"/>
      <c r="AW68" s="113"/>
      <c r="AX68" s="113"/>
      <c r="AY68" s="113"/>
      <c r="AZ68" s="113"/>
      <c r="BA68" s="113"/>
      <c r="BB68" s="113"/>
      <c r="BC68" s="113"/>
      <c r="BD68" s="113"/>
      <c r="BE68" s="113"/>
      <c r="BF68" s="113"/>
      <c r="BG68" s="113"/>
      <c r="BH68" s="113"/>
      <c r="BI68" s="113"/>
      <c r="BJ68" s="113"/>
      <c r="BK68" s="113"/>
      <c r="BL68" s="113"/>
      <c r="BM68" s="113"/>
      <c r="BN68" s="113"/>
      <c r="BO68" s="113"/>
      <c r="BP68" s="113"/>
      <c r="BQ68" s="113"/>
    </row>
    <row r="69" spans="1:69" ht="85.5" customHeight="1">
      <c r="A69" s="160" t="s">
        <v>165</v>
      </c>
      <c r="B69" s="159"/>
      <c r="C69" s="158" t="s">
        <v>164</v>
      </c>
      <c r="D69" s="158" t="s">
        <v>163</v>
      </c>
      <c r="E69" s="158" t="s">
        <v>162</v>
      </c>
      <c r="F69" s="158" t="s">
        <v>161</v>
      </c>
      <c r="G69" s="158" t="s">
        <v>160</v>
      </c>
      <c r="H69" s="155" t="s">
        <v>159</v>
      </c>
      <c r="I69" s="155" t="s">
        <v>158</v>
      </c>
      <c r="J69" s="157" t="s">
        <v>157</v>
      </c>
      <c r="K69" s="156" t="s">
        <v>156</v>
      </c>
      <c r="L69" s="155" t="s">
        <v>155</v>
      </c>
      <c r="M69" s="155" t="s">
        <v>154</v>
      </c>
      <c r="N69" s="156" t="s">
        <v>153</v>
      </c>
      <c r="O69" s="155" t="s">
        <v>0</v>
      </c>
      <c r="P69" s="153" t="s">
        <v>152</v>
      </c>
      <c r="Q69" s="154" t="s">
        <v>151</v>
      </c>
      <c r="R69" s="153" t="s">
        <v>150</v>
      </c>
      <c r="S69" s="152"/>
      <c r="T69" s="139"/>
      <c r="U69" s="138"/>
      <c r="V69" s="137"/>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113"/>
      <c r="AY69" s="113"/>
      <c r="AZ69" s="113"/>
      <c r="BA69" s="113"/>
      <c r="BB69" s="113"/>
      <c r="BC69" s="113"/>
      <c r="BD69" s="113"/>
      <c r="BE69" s="113"/>
      <c r="BF69" s="113"/>
      <c r="BG69" s="113"/>
      <c r="BH69" s="113"/>
      <c r="BI69" s="113"/>
      <c r="BJ69" s="113"/>
      <c r="BK69" s="113"/>
      <c r="BL69" s="113"/>
      <c r="BM69" s="113"/>
      <c r="BN69" s="113"/>
      <c r="BO69" s="113"/>
      <c r="BP69" s="113"/>
      <c r="BQ69" s="113"/>
    </row>
    <row r="70" spans="1:69" ht="46.5" customHeight="1">
      <c r="A70" s="151"/>
      <c r="B70" s="150"/>
      <c r="C70" s="150"/>
      <c r="D70" s="150"/>
      <c r="E70" s="148" t="s">
        <v>149</v>
      </c>
      <c r="F70" s="147" t="s">
        <v>148</v>
      </c>
      <c r="G70" s="150" t="s">
        <v>147</v>
      </c>
      <c r="H70" s="148" t="s">
        <v>146</v>
      </c>
      <c r="I70" s="147" t="s">
        <v>145</v>
      </c>
      <c r="J70" s="148" t="s">
        <v>144</v>
      </c>
      <c r="K70" s="149" t="s">
        <v>143</v>
      </c>
      <c r="L70" s="148" t="s">
        <v>142</v>
      </c>
      <c r="M70" s="147" t="s">
        <v>141</v>
      </c>
      <c r="N70" s="146" t="s">
        <v>140</v>
      </c>
      <c r="O70" s="147" t="s">
        <v>139</v>
      </c>
      <c r="P70" s="146" t="s">
        <v>138</v>
      </c>
      <c r="Q70" s="145" t="s">
        <v>137</v>
      </c>
      <c r="R70" s="144" t="s">
        <v>136</v>
      </c>
      <c r="S70" s="138"/>
      <c r="T70" s="139"/>
      <c r="U70" s="138"/>
      <c r="V70" s="137"/>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c r="AV70" s="113"/>
      <c r="AW70" s="113"/>
      <c r="AX70" s="113"/>
      <c r="AY70" s="113"/>
      <c r="AZ70" s="113"/>
      <c r="BA70" s="113"/>
      <c r="BB70" s="113"/>
      <c r="BC70" s="113"/>
      <c r="BD70" s="113"/>
      <c r="BE70" s="113"/>
      <c r="BF70" s="113"/>
      <c r="BG70" s="113"/>
      <c r="BH70" s="113"/>
      <c r="BI70" s="113"/>
      <c r="BJ70" s="113"/>
      <c r="BK70" s="113"/>
      <c r="BL70" s="113"/>
      <c r="BM70" s="113"/>
      <c r="BN70" s="113"/>
      <c r="BO70" s="113"/>
      <c r="BP70" s="113"/>
      <c r="BQ70" s="113"/>
    </row>
    <row r="71" spans="1:69">
      <c r="A71" s="143" t="s">
        <v>135</v>
      </c>
      <c r="B71" s="142"/>
      <c r="C71" s="142"/>
      <c r="D71" s="142"/>
      <c r="E71" s="142"/>
      <c r="F71" s="142"/>
      <c r="G71" s="142"/>
      <c r="H71" s="142"/>
      <c r="I71" s="142"/>
      <c r="J71" s="142"/>
      <c r="K71" s="141"/>
      <c r="L71" s="142"/>
      <c r="M71" s="142"/>
      <c r="N71" s="141"/>
      <c r="O71" s="142"/>
      <c r="P71" s="141"/>
      <c r="Q71" s="104"/>
      <c r="R71" s="140"/>
      <c r="S71" s="138"/>
      <c r="T71" s="139"/>
      <c r="U71" s="138"/>
      <c r="V71" s="137"/>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13"/>
      <c r="AW71" s="113"/>
      <c r="AX71" s="113"/>
      <c r="AY71" s="113"/>
      <c r="AZ71" s="113"/>
      <c r="BA71" s="113"/>
      <c r="BB71" s="113"/>
      <c r="BC71" s="113"/>
      <c r="BD71" s="113"/>
      <c r="BE71" s="113"/>
      <c r="BF71" s="113"/>
      <c r="BG71" s="113"/>
      <c r="BH71" s="113"/>
      <c r="BI71" s="113"/>
      <c r="BJ71" s="113"/>
      <c r="BK71" s="113"/>
      <c r="BL71" s="113"/>
      <c r="BM71" s="113"/>
      <c r="BN71" s="113"/>
      <c r="BO71" s="113"/>
      <c r="BP71" s="113"/>
      <c r="BQ71" s="113"/>
    </row>
    <row r="72" spans="1:69" ht="15.75">
      <c r="A72" s="128" t="s">
        <v>134</v>
      </c>
      <c r="C72" s="77" t="s">
        <v>259</v>
      </c>
      <c r="D72" s="130">
        <v>2220</v>
      </c>
      <c r="E72" s="132">
        <v>30130637</v>
      </c>
      <c r="F72" s="132">
        <v>0</v>
      </c>
      <c r="G72" s="134">
        <f>$L$29</f>
        <v>8.1043733143499733E-2</v>
      </c>
      <c r="H72" s="135">
        <f>F72*G72</f>
        <v>0</v>
      </c>
      <c r="I72" s="134">
        <f>$L$44</f>
        <v>1.9126884069637928E-2</v>
      </c>
      <c r="J72" s="101">
        <f>E72*I72</f>
        <v>576305.20084334316</v>
      </c>
      <c r="K72" s="129">
        <f>H72+J72</f>
        <v>576305.20084334316</v>
      </c>
      <c r="L72" s="135">
        <f>E72-F72</f>
        <v>30130637</v>
      </c>
      <c r="M72" s="134">
        <f>$L$54</f>
        <v>0.10067946613930623</v>
      </c>
      <c r="N72" s="133">
        <f>L72*M72</f>
        <v>3033536.4475972275</v>
      </c>
      <c r="O72" s="132">
        <v>0</v>
      </c>
      <c r="P72" s="133">
        <f>K72+N72+O72</f>
        <v>3609841.6484405706</v>
      </c>
      <c r="Q72" s="136">
        <f>'2016 True-Up'!L32</f>
        <v>542775.64844057057</v>
      </c>
      <c r="R72" s="131">
        <f>P72+Q72</f>
        <v>4152617.2968811411</v>
      </c>
      <c r="S72" s="102"/>
      <c r="T72" s="102"/>
      <c r="U72" s="102"/>
      <c r="V72" s="102"/>
      <c r="W72" s="102"/>
      <c r="X72" s="102"/>
      <c r="Y72" s="102"/>
    </row>
    <row r="73" spans="1:69">
      <c r="A73" s="128"/>
      <c r="D73" s="130"/>
      <c r="E73" s="132"/>
      <c r="F73" s="132"/>
      <c r="G73" s="134"/>
      <c r="H73" s="135"/>
      <c r="I73" s="134"/>
      <c r="K73" s="129"/>
      <c r="L73" s="135"/>
      <c r="M73" s="134"/>
      <c r="N73" s="133"/>
      <c r="O73" s="132"/>
      <c r="P73" s="133"/>
      <c r="Q73" s="136"/>
      <c r="R73" s="131"/>
      <c r="S73" s="102"/>
      <c r="T73" s="102"/>
      <c r="U73" s="102"/>
      <c r="V73" s="102"/>
      <c r="W73" s="102"/>
      <c r="X73" s="102"/>
      <c r="Y73" s="102"/>
    </row>
    <row r="74" spans="1:69">
      <c r="A74" s="128"/>
      <c r="D74" s="130"/>
      <c r="E74" s="132"/>
      <c r="F74" s="132"/>
      <c r="G74" s="134"/>
      <c r="H74" s="135"/>
      <c r="I74" s="134"/>
      <c r="K74" s="129"/>
      <c r="L74" s="135"/>
      <c r="M74" s="134"/>
      <c r="N74" s="133"/>
      <c r="O74" s="132"/>
      <c r="P74" s="133"/>
      <c r="Q74" s="132"/>
      <c r="R74" s="131"/>
      <c r="S74" s="102"/>
      <c r="T74" s="102"/>
      <c r="U74" s="102"/>
      <c r="V74" s="102"/>
      <c r="W74" s="102"/>
      <c r="X74" s="102"/>
      <c r="Y74" s="102"/>
    </row>
    <row r="75" spans="1:69">
      <c r="A75" s="128"/>
      <c r="D75" s="130"/>
      <c r="K75" s="129"/>
      <c r="N75" s="129"/>
      <c r="P75" s="129"/>
      <c r="R75" s="129"/>
      <c r="S75" s="102"/>
      <c r="T75" s="102"/>
      <c r="U75" s="102"/>
      <c r="V75" s="102"/>
      <c r="W75" s="102"/>
      <c r="X75" s="102"/>
      <c r="Y75" s="102"/>
    </row>
    <row r="76" spans="1:69">
      <c r="A76" s="128"/>
      <c r="D76" s="130"/>
      <c r="K76" s="129"/>
      <c r="N76" s="129"/>
      <c r="P76" s="129"/>
      <c r="R76" s="129"/>
      <c r="S76" s="102"/>
      <c r="T76" s="102"/>
      <c r="U76" s="102"/>
      <c r="V76" s="102"/>
      <c r="W76" s="102"/>
      <c r="X76" s="102"/>
      <c r="Y76" s="102"/>
    </row>
    <row r="77" spans="1:69">
      <c r="A77" s="128"/>
      <c r="D77" s="130"/>
      <c r="K77" s="129"/>
      <c r="N77" s="129"/>
      <c r="P77" s="129"/>
      <c r="R77" s="129"/>
      <c r="S77" s="102"/>
      <c r="T77" s="102"/>
      <c r="U77" s="102"/>
      <c r="V77" s="102"/>
      <c r="W77" s="102"/>
      <c r="X77" s="102"/>
      <c r="Y77" s="102"/>
    </row>
    <row r="78" spans="1:69">
      <c r="A78" s="128"/>
      <c r="D78" s="130"/>
      <c r="K78" s="129"/>
      <c r="N78" s="129"/>
      <c r="P78" s="129"/>
      <c r="R78" s="129"/>
      <c r="S78" s="102"/>
      <c r="T78" s="102"/>
      <c r="U78" s="102"/>
      <c r="V78" s="102"/>
      <c r="W78" s="102"/>
      <c r="X78" s="102"/>
      <c r="Y78" s="102"/>
    </row>
    <row r="79" spans="1:69">
      <c r="A79" s="128"/>
      <c r="D79" s="130"/>
      <c r="K79" s="129"/>
      <c r="N79" s="129"/>
      <c r="P79" s="129"/>
      <c r="R79" s="129"/>
      <c r="S79" s="102"/>
      <c r="T79" s="102"/>
      <c r="U79" s="102"/>
      <c r="V79" s="102"/>
      <c r="W79" s="102"/>
      <c r="X79" s="102"/>
      <c r="Y79" s="102"/>
    </row>
    <row r="80" spans="1:69">
      <c r="A80" s="128"/>
      <c r="C80" s="102"/>
      <c r="D80" s="127"/>
      <c r="E80" s="102"/>
      <c r="F80" s="102"/>
      <c r="G80" s="102"/>
      <c r="H80" s="102"/>
      <c r="I80" s="102"/>
      <c r="J80" s="102"/>
      <c r="K80" s="126"/>
      <c r="L80" s="102"/>
      <c r="M80" s="102"/>
      <c r="N80" s="126"/>
      <c r="O80" s="102"/>
      <c r="P80" s="126"/>
      <c r="Q80" s="102"/>
      <c r="R80" s="126"/>
      <c r="S80" s="102"/>
      <c r="T80" s="102"/>
      <c r="U80" s="102"/>
      <c r="V80" s="102"/>
      <c r="W80" s="102"/>
      <c r="X80" s="102"/>
      <c r="Y80" s="102"/>
    </row>
    <row r="81" spans="1:25">
      <c r="A81" s="128"/>
      <c r="C81" s="102"/>
      <c r="D81" s="127"/>
      <c r="E81" s="102"/>
      <c r="F81" s="102"/>
      <c r="G81" s="102"/>
      <c r="H81" s="102"/>
      <c r="I81" s="102"/>
      <c r="J81" s="102"/>
      <c r="K81" s="126"/>
      <c r="L81" s="102"/>
      <c r="M81" s="102"/>
      <c r="N81" s="126"/>
      <c r="O81" s="102"/>
      <c r="P81" s="126"/>
      <c r="Q81" s="102"/>
      <c r="R81" s="126"/>
      <c r="S81" s="102"/>
      <c r="T81" s="102"/>
      <c r="U81" s="102"/>
      <c r="V81" s="102"/>
      <c r="W81" s="102"/>
      <c r="X81" s="102"/>
      <c r="Y81" s="102"/>
    </row>
    <row r="82" spans="1:25">
      <c r="A82" s="128"/>
      <c r="C82" s="102"/>
      <c r="D82" s="127"/>
      <c r="E82" s="102"/>
      <c r="F82" s="102"/>
      <c r="G82" s="102"/>
      <c r="H82" s="102"/>
      <c r="I82" s="102"/>
      <c r="J82" s="102"/>
      <c r="K82" s="126"/>
      <c r="L82" s="102"/>
      <c r="M82" s="102"/>
      <c r="N82" s="126"/>
      <c r="O82" s="102"/>
      <c r="P82" s="126"/>
      <c r="Q82" s="102"/>
      <c r="R82" s="126"/>
      <c r="S82" s="102"/>
      <c r="T82" s="102"/>
      <c r="U82" s="102"/>
      <c r="V82" s="102"/>
      <c r="W82" s="102"/>
      <c r="X82" s="102"/>
      <c r="Y82" s="102"/>
    </row>
    <row r="83" spans="1:25">
      <c r="A83" s="128"/>
      <c r="C83" s="102"/>
      <c r="D83" s="127"/>
      <c r="E83" s="102"/>
      <c r="F83" s="102"/>
      <c r="G83" s="102"/>
      <c r="H83" s="102"/>
      <c r="I83" s="102"/>
      <c r="J83" s="102"/>
      <c r="K83" s="126"/>
      <c r="L83" s="102"/>
      <c r="M83" s="102"/>
      <c r="N83" s="126"/>
      <c r="O83" s="102"/>
      <c r="P83" s="126"/>
      <c r="Q83" s="102"/>
      <c r="R83" s="126"/>
      <c r="S83" s="102"/>
      <c r="T83" s="102"/>
      <c r="U83" s="102"/>
      <c r="V83" s="102"/>
      <c r="W83" s="102"/>
      <c r="X83" s="102"/>
      <c r="Y83" s="102"/>
    </row>
    <row r="84" spans="1:25">
      <c r="A84" s="128"/>
      <c r="C84" s="102"/>
      <c r="D84" s="127"/>
      <c r="E84" s="102"/>
      <c r="F84" s="102"/>
      <c r="G84" s="102"/>
      <c r="H84" s="102"/>
      <c r="I84" s="102"/>
      <c r="J84" s="102"/>
      <c r="K84" s="126"/>
      <c r="L84" s="102"/>
      <c r="M84" s="102"/>
      <c r="N84" s="126"/>
      <c r="O84" s="102"/>
      <c r="P84" s="126"/>
      <c r="Q84" s="102"/>
      <c r="R84" s="126"/>
      <c r="S84" s="102"/>
      <c r="T84" s="102"/>
      <c r="U84" s="102"/>
      <c r="V84" s="102"/>
      <c r="W84" s="102"/>
      <c r="X84" s="102"/>
      <c r="Y84" s="102"/>
    </row>
    <row r="85" spans="1:25">
      <c r="A85" s="128"/>
      <c r="C85" s="102"/>
      <c r="D85" s="127"/>
      <c r="E85" s="102"/>
      <c r="F85" s="102"/>
      <c r="G85" s="102"/>
      <c r="H85" s="102"/>
      <c r="I85" s="102"/>
      <c r="J85" s="102"/>
      <c r="K85" s="126"/>
      <c r="L85" s="102"/>
      <c r="M85" s="102"/>
      <c r="N85" s="126"/>
      <c r="O85" s="102"/>
      <c r="P85" s="126"/>
      <c r="Q85" s="102"/>
      <c r="R85" s="126"/>
      <c r="S85" s="102"/>
      <c r="T85" s="102"/>
      <c r="U85" s="102"/>
      <c r="V85" s="102"/>
      <c r="W85" s="102"/>
      <c r="X85" s="102"/>
      <c r="Y85" s="102"/>
    </row>
    <row r="86" spans="1:25">
      <c r="A86" s="128"/>
      <c r="C86" s="102"/>
      <c r="D86" s="127"/>
      <c r="E86" s="102"/>
      <c r="F86" s="102"/>
      <c r="G86" s="102"/>
      <c r="H86" s="102"/>
      <c r="I86" s="102"/>
      <c r="J86" s="102"/>
      <c r="K86" s="126"/>
      <c r="L86" s="102"/>
      <c r="M86" s="102"/>
      <c r="N86" s="126"/>
      <c r="O86" s="102"/>
      <c r="P86" s="126"/>
      <c r="Q86" s="102"/>
      <c r="R86" s="126"/>
      <c r="S86" s="102"/>
      <c r="T86" s="102"/>
      <c r="U86" s="102"/>
      <c r="V86" s="102"/>
      <c r="W86" s="102"/>
      <c r="X86" s="102"/>
      <c r="Y86" s="102"/>
    </row>
    <row r="87" spans="1:25">
      <c r="A87" s="128"/>
      <c r="C87" s="102"/>
      <c r="D87" s="127"/>
      <c r="E87" s="102"/>
      <c r="F87" s="102"/>
      <c r="G87" s="102"/>
      <c r="H87" s="102"/>
      <c r="I87" s="102"/>
      <c r="J87" s="102"/>
      <c r="K87" s="126"/>
      <c r="L87" s="102"/>
      <c r="M87" s="102"/>
      <c r="N87" s="126"/>
      <c r="O87" s="102"/>
      <c r="P87" s="126"/>
      <c r="Q87" s="102"/>
      <c r="R87" s="126"/>
      <c r="S87" s="102"/>
      <c r="T87" s="102"/>
      <c r="U87" s="102"/>
      <c r="V87" s="102"/>
      <c r="W87" s="102"/>
      <c r="X87" s="102"/>
      <c r="Y87" s="102"/>
    </row>
    <row r="88" spans="1:25">
      <c r="A88" s="128"/>
      <c r="C88" s="102"/>
      <c r="D88" s="127"/>
      <c r="E88" s="102"/>
      <c r="F88" s="102"/>
      <c r="G88" s="102"/>
      <c r="H88" s="102"/>
      <c r="I88" s="102"/>
      <c r="J88" s="102"/>
      <c r="K88" s="126"/>
      <c r="L88" s="102"/>
      <c r="M88" s="102"/>
      <c r="N88" s="126"/>
      <c r="O88" s="102"/>
      <c r="P88" s="126"/>
      <c r="Q88" s="102"/>
      <c r="R88" s="126"/>
      <c r="S88" s="102"/>
      <c r="T88" s="102"/>
      <c r="U88" s="102"/>
      <c r="V88" s="102"/>
      <c r="W88" s="102"/>
      <c r="X88" s="102"/>
      <c r="Y88" s="102"/>
    </row>
    <row r="89" spans="1:25">
      <c r="A89" s="128"/>
      <c r="C89" s="102"/>
      <c r="D89" s="127"/>
      <c r="E89" s="102"/>
      <c r="F89" s="102"/>
      <c r="G89" s="102"/>
      <c r="H89" s="102"/>
      <c r="I89" s="102"/>
      <c r="J89" s="102"/>
      <c r="K89" s="126"/>
      <c r="L89" s="102"/>
      <c r="M89" s="102"/>
      <c r="N89" s="126"/>
      <c r="O89" s="102"/>
      <c r="P89" s="126"/>
      <c r="Q89" s="102"/>
      <c r="R89" s="126"/>
      <c r="S89" s="102"/>
      <c r="T89" s="102"/>
      <c r="U89" s="102"/>
      <c r="V89" s="102"/>
      <c r="W89" s="102"/>
      <c r="X89" s="102"/>
      <c r="Y89" s="102"/>
    </row>
    <row r="90" spans="1:25">
      <c r="A90" s="128"/>
      <c r="C90" s="102"/>
      <c r="D90" s="127"/>
      <c r="E90" s="102"/>
      <c r="F90" s="102"/>
      <c r="G90" s="102"/>
      <c r="H90" s="102"/>
      <c r="I90" s="102"/>
      <c r="J90" s="102"/>
      <c r="K90" s="126"/>
      <c r="L90" s="102"/>
      <c r="M90" s="102"/>
      <c r="N90" s="126"/>
      <c r="O90" s="102"/>
      <c r="P90" s="126"/>
      <c r="Q90" s="102"/>
      <c r="R90" s="126"/>
      <c r="S90" s="102"/>
      <c r="T90" s="102"/>
      <c r="U90" s="102"/>
      <c r="V90" s="102"/>
      <c r="W90" s="102"/>
      <c r="X90" s="102"/>
      <c r="Y90" s="102"/>
    </row>
    <row r="91" spans="1:25">
      <c r="A91" s="125"/>
      <c r="B91" s="124"/>
      <c r="C91" s="123"/>
      <c r="D91" s="123"/>
      <c r="E91" s="123"/>
      <c r="F91" s="123"/>
      <c r="G91" s="123"/>
      <c r="H91" s="123"/>
      <c r="I91" s="123"/>
      <c r="J91" s="123"/>
      <c r="K91" s="122"/>
      <c r="L91" s="123"/>
      <c r="M91" s="123"/>
      <c r="N91" s="122"/>
      <c r="O91" s="123"/>
      <c r="P91" s="122"/>
      <c r="Q91" s="123"/>
      <c r="R91" s="122"/>
      <c r="S91" s="102"/>
      <c r="T91" s="102"/>
      <c r="U91" s="102"/>
      <c r="V91" s="102"/>
      <c r="W91" s="102"/>
      <c r="X91" s="102"/>
      <c r="Y91" s="102"/>
    </row>
    <row r="92" spans="1:25">
      <c r="A92" s="121" t="s">
        <v>50</v>
      </c>
      <c r="B92" s="120"/>
      <c r="C92" s="119" t="s">
        <v>133</v>
      </c>
      <c r="D92" s="119"/>
      <c r="E92" s="119"/>
      <c r="F92" s="119"/>
      <c r="G92" s="119"/>
      <c r="H92" s="107"/>
      <c r="I92" s="107"/>
      <c r="J92" s="104"/>
      <c r="K92" s="104"/>
      <c r="L92" s="104"/>
      <c r="M92" s="104"/>
      <c r="N92" s="104"/>
      <c r="O92" s="104"/>
      <c r="P92" s="116">
        <f>SUM(P72:P91)</f>
        <v>3609841.6484405706</v>
      </c>
      <c r="Q92" s="116">
        <f>SUM(Q72:Q91)</f>
        <v>542775.64844057057</v>
      </c>
      <c r="R92" s="116">
        <f>SUM(R72:R91)</f>
        <v>4152617.2968811411</v>
      </c>
      <c r="S92" s="102"/>
      <c r="T92" s="102"/>
      <c r="U92" s="102"/>
      <c r="V92" s="102"/>
      <c r="W92" s="102"/>
      <c r="X92" s="102"/>
      <c r="Y92" s="102"/>
    </row>
    <row r="93" spans="1:25">
      <c r="A93" s="118"/>
      <c r="B93" s="102"/>
      <c r="C93" s="102"/>
      <c r="D93" s="102"/>
      <c r="E93" s="102"/>
      <c r="F93" s="102"/>
      <c r="G93" s="102"/>
      <c r="H93" s="102"/>
      <c r="I93" s="102"/>
      <c r="J93" s="102"/>
      <c r="K93" s="102"/>
      <c r="L93" s="102"/>
      <c r="M93" s="102"/>
      <c r="N93" s="102"/>
      <c r="O93" s="102"/>
      <c r="P93" s="102"/>
      <c r="Q93" s="102"/>
      <c r="R93" s="102"/>
      <c r="S93" s="102"/>
      <c r="T93" s="102"/>
      <c r="U93" s="102"/>
      <c r="V93" s="102"/>
      <c r="W93" s="102"/>
      <c r="X93" s="102"/>
      <c r="Y93" s="102"/>
    </row>
    <row r="94" spans="1:25">
      <c r="A94" s="117">
        <v>3</v>
      </c>
      <c r="B94" s="102"/>
      <c r="C94" s="105" t="s">
        <v>132</v>
      </c>
      <c r="D94" s="105"/>
      <c r="E94" s="105"/>
      <c r="F94" s="105"/>
      <c r="G94" s="102"/>
      <c r="H94" s="102"/>
      <c r="I94" s="102"/>
      <c r="J94" s="102"/>
      <c r="K94" s="102"/>
      <c r="L94" s="102"/>
      <c r="M94" s="102"/>
      <c r="N94" s="102"/>
      <c r="O94" s="102"/>
      <c r="P94" s="116">
        <f>P92</f>
        <v>3609841.6484405706</v>
      </c>
      <c r="Q94" s="102"/>
      <c r="R94" s="102"/>
      <c r="S94" s="102"/>
      <c r="T94" s="102"/>
      <c r="U94" s="102"/>
      <c r="V94" s="102"/>
      <c r="W94" s="102"/>
      <c r="X94" s="102"/>
      <c r="Y94" s="102"/>
    </row>
    <row r="95" spans="1:25">
      <c r="A95" s="102"/>
      <c r="B95" s="102"/>
      <c r="C95" s="102"/>
      <c r="D95" s="102"/>
      <c r="E95" s="102"/>
      <c r="F95" s="102"/>
      <c r="G95" s="102"/>
      <c r="H95" s="102"/>
      <c r="I95" s="102"/>
      <c r="J95" s="102"/>
      <c r="K95" s="102"/>
      <c r="L95" s="102"/>
      <c r="M95" s="102"/>
      <c r="N95" s="102"/>
      <c r="O95" s="102"/>
      <c r="P95" s="102"/>
      <c r="Q95" s="102"/>
      <c r="R95" s="102"/>
      <c r="S95" s="102"/>
      <c r="T95" s="102"/>
      <c r="U95" s="102"/>
      <c r="V95" s="102"/>
      <c r="W95" s="102"/>
      <c r="X95" s="102"/>
      <c r="Y95" s="102"/>
    </row>
    <row r="96" spans="1:25">
      <c r="A96" s="102"/>
      <c r="B96" s="102"/>
      <c r="C96" s="102"/>
      <c r="D96" s="102"/>
      <c r="E96" s="102"/>
      <c r="F96" s="102"/>
      <c r="G96" s="102"/>
      <c r="H96" s="102"/>
      <c r="I96" s="102"/>
      <c r="J96" s="102"/>
      <c r="K96" s="102"/>
      <c r="L96" s="102"/>
      <c r="M96" s="102"/>
      <c r="N96" s="102"/>
      <c r="O96" s="102"/>
      <c r="P96" s="102"/>
      <c r="Q96" s="102"/>
      <c r="R96" s="102"/>
      <c r="S96" s="102"/>
      <c r="T96" s="102"/>
      <c r="U96" s="102"/>
      <c r="V96" s="102"/>
      <c r="W96" s="102"/>
      <c r="X96" s="102"/>
      <c r="Y96" s="102"/>
    </row>
    <row r="97" spans="1:25">
      <c r="A97" s="105" t="s">
        <v>131</v>
      </c>
      <c r="B97" s="102"/>
      <c r="C97" s="102"/>
      <c r="D97" s="102"/>
      <c r="E97" s="102"/>
      <c r="F97" s="102"/>
      <c r="G97" s="102"/>
      <c r="H97" s="102"/>
      <c r="I97" s="102"/>
      <c r="J97" s="102"/>
      <c r="K97" s="102"/>
      <c r="L97" s="102"/>
      <c r="M97" s="102"/>
      <c r="N97" s="102"/>
      <c r="O97" s="102"/>
      <c r="P97" s="102"/>
      <c r="Q97" s="102"/>
      <c r="R97" s="102"/>
      <c r="S97" s="102"/>
      <c r="T97" s="102"/>
      <c r="U97" s="102"/>
      <c r="V97" s="102"/>
      <c r="W97" s="102"/>
      <c r="X97" s="102"/>
      <c r="Y97" s="102"/>
    </row>
    <row r="98" spans="1:25" ht="15.75" thickBot="1">
      <c r="A98" s="115" t="s">
        <v>130</v>
      </c>
      <c r="B98" s="102"/>
      <c r="C98" s="102"/>
      <c r="D98" s="102"/>
      <c r="E98" s="102"/>
      <c r="F98" s="102"/>
      <c r="G98" s="102"/>
      <c r="H98" s="102"/>
      <c r="I98" s="102"/>
      <c r="J98" s="102"/>
      <c r="K98" s="102"/>
      <c r="L98" s="102"/>
      <c r="M98" s="102"/>
      <c r="N98" s="102"/>
      <c r="O98" s="102"/>
      <c r="P98" s="102"/>
      <c r="Q98" s="102"/>
      <c r="R98" s="102"/>
      <c r="S98" s="102"/>
      <c r="T98" s="102"/>
      <c r="U98" s="102"/>
      <c r="V98" s="102"/>
      <c r="W98" s="102"/>
      <c r="X98" s="102"/>
      <c r="Y98" s="102"/>
    </row>
    <row r="99" spans="1:25" ht="36" customHeight="1">
      <c r="A99" s="114" t="s">
        <v>129</v>
      </c>
      <c r="B99" s="113"/>
      <c r="C99" s="212" t="s">
        <v>128</v>
      </c>
      <c r="D99" s="212"/>
      <c r="E99" s="212"/>
      <c r="F99" s="212"/>
      <c r="G99" s="213"/>
      <c r="H99" s="213"/>
      <c r="I99" s="213"/>
      <c r="J99" s="213"/>
      <c r="K99" s="213"/>
      <c r="L99" s="213"/>
      <c r="M99" s="213"/>
      <c r="N99" s="213"/>
      <c r="O99" s="213"/>
      <c r="P99" s="213"/>
      <c r="Q99" s="213"/>
      <c r="R99" s="213"/>
      <c r="S99" s="102"/>
      <c r="T99" s="102"/>
      <c r="U99" s="102"/>
      <c r="V99" s="102"/>
      <c r="W99" s="102"/>
      <c r="X99" s="102"/>
      <c r="Y99" s="102"/>
    </row>
    <row r="100" spans="1:25" ht="17.100000000000001" customHeight="1">
      <c r="A100" s="114" t="s">
        <v>127</v>
      </c>
      <c r="B100" s="113"/>
      <c r="C100" s="212" t="s">
        <v>126</v>
      </c>
      <c r="D100" s="212"/>
      <c r="E100" s="212"/>
      <c r="F100" s="212"/>
      <c r="G100" s="213"/>
      <c r="H100" s="213"/>
      <c r="I100" s="213"/>
      <c r="J100" s="213"/>
      <c r="K100" s="213"/>
      <c r="L100" s="213"/>
      <c r="M100" s="213"/>
      <c r="N100" s="213"/>
      <c r="O100" s="213"/>
      <c r="P100" s="213"/>
      <c r="Q100" s="213"/>
      <c r="R100" s="213"/>
      <c r="S100" s="102"/>
      <c r="T100" s="102"/>
      <c r="U100" s="102"/>
      <c r="V100" s="102"/>
      <c r="W100" s="102"/>
      <c r="X100" s="102"/>
      <c r="Y100" s="102"/>
    </row>
    <row r="101" spans="1:25" ht="15" customHeight="1">
      <c r="A101" s="114" t="s">
        <v>125</v>
      </c>
      <c r="B101" s="113"/>
      <c r="C101" s="212" t="s">
        <v>124</v>
      </c>
      <c r="D101" s="212"/>
      <c r="E101" s="212"/>
      <c r="F101" s="212"/>
      <c r="G101" s="213"/>
      <c r="H101" s="213"/>
      <c r="I101" s="213"/>
      <c r="J101" s="213"/>
      <c r="K101" s="213"/>
      <c r="L101" s="213"/>
      <c r="M101" s="213"/>
      <c r="N101" s="213"/>
      <c r="O101" s="213"/>
      <c r="P101" s="213"/>
      <c r="Q101" s="213"/>
      <c r="R101" s="213"/>
      <c r="S101" s="102"/>
      <c r="T101" s="102"/>
      <c r="U101" s="102"/>
      <c r="V101" s="102"/>
      <c r="W101" s="102"/>
      <c r="X101" s="102"/>
      <c r="Y101" s="102"/>
    </row>
    <row r="102" spans="1:25" ht="17.100000000000001" customHeight="1">
      <c r="A102" s="114"/>
      <c r="B102" s="113"/>
      <c r="C102" s="212" t="s">
        <v>123</v>
      </c>
      <c r="D102" s="212"/>
      <c r="E102" s="212"/>
      <c r="F102" s="212"/>
      <c r="G102" s="213"/>
      <c r="H102" s="213"/>
      <c r="I102" s="213"/>
      <c r="J102" s="213"/>
      <c r="K102" s="213"/>
      <c r="L102" s="213"/>
      <c r="M102" s="213"/>
      <c r="N102" s="213"/>
      <c r="O102" s="213"/>
      <c r="P102" s="213"/>
      <c r="Q102" s="213"/>
      <c r="R102" s="213"/>
      <c r="S102" s="102"/>
      <c r="T102" s="102"/>
      <c r="U102" s="102"/>
      <c r="V102" s="102"/>
      <c r="W102" s="102"/>
      <c r="X102" s="102"/>
      <c r="Y102" s="102"/>
    </row>
    <row r="103" spans="1:25" ht="17.100000000000001" customHeight="1">
      <c r="A103" s="114" t="s">
        <v>122</v>
      </c>
      <c r="B103" s="113"/>
      <c r="C103" s="212" t="s">
        <v>121</v>
      </c>
      <c r="D103" s="212"/>
      <c r="E103" s="212"/>
      <c r="F103" s="212"/>
      <c r="G103" s="213"/>
      <c r="H103" s="213"/>
      <c r="I103" s="213"/>
      <c r="J103" s="213"/>
      <c r="K103" s="213"/>
      <c r="L103" s="213"/>
      <c r="M103" s="213"/>
      <c r="N103" s="213"/>
      <c r="O103" s="213"/>
      <c r="P103" s="213"/>
      <c r="Q103" s="213"/>
      <c r="R103" s="213"/>
      <c r="S103" s="102"/>
      <c r="T103" s="102"/>
      <c r="U103" s="102"/>
      <c r="V103" s="102"/>
      <c r="W103" s="102"/>
      <c r="X103" s="102"/>
      <c r="Y103" s="102"/>
    </row>
    <row r="104" spans="1:25" ht="17.100000000000001" customHeight="1">
      <c r="A104" s="112" t="s">
        <v>120</v>
      </c>
      <c r="B104" s="113"/>
      <c r="C104" s="212" t="s">
        <v>119</v>
      </c>
      <c r="D104" s="212"/>
      <c r="E104" s="212"/>
      <c r="F104" s="212"/>
      <c r="G104" s="213"/>
      <c r="H104" s="213"/>
      <c r="I104" s="213"/>
      <c r="J104" s="213"/>
      <c r="K104" s="213"/>
      <c r="L104" s="213"/>
      <c r="M104" s="213"/>
      <c r="N104" s="213"/>
      <c r="O104" s="213"/>
      <c r="P104" s="213"/>
      <c r="Q104" s="213"/>
      <c r="R104" s="213"/>
      <c r="S104" s="102"/>
      <c r="T104" s="102"/>
      <c r="U104" s="102"/>
      <c r="V104" s="102"/>
      <c r="W104" s="102"/>
      <c r="X104" s="102"/>
      <c r="Y104" s="102"/>
    </row>
    <row r="105" spans="1:25" ht="17.100000000000001" customHeight="1">
      <c r="A105" s="112" t="s">
        <v>118</v>
      </c>
      <c r="B105" s="113"/>
      <c r="C105" s="212" t="s">
        <v>117</v>
      </c>
      <c r="D105" s="212"/>
      <c r="E105" s="212"/>
      <c r="F105" s="212"/>
      <c r="G105" s="213"/>
      <c r="H105" s="213"/>
      <c r="I105" s="213"/>
      <c r="J105" s="213"/>
      <c r="K105" s="213"/>
      <c r="L105" s="213"/>
      <c r="M105" s="213"/>
      <c r="N105" s="213"/>
      <c r="O105" s="213"/>
      <c r="P105" s="213"/>
      <c r="Q105" s="213"/>
      <c r="R105" s="213"/>
      <c r="S105" s="102"/>
      <c r="T105" s="102"/>
      <c r="U105" s="102"/>
      <c r="V105" s="102"/>
      <c r="W105" s="102"/>
      <c r="X105" s="102"/>
      <c r="Y105" s="102"/>
    </row>
    <row r="106" spans="1:25" ht="17.100000000000001" customHeight="1">
      <c r="A106" s="112" t="s">
        <v>116</v>
      </c>
      <c r="B106" s="113"/>
      <c r="C106" s="212" t="s">
        <v>115</v>
      </c>
      <c r="D106" s="212"/>
      <c r="E106" s="212"/>
      <c r="F106" s="212"/>
      <c r="G106" s="213"/>
      <c r="H106" s="213"/>
      <c r="I106" s="213"/>
      <c r="J106" s="213"/>
      <c r="K106" s="213"/>
      <c r="L106" s="213"/>
      <c r="M106" s="213"/>
      <c r="N106" s="213"/>
      <c r="O106" s="213"/>
      <c r="P106" s="213"/>
      <c r="Q106" s="213"/>
      <c r="R106" s="213"/>
      <c r="S106" s="102"/>
      <c r="T106" s="102"/>
      <c r="U106" s="102"/>
      <c r="V106" s="102"/>
      <c r="W106" s="102"/>
      <c r="X106" s="102"/>
      <c r="Y106" s="102"/>
    </row>
    <row r="107" spans="1:25" ht="17.100000000000001" customHeight="1">
      <c r="A107" s="112" t="s">
        <v>114</v>
      </c>
      <c r="B107" s="113"/>
      <c r="C107" s="212" t="s">
        <v>113</v>
      </c>
      <c r="D107" s="212"/>
      <c r="E107" s="212"/>
      <c r="F107" s="212"/>
      <c r="G107" s="213"/>
      <c r="H107" s="213"/>
      <c r="I107" s="213"/>
      <c r="J107" s="213"/>
      <c r="K107" s="213"/>
      <c r="L107" s="213"/>
      <c r="M107" s="213"/>
      <c r="N107" s="213"/>
      <c r="O107" s="213"/>
      <c r="P107" s="213"/>
      <c r="Q107" s="213"/>
      <c r="R107" s="213"/>
      <c r="S107" s="102"/>
      <c r="T107" s="102"/>
      <c r="U107" s="102"/>
      <c r="V107" s="102"/>
      <c r="W107" s="102"/>
      <c r="X107" s="102"/>
      <c r="Y107" s="102"/>
    </row>
    <row r="108" spans="1:25" ht="17.100000000000001" customHeight="1">
      <c r="A108" s="112" t="s">
        <v>112</v>
      </c>
      <c r="B108" s="102"/>
      <c r="C108" s="212" t="s">
        <v>111</v>
      </c>
      <c r="D108" s="212"/>
      <c r="E108" s="212"/>
      <c r="F108" s="212"/>
      <c r="G108" s="213"/>
      <c r="H108" s="213"/>
      <c r="I108" s="213"/>
      <c r="J108" s="213"/>
      <c r="K108" s="213"/>
      <c r="L108" s="213"/>
      <c r="M108" s="213"/>
      <c r="N108" s="213"/>
      <c r="O108" s="213"/>
      <c r="P108" s="213"/>
      <c r="Q108" s="213"/>
      <c r="R108" s="213"/>
      <c r="S108" s="102"/>
      <c r="T108" s="102"/>
      <c r="U108" s="102"/>
      <c r="V108" s="102"/>
      <c r="W108" s="102"/>
      <c r="X108" s="102"/>
      <c r="Y108" s="102"/>
    </row>
    <row r="109" spans="1:25" ht="17.100000000000001" customHeight="1">
      <c r="A109" s="112" t="s">
        <v>110</v>
      </c>
      <c r="B109" s="110"/>
      <c r="C109" s="212" t="s">
        <v>109</v>
      </c>
      <c r="D109" s="212"/>
      <c r="E109" s="212"/>
      <c r="F109" s="212"/>
      <c r="G109" s="213"/>
      <c r="H109" s="213"/>
      <c r="I109" s="213"/>
      <c r="J109" s="213"/>
      <c r="K109" s="213"/>
      <c r="L109" s="213"/>
      <c r="M109" s="213"/>
      <c r="N109" s="213"/>
      <c r="O109" s="213"/>
      <c r="P109" s="213"/>
      <c r="Q109" s="213"/>
      <c r="R109" s="213"/>
      <c r="S109" s="102"/>
      <c r="T109" s="102"/>
      <c r="U109" s="102"/>
      <c r="V109" s="102"/>
      <c r="W109" s="102"/>
      <c r="X109" s="102"/>
      <c r="Y109" s="102"/>
    </row>
    <row r="110" spans="1:25" ht="15.75">
      <c r="A110" s="111"/>
      <c r="B110" s="110"/>
      <c r="C110" s="109"/>
      <c r="D110" s="109"/>
      <c r="E110" s="109"/>
      <c r="F110" s="109"/>
      <c r="G110" s="108"/>
      <c r="H110" s="107"/>
      <c r="I110" s="107"/>
      <c r="J110" s="104"/>
      <c r="K110" s="104"/>
      <c r="L110" s="105"/>
      <c r="M110" s="105"/>
      <c r="N110" s="106"/>
      <c r="O110" s="105"/>
      <c r="Q110" s="104"/>
      <c r="R110" s="103"/>
      <c r="S110" s="102"/>
      <c r="T110" s="102"/>
      <c r="U110" s="102"/>
      <c r="V110" s="102"/>
      <c r="W110" s="102"/>
      <c r="X110" s="102"/>
      <c r="Y110" s="102"/>
    </row>
    <row r="111" spans="1:25">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row>
    <row r="112" spans="1:25">
      <c r="C112" s="102"/>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row>
    <row r="113" spans="3:25">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row>
    <row r="114" spans="3:25">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row>
    <row r="115" spans="3:25">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row>
    <row r="116" spans="3:25">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row>
    <row r="117" spans="3:25">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row>
    <row r="118" spans="3:25">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row>
    <row r="119" spans="3:25">
      <c r="C119" s="102"/>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row>
    <row r="120" spans="3:25">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2"/>
    </row>
    <row r="121" spans="3:25">
      <c r="C121" s="102"/>
      <c r="D121" s="102"/>
      <c r="E121" s="102"/>
      <c r="F121" s="102"/>
      <c r="G121" s="102"/>
      <c r="H121" s="102"/>
      <c r="I121" s="102"/>
      <c r="J121" s="102"/>
      <c r="K121" s="102"/>
      <c r="L121" s="102"/>
      <c r="M121" s="102"/>
      <c r="N121" s="102"/>
      <c r="O121" s="102"/>
      <c r="P121" s="102"/>
      <c r="Q121" s="102"/>
      <c r="R121" s="102"/>
      <c r="S121" s="102"/>
      <c r="T121" s="102"/>
      <c r="U121" s="102"/>
      <c r="V121" s="102"/>
      <c r="W121" s="102"/>
      <c r="X121" s="102"/>
      <c r="Y121" s="102"/>
    </row>
    <row r="122" spans="3:25">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row>
    <row r="123" spans="3:25">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row>
    <row r="124" spans="3:25">
      <c r="C124" s="102"/>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row>
    <row r="125" spans="3:25">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2"/>
      <c r="Y125" s="102"/>
    </row>
    <row r="126" spans="3:25">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row>
    <row r="127" spans="3:25">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row>
    <row r="128" spans="3:25">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row>
    <row r="129" spans="3:25">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row>
    <row r="130" spans="3:25">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row>
    <row r="131" spans="3:25">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row>
    <row r="132" spans="3:25">
      <c r="C132" s="102"/>
      <c r="D132" s="102"/>
      <c r="E132" s="102"/>
      <c r="F132" s="102"/>
      <c r="G132" s="102"/>
      <c r="H132" s="102"/>
      <c r="I132" s="102"/>
      <c r="J132" s="102"/>
      <c r="K132" s="102"/>
      <c r="L132" s="102"/>
      <c r="M132" s="102"/>
      <c r="N132" s="102"/>
      <c r="O132" s="102"/>
      <c r="P132" s="102"/>
      <c r="Q132" s="102"/>
      <c r="R132" s="102"/>
      <c r="S132" s="102"/>
      <c r="T132" s="102"/>
      <c r="U132" s="102"/>
      <c r="V132" s="102"/>
      <c r="W132" s="102"/>
      <c r="X132" s="102"/>
      <c r="Y132" s="102"/>
    </row>
    <row r="133" spans="3:25">
      <c r="C133" s="102"/>
      <c r="D133" s="102"/>
      <c r="E133" s="102"/>
      <c r="F133" s="102"/>
      <c r="G133" s="102"/>
      <c r="H133" s="102"/>
      <c r="I133" s="102"/>
      <c r="J133" s="102"/>
      <c r="K133" s="102"/>
      <c r="L133" s="102"/>
      <c r="M133" s="102"/>
      <c r="N133" s="102"/>
      <c r="O133" s="102"/>
      <c r="P133" s="102"/>
      <c r="Q133" s="102"/>
      <c r="R133" s="102"/>
      <c r="S133" s="102"/>
      <c r="T133" s="102"/>
      <c r="U133" s="102"/>
      <c r="V133" s="102"/>
      <c r="W133" s="102"/>
      <c r="X133" s="102"/>
      <c r="Y133" s="102"/>
    </row>
    <row r="134" spans="3:25">
      <c r="C134" s="102"/>
      <c r="D134" s="102"/>
      <c r="E134" s="102"/>
      <c r="F134" s="102"/>
      <c r="G134" s="102"/>
      <c r="H134" s="102"/>
      <c r="I134" s="102"/>
      <c r="J134" s="102"/>
      <c r="K134" s="102"/>
      <c r="L134" s="102"/>
      <c r="M134" s="102"/>
      <c r="N134" s="102"/>
      <c r="O134" s="102"/>
      <c r="P134" s="102"/>
      <c r="Q134" s="102"/>
      <c r="R134" s="102"/>
      <c r="S134" s="102"/>
      <c r="T134" s="102"/>
      <c r="U134" s="102"/>
      <c r="V134" s="102"/>
      <c r="W134" s="102"/>
      <c r="X134" s="102"/>
      <c r="Y134" s="102"/>
    </row>
    <row r="135" spans="3:25">
      <c r="C135" s="102"/>
      <c r="D135" s="102"/>
      <c r="E135" s="102"/>
      <c r="F135" s="102"/>
      <c r="G135" s="102"/>
      <c r="H135" s="102"/>
      <c r="I135" s="102"/>
      <c r="J135" s="102"/>
      <c r="K135" s="102"/>
      <c r="L135" s="102"/>
      <c r="M135" s="102"/>
      <c r="N135" s="102"/>
      <c r="O135" s="102"/>
      <c r="P135" s="102"/>
      <c r="Q135" s="102"/>
      <c r="R135" s="102"/>
      <c r="S135" s="102"/>
      <c r="T135" s="102"/>
      <c r="U135" s="102"/>
      <c r="V135" s="102"/>
      <c r="W135" s="102"/>
      <c r="X135" s="102"/>
      <c r="Y135" s="102"/>
    </row>
    <row r="136" spans="3:25">
      <c r="C136" s="102"/>
      <c r="D136" s="102"/>
      <c r="E136" s="102"/>
      <c r="F136" s="102"/>
      <c r="G136" s="102"/>
      <c r="H136" s="102"/>
      <c r="I136" s="102"/>
      <c r="J136" s="102"/>
      <c r="K136" s="102"/>
      <c r="L136" s="102"/>
      <c r="M136" s="102"/>
      <c r="N136" s="102"/>
      <c r="O136" s="102"/>
      <c r="P136" s="102"/>
      <c r="Q136" s="102"/>
      <c r="R136" s="102"/>
      <c r="S136" s="102"/>
      <c r="T136" s="102"/>
      <c r="U136" s="102"/>
      <c r="V136" s="102"/>
      <c r="W136" s="102"/>
      <c r="X136" s="102"/>
      <c r="Y136" s="102"/>
    </row>
    <row r="137" spans="3:25">
      <c r="C137" s="102"/>
      <c r="D137" s="102"/>
      <c r="E137" s="102"/>
      <c r="F137" s="102"/>
      <c r="G137" s="102"/>
      <c r="H137" s="102"/>
      <c r="I137" s="102"/>
      <c r="J137" s="102"/>
      <c r="K137" s="102"/>
      <c r="L137" s="102"/>
      <c r="M137" s="102"/>
      <c r="N137" s="102"/>
      <c r="O137" s="102"/>
      <c r="P137" s="102"/>
      <c r="Q137" s="102"/>
      <c r="R137" s="102"/>
      <c r="S137" s="102"/>
      <c r="T137" s="102"/>
      <c r="U137" s="102"/>
      <c r="V137" s="102"/>
      <c r="W137" s="102"/>
      <c r="X137" s="102"/>
      <c r="Y137" s="102"/>
    </row>
    <row r="138" spans="3:25">
      <c r="C138" s="102"/>
      <c r="D138" s="102"/>
      <c r="E138" s="102"/>
      <c r="F138" s="102"/>
      <c r="G138" s="102"/>
      <c r="H138" s="102"/>
      <c r="I138" s="102"/>
      <c r="J138" s="102"/>
      <c r="K138" s="102"/>
      <c r="L138" s="102"/>
      <c r="M138" s="102"/>
      <c r="N138" s="102"/>
      <c r="O138" s="102"/>
      <c r="P138" s="102"/>
      <c r="Q138" s="102"/>
      <c r="R138" s="102"/>
      <c r="S138" s="102"/>
      <c r="T138" s="102"/>
      <c r="U138" s="102"/>
      <c r="V138" s="102"/>
      <c r="W138" s="102"/>
      <c r="X138" s="102"/>
      <c r="Y138" s="102"/>
    </row>
    <row r="139" spans="3:25">
      <c r="C139" s="102"/>
      <c r="D139" s="102"/>
      <c r="E139" s="102"/>
      <c r="F139" s="102"/>
      <c r="G139" s="102"/>
      <c r="H139" s="102"/>
      <c r="I139" s="102"/>
      <c r="J139" s="102"/>
      <c r="K139" s="102"/>
      <c r="L139" s="102"/>
      <c r="M139" s="102"/>
      <c r="N139" s="102"/>
      <c r="O139" s="102"/>
      <c r="P139" s="102"/>
      <c r="Q139" s="102"/>
      <c r="R139" s="102"/>
      <c r="S139" s="102"/>
      <c r="T139" s="102"/>
      <c r="U139" s="102"/>
      <c r="V139" s="102"/>
      <c r="W139" s="102"/>
      <c r="X139" s="102"/>
      <c r="Y139" s="102"/>
    </row>
    <row r="140" spans="3:25">
      <c r="C140" s="102"/>
      <c r="D140" s="102"/>
      <c r="E140" s="102"/>
      <c r="F140" s="102"/>
      <c r="G140" s="102"/>
      <c r="H140" s="102"/>
      <c r="I140" s="102"/>
      <c r="J140" s="102"/>
      <c r="K140" s="102"/>
      <c r="L140" s="102"/>
      <c r="M140" s="102"/>
      <c r="N140" s="102"/>
      <c r="O140" s="102"/>
      <c r="P140" s="102"/>
      <c r="Q140" s="102"/>
      <c r="R140" s="102"/>
      <c r="S140" s="102"/>
      <c r="T140" s="102"/>
      <c r="U140" s="102"/>
      <c r="V140" s="102"/>
      <c r="W140" s="102"/>
      <c r="X140" s="102"/>
      <c r="Y140" s="102"/>
    </row>
    <row r="141" spans="3:25">
      <c r="C141" s="102"/>
      <c r="D141" s="102"/>
      <c r="E141" s="102"/>
      <c r="F141" s="102"/>
      <c r="G141" s="102"/>
      <c r="H141" s="102"/>
      <c r="I141" s="102"/>
      <c r="J141" s="102"/>
      <c r="K141" s="102"/>
      <c r="L141" s="102"/>
      <c r="M141" s="102"/>
      <c r="N141" s="102"/>
      <c r="O141" s="102"/>
      <c r="P141" s="102"/>
      <c r="Q141" s="102"/>
      <c r="R141" s="102"/>
      <c r="S141" s="102"/>
      <c r="T141" s="102"/>
      <c r="U141" s="102"/>
      <c r="V141" s="102"/>
      <c r="W141" s="102"/>
      <c r="X141" s="102"/>
      <c r="Y141" s="102"/>
    </row>
    <row r="142" spans="3:25">
      <c r="C142" s="102"/>
      <c r="D142" s="102"/>
      <c r="E142" s="102"/>
      <c r="F142" s="102"/>
      <c r="G142" s="102"/>
      <c r="H142" s="102"/>
      <c r="I142" s="102"/>
      <c r="J142" s="102"/>
      <c r="K142" s="102"/>
      <c r="L142" s="102"/>
      <c r="M142" s="102"/>
      <c r="N142" s="102"/>
      <c r="O142" s="102"/>
      <c r="P142" s="102"/>
      <c r="Q142" s="102"/>
      <c r="R142" s="102"/>
      <c r="S142" s="102"/>
      <c r="T142" s="102"/>
      <c r="U142" s="102"/>
      <c r="V142" s="102"/>
      <c r="W142" s="102"/>
      <c r="X142" s="102"/>
      <c r="Y142" s="102"/>
    </row>
    <row r="143" spans="3:25">
      <c r="C143" s="102"/>
      <c r="D143" s="102"/>
      <c r="E143" s="102"/>
      <c r="F143" s="102"/>
      <c r="G143" s="102"/>
      <c r="H143" s="102"/>
      <c r="I143" s="102"/>
      <c r="J143" s="102"/>
      <c r="K143" s="102"/>
      <c r="L143" s="102"/>
      <c r="M143" s="102"/>
      <c r="N143" s="102"/>
      <c r="O143" s="102"/>
      <c r="P143" s="102"/>
      <c r="Q143" s="102"/>
      <c r="R143" s="102"/>
      <c r="S143" s="102"/>
      <c r="T143" s="102"/>
      <c r="U143" s="102"/>
      <c r="V143" s="102"/>
      <c r="W143" s="102"/>
      <c r="X143" s="102"/>
      <c r="Y143" s="102"/>
    </row>
    <row r="144" spans="3:25">
      <c r="C144" s="102"/>
      <c r="D144" s="102"/>
      <c r="E144" s="102"/>
      <c r="F144" s="102"/>
      <c r="G144" s="102"/>
      <c r="H144" s="102"/>
      <c r="I144" s="102"/>
      <c r="J144" s="102"/>
      <c r="K144" s="102"/>
      <c r="L144" s="102"/>
      <c r="M144" s="102"/>
      <c r="N144" s="102"/>
      <c r="O144" s="102"/>
      <c r="P144" s="102"/>
      <c r="Q144" s="102"/>
      <c r="R144" s="102"/>
      <c r="S144" s="102"/>
      <c r="T144" s="102"/>
      <c r="U144" s="102"/>
      <c r="V144" s="102"/>
      <c r="W144" s="102"/>
      <c r="X144" s="102"/>
      <c r="Y144" s="102"/>
    </row>
    <row r="145" spans="3:25">
      <c r="C145" s="102"/>
      <c r="D145" s="102"/>
      <c r="E145" s="102"/>
      <c r="F145" s="102"/>
      <c r="G145" s="102"/>
      <c r="H145" s="102"/>
      <c r="I145" s="102"/>
      <c r="J145" s="102"/>
      <c r="K145" s="102"/>
      <c r="L145" s="102"/>
      <c r="M145" s="102"/>
      <c r="N145" s="102"/>
      <c r="O145" s="102"/>
      <c r="P145" s="102"/>
      <c r="Q145" s="102"/>
      <c r="R145" s="102"/>
      <c r="S145" s="102"/>
      <c r="T145" s="102"/>
      <c r="U145" s="102"/>
      <c r="V145" s="102"/>
      <c r="W145" s="102"/>
      <c r="X145" s="102"/>
      <c r="Y145" s="102"/>
    </row>
    <row r="146" spans="3:25">
      <c r="C146" s="102"/>
      <c r="D146" s="102"/>
      <c r="E146" s="102"/>
      <c r="F146" s="102"/>
      <c r="G146" s="102"/>
      <c r="H146" s="102"/>
      <c r="I146" s="102"/>
      <c r="J146" s="102"/>
      <c r="K146" s="102"/>
      <c r="L146" s="102"/>
      <c r="M146" s="102"/>
      <c r="N146" s="102"/>
      <c r="O146" s="102"/>
      <c r="P146" s="102"/>
      <c r="Q146" s="102"/>
      <c r="R146" s="102"/>
      <c r="S146" s="102"/>
      <c r="T146" s="102"/>
      <c r="U146" s="102"/>
      <c r="V146" s="102"/>
      <c r="W146" s="102"/>
      <c r="X146" s="102"/>
      <c r="Y146" s="102"/>
    </row>
    <row r="147" spans="3:25">
      <c r="C147" s="102"/>
      <c r="D147" s="102"/>
      <c r="E147" s="102"/>
      <c r="F147" s="102"/>
      <c r="G147" s="102"/>
      <c r="H147" s="102"/>
      <c r="I147" s="102"/>
      <c r="J147" s="102"/>
      <c r="K147" s="102"/>
      <c r="L147" s="102"/>
      <c r="M147" s="102"/>
      <c r="N147" s="102"/>
      <c r="O147" s="102"/>
      <c r="P147" s="102"/>
      <c r="Q147" s="102"/>
      <c r="R147" s="102"/>
      <c r="S147" s="102"/>
      <c r="T147" s="102"/>
      <c r="U147" s="102"/>
      <c r="V147" s="102"/>
      <c r="W147" s="102"/>
      <c r="X147" s="102"/>
      <c r="Y147" s="102"/>
    </row>
    <row r="148" spans="3:25">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row>
    <row r="149" spans="3:25">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row>
    <row r="150" spans="3:25">
      <c r="C150" s="102"/>
      <c r="D150" s="102"/>
      <c r="E150" s="102"/>
      <c r="F150" s="102"/>
      <c r="G150" s="102"/>
      <c r="H150" s="102"/>
      <c r="I150" s="102"/>
      <c r="J150" s="102"/>
      <c r="K150" s="102"/>
      <c r="L150" s="102"/>
      <c r="M150" s="102"/>
      <c r="N150" s="102"/>
      <c r="O150" s="102"/>
      <c r="P150" s="102"/>
      <c r="Q150" s="102"/>
      <c r="R150" s="102"/>
      <c r="S150" s="102"/>
      <c r="T150" s="102"/>
      <c r="U150" s="102"/>
      <c r="V150" s="102"/>
      <c r="W150" s="102"/>
      <c r="X150" s="102"/>
      <c r="Y150" s="102"/>
    </row>
    <row r="151" spans="3:25">
      <c r="C151" s="102"/>
      <c r="D151" s="102"/>
      <c r="E151" s="102"/>
      <c r="F151" s="102"/>
      <c r="G151" s="102"/>
      <c r="H151" s="102"/>
      <c r="I151" s="102"/>
      <c r="J151" s="102"/>
      <c r="K151" s="102"/>
      <c r="L151" s="102"/>
      <c r="M151" s="102"/>
      <c r="N151" s="102"/>
      <c r="O151" s="102"/>
      <c r="P151" s="102"/>
      <c r="Q151" s="102"/>
      <c r="R151" s="102"/>
      <c r="S151" s="102"/>
      <c r="T151" s="102"/>
      <c r="U151" s="102"/>
      <c r="V151" s="102"/>
      <c r="W151" s="102"/>
      <c r="X151" s="102"/>
      <c r="Y151" s="102"/>
    </row>
    <row r="152" spans="3:25">
      <c r="C152" s="102"/>
      <c r="D152" s="102"/>
      <c r="E152" s="102"/>
      <c r="F152" s="102"/>
      <c r="G152" s="102"/>
      <c r="H152" s="102"/>
      <c r="I152" s="102"/>
      <c r="J152" s="102"/>
      <c r="K152" s="102"/>
      <c r="L152" s="102"/>
      <c r="M152" s="102"/>
      <c r="N152" s="102"/>
      <c r="O152" s="102"/>
      <c r="P152" s="102"/>
      <c r="Q152" s="102"/>
      <c r="R152" s="102"/>
      <c r="S152" s="102"/>
      <c r="T152" s="102"/>
      <c r="U152" s="102"/>
      <c r="V152" s="102"/>
      <c r="W152" s="102"/>
      <c r="X152" s="102"/>
      <c r="Y152" s="102"/>
    </row>
    <row r="153" spans="3:25">
      <c r="C153" s="102"/>
      <c r="D153" s="102"/>
      <c r="E153" s="102"/>
      <c r="F153" s="102"/>
      <c r="G153" s="102"/>
      <c r="H153" s="102"/>
      <c r="I153" s="102"/>
      <c r="J153" s="102"/>
      <c r="K153" s="102"/>
      <c r="L153" s="102"/>
      <c r="M153" s="102"/>
      <c r="N153" s="102"/>
      <c r="O153" s="102"/>
      <c r="P153" s="102"/>
      <c r="Q153" s="102"/>
      <c r="R153" s="102"/>
      <c r="S153" s="102"/>
      <c r="T153" s="102"/>
      <c r="U153" s="102"/>
      <c r="V153" s="102"/>
      <c r="W153" s="102"/>
      <c r="X153" s="102"/>
      <c r="Y153" s="102"/>
    </row>
    <row r="154" spans="3:25">
      <c r="C154" s="102"/>
      <c r="D154" s="102"/>
      <c r="E154" s="102"/>
      <c r="F154" s="102"/>
      <c r="G154" s="102"/>
      <c r="H154" s="102"/>
      <c r="I154" s="102"/>
      <c r="J154" s="102"/>
      <c r="K154" s="102"/>
      <c r="L154" s="102"/>
      <c r="M154" s="102"/>
      <c r="N154" s="102"/>
      <c r="O154" s="102"/>
      <c r="P154" s="102"/>
      <c r="Q154" s="102"/>
      <c r="R154" s="102"/>
      <c r="S154" s="102"/>
      <c r="T154" s="102"/>
      <c r="U154" s="102"/>
      <c r="V154" s="102"/>
      <c r="W154" s="102"/>
      <c r="X154" s="102"/>
      <c r="Y154" s="102"/>
    </row>
    <row r="155" spans="3:25">
      <c r="C155" s="102"/>
      <c r="D155" s="102"/>
      <c r="E155" s="102"/>
      <c r="F155" s="102"/>
      <c r="G155" s="102"/>
      <c r="H155" s="102"/>
      <c r="I155" s="102"/>
      <c r="J155" s="102"/>
      <c r="K155" s="102"/>
      <c r="L155" s="102"/>
      <c r="M155" s="102"/>
      <c r="N155" s="102"/>
      <c r="O155" s="102"/>
      <c r="P155" s="102"/>
      <c r="Q155" s="102"/>
      <c r="R155" s="102"/>
      <c r="S155" s="102"/>
      <c r="T155" s="102"/>
      <c r="U155" s="102"/>
      <c r="V155" s="102"/>
      <c r="W155" s="102"/>
      <c r="X155" s="102"/>
      <c r="Y155" s="102"/>
    </row>
    <row r="156" spans="3:25">
      <c r="C156" s="102"/>
      <c r="D156" s="102"/>
      <c r="E156" s="102"/>
      <c r="F156" s="102"/>
      <c r="G156" s="102"/>
      <c r="H156" s="102"/>
      <c r="I156" s="102"/>
      <c r="J156" s="102"/>
      <c r="K156" s="102"/>
      <c r="L156" s="102"/>
      <c r="M156" s="102"/>
      <c r="N156" s="102"/>
      <c r="O156" s="102"/>
      <c r="P156" s="102"/>
      <c r="Q156" s="102"/>
      <c r="R156" s="102"/>
      <c r="S156" s="102"/>
      <c r="T156" s="102"/>
      <c r="U156" s="102"/>
      <c r="V156" s="102"/>
      <c r="W156" s="102"/>
      <c r="X156" s="102"/>
      <c r="Y156" s="102"/>
    </row>
    <row r="157" spans="3:25">
      <c r="C157" s="102"/>
      <c r="D157" s="102"/>
      <c r="E157" s="102"/>
      <c r="F157" s="102"/>
      <c r="G157" s="102"/>
      <c r="H157" s="102"/>
      <c r="I157" s="102"/>
      <c r="J157" s="102"/>
      <c r="K157" s="102"/>
      <c r="L157" s="102"/>
      <c r="M157" s="102"/>
      <c r="N157" s="102"/>
      <c r="O157" s="102"/>
      <c r="P157" s="102"/>
      <c r="Q157" s="102"/>
      <c r="R157" s="102"/>
      <c r="S157" s="102"/>
      <c r="T157" s="102"/>
      <c r="U157" s="102"/>
      <c r="V157" s="102"/>
      <c r="W157" s="102"/>
      <c r="X157" s="102"/>
      <c r="Y157" s="102"/>
    </row>
    <row r="158" spans="3:25">
      <c r="C158" s="102"/>
      <c r="D158" s="102"/>
      <c r="E158" s="102"/>
      <c r="F158" s="102"/>
      <c r="G158" s="102"/>
      <c r="H158" s="102"/>
      <c r="I158" s="102"/>
      <c r="J158" s="102"/>
      <c r="K158" s="102"/>
      <c r="L158" s="102"/>
      <c r="M158" s="102"/>
      <c r="N158" s="102"/>
      <c r="O158" s="102"/>
      <c r="P158" s="102"/>
      <c r="Q158" s="102"/>
      <c r="R158" s="102"/>
      <c r="S158" s="102"/>
      <c r="T158" s="102"/>
      <c r="U158" s="102"/>
      <c r="V158" s="102"/>
      <c r="W158" s="102"/>
      <c r="X158" s="102"/>
      <c r="Y158" s="102"/>
    </row>
    <row r="159" spans="3:25">
      <c r="C159" s="102"/>
      <c r="D159" s="102"/>
      <c r="E159" s="102"/>
      <c r="F159" s="102"/>
      <c r="G159" s="102"/>
      <c r="H159" s="102"/>
      <c r="I159" s="102"/>
      <c r="J159" s="102"/>
      <c r="K159" s="102"/>
      <c r="L159" s="102"/>
      <c r="M159" s="102"/>
      <c r="N159" s="102"/>
      <c r="O159" s="102"/>
      <c r="P159" s="102"/>
      <c r="Q159" s="102"/>
      <c r="R159" s="102"/>
      <c r="S159" s="102"/>
      <c r="T159" s="102"/>
      <c r="U159" s="102"/>
      <c r="V159" s="102"/>
      <c r="W159" s="102"/>
      <c r="X159" s="102"/>
      <c r="Y159" s="102"/>
    </row>
    <row r="160" spans="3:25">
      <c r="C160" s="102"/>
      <c r="D160" s="102"/>
      <c r="E160" s="102"/>
      <c r="F160" s="102"/>
      <c r="G160" s="102"/>
      <c r="H160" s="102"/>
      <c r="I160" s="102"/>
      <c r="J160" s="102"/>
      <c r="K160" s="102"/>
      <c r="L160" s="102"/>
      <c r="M160" s="102"/>
      <c r="N160" s="102"/>
      <c r="O160" s="102"/>
      <c r="P160" s="102"/>
      <c r="Q160" s="102"/>
      <c r="R160" s="102"/>
      <c r="S160" s="102"/>
      <c r="T160" s="102"/>
      <c r="U160" s="102"/>
      <c r="V160" s="102"/>
      <c r="W160" s="102"/>
      <c r="X160" s="102"/>
      <c r="Y160" s="102"/>
    </row>
    <row r="161" spans="3:25">
      <c r="C161" s="102"/>
      <c r="D161" s="102"/>
      <c r="E161" s="102"/>
      <c r="F161" s="102"/>
      <c r="G161" s="102"/>
      <c r="H161" s="102"/>
      <c r="I161" s="102"/>
      <c r="J161" s="102"/>
      <c r="K161" s="102"/>
      <c r="L161" s="102"/>
      <c r="M161" s="102"/>
      <c r="N161" s="102"/>
      <c r="O161" s="102"/>
      <c r="P161" s="102"/>
      <c r="Q161" s="102"/>
      <c r="R161" s="102"/>
      <c r="S161" s="102"/>
      <c r="T161" s="102"/>
      <c r="U161" s="102"/>
      <c r="V161" s="102"/>
      <c r="W161" s="102"/>
      <c r="X161" s="102"/>
      <c r="Y161" s="102"/>
    </row>
    <row r="162" spans="3:25">
      <c r="C162" s="102"/>
      <c r="D162" s="102"/>
      <c r="E162" s="102"/>
      <c r="F162" s="102"/>
      <c r="G162" s="102"/>
      <c r="H162" s="102"/>
      <c r="I162" s="102"/>
      <c r="J162" s="102"/>
      <c r="K162" s="102"/>
      <c r="L162" s="102"/>
      <c r="M162" s="102"/>
      <c r="N162" s="102"/>
      <c r="O162" s="102"/>
      <c r="P162" s="102"/>
      <c r="Q162" s="102"/>
      <c r="R162" s="102"/>
      <c r="S162" s="102"/>
      <c r="T162" s="102"/>
      <c r="U162" s="102"/>
      <c r="V162" s="102"/>
      <c r="W162" s="102"/>
      <c r="X162" s="102"/>
      <c r="Y162" s="102"/>
    </row>
    <row r="163" spans="3:25">
      <c r="C163" s="102"/>
      <c r="D163" s="102"/>
      <c r="E163" s="102"/>
      <c r="F163" s="102"/>
      <c r="G163" s="102"/>
      <c r="H163" s="102"/>
      <c r="I163" s="102"/>
      <c r="J163" s="102"/>
      <c r="K163" s="102"/>
      <c r="L163" s="102"/>
      <c r="M163" s="102"/>
      <c r="N163" s="102"/>
      <c r="O163" s="102"/>
      <c r="P163" s="102"/>
      <c r="Q163" s="102"/>
      <c r="R163" s="102"/>
      <c r="S163" s="102"/>
      <c r="T163" s="102"/>
      <c r="U163" s="102"/>
      <c r="V163" s="102"/>
      <c r="W163" s="102"/>
      <c r="X163" s="102"/>
      <c r="Y163" s="102"/>
    </row>
    <row r="164" spans="3:25">
      <c r="C164" s="102"/>
      <c r="D164" s="102"/>
      <c r="E164" s="102"/>
      <c r="F164" s="102"/>
      <c r="G164" s="102"/>
      <c r="H164" s="102"/>
      <c r="I164" s="102"/>
      <c r="J164" s="102"/>
      <c r="K164" s="102"/>
      <c r="L164" s="102"/>
      <c r="M164" s="102"/>
      <c r="N164" s="102"/>
      <c r="O164" s="102"/>
      <c r="P164" s="102"/>
      <c r="Q164" s="102"/>
      <c r="R164" s="102"/>
      <c r="S164" s="102"/>
      <c r="T164" s="102"/>
      <c r="U164" s="102"/>
      <c r="V164" s="102"/>
      <c r="W164" s="102"/>
      <c r="X164" s="102"/>
      <c r="Y164" s="102"/>
    </row>
    <row r="165" spans="3:25">
      <c r="C165" s="102"/>
      <c r="D165" s="102"/>
      <c r="E165" s="102"/>
      <c r="F165" s="102"/>
      <c r="G165" s="102"/>
      <c r="H165" s="102"/>
      <c r="I165" s="102"/>
      <c r="J165" s="102"/>
      <c r="K165" s="102"/>
      <c r="L165" s="102"/>
      <c r="M165" s="102"/>
      <c r="N165" s="102"/>
      <c r="O165" s="102"/>
      <c r="P165" s="102"/>
      <c r="Q165" s="102"/>
      <c r="R165" s="102"/>
      <c r="S165" s="102"/>
      <c r="T165" s="102"/>
      <c r="U165" s="102"/>
      <c r="V165" s="102"/>
      <c r="W165" s="102"/>
      <c r="X165" s="102"/>
      <c r="Y165" s="102"/>
    </row>
    <row r="166" spans="3:25">
      <c r="C166" s="102"/>
      <c r="D166" s="102"/>
      <c r="E166" s="102"/>
      <c r="F166" s="102"/>
      <c r="G166" s="102"/>
      <c r="H166" s="102"/>
      <c r="I166" s="102"/>
      <c r="J166" s="102"/>
      <c r="K166" s="102"/>
      <c r="L166" s="102"/>
      <c r="M166" s="102"/>
      <c r="N166" s="102"/>
      <c r="O166" s="102"/>
      <c r="P166" s="102"/>
      <c r="Q166" s="102"/>
      <c r="R166" s="102"/>
      <c r="S166" s="102"/>
      <c r="T166" s="102"/>
      <c r="U166" s="102"/>
      <c r="V166" s="102"/>
      <c r="W166" s="102"/>
      <c r="X166" s="102"/>
      <c r="Y166" s="102"/>
    </row>
    <row r="167" spans="3:25">
      <c r="C167" s="102"/>
      <c r="D167" s="102"/>
      <c r="E167" s="102"/>
      <c r="F167" s="102"/>
      <c r="G167" s="102"/>
      <c r="H167" s="102"/>
      <c r="I167" s="102"/>
      <c r="J167" s="102"/>
      <c r="K167" s="102"/>
      <c r="L167" s="102"/>
      <c r="M167" s="102"/>
      <c r="N167" s="102"/>
      <c r="O167" s="102"/>
      <c r="P167" s="102"/>
      <c r="Q167" s="102"/>
      <c r="R167" s="102"/>
      <c r="S167" s="102"/>
      <c r="T167" s="102"/>
      <c r="U167" s="102"/>
      <c r="V167" s="102"/>
      <c r="W167" s="102"/>
      <c r="X167" s="102"/>
      <c r="Y167" s="102"/>
    </row>
    <row r="168" spans="3:25">
      <c r="C168" s="102"/>
      <c r="D168" s="102"/>
      <c r="E168" s="102"/>
      <c r="F168" s="102"/>
      <c r="G168" s="102"/>
      <c r="H168" s="102"/>
      <c r="I168" s="102"/>
      <c r="J168" s="102"/>
      <c r="K168" s="102"/>
      <c r="L168" s="102"/>
      <c r="M168" s="102"/>
      <c r="N168" s="102"/>
      <c r="O168" s="102"/>
      <c r="P168" s="102"/>
      <c r="Q168" s="102"/>
      <c r="R168" s="102"/>
      <c r="S168" s="102"/>
      <c r="T168" s="102"/>
      <c r="U168" s="102"/>
      <c r="V168" s="102"/>
      <c r="W168" s="102"/>
      <c r="X168" s="102"/>
      <c r="Y168" s="102"/>
    </row>
    <row r="169" spans="3:25">
      <c r="C169" s="102"/>
      <c r="D169" s="102"/>
      <c r="E169" s="102"/>
      <c r="F169" s="102"/>
      <c r="G169" s="102"/>
      <c r="H169" s="102"/>
      <c r="I169" s="102"/>
      <c r="J169" s="102"/>
      <c r="K169" s="102"/>
      <c r="L169" s="102"/>
      <c r="M169" s="102"/>
      <c r="N169" s="102"/>
      <c r="O169" s="102"/>
      <c r="P169" s="102"/>
      <c r="Q169" s="102"/>
      <c r="R169" s="102"/>
      <c r="S169" s="102"/>
      <c r="T169" s="102"/>
      <c r="U169" s="102"/>
      <c r="V169" s="102"/>
      <c r="W169" s="102"/>
      <c r="X169" s="102"/>
      <c r="Y169" s="102"/>
    </row>
    <row r="170" spans="3:25">
      <c r="C170" s="102"/>
      <c r="D170" s="102"/>
      <c r="E170" s="102"/>
      <c r="F170" s="102"/>
      <c r="G170" s="102"/>
      <c r="H170" s="102"/>
      <c r="I170" s="102"/>
      <c r="J170" s="102"/>
      <c r="K170" s="102"/>
      <c r="L170" s="102"/>
      <c r="M170" s="102"/>
      <c r="N170" s="102"/>
      <c r="O170" s="102"/>
      <c r="P170" s="102"/>
      <c r="Q170" s="102"/>
      <c r="R170" s="102"/>
      <c r="S170" s="102"/>
      <c r="T170" s="102"/>
      <c r="U170" s="102"/>
      <c r="V170" s="102"/>
      <c r="W170" s="102"/>
      <c r="X170" s="102"/>
      <c r="Y170" s="102"/>
    </row>
    <row r="171" spans="3:25">
      <c r="C171" s="102"/>
      <c r="D171" s="102"/>
      <c r="E171" s="102"/>
      <c r="F171" s="102"/>
      <c r="G171" s="102"/>
      <c r="H171" s="102"/>
      <c r="I171" s="102"/>
      <c r="J171" s="102"/>
      <c r="K171" s="102"/>
      <c r="L171" s="102"/>
      <c r="M171" s="102"/>
      <c r="N171" s="102"/>
      <c r="O171" s="102"/>
      <c r="P171" s="102"/>
      <c r="Q171" s="102"/>
      <c r="R171" s="102"/>
      <c r="S171" s="102"/>
      <c r="T171" s="102"/>
      <c r="U171" s="102"/>
      <c r="V171" s="102"/>
      <c r="W171" s="102"/>
      <c r="X171" s="102"/>
      <c r="Y171" s="102"/>
    </row>
    <row r="172" spans="3:25">
      <c r="C172" s="102"/>
      <c r="D172" s="102"/>
      <c r="E172" s="102"/>
      <c r="F172" s="102"/>
      <c r="G172" s="102"/>
      <c r="H172" s="102"/>
      <c r="I172" s="102"/>
      <c r="J172" s="102"/>
      <c r="K172" s="102"/>
      <c r="L172" s="102"/>
      <c r="M172" s="102"/>
      <c r="N172" s="102"/>
      <c r="O172" s="102"/>
      <c r="P172" s="102"/>
      <c r="Q172" s="102"/>
      <c r="R172" s="102"/>
      <c r="S172" s="102"/>
      <c r="T172" s="102"/>
      <c r="U172" s="102"/>
      <c r="V172" s="102"/>
      <c r="W172" s="102"/>
      <c r="X172" s="102"/>
      <c r="Y172" s="102"/>
    </row>
    <row r="173" spans="3:25">
      <c r="C173" s="102"/>
      <c r="D173" s="102"/>
      <c r="E173" s="102"/>
      <c r="F173" s="102"/>
      <c r="G173" s="102"/>
      <c r="H173" s="102"/>
      <c r="I173" s="102"/>
      <c r="J173" s="102"/>
      <c r="K173" s="102"/>
      <c r="L173" s="102"/>
      <c r="M173" s="102"/>
      <c r="N173" s="102"/>
      <c r="O173" s="102"/>
      <c r="P173" s="102"/>
      <c r="Q173" s="102"/>
      <c r="R173" s="102"/>
      <c r="S173" s="102"/>
      <c r="T173" s="102"/>
      <c r="U173" s="102"/>
      <c r="V173" s="102"/>
      <c r="W173" s="102"/>
      <c r="X173" s="102"/>
      <c r="Y173" s="102"/>
    </row>
    <row r="174" spans="3:25">
      <c r="C174" s="102"/>
      <c r="D174" s="102"/>
      <c r="E174" s="102"/>
      <c r="F174" s="102"/>
      <c r="G174" s="102"/>
      <c r="H174" s="102"/>
      <c r="I174" s="102"/>
      <c r="J174" s="102"/>
      <c r="K174" s="102"/>
      <c r="L174" s="102"/>
      <c r="M174" s="102"/>
      <c r="N174" s="102"/>
      <c r="O174" s="102"/>
      <c r="P174" s="102"/>
      <c r="Q174" s="102"/>
      <c r="R174" s="102"/>
      <c r="S174" s="102"/>
      <c r="T174" s="102"/>
      <c r="U174" s="102"/>
      <c r="V174" s="102"/>
      <c r="W174" s="102"/>
      <c r="X174" s="102"/>
      <c r="Y174" s="102"/>
    </row>
    <row r="175" spans="3:25">
      <c r="C175" s="102"/>
      <c r="D175" s="102"/>
      <c r="E175" s="102"/>
      <c r="F175" s="102"/>
      <c r="G175" s="102"/>
      <c r="H175" s="102"/>
      <c r="I175" s="102"/>
      <c r="J175" s="102"/>
      <c r="K175" s="102"/>
      <c r="L175" s="102"/>
      <c r="M175" s="102"/>
      <c r="N175" s="102"/>
      <c r="O175" s="102"/>
      <c r="P175" s="102"/>
      <c r="Q175" s="102"/>
      <c r="R175" s="102"/>
      <c r="S175" s="102"/>
      <c r="T175" s="102"/>
      <c r="U175" s="102"/>
      <c r="V175" s="102"/>
      <c r="W175" s="102"/>
      <c r="X175" s="102"/>
      <c r="Y175" s="102"/>
    </row>
    <row r="176" spans="3:25">
      <c r="C176" s="102"/>
      <c r="D176" s="102"/>
      <c r="E176" s="102"/>
      <c r="F176" s="102"/>
      <c r="G176" s="102"/>
      <c r="H176" s="102"/>
      <c r="I176" s="102"/>
      <c r="J176" s="102"/>
      <c r="K176" s="102"/>
      <c r="L176" s="102"/>
      <c r="M176" s="102"/>
      <c r="N176" s="102"/>
      <c r="O176" s="102"/>
      <c r="P176" s="102"/>
      <c r="Q176" s="102"/>
      <c r="R176" s="102"/>
      <c r="S176" s="102"/>
      <c r="T176" s="102"/>
      <c r="U176" s="102"/>
      <c r="V176" s="102"/>
      <c r="W176" s="102"/>
      <c r="X176" s="102"/>
      <c r="Y176" s="102"/>
    </row>
    <row r="177" spans="3:25">
      <c r="C177" s="102"/>
      <c r="D177" s="102"/>
      <c r="E177" s="102"/>
      <c r="F177" s="102"/>
      <c r="G177" s="102"/>
      <c r="H177" s="102"/>
      <c r="I177" s="102"/>
      <c r="J177" s="102"/>
      <c r="K177" s="102"/>
      <c r="L177" s="102"/>
      <c r="M177" s="102"/>
      <c r="N177" s="102"/>
      <c r="O177" s="102"/>
      <c r="P177" s="102"/>
      <c r="Q177" s="102"/>
      <c r="R177" s="102"/>
      <c r="S177" s="102"/>
      <c r="T177" s="102"/>
      <c r="U177" s="102"/>
      <c r="V177" s="102"/>
      <c r="W177" s="102"/>
      <c r="X177" s="102"/>
      <c r="Y177" s="102"/>
    </row>
    <row r="178" spans="3:25">
      <c r="C178" s="102"/>
      <c r="D178" s="102"/>
      <c r="E178" s="102"/>
      <c r="F178" s="102"/>
      <c r="G178" s="102"/>
      <c r="H178" s="102"/>
      <c r="I178" s="102"/>
      <c r="J178" s="102"/>
      <c r="K178" s="102"/>
      <c r="L178" s="102"/>
      <c r="M178" s="102"/>
      <c r="N178" s="102"/>
      <c r="O178" s="102"/>
      <c r="P178" s="102"/>
      <c r="Q178" s="102"/>
      <c r="R178" s="102"/>
      <c r="S178" s="102"/>
      <c r="T178" s="102"/>
      <c r="U178" s="102"/>
      <c r="V178" s="102"/>
      <c r="W178" s="102"/>
      <c r="X178" s="102"/>
      <c r="Y178" s="102"/>
    </row>
    <row r="179" spans="3:25">
      <c r="C179" s="102"/>
      <c r="D179" s="102"/>
      <c r="E179" s="102"/>
      <c r="F179" s="102"/>
      <c r="G179" s="102"/>
      <c r="H179" s="102"/>
      <c r="I179" s="102"/>
      <c r="J179" s="102"/>
      <c r="K179" s="102"/>
      <c r="L179" s="102"/>
      <c r="M179" s="102"/>
      <c r="N179" s="102"/>
      <c r="O179" s="102"/>
      <c r="P179" s="102"/>
      <c r="Q179" s="102"/>
      <c r="R179" s="102"/>
      <c r="S179" s="102"/>
      <c r="T179" s="102"/>
      <c r="U179" s="102"/>
      <c r="V179" s="102"/>
      <c r="W179" s="102"/>
      <c r="X179" s="102"/>
      <c r="Y179" s="102"/>
    </row>
    <row r="180" spans="3:25">
      <c r="C180" s="102"/>
      <c r="D180" s="102"/>
      <c r="E180" s="102"/>
      <c r="F180" s="102"/>
      <c r="G180" s="102"/>
      <c r="H180" s="102"/>
      <c r="I180" s="102"/>
      <c r="J180" s="102"/>
      <c r="K180" s="102"/>
      <c r="L180" s="102"/>
      <c r="M180" s="102"/>
      <c r="N180" s="102"/>
      <c r="O180" s="102"/>
      <c r="P180" s="102"/>
      <c r="Q180" s="102"/>
      <c r="R180" s="102"/>
      <c r="S180" s="102"/>
      <c r="T180" s="102"/>
      <c r="U180" s="102"/>
      <c r="V180" s="102"/>
      <c r="W180" s="102"/>
      <c r="X180" s="102"/>
      <c r="Y180" s="102"/>
    </row>
    <row r="181" spans="3:25">
      <c r="C181" s="102"/>
      <c r="D181" s="102"/>
      <c r="E181" s="102"/>
      <c r="F181" s="102"/>
      <c r="G181" s="102"/>
      <c r="H181" s="102"/>
      <c r="I181" s="102"/>
      <c r="J181" s="102"/>
      <c r="K181" s="102"/>
      <c r="L181" s="102"/>
      <c r="M181" s="102"/>
      <c r="N181" s="102"/>
      <c r="O181" s="102"/>
      <c r="P181" s="102"/>
      <c r="Q181" s="102"/>
      <c r="R181" s="102"/>
      <c r="S181" s="102"/>
      <c r="T181" s="102"/>
      <c r="U181" s="102"/>
      <c r="V181" s="102"/>
      <c r="W181" s="102"/>
      <c r="X181" s="102"/>
      <c r="Y181" s="102"/>
    </row>
    <row r="182" spans="3:25">
      <c r="C182" s="102"/>
      <c r="D182" s="102"/>
      <c r="E182" s="102"/>
      <c r="F182" s="102"/>
      <c r="G182" s="102"/>
      <c r="H182" s="102"/>
      <c r="I182" s="102"/>
      <c r="J182" s="102"/>
      <c r="K182" s="102"/>
      <c r="L182" s="102"/>
      <c r="M182" s="102"/>
      <c r="N182" s="102"/>
      <c r="O182" s="102"/>
      <c r="P182" s="102"/>
      <c r="Q182" s="102"/>
      <c r="R182" s="102"/>
      <c r="S182" s="102"/>
      <c r="T182" s="102"/>
      <c r="U182" s="102"/>
      <c r="V182" s="102"/>
      <c r="W182" s="102"/>
      <c r="X182" s="102"/>
      <c r="Y182" s="102"/>
    </row>
    <row r="183" spans="3:25">
      <c r="C183" s="102"/>
      <c r="D183" s="102"/>
      <c r="E183" s="102"/>
      <c r="F183" s="102"/>
      <c r="G183" s="102"/>
      <c r="H183" s="102"/>
      <c r="I183" s="102"/>
      <c r="J183" s="102"/>
      <c r="K183" s="102"/>
      <c r="L183" s="102"/>
      <c r="M183" s="102"/>
      <c r="N183" s="102"/>
      <c r="O183" s="102"/>
      <c r="P183" s="102"/>
      <c r="Q183" s="102"/>
      <c r="R183" s="102"/>
      <c r="S183" s="102"/>
      <c r="T183" s="102"/>
      <c r="U183" s="102"/>
      <c r="V183" s="102"/>
      <c r="W183" s="102"/>
      <c r="X183" s="102"/>
      <c r="Y183" s="102"/>
    </row>
    <row r="184" spans="3:25">
      <c r="C184" s="102"/>
      <c r="D184" s="102"/>
      <c r="E184" s="102"/>
      <c r="F184" s="102"/>
      <c r="G184" s="102"/>
      <c r="H184" s="102"/>
      <c r="I184" s="102"/>
      <c r="J184" s="102"/>
      <c r="K184" s="102"/>
      <c r="L184" s="102"/>
      <c r="M184" s="102"/>
      <c r="N184" s="102"/>
      <c r="O184" s="102"/>
      <c r="P184" s="102"/>
      <c r="Q184" s="102"/>
      <c r="R184" s="102"/>
      <c r="S184" s="102"/>
      <c r="T184" s="102"/>
      <c r="U184" s="102"/>
      <c r="V184" s="102"/>
      <c r="W184" s="102"/>
      <c r="X184" s="102"/>
      <c r="Y184" s="102"/>
    </row>
    <row r="185" spans="3:25">
      <c r="C185" s="102"/>
      <c r="D185" s="102"/>
      <c r="E185" s="102"/>
      <c r="F185" s="102"/>
      <c r="G185" s="102"/>
      <c r="H185" s="102"/>
      <c r="I185" s="102"/>
      <c r="J185" s="102"/>
      <c r="K185" s="102"/>
      <c r="L185" s="102"/>
      <c r="M185" s="102"/>
      <c r="N185" s="102"/>
      <c r="O185" s="102"/>
      <c r="P185" s="102"/>
      <c r="Q185" s="102"/>
      <c r="R185" s="102"/>
      <c r="S185" s="102"/>
      <c r="T185" s="102"/>
      <c r="U185" s="102"/>
      <c r="V185" s="102"/>
      <c r="W185" s="102"/>
      <c r="X185" s="102"/>
      <c r="Y185" s="102"/>
    </row>
    <row r="186" spans="3:25">
      <c r="C186" s="102"/>
      <c r="D186" s="102"/>
      <c r="E186" s="102"/>
      <c r="F186" s="102"/>
      <c r="G186" s="102"/>
      <c r="H186" s="102"/>
      <c r="I186" s="102"/>
      <c r="J186" s="102"/>
      <c r="K186" s="102"/>
      <c r="L186" s="102"/>
      <c r="M186" s="102"/>
      <c r="N186" s="102"/>
      <c r="O186" s="102"/>
      <c r="P186" s="102"/>
      <c r="Q186" s="102"/>
      <c r="R186" s="102"/>
      <c r="S186" s="102"/>
      <c r="T186" s="102"/>
      <c r="U186" s="102"/>
      <c r="V186" s="102"/>
      <c r="W186" s="102"/>
      <c r="X186" s="102"/>
      <c r="Y186" s="102"/>
    </row>
    <row r="187" spans="3:25">
      <c r="C187" s="102"/>
      <c r="D187" s="102"/>
      <c r="E187" s="102"/>
      <c r="F187" s="102"/>
      <c r="G187" s="102"/>
      <c r="H187" s="102"/>
      <c r="I187" s="102"/>
      <c r="J187" s="102"/>
      <c r="K187" s="102"/>
      <c r="L187" s="102"/>
      <c r="M187" s="102"/>
      <c r="N187" s="102"/>
      <c r="O187" s="102"/>
      <c r="P187" s="102"/>
      <c r="Q187" s="102"/>
      <c r="R187" s="102"/>
      <c r="S187" s="102"/>
      <c r="T187" s="102"/>
      <c r="U187" s="102"/>
      <c r="V187" s="102"/>
      <c r="W187" s="102"/>
      <c r="X187" s="102"/>
      <c r="Y187" s="102"/>
    </row>
    <row r="188" spans="3:25">
      <c r="C188" s="102"/>
      <c r="D188" s="102"/>
      <c r="E188" s="102"/>
      <c r="F188" s="102"/>
      <c r="G188" s="102"/>
      <c r="H188" s="102"/>
      <c r="I188" s="102"/>
      <c r="J188" s="102"/>
      <c r="K188" s="102"/>
      <c r="L188" s="102"/>
      <c r="M188" s="102"/>
      <c r="N188" s="102"/>
      <c r="O188" s="102"/>
      <c r="P188" s="102"/>
      <c r="Q188" s="102"/>
      <c r="R188" s="102"/>
      <c r="S188" s="102"/>
      <c r="T188" s="102"/>
      <c r="U188" s="102"/>
      <c r="V188" s="102"/>
      <c r="W188" s="102"/>
      <c r="X188" s="102"/>
      <c r="Y188" s="102"/>
    </row>
    <row r="189" spans="3:25">
      <c r="C189" s="102"/>
      <c r="D189" s="102"/>
      <c r="E189" s="102"/>
      <c r="F189" s="102"/>
      <c r="G189" s="102"/>
      <c r="H189" s="102"/>
      <c r="I189" s="102"/>
      <c r="J189" s="102"/>
      <c r="K189" s="102"/>
      <c r="L189" s="102"/>
      <c r="M189" s="102"/>
      <c r="N189" s="102"/>
      <c r="O189" s="102"/>
      <c r="P189" s="102"/>
      <c r="Q189" s="102"/>
      <c r="R189" s="102"/>
      <c r="S189" s="102"/>
      <c r="T189" s="102"/>
      <c r="U189" s="102"/>
      <c r="V189" s="102"/>
      <c r="W189" s="102"/>
      <c r="X189" s="102"/>
      <c r="Y189" s="102"/>
    </row>
    <row r="190" spans="3:25">
      <c r="C190" s="102"/>
      <c r="D190" s="102"/>
      <c r="E190" s="102"/>
      <c r="F190" s="102"/>
      <c r="G190" s="102"/>
      <c r="H190" s="102"/>
      <c r="I190" s="102"/>
      <c r="J190" s="102"/>
      <c r="K190" s="102"/>
      <c r="L190" s="102"/>
      <c r="M190" s="102"/>
      <c r="N190" s="102"/>
      <c r="O190" s="102"/>
      <c r="P190" s="102"/>
      <c r="Q190" s="102"/>
      <c r="R190" s="102"/>
      <c r="S190" s="102"/>
      <c r="T190" s="102"/>
      <c r="U190" s="102"/>
      <c r="V190" s="102"/>
      <c r="W190" s="102"/>
      <c r="X190" s="102"/>
      <c r="Y190" s="102"/>
    </row>
    <row r="191" spans="3:25">
      <c r="C191" s="102"/>
      <c r="D191" s="102"/>
      <c r="E191" s="102"/>
      <c r="F191" s="102"/>
      <c r="G191" s="102"/>
      <c r="H191" s="102"/>
      <c r="I191" s="102"/>
      <c r="J191" s="102"/>
      <c r="K191" s="102"/>
      <c r="L191" s="102"/>
      <c r="M191" s="102"/>
      <c r="N191" s="102"/>
      <c r="O191" s="102"/>
      <c r="P191" s="102"/>
      <c r="Q191" s="102"/>
      <c r="R191" s="102"/>
      <c r="S191" s="102"/>
      <c r="T191" s="102"/>
      <c r="U191" s="102"/>
      <c r="V191" s="102"/>
      <c r="W191" s="102"/>
      <c r="X191" s="102"/>
      <c r="Y191" s="102"/>
    </row>
    <row r="192" spans="3:25">
      <c r="C192" s="102"/>
      <c r="D192" s="102"/>
      <c r="E192" s="102"/>
      <c r="F192" s="102"/>
      <c r="G192" s="102"/>
      <c r="H192" s="102"/>
      <c r="I192" s="102"/>
      <c r="J192" s="102"/>
      <c r="K192" s="102"/>
      <c r="L192" s="102"/>
      <c r="M192" s="102"/>
      <c r="N192" s="102"/>
      <c r="O192" s="102"/>
      <c r="P192" s="102"/>
      <c r="Q192" s="102"/>
      <c r="R192" s="102"/>
      <c r="S192" s="102"/>
      <c r="T192" s="102"/>
      <c r="U192" s="102"/>
      <c r="V192" s="102"/>
      <c r="W192" s="102"/>
      <c r="X192" s="102"/>
      <c r="Y192" s="102"/>
    </row>
    <row r="193" spans="3:25">
      <c r="C193" s="102"/>
      <c r="D193" s="102"/>
      <c r="E193" s="102"/>
      <c r="F193" s="102"/>
      <c r="G193" s="102"/>
      <c r="H193" s="102"/>
      <c r="I193" s="102"/>
      <c r="J193" s="102"/>
      <c r="K193" s="102"/>
      <c r="L193" s="102"/>
      <c r="M193" s="102"/>
      <c r="N193" s="102"/>
      <c r="O193" s="102"/>
      <c r="P193" s="102"/>
      <c r="Q193" s="102"/>
      <c r="R193" s="102"/>
      <c r="S193" s="102"/>
      <c r="T193" s="102"/>
      <c r="U193" s="102"/>
      <c r="V193" s="102"/>
      <c r="W193" s="102"/>
      <c r="X193" s="102"/>
      <c r="Y193" s="102"/>
    </row>
    <row r="194" spans="3:25">
      <c r="C194" s="102"/>
      <c r="D194" s="102"/>
      <c r="E194" s="102"/>
      <c r="F194" s="102"/>
      <c r="G194" s="102"/>
      <c r="H194" s="102"/>
      <c r="I194" s="102"/>
      <c r="J194" s="102"/>
      <c r="K194" s="102"/>
      <c r="L194" s="102"/>
      <c r="M194" s="102"/>
      <c r="N194" s="102"/>
      <c r="O194" s="102"/>
      <c r="P194" s="102"/>
      <c r="Q194" s="102"/>
      <c r="R194" s="102"/>
      <c r="S194" s="102"/>
      <c r="T194" s="102"/>
      <c r="U194" s="102"/>
      <c r="V194" s="102"/>
      <c r="W194" s="102"/>
      <c r="X194" s="102"/>
      <c r="Y194" s="102"/>
    </row>
    <row r="195" spans="3:25">
      <c r="C195" s="102"/>
      <c r="D195" s="102"/>
      <c r="E195" s="102"/>
      <c r="F195" s="102"/>
      <c r="G195" s="102"/>
      <c r="H195" s="102"/>
      <c r="I195" s="102"/>
      <c r="J195" s="102"/>
      <c r="K195" s="102"/>
      <c r="L195" s="102"/>
      <c r="M195" s="102"/>
      <c r="N195" s="102"/>
      <c r="O195" s="102"/>
      <c r="P195" s="102"/>
      <c r="Q195" s="102"/>
      <c r="R195" s="102"/>
      <c r="S195" s="102"/>
      <c r="T195" s="102"/>
      <c r="U195" s="102"/>
      <c r="V195" s="102"/>
      <c r="W195" s="102"/>
      <c r="X195" s="102"/>
      <c r="Y195" s="102"/>
    </row>
    <row r="196" spans="3:25">
      <c r="C196" s="102"/>
      <c r="D196" s="102"/>
      <c r="E196" s="102"/>
      <c r="F196" s="102"/>
      <c r="G196" s="102"/>
      <c r="H196" s="102"/>
      <c r="I196" s="102"/>
      <c r="J196" s="102"/>
      <c r="K196" s="102"/>
      <c r="L196" s="102"/>
      <c r="M196" s="102"/>
      <c r="N196" s="102"/>
      <c r="O196" s="102"/>
      <c r="P196" s="102"/>
      <c r="Q196" s="102"/>
      <c r="R196" s="102"/>
      <c r="S196" s="102"/>
      <c r="T196" s="102"/>
      <c r="U196" s="102"/>
      <c r="V196" s="102"/>
      <c r="W196" s="102"/>
      <c r="X196" s="102"/>
      <c r="Y196" s="102"/>
    </row>
    <row r="197" spans="3:25">
      <c r="C197" s="102"/>
      <c r="D197" s="102"/>
      <c r="E197" s="102"/>
      <c r="F197" s="102"/>
      <c r="G197" s="102"/>
      <c r="H197" s="102"/>
      <c r="I197" s="102"/>
      <c r="J197" s="102"/>
      <c r="K197" s="102"/>
      <c r="L197" s="102"/>
      <c r="M197" s="102"/>
      <c r="N197" s="102"/>
      <c r="O197" s="102"/>
      <c r="P197" s="102"/>
      <c r="Q197" s="102"/>
      <c r="R197" s="102"/>
      <c r="S197" s="102"/>
      <c r="T197" s="102"/>
      <c r="U197" s="102"/>
      <c r="V197" s="102"/>
      <c r="W197" s="102"/>
      <c r="X197" s="102"/>
      <c r="Y197" s="102"/>
    </row>
    <row r="198" spans="3:25">
      <c r="C198" s="102"/>
      <c r="D198" s="102"/>
      <c r="E198" s="102"/>
      <c r="F198" s="102"/>
      <c r="G198" s="102"/>
      <c r="H198" s="102"/>
      <c r="I198" s="102"/>
      <c r="J198" s="102"/>
      <c r="K198" s="102"/>
      <c r="L198" s="102"/>
      <c r="M198" s="102"/>
      <c r="N198" s="102"/>
      <c r="O198" s="102"/>
      <c r="P198" s="102"/>
      <c r="Q198" s="102"/>
      <c r="R198" s="102"/>
      <c r="S198" s="102"/>
      <c r="T198" s="102"/>
      <c r="U198" s="102"/>
      <c r="V198" s="102"/>
      <c r="W198" s="102"/>
      <c r="X198" s="102"/>
      <c r="Y198" s="102"/>
    </row>
    <row r="199" spans="3:25">
      <c r="C199" s="102"/>
      <c r="D199" s="102"/>
      <c r="E199" s="102"/>
      <c r="F199" s="102"/>
      <c r="G199" s="102"/>
      <c r="H199" s="102"/>
      <c r="I199" s="102"/>
      <c r="J199" s="102"/>
      <c r="K199" s="102"/>
      <c r="L199" s="102"/>
      <c r="M199" s="102"/>
      <c r="N199" s="102"/>
      <c r="O199" s="102"/>
      <c r="P199" s="102"/>
      <c r="Q199" s="102"/>
      <c r="R199" s="102"/>
      <c r="S199" s="102"/>
      <c r="T199" s="102"/>
      <c r="U199" s="102"/>
      <c r="V199" s="102"/>
      <c r="W199" s="102"/>
      <c r="X199" s="102"/>
      <c r="Y199" s="102"/>
    </row>
    <row r="200" spans="3:25">
      <c r="C200" s="102"/>
      <c r="D200" s="102"/>
      <c r="E200" s="102"/>
      <c r="F200" s="102"/>
      <c r="G200" s="102"/>
      <c r="H200" s="102"/>
      <c r="I200" s="102"/>
      <c r="J200" s="102"/>
      <c r="K200" s="102"/>
      <c r="L200" s="102"/>
      <c r="M200" s="102"/>
      <c r="N200" s="102"/>
      <c r="O200" s="102"/>
      <c r="P200" s="102"/>
      <c r="Q200" s="102"/>
      <c r="R200" s="102"/>
      <c r="S200" s="102"/>
      <c r="T200" s="102"/>
      <c r="U200" s="102"/>
      <c r="V200" s="102"/>
      <c r="W200" s="102"/>
      <c r="X200" s="102"/>
      <c r="Y200" s="102"/>
    </row>
    <row r="201" spans="3:25">
      <c r="C201" s="102"/>
      <c r="D201" s="102"/>
      <c r="E201" s="102"/>
      <c r="F201" s="102"/>
      <c r="G201" s="102"/>
      <c r="H201" s="102"/>
      <c r="I201" s="102"/>
      <c r="J201" s="102"/>
      <c r="K201" s="102"/>
      <c r="L201" s="102"/>
      <c r="M201" s="102"/>
      <c r="N201" s="102"/>
      <c r="O201" s="102"/>
      <c r="P201" s="102"/>
      <c r="Q201" s="102"/>
      <c r="R201" s="102"/>
      <c r="S201" s="102"/>
      <c r="T201" s="102"/>
      <c r="U201" s="102"/>
      <c r="V201" s="102"/>
      <c r="W201" s="102"/>
      <c r="X201" s="102"/>
      <c r="Y201" s="102"/>
    </row>
    <row r="202" spans="3:25">
      <c r="C202" s="102"/>
      <c r="D202" s="102"/>
      <c r="E202" s="102"/>
      <c r="F202" s="102"/>
      <c r="G202" s="102"/>
      <c r="H202" s="102"/>
      <c r="I202" s="102"/>
      <c r="J202" s="102"/>
      <c r="K202" s="102"/>
      <c r="L202" s="102"/>
      <c r="M202" s="102"/>
      <c r="N202" s="102"/>
      <c r="O202" s="102"/>
      <c r="P202" s="102"/>
      <c r="Q202" s="102"/>
      <c r="R202" s="102"/>
      <c r="S202" s="102"/>
      <c r="T202" s="102"/>
      <c r="U202" s="102"/>
      <c r="V202" s="102"/>
      <c r="W202" s="102"/>
      <c r="X202" s="102"/>
      <c r="Y202" s="102"/>
    </row>
    <row r="203" spans="3:25">
      <c r="C203" s="102"/>
      <c r="D203" s="102"/>
      <c r="E203" s="102"/>
      <c r="F203" s="102"/>
      <c r="G203" s="102"/>
      <c r="H203" s="102"/>
      <c r="I203" s="102"/>
      <c r="J203" s="102"/>
      <c r="K203" s="102"/>
      <c r="L203" s="102"/>
      <c r="M203" s="102"/>
      <c r="N203" s="102"/>
      <c r="O203" s="102"/>
      <c r="P203" s="102"/>
      <c r="Q203" s="102"/>
      <c r="R203" s="102"/>
      <c r="S203" s="102"/>
      <c r="T203" s="102"/>
      <c r="U203" s="102"/>
      <c r="V203" s="102"/>
      <c r="W203" s="102"/>
      <c r="X203" s="102"/>
      <c r="Y203" s="102"/>
    </row>
    <row r="204" spans="3:25">
      <c r="C204" s="102"/>
      <c r="D204" s="102"/>
      <c r="E204" s="102"/>
      <c r="F204" s="102"/>
      <c r="G204" s="102"/>
      <c r="H204" s="102"/>
      <c r="I204" s="102"/>
      <c r="J204" s="102"/>
      <c r="K204" s="102"/>
      <c r="L204" s="102"/>
      <c r="M204" s="102"/>
      <c r="N204" s="102"/>
      <c r="O204" s="102"/>
      <c r="P204" s="102"/>
      <c r="Q204" s="102"/>
      <c r="R204" s="102"/>
      <c r="S204" s="102"/>
      <c r="T204" s="102"/>
      <c r="U204" s="102"/>
      <c r="V204" s="102"/>
      <c r="W204" s="102"/>
      <c r="X204" s="102"/>
      <c r="Y204" s="102"/>
    </row>
    <row r="205" spans="3:25">
      <c r="C205" s="102"/>
      <c r="D205" s="102"/>
      <c r="E205" s="102"/>
      <c r="F205" s="102"/>
      <c r="G205" s="102"/>
      <c r="H205" s="102"/>
      <c r="I205" s="102"/>
      <c r="J205" s="102"/>
      <c r="K205" s="102"/>
      <c r="L205" s="102"/>
      <c r="M205" s="102"/>
      <c r="N205" s="102"/>
      <c r="O205" s="102"/>
      <c r="P205" s="102"/>
      <c r="Q205" s="102"/>
      <c r="R205" s="102"/>
      <c r="S205" s="102"/>
      <c r="T205" s="102"/>
      <c r="U205" s="102"/>
      <c r="V205" s="102"/>
      <c r="W205" s="102"/>
      <c r="X205" s="102"/>
      <c r="Y205" s="102"/>
    </row>
    <row r="206" spans="3:25">
      <c r="C206" s="102"/>
      <c r="D206" s="102"/>
      <c r="E206" s="102"/>
      <c r="F206" s="102"/>
      <c r="G206" s="102"/>
      <c r="H206" s="102"/>
      <c r="I206" s="102"/>
      <c r="J206" s="102"/>
      <c r="K206" s="102"/>
      <c r="L206" s="102"/>
      <c r="M206" s="102"/>
      <c r="N206" s="102"/>
      <c r="O206" s="102"/>
      <c r="P206" s="102"/>
      <c r="Q206" s="102"/>
      <c r="R206" s="102"/>
      <c r="S206" s="102"/>
      <c r="T206" s="102"/>
      <c r="U206" s="102"/>
      <c r="V206" s="102"/>
      <c r="W206" s="102"/>
      <c r="X206" s="102"/>
      <c r="Y206" s="102"/>
    </row>
    <row r="207" spans="3:25">
      <c r="C207" s="102"/>
      <c r="D207" s="102"/>
      <c r="E207" s="102"/>
      <c r="F207" s="102"/>
      <c r="G207" s="102"/>
      <c r="H207" s="102"/>
      <c r="I207" s="102"/>
      <c r="J207" s="102"/>
      <c r="K207" s="102"/>
      <c r="L207" s="102"/>
      <c r="M207" s="102"/>
      <c r="N207" s="102"/>
      <c r="O207" s="102"/>
      <c r="P207" s="102"/>
      <c r="Q207" s="102"/>
      <c r="R207" s="102"/>
      <c r="S207" s="102"/>
      <c r="T207" s="102"/>
      <c r="U207" s="102"/>
      <c r="V207" s="102"/>
      <c r="W207" s="102"/>
      <c r="X207" s="102"/>
      <c r="Y207" s="102"/>
    </row>
    <row r="208" spans="3:25">
      <c r="C208" s="102"/>
      <c r="D208" s="102"/>
      <c r="E208" s="102"/>
      <c r="F208" s="102"/>
      <c r="G208" s="102"/>
      <c r="H208" s="102"/>
      <c r="I208" s="102"/>
      <c r="J208" s="102"/>
      <c r="K208" s="102"/>
      <c r="L208" s="102"/>
      <c r="M208" s="102"/>
      <c r="N208" s="102"/>
      <c r="O208" s="102"/>
      <c r="P208" s="102"/>
      <c r="Q208" s="102"/>
      <c r="R208" s="102"/>
      <c r="S208" s="102"/>
      <c r="T208" s="102"/>
      <c r="U208" s="102"/>
      <c r="V208" s="102"/>
      <c r="W208" s="102"/>
      <c r="X208" s="102"/>
      <c r="Y208" s="102"/>
    </row>
    <row r="209" spans="3:25">
      <c r="C209" s="102"/>
      <c r="D209" s="102"/>
      <c r="E209" s="102"/>
      <c r="F209" s="102"/>
      <c r="G209" s="102"/>
      <c r="H209" s="102"/>
      <c r="I209" s="102"/>
      <c r="J209" s="102"/>
      <c r="K209" s="102"/>
      <c r="L209" s="102"/>
      <c r="M209" s="102"/>
      <c r="N209" s="102"/>
      <c r="O209" s="102"/>
      <c r="P209" s="102"/>
      <c r="Q209" s="102"/>
      <c r="R209" s="102"/>
      <c r="S209" s="102"/>
      <c r="T209" s="102"/>
      <c r="U209" s="102"/>
      <c r="V209" s="102"/>
      <c r="W209" s="102"/>
      <c r="X209" s="102"/>
      <c r="Y209" s="102"/>
    </row>
    <row r="210" spans="3:25">
      <c r="C210" s="102"/>
      <c r="D210" s="102"/>
      <c r="E210" s="102"/>
      <c r="F210" s="102"/>
      <c r="G210" s="102"/>
      <c r="H210" s="102"/>
      <c r="I210" s="102"/>
      <c r="J210" s="102"/>
      <c r="K210" s="102"/>
      <c r="L210" s="102"/>
      <c r="M210" s="102"/>
      <c r="N210" s="102"/>
      <c r="O210" s="102"/>
      <c r="P210" s="102"/>
      <c r="Q210" s="102"/>
      <c r="R210" s="102"/>
      <c r="S210" s="102"/>
      <c r="T210" s="102"/>
      <c r="U210" s="102"/>
      <c r="V210" s="102"/>
      <c r="W210" s="102"/>
      <c r="X210" s="102"/>
      <c r="Y210" s="102"/>
    </row>
    <row r="211" spans="3:25">
      <c r="C211" s="102"/>
      <c r="D211" s="102"/>
      <c r="E211" s="102"/>
      <c r="F211" s="102"/>
      <c r="G211" s="102"/>
      <c r="H211" s="102"/>
      <c r="I211" s="102"/>
      <c r="J211" s="102"/>
      <c r="K211" s="102"/>
      <c r="L211" s="102"/>
      <c r="M211" s="102"/>
      <c r="N211" s="102"/>
      <c r="O211" s="102"/>
      <c r="P211" s="102"/>
      <c r="Q211" s="102"/>
      <c r="R211" s="102"/>
      <c r="S211" s="102"/>
      <c r="T211" s="102"/>
      <c r="U211" s="102"/>
      <c r="V211" s="102"/>
      <c r="W211" s="102"/>
      <c r="X211" s="102"/>
      <c r="Y211" s="102"/>
    </row>
    <row r="212" spans="3:25">
      <c r="C212" s="102"/>
      <c r="D212" s="102"/>
      <c r="E212" s="102"/>
      <c r="F212" s="102"/>
      <c r="G212" s="102"/>
      <c r="H212" s="102"/>
      <c r="I212" s="102"/>
      <c r="J212" s="102"/>
      <c r="K212" s="102"/>
      <c r="L212" s="102"/>
      <c r="M212" s="102"/>
      <c r="N212" s="102"/>
      <c r="O212" s="102"/>
      <c r="P212" s="102"/>
      <c r="Q212" s="102"/>
      <c r="R212" s="102"/>
      <c r="S212" s="102"/>
      <c r="T212" s="102"/>
      <c r="U212" s="102"/>
      <c r="V212" s="102"/>
      <c r="W212" s="102"/>
      <c r="X212" s="102"/>
      <c r="Y212" s="102"/>
    </row>
    <row r="213" spans="3:25">
      <c r="C213" s="102"/>
      <c r="D213" s="102"/>
      <c r="E213" s="102"/>
      <c r="F213" s="102"/>
      <c r="G213" s="102"/>
      <c r="H213" s="102"/>
      <c r="I213" s="102"/>
      <c r="J213" s="102"/>
      <c r="K213" s="102"/>
      <c r="L213" s="102"/>
      <c r="M213" s="102"/>
      <c r="N213" s="102"/>
      <c r="O213" s="102"/>
      <c r="P213" s="102"/>
      <c r="Q213" s="102"/>
      <c r="R213" s="102"/>
      <c r="S213" s="102"/>
      <c r="T213" s="102"/>
      <c r="U213" s="102"/>
      <c r="V213" s="102"/>
      <c r="W213" s="102"/>
      <c r="X213" s="102"/>
      <c r="Y213" s="102"/>
    </row>
    <row r="214" spans="3:25">
      <c r="C214" s="102"/>
      <c r="D214" s="102"/>
      <c r="E214" s="102"/>
      <c r="F214" s="102"/>
      <c r="G214" s="102"/>
      <c r="H214" s="102"/>
      <c r="I214" s="102"/>
      <c r="J214" s="102"/>
      <c r="K214" s="102"/>
      <c r="L214" s="102"/>
      <c r="M214" s="102"/>
      <c r="N214" s="102"/>
      <c r="O214" s="102"/>
      <c r="P214" s="102"/>
      <c r="Q214" s="102"/>
      <c r="R214" s="102"/>
      <c r="S214" s="102"/>
      <c r="T214" s="102"/>
      <c r="U214" s="102"/>
      <c r="V214" s="102"/>
      <c r="W214" s="102"/>
      <c r="X214" s="102"/>
      <c r="Y214" s="102"/>
    </row>
    <row r="215" spans="3:25">
      <c r="C215" s="102"/>
      <c r="D215" s="102"/>
      <c r="E215" s="102"/>
      <c r="F215" s="102"/>
      <c r="G215" s="102"/>
      <c r="H215" s="102"/>
      <c r="I215" s="102"/>
      <c r="J215" s="102"/>
      <c r="K215" s="102"/>
      <c r="L215" s="102"/>
      <c r="M215" s="102"/>
      <c r="N215" s="102"/>
      <c r="O215" s="102"/>
      <c r="P215" s="102"/>
      <c r="Q215" s="102"/>
      <c r="R215" s="102"/>
      <c r="S215" s="102"/>
      <c r="T215" s="102"/>
      <c r="U215" s="102"/>
      <c r="V215" s="102"/>
      <c r="W215" s="102"/>
      <c r="X215" s="102"/>
      <c r="Y215" s="102"/>
    </row>
    <row r="216" spans="3:25">
      <c r="C216" s="102"/>
      <c r="D216" s="102"/>
      <c r="E216" s="102"/>
      <c r="F216" s="102"/>
      <c r="G216" s="102"/>
      <c r="H216" s="102"/>
      <c r="I216" s="102"/>
      <c r="J216" s="102"/>
      <c r="K216" s="102"/>
      <c r="L216" s="102"/>
      <c r="M216" s="102"/>
      <c r="N216" s="102"/>
      <c r="O216" s="102"/>
      <c r="P216" s="102"/>
      <c r="Q216" s="102"/>
      <c r="R216" s="102"/>
      <c r="S216" s="102"/>
      <c r="T216" s="102"/>
      <c r="U216" s="102"/>
      <c r="V216" s="102"/>
      <c r="W216" s="102"/>
      <c r="X216" s="102"/>
      <c r="Y216" s="102"/>
    </row>
    <row r="217" spans="3:25">
      <c r="C217" s="102"/>
      <c r="D217" s="102"/>
      <c r="E217" s="102"/>
      <c r="F217" s="102"/>
      <c r="G217" s="102"/>
      <c r="H217" s="102"/>
      <c r="I217" s="102"/>
      <c r="J217" s="102"/>
      <c r="K217" s="102"/>
      <c r="L217" s="102"/>
      <c r="M217" s="102"/>
      <c r="N217" s="102"/>
      <c r="O217" s="102"/>
      <c r="P217" s="102"/>
      <c r="Q217" s="102"/>
      <c r="R217" s="102"/>
      <c r="S217" s="102"/>
      <c r="T217" s="102"/>
      <c r="U217" s="102"/>
      <c r="V217" s="102"/>
      <c r="W217" s="102"/>
      <c r="X217" s="102"/>
      <c r="Y217" s="102"/>
    </row>
    <row r="218" spans="3:25">
      <c r="C218" s="102"/>
      <c r="D218" s="102"/>
      <c r="E218" s="102"/>
      <c r="F218" s="102"/>
      <c r="G218" s="102"/>
      <c r="H218" s="102"/>
      <c r="I218" s="102"/>
      <c r="J218" s="102"/>
      <c r="K218" s="102"/>
      <c r="L218" s="102"/>
      <c r="M218" s="102"/>
      <c r="N218" s="102"/>
      <c r="O218" s="102"/>
      <c r="P218" s="102"/>
      <c r="Q218" s="102"/>
      <c r="R218" s="102"/>
      <c r="S218" s="102"/>
      <c r="T218" s="102"/>
      <c r="U218" s="102"/>
      <c r="V218" s="102"/>
      <c r="W218" s="102"/>
      <c r="X218" s="102"/>
      <c r="Y218" s="102"/>
    </row>
    <row r="219" spans="3:25">
      <c r="C219" s="102"/>
      <c r="D219" s="102"/>
      <c r="E219" s="102"/>
      <c r="F219" s="102"/>
      <c r="G219" s="102"/>
      <c r="H219" s="102"/>
      <c r="I219" s="102"/>
      <c r="J219" s="102"/>
      <c r="K219" s="102"/>
      <c r="L219" s="102"/>
      <c r="M219" s="102"/>
      <c r="N219" s="102"/>
      <c r="O219" s="102"/>
      <c r="P219" s="102"/>
      <c r="Q219" s="102"/>
      <c r="R219" s="102"/>
      <c r="S219" s="102"/>
      <c r="T219" s="102"/>
      <c r="U219" s="102"/>
      <c r="V219" s="102"/>
      <c r="W219" s="102"/>
      <c r="X219" s="102"/>
      <c r="Y219" s="102"/>
    </row>
    <row r="220" spans="3:25">
      <c r="C220" s="102"/>
      <c r="D220" s="102"/>
      <c r="E220" s="102"/>
      <c r="F220" s="102"/>
      <c r="G220" s="102"/>
      <c r="H220" s="102"/>
      <c r="I220" s="102"/>
      <c r="J220" s="102"/>
      <c r="K220" s="102"/>
      <c r="L220" s="102"/>
      <c r="M220" s="102"/>
      <c r="N220" s="102"/>
      <c r="O220" s="102"/>
      <c r="P220" s="102"/>
      <c r="Q220" s="102"/>
      <c r="R220" s="102"/>
      <c r="S220" s="102"/>
      <c r="T220" s="102"/>
      <c r="U220" s="102"/>
      <c r="V220" s="102"/>
      <c r="W220" s="102"/>
      <c r="X220" s="102"/>
      <c r="Y220" s="102"/>
    </row>
    <row r="221" spans="3:25">
      <c r="C221" s="102"/>
      <c r="D221" s="102"/>
      <c r="E221" s="102"/>
      <c r="F221" s="102"/>
      <c r="G221" s="102"/>
      <c r="H221" s="102"/>
      <c r="I221" s="102"/>
      <c r="J221" s="102"/>
      <c r="K221" s="102"/>
      <c r="L221" s="102"/>
      <c r="M221" s="102"/>
      <c r="N221" s="102"/>
      <c r="O221" s="102"/>
      <c r="P221" s="102"/>
      <c r="Q221" s="102"/>
      <c r="R221" s="102"/>
      <c r="S221" s="102"/>
      <c r="T221" s="102"/>
      <c r="U221" s="102"/>
      <c r="V221" s="102"/>
      <c r="W221" s="102"/>
      <c r="X221" s="102"/>
      <c r="Y221" s="102"/>
    </row>
    <row r="222" spans="3:25">
      <c r="C222" s="102"/>
      <c r="D222" s="102"/>
      <c r="E222" s="102"/>
      <c r="F222" s="102"/>
      <c r="G222" s="102"/>
      <c r="H222" s="102"/>
      <c r="I222" s="102"/>
      <c r="J222" s="102"/>
      <c r="K222" s="102"/>
      <c r="L222" s="102"/>
      <c r="M222" s="102"/>
      <c r="N222" s="102"/>
      <c r="O222" s="102"/>
      <c r="P222" s="102"/>
      <c r="Q222" s="102"/>
      <c r="R222" s="102"/>
      <c r="S222" s="102"/>
      <c r="T222" s="102"/>
      <c r="U222" s="102"/>
      <c r="V222" s="102"/>
      <c r="W222" s="102"/>
      <c r="X222" s="102"/>
      <c r="Y222" s="102"/>
    </row>
    <row r="223" spans="3:25">
      <c r="C223" s="102"/>
      <c r="D223" s="102"/>
      <c r="E223" s="102"/>
      <c r="F223" s="102"/>
      <c r="G223" s="102"/>
      <c r="H223" s="102"/>
      <c r="I223" s="102"/>
      <c r="J223" s="102"/>
      <c r="K223" s="102"/>
      <c r="L223" s="102"/>
      <c r="M223" s="102"/>
      <c r="N223" s="102"/>
      <c r="O223" s="102"/>
      <c r="P223" s="102"/>
      <c r="Q223" s="102"/>
      <c r="R223" s="102"/>
      <c r="S223" s="102"/>
      <c r="T223" s="102"/>
      <c r="U223" s="102"/>
      <c r="V223" s="102"/>
      <c r="W223" s="102"/>
      <c r="X223" s="102"/>
      <c r="Y223" s="102"/>
    </row>
    <row r="224" spans="3:25">
      <c r="C224" s="102"/>
      <c r="D224" s="102"/>
      <c r="E224" s="102"/>
      <c r="F224" s="102"/>
      <c r="G224" s="102"/>
      <c r="H224" s="102"/>
      <c r="I224" s="102"/>
      <c r="J224" s="102"/>
      <c r="K224" s="102"/>
      <c r="L224" s="102"/>
      <c r="M224" s="102"/>
      <c r="N224" s="102"/>
      <c r="O224" s="102"/>
      <c r="P224" s="102"/>
      <c r="Q224" s="102"/>
      <c r="R224" s="102"/>
      <c r="S224" s="102"/>
      <c r="T224" s="102"/>
      <c r="U224" s="102"/>
      <c r="V224" s="102"/>
      <c r="W224" s="102"/>
      <c r="X224" s="102"/>
      <c r="Y224" s="102"/>
    </row>
    <row r="225" spans="3:25">
      <c r="C225" s="102"/>
      <c r="D225" s="102"/>
      <c r="E225" s="102"/>
      <c r="F225" s="102"/>
      <c r="G225" s="102"/>
      <c r="H225" s="102"/>
      <c r="I225" s="102"/>
      <c r="J225" s="102"/>
      <c r="K225" s="102"/>
      <c r="L225" s="102"/>
      <c r="M225" s="102"/>
      <c r="N225" s="102"/>
      <c r="O225" s="102"/>
      <c r="P225" s="102"/>
      <c r="Q225" s="102"/>
      <c r="R225" s="102"/>
      <c r="S225" s="102"/>
      <c r="T225" s="102"/>
      <c r="U225" s="102"/>
      <c r="V225" s="102"/>
      <c r="W225" s="102"/>
      <c r="X225" s="102"/>
      <c r="Y225" s="102"/>
    </row>
    <row r="226" spans="3:25">
      <c r="C226" s="102"/>
      <c r="D226" s="102"/>
      <c r="E226" s="102"/>
      <c r="F226" s="102"/>
      <c r="G226" s="102"/>
      <c r="H226" s="102"/>
      <c r="I226" s="102"/>
      <c r="J226" s="102"/>
      <c r="K226" s="102"/>
      <c r="L226" s="102"/>
      <c r="M226" s="102"/>
      <c r="N226" s="102"/>
      <c r="O226" s="102"/>
      <c r="P226" s="102"/>
      <c r="Q226" s="102"/>
      <c r="R226" s="102"/>
      <c r="S226" s="102"/>
      <c r="T226" s="102"/>
      <c r="U226" s="102"/>
      <c r="V226" s="102"/>
      <c r="W226" s="102"/>
      <c r="X226" s="102"/>
      <c r="Y226" s="102"/>
    </row>
    <row r="227" spans="3:25">
      <c r="C227" s="102"/>
      <c r="D227" s="102"/>
      <c r="E227" s="102"/>
      <c r="F227" s="102"/>
      <c r="G227" s="102"/>
      <c r="H227" s="102"/>
      <c r="I227" s="102"/>
      <c r="J227" s="102"/>
      <c r="K227" s="102"/>
      <c r="L227" s="102"/>
      <c r="M227" s="102"/>
      <c r="N227" s="102"/>
      <c r="O227" s="102"/>
      <c r="P227" s="102"/>
      <c r="Q227" s="102"/>
      <c r="R227" s="102"/>
      <c r="S227" s="102"/>
      <c r="T227" s="102"/>
      <c r="U227" s="102"/>
      <c r="V227" s="102"/>
      <c r="W227" s="102"/>
      <c r="X227" s="102"/>
      <c r="Y227" s="102"/>
    </row>
    <row r="228" spans="3:25">
      <c r="C228" s="102"/>
      <c r="D228" s="102"/>
      <c r="E228" s="102"/>
      <c r="F228" s="102"/>
      <c r="G228" s="102"/>
      <c r="H228" s="102"/>
      <c r="I228" s="102"/>
      <c r="J228" s="102"/>
      <c r="K228" s="102"/>
      <c r="L228" s="102"/>
      <c r="M228" s="102"/>
      <c r="N228" s="102"/>
      <c r="O228" s="102"/>
      <c r="P228" s="102"/>
      <c r="Q228" s="102"/>
      <c r="R228" s="102"/>
      <c r="S228" s="102"/>
      <c r="T228" s="102"/>
      <c r="U228" s="102"/>
      <c r="V228" s="102"/>
      <c r="W228" s="102"/>
      <c r="X228" s="102"/>
      <c r="Y228" s="102"/>
    </row>
    <row r="229" spans="3:25">
      <c r="C229" s="102"/>
      <c r="D229" s="102"/>
      <c r="E229" s="102"/>
      <c r="F229" s="102"/>
      <c r="G229" s="102"/>
      <c r="H229" s="102"/>
      <c r="I229" s="102"/>
      <c r="J229" s="102"/>
      <c r="K229" s="102"/>
      <c r="L229" s="102"/>
      <c r="M229" s="102"/>
      <c r="N229" s="102"/>
      <c r="O229" s="102"/>
      <c r="P229" s="102"/>
      <c r="Q229" s="102"/>
      <c r="R229" s="102"/>
      <c r="S229" s="102"/>
      <c r="T229" s="102"/>
      <c r="U229" s="102"/>
      <c r="V229" s="102"/>
      <c r="W229" s="102"/>
      <c r="X229" s="102"/>
      <c r="Y229" s="102"/>
    </row>
    <row r="230" spans="3:25">
      <c r="C230" s="102"/>
      <c r="D230" s="102"/>
      <c r="E230" s="102"/>
      <c r="F230" s="102"/>
      <c r="G230" s="102"/>
      <c r="H230" s="102"/>
      <c r="I230" s="102"/>
      <c r="J230" s="102"/>
      <c r="K230" s="102"/>
      <c r="L230" s="102"/>
      <c r="M230" s="102"/>
      <c r="N230" s="102"/>
      <c r="O230" s="102"/>
      <c r="P230" s="102"/>
      <c r="Q230" s="102"/>
      <c r="R230" s="102"/>
      <c r="S230" s="102"/>
      <c r="T230" s="102"/>
      <c r="U230" s="102"/>
      <c r="V230" s="102"/>
      <c r="W230" s="102"/>
      <c r="X230" s="102"/>
      <c r="Y230" s="102"/>
    </row>
    <row r="231" spans="3:25">
      <c r="C231" s="102"/>
      <c r="D231" s="102"/>
      <c r="E231" s="102"/>
      <c r="F231" s="102"/>
      <c r="G231" s="102"/>
      <c r="H231" s="102"/>
      <c r="I231" s="102"/>
      <c r="J231" s="102"/>
      <c r="K231" s="102"/>
      <c r="L231" s="102"/>
      <c r="M231" s="102"/>
      <c r="N231" s="102"/>
      <c r="O231" s="102"/>
      <c r="P231" s="102"/>
      <c r="Q231" s="102"/>
      <c r="R231" s="102"/>
      <c r="S231" s="102"/>
      <c r="T231" s="102"/>
      <c r="U231" s="102"/>
      <c r="V231" s="102"/>
      <c r="W231" s="102"/>
      <c r="X231" s="102"/>
      <c r="Y231" s="102"/>
    </row>
    <row r="232" spans="3:25">
      <c r="C232" s="102"/>
      <c r="D232" s="102"/>
      <c r="E232" s="102"/>
      <c r="F232" s="102"/>
      <c r="G232" s="102"/>
      <c r="H232" s="102"/>
      <c r="I232" s="102"/>
      <c r="J232" s="102"/>
      <c r="K232" s="102"/>
      <c r="L232" s="102"/>
      <c r="M232" s="102"/>
      <c r="N232" s="102"/>
      <c r="O232" s="102"/>
      <c r="P232" s="102"/>
      <c r="Q232" s="102"/>
      <c r="R232" s="102"/>
      <c r="S232" s="102"/>
      <c r="T232" s="102"/>
      <c r="U232" s="102"/>
      <c r="V232" s="102"/>
      <c r="W232" s="102"/>
      <c r="X232" s="102"/>
      <c r="Y232" s="102"/>
    </row>
    <row r="233" spans="3:25">
      <c r="C233" s="102"/>
      <c r="D233" s="102"/>
      <c r="E233" s="102"/>
      <c r="F233" s="102"/>
      <c r="G233" s="102"/>
      <c r="H233" s="102"/>
      <c r="I233" s="102"/>
      <c r="J233" s="102"/>
      <c r="K233" s="102"/>
      <c r="L233" s="102"/>
      <c r="M233" s="102"/>
      <c r="N233" s="102"/>
      <c r="O233" s="102"/>
      <c r="P233" s="102"/>
      <c r="Q233" s="102"/>
      <c r="R233" s="102"/>
      <c r="S233" s="102"/>
      <c r="T233" s="102"/>
      <c r="U233" s="102"/>
      <c r="V233" s="102"/>
      <c r="W233" s="102"/>
      <c r="X233" s="102"/>
      <c r="Y233" s="102"/>
    </row>
    <row r="234" spans="3:25">
      <c r="C234" s="102"/>
      <c r="D234" s="102"/>
      <c r="E234" s="102"/>
      <c r="F234" s="102"/>
      <c r="G234" s="102"/>
      <c r="H234" s="102"/>
      <c r="I234" s="102"/>
      <c r="J234" s="102"/>
      <c r="K234" s="102"/>
      <c r="L234" s="102"/>
      <c r="M234" s="102"/>
      <c r="N234" s="102"/>
      <c r="O234" s="102"/>
      <c r="P234" s="102"/>
      <c r="Q234" s="102"/>
      <c r="R234" s="102"/>
      <c r="S234" s="102"/>
      <c r="T234" s="102"/>
      <c r="U234" s="102"/>
      <c r="V234" s="102"/>
      <c r="W234" s="102"/>
      <c r="X234" s="102"/>
      <c r="Y234" s="102"/>
    </row>
    <row r="235" spans="3:25">
      <c r="C235" s="102"/>
      <c r="D235" s="102"/>
      <c r="E235" s="102"/>
      <c r="F235" s="102"/>
      <c r="G235" s="102"/>
      <c r="H235" s="102"/>
      <c r="I235" s="102"/>
      <c r="J235" s="102"/>
      <c r="K235" s="102"/>
      <c r="L235" s="102"/>
      <c r="M235" s="102"/>
      <c r="N235" s="102"/>
      <c r="O235" s="102"/>
      <c r="P235" s="102"/>
      <c r="Q235" s="102"/>
      <c r="R235" s="102"/>
      <c r="S235" s="102"/>
      <c r="T235" s="102"/>
      <c r="U235" s="102"/>
      <c r="V235" s="102"/>
      <c r="W235" s="102"/>
      <c r="X235" s="102"/>
      <c r="Y235" s="102"/>
    </row>
    <row r="236" spans="3:25">
      <c r="C236" s="102"/>
      <c r="D236" s="102"/>
      <c r="E236" s="102"/>
      <c r="F236" s="102"/>
      <c r="G236" s="102"/>
      <c r="H236" s="102"/>
      <c r="I236" s="102"/>
      <c r="J236" s="102"/>
      <c r="K236" s="102"/>
      <c r="L236" s="102"/>
      <c r="M236" s="102"/>
      <c r="N236" s="102"/>
      <c r="O236" s="102"/>
      <c r="P236" s="102"/>
      <c r="Q236" s="102"/>
      <c r="R236" s="102"/>
      <c r="S236" s="102"/>
      <c r="T236" s="102"/>
      <c r="U236" s="102"/>
      <c r="V236" s="102"/>
      <c r="W236" s="102"/>
      <c r="X236" s="102"/>
      <c r="Y236" s="102"/>
    </row>
    <row r="237" spans="3:25">
      <c r="C237" s="102"/>
      <c r="D237" s="102"/>
      <c r="E237" s="102"/>
      <c r="F237" s="102"/>
      <c r="G237" s="102"/>
      <c r="H237" s="102"/>
      <c r="I237" s="102"/>
      <c r="J237" s="102"/>
      <c r="K237" s="102"/>
      <c r="L237" s="102"/>
      <c r="M237" s="102"/>
      <c r="N237" s="102"/>
      <c r="O237" s="102"/>
      <c r="P237" s="102"/>
      <c r="Q237" s="102"/>
      <c r="R237" s="102"/>
      <c r="S237" s="102"/>
      <c r="T237" s="102"/>
      <c r="U237" s="102"/>
      <c r="V237" s="102"/>
      <c r="W237" s="102"/>
      <c r="X237" s="102"/>
      <c r="Y237" s="102"/>
    </row>
    <row r="238" spans="3:25">
      <c r="C238" s="102"/>
      <c r="D238" s="102"/>
      <c r="E238" s="102"/>
      <c r="F238" s="102"/>
      <c r="G238" s="102"/>
      <c r="H238" s="102"/>
      <c r="I238" s="102"/>
      <c r="J238" s="102"/>
      <c r="K238" s="102"/>
      <c r="L238" s="102"/>
      <c r="M238" s="102"/>
      <c r="N238" s="102"/>
      <c r="O238" s="102"/>
      <c r="P238" s="102"/>
      <c r="Q238" s="102"/>
      <c r="R238" s="102"/>
      <c r="S238" s="102"/>
      <c r="T238" s="102"/>
      <c r="U238" s="102"/>
      <c r="V238" s="102"/>
      <c r="W238" s="102"/>
      <c r="X238" s="102"/>
      <c r="Y238" s="102"/>
    </row>
    <row r="239" spans="3:25">
      <c r="C239" s="102"/>
      <c r="D239" s="102"/>
      <c r="E239" s="102"/>
      <c r="F239" s="102"/>
      <c r="G239" s="102"/>
      <c r="H239" s="102"/>
      <c r="I239" s="102"/>
      <c r="J239" s="102"/>
      <c r="K239" s="102"/>
      <c r="L239" s="102"/>
      <c r="M239" s="102"/>
      <c r="N239" s="102"/>
      <c r="O239" s="102"/>
      <c r="P239" s="102"/>
      <c r="Q239" s="102"/>
      <c r="R239" s="102"/>
      <c r="S239" s="102"/>
      <c r="T239" s="102"/>
      <c r="U239" s="102"/>
      <c r="V239" s="102"/>
      <c r="W239" s="102"/>
      <c r="X239" s="102"/>
      <c r="Y239" s="102"/>
    </row>
    <row r="240" spans="3:25">
      <c r="C240" s="102"/>
      <c r="D240" s="102"/>
      <c r="E240" s="102"/>
      <c r="F240" s="102"/>
      <c r="G240" s="102"/>
      <c r="H240" s="102"/>
      <c r="I240" s="102"/>
      <c r="J240" s="102"/>
      <c r="K240" s="102"/>
      <c r="L240" s="102"/>
      <c r="M240" s="102"/>
      <c r="N240" s="102"/>
      <c r="O240" s="102"/>
      <c r="P240" s="102"/>
      <c r="Q240" s="102"/>
      <c r="R240" s="102"/>
      <c r="S240" s="102"/>
      <c r="T240" s="102"/>
      <c r="U240" s="102"/>
      <c r="V240" s="102"/>
      <c r="W240" s="102"/>
      <c r="X240" s="102"/>
      <c r="Y240" s="102"/>
    </row>
    <row r="241" spans="3:25">
      <c r="C241" s="102"/>
      <c r="D241" s="102"/>
      <c r="E241" s="102"/>
      <c r="F241" s="102"/>
      <c r="G241" s="102"/>
      <c r="H241" s="102"/>
      <c r="I241" s="102"/>
      <c r="J241" s="102"/>
      <c r="K241" s="102"/>
      <c r="L241" s="102"/>
      <c r="M241" s="102"/>
      <c r="N241" s="102"/>
      <c r="O241" s="102"/>
      <c r="P241" s="102"/>
      <c r="Q241" s="102"/>
      <c r="R241" s="102"/>
      <c r="S241" s="102"/>
      <c r="T241" s="102"/>
      <c r="U241" s="102"/>
      <c r="V241" s="102"/>
      <c r="W241" s="102"/>
      <c r="X241" s="102"/>
      <c r="Y241" s="102"/>
    </row>
    <row r="242" spans="3:25">
      <c r="C242" s="102"/>
      <c r="D242" s="102"/>
      <c r="E242" s="102"/>
      <c r="F242" s="102"/>
      <c r="G242" s="102"/>
      <c r="H242" s="102"/>
      <c r="I242" s="102"/>
      <c r="J242" s="102"/>
      <c r="K242" s="102"/>
      <c r="L242" s="102"/>
      <c r="M242" s="102"/>
      <c r="N242" s="102"/>
      <c r="O242" s="102"/>
      <c r="P242" s="102"/>
      <c r="Q242" s="102"/>
      <c r="R242" s="102"/>
      <c r="S242" s="102"/>
      <c r="T242" s="102"/>
      <c r="U242" s="102"/>
      <c r="V242" s="102"/>
      <c r="W242" s="102"/>
      <c r="X242" s="102"/>
      <c r="Y242" s="102"/>
    </row>
    <row r="243" spans="3:25">
      <c r="C243" s="102"/>
      <c r="D243" s="102"/>
      <c r="E243" s="102"/>
      <c r="F243" s="102"/>
      <c r="G243" s="102"/>
      <c r="H243" s="102"/>
      <c r="I243" s="102"/>
      <c r="J243" s="102"/>
      <c r="K243" s="102"/>
      <c r="L243" s="102"/>
      <c r="M243" s="102"/>
      <c r="N243" s="102"/>
      <c r="O243" s="102"/>
      <c r="P243" s="102"/>
      <c r="Q243" s="102"/>
      <c r="R243" s="102"/>
      <c r="S243" s="102"/>
      <c r="T243" s="102"/>
      <c r="U243" s="102"/>
      <c r="V243" s="102"/>
      <c r="W243" s="102"/>
      <c r="X243" s="102"/>
      <c r="Y243" s="102"/>
    </row>
    <row r="244" spans="3:25">
      <c r="C244" s="102"/>
      <c r="D244" s="102"/>
      <c r="E244" s="102"/>
      <c r="F244" s="102"/>
      <c r="G244" s="102"/>
      <c r="H244" s="102"/>
      <c r="I244" s="102"/>
      <c r="J244" s="102"/>
      <c r="K244" s="102"/>
      <c r="L244" s="102"/>
      <c r="M244" s="102"/>
      <c r="N244" s="102"/>
      <c r="O244" s="102"/>
      <c r="P244" s="102"/>
      <c r="Q244" s="102"/>
      <c r="R244" s="102"/>
      <c r="S244" s="102"/>
      <c r="T244" s="102"/>
      <c r="U244" s="102"/>
      <c r="V244" s="102"/>
      <c r="W244" s="102"/>
      <c r="X244" s="102"/>
      <c r="Y244" s="102"/>
    </row>
    <row r="245" spans="3:25">
      <c r="C245" s="102"/>
      <c r="D245" s="102"/>
      <c r="E245" s="102"/>
      <c r="F245" s="102"/>
      <c r="G245" s="102"/>
      <c r="H245" s="102"/>
      <c r="I245" s="102"/>
      <c r="J245" s="102"/>
      <c r="K245" s="102"/>
      <c r="L245" s="102"/>
      <c r="M245" s="102"/>
      <c r="N245" s="102"/>
      <c r="O245" s="102"/>
      <c r="P245" s="102"/>
      <c r="Q245" s="102"/>
      <c r="R245" s="102"/>
      <c r="S245" s="102"/>
      <c r="T245" s="102"/>
      <c r="U245" s="102"/>
      <c r="V245" s="102"/>
      <c r="W245" s="102"/>
      <c r="X245" s="102"/>
      <c r="Y245" s="102"/>
    </row>
    <row r="246" spans="3:25">
      <c r="C246" s="102"/>
      <c r="D246" s="102"/>
      <c r="E246" s="102"/>
      <c r="F246" s="102"/>
      <c r="G246" s="102"/>
      <c r="H246" s="102"/>
      <c r="I246" s="102"/>
      <c r="J246" s="102"/>
      <c r="K246" s="102"/>
      <c r="L246" s="102"/>
      <c r="M246" s="102"/>
      <c r="N246" s="102"/>
      <c r="O246" s="102"/>
      <c r="P246" s="102"/>
      <c r="Q246" s="102"/>
      <c r="R246" s="102"/>
      <c r="S246" s="102"/>
      <c r="T246" s="102"/>
      <c r="U246" s="102"/>
      <c r="V246" s="102"/>
      <c r="W246" s="102"/>
      <c r="X246" s="102"/>
      <c r="Y246" s="102"/>
    </row>
    <row r="247" spans="3:25">
      <c r="C247" s="102"/>
      <c r="D247" s="102"/>
      <c r="E247" s="102"/>
      <c r="F247" s="102"/>
      <c r="G247" s="102"/>
      <c r="H247" s="102"/>
      <c r="I247" s="102"/>
      <c r="J247" s="102"/>
      <c r="K247" s="102"/>
      <c r="L247" s="102"/>
      <c r="M247" s="102"/>
      <c r="N247" s="102"/>
      <c r="O247" s="102"/>
      <c r="P247" s="102"/>
      <c r="Q247" s="102"/>
      <c r="R247" s="102"/>
      <c r="S247" s="102"/>
      <c r="T247" s="102"/>
      <c r="U247" s="102"/>
      <c r="V247" s="102"/>
      <c r="W247" s="102"/>
      <c r="X247" s="102"/>
      <c r="Y247" s="102"/>
    </row>
    <row r="248" spans="3:25">
      <c r="C248" s="102"/>
      <c r="D248" s="102"/>
      <c r="E248" s="102"/>
      <c r="F248" s="102"/>
      <c r="G248" s="102"/>
      <c r="H248" s="102"/>
      <c r="I248" s="102"/>
      <c r="J248" s="102"/>
      <c r="K248" s="102"/>
      <c r="L248" s="102"/>
      <c r="M248" s="102"/>
      <c r="N248" s="102"/>
      <c r="O248" s="102"/>
      <c r="P248" s="102"/>
      <c r="Q248" s="102"/>
      <c r="R248" s="102"/>
      <c r="S248" s="102"/>
      <c r="T248" s="102"/>
      <c r="U248" s="102"/>
      <c r="V248" s="102"/>
      <c r="W248" s="102"/>
      <c r="X248" s="102"/>
      <c r="Y248" s="102"/>
    </row>
    <row r="249" spans="3:25">
      <c r="C249" s="102"/>
      <c r="D249" s="102"/>
      <c r="E249" s="102"/>
      <c r="F249" s="102"/>
      <c r="G249" s="102"/>
      <c r="H249" s="102"/>
      <c r="I249" s="102"/>
      <c r="J249" s="102"/>
      <c r="K249" s="102"/>
      <c r="L249" s="102"/>
      <c r="M249" s="102"/>
      <c r="N249" s="102"/>
      <c r="O249" s="102"/>
      <c r="P249" s="102"/>
      <c r="Q249" s="102"/>
      <c r="R249" s="102"/>
      <c r="S249" s="102"/>
      <c r="T249" s="102"/>
      <c r="U249" s="102"/>
      <c r="V249" s="102"/>
      <c r="W249" s="102"/>
      <c r="X249" s="102"/>
      <c r="Y249" s="102"/>
    </row>
    <row r="250" spans="3:25">
      <c r="C250" s="102"/>
      <c r="D250" s="102"/>
      <c r="E250" s="102"/>
      <c r="F250" s="102"/>
      <c r="G250" s="102"/>
      <c r="H250" s="102"/>
      <c r="I250" s="102"/>
      <c r="J250" s="102"/>
      <c r="K250" s="102"/>
      <c r="L250" s="102"/>
      <c r="M250" s="102"/>
      <c r="N250" s="102"/>
      <c r="O250" s="102"/>
      <c r="P250" s="102"/>
      <c r="Q250" s="102"/>
      <c r="R250" s="102"/>
      <c r="S250" s="102"/>
      <c r="T250" s="102"/>
      <c r="U250" s="102"/>
      <c r="V250" s="102"/>
      <c r="W250" s="102"/>
      <c r="X250" s="102"/>
      <c r="Y250" s="102"/>
    </row>
    <row r="251" spans="3:25">
      <c r="C251" s="102"/>
      <c r="D251" s="102"/>
      <c r="E251" s="102"/>
      <c r="F251" s="102"/>
      <c r="G251" s="102"/>
      <c r="H251" s="102"/>
      <c r="I251" s="102"/>
      <c r="J251" s="102"/>
      <c r="K251" s="102"/>
      <c r="L251" s="102"/>
      <c r="M251" s="102"/>
      <c r="N251" s="102"/>
      <c r="O251" s="102"/>
      <c r="P251" s="102"/>
      <c r="Q251" s="102"/>
      <c r="R251" s="102"/>
      <c r="S251" s="102"/>
      <c r="T251" s="102"/>
      <c r="U251" s="102"/>
      <c r="V251" s="102"/>
      <c r="W251" s="102"/>
      <c r="X251" s="102"/>
      <c r="Y251" s="102"/>
    </row>
    <row r="252" spans="3:25">
      <c r="C252" s="102"/>
      <c r="D252" s="102"/>
      <c r="E252" s="102"/>
      <c r="F252" s="102"/>
      <c r="G252" s="102"/>
      <c r="H252" s="102"/>
      <c r="I252" s="102"/>
      <c r="J252" s="102"/>
      <c r="K252" s="102"/>
      <c r="L252" s="102"/>
      <c r="M252" s="102"/>
      <c r="N252" s="102"/>
      <c r="O252" s="102"/>
      <c r="P252" s="102"/>
      <c r="Q252" s="102"/>
      <c r="R252" s="102"/>
      <c r="S252" s="102"/>
      <c r="T252" s="102"/>
      <c r="U252" s="102"/>
      <c r="V252" s="102"/>
      <c r="W252" s="102"/>
      <c r="X252" s="102"/>
      <c r="Y252" s="102"/>
    </row>
    <row r="253" spans="3:25">
      <c r="C253" s="102"/>
      <c r="D253" s="102"/>
      <c r="E253" s="102"/>
      <c r="F253" s="102"/>
      <c r="G253" s="102"/>
      <c r="H253" s="102"/>
      <c r="I253" s="102"/>
      <c r="J253" s="102"/>
      <c r="K253" s="102"/>
      <c r="L253" s="102"/>
      <c r="M253" s="102"/>
      <c r="N253" s="102"/>
      <c r="O253" s="102"/>
      <c r="P253" s="102"/>
      <c r="Q253" s="102"/>
      <c r="R253" s="102"/>
      <c r="S253" s="102"/>
      <c r="T253" s="102"/>
      <c r="U253" s="102"/>
      <c r="V253" s="102"/>
      <c r="W253" s="102"/>
      <c r="X253" s="102"/>
      <c r="Y253" s="102"/>
    </row>
    <row r="254" spans="3:25">
      <c r="C254" s="102"/>
      <c r="D254" s="102"/>
      <c r="E254" s="102"/>
      <c r="F254" s="102"/>
      <c r="G254" s="102"/>
      <c r="H254" s="102"/>
      <c r="I254" s="102"/>
      <c r="J254" s="102"/>
      <c r="K254" s="102"/>
      <c r="L254" s="102"/>
      <c r="M254" s="102"/>
      <c r="N254" s="102"/>
      <c r="O254" s="102"/>
      <c r="P254" s="102"/>
      <c r="Q254" s="102"/>
      <c r="R254" s="102"/>
      <c r="S254" s="102"/>
      <c r="T254" s="102"/>
      <c r="U254" s="102"/>
      <c r="V254" s="102"/>
      <c r="W254" s="102"/>
      <c r="X254" s="102"/>
      <c r="Y254" s="102"/>
    </row>
    <row r="255" spans="3:25">
      <c r="C255" s="102"/>
      <c r="D255" s="102"/>
      <c r="E255" s="102"/>
      <c r="F255" s="102"/>
      <c r="G255" s="102"/>
      <c r="H255" s="102"/>
      <c r="I255" s="102"/>
      <c r="J255" s="102"/>
      <c r="K255" s="102"/>
      <c r="L255" s="102"/>
      <c r="M255" s="102"/>
      <c r="N255" s="102"/>
      <c r="O255" s="102"/>
      <c r="P255" s="102"/>
      <c r="Q255" s="102"/>
      <c r="R255" s="102"/>
      <c r="S255" s="102"/>
      <c r="T255" s="102"/>
      <c r="U255" s="102"/>
      <c r="V255" s="102"/>
      <c r="W255" s="102"/>
      <c r="X255" s="102"/>
      <c r="Y255" s="102"/>
    </row>
    <row r="256" spans="3:25">
      <c r="C256" s="102"/>
      <c r="D256" s="102"/>
      <c r="E256" s="102"/>
      <c r="F256" s="102"/>
      <c r="G256" s="102"/>
      <c r="H256" s="102"/>
      <c r="I256" s="102"/>
      <c r="J256" s="102"/>
      <c r="K256" s="102"/>
      <c r="L256" s="102"/>
      <c r="M256" s="102"/>
      <c r="N256" s="102"/>
      <c r="O256" s="102"/>
      <c r="P256" s="102"/>
      <c r="Q256" s="102"/>
      <c r="R256" s="102"/>
      <c r="S256" s="102"/>
      <c r="T256" s="102"/>
      <c r="U256" s="102"/>
      <c r="V256" s="102"/>
      <c r="W256" s="102"/>
      <c r="X256" s="102"/>
      <c r="Y256" s="102"/>
    </row>
    <row r="257" spans="3:25">
      <c r="C257" s="102"/>
      <c r="D257" s="102"/>
      <c r="E257" s="102"/>
      <c r="F257" s="102"/>
      <c r="G257" s="102"/>
      <c r="H257" s="102"/>
      <c r="I257" s="102"/>
      <c r="J257" s="102"/>
      <c r="K257" s="102"/>
      <c r="L257" s="102"/>
      <c r="M257" s="102"/>
      <c r="N257" s="102"/>
      <c r="O257" s="102"/>
      <c r="P257" s="102"/>
      <c r="Q257" s="102"/>
      <c r="R257" s="102"/>
      <c r="S257" s="102"/>
      <c r="T257" s="102"/>
      <c r="U257" s="102"/>
      <c r="V257" s="102"/>
      <c r="W257" s="102"/>
      <c r="X257" s="102"/>
      <c r="Y257" s="102"/>
    </row>
    <row r="258" spans="3:25">
      <c r="C258" s="102"/>
      <c r="D258" s="102"/>
      <c r="E258" s="102"/>
      <c r="F258" s="102"/>
      <c r="G258" s="102"/>
      <c r="H258" s="102"/>
      <c r="I258" s="102"/>
      <c r="J258" s="102"/>
      <c r="K258" s="102"/>
      <c r="L258" s="102"/>
      <c r="M258" s="102"/>
      <c r="N258" s="102"/>
      <c r="O258" s="102"/>
      <c r="P258" s="102"/>
      <c r="Q258" s="102"/>
      <c r="R258" s="102"/>
      <c r="S258" s="102"/>
      <c r="T258" s="102"/>
      <c r="U258" s="102"/>
      <c r="V258" s="102"/>
      <c r="W258" s="102"/>
      <c r="X258" s="102"/>
      <c r="Y258" s="102"/>
    </row>
    <row r="259" spans="3:25">
      <c r="C259" s="102"/>
      <c r="D259" s="102"/>
      <c r="E259" s="102"/>
      <c r="F259" s="102"/>
      <c r="G259" s="102"/>
      <c r="H259" s="102"/>
      <c r="I259" s="102"/>
      <c r="J259" s="102"/>
      <c r="K259" s="102"/>
      <c r="L259" s="102"/>
      <c r="M259" s="102"/>
      <c r="N259" s="102"/>
      <c r="O259" s="102"/>
      <c r="P259" s="102"/>
      <c r="Q259" s="102"/>
      <c r="R259" s="102"/>
      <c r="S259" s="102"/>
      <c r="T259" s="102"/>
      <c r="U259" s="102"/>
      <c r="V259" s="102"/>
      <c r="W259" s="102"/>
      <c r="X259" s="102"/>
      <c r="Y259" s="102"/>
    </row>
    <row r="260" spans="3:25">
      <c r="C260" s="102"/>
      <c r="D260" s="102"/>
      <c r="E260" s="102"/>
      <c r="F260" s="102"/>
      <c r="G260" s="102"/>
      <c r="H260" s="102"/>
      <c r="I260" s="102"/>
      <c r="J260" s="102"/>
      <c r="K260" s="102"/>
      <c r="L260" s="102"/>
      <c r="M260" s="102"/>
      <c r="N260" s="102"/>
      <c r="O260" s="102"/>
      <c r="P260" s="102"/>
      <c r="Q260" s="102"/>
      <c r="R260" s="102"/>
      <c r="S260" s="102"/>
      <c r="T260" s="102"/>
      <c r="U260" s="102"/>
      <c r="V260" s="102"/>
      <c r="W260" s="102"/>
      <c r="X260" s="102"/>
      <c r="Y260" s="102"/>
    </row>
    <row r="261" spans="3:25">
      <c r="C261" s="102"/>
      <c r="D261" s="102"/>
      <c r="E261" s="102"/>
      <c r="F261" s="102"/>
      <c r="G261" s="102"/>
      <c r="H261" s="102"/>
      <c r="I261" s="102"/>
      <c r="J261" s="102"/>
      <c r="K261" s="102"/>
      <c r="L261" s="102"/>
      <c r="M261" s="102"/>
      <c r="N261" s="102"/>
      <c r="O261" s="102"/>
      <c r="P261" s="102"/>
      <c r="Q261" s="102"/>
      <c r="R261" s="102"/>
      <c r="S261" s="102"/>
      <c r="T261" s="102"/>
      <c r="U261" s="102"/>
      <c r="V261" s="102"/>
      <c r="W261" s="102"/>
      <c r="X261" s="102"/>
      <c r="Y261" s="102"/>
    </row>
    <row r="262" spans="3:25">
      <c r="C262" s="102"/>
      <c r="D262" s="102"/>
      <c r="E262" s="102"/>
      <c r="F262" s="102"/>
      <c r="G262" s="102"/>
      <c r="H262" s="102"/>
      <c r="I262" s="102"/>
      <c r="J262" s="102"/>
      <c r="K262" s="102"/>
      <c r="L262" s="102"/>
      <c r="M262" s="102"/>
      <c r="N262" s="102"/>
      <c r="O262" s="102"/>
      <c r="P262" s="102"/>
      <c r="Q262" s="102"/>
      <c r="R262" s="102"/>
      <c r="S262" s="102"/>
      <c r="T262" s="102"/>
      <c r="U262" s="102"/>
      <c r="V262" s="102"/>
      <c r="W262" s="102"/>
      <c r="X262" s="102"/>
      <c r="Y262" s="102"/>
    </row>
    <row r="263" spans="3:25">
      <c r="C263" s="102"/>
      <c r="D263" s="102"/>
      <c r="E263" s="102"/>
      <c r="F263" s="102"/>
      <c r="G263" s="102"/>
      <c r="H263" s="102"/>
      <c r="I263" s="102"/>
      <c r="J263" s="102"/>
      <c r="K263" s="102"/>
      <c r="L263" s="102"/>
      <c r="M263" s="102"/>
      <c r="N263" s="102"/>
      <c r="O263" s="102"/>
      <c r="P263" s="102"/>
      <c r="Q263" s="102"/>
      <c r="R263" s="102"/>
      <c r="S263" s="102"/>
      <c r="T263" s="102"/>
      <c r="U263" s="102"/>
      <c r="V263" s="102"/>
      <c r="W263" s="102"/>
      <c r="X263" s="102"/>
      <c r="Y263" s="102"/>
    </row>
    <row r="264" spans="3:25">
      <c r="C264" s="102"/>
      <c r="D264" s="102"/>
      <c r="E264" s="102"/>
      <c r="F264" s="102"/>
      <c r="G264" s="102"/>
      <c r="H264" s="102"/>
      <c r="I264" s="102"/>
      <c r="J264" s="102"/>
      <c r="K264" s="102"/>
      <c r="L264" s="102"/>
      <c r="M264" s="102"/>
      <c r="N264" s="102"/>
      <c r="O264" s="102"/>
      <c r="P264" s="102"/>
      <c r="Q264" s="102"/>
      <c r="R264" s="102"/>
      <c r="S264" s="102"/>
      <c r="T264" s="102"/>
      <c r="U264" s="102"/>
      <c r="V264" s="102"/>
      <c r="W264" s="102"/>
      <c r="X264" s="102"/>
      <c r="Y264" s="102"/>
    </row>
    <row r="265" spans="3:25">
      <c r="C265" s="102"/>
      <c r="D265" s="102"/>
      <c r="E265" s="102"/>
      <c r="F265" s="102"/>
      <c r="G265" s="102"/>
      <c r="H265" s="102"/>
      <c r="I265" s="102"/>
      <c r="J265" s="102"/>
      <c r="K265" s="102"/>
      <c r="L265" s="102"/>
      <c r="M265" s="102"/>
      <c r="N265" s="102"/>
      <c r="O265" s="102"/>
      <c r="P265" s="102"/>
      <c r="Q265" s="102"/>
      <c r="R265" s="102"/>
      <c r="S265" s="102"/>
      <c r="T265" s="102"/>
      <c r="U265" s="102"/>
      <c r="V265" s="102"/>
      <c r="W265" s="102"/>
      <c r="X265" s="102"/>
      <c r="Y265" s="102"/>
    </row>
    <row r="266" spans="3:25">
      <c r="C266" s="102"/>
      <c r="D266" s="102"/>
      <c r="E266" s="102"/>
      <c r="F266" s="102"/>
      <c r="G266" s="102"/>
      <c r="H266" s="102"/>
      <c r="I266" s="102"/>
      <c r="J266" s="102"/>
      <c r="K266" s="102"/>
      <c r="L266" s="102"/>
      <c r="M266" s="102"/>
      <c r="N266" s="102"/>
      <c r="O266" s="102"/>
      <c r="P266" s="102"/>
      <c r="Q266" s="102"/>
      <c r="R266" s="102"/>
      <c r="S266" s="102"/>
      <c r="T266" s="102"/>
      <c r="U266" s="102"/>
      <c r="V266" s="102"/>
      <c r="W266" s="102"/>
      <c r="X266" s="102"/>
      <c r="Y266" s="102"/>
    </row>
    <row r="267" spans="3:25">
      <c r="C267" s="102"/>
      <c r="D267" s="102"/>
      <c r="E267" s="102"/>
      <c r="F267" s="102"/>
      <c r="G267" s="102"/>
      <c r="H267" s="102"/>
      <c r="I267" s="102"/>
      <c r="J267" s="102"/>
      <c r="K267" s="102"/>
      <c r="L267" s="102"/>
      <c r="M267" s="102"/>
      <c r="N267" s="102"/>
      <c r="O267" s="102"/>
      <c r="P267" s="102"/>
      <c r="Q267" s="102"/>
      <c r="R267" s="102"/>
      <c r="S267" s="102"/>
      <c r="T267" s="102"/>
      <c r="U267" s="102"/>
      <c r="V267" s="102"/>
      <c r="W267" s="102"/>
      <c r="X267" s="102"/>
      <c r="Y267" s="102"/>
    </row>
    <row r="268" spans="3:25">
      <c r="C268" s="102"/>
      <c r="D268" s="102"/>
      <c r="E268" s="102"/>
      <c r="F268" s="102"/>
      <c r="G268" s="102"/>
      <c r="H268" s="102"/>
      <c r="I268" s="102"/>
      <c r="J268" s="102"/>
      <c r="K268" s="102"/>
      <c r="L268" s="102"/>
      <c r="M268" s="102"/>
      <c r="N268" s="102"/>
      <c r="O268" s="102"/>
      <c r="P268" s="102"/>
      <c r="Q268" s="102"/>
      <c r="R268" s="102"/>
      <c r="S268" s="102"/>
      <c r="T268" s="102"/>
      <c r="U268" s="102"/>
      <c r="V268" s="102"/>
      <c r="W268" s="102"/>
      <c r="X268" s="102"/>
      <c r="Y268" s="102"/>
    </row>
    <row r="269" spans="3:25">
      <c r="C269" s="102"/>
      <c r="D269" s="102"/>
      <c r="E269" s="102"/>
      <c r="F269" s="102"/>
      <c r="G269" s="102"/>
      <c r="H269" s="102"/>
      <c r="I269" s="102"/>
      <c r="J269" s="102"/>
      <c r="K269" s="102"/>
      <c r="L269" s="102"/>
      <c r="M269" s="102"/>
      <c r="N269" s="102"/>
      <c r="O269" s="102"/>
      <c r="P269" s="102"/>
      <c r="Q269" s="102"/>
      <c r="R269" s="102"/>
      <c r="S269" s="102"/>
      <c r="T269" s="102"/>
      <c r="U269" s="102"/>
      <c r="V269" s="102"/>
      <c r="W269" s="102"/>
      <c r="X269" s="102"/>
      <c r="Y269" s="102"/>
    </row>
    <row r="270" spans="3:25">
      <c r="C270" s="102"/>
      <c r="D270" s="102"/>
      <c r="E270" s="102"/>
      <c r="F270" s="102"/>
      <c r="G270" s="102"/>
      <c r="H270" s="102"/>
      <c r="I270" s="102"/>
      <c r="J270" s="102"/>
      <c r="K270" s="102"/>
      <c r="L270" s="102"/>
      <c r="M270" s="102"/>
      <c r="N270" s="102"/>
      <c r="O270" s="102"/>
      <c r="P270" s="102"/>
      <c r="Q270" s="102"/>
      <c r="R270" s="102"/>
      <c r="S270" s="102"/>
      <c r="T270" s="102"/>
      <c r="U270" s="102"/>
      <c r="V270" s="102"/>
      <c r="W270" s="102"/>
      <c r="X270" s="102"/>
      <c r="Y270" s="102"/>
    </row>
    <row r="271" spans="3:25">
      <c r="C271" s="102"/>
      <c r="D271" s="102"/>
      <c r="E271" s="102"/>
      <c r="F271" s="102"/>
      <c r="G271" s="102"/>
      <c r="H271" s="102"/>
      <c r="I271" s="102"/>
      <c r="J271" s="102"/>
      <c r="K271" s="102"/>
      <c r="L271" s="102"/>
      <c r="M271" s="102"/>
      <c r="N271" s="102"/>
      <c r="O271" s="102"/>
      <c r="P271" s="102"/>
      <c r="Q271" s="102"/>
      <c r="R271" s="102"/>
      <c r="S271" s="102"/>
      <c r="T271" s="102"/>
      <c r="U271" s="102"/>
      <c r="V271" s="102"/>
      <c r="W271" s="102"/>
      <c r="X271" s="102"/>
      <c r="Y271" s="102"/>
    </row>
    <row r="272" spans="3:25">
      <c r="C272" s="102"/>
      <c r="D272" s="102"/>
      <c r="E272" s="102"/>
      <c r="F272" s="102"/>
      <c r="G272" s="102"/>
      <c r="H272" s="102"/>
      <c r="I272" s="102"/>
      <c r="J272" s="102"/>
      <c r="K272" s="102"/>
      <c r="L272" s="102"/>
      <c r="M272" s="102"/>
      <c r="N272" s="102"/>
      <c r="O272" s="102"/>
      <c r="P272" s="102"/>
      <c r="Q272" s="102"/>
      <c r="R272" s="102"/>
      <c r="S272" s="102"/>
      <c r="T272" s="102"/>
      <c r="U272" s="102"/>
      <c r="V272" s="102"/>
      <c r="W272" s="102"/>
      <c r="X272" s="102"/>
      <c r="Y272" s="102"/>
    </row>
    <row r="273" spans="3:25">
      <c r="C273" s="102"/>
      <c r="D273" s="102"/>
      <c r="E273" s="102"/>
      <c r="F273" s="102"/>
      <c r="G273" s="102"/>
      <c r="H273" s="102"/>
      <c r="I273" s="102"/>
      <c r="J273" s="102"/>
      <c r="K273" s="102"/>
      <c r="L273" s="102"/>
      <c r="M273" s="102"/>
      <c r="N273" s="102"/>
      <c r="O273" s="102"/>
      <c r="P273" s="102"/>
      <c r="Q273" s="102"/>
      <c r="R273" s="102"/>
      <c r="S273" s="102"/>
      <c r="T273" s="102"/>
      <c r="U273" s="102"/>
      <c r="V273" s="102"/>
      <c r="W273" s="102"/>
      <c r="X273" s="102"/>
      <c r="Y273" s="102"/>
    </row>
    <row r="274" spans="3:25">
      <c r="C274" s="102"/>
      <c r="D274" s="102"/>
      <c r="E274" s="102"/>
      <c r="F274" s="102"/>
      <c r="G274" s="102"/>
      <c r="H274" s="102"/>
      <c r="I274" s="102"/>
      <c r="J274" s="102"/>
      <c r="K274" s="102"/>
      <c r="L274" s="102"/>
      <c r="M274" s="102"/>
      <c r="N274" s="102"/>
      <c r="O274" s="102"/>
      <c r="P274" s="102"/>
      <c r="Q274" s="102"/>
      <c r="R274" s="102"/>
      <c r="S274" s="102"/>
      <c r="T274" s="102"/>
      <c r="U274" s="102"/>
      <c r="V274" s="102"/>
      <c r="W274" s="102"/>
      <c r="X274" s="102"/>
      <c r="Y274" s="102"/>
    </row>
    <row r="275" spans="3:25">
      <c r="C275" s="102"/>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row>
    <row r="276" spans="3:25">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row>
    <row r="277" spans="3:25">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row>
    <row r="278" spans="3:25">
      <c r="C278" s="102"/>
      <c r="D278" s="102"/>
      <c r="E278" s="102"/>
      <c r="F278" s="102"/>
      <c r="G278" s="102"/>
      <c r="H278" s="102"/>
      <c r="I278" s="102"/>
      <c r="J278" s="102"/>
      <c r="K278" s="102"/>
      <c r="L278" s="102"/>
      <c r="M278" s="102"/>
      <c r="N278" s="102"/>
      <c r="O278" s="102"/>
      <c r="P278" s="102"/>
      <c r="Q278" s="102"/>
      <c r="R278" s="102"/>
      <c r="S278" s="102"/>
      <c r="T278" s="102"/>
      <c r="U278" s="102"/>
      <c r="V278" s="102"/>
      <c r="W278" s="102"/>
      <c r="X278" s="102"/>
      <c r="Y278" s="102"/>
    </row>
    <row r="279" spans="3:25">
      <c r="C279" s="102"/>
      <c r="D279" s="102"/>
      <c r="E279" s="102"/>
      <c r="F279" s="102"/>
      <c r="G279" s="102"/>
      <c r="H279" s="102"/>
      <c r="I279" s="102"/>
      <c r="J279" s="102"/>
      <c r="K279" s="102"/>
      <c r="L279" s="102"/>
      <c r="M279" s="102"/>
      <c r="N279" s="102"/>
      <c r="O279" s="102"/>
      <c r="P279" s="102"/>
      <c r="Q279" s="102"/>
      <c r="R279" s="102"/>
      <c r="S279" s="102"/>
      <c r="T279" s="102"/>
      <c r="U279" s="102"/>
      <c r="V279" s="102"/>
      <c r="W279" s="102"/>
      <c r="X279" s="102"/>
      <c r="Y279" s="102"/>
    </row>
    <row r="280" spans="3:25">
      <c r="C280" s="102"/>
      <c r="D280" s="102"/>
      <c r="E280" s="102"/>
      <c r="F280" s="102"/>
      <c r="G280" s="102"/>
      <c r="H280" s="102"/>
      <c r="I280" s="102"/>
      <c r="J280" s="102"/>
      <c r="K280" s="102"/>
      <c r="L280" s="102"/>
      <c r="M280" s="102"/>
      <c r="N280" s="102"/>
      <c r="O280" s="102"/>
      <c r="P280" s="102"/>
      <c r="Q280" s="102"/>
      <c r="R280" s="102"/>
      <c r="S280" s="102"/>
      <c r="T280" s="102"/>
      <c r="U280" s="102"/>
      <c r="V280" s="102"/>
      <c r="W280" s="102"/>
      <c r="X280" s="102"/>
      <c r="Y280" s="102"/>
    </row>
    <row r="281" spans="3:25">
      <c r="C281" s="102"/>
      <c r="D281" s="102"/>
      <c r="E281" s="102"/>
      <c r="F281" s="102"/>
      <c r="G281" s="102"/>
      <c r="H281" s="102"/>
      <c r="I281" s="102"/>
      <c r="J281" s="102"/>
      <c r="K281" s="102"/>
      <c r="L281" s="102"/>
      <c r="M281" s="102"/>
      <c r="N281" s="102"/>
      <c r="O281" s="102"/>
      <c r="P281" s="102"/>
      <c r="Q281" s="102"/>
      <c r="R281" s="102"/>
      <c r="S281" s="102"/>
      <c r="T281" s="102"/>
      <c r="U281" s="102"/>
      <c r="V281" s="102"/>
      <c r="W281" s="102"/>
      <c r="X281" s="102"/>
      <c r="Y281" s="102"/>
    </row>
    <row r="282" spans="3:25">
      <c r="C282" s="102"/>
      <c r="D282" s="102"/>
      <c r="E282" s="102"/>
      <c r="F282" s="102"/>
      <c r="G282" s="102"/>
      <c r="H282" s="102"/>
      <c r="I282" s="102"/>
      <c r="J282" s="102"/>
      <c r="K282" s="102"/>
      <c r="L282" s="102"/>
      <c r="M282" s="102"/>
      <c r="N282" s="102"/>
      <c r="O282" s="102"/>
      <c r="P282" s="102"/>
      <c r="Q282" s="102"/>
      <c r="R282" s="102"/>
      <c r="S282" s="102"/>
      <c r="T282" s="102"/>
      <c r="U282" s="102"/>
      <c r="V282" s="102"/>
      <c r="W282" s="102"/>
      <c r="X282" s="102"/>
      <c r="Y282" s="102"/>
    </row>
    <row r="283" spans="3:25">
      <c r="C283" s="102"/>
      <c r="D283" s="102"/>
      <c r="E283" s="102"/>
      <c r="F283" s="102"/>
      <c r="G283" s="102"/>
      <c r="H283" s="102"/>
      <c r="I283" s="102"/>
      <c r="J283" s="102"/>
      <c r="K283" s="102"/>
      <c r="L283" s="102"/>
      <c r="M283" s="102"/>
      <c r="N283" s="102"/>
      <c r="O283" s="102"/>
      <c r="P283" s="102"/>
      <c r="Q283" s="102"/>
      <c r="R283" s="102"/>
      <c r="S283" s="102"/>
      <c r="T283" s="102"/>
      <c r="U283" s="102"/>
      <c r="V283" s="102"/>
      <c r="W283" s="102"/>
      <c r="X283" s="102"/>
      <c r="Y283" s="102"/>
    </row>
    <row r="284" spans="3:25">
      <c r="C284" s="102"/>
      <c r="D284" s="102"/>
      <c r="E284" s="102"/>
      <c r="F284" s="102"/>
      <c r="G284" s="102"/>
      <c r="H284" s="102"/>
      <c r="I284" s="102"/>
      <c r="J284" s="102"/>
      <c r="K284" s="102"/>
      <c r="L284" s="102"/>
      <c r="M284" s="102"/>
      <c r="N284" s="102"/>
      <c r="O284" s="102"/>
      <c r="P284" s="102"/>
      <c r="Q284" s="102"/>
      <c r="R284" s="102"/>
      <c r="S284" s="102"/>
      <c r="T284" s="102"/>
      <c r="U284" s="102"/>
      <c r="V284" s="102"/>
      <c r="W284" s="102"/>
      <c r="X284" s="102"/>
      <c r="Y284" s="102"/>
    </row>
    <row r="285" spans="3:25">
      <c r="C285" s="102"/>
      <c r="D285" s="102"/>
      <c r="E285" s="102"/>
      <c r="F285" s="102"/>
      <c r="G285" s="102"/>
      <c r="H285" s="102"/>
      <c r="I285" s="102"/>
      <c r="J285" s="102"/>
      <c r="K285" s="102"/>
      <c r="L285" s="102"/>
      <c r="M285" s="102"/>
      <c r="N285" s="102"/>
      <c r="O285" s="102"/>
      <c r="P285" s="102"/>
      <c r="Q285" s="102"/>
      <c r="R285" s="102"/>
      <c r="S285" s="102"/>
      <c r="T285" s="102"/>
      <c r="U285" s="102"/>
      <c r="V285" s="102"/>
      <c r="W285" s="102"/>
      <c r="X285" s="102"/>
      <c r="Y285" s="102"/>
    </row>
    <row r="286" spans="3:25">
      <c r="C286" s="102"/>
      <c r="D286" s="102"/>
      <c r="E286" s="102"/>
      <c r="F286" s="102"/>
      <c r="G286" s="102"/>
      <c r="H286" s="102"/>
      <c r="I286" s="102"/>
      <c r="J286" s="102"/>
      <c r="K286" s="102"/>
      <c r="L286" s="102"/>
      <c r="M286" s="102"/>
      <c r="N286" s="102"/>
      <c r="O286" s="102"/>
      <c r="P286" s="102"/>
      <c r="Q286" s="102"/>
      <c r="R286" s="102"/>
      <c r="S286" s="102"/>
      <c r="T286" s="102"/>
      <c r="U286" s="102"/>
      <c r="V286" s="102"/>
      <c r="W286" s="102"/>
      <c r="X286" s="102"/>
      <c r="Y286" s="102"/>
    </row>
    <row r="287" spans="3:25">
      <c r="C287" s="102"/>
      <c r="D287" s="102"/>
      <c r="E287" s="102"/>
      <c r="F287" s="102"/>
      <c r="G287" s="102"/>
      <c r="H287" s="102"/>
      <c r="I287" s="102"/>
      <c r="J287" s="102"/>
      <c r="K287" s="102"/>
      <c r="L287" s="102"/>
      <c r="M287" s="102"/>
      <c r="N287" s="102"/>
      <c r="O287" s="102"/>
      <c r="P287" s="102"/>
      <c r="Q287" s="102"/>
      <c r="R287" s="102"/>
      <c r="S287" s="102"/>
      <c r="T287" s="102"/>
      <c r="U287" s="102"/>
      <c r="V287" s="102"/>
      <c r="W287" s="102"/>
      <c r="X287" s="102"/>
      <c r="Y287" s="102"/>
    </row>
    <row r="288" spans="3:25">
      <c r="C288" s="102"/>
      <c r="D288" s="102"/>
      <c r="E288" s="102"/>
      <c r="F288" s="102"/>
      <c r="G288" s="102"/>
      <c r="H288" s="102"/>
      <c r="I288" s="102"/>
      <c r="J288" s="102"/>
      <c r="K288" s="102"/>
      <c r="L288" s="102"/>
      <c r="M288" s="102"/>
      <c r="N288" s="102"/>
      <c r="O288" s="102"/>
      <c r="P288" s="102"/>
      <c r="Q288" s="102"/>
      <c r="R288" s="102"/>
      <c r="S288" s="102"/>
      <c r="T288" s="102"/>
      <c r="U288" s="102"/>
      <c r="V288" s="102"/>
      <c r="W288" s="102"/>
      <c r="X288" s="102"/>
      <c r="Y288" s="102"/>
    </row>
    <row r="289" spans="3:25">
      <c r="C289" s="102"/>
      <c r="D289" s="102"/>
      <c r="E289" s="102"/>
      <c r="F289" s="102"/>
      <c r="G289" s="102"/>
      <c r="H289" s="102"/>
      <c r="I289" s="102"/>
      <c r="J289" s="102"/>
      <c r="K289" s="102"/>
      <c r="L289" s="102"/>
      <c r="M289" s="102"/>
      <c r="N289" s="102"/>
      <c r="O289" s="102"/>
      <c r="P289" s="102"/>
      <c r="Q289" s="102"/>
      <c r="R289" s="102"/>
      <c r="S289" s="102"/>
      <c r="T289" s="102"/>
      <c r="U289" s="102"/>
      <c r="V289" s="102"/>
      <c r="W289" s="102"/>
      <c r="X289" s="102"/>
      <c r="Y289" s="102"/>
    </row>
    <row r="290" spans="3:25">
      <c r="C290" s="102"/>
      <c r="D290" s="102"/>
      <c r="E290" s="102"/>
      <c r="F290" s="102"/>
      <c r="G290" s="102"/>
      <c r="H290" s="102"/>
      <c r="I290" s="102"/>
      <c r="J290" s="102"/>
      <c r="K290" s="102"/>
      <c r="L290" s="102"/>
      <c r="M290" s="102"/>
      <c r="N290" s="102"/>
      <c r="O290" s="102"/>
      <c r="P290" s="102"/>
      <c r="Q290" s="102"/>
      <c r="R290" s="102"/>
      <c r="S290" s="102"/>
      <c r="T290" s="102"/>
      <c r="U290" s="102"/>
      <c r="V290" s="102"/>
      <c r="W290" s="102"/>
      <c r="X290" s="102"/>
      <c r="Y290" s="102"/>
    </row>
    <row r="291" spans="3:25">
      <c r="C291" s="102"/>
      <c r="D291" s="102"/>
      <c r="E291" s="102"/>
      <c r="F291" s="102"/>
      <c r="G291" s="102"/>
      <c r="H291" s="102"/>
      <c r="I291" s="102"/>
      <c r="J291" s="102"/>
      <c r="K291" s="102"/>
      <c r="L291" s="102"/>
      <c r="M291" s="102"/>
      <c r="N291" s="102"/>
      <c r="O291" s="102"/>
      <c r="P291" s="102"/>
      <c r="Q291" s="102"/>
      <c r="R291" s="102"/>
      <c r="S291" s="102"/>
      <c r="T291" s="102"/>
      <c r="U291" s="102"/>
      <c r="V291" s="102"/>
      <c r="W291" s="102"/>
      <c r="X291" s="102"/>
      <c r="Y291" s="102"/>
    </row>
    <row r="292" spans="3:25">
      <c r="C292" s="102"/>
      <c r="D292" s="102"/>
      <c r="E292" s="102"/>
      <c r="F292" s="102"/>
      <c r="G292" s="102"/>
      <c r="H292" s="102"/>
      <c r="I292" s="102"/>
      <c r="J292" s="102"/>
      <c r="K292" s="102"/>
      <c r="L292" s="102"/>
      <c r="M292" s="102"/>
      <c r="N292" s="102"/>
      <c r="O292" s="102"/>
      <c r="P292" s="102"/>
      <c r="Q292" s="102"/>
      <c r="R292" s="102"/>
      <c r="S292" s="102"/>
      <c r="T292" s="102"/>
      <c r="U292" s="102"/>
      <c r="V292" s="102"/>
      <c r="W292" s="102"/>
      <c r="X292" s="102"/>
      <c r="Y292" s="102"/>
    </row>
    <row r="293" spans="3:25">
      <c r="C293" s="102"/>
      <c r="D293" s="102"/>
      <c r="E293" s="102"/>
      <c r="F293" s="102"/>
      <c r="G293" s="102"/>
      <c r="H293" s="102"/>
      <c r="I293" s="102"/>
      <c r="J293" s="102"/>
      <c r="K293" s="102"/>
      <c r="L293" s="102"/>
      <c r="M293" s="102"/>
      <c r="N293" s="102"/>
      <c r="O293" s="102"/>
      <c r="P293" s="102"/>
      <c r="Q293" s="102"/>
      <c r="R293" s="102"/>
      <c r="S293" s="102"/>
      <c r="T293" s="102"/>
      <c r="U293" s="102"/>
      <c r="V293" s="102"/>
      <c r="W293" s="102"/>
      <c r="X293" s="102"/>
      <c r="Y293" s="102"/>
    </row>
    <row r="294" spans="3:25">
      <c r="C294" s="102"/>
      <c r="D294" s="102"/>
      <c r="E294" s="102"/>
      <c r="F294" s="102"/>
      <c r="G294" s="102"/>
      <c r="H294" s="102"/>
      <c r="I294" s="102"/>
      <c r="J294" s="102"/>
      <c r="K294" s="102"/>
      <c r="L294" s="102"/>
      <c r="M294" s="102"/>
      <c r="N294" s="102"/>
      <c r="O294" s="102"/>
      <c r="P294" s="102"/>
      <c r="Q294" s="102"/>
      <c r="R294" s="102"/>
      <c r="S294" s="102"/>
      <c r="T294" s="102"/>
      <c r="U294" s="102"/>
      <c r="V294" s="102"/>
      <c r="W294" s="102"/>
      <c r="X294" s="102"/>
      <c r="Y294" s="102"/>
    </row>
    <row r="295" spans="3:25">
      <c r="C295" s="102"/>
      <c r="D295" s="102"/>
      <c r="E295" s="102"/>
      <c r="F295" s="102"/>
      <c r="G295" s="102"/>
      <c r="H295" s="102"/>
      <c r="I295" s="102"/>
      <c r="J295" s="102"/>
      <c r="K295" s="102"/>
      <c r="L295" s="102"/>
      <c r="M295" s="102"/>
      <c r="N295" s="102"/>
      <c r="O295" s="102"/>
      <c r="P295" s="102"/>
      <c r="Q295" s="102"/>
      <c r="R295" s="102"/>
      <c r="S295" s="102"/>
      <c r="T295" s="102"/>
      <c r="U295" s="102"/>
      <c r="V295" s="102"/>
      <c r="W295" s="102"/>
      <c r="X295" s="102"/>
      <c r="Y295" s="102"/>
    </row>
    <row r="296" spans="3:25">
      <c r="C296" s="102"/>
      <c r="D296" s="102"/>
      <c r="E296" s="102"/>
      <c r="F296" s="102"/>
      <c r="G296" s="102"/>
      <c r="H296" s="102"/>
      <c r="I296" s="102"/>
      <c r="J296" s="102"/>
      <c r="K296" s="102"/>
      <c r="L296" s="102"/>
      <c r="M296" s="102"/>
      <c r="N296" s="102"/>
      <c r="O296" s="102"/>
      <c r="P296" s="102"/>
      <c r="Q296" s="102"/>
      <c r="R296" s="102"/>
      <c r="S296" s="102"/>
      <c r="T296" s="102"/>
      <c r="U296" s="102"/>
      <c r="V296" s="102"/>
      <c r="W296" s="102"/>
      <c r="X296" s="102"/>
      <c r="Y296" s="102"/>
    </row>
    <row r="297" spans="3:25">
      <c r="C297" s="102"/>
      <c r="D297" s="102"/>
      <c r="E297" s="102"/>
      <c r="F297" s="102"/>
      <c r="G297" s="102"/>
      <c r="H297" s="102"/>
      <c r="I297" s="102"/>
      <c r="J297" s="102"/>
      <c r="K297" s="102"/>
      <c r="L297" s="102"/>
      <c r="M297" s="102"/>
      <c r="N297" s="102"/>
      <c r="O297" s="102"/>
      <c r="P297" s="102"/>
      <c r="Q297" s="102"/>
      <c r="R297" s="102"/>
      <c r="S297" s="102"/>
      <c r="T297" s="102"/>
      <c r="U297" s="102"/>
      <c r="V297" s="102"/>
      <c r="W297" s="102"/>
      <c r="X297" s="102"/>
      <c r="Y297" s="102"/>
    </row>
    <row r="298" spans="3:25">
      <c r="C298" s="102"/>
      <c r="D298" s="102"/>
      <c r="E298" s="102"/>
      <c r="F298" s="102"/>
      <c r="G298" s="102"/>
      <c r="H298" s="102"/>
      <c r="I298" s="102"/>
      <c r="J298" s="102"/>
      <c r="K298" s="102"/>
      <c r="L298" s="102"/>
      <c r="M298" s="102"/>
      <c r="N298" s="102"/>
      <c r="O298" s="102"/>
      <c r="P298" s="102"/>
      <c r="Q298" s="102"/>
      <c r="R298" s="102"/>
      <c r="S298" s="102"/>
      <c r="T298" s="102"/>
      <c r="U298" s="102"/>
      <c r="V298" s="102"/>
      <c r="W298" s="102"/>
      <c r="X298" s="102"/>
      <c r="Y298" s="102"/>
    </row>
    <row r="299" spans="3:25">
      <c r="C299" s="102"/>
      <c r="D299" s="102"/>
      <c r="E299" s="102"/>
      <c r="F299" s="102"/>
      <c r="G299" s="102"/>
      <c r="H299" s="102"/>
      <c r="I299" s="102"/>
      <c r="J299" s="102"/>
      <c r="K299" s="102"/>
      <c r="L299" s="102"/>
      <c r="M299" s="102"/>
      <c r="N299" s="102"/>
      <c r="O299" s="102"/>
      <c r="P299" s="102"/>
      <c r="Q299" s="102"/>
      <c r="R299" s="102"/>
    </row>
    <row r="300" spans="3:25">
      <c r="C300" s="102"/>
      <c r="D300" s="102"/>
      <c r="E300" s="102"/>
      <c r="F300" s="102"/>
      <c r="G300" s="102"/>
      <c r="H300" s="102"/>
      <c r="I300" s="102"/>
      <c r="J300" s="102"/>
      <c r="K300" s="102"/>
      <c r="L300" s="102"/>
      <c r="M300" s="102"/>
      <c r="N300" s="102"/>
      <c r="O300" s="102"/>
      <c r="P300" s="102"/>
      <c r="Q300" s="102"/>
      <c r="R300" s="102"/>
    </row>
    <row r="301" spans="3:25">
      <c r="C301" s="102"/>
      <c r="D301" s="102"/>
      <c r="E301" s="102"/>
      <c r="F301" s="102"/>
      <c r="G301" s="102"/>
      <c r="H301" s="102"/>
      <c r="I301" s="102"/>
      <c r="J301" s="102"/>
      <c r="K301" s="102"/>
      <c r="L301" s="102"/>
      <c r="M301" s="102"/>
      <c r="N301" s="102"/>
      <c r="O301" s="102"/>
      <c r="P301" s="102"/>
      <c r="Q301" s="102"/>
      <c r="R301" s="102"/>
    </row>
    <row r="302" spans="3:25">
      <c r="C302" s="102"/>
      <c r="D302" s="102"/>
      <c r="E302" s="102"/>
      <c r="F302" s="102"/>
      <c r="G302" s="102"/>
      <c r="H302" s="102"/>
      <c r="I302" s="102"/>
      <c r="J302" s="102"/>
      <c r="K302" s="102"/>
      <c r="L302" s="102"/>
      <c r="M302" s="102"/>
      <c r="N302" s="102"/>
      <c r="O302" s="102"/>
      <c r="P302" s="102"/>
      <c r="Q302" s="102"/>
      <c r="R302" s="102"/>
    </row>
    <row r="303" spans="3:25">
      <c r="C303" s="102"/>
      <c r="D303" s="102"/>
      <c r="E303" s="102"/>
      <c r="F303" s="102"/>
      <c r="G303" s="102"/>
      <c r="H303" s="102"/>
      <c r="I303" s="102"/>
      <c r="J303" s="102"/>
      <c r="K303" s="102"/>
      <c r="L303" s="102"/>
      <c r="M303" s="102"/>
      <c r="N303" s="102"/>
      <c r="O303" s="102"/>
      <c r="P303" s="102"/>
      <c r="Q303" s="102"/>
      <c r="R303" s="102"/>
    </row>
    <row r="304" spans="3:25">
      <c r="C304" s="102"/>
      <c r="D304" s="102"/>
      <c r="E304" s="102"/>
      <c r="F304" s="102"/>
      <c r="G304" s="102"/>
      <c r="H304" s="102"/>
      <c r="I304" s="102"/>
      <c r="J304" s="102"/>
      <c r="K304" s="102"/>
      <c r="L304" s="102"/>
      <c r="M304" s="102"/>
      <c r="N304" s="102"/>
      <c r="O304" s="102"/>
      <c r="P304" s="102"/>
      <c r="Q304" s="102"/>
      <c r="R304" s="102"/>
    </row>
    <row r="305" spans="3:18">
      <c r="C305" s="102"/>
      <c r="D305" s="102"/>
      <c r="E305" s="102"/>
      <c r="F305" s="102"/>
      <c r="G305" s="102"/>
      <c r="H305" s="102"/>
      <c r="I305" s="102"/>
      <c r="J305" s="102"/>
      <c r="K305" s="102"/>
      <c r="L305" s="102"/>
      <c r="M305" s="102"/>
      <c r="N305" s="102"/>
      <c r="O305" s="102"/>
      <c r="P305" s="102"/>
      <c r="Q305" s="102"/>
      <c r="R305" s="102"/>
    </row>
    <row r="306" spans="3:18">
      <c r="C306" s="102"/>
      <c r="D306" s="102"/>
      <c r="E306" s="102"/>
      <c r="F306" s="102"/>
      <c r="G306" s="102"/>
      <c r="H306" s="102"/>
      <c r="I306" s="102"/>
      <c r="J306" s="102"/>
      <c r="K306" s="102"/>
      <c r="L306" s="102"/>
      <c r="M306" s="102"/>
      <c r="N306" s="102"/>
      <c r="O306" s="102"/>
      <c r="P306" s="102"/>
      <c r="Q306" s="102"/>
      <c r="R306" s="102"/>
    </row>
  </sheetData>
  <mergeCells count="11">
    <mergeCell ref="C109:R109"/>
    <mergeCell ref="C107:R107"/>
    <mergeCell ref="C106:R106"/>
    <mergeCell ref="C101:R101"/>
    <mergeCell ref="C103:R103"/>
    <mergeCell ref="C108:R108"/>
    <mergeCell ref="C99:R99"/>
    <mergeCell ref="C100:R100"/>
    <mergeCell ref="C104:R104"/>
    <mergeCell ref="C105:R105"/>
    <mergeCell ref="C102:R102"/>
  </mergeCells>
  <printOptions horizontalCentered="1"/>
  <pageMargins left="0.25" right="0.25" top="0.77" bottom="0.75" header="0.25" footer="0.25"/>
  <pageSetup scale="50" fitToHeight="0" orientation="landscape" horizontalDpi="300" verticalDpi="300" r:id="rId1"/>
  <headerFooter alignWithMargins="0">
    <oddFooter>&amp;RV35
EFF 01.01.16</oddFooter>
  </headerFooter>
  <rowBreaks count="1" manualBreakCount="1">
    <brk id="56"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43"/>
  <sheetViews>
    <sheetView tabSelected="1" topLeftCell="A10" zoomScaleNormal="100" workbookViewId="0">
      <selection activeCell="B10" sqref="B1:L1048576"/>
    </sheetView>
  </sheetViews>
  <sheetFormatPr defaultRowHeight="15"/>
  <cols>
    <col min="1" max="1" width="1.7109375" style="69" customWidth="1"/>
    <col min="2" max="2" width="5.42578125" style="69" customWidth="1"/>
    <col min="3" max="3" width="25.85546875" style="69" customWidth="1"/>
    <col min="4" max="4" width="9.140625" style="69"/>
    <col min="5" max="5" width="15.42578125" style="69" customWidth="1"/>
    <col min="6" max="6" width="16.42578125" style="69" customWidth="1"/>
    <col min="7" max="7" width="20.140625" style="69" customWidth="1"/>
    <col min="8" max="8" width="17.140625" style="69" customWidth="1"/>
    <col min="9" max="9" width="15" style="69" customWidth="1"/>
    <col min="10" max="10" width="13.140625" style="69" customWidth="1"/>
    <col min="11" max="11" width="15.28515625" style="69" customWidth="1"/>
    <col min="12" max="12" width="15.42578125" style="69" customWidth="1"/>
    <col min="13" max="16384" width="9.140625" style="69"/>
  </cols>
  <sheetData>
    <row r="2" spans="2:12" ht="15.75">
      <c r="B2" s="100" t="s">
        <v>108</v>
      </c>
    </row>
    <row r="3" spans="2:12">
      <c r="B3" s="69" t="s">
        <v>107</v>
      </c>
    </row>
    <row r="6" spans="2:12">
      <c r="C6" s="99" t="s">
        <v>106</v>
      </c>
      <c r="D6" s="98" t="s">
        <v>45</v>
      </c>
      <c r="E6" s="98"/>
      <c r="F6" s="98"/>
    </row>
    <row r="7" spans="2:12">
      <c r="C7" s="99" t="s">
        <v>105</v>
      </c>
      <c r="D7" s="98">
        <v>2016</v>
      </c>
      <c r="E7" s="98"/>
      <c r="F7" s="98"/>
    </row>
    <row r="8" spans="2:12">
      <c r="C8" s="99" t="s">
        <v>104</v>
      </c>
      <c r="D8" s="98"/>
      <c r="E8" s="98"/>
      <c r="F8" s="98"/>
    </row>
    <row r="11" spans="2:12">
      <c r="B11" s="71" t="s">
        <v>103</v>
      </c>
      <c r="C11" s="71" t="s">
        <v>102</v>
      </c>
      <c r="D11" s="71" t="s">
        <v>101</v>
      </c>
      <c r="E11" s="71" t="s">
        <v>100</v>
      </c>
      <c r="F11" s="71" t="s">
        <v>99</v>
      </c>
      <c r="G11" s="71" t="s">
        <v>98</v>
      </c>
      <c r="H11" s="71" t="s">
        <v>97</v>
      </c>
      <c r="I11" s="71" t="s">
        <v>96</v>
      </c>
      <c r="J11" s="71" t="s">
        <v>95</v>
      </c>
      <c r="K11" s="71" t="s">
        <v>94</v>
      </c>
      <c r="L11" s="71" t="s">
        <v>93</v>
      </c>
    </row>
    <row r="12" spans="2:12">
      <c r="B12" s="88"/>
      <c r="C12" s="87"/>
      <c r="D12" s="87"/>
      <c r="E12" s="87"/>
      <c r="F12" s="87"/>
      <c r="G12" s="97" t="s">
        <v>70</v>
      </c>
      <c r="H12" s="87"/>
      <c r="I12" s="87"/>
      <c r="J12" s="87"/>
      <c r="K12" s="87"/>
      <c r="L12" s="86"/>
    </row>
    <row r="13" spans="2:12">
      <c r="B13" s="93"/>
      <c r="C13" s="77"/>
      <c r="D13" s="77"/>
      <c r="E13" s="77"/>
      <c r="F13" s="96" t="s">
        <v>72</v>
      </c>
      <c r="G13" s="96" t="s">
        <v>68</v>
      </c>
      <c r="H13" s="96" t="s">
        <v>70</v>
      </c>
      <c r="I13" s="96" t="s">
        <v>81</v>
      </c>
      <c r="J13" s="96" t="s">
        <v>92</v>
      </c>
      <c r="K13" s="96" t="s">
        <v>81</v>
      </c>
      <c r="L13" s="76"/>
    </row>
    <row r="14" spans="2:12">
      <c r="B14" s="93"/>
      <c r="C14" s="77"/>
      <c r="D14" s="96" t="s">
        <v>91</v>
      </c>
      <c r="E14" s="96" t="s">
        <v>70</v>
      </c>
      <c r="F14" s="96" t="s">
        <v>90</v>
      </c>
      <c r="G14" s="96" t="s">
        <v>77</v>
      </c>
      <c r="H14" s="96" t="s">
        <v>90</v>
      </c>
      <c r="I14" s="96" t="s">
        <v>73</v>
      </c>
      <c r="J14" s="96" t="s">
        <v>82</v>
      </c>
      <c r="K14" s="96" t="s">
        <v>73</v>
      </c>
      <c r="L14" s="95" t="s">
        <v>89</v>
      </c>
    </row>
    <row r="15" spans="2:12">
      <c r="B15" s="78" t="s">
        <v>88</v>
      </c>
      <c r="C15" s="96" t="s">
        <v>87</v>
      </c>
      <c r="D15" s="96" t="s">
        <v>87</v>
      </c>
      <c r="E15" s="96" t="s">
        <v>68</v>
      </c>
      <c r="F15" s="96" t="s">
        <v>85</v>
      </c>
      <c r="G15" s="96" t="s">
        <v>86</v>
      </c>
      <c r="H15" s="96" t="s">
        <v>85</v>
      </c>
      <c r="I15" s="96" t="s">
        <v>84</v>
      </c>
      <c r="J15" s="96" t="s">
        <v>83</v>
      </c>
      <c r="K15" s="96" t="s">
        <v>82</v>
      </c>
      <c r="L15" s="95" t="s">
        <v>81</v>
      </c>
    </row>
    <row r="16" spans="2:12" ht="17.25">
      <c r="B16" s="75" t="s">
        <v>80</v>
      </c>
      <c r="C16" s="94" t="s">
        <v>79</v>
      </c>
      <c r="D16" s="94" t="s">
        <v>78</v>
      </c>
      <c r="E16" s="94" t="s">
        <v>77</v>
      </c>
      <c r="F16" s="94" t="s">
        <v>75</v>
      </c>
      <c r="G16" s="94" t="s">
        <v>76</v>
      </c>
      <c r="H16" s="94" t="s">
        <v>75</v>
      </c>
      <c r="I16" s="94" t="s">
        <v>74</v>
      </c>
      <c r="J16" s="94" t="s">
        <v>74</v>
      </c>
      <c r="K16" s="94" t="s">
        <v>74</v>
      </c>
      <c r="L16" s="89" t="s">
        <v>73</v>
      </c>
    </row>
    <row r="17" spans="2:12">
      <c r="B17" s="93"/>
      <c r="C17" s="77"/>
      <c r="D17" s="77"/>
      <c r="E17" s="77"/>
      <c r="F17" s="92" t="s">
        <v>72</v>
      </c>
      <c r="G17" s="92" t="s">
        <v>71</v>
      </c>
      <c r="H17" s="92" t="s">
        <v>70</v>
      </c>
      <c r="I17" s="77"/>
      <c r="J17" s="77"/>
      <c r="K17" s="77"/>
      <c r="L17" s="76"/>
    </row>
    <row r="18" spans="2:12">
      <c r="B18" s="93"/>
      <c r="C18" s="77"/>
      <c r="D18" s="77"/>
      <c r="E18" s="77"/>
      <c r="F18" s="92" t="s">
        <v>68</v>
      </c>
      <c r="G18" s="92" t="s">
        <v>69</v>
      </c>
      <c r="H18" s="92" t="s">
        <v>68</v>
      </c>
      <c r="I18" s="77"/>
      <c r="J18" s="92"/>
      <c r="K18" s="92" t="s">
        <v>67</v>
      </c>
      <c r="L18" s="76"/>
    </row>
    <row r="19" spans="2:12" ht="17.25">
      <c r="B19" s="91"/>
      <c r="C19" s="74"/>
      <c r="D19" s="74"/>
      <c r="E19" s="74"/>
      <c r="F19" s="90" t="s">
        <v>65</v>
      </c>
      <c r="G19" s="90" t="s">
        <v>66</v>
      </c>
      <c r="H19" s="90" t="s">
        <v>65</v>
      </c>
      <c r="I19" s="90" t="s">
        <v>64</v>
      </c>
      <c r="J19" s="90" t="s">
        <v>63</v>
      </c>
      <c r="K19" s="90" t="s">
        <v>62</v>
      </c>
      <c r="L19" s="89" t="s">
        <v>61</v>
      </c>
    </row>
    <row r="20" spans="2:12" ht="9.75" customHeight="1">
      <c r="B20" s="88"/>
      <c r="C20" s="87"/>
      <c r="D20" s="87"/>
      <c r="E20" s="87"/>
      <c r="F20" s="87"/>
      <c r="G20" s="87"/>
      <c r="H20" s="87"/>
      <c r="I20" s="87"/>
      <c r="J20" s="87"/>
      <c r="K20" s="87"/>
      <c r="L20" s="86"/>
    </row>
    <row r="21" spans="2:12" ht="32.25" customHeight="1">
      <c r="B21" s="85">
        <v>1</v>
      </c>
      <c r="C21" s="214" t="s">
        <v>60</v>
      </c>
      <c r="D21" s="214"/>
      <c r="E21" s="84">
        <f>3207510-24127-75859-6887</f>
        <v>3100637</v>
      </c>
      <c r="F21" s="77"/>
      <c r="G21" s="77"/>
      <c r="H21" s="77"/>
      <c r="I21" s="77"/>
      <c r="J21" s="77"/>
      <c r="K21" s="77"/>
      <c r="L21" s="76"/>
    </row>
    <row r="22" spans="2:12" ht="6.75" customHeight="1">
      <c r="B22" s="78"/>
      <c r="C22" s="77"/>
      <c r="D22" s="77"/>
      <c r="E22" s="77"/>
      <c r="F22" s="77"/>
      <c r="G22" s="77"/>
      <c r="H22" s="77"/>
      <c r="I22" s="77"/>
      <c r="J22" s="77"/>
      <c r="K22" s="77"/>
      <c r="L22" s="76"/>
    </row>
    <row r="23" spans="2:12">
      <c r="B23" s="78" t="s">
        <v>59</v>
      </c>
      <c r="C23" s="77" t="s">
        <v>259</v>
      </c>
      <c r="D23" s="77">
        <v>2220</v>
      </c>
      <c r="E23" s="83"/>
      <c r="F23" s="82">
        <v>3438327</v>
      </c>
      <c r="G23" s="83">
        <f>IF(F23=0,0,ROUND($E$21*(F23/$F$30),0))</f>
        <v>3100637</v>
      </c>
      <c r="H23" s="82">
        <f>'Attach MM '!P94</f>
        <v>3609841.6484405706</v>
      </c>
      <c r="I23" s="80">
        <f>+H23-G23</f>
        <v>509204.64844057057</v>
      </c>
      <c r="J23" s="81">
        <f>+$J$34</f>
        <v>2.7469999999999999E-3</v>
      </c>
      <c r="K23" s="80">
        <f>ROUND((I23*J23)*24,0)</f>
        <v>33571</v>
      </c>
      <c r="L23" s="79">
        <f>+I23+K23</f>
        <v>542775.64844057057</v>
      </c>
    </row>
    <row r="24" spans="2:12">
      <c r="B24" s="78" t="s">
        <v>58</v>
      </c>
      <c r="C24" s="77"/>
      <c r="D24" s="77"/>
      <c r="E24" s="83"/>
      <c r="F24" s="82">
        <v>0</v>
      </c>
      <c r="G24" s="83">
        <f>IF(F24=0,0,ROUND($E$21*(F24/$F$30),0))</f>
        <v>0</v>
      </c>
      <c r="H24" s="82">
        <v>0</v>
      </c>
      <c r="I24" s="80">
        <f>+H24-G24</f>
        <v>0</v>
      </c>
      <c r="J24" s="81">
        <f>+$J$34</f>
        <v>2.7469999999999999E-3</v>
      </c>
      <c r="K24" s="80">
        <f>ROUND((I24*J24)*24,0)</f>
        <v>0</v>
      </c>
      <c r="L24" s="79">
        <f>+I24+K24</f>
        <v>0</v>
      </c>
    </row>
    <row r="25" spans="2:12">
      <c r="B25" s="78" t="s">
        <v>57</v>
      </c>
      <c r="C25" s="77"/>
      <c r="D25" s="77"/>
      <c r="E25" s="83"/>
      <c r="F25" s="82">
        <v>0</v>
      </c>
      <c r="G25" s="83">
        <f>IF(F25=0,0,ROUND($E$21*(F25/$F$30),0))</f>
        <v>0</v>
      </c>
      <c r="H25" s="82">
        <v>0</v>
      </c>
      <c r="I25" s="80">
        <f>+H25-G25</f>
        <v>0</v>
      </c>
      <c r="J25" s="81">
        <f>+$J$34</f>
        <v>2.7469999999999999E-3</v>
      </c>
      <c r="K25" s="80">
        <f>ROUND((I25*J25)*24,0)</f>
        <v>0</v>
      </c>
      <c r="L25" s="79">
        <f>+I25+K25</f>
        <v>0</v>
      </c>
    </row>
    <row r="26" spans="2:12">
      <c r="B26" s="78" t="s">
        <v>56</v>
      </c>
      <c r="C26" s="77"/>
      <c r="D26" s="77"/>
      <c r="E26" s="83"/>
      <c r="F26" s="82">
        <v>0</v>
      </c>
      <c r="G26" s="83">
        <f>IF(F26=0,0,ROUND($E$21*(F26/$F$30),0))</f>
        <v>0</v>
      </c>
      <c r="H26" s="82">
        <v>0</v>
      </c>
      <c r="I26" s="80">
        <f>+H26-G26</f>
        <v>0</v>
      </c>
      <c r="J26" s="81">
        <f>+$J$34</f>
        <v>2.7469999999999999E-3</v>
      </c>
      <c r="K26" s="80">
        <f>ROUND((I26*J26)*24,0)</f>
        <v>0</v>
      </c>
      <c r="L26" s="79">
        <f>+I26+K26</f>
        <v>0</v>
      </c>
    </row>
    <row r="27" spans="2:12">
      <c r="B27" s="78"/>
      <c r="C27" s="77"/>
      <c r="D27" s="77"/>
      <c r="E27" s="77"/>
      <c r="F27" s="77"/>
      <c r="G27" s="77"/>
      <c r="H27" s="77"/>
      <c r="I27" s="77"/>
      <c r="J27" s="77"/>
      <c r="K27" s="77"/>
      <c r="L27" s="76"/>
    </row>
    <row r="28" spans="2:12">
      <c r="B28" s="78"/>
      <c r="C28" s="77"/>
      <c r="D28" s="77"/>
      <c r="E28" s="77"/>
      <c r="F28" s="77"/>
      <c r="G28" s="77"/>
      <c r="H28" s="77"/>
      <c r="I28" s="77"/>
      <c r="J28" s="77"/>
      <c r="K28" s="77"/>
      <c r="L28" s="76"/>
    </row>
    <row r="29" spans="2:12">
      <c r="B29" s="75"/>
      <c r="C29" s="74"/>
      <c r="D29" s="74"/>
      <c r="E29" s="74"/>
      <c r="F29" s="74"/>
      <c r="G29" s="74"/>
      <c r="H29" s="74"/>
      <c r="I29" s="74"/>
      <c r="J29" s="74"/>
      <c r="K29" s="74"/>
      <c r="L29" s="73"/>
    </row>
    <row r="30" spans="2:12">
      <c r="B30" s="71">
        <v>3</v>
      </c>
      <c r="C30" s="69" t="s">
        <v>55</v>
      </c>
      <c r="E30" s="72"/>
      <c r="F30" s="72">
        <f>SUM(F23:F29)</f>
        <v>3438327</v>
      </c>
      <c r="G30" s="72">
        <f>SUM(G23:G29)</f>
        <v>3100637</v>
      </c>
      <c r="H30" s="72">
        <f>SUM(H23:H29)</f>
        <v>3609841.6484405706</v>
      </c>
      <c r="I30" s="72"/>
    </row>
    <row r="31" spans="2:12">
      <c r="B31" s="71"/>
    </row>
    <row r="32" spans="2:12">
      <c r="B32" s="71">
        <v>4</v>
      </c>
      <c r="C32" s="69" t="s">
        <v>54</v>
      </c>
      <c r="I32" s="72">
        <f>SUM(I23:I29)</f>
        <v>509204.64844057057</v>
      </c>
      <c r="K32" s="72">
        <f>SUM(K23:K29)</f>
        <v>33571</v>
      </c>
      <c r="L32" s="72">
        <f>SUM(L23:L29)</f>
        <v>542775.64844057057</v>
      </c>
    </row>
    <row r="33" spans="2:10">
      <c r="B33" s="71"/>
    </row>
    <row r="34" spans="2:10">
      <c r="B34" s="71">
        <v>5</v>
      </c>
      <c r="C34" s="69" t="s">
        <v>53</v>
      </c>
      <c r="J34" s="205">
        <v>2.7469999999999999E-3</v>
      </c>
    </row>
    <row r="35" spans="2:10">
      <c r="B35" s="71"/>
    </row>
    <row r="36" spans="2:10" ht="17.25">
      <c r="B36" s="70" t="s">
        <v>52</v>
      </c>
      <c r="C36" s="69" t="s">
        <v>51</v>
      </c>
    </row>
    <row r="37" spans="2:10" ht="17.25">
      <c r="B37" s="70" t="s">
        <v>50</v>
      </c>
      <c r="C37" s="69" t="s">
        <v>49</v>
      </c>
    </row>
    <row r="39" spans="2:10">
      <c r="C39" s="206" t="s">
        <v>262</v>
      </c>
      <c r="D39" s="207"/>
    </row>
    <row r="40" spans="2:10">
      <c r="C40" s="208">
        <v>3207510</v>
      </c>
      <c r="D40" s="209" t="s">
        <v>263</v>
      </c>
    </row>
    <row r="41" spans="2:10">
      <c r="C41" s="210">
        <f>24127+75859+6887</f>
        <v>106873</v>
      </c>
      <c r="D41" s="209" t="s">
        <v>261</v>
      </c>
    </row>
    <row r="42" spans="2:10" ht="15.75" thickBot="1">
      <c r="C42" s="211">
        <f>C40-C41</f>
        <v>3100637</v>
      </c>
      <c r="D42" s="209"/>
    </row>
    <row r="43" spans="2:10" ht="15.75" thickTop="1"/>
  </sheetData>
  <mergeCells count="1">
    <mergeCell ref="C21:D21"/>
  </mergeCells>
  <pageMargins left="0.25" right="0.25" top="0.75" bottom="0.5" header="0.3" footer="0.3"/>
  <pageSetup scale="81" orientation="landscape" r:id="rId1"/>
  <headerFooter>
    <oddFooter>&amp;R&amp;Z&amp;F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topLeftCell="A43" workbookViewId="0">
      <selection activeCell="C10" sqref="C10"/>
    </sheetView>
  </sheetViews>
  <sheetFormatPr defaultRowHeight="12.75"/>
  <cols>
    <col min="1" max="1" width="21.28515625" customWidth="1"/>
    <col min="2" max="2" width="32.85546875" customWidth="1"/>
    <col min="3" max="3" width="13.85546875" bestFit="1" customWidth="1"/>
    <col min="4" max="4" width="11.28515625" customWidth="1"/>
    <col min="5" max="11" width="11" customWidth="1"/>
    <col min="12" max="12" width="11.5703125" customWidth="1"/>
    <col min="13" max="13" width="9.140625" hidden="1" customWidth="1"/>
  </cols>
  <sheetData>
    <row r="1" spans="1:13" s="25" customFormat="1" ht="18">
      <c r="A1" s="24" t="s">
        <v>39</v>
      </c>
    </row>
    <row r="2" spans="1:13">
      <c r="A2" s="2"/>
    </row>
    <row r="3" spans="1:13">
      <c r="A3" s="1" t="s">
        <v>26</v>
      </c>
      <c r="B3" s="40">
        <v>2016</v>
      </c>
      <c r="C3" s="3"/>
      <c r="D3" s="3"/>
      <c r="E3" s="3"/>
    </row>
    <row r="4" spans="1:13">
      <c r="A4" s="2"/>
      <c r="B4" s="3"/>
      <c r="C4" s="3"/>
      <c r="D4" s="3"/>
      <c r="E4" s="3"/>
    </row>
    <row r="5" spans="1:13">
      <c r="A5" s="1" t="s">
        <v>27</v>
      </c>
      <c r="B5" s="5" t="s">
        <v>45</v>
      </c>
      <c r="C5" s="3"/>
      <c r="D5" s="3"/>
      <c r="E5" s="3"/>
    </row>
    <row r="6" spans="1:13">
      <c r="A6" s="2"/>
      <c r="B6" s="3"/>
      <c r="C6" s="3"/>
      <c r="D6" s="3"/>
      <c r="E6" s="3"/>
      <c r="M6" s="7" t="s">
        <v>33</v>
      </c>
    </row>
    <row r="7" spans="1:13">
      <c r="A7" s="4"/>
      <c r="B7" s="31" t="s">
        <v>30</v>
      </c>
      <c r="C7" s="68">
        <v>2220</v>
      </c>
      <c r="D7" s="32" t="s">
        <v>11</v>
      </c>
      <c r="E7" s="32" t="s">
        <v>17</v>
      </c>
      <c r="F7" s="32" t="s">
        <v>19</v>
      </c>
      <c r="G7" s="32" t="s">
        <v>20</v>
      </c>
      <c r="H7" s="32" t="s">
        <v>21</v>
      </c>
      <c r="I7" s="32" t="s">
        <v>22</v>
      </c>
      <c r="J7" s="32" t="s">
        <v>23</v>
      </c>
      <c r="K7" s="32" t="s">
        <v>24</v>
      </c>
      <c r="L7" s="32" t="s">
        <v>25</v>
      </c>
      <c r="M7" s="27" t="s">
        <v>16</v>
      </c>
    </row>
    <row r="8" spans="1:13">
      <c r="A8" s="4"/>
      <c r="B8" s="31" t="s">
        <v>13</v>
      </c>
      <c r="C8" s="32" t="s">
        <v>48</v>
      </c>
      <c r="D8" s="32" t="s">
        <v>29</v>
      </c>
      <c r="E8" s="32" t="s">
        <v>29</v>
      </c>
      <c r="F8" s="32" t="s">
        <v>29</v>
      </c>
      <c r="G8" s="32" t="s">
        <v>29</v>
      </c>
      <c r="H8" s="32" t="s">
        <v>29</v>
      </c>
      <c r="I8" s="32" t="s">
        <v>29</v>
      </c>
      <c r="J8" s="32" t="s">
        <v>29</v>
      </c>
      <c r="K8" s="32" t="s">
        <v>29</v>
      </c>
      <c r="L8" s="32" t="s">
        <v>29</v>
      </c>
    </row>
    <row r="9" spans="1:13" ht="15" customHeight="1">
      <c r="A9" s="4"/>
      <c r="B9" s="31" t="s">
        <v>34</v>
      </c>
      <c r="C9" s="32" t="s">
        <v>33</v>
      </c>
      <c r="D9" s="32" t="s">
        <v>16</v>
      </c>
      <c r="E9" s="32" t="s">
        <v>33</v>
      </c>
      <c r="F9" s="32" t="s">
        <v>33</v>
      </c>
      <c r="G9" s="32" t="s">
        <v>33</v>
      </c>
      <c r="H9" s="32" t="s">
        <v>33</v>
      </c>
      <c r="I9" s="32" t="s">
        <v>33</v>
      </c>
      <c r="J9" s="32" t="s">
        <v>33</v>
      </c>
      <c r="K9" s="32" t="s">
        <v>16</v>
      </c>
      <c r="L9" s="32" t="s">
        <v>16</v>
      </c>
    </row>
    <row r="10" spans="1:13">
      <c r="A10" s="21" t="s">
        <v>15</v>
      </c>
      <c r="B10" s="12" t="str">
        <f xml:space="preserve"> "December " &amp; B3-1</f>
        <v>December 2015</v>
      </c>
      <c r="C10" s="48">
        <v>15442295.23</v>
      </c>
      <c r="D10" s="49">
        <v>0</v>
      </c>
      <c r="E10" s="48">
        <v>0</v>
      </c>
      <c r="F10" s="49">
        <v>0</v>
      </c>
      <c r="G10" s="48">
        <v>0</v>
      </c>
      <c r="H10" s="49">
        <v>0</v>
      </c>
      <c r="I10" s="48">
        <v>0</v>
      </c>
      <c r="J10" s="49">
        <v>0</v>
      </c>
      <c r="K10" s="48">
        <v>0</v>
      </c>
      <c r="L10" s="49">
        <v>0</v>
      </c>
    </row>
    <row r="11" spans="1:13">
      <c r="A11" s="22" t="s">
        <v>12</v>
      </c>
      <c r="B11" s="13" t="str">
        <f xml:space="preserve"> "January " &amp; B3</f>
        <v>January 2016</v>
      </c>
      <c r="C11" s="64">
        <v>17212775.219999999</v>
      </c>
      <c r="D11" s="55">
        <v>0</v>
      </c>
      <c r="E11" s="54">
        <v>0</v>
      </c>
      <c r="F11" s="55">
        <v>0</v>
      </c>
      <c r="G11" s="54">
        <v>0</v>
      </c>
      <c r="H11" s="55">
        <v>0</v>
      </c>
      <c r="I11" s="54">
        <v>0</v>
      </c>
      <c r="J11" s="55">
        <v>0</v>
      </c>
      <c r="K11" s="54">
        <v>0</v>
      </c>
      <c r="L11" s="55">
        <v>0</v>
      </c>
    </row>
    <row r="12" spans="1:13">
      <c r="A12" s="22"/>
      <c r="B12" s="14" t="s">
        <v>1</v>
      </c>
      <c r="C12" s="64">
        <v>19379577.890000001</v>
      </c>
      <c r="D12" s="55">
        <v>0</v>
      </c>
      <c r="E12" s="54">
        <v>0</v>
      </c>
      <c r="F12" s="55">
        <v>0</v>
      </c>
      <c r="G12" s="54">
        <v>0</v>
      </c>
      <c r="H12" s="55">
        <v>0</v>
      </c>
      <c r="I12" s="54">
        <v>0</v>
      </c>
      <c r="J12" s="55">
        <v>0</v>
      </c>
      <c r="K12" s="54">
        <v>0</v>
      </c>
      <c r="L12" s="55">
        <v>0</v>
      </c>
    </row>
    <row r="13" spans="1:13">
      <c r="A13" s="22"/>
      <c r="B13" s="14" t="s">
        <v>2</v>
      </c>
      <c r="C13" s="64">
        <v>19131652.600000001</v>
      </c>
      <c r="D13" s="55">
        <v>0</v>
      </c>
      <c r="E13" s="54">
        <v>0</v>
      </c>
      <c r="F13" s="55">
        <v>0</v>
      </c>
      <c r="G13" s="54">
        <v>0</v>
      </c>
      <c r="H13" s="55">
        <v>0</v>
      </c>
      <c r="I13" s="54">
        <v>0</v>
      </c>
      <c r="J13" s="55">
        <v>0</v>
      </c>
      <c r="K13" s="54">
        <v>0</v>
      </c>
      <c r="L13" s="55">
        <v>0</v>
      </c>
    </row>
    <row r="14" spans="1:13">
      <c r="A14" s="22"/>
      <c r="B14" s="14" t="s">
        <v>3</v>
      </c>
      <c r="C14" s="64">
        <v>22552263.98</v>
      </c>
      <c r="D14" s="55">
        <v>0</v>
      </c>
      <c r="E14" s="54">
        <v>0</v>
      </c>
      <c r="F14" s="55">
        <v>0</v>
      </c>
      <c r="G14" s="54">
        <v>0</v>
      </c>
      <c r="H14" s="55">
        <v>0</v>
      </c>
      <c r="I14" s="54">
        <v>0</v>
      </c>
      <c r="J14" s="55">
        <v>0</v>
      </c>
      <c r="K14" s="54">
        <v>0</v>
      </c>
      <c r="L14" s="55">
        <v>0</v>
      </c>
    </row>
    <row r="15" spans="1:13">
      <c r="A15" s="22"/>
      <c r="B15" s="14" t="s">
        <v>4</v>
      </c>
      <c r="C15" s="64">
        <v>25451965.039999999</v>
      </c>
      <c r="D15" s="55">
        <v>0</v>
      </c>
      <c r="E15" s="54">
        <v>0</v>
      </c>
      <c r="F15" s="55">
        <v>0</v>
      </c>
      <c r="G15" s="54">
        <v>0</v>
      </c>
      <c r="H15" s="55">
        <v>0</v>
      </c>
      <c r="I15" s="54">
        <v>0</v>
      </c>
      <c r="J15" s="55">
        <v>0</v>
      </c>
      <c r="K15" s="54">
        <v>0</v>
      </c>
      <c r="L15" s="55">
        <v>0</v>
      </c>
    </row>
    <row r="16" spans="1:13">
      <c r="A16" s="22"/>
      <c r="B16" s="14" t="s">
        <v>5</v>
      </c>
      <c r="C16" s="64">
        <v>28866003.550000001</v>
      </c>
      <c r="D16" s="55">
        <v>0</v>
      </c>
      <c r="E16" s="54">
        <v>0</v>
      </c>
      <c r="F16" s="55">
        <v>0</v>
      </c>
      <c r="G16" s="54">
        <v>0</v>
      </c>
      <c r="H16" s="55">
        <v>0</v>
      </c>
      <c r="I16" s="54">
        <v>0</v>
      </c>
      <c r="J16" s="55">
        <v>0</v>
      </c>
      <c r="K16" s="54">
        <v>0</v>
      </c>
      <c r="L16" s="55">
        <v>0</v>
      </c>
    </row>
    <row r="17" spans="1:12">
      <c r="A17" s="22"/>
      <c r="B17" s="14" t="s">
        <v>6</v>
      </c>
      <c r="C17" s="64">
        <v>32974932.25</v>
      </c>
      <c r="D17" s="55">
        <v>0</v>
      </c>
      <c r="E17" s="54">
        <v>0</v>
      </c>
      <c r="F17" s="55">
        <v>0</v>
      </c>
      <c r="G17" s="54">
        <v>0</v>
      </c>
      <c r="H17" s="55">
        <v>0</v>
      </c>
      <c r="I17" s="54">
        <v>0</v>
      </c>
      <c r="J17" s="55">
        <v>0</v>
      </c>
      <c r="K17" s="54">
        <v>0</v>
      </c>
      <c r="L17" s="55">
        <v>0</v>
      </c>
    </row>
    <row r="18" spans="1:12">
      <c r="A18" s="22"/>
      <c r="B18" s="14" t="s">
        <v>7</v>
      </c>
      <c r="C18" s="64">
        <v>36579010.57</v>
      </c>
      <c r="D18" s="55">
        <v>0</v>
      </c>
      <c r="E18" s="54">
        <v>0</v>
      </c>
      <c r="F18" s="55">
        <v>0</v>
      </c>
      <c r="G18" s="54">
        <v>0</v>
      </c>
      <c r="H18" s="55">
        <v>0</v>
      </c>
      <c r="I18" s="54">
        <v>0</v>
      </c>
      <c r="J18" s="55">
        <v>0</v>
      </c>
      <c r="K18" s="54">
        <v>0</v>
      </c>
      <c r="L18" s="55">
        <v>0</v>
      </c>
    </row>
    <row r="19" spans="1:12">
      <c r="A19" s="22"/>
      <c r="B19" s="14" t="s">
        <v>8</v>
      </c>
      <c r="C19" s="64">
        <v>38873144.07</v>
      </c>
      <c r="D19" s="55">
        <v>0</v>
      </c>
      <c r="E19" s="54">
        <v>0</v>
      </c>
      <c r="F19" s="55">
        <v>0</v>
      </c>
      <c r="G19" s="54">
        <v>0</v>
      </c>
      <c r="H19" s="55">
        <v>0</v>
      </c>
      <c r="I19" s="54">
        <v>0</v>
      </c>
      <c r="J19" s="55">
        <v>0</v>
      </c>
      <c r="K19" s="54">
        <v>0</v>
      </c>
      <c r="L19" s="55">
        <v>0</v>
      </c>
    </row>
    <row r="20" spans="1:12">
      <c r="A20" s="22"/>
      <c r="B20" s="14" t="s">
        <v>9</v>
      </c>
      <c r="C20" s="64">
        <v>41692362.409999996</v>
      </c>
      <c r="D20" s="55">
        <v>0</v>
      </c>
      <c r="E20" s="54">
        <v>0</v>
      </c>
      <c r="F20" s="55">
        <v>0</v>
      </c>
      <c r="G20" s="54">
        <v>0</v>
      </c>
      <c r="H20" s="55">
        <v>0</v>
      </c>
      <c r="I20" s="54">
        <v>0</v>
      </c>
      <c r="J20" s="55">
        <v>0</v>
      </c>
      <c r="K20" s="54">
        <v>0</v>
      </c>
      <c r="L20" s="55">
        <v>0</v>
      </c>
    </row>
    <row r="21" spans="1:12">
      <c r="A21" s="22"/>
      <c r="B21" s="14" t="s">
        <v>10</v>
      </c>
      <c r="C21" s="64">
        <v>44192836.980000004</v>
      </c>
      <c r="D21" s="55">
        <v>0</v>
      </c>
      <c r="E21" s="54">
        <v>0</v>
      </c>
      <c r="F21" s="55">
        <v>0</v>
      </c>
      <c r="G21" s="54">
        <v>0</v>
      </c>
      <c r="H21" s="55">
        <v>0</v>
      </c>
      <c r="I21" s="54">
        <v>0</v>
      </c>
      <c r="J21" s="55">
        <v>0</v>
      </c>
      <c r="K21" s="54">
        <v>0</v>
      </c>
      <c r="L21" s="55">
        <v>0</v>
      </c>
    </row>
    <row r="22" spans="1:12">
      <c r="A22" s="23"/>
      <c r="B22" s="15" t="str">
        <f xml:space="preserve"> "December " &amp; B3</f>
        <v>December 2016</v>
      </c>
      <c r="C22" s="64">
        <v>49349457.219999999</v>
      </c>
      <c r="D22" s="55">
        <v>0</v>
      </c>
      <c r="E22" s="54">
        <v>0</v>
      </c>
      <c r="F22" s="55">
        <v>0</v>
      </c>
      <c r="G22" s="54">
        <v>0</v>
      </c>
      <c r="H22" s="55">
        <v>0</v>
      </c>
      <c r="I22" s="54">
        <v>0</v>
      </c>
      <c r="J22" s="55">
        <v>0</v>
      </c>
      <c r="K22" s="54">
        <v>0</v>
      </c>
      <c r="L22" s="55">
        <v>0</v>
      </c>
    </row>
    <row r="23" spans="1:12">
      <c r="A23" s="11"/>
      <c r="B23" s="26" t="s">
        <v>28</v>
      </c>
      <c r="C23" s="46">
        <f>AVERAGE(C10:C22)</f>
        <v>30130636.693076923</v>
      </c>
      <c r="D23" s="47">
        <f>AVERAGE(D10:D22)</f>
        <v>0</v>
      </c>
      <c r="E23" s="46">
        <f t="shared" ref="E23:L23" si="0">AVERAGE(E10:E22)</f>
        <v>0</v>
      </c>
      <c r="F23" s="47">
        <f t="shared" si="0"/>
        <v>0</v>
      </c>
      <c r="G23" s="46">
        <f t="shared" si="0"/>
        <v>0</v>
      </c>
      <c r="H23" s="47">
        <f t="shared" si="0"/>
        <v>0</v>
      </c>
      <c r="I23" s="46">
        <f t="shared" si="0"/>
        <v>0</v>
      </c>
      <c r="J23" s="47">
        <f t="shared" si="0"/>
        <v>0</v>
      </c>
      <c r="K23" s="46">
        <f t="shared" si="0"/>
        <v>0</v>
      </c>
      <c r="L23" s="47">
        <f t="shared" si="0"/>
        <v>0</v>
      </c>
    </row>
    <row r="24" spans="1:12">
      <c r="A24" s="11"/>
      <c r="B24" s="26"/>
      <c r="C24" s="51"/>
      <c r="D24" s="52"/>
      <c r="E24" s="51"/>
      <c r="F24" s="52"/>
      <c r="G24" s="51"/>
      <c r="H24" s="52"/>
      <c r="I24" s="51"/>
      <c r="J24" s="52"/>
      <c r="K24" s="51"/>
      <c r="L24" s="52"/>
    </row>
    <row r="25" spans="1:12">
      <c r="A25" s="11"/>
      <c r="B25" s="26"/>
      <c r="C25" s="51"/>
      <c r="D25" s="52"/>
      <c r="E25" s="51"/>
      <c r="F25" s="52"/>
      <c r="G25" s="51"/>
      <c r="H25" s="52"/>
      <c r="I25" s="51"/>
      <c r="J25" s="52"/>
      <c r="K25" s="51"/>
      <c r="L25" s="52"/>
    </row>
    <row r="26" spans="1:12">
      <c r="A26" s="21" t="s">
        <v>35</v>
      </c>
      <c r="B26" s="12" t="str">
        <f>B10</f>
        <v>December 2015</v>
      </c>
      <c r="C26" s="48">
        <v>0</v>
      </c>
      <c r="D26" s="49">
        <v>0</v>
      </c>
      <c r="E26" s="48">
        <v>0</v>
      </c>
      <c r="F26" s="49">
        <v>0</v>
      </c>
      <c r="G26" s="48">
        <v>0</v>
      </c>
      <c r="H26" s="49">
        <v>0</v>
      </c>
      <c r="I26" s="48">
        <v>0</v>
      </c>
      <c r="J26" s="49">
        <v>0</v>
      </c>
      <c r="K26" s="48">
        <v>0</v>
      </c>
      <c r="L26" s="49">
        <v>0</v>
      </c>
    </row>
    <row r="27" spans="1:12">
      <c r="A27" s="22" t="s">
        <v>36</v>
      </c>
      <c r="B27" s="13" t="str">
        <f>B11</f>
        <v>January 2016</v>
      </c>
      <c r="C27" s="54">
        <v>0</v>
      </c>
      <c r="D27" s="55">
        <v>0</v>
      </c>
      <c r="E27" s="54">
        <v>0</v>
      </c>
      <c r="F27" s="55">
        <v>0</v>
      </c>
      <c r="G27" s="54">
        <v>0</v>
      </c>
      <c r="H27" s="55">
        <v>0</v>
      </c>
      <c r="I27" s="54">
        <v>0</v>
      </c>
      <c r="J27" s="55">
        <v>0</v>
      </c>
      <c r="K27" s="54">
        <v>0</v>
      </c>
      <c r="L27" s="55">
        <v>0</v>
      </c>
    </row>
    <row r="28" spans="1:12">
      <c r="A28" s="22" t="s">
        <v>40</v>
      </c>
      <c r="B28" s="18" t="s">
        <v>1</v>
      </c>
      <c r="C28" s="54">
        <v>0</v>
      </c>
      <c r="D28" s="55">
        <v>0</v>
      </c>
      <c r="E28" s="54">
        <v>0</v>
      </c>
      <c r="F28" s="55">
        <v>0</v>
      </c>
      <c r="G28" s="54">
        <v>0</v>
      </c>
      <c r="H28" s="55">
        <v>0</v>
      </c>
      <c r="I28" s="54">
        <v>0</v>
      </c>
      <c r="J28" s="55">
        <v>0</v>
      </c>
      <c r="K28" s="54">
        <v>0</v>
      </c>
      <c r="L28" s="55">
        <v>0</v>
      </c>
    </row>
    <row r="29" spans="1:12">
      <c r="A29" s="22"/>
      <c r="B29" s="18" t="s">
        <v>2</v>
      </c>
      <c r="C29" s="54">
        <v>0</v>
      </c>
      <c r="D29" s="55">
        <v>0</v>
      </c>
      <c r="E29" s="54">
        <v>0</v>
      </c>
      <c r="F29" s="55">
        <v>0</v>
      </c>
      <c r="G29" s="54">
        <v>0</v>
      </c>
      <c r="H29" s="55">
        <v>0</v>
      </c>
      <c r="I29" s="54">
        <v>0</v>
      </c>
      <c r="J29" s="55">
        <v>0</v>
      </c>
      <c r="K29" s="54">
        <v>0</v>
      </c>
      <c r="L29" s="55">
        <v>0</v>
      </c>
    </row>
    <row r="30" spans="1:12">
      <c r="A30" s="22"/>
      <c r="B30" s="18" t="s">
        <v>3</v>
      </c>
      <c r="C30" s="54">
        <v>0</v>
      </c>
      <c r="D30" s="55">
        <v>0</v>
      </c>
      <c r="E30" s="54">
        <v>0</v>
      </c>
      <c r="F30" s="55">
        <v>0</v>
      </c>
      <c r="G30" s="54">
        <v>0</v>
      </c>
      <c r="H30" s="55">
        <v>0</v>
      </c>
      <c r="I30" s="54">
        <v>0</v>
      </c>
      <c r="J30" s="55">
        <v>0</v>
      </c>
      <c r="K30" s="54">
        <v>0</v>
      </c>
      <c r="L30" s="55">
        <v>0</v>
      </c>
    </row>
    <row r="31" spans="1:12">
      <c r="A31" s="22"/>
      <c r="B31" s="18" t="s">
        <v>4</v>
      </c>
      <c r="C31" s="54">
        <v>0</v>
      </c>
      <c r="D31" s="55">
        <v>0</v>
      </c>
      <c r="E31" s="54">
        <v>0</v>
      </c>
      <c r="F31" s="55">
        <v>0</v>
      </c>
      <c r="G31" s="54">
        <v>0</v>
      </c>
      <c r="H31" s="55">
        <v>0</v>
      </c>
      <c r="I31" s="54">
        <v>0</v>
      </c>
      <c r="J31" s="55">
        <v>0</v>
      </c>
      <c r="K31" s="54">
        <v>0</v>
      </c>
      <c r="L31" s="55">
        <v>0</v>
      </c>
    </row>
    <row r="32" spans="1:12">
      <c r="A32" s="22"/>
      <c r="B32" s="18" t="s">
        <v>5</v>
      </c>
      <c r="C32" s="54">
        <v>0</v>
      </c>
      <c r="D32" s="55">
        <v>0</v>
      </c>
      <c r="E32" s="54">
        <v>0</v>
      </c>
      <c r="F32" s="55">
        <v>0</v>
      </c>
      <c r="G32" s="54">
        <v>0</v>
      </c>
      <c r="H32" s="55">
        <v>0</v>
      </c>
      <c r="I32" s="54">
        <v>0</v>
      </c>
      <c r="J32" s="55">
        <v>0</v>
      </c>
      <c r="K32" s="54">
        <v>0</v>
      </c>
      <c r="L32" s="55">
        <v>0</v>
      </c>
    </row>
    <row r="33" spans="1:12">
      <c r="A33" s="22"/>
      <c r="B33" s="18" t="s">
        <v>6</v>
      </c>
      <c r="C33" s="54">
        <v>0</v>
      </c>
      <c r="D33" s="55">
        <v>0</v>
      </c>
      <c r="E33" s="54">
        <v>0</v>
      </c>
      <c r="F33" s="55">
        <v>0</v>
      </c>
      <c r="G33" s="54">
        <v>0</v>
      </c>
      <c r="H33" s="55">
        <v>0</v>
      </c>
      <c r="I33" s="54">
        <v>0</v>
      </c>
      <c r="J33" s="55">
        <v>0</v>
      </c>
      <c r="K33" s="54">
        <v>0</v>
      </c>
      <c r="L33" s="55">
        <v>0</v>
      </c>
    </row>
    <row r="34" spans="1:12">
      <c r="A34" s="22"/>
      <c r="B34" s="18" t="s">
        <v>7</v>
      </c>
      <c r="C34" s="54">
        <v>0</v>
      </c>
      <c r="D34" s="55">
        <v>0</v>
      </c>
      <c r="E34" s="54">
        <v>0</v>
      </c>
      <c r="F34" s="55">
        <v>0</v>
      </c>
      <c r="G34" s="54">
        <v>0</v>
      </c>
      <c r="H34" s="55">
        <v>0</v>
      </c>
      <c r="I34" s="54">
        <v>0</v>
      </c>
      <c r="J34" s="55">
        <v>0</v>
      </c>
      <c r="K34" s="54">
        <v>0</v>
      </c>
      <c r="L34" s="55">
        <v>0</v>
      </c>
    </row>
    <row r="35" spans="1:12">
      <c r="A35" s="22"/>
      <c r="B35" s="18" t="s">
        <v>8</v>
      </c>
      <c r="C35" s="54">
        <v>0</v>
      </c>
      <c r="D35" s="55">
        <v>0</v>
      </c>
      <c r="E35" s="54">
        <v>0</v>
      </c>
      <c r="F35" s="55">
        <v>0</v>
      </c>
      <c r="G35" s="54">
        <v>0</v>
      </c>
      <c r="H35" s="55">
        <v>0</v>
      </c>
      <c r="I35" s="54">
        <v>0</v>
      </c>
      <c r="J35" s="55">
        <v>0</v>
      </c>
      <c r="K35" s="54">
        <v>0</v>
      </c>
      <c r="L35" s="55">
        <v>0</v>
      </c>
    </row>
    <row r="36" spans="1:12">
      <c r="A36" s="22"/>
      <c r="B36" s="18" t="s">
        <v>9</v>
      </c>
      <c r="C36" s="54">
        <v>0</v>
      </c>
      <c r="D36" s="55">
        <v>0</v>
      </c>
      <c r="E36" s="54">
        <v>0</v>
      </c>
      <c r="F36" s="55">
        <v>0</v>
      </c>
      <c r="G36" s="54">
        <v>0</v>
      </c>
      <c r="H36" s="55">
        <v>0</v>
      </c>
      <c r="I36" s="54">
        <v>0</v>
      </c>
      <c r="J36" s="55">
        <v>0</v>
      </c>
      <c r="K36" s="54">
        <v>0</v>
      </c>
      <c r="L36" s="55">
        <v>0</v>
      </c>
    </row>
    <row r="37" spans="1:12">
      <c r="A37" s="22"/>
      <c r="B37" s="18" t="s">
        <v>10</v>
      </c>
      <c r="C37" s="54">
        <v>0</v>
      </c>
      <c r="D37" s="55">
        <v>0</v>
      </c>
      <c r="E37" s="54">
        <v>0</v>
      </c>
      <c r="F37" s="55">
        <v>0</v>
      </c>
      <c r="G37" s="54">
        <v>0</v>
      </c>
      <c r="H37" s="55">
        <v>0</v>
      </c>
      <c r="I37" s="54">
        <v>0</v>
      </c>
      <c r="J37" s="55">
        <v>0</v>
      </c>
      <c r="K37" s="54">
        <v>0</v>
      </c>
      <c r="L37" s="55">
        <v>0</v>
      </c>
    </row>
    <row r="38" spans="1:12">
      <c r="A38" s="23"/>
      <c r="B38" s="15" t="str">
        <f>+B22</f>
        <v>December 2016</v>
      </c>
      <c r="C38" s="54">
        <v>0</v>
      </c>
      <c r="D38" s="55">
        <v>0</v>
      </c>
      <c r="E38" s="54">
        <v>0</v>
      </c>
      <c r="F38" s="55">
        <v>0</v>
      </c>
      <c r="G38" s="54">
        <v>0</v>
      </c>
      <c r="H38" s="55">
        <v>0</v>
      </c>
      <c r="I38" s="54">
        <v>0</v>
      </c>
      <c r="J38" s="55">
        <v>0</v>
      </c>
      <c r="K38" s="54">
        <v>0</v>
      </c>
      <c r="L38" s="55">
        <v>0</v>
      </c>
    </row>
    <row r="39" spans="1:12">
      <c r="A39" s="11"/>
      <c r="B39" s="26" t="s">
        <v>28</v>
      </c>
      <c r="C39" s="46">
        <f t="shared" ref="C39:L39" si="1">AVERAGE(C26:C38)</f>
        <v>0</v>
      </c>
      <c r="D39" s="47">
        <f t="shared" si="1"/>
        <v>0</v>
      </c>
      <c r="E39" s="46">
        <f t="shared" si="1"/>
        <v>0</v>
      </c>
      <c r="F39" s="47">
        <f t="shared" si="1"/>
        <v>0</v>
      </c>
      <c r="G39" s="46">
        <f t="shared" si="1"/>
        <v>0</v>
      </c>
      <c r="H39" s="47">
        <f t="shared" si="1"/>
        <v>0</v>
      </c>
      <c r="I39" s="46">
        <f t="shared" si="1"/>
        <v>0</v>
      </c>
      <c r="J39" s="47">
        <f t="shared" si="1"/>
        <v>0</v>
      </c>
      <c r="K39" s="46">
        <f t="shared" si="1"/>
        <v>0</v>
      </c>
      <c r="L39" s="47">
        <f t="shared" si="1"/>
        <v>0</v>
      </c>
    </row>
    <row r="40" spans="1:12" s="30" customFormat="1">
      <c r="A40" s="33"/>
      <c r="B40" s="34"/>
      <c r="C40" s="53"/>
      <c r="D40" s="53"/>
      <c r="E40" s="53"/>
      <c r="F40" s="53"/>
      <c r="G40" s="53"/>
      <c r="H40" s="53"/>
      <c r="I40" s="53"/>
      <c r="J40" s="53"/>
      <c r="K40" s="53"/>
      <c r="L40" s="53"/>
    </row>
    <row r="41" spans="1:12">
      <c r="A41" s="11"/>
      <c r="B41" s="8"/>
      <c r="C41" s="43"/>
      <c r="D41" s="43"/>
      <c r="E41" s="43"/>
      <c r="F41" s="43"/>
      <c r="G41" s="43"/>
      <c r="H41" s="43"/>
      <c r="I41" s="43"/>
      <c r="J41" s="43"/>
      <c r="K41" s="43"/>
      <c r="L41" s="43"/>
    </row>
    <row r="42" spans="1:12">
      <c r="A42" s="11"/>
      <c r="B42" s="10"/>
      <c r="C42" s="8"/>
      <c r="D42" s="8"/>
      <c r="E42" s="8"/>
      <c r="F42" s="8"/>
      <c r="G42" s="8"/>
      <c r="H42" s="8"/>
      <c r="I42" s="8"/>
      <c r="J42" s="8"/>
      <c r="K42" s="8"/>
      <c r="L42" s="8"/>
    </row>
    <row r="43" spans="1:12">
      <c r="A43" s="21" t="s">
        <v>14</v>
      </c>
      <c r="B43" s="16" t="str">
        <f>B10</f>
        <v>December 2015</v>
      </c>
      <c r="C43" s="42">
        <f t="shared" ref="C43:D55" si="2">+C10-C26</f>
        <v>15442295.23</v>
      </c>
      <c r="D43" s="50">
        <f t="shared" si="2"/>
        <v>0</v>
      </c>
      <c r="E43" s="42">
        <f t="shared" ref="E43:L43" si="3">+E10-E26</f>
        <v>0</v>
      </c>
      <c r="F43" s="50">
        <f t="shared" si="3"/>
        <v>0</v>
      </c>
      <c r="G43" s="42">
        <f t="shared" si="3"/>
        <v>0</v>
      </c>
      <c r="H43" s="50">
        <f t="shared" si="3"/>
        <v>0</v>
      </c>
      <c r="I43" s="42">
        <f t="shared" si="3"/>
        <v>0</v>
      </c>
      <c r="J43" s="50">
        <f t="shared" si="3"/>
        <v>0</v>
      </c>
      <c r="K43" s="42">
        <f t="shared" si="3"/>
        <v>0</v>
      </c>
      <c r="L43" s="50">
        <f t="shared" si="3"/>
        <v>0</v>
      </c>
    </row>
    <row r="44" spans="1:12">
      <c r="A44" s="22" t="s">
        <v>41</v>
      </c>
      <c r="B44" s="17" t="str">
        <f>B11</f>
        <v>January 2016</v>
      </c>
      <c r="C44" s="65">
        <f t="shared" si="2"/>
        <v>17212775.219999999</v>
      </c>
      <c r="D44" s="41">
        <f t="shared" si="2"/>
        <v>0</v>
      </c>
      <c r="E44" s="39">
        <f t="shared" ref="E44:L44" si="4">+E11-E27</f>
        <v>0</v>
      </c>
      <c r="F44" s="41">
        <f t="shared" si="4"/>
        <v>0</v>
      </c>
      <c r="G44" s="39">
        <f t="shared" si="4"/>
        <v>0</v>
      </c>
      <c r="H44" s="41">
        <f t="shared" si="4"/>
        <v>0</v>
      </c>
      <c r="I44" s="39">
        <f t="shared" si="4"/>
        <v>0</v>
      </c>
      <c r="J44" s="41">
        <f t="shared" si="4"/>
        <v>0</v>
      </c>
      <c r="K44" s="39">
        <f t="shared" si="4"/>
        <v>0</v>
      </c>
      <c r="L44" s="41">
        <f t="shared" si="4"/>
        <v>0</v>
      </c>
    </row>
    <row r="45" spans="1:12">
      <c r="A45" s="22"/>
      <c r="B45" s="18" t="s">
        <v>1</v>
      </c>
      <c r="C45" s="65">
        <f t="shared" si="2"/>
        <v>19379577.890000001</v>
      </c>
      <c r="D45" s="41">
        <f t="shared" si="2"/>
        <v>0</v>
      </c>
      <c r="E45" s="39">
        <f t="shared" ref="E45:L45" si="5">+E12-E28</f>
        <v>0</v>
      </c>
      <c r="F45" s="41">
        <f t="shared" si="5"/>
        <v>0</v>
      </c>
      <c r="G45" s="39">
        <f t="shared" si="5"/>
        <v>0</v>
      </c>
      <c r="H45" s="41">
        <f t="shared" si="5"/>
        <v>0</v>
      </c>
      <c r="I45" s="39">
        <f t="shared" si="5"/>
        <v>0</v>
      </c>
      <c r="J45" s="41">
        <f t="shared" si="5"/>
        <v>0</v>
      </c>
      <c r="K45" s="39">
        <f t="shared" si="5"/>
        <v>0</v>
      </c>
      <c r="L45" s="41">
        <f t="shared" si="5"/>
        <v>0</v>
      </c>
    </row>
    <row r="46" spans="1:12">
      <c r="A46" s="22"/>
      <c r="B46" s="18" t="s">
        <v>2</v>
      </c>
      <c r="C46" s="65">
        <f t="shared" si="2"/>
        <v>19131652.600000001</v>
      </c>
      <c r="D46" s="41">
        <f t="shared" si="2"/>
        <v>0</v>
      </c>
      <c r="E46" s="39">
        <f t="shared" ref="E46:L46" si="6">+E13-E29</f>
        <v>0</v>
      </c>
      <c r="F46" s="41">
        <f t="shared" si="6"/>
        <v>0</v>
      </c>
      <c r="G46" s="39">
        <f t="shared" si="6"/>
        <v>0</v>
      </c>
      <c r="H46" s="41">
        <f>+H13-H29</f>
        <v>0</v>
      </c>
      <c r="I46" s="39">
        <f t="shared" si="6"/>
        <v>0</v>
      </c>
      <c r="J46" s="41">
        <f t="shared" si="6"/>
        <v>0</v>
      </c>
      <c r="K46" s="39">
        <f t="shared" si="6"/>
        <v>0</v>
      </c>
      <c r="L46" s="41">
        <f t="shared" si="6"/>
        <v>0</v>
      </c>
    </row>
    <row r="47" spans="1:12">
      <c r="A47" s="22"/>
      <c r="B47" s="18" t="s">
        <v>3</v>
      </c>
      <c r="C47" s="65">
        <f t="shared" si="2"/>
        <v>22552263.98</v>
      </c>
      <c r="D47" s="41">
        <f t="shared" si="2"/>
        <v>0</v>
      </c>
      <c r="E47" s="39">
        <f t="shared" ref="E47:L47" si="7">+E14-E30</f>
        <v>0</v>
      </c>
      <c r="F47" s="41">
        <f t="shared" si="7"/>
        <v>0</v>
      </c>
      <c r="G47" s="39">
        <f t="shared" si="7"/>
        <v>0</v>
      </c>
      <c r="H47" s="41">
        <f t="shared" si="7"/>
        <v>0</v>
      </c>
      <c r="I47" s="39">
        <f t="shared" si="7"/>
        <v>0</v>
      </c>
      <c r="J47" s="41">
        <f t="shared" si="7"/>
        <v>0</v>
      </c>
      <c r="K47" s="39">
        <f t="shared" si="7"/>
        <v>0</v>
      </c>
      <c r="L47" s="41">
        <f t="shared" si="7"/>
        <v>0</v>
      </c>
    </row>
    <row r="48" spans="1:12">
      <c r="A48" s="22"/>
      <c r="B48" s="18" t="s">
        <v>4</v>
      </c>
      <c r="C48" s="65">
        <f t="shared" si="2"/>
        <v>25451965.039999999</v>
      </c>
      <c r="D48" s="41">
        <f t="shared" si="2"/>
        <v>0</v>
      </c>
      <c r="E48" s="39">
        <f t="shared" ref="E48:L48" si="8">+E15-E31</f>
        <v>0</v>
      </c>
      <c r="F48" s="41">
        <f t="shared" si="8"/>
        <v>0</v>
      </c>
      <c r="G48" s="39">
        <f t="shared" si="8"/>
        <v>0</v>
      </c>
      <c r="H48" s="41">
        <f t="shared" si="8"/>
        <v>0</v>
      </c>
      <c r="I48" s="39">
        <f t="shared" si="8"/>
        <v>0</v>
      </c>
      <c r="J48" s="41">
        <f t="shared" si="8"/>
        <v>0</v>
      </c>
      <c r="K48" s="39">
        <f t="shared" si="8"/>
        <v>0</v>
      </c>
      <c r="L48" s="41">
        <f t="shared" si="8"/>
        <v>0</v>
      </c>
    </row>
    <row r="49" spans="1:12">
      <c r="A49" s="22"/>
      <c r="B49" s="18" t="s">
        <v>5</v>
      </c>
      <c r="C49" s="65">
        <f t="shared" si="2"/>
        <v>28866003.550000001</v>
      </c>
      <c r="D49" s="41">
        <f t="shared" si="2"/>
        <v>0</v>
      </c>
      <c r="E49" s="39">
        <f t="shared" ref="E49:L49" si="9">+E16-E32</f>
        <v>0</v>
      </c>
      <c r="F49" s="41">
        <f t="shared" si="9"/>
        <v>0</v>
      </c>
      <c r="G49" s="39">
        <f t="shared" si="9"/>
        <v>0</v>
      </c>
      <c r="H49" s="41">
        <f t="shared" si="9"/>
        <v>0</v>
      </c>
      <c r="I49" s="39">
        <f t="shared" si="9"/>
        <v>0</v>
      </c>
      <c r="J49" s="41">
        <f t="shared" si="9"/>
        <v>0</v>
      </c>
      <c r="K49" s="39">
        <f t="shared" si="9"/>
        <v>0</v>
      </c>
      <c r="L49" s="41">
        <f t="shared" si="9"/>
        <v>0</v>
      </c>
    </row>
    <row r="50" spans="1:12">
      <c r="A50" s="22"/>
      <c r="B50" s="18" t="s">
        <v>6</v>
      </c>
      <c r="C50" s="65">
        <f t="shared" si="2"/>
        <v>32974932.25</v>
      </c>
      <c r="D50" s="41">
        <f t="shared" si="2"/>
        <v>0</v>
      </c>
      <c r="E50" s="39">
        <f t="shared" ref="E50:L50" si="10">+E17-E33</f>
        <v>0</v>
      </c>
      <c r="F50" s="41">
        <f t="shared" si="10"/>
        <v>0</v>
      </c>
      <c r="G50" s="39">
        <f t="shared" si="10"/>
        <v>0</v>
      </c>
      <c r="H50" s="41">
        <f t="shared" si="10"/>
        <v>0</v>
      </c>
      <c r="I50" s="39">
        <f t="shared" si="10"/>
        <v>0</v>
      </c>
      <c r="J50" s="41">
        <f t="shared" si="10"/>
        <v>0</v>
      </c>
      <c r="K50" s="39">
        <f t="shared" si="10"/>
        <v>0</v>
      </c>
      <c r="L50" s="41">
        <f t="shared" si="10"/>
        <v>0</v>
      </c>
    </row>
    <row r="51" spans="1:12">
      <c r="A51" s="22"/>
      <c r="B51" s="18" t="s">
        <v>7</v>
      </c>
      <c r="C51" s="65">
        <f t="shared" si="2"/>
        <v>36579010.57</v>
      </c>
      <c r="D51" s="41">
        <f t="shared" si="2"/>
        <v>0</v>
      </c>
      <c r="E51" s="39">
        <f t="shared" ref="E51:L51" si="11">+E18-E34</f>
        <v>0</v>
      </c>
      <c r="F51" s="41">
        <f t="shared" si="11"/>
        <v>0</v>
      </c>
      <c r="G51" s="39">
        <f t="shared" si="11"/>
        <v>0</v>
      </c>
      <c r="H51" s="41">
        <f t="shared" si="11"/>
        <v>0</v>
      </c>
      <c r="I51" s="39">
        <f t="shared" si="11"/>
        <v>0</v>
      </c>
      <c r="J51" s="41">
        <f t="shared" si="11"/>
        <v>0</v>
      </c>
      <c r="K51" s="39">
        <f t="shared" si="11"/>
        <v>0</v>
      </c>
      <c r="L51" s="41">
        <f t="shared" si="11"/>
        <v>0</v>
      </c>
    </row>
    <row r="52" spans="1:12">
      <c r="A52" s="22"/>
      <c r="B52" s="18" t="s">
        <v>8</v>
      </c>
      <c r="C52" s="65">
        <f t="shared" si="2"/>
        <v>38873144.07</v>
      </c>
      <c r="D52" s="41">
        <f t="shared" si="2"/>
        <v>0</v>
      </c>
      <c r="E52" s="39">
        <f t="shared" ref="E52:L52" si="12">+E19-E35</f>
        <v>0</v>
      </c>
      <c r="F52" s="41">
        <f t="shared" si="12"/>
        <v>0</v>
      </c>
      <c r="G52" s="39">
        <f t="shared" si="12"/>
        <v>0</v>
      </c>
      <c r="H52" s="41">
        <f t="shared" si="12"/>
        <v>0</v>
      </c>
      <c r="I52" s="39">
        <f t="shared" si="12"/>
        <v>0</v>
      </c>
      <c r="J52" s="41">
        <f t="shared" si="12"/>
        <v>0</v>
      </c>
      <c r="K52" s="39">
        <f t="shared" si="12"/>
        <v>0</v>
      </c>
      <c r="L52" s="41">
        <f t="shared" si="12"/>
        <v>0</v>
      </c>
    </row>
    <row r="53" spans="1:12">
      <c r="A53" s="22"/>
      <c r="B53" s="18" t="s">
        <v>9</v>
      </c>
      <c r="C53" s="65">
        <f t="shared" si="2"/>
        <v>41692362.409999996</v>
      </c>
      <c r="D53" s="41">
        <f t="shared" si="2"/>
        <v>0</v>
      </c>
      <c r="E53" s="39">
        <f>+E20-E36</f>
        <v>0</v>
      </c>
      <c r="F53" s="41">
        <f t="shared" ref="F53:L53" si="13">+F20-F36</f>
        <v>0</v>
      </c>
      <c r="G53" s="39">
        <f t="shared" si="13"/>
        <v>0</v>
      </c>
      <c r="H53" s="41">
        <f t="shared" si="13"/>
        <v>0</v>
      </c>
      <c r="I53" s="39">
        <f t="shared" si="13"/>
        <v>0</v>
      </c>
      <c r="J53" s="41">
        <f t="shared" si="13"/>
        <v>0</v>
      </c>
      <c r="K53" s="39">
        <f t="shared" si="13"/>
        <v>0</v>
      </c>
      <c r="L53" s="41">
        <f t="shared" si="13"/>
        <v>0</v>
      </c>
    </row>
    <row r="54" spans="1:12">
      <c r="A54" s="22"/>
      <c r="B54" s="18" t="s">
        <v>10</v>
      </c>
      <c r="C54" s="65">
        <f t="shared" si="2"/>
        <v>44192836.980000004</v>
      </c>
      <c r="D54" s="41">
        <f t="shared" si="2"/>
        <v>0</v>
      </c>
      <c r="E54" s="39">
        <f t="shared" ref="E54:L54" si="14">+E21-E37</f>
        <v>0</v>
      </c>
      <c r="F54" s="41">
        <f t="shared" si="14"/>
        <v>0</v>
      </c>
      <c r="G54" s="39">
        <f t="shared" si="14"/>
        <v>0</v>
      </c>
      <c r="H54" s="41">
        <f t="shared" si="14"/>
        <v>0</v>
      </c>
      <c r="I54" s="39">
        <f t="shared" si="14"/>
        <v>0</v>
      </c>
      <c r="J54" s="41">
        <f t="shared" si="14"/>
        <v>0</v>
      </c>
      <c r="K54" s="39">
        <f t="shared" si="14"/>
        <v>0</v>
      </c>
      <c r="L54" s="41">
        <f t="shared" si="14"/>
        <v>0</v>
      </c>
    </row>
    <row r="55" spans="1:12">
      <c r="A55" s="23"/>
      <c r="B55" s="19" t="str">
        <f>+B38</f>
        <v>December 2016</v>
      </c>
      <c r="C55" s="65">
        <f t="shared" si="2"/>
        <v>49349457.219999999</v>
      </c>
      <c r="D55" s="41">
        <f t="shared" si="2"/>
        <v>0</v>
      </c>
      <c r="E55" s="39">
        <f t="shared" ref="E55:L55" si="15">+E22-E38</f>
        <v>0</v>
      </c>
      <c r="F55" s="41">
        <f t="shared" si="15"/>
        <v>0</v>
      </c>
      <c r="G55" s="39">
        <f t="shared" si="15"/>
        <v>0</v>
      </c>
      <c r="H55" s="41">
        <f t="shared" si="15"/>
        <v>0</v>
      </c>
      <c r="I55" s="39">
        <f t="shared" si="15"/>
        <v>0</v>
      </c>
      <c r="J55" s="41">
        <f t="shared" si="15"/>
        <v>0</v>
      </c>
      <c r="K55" s="39">
        <f t="shared" si="15"/>
        <v>0</v>
      </c>
      <c r="L55" s="41">
        <f t="shared" si="15"/>
        <v>0</v>
      </c>
    </row>
    <row r="56" spans="1:12">
      <c r="A56" s="11"/>
      <c r="B56" s="26" t="s">
        <v>28</v>
      </c>
      <c r="C56" s="46">
        <f>AVERAGE(C43:C55)</f>
        <v>30130636.693076923</v>
      </c>
      <c r="D56" s="47">
        <f>AVERAGE(D43:D55)</f>
        <v>0</v>
      </c>
      <c r="E56" s="46">
        <f t="shared" ref="E56:L56" si="16">AVERAGE(E43:E55)</f>
        <v>0</v>
      </c>
      <c r="F56" s="47">
        <f t="shared" si="16"/>
        <v>0</v>
      </c>
      <c r="G56" s="46">
        <f t="shared" si="16"/>
        <v>0</v>
      </c>
      <c r="H56" s="47">
        <f t="shared" si="16"/>
        <v>0</v>
      </c>
      <c r="I56" s="46">
        <f t="shared" si="16"/>
        <v>0</v>
      </c>
      <c r="J56" s="47">
        <f t="shared" si="16"/>
        <v>0</v>
      </c>
      <c r="K56" s="46">
        <f t="shared" si="16"/>
        <v>0</v>
      </c>
      <c r="L56" s="47">
        <f t="shared" si="16"/>
        <v>0</v>
      </c>
    </row>
    <row r="57" spans="1:12">
      <c r="A57" s="11"/>
      <c r="B57" s="8"/>
      <c r="C57" s="44"/>
      <c r="D57" s="44"/>
      <c r="E57" s="44"/>
      <c r="F57" s="44"/>
      <c r="G57" s="44"/>
      <c r="H57" s="44"/>
      <c r="I57" s="44"/>
      <c r="J57" s="44"/>
      <c r="K57" s="44"/>
      <c r="L57" s="44"/>
    </row>
    <row r="58" spans="1:12">
      <c r="A58" s="11"/>
      <c r="B58" s="9"/>
      <c r="C58" s="45"/>
      <c r="D58" s="45"/>
      <c r="E58" s="45"/>
      <c r="F58" s="45"/>
      <c r="G58" s="45"/>
      <c r="H58" s="45"/>
      <c r="I58" s="45"/>
      <c r="J58" s="45"/>
      <c r="K58" s="45"/>
      <c r="L58" s="45"/>
    </row>
    <row r="59" spans="1:12">
      <c r="A59" s="28" t="s">
        <v>32</v>
      </c>
      <c r="B59" s="29" t="s">
        <v>0</v>
      </c>
      <c r="C59" s="59">
        <v>0</v>
      </c>
      <c r="D59" s="60">
        <v>0</v>
      </c>
      <c r="E59" s="61">
        <v>0</v>
      </c>
      <c r="F59" s="60">
        <v>0</v>
      </c>
      <c r="G59" s="61">
        <v>0</v>
      </c>
      <c r="H59" s="60">
        <v>0</v>
      </c>
      <c r="I59" s="61">
        <v>0</v>
      </c>
      <c r="J59" s="60">
        <v>0</v>
      </c>
      <c r="K59" s="61">
        <v>0</v>
      </c>
      <c r="L59" s="62">
        <v>0</v>
      </c>
    </row>
    <row r="60" spans="1:12">
      <c r="A60" s="23" t="s">
        <v>42</v>
      </c>
      <c r="B60" s="20" t="s">
        <v>18</v>
      </c>
      <c r="C60" s="54">
        <v>0</v>
      </c>
      <c r="D60" s="55">
        <v>0</v>
      </c>
      <c r="E60" s="57">
        <v>0</v>
      </c>
      <c r="F60" s="58">
        <v>0</v>
      </c>
      <c r="G60" s="57">
        <v>0</v>
      </c>
      <c r="H60" s="58">
        <v>0</v>
      </c>
      <c r="I60" s="57">
        <v>0</v>
      </c>
      <c r="J60" s="58">
        <v>0</v>
      </c>
      <c r="K60" s="57">
        <v>0</v>
      </c>
      <c r="L60" s="56">
        <v>0</v>
      </c>
    </row>
    <row r="61" spans="1:12">
      <c r="A61" s="2"/>
      <c r="B61" s="26" t="s">
        <v>31</v>
      </c>
      <c r="C61" s="46">
        <f>+C59+C60</f>
        <v>0</v>
      </c>
      <c r="D61" s="47">
        <f>+D59+D60</f>
        <v>0</v>
      </c>
      <c r="E61" s="46">
        <f t="shared" ref="E61:L61" si="17">+E59+E60</f>
        <v>0</v>
      </c>
      <c r="F61" s="47">
        <f t="shared" si="17"/>
        <v>0</v>
      </c>
      <c r="G61" s="46">
        <f t="shared" si="17"/>
        <v>0</v>
      </c>
      <c r="H61" s="47">
        <f t="shared" si="17"/>
        <v>0</v>
      </c>
      <c r="I61" s="46">
        <f t="shared" si="17"/>
        <v>0</v>
      </c>
      <c r="J61" s="47">
        <f t="shared" si="17"/>
        <v>0</v>
      </c>
      <c r="K61" s="46">
        <f t="shared" si="17"/>
        <v>0</v>
      </c>
      <c r="L61" s="47">
        <f t="shared" si="17"/>
        <v>0</v>
      </c>
    </row>
    <row r="62" spans="1:12">
      <c r="E62" s="6"/>
      <c r="G62" s="30"/>
    </row>
  </sheetData>
  <phoneticPr fontId="47" type="noConversion"/>
  <dataValidations count="1">
    <dataValidation type="list" allowBlank="1" showInputMessage="1" showErrorMessage="1" sqref="C9:L9">
      <formula1>$M$6:$M$7</formula1>
    </dataValidation>
  </dataValidations>
  <pageMargins left="0.25" right="0.25" top="0.51" bottom="0.34" header="0.28000000000000003" footer="0.17"/>
  <pageSetup scale="7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9"/>
  <sheetViews>
    <sheetView showGridLines="0" workbookViewId="0"/>
  </sheetViews>
  <sheetFormatPr defaultRowHeight="12.75"/>
  <cols>
    <col min="2" max="2" width="10.140625" bestFit="1" customWidth="1"/>
    <col min="3" max="3" width="11.28515625" bestFit="1" customWidth="1"/>
    <col min="4" max="4" width="112.42578125" customWidth="1"/>
  </cols>
  <sheetData>
    <row r="1" spans="1:4">
      <c r="A1" s="35" t="s">
        <v>38</v>
      </c>
      <c r="B1" s="35"/>
    </row>
    <row r="3" spans="1:4" ht="38.25">
      <c r="A3" s="63" t="s">
        <v>30</v>
      </c>
      <c r="B3" s="63" t="s">
        <v>43</v>
      </c>
      <c r="C3" s="63" t="s">
        <v>44</v>
      </c>
      <c r="D3" s="38" t="s">
        <v>37</v>
      </c>
    </row>
    <row r="4" spans="1:4">
      <c r="A4" s="36">
        <v>2220</v>
      </c>
      <c r="B4" s="66" t="s">
        <v>46</v>
      </c>
      <c r="C4" s="67">
        <v>41180</v>
      </c>
      <c r="D4" s="66" t="s">
        <v>47</v>
      </c>
    </row>
    <row r="5" spans="1:4">
      <c r="A5" s="37"/>
      <c r="B5" s="37"/>
      <c r="C5" s="37"/>
      <c r="D5" s="37"/>
    </row>
    <row r="6" spans="1:4">
      <c r="A6" s="37"/>
      <c r="B6" s="37"/>
      <c r="C6" s="37"/>
      <c r="D6" s="37"/>
    </row>
    <row r="7" spans="1:4">
      <c r="A7" s="37"/>
      <c r="B7" s="37"/>
      <c r="C7" s="37"/>
      <c r="D7" s="37"/>
    </row>
    <row r="8" spans="1:4">
      <c r="A8" s="37"/>
      <c r="B8" s="37"/>
      <c r="C8" s="37"/>
      <c r="D8" s="37"/>
    </row>
    <row r="9" spans="1:4">
      <c r="A9" s="37"/>
      <c r="B9" s="37"/>
      <c r="C9" s="37"/>
      <c r="D9" s="37"/>
    </row>
    <row r="10" spans="1:4">
      <c r="A10" s="37"/>
      <c r="B10" s="37"/>
      <c r="C10" s="37"/>
      <c r="D10" s="37"/>
    </row>
    <row r="11" spans="1:4">
      <c r="A11" s="37"/>
      <c r="B11" s="37"/>
      <c r="C11" s="37"/>
      <c r="D11" s="37"/>
    </row>
    <row r="12" spans="1:4">
      <c r="A12" s="37"/>
      <c r="B12" s="37"/>
      <c r="C12" s="37"/>
      <c r="D12" s="37"/>
    </row>
    <row r="13" spans="1:4">
      <c r="A13" s="37"/>
      <c r="B13" s="37"/>
      <c r="C13" s="37"/>
      <c r="D13" s="37"/>
    </row>
    <row r="14" spans="1:4">
      <c r="A14" s="37"/>
      <c r="B14" s="37"/>
      <c r="C14" s="37"/>
      <c r="D14" s="37"/>
    </row>
    <row r="15" spans="1:4">
      <c r="A15" s="37"/>
      <c r="B15" s="37"/>
      <c r="C15" s="37"/>
      <c r="D15" s="37"/>
    </row>
    <row r="16" spans="1:4">
      <c r="A16" s="37"/>
      <c r="B16" s="37"/>
      <c r="C16" s="37"/>
      <c r="D16" s="37"/>
    </row>
    <row r="17" spans="1:4">
      <c r="A17" s="37"/>
      <c r="B17" s="37"/>
      <c r="C17" s="37"/>
      <c r="D17" s="37"/>
    </row>
    <row r="18" spans="1:4">
      <c r="A18" s="37"/>
      <c r="B18" s="37"/>
      <c r="C18" s="37"/>
      <c r="D18" s="37"/>
    </row>
    <row r="19" spans="1:4">
      <c r="A19" s="37"/>
      <c r="B19" s="37"/>
      <c r="C19" s="37"/>
      <c r="D19" s="37"/>
    </row>
    <row r="20" spans="1:4">
      <c r="A20" s="37"/>
      <c r="B20" s="37"/>
      <c r="C20" s="37"/>
      <c r="D20" s="37"/>
    </row>
    <row r="21" spans="1:4">
      <c r="A21" s="37"/>
      <c r="B21" s="37"/>
      <c r="C21" s="37"/>
      <c r="D21" s="37"/>
    </row>
    <row r="22" spans="1:4">
      <c r="A22" s="37"/>
      <c r="B22" s="37"/>
      <c r="C22" s="37"/>
      <c r="D22" s="37"/>
    </row>
    <row r="23" spans="1:4">
      <c r="A23" s="37"/>
      <c r="B23" s="37"/>
      <c r="C23" s="37"/>
      <c r="D23" s="37"/>
    </row>
    <row r="24" spans="1:4">
      <c r="A24" s="37"/>
      <c r="B24" s="37"/>
      <c r="C24" s="37"/>
      <c r="D24" s="37"/>
    </row>
    <row r="25" spans="1:4">
      <c r="A25" s="37"/>
      <c r="B25" s="37"/>
      <c r="C25" s="37"/>
      <c r="D25" s="37"/>
    </row>
    <row r="26" spans="1:4">
      <c r="A26" s="37"/>
      <c r="B26" s="37"/>
      <c r="C26" s="37"/>
      <c r="D26" s="37"/>
    </row>
    <row r="27" spans="1:4">
      <c r="A27" s="37"/>
      <c r="B27" s="37"/>
      <c r="C27" s="37"/>
      <c r="D27" s="37"/>
    </row>
    <row r="28" spans="1:4">
      <c r="A28" s="37"/>
      <c r="B28" s="37"/>
      <c r="C28" s="37"/>
      <c r="D28" s="37"/>
    </row>
    <row r="29" spans="1:4">
      <c r="A29" s="37"/>
      <c r="B29" s="37"/>
      <c r="C29" s="37"/>
      <c r="D29" s="37"/>
    </row>
    <row r="30" spans="1:4">
      <c r="A30" s="37"/>
      <c r="B30" s="37"/>
      <c r="C30" s="37"/>
      <c r="D30" s="37"/>
    </row>
    <row r="31" spans="1:4">
      <c r="A31" s="37"/>
      <c r="B31" s="37"/>
      <c r="C31" s="37"/>
      <c r="D31" s="37"/>
    </row>
    <row r="32" spans="1:4">
      <c r="A32" s="37"/>
      <c r="B32" s="37"/>
      <c r="C32" s="37"/>
      <c r="D32" s="37"/>
    </row>
    <row r="33" spans="1:4">
      <c r="A33" s="37"/>
      <c r="B33" s="37"/>
      <c r="C33" s="37"/>
      <c r="D33" s="37"/>
    </row>
    <row r="34" spans="1:4">
      <c r="A34" s="37"/>
      <c r="B34" s="37"/>
      <c r="C34" s="37"/>
      <c r="D34" s="37"/>
    </row>
    <row r="35" spans="1:4">
      <c r="A35" s="37"/>
      <c r="B35" s="37"/>
      <c r="C35" s="37"/>
      <c r="D35" s="37"/>
    </row>
    <row r="36" spans="1:4">
      <c r="A36" s="37"/>
      <c r="B36" s="37"/>
      <c r="C36" s="37"/>
      <c r="D36" s="37"/>
    </row>
    <row r="37" spans="1:4">
      <c r="A37" s="37"/>
      <c r="B37" s="37"/>
      <c r="C37" s="37"/>
      <c r="D37" s="37"/>
    </row>
    <row r="38" spans="1:4">
      <c r="A38" s="37"/>
      <c r="B38" s="37"/>
      <c r="C38" s="37"/>
      <c r="D38" s="37"/>
    </row>
    <row r="39" spans="1:4">
      <c r="A39" s="37"/>
      <c r="B39" s="37"/>
      <c r="C39" s="37"/>
      <c r="D39" s="37"/>
    </row>
  </sheetData>
  <phoneticPr fontId="47" type="noConversion"/>
  <pageMargins left="0.7" right="0.7" top="0.75" bottom="0.75" header="0.3" footer="0.3"/>
  <pageSetup scale="9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Attach MM </vt:lpstr>
      <vt:lpstr>2016 True-Up</vt:lpstr>
      <vt:lpstr>Forward Rate TO Support Data</vt:lpstr>
      <vt:lpstr>Project Descriptions</vt:lpstr>
      <vt:lpstr>'2016 True-Up'!Print_Area</vt:lpstr>
      <vt:lpstr>'Attach MM '!Print_Area</vt:lpstr>
      <vt:lpstr>'Forward Rate TO Support Data'!Print_Area</vt:lpstr>
    </vt:vector>
  </TitlesOfParts>
  <Company>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Cynthia Crane</dc:creator>
  <cp:lastModifiedBy>Bosch, Stephanie</cp:lastModifiedBy>
  <cp:lastPrinted>2017-05-23T14:08:19Z</cp:lastPrinted>
  <dcterms:created xsi:type="dcterms:W3CDTF">2010-03-30T20:52:42Z</dcterms:created>
  <dcterms:modified xsi:type="dcterms:W3CDTF">2017-05-23T14:10:02Z</dcterms:modified>
</cp:coreProperties>
</file>