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9210"/>
  </bookViews>
  <sheets>
    <sheet name="IPL Histo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'IPL History'!$A:$C,'IPL History'!$1:$7</definedName>
  </definedNames>
  <calcPr calcId="145621"/>
</workbook>
</file>

<file path=xl/calcChain.xml><?xml version="1.0" encoding="utf-8"?>
<calcChain xmlns="http://schemas.openxmlformats.org/spreadsheetml/2006/main">
  <c r="AJ52" i="1" l="1"/>
  <c r="AL52" i="1" l="1"/>
  <c r="AK52" i="1"/>
  <c r="AM51" i="1" l="1"/>
  <c r="Y51" i="1"/>
  <c r="Z51" i="1"/>
  <c r="AA51" i="1"/>
  <c r="AB51" i="1"/>
  <c r="AC51" i="1"/>
  <c r="AD51" i="1"/>
  <c r="AE51" i="1"/>
  <c r="AF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D51" i="1" l="1"/>
  <c r="AN51" i="1"/>
  <c r="AM50" i="1" l="1"/>
  <c r="AC50" i="1"/>
  <c r="AD50" i="1"/>
  <c r="AE50" i="1"/>
  <c r="AF50" i="1"/>
  <c r="U50" i="1"/>
  <c r="V50" i="1"/>
  <c r="W50" i="1"/>
  <c r="X50" i="1"/>
  <c r="Y50" i="1"/>
  <c r="Z50" i="1"/>
  <c r="AA50" i="1"/>
  <c r="AB50" i="1"/>
  <c r="P50" i="1"/>
  <c r="Q50" i="1"/>
  <c r="R50" i="1"/>
  <c r="S50" i="1"/>
  <c r="T50" i="1"/>
  <c r="M50" i="1"/>
  <c r="N50" i="1"/>
  <c r="O50" i="1"/>
  <c r="K50" i="1"/>
  <c r="L50" i="1"/>
  <c r="H50" i="1"/>
  <c r="I50" i="1"/>
  <c r="J50" i="1"/>
  <c r="G50" i="1"/>
  <c r="F50" i="1"/>
  <c r="E50" i="1"/>
  <c r="AN50" i="1" l="1"/>
  <c r="D50" i="1"/>
  <c r="Y49" i="1"/>
  <c r="Z49" i="1"/>
  <c r="AA49" i="1"/>
  <c r="AB49" i="1"/>
  <c r="AC49" i="1"/>
  <c r="AD49" i="1"/>
  <c r="AE49" i="1"/>
  <c r="AF49" i="1"/>
  <c r="U49" i="1"/>
  <c r="V49" i="1"/>
  <c r="W49" i="1"/>
  <c r="X49" i="1"/>
  <c r="R49" i="1"/>
  <c r="S49" i="1"/>
  <c r="T49" i="1"/>
  <c r="O49" i="1"/>
  <c r="P49" i="1"/>
  <c r="Q49" i="1"/>
  <c r="M49" i="1"/>
  <c r="N49" i="1"/>
  <c r="L49" i="1"/>
  <c r="K49" i="1"/>
  <c r="H49" i="1"/>
  <c r="I49" i="1"/>
  <c r="J49" i="1"/>
  <c r="G49" i="1"/>
  <c r="E49" i="1"/>
  <c r="F49" i="1"/>
  <c r="AM49" i="1" l="1"/>
  <c r="AN49" i="1" s="1"/>
  <c r="D49" i="1"/>
  <c r="AE48" i="1"/>
  <c r="AF48" i="1"/>
  <c r="AC48" i="1"/>
  <c r="AD48" i="1"/>
  <c r="Z48" i="1"/>
  <c r="AA48" i="1"/>
  <c r="AB48" i="1"/>
  <c r="W48" i="1"/>
  <c r="X48" i="1"/>
  <c r="Y48" i="1"/>
  <c r="U48" i="1"/>
  <c r="V48" i="1"/>
  <c r="S48" i="1"/>
  <c r="T48" i="1"/>
  <c r="P48" i="1"/>
  <c r="Q48" i="1"/>
  <c r="R48" i="1"/>
  <c r="N48" i="1"/>
  <c r="O48" i="1"/>
  <c r="L48" i="1"/>
  <c r="M48" i="1"/>
  <c r="K48" i="1"/>
  <c r="I48" i="1"/>
  <c r="J48" i="1"/>
  <c r="H48" i="1"/>
  <c r="G48" i="1"/>
  <c r="F48" i="1"/>
  <c r="E48" i="1"/>
  <c r="AM48" i="1" l="1"/>
  <c r="AN48" i="1" s="1"/>
  <c r="D48" i="1"/>
  <c r="AM47" i="1" l="1"/>
  <c r="AE47" i="1"/>
  <c r="AF47" i="1"/>
  <c r="AB47" i="1"/>
  <c r="AC47" i="1"/>
  <c r="AD47" i="1"/>
  <c r="Y47" i="1"/>
  <c r="Z47" i="1"/>
  <c r="AA47" i="1"/>
  <c r="V47" i="1"/>
  <c r="W47" i="1"/>
  <c r="X47" i="1"/>
  <c r="T47" i="1"/>
  <c r="U47" i="1"/>
  <c r="R47" i="1"/>
  <c r="S47" i="1"/>
  <c r="O47" i="1"/>
  <c r="P47" i="1"/>
  <c r="Q47" i="1"/>
  <c r="N47" i="1"/>
  <c r="K47" i="1"/>
  <c r="L47" i="1"/>
  <c r="M47" i="1"/>
  <c r="H47" i="1"/>
  <c r="I47" i="1"/>
  <c r="J47" i="1"/>
  <c r="G47" i="1"/>
  <c r="F47" i="1"/>
  <c r="E47" i="1"/>
  <c r="AN47" i="1" s="1"/>
  <c r="D47" i="1" l="1"/>
  <c r="AF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M45" i="1"/>
  <c r="AM46" i="1"/>
  <c r="AN46" i="1" s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M44" i="1"/>
  <c r="AM43" i="1"/>
  <c r="AB44" i="1"/>
  <c r="AC44" i="1"/>
  <c r="AD44" i="1"/>
  <c r="AE44" i="1"/>
  <c r="AF44" i="1"/>
  <c r="T44" i="1"/>
  <c r="U44" i="1"/>
  <c r="V44" i="1"/>
  <c r="W44" i="1"/>
  <c r="X44" i="1"/>
  <c r="Y44" i="1"/>
  <c r="Z44" i="1"/>
  <c r="AA44" i="1"/>
  <c r="P44" i="1"/>
  <c r="Q44" i="1"/>
  <c r="R44" i="1"/>
  <c r="S44" i="1"/>
  <c r="L44" i="1"/>
  <c r="M44" i="1"/>
  <c r="N44" i="1"/>
  <c r="O44" i="1"/>
  <c r="H44" i="1"/>
  <c r="I44" i="1"/>
  <c r="J44" i="1"/>
  <c r="K44" i="1"/>
  <c r="G44" i="1"/>
  <c r="F44" i="1"/>
  <c r="E44" i="1"/>
  <c r="AD43" i="1"/>
  <c r="AD52" i="1" s="1"/>
  <c r="AE43" i="1"/>
  <c r="AF43" i="1"/>
  <c r="Z43" i="1"/>
  <c r="Z52" i="1" s="1"/>
  <c r="AA43" i="1"/>
  <c r="AA52" i="1" s="1"/>
  <c r="AB43" i="1"/>
  <c r="AC43" i="1"/>
  <c r="AC52" i="1" s="1"/>
  <c r="X43" i="1"/>
  <c r="Y43" i="1"/>
  <c r="Y52" i="1" s="1"/>
  <c r="U43" i="1"/>
  <c r="U52" i="1" s="1"/>
  <c r="V43" i="1"/>
  <c r="W43" i="1"/>
  <c r="T43" i="1"/>
  <c r="T52" i="1" s="1"/>
  <c r="S43" i="1"/>
  <c r="O43" i="1"/>
  <c r="P43" i="1"/>
  <c r="Q43" i="1"/>
  <c r="Q52" i="1" s="1"/>
  <c r="R43" i="1"/>
  <c r="N43" i="1"/>
  <c r="M43" i="1"/>
  <c r="M52" i="1" s="1"/>
  <c r="L43" i="1"/>
  <c r="L52" i="1" s="1"/>
  <c r="K43" i="1"/>
  <c r="P52" i="1" l="1"/>
  <c r="X52" i="1"/>
  <c r="N52" i="1"/>
  <c r="O52" i="1"/>
  <c r="V52" i="1"/>
  <c r="AF52" i="1"/>
  <c r="W52" i="1"/>
  <c r="K52" i="1"/>
  <c r="R52" i="1"/>
  <c r="S52" i="1"/>
  <c r="AB52" i="1"/>
  <c r="AE52" i="1"/>
  <c r="D45" i="1"/>
  <c r="D46" i="1"/>
  <c r="AN45" i="1"/>
  <c r="AN44" i="1"/>
  <c r="D44" i="1"/>
  <c r="G43" i="1"/>
  <c r="G52" i="1" s="1"/>
  <c r="F43" i="1"/>
  <c r="F52" i="1" s="1"/>
  <c r="E43" i="1"/>
  <c r="AN43" i="1" l="1"/>
  <c r="E52" i="1"/>
  <c r="AL24" i="1"/>
  <c r="AK24" i="1"/>
  <c r="AJ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L38" i="1"/>
  <c r="AK38" i="1"/>
  <c r="AJ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M42" i="1"/>
  <c r="AN42" i="1" s="1"/>
  <c r="AM41" i="1"/>
  <c r="AN41" i="1" s="1"/>
  <c r="AM40" i="1"/>
  <c r="AM37" i="1"/>
  <c r="AN37" i="1" s="1"/>
  <c r="AM36" i="1"/>
  <c r="AN36" i="1" s="1"/>
  <c r="AM35" i="1"/>
  <c r="AN35" i="1" s="1"/>
  <c r="AM34" i="1"/>
  <c r="AN34" i="1" s="1"/>
  <c r="AM33" i="1"/>
  <c r="AN33" i="1" s="1"/>
  <c r="AM32" i="1"/>
  <c r="AN32" i="1" s="1"/>
  <c r="AM31" i="1"/>
  <c r="AN31" i="1" s="1"/>
  <c r="AM30" i="1"/>
  <c r="AN30" i="1" s="1"/>
  <c r="AM29" i="1"/>
  <c r="AN29" i="1" s="1"/>
  <c r="AM28" i="1"/>
  <c r="AN28" i="1" s="1"/>
  <c r="AM27" i="1"/>
  <c r="AN27" i="1" s="1"/>
  <c r="AM26" i="1"/>
  <c r="AN26" i="1" s="1"/>
  <c r="AM23" i="1"/>
  <c r="AN23" i="1" s="1"/>
  <c r="AM22" i="1"/>
  <c r="AN22" i="1" s="1"/>
  <c r="AM21" i="1"/>
  <c r="AN21" i="1" s="1"/>
  <c r="AM20" i="1"/>
  <c r="AN20" i="1" s="1"/>
  <c r="AM19" i="1"/>
  <c r="AN19" i="1" s="1"/>
  <c r="AM18" i="1"/>
  <c r="AN18" i="1" s="1"/>
  <c r="AM17" i="1"/>
  <c r="AN17" i="1" s="1"/>
  <c r="AM16" i="1"/>
  <c r="AN16" i="1" s="1"/>
  <c r="AM15" i="1"/>
  <c r="AN15" i="1" s="1"/>
  <c r="AM14" i="1"/>
  <c r="AN14" i="1" s="1"/>
  <c r="AM13" i="1"/>
  <c r="AN13" i="1" s="1"/>
  <c r="AM12" i="1"/>
  <c r="AN12" i="1" s="1"/>
  <c r="AN40" i="1" l="1"/>
  <c r="AM52" i="1"/>
  <c r="AN52" i="1"/>
  <c r="AM24" i="1"/>
  <c r="AN24" i="1"/>
  <c r="AN38" i="1"/>
  <c r="AM38" i="1"/>
  <c r="D42" i="1"/>
  <c r="D41" i="1"/>
  <c r="D40" i="1"/>
  <c r="D37" i="1"/>
  <c r="D36" i="1"/>
  <c r="D35" i="1"/>
  <c r="D34" i="1"/>
  <c r="D33" i="1"/>
  <c r="D32" i="1"/>
  <c r="D31" i="1" l="1"/>
  <c r="D30" i="1"/>
  <c r="D29" i="1"/>
  <c r="D28" i="1"/>
  <c r="D27" i="1"/>
  <c r="D26" i="1"/>
  <c r="D23" i="1"/>
  <c r="D22" i="1"/>
  <c r="D21" i="1"/>
  <c r="D20" i="1"/>
  <c r="D19" i="1"/>
  <c r="D18" i="1"/>
  <c r="D17" i="1"/>
  <c r="D16" i="1"/>
  <c r="D15" i="1"/>
  <c r="D14" i="1"/>
  <c r="D13" i="1"/>
  <c r="D12" i="1"/>
  <c r="D24" i="1" l="1"/>
  <c r="D38" i="1"/>
  <c r="J43" i="1"/>
  <c r="J52" i="1" s="1"/>
  <c r="I43" i="1"/>
  <c r="I52" i="1" s="1"/>
  <c r="H43" i="1"/>
  <c r="H52" i="1" s="1"/>
  <c r="D43" i="1" l="1"/>
  <c r="D52" i="1" s="1"/>
</calcChain>
</file>

<file path=xl/sharedStrings.xml><?xml version="1.0" encoding="utf-8"?>
<sst xmlns="http://schemas.openxmlformats.org/spreadsheetml/2006/main" count="169" uniqueCount="119">
  <si>
    <t>Remittance Advice Received at beginning of following month and recorded in MISO Accounting YTD file in that following month</t>
  </si>
  <si>
    <t>Base Transmission Revenue</t>
  </si>
  <si>
    <t>Sched 1 Revenue</t>
  </si>
  <si>
    <t>Sched 2 Revenue</t>
  </si>
  <si>
    <t>TLR Revenue</t>
  </si>
  <si>
    <t>Schedule 26 Revenue</t>
  </si>
  <si>
    <t>Total</t>
  </si>
  <si>
    <t>Sched 3 Revenue</t>
  </si>
  <si>
    <t>Sched 5 Revenue</t>
  </si>
  <si>
    <t>Sched 6 Revenue</t>
  </si>
  <si>
    <t>Pass Through Revenue (Charge)</t>
  </si>
  <si>
    <t>Sched 14 Revenue</t>
  </si>
  <si>
    <t>ATC Network Service Revenue</t>
  </si>
  <si>
    <t>Schedule 18 Revenue</t>
  </si>
  <si>
    <t>Schedule19 Revenue</t>
  </si>
  <si>
    <t>Schedule 21 Revenue</t>
  </si>
  <si>
    <t>Schedule 22 Revenue</t>
  </si>
  <si>
    <t>SCH26 TLR</t>
  </si>
  <si>
    <t>Schedule 33 Revenue</t>
  </si>
  <si>
    <t>Schedule 36 Revenue</t>
  </si>
  <si>
    <t>Schedule 37 Revenue</t>
  </si>
  <si>
    <t>Schedule 38 Revenue</t>
  </si>
  <si>
    <t>Customer Schedule 26-A Revenue (Adjustment)</t>
  </si>
  <si>
    <t>TO Schedule 26-A Revenue (Adjustment)</t>
  </si>
  <si>
    <t>mr005ipl_2013010100est30.xls</t>
  </si>
  <si>
    <t>mr005ipl_2013020100est20.xls</t>
  </si>
  <si>
    <t>mr005ipl_2013030100est25.xls</t>
  </si>
  <si>
    <t>mr005ipl_2013040100est25.xls</t>
  </si>
  <si>
    <t>mr005ipl_2013050100est20.xls</t>
  </si>
  <si>
    <t>Base</t>
  </si>
  <si>
    <t>Sch 1</t>
  </si>
  <si>
    <t>Sch 2</t>
  </si>
  <si>
    <t>Sch 3</t>
  </si>
  <si>
    <t>Sch 5</t>
  </si>
  <si>
    <t>Sch 6</t>
  </si>
  <si>
    <t>Pass Thru</t>
  </si>
  <si>
    <t>Sch 14</t>
  </si>
  <si>
    <t>TLR</t>
  </si>
  <si>
    <t>ATC Ntwk</t>
  </si>
  <si>
    <t xml:space="preserve">Sch 18 </t>
  </si>
  <si>
    <t>Sch 19</t>
  </si>
  <si>
    <t>Sch 21</t>
  </si>
  <si>
    <t>Sch 22</t>
  </si>
  <si>
    <t>Sch 26</t>
  </si>
  <si>
    <t>Sch 33</t>
  </si>
  <si>
    <t>Sch 36</t>
  </si>
  <si>
    <t>Sch 37</t>
  </si>
  <si>
    <t>Sch 38</t>
  </si>
  <si>
    <t xml:space="preserve">Sch 26-A </t>
  </si>
  <si>
    <t>mr005ipl_2013060100est25.xls</t>
  </si>
  <si>
    <t>Schedule 41 Revenue</t>
  </si>
  <si>
    <t>Schedule 42-A Revenue</t>
  </si>
  <si>
    <t>Schedule 42-B Revenue</t>
  </si>
  <si>
    <t>Schedule 45 Revenue</t>
  </si>
  <si>
    <t>SCH45 TLR</t>
  </si>
  <si>
    <t>Sch 41</t>
  </si>
  <si>
    <t>Sch 42-A</t>
  </si>
  <si>
    <t>Sch 42-B</t>
  </si>
  <si>
    <t>Sch 45</t>
  </si>
  <si>
    <t>Sch45 TLR</t>
  </si>
  <si>
    <t>mr005ipl_2013070100est25.xls</t>
  </si>
  <si>
    <t>mr005ipl_2013080100est30.xls</t>
  </si>
  <si>
    <t>mr005ipl_2013090100est20.xls</t>
  </si>
  <si>
    <t>mr005ipl_2013100100est40.xls</t>
  </si>
  <si>
    <t>mr005ipl_2013110100est35.xls</t>
  </si>
  <si>
    <t>mr005ipl_2013121900est50.xls</t>
  </si>
  <si>
    <t>Sch26 TLR</t>
  </si>
  <si>
    <t>TO Sch 26-A</t>
  </si>
  <si>
    <t>mr005ipl_2014030100est25.xls</t>
  </si>
  <si>
    <t>mr005ipl_2014040100est25.xls</t>
  </si>
  <si>
    <t>mr005ipl_2014050100est20.xls</t>
  </si>
  <si>
    <t>mr005ipl_2014010100est35.xls</t>
  </si>
  <si>
    <t>mr005ipl_2014020100est40.xls</t>
  </si>
  <si>
    <t>Activity</t>
  </si>
  <si>
    <t>Month</t>
  </si>
  <si>
    <t>Month in</t>
  </si>
  <si>
    <t>Acct YTD file</t>
  </si>
  <si>
    <t>MISO File name</t>
  </si>
  <si>
    <t>Inserted additional row at beginning of Summary tab in MR file and entered =sum formula in each column beginning with E</t>
  </si>
  <si>
    <t>mr005ipl_2014060100est30.xls</t>
  </si>
  <si>
    <t>Schedule 47 Revenue</t>
  </si>
  <si>
    <t>Sch 47</t>
  </si>
  <si>
    <t>Copied values to test row below to make sure column headings the same.  If same, copied above.  If different adjusted so same</t>
  </si>
  <si>
    <t>IPL</t>
  </si>
  <si>
    <t xml:space="preserve">Revenues per MR File </t>
  </si>
  <si>
    <t>mr005ipl_2014070100est25.xls</t>
  </si>
  <si>
    <t>mr005ipl_2014080100est25.xls</t>
  </si>
  <si>
    <t>mr005ipl_2014090100est20.xls</t>
  </si>
  <si>
    <t>mr005ipl_2014100100est30.xls</t>
  </si>
  <si>
    <t>mr005ipl_2014110100est25.xls</t>
  </si>
  <si>
    <t>mr005ipl_2014120100est20.xls</t>
  </si>
  <si>
    <t>mr005ipl_2015010100est30.xls</t>
  </si>
  <si>
    <t>mr005ipl_2015020100est25.xls</t>
  </si>
  <si>
    <t>mr005ipl_2015030100est25.xls</t>
  </si>
  <si>
    <t>Sch 7</t>
  </si>
  <si>
    <t>Sch 8</t>
  </si>
  <si>
    <t>Sch 9</t>
  </si>
  <si>
    <t>Network</t>
  </si>
  <si>
    <t>PtoP Firm</t>
  </si>
  <si>
    <t>PtoP NonFirm</t>
  </si>
  <si>
    <t>Proof</t>
  </si>
  <si>
    <t>Base Transm Rev</t>
  </si>
  <si>
    <t>Filtered Col D Sum of Col V BT Rev of Basic Service tab</t>
  </si>
  <si>
    <t>none</t>
  </si>
  <si>
    <t>Sch 26, 37</t>
  </si>
  <si>
    <t>BTR</t>
  </si>
  <si>
    <t>Offset to Sch 26</t>
  </si>
  <si>
    <t>Chgs to IPL?</t>
  </si>
  <si>
    <t>Sch 26,1,8,2</t>
  </si>
  <si>
    <t>Sch 1,2,7</t>
  </si>
  <si>
    <t>mr005ipl_2015040100est20.xls</t>
  </si>
  <si>
    <t>mr005ipl_2015050100est25.xls</t>
  </si>
  <si>
    <t>mr005ipl_2015060100est20.xls</t>
  </si>
  <si>
    <t>mr005ipl_2015070100est20.xls</t>
  </si>
  <si>
    <t>mr005ipl_2015080100est25.xls</t>
  </si>
  <si>
    <t>mr005ipl_2015090100est35.xls</t>
  </si>
  <si>
    <t>mr005ipl_2015100100est30.xls</t>
  </si>
  <si>
    <t>mr005ipl_2015110100est45.xls</t>
  </si>
  <si>
    <t>mr005ipl_2015120100est20.xls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</si>
</sst>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0" fillId="0" borderId="0" xfId="0" applyNumberFormat="1"/>
    <xf numFmtId="4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17" fontId="0" fillId="0" borderId="0" xfId="0" applyNumberFormat="1"/>
    <xf numFmtId="44" fontId="2" fillId="0" borderId="1" xfId="1" applyFont="1" applyBorder="1" applyAlignment="1">
      <alignment horizontal="right"/>
    </xf>
    <xf numFmtId="17" fontId="0" fillId="0" borderId="0" xfId="0" applyNumberFormat="1" applyBorder="1"/>
    <xf numFmtId="44" fontId="0" fillId="0" borderId="0" xfId="0" applyNumberFormat="1"/>
    <xf numFmtId="44" fontId="0" fillId="0" borderId="2" xfId="1" applyFont="1" applyBorder="1"/>
    <xf numFmtId="0" fontId="2" fillId="0" borderId="0" xfId="0" applyFont="1"/>
    <xf numFmtId="3" fontId="0" fillId="0" borderId="0" xfId="0" applyNumberFormat="1"/>
    <xf numFmtId="44" fontId="0" fillId="0" borderId="0" xfId="1" applyFont="1" applyBorder="1"/>
    <xf numFmtId="0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44" fontId="0" fillId="0" borderId="0" xfId="1" applyFont="1" applyAlignment="1">
      <alignment horizontal="right" wrapText="1"/>
    </xf>
    <xf numFmtId="44" fontId="0" fillId="0" borderId="0" xfId="1" applyFont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Finance/Shared%20Working%20Files/MISO/MRI%20FILES/mr005ipl_2015040100est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Finance/Shared%20Working%20Files/MISO/MRI%20FILES/Mr005ipl_2015050100est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Finance/Shared%20Working%20Files/MISO/MRI%20FILES/mr005ipl_2015060100est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Finance/Shared%20Working%20Files/MISO/MRI%20FILES/mr005ipl_2015070100est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Finance/Shared%20Working%20Files/MISO/MRI%20FILES/mr005ipl_2015080100est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Finance/Shared%20Working%20Files/MISO/MRI%20FILES/mr005ipl_2015090100est3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Finance/Shared%20Working%20Files/MISO/MRI%20FILES/mr005ipl_2015100100est3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Finance/Shared%20Working%20Files/MISO/MRI%20FILES/mr005ipl_2015110100est4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Finance/Shared%20Working%20Files/MISO/MRI%20FILES/mr005ipl_2015120100est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sic Service"/>
      <sheetName val="Time Stamps"/>
      <sheetName val="Pass Throughs"/>
      <sheetName val="Profiles"/>
      <sheetName val="Ancillary Profiles"/>
      <sheetName val="TLR"/>
      <sheetName val="Generator Legend"/>
      <sheetName val="Schedule 36"/>
      <sheetName val="Schedule 37"/>
      <sheetName val="Schedule 38"/>
      <sheetName val="Schedule 42-B"/>
      <sheetName val="Customer Schedule 26-A"/>
      <sheetName val="TO Schedule 26-A"/>
    </sheetNames>
    <sheetDataSet>
      <sheetData sheetId="0">
        <row r="2710">
          <cell r="E2710">
            <v>48744.429999999746</v>
          </cell>
          <cell r="F2710">
            <v>5761.6500000000287</v>
          </cell>
          <cell r="G2710">
            <v>213827.45999999912</v>
          </cell>
          <cell r="H2710">
            <v>0</v>
          </cell>
          <cell r="I2710">
            <v>0</v>
          </cell>
          <cell r="J2710">
            <v>0</v>
          </cell>
          <cell r="K2710">
            <v>912.59</v>
          </cell>
          <cell r="L2710">
            <v>0</v>
          </cell>
          <cell r="M2710">
            <v>-8.83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  <cell r="R2710">
            <v>0</v>
          </cell>
          <cell r="S2710">
            <v>122621.90999999967</v>
          </cell>
          <cell r="T2710">
            <v>-1.03</v>
          </cell>
          <cell r="U2710">
            <v>0</v>
          </cell>
          <cell r="V2710">
            <v>0</v>
          </cell>
          <cell r="W2710">
            <v>1733.08</v>
          </cell>
          <cell r="X2710">
            <v>2383.2799999999997</v>
          </cell>
          <cell r="Y2710">
            <v>0</v>
          </cell>
          <cell r="Z2710">
            <v>0</v>
          </cell>
          <cell r="AA2710">
            <v>0</v>
          </cell>
          <cell r="AB2710">
            <v>0</v>
          </cell>
          <cell r="AC2710">
            <v>0</v>
          </cell>
          <cell r="AD2710">
            <v>0</v>
          </cell>
          <cell r="AE2710">
            <v>0</v>
          </cell>
          <cell r="AF27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sic Service"/>
      <sheetName val="Time Stamps"/>
      <sheetName val="Pass Throughs"/>
      <sheetName val="Profiles"/>
      <sheetName val="Ancillary Profiles"/>
      <sheetName val="TLR"/>
      <sheetName val="Generator Legend"/>
      <sheetName val="Schedule 36"/>
      <sheetName val="Schedule 37"/>
      <sheetName val="Schedule 38"/>
      <sheetName val="Schedule 42-B"/>
      <sheetName val="Customer Schedule 26-A"/>
      <sheetName val="TO Schedule 26-A"/>
    </sheetNames>
    <sheetDataSet>
      <sheetData sheetId="0">
        <row r="2616">
          <cell r="E2616">
            <v>55782.089999999778</v>
          </cell>
          <cell r="F2616">
            <v>5515.700000000038</v>
          </cell>
          <cell r="G2616">
            <v>264609.4500000017</v>
          </cell>
          <cell r="H2616">
            <v>0</v>
          </cell>
          <cell r="I2616">
            <v>0</v>
          </cell>
          <cell r="J2616">
            <v>0</v>
          </cell>
          <cell r="K2616">
            <v>744.4799999999999</v>
          </cell>
          <cell r="L2616">
            <v>0</v>
          </cell>
          <cell r="M2616">
            <v>-37.03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  <cell r="R2616">
            <v>0</v>
          </cell>
          <cell r="S2616">
            <v>143257.30999999956</v>
          </cell>
          <cell r="T2616">
            <v>-0.54999999999999993</v>
          </cell>
          <cell r="U2616">
            <v>0</v>
          </cell>
          <cell r="V2616">
            <v>0</v>
          </cell>
          <cell r="W2616">
            <v>1733.08</v>
          </cell>
          <cell r="X2616">
            <v>2383.2799999999997</v>
          </cell>
          <cell r="Y2616">
            <v>0</v>
          </cell>
          <cell r="Z2616">
            <v>0</v>
          </cell>
          <cell r="AA2616">
            <v>0</v>
          </cell>
          <cell r="AB2616">
            <v>0</v>
          </cell>
          <cell r="AC2616">
            <v>0</v>
          </cell>
          <cell r="AD2616">
            <v>0</v>
          </cell>
          <cell r="AE2616">
            <v>0</v>
          </cell>
          <cell r="AF26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sic Service"/>
      <sheetName val="Time Stamps"/>
      <sheetName val="Pass Throughs"/>
      <sheetName val="Profiles"/>
      <sheetName val="Ancillary Profiles"/>
      <sheetName val="TLR"/>
      <sheetName val="Generator Legend"/>
      <sheetName val="Schedule 36"/>
      <sheetName val="Schedule 37"/>
      <sheetName val="Schedule 38"/>
      <sheetName val="Schedule 42-B"/>
      <sheetName val="Customer Schedule 26-A"/>
      <sheetName val="TO Schedule 26-A"/>
    </sheetNames>
    <sheetDataSet>
      <sheetData sheetId="0">
        <row r="2025">
          <cell r="E2025">
            <v>60653.500000000022</v>
          </cell>
          <cell r="F2025">
            <v>5038.6400000000431</v>
          </cell>
          <cell r="G2025">
            <v>291258.46999999997</v>
          </cell>
          <cell r="H2025">
            <v>0</v>
          </cell>
          <cell r="I2025">
            <v>0</v>
          </cell>
          <cell r="J2025">
            <v>0</v>
          </cell>
          <cell r="K2025">
            <v>859.4899999999999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163429.41000000018</v>
          </cell>
          <cell r="T2025">
            <v>0</v>
          </cell>
          <cell r="U2025">
            <v>0</v>
          </cell>
          <cell r="V2025">
            <v>0</v>
          </cell>
          <cell r="W2025">
            <v>1831.6</v>
          </cell>
          <cell r="X2025">
            <v>2469.5700000000002</v>
          </cell>
          <cell r="Y2025">
            <v>0</v>
          </cell>
          <cell r="Z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0</v>
          </cell>
          <cell r="AE2025">
            <v>0</v>
          </cell>
          <cell r="AF20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sic Service"/>
      <sheetName val="Time Stamps"/>
      <sheetName val="Pass Throughs"/>
      <sheetName val="Profiles"/>
      <sheetName val="Ancillary Profiles"/>
      <sheetName val="TLR"/>
      <sheetName val="Unreserved Use"/>
      <sheetName val="Generator Legend"/>
      <sheetName val="Schedule 36"/>
      <sheetName val="Schedule 37"/>
      <sheetName val="Schedule 38"/>
      <sheetName val="Schedule 42-B"/>
      <sheetName val="Customer Schedule 26-A"/>
      <sheetName val="TO Schedule 26-A"/>
    </sheetNames>
    <sheetDataSet>
      <sheetData sheetId="0">
        <row r="1879">
          <cell r="E1879">
            <v>63314.929999999906</v>
          </cell>
          <cell r="F1879">
            <v>6103.9900000000225</v>
          </cell>
          <cell r="G1879">
            <v>330341.27999999974</v>
          </cell>
          <cell r="H1879">
            <v>0</v>
          </cell>
          <cell r="I1879">
            <v>0</v>
          </cell>
          <cell r="J1879">
            <v>0</v>
          </cell>
          <cell r="K1879">
            <v>1533.5999999999997</v>
          </cell>
          <cell r="L1879">
            <v>0</v>
          </cell>
          <cell r="M1879">
            <v>-5.72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190647.34000000011</v>
          </cell>
          <cell r="T1879">
            <v>-0.08</v>
          </cell>
          <cell r="U1879">
            <v>0</v>
          </cell>
          <cell r="V1879">
            <v>0</v>
          </cell>
          <cell r="W1879">
            <v>1831.6</v>
          </cell>
          <cell r="X1879">
            <v>2469.5700000000002</v>
          </cell>
          <cell r="Y1879">
            <v>0</v>
          </cell>
          <cell r="Z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0</v>
          </cell>
          <cell r="AE1879">
            <v>0</v>
          </cell>
          <cell r="AF187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sic Service"/>
      <sheetName val="Time Stamps"/>
      <sheetName val="Pass Throughs"/>
      <sheetName val="Profiles"/>
      <sheetName val="Ancillary Profiles"/>
      <sheetName val="TLR"/>
      <sheetName val="Unreserved Use"/>
      <sheetName val="Generator Legend"/>
      <sheetName val="Schedule 36"/>
      <sheetName val="Schedule 37"/>
      <sheetName val="Schedule 38"/>
      <sheetName val="Schedule 42-B"/>
      <sheetName val="Customer Schedule 26-A"/>
      <sheetName val="TO Schedule 26-A"/>
    </sheetNames>
    <sheetDataSet>
      <sheetData sheetId="0">
        <row r="1921">
          <cell r="E1921">
            <v>61298.769999999844</v>
          </cell>
          <cell r="F1921">
            <v>5637.4800000000369</v>
          </cell>
          <cell r="G1921">
            <v>301127.33999999962</v>
          </cell>
          <cell r="H1921">
            <v>0</v>
          </cell>
          <cell r="I1921">
            <v>0</v>
          </cell>
          <cell r="J1921">
            <v>0</v>
          </cell>
          <cell r="K1921">
            <v>2474.0199999999995</v>
          </cell>
          <cell r="L1921">
            <v>0</v>
          </cell>
          <cell r="M1921">
            <v>-2.1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190604.87000000008</v>
          </cell>
          <cell r="T1921">
            <v>-0.06</v>
          </cell>
          <cell r="U1921">
            <v>0</v>
          </cell>
          <cell r="V1921">
            <v>0</v>
          </cell>
          <cell r="W1921">
            <v>1831.6</v>
          </cell>
          <cell r="X1921">
            <v>2469.5700000000002</v>
          </cell>
          <cell r="Y1921">
            <v>0</v>
          </cell>
          <cell r="Z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0</v>
          </cell>
          <cell r="AE1921">
            <v>0</v>
          </cell>
          <cell r="AF192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sic Service"/>
      <sheetName val="Time Stamps"/>
      <sheetName val="Pass Throughs"/>
      <sheetName val="Profiles"/>
      <sheetName val="Ancillary Profiles"/>
      <sheetName val="TLR"/>
      <sheetName val="Unreserved Use"/>
      <sheetName val="Generator Legend"/>
      <sheetName val="Schedule 36"/>
      <sheetName val="Schedule 37"/>
      <sheetName val="Schedule 38"/>
      <sheetName val="Schedule 42-B"/>
      <sheetName val="Customer Schedule 26-A"/>
      <sheetName val="TO Schedule 26-A"/>
    </sheetNames>
    <sheetDataSet>
      <sheetData sheetId="0">
        <row r="2168">
          <cell r="E2168">
            <v>61878.44999999999</v>
          </cell>
          <cell r="F2168">
            <v>5918.6500000000306</v>
          </cell>
          <cell r="G2168">
            <v>305835.80000000016</v>
          </cell>
          <cell r="H2168">
            <v>0</v>
          </cell>
          <cell r="I2168">
            <v>0</v>
          </cell>
          <cell r="J2168">
            <v>0</v>
          </cell>
          <cell r="K2168">
            <v>1145.7399999999998</v>
          </cell>
          <cell r="L2168">
            <v>0</v>
          </cell>
          <cell r="M2168">
            <v>-6.03</v>
          </cell>
          <cell r="N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  <cell r="S2168">
            <v>184310.20000000036</v>
          </cell>
          <cell r="T2168">
            <v>-7.0000000000000007E-2</v>
          </cell>
          <cell r="U2168">
            <v>0</v>
          </cell>
          <cell r="V2168">
            <v>0</v>
          </cell>
          <cell r="W2168">
            <v>1831.6</v>
          </cell>
          <cell r="X2168">
            <v>2469.5700000000002</v>
          </cell>
          <cell r="Y2168">
            <v>0</v>
          </cell>
          <cell r="Z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0</v>
          </cell>
          <cell r="AE2168">
            <v>0</v>
          </cell>
          <cell r="AF216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sic Service"/>
      <sheetName val="Time Stamps"/>
      <sheetName val="Pass Throughs"/>
      <sheetName val="Profiles"/>
      <sheetName val="Ancillary Profiles"/>
      <sheetName val="TLR"/>
      <sheetName val="Unreserved Use"/>
      <sheetName val="Generator Legend"/>
      <sheetName val="Schedule 36"/>
      <sheetName val="Schedule 37"/>
      <sheetName val="Schedule 38"/>
      <sheetName val="Schedule 42-B"/>
      <sheetName val="Customer Schedule 26-A"/>
      <sheetName val="TO Schedule 26-A"/>
    </sheetNames>
    <sheetDataSet>
      <sheetData sheetId="0">
        <row r="1756">
          <cell r="E1756">
            <v>59441.62000000001</v>
          </cell>
          <cell r="F1756">
            <v>5306.1600000000217</v>
          </cell>
          <cell r="G1756">
            <v>220418.20000000042</v>
          </cell>
          <cell r="H1756">
            <v>0</v>
          </cell>
          <cell r="I1756">
            <v>0</v>
          </cell>
          <cell r="J1756">
            <v>0</v>
          </cell>
          <cell r="K1756">
            <v>2467.61</v>
          </cell>
          <cell r="L1756">
            <v>0</v>
          </cell>
          <cell r="M1756">
            <v>-0.37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135827.95000000004</v>
          </cell>
          <cell r="T1756">
            <v>-0.01</v>
          </cell>
          <cell r="U1756">
            <v>0</v>
          </cell>
          <cell r="V1756">
            <v>0</v>
          </cell>
          <cell r="W1756">
            <v>1831.6</v>
          </cell>
          <cell r="X1756">
            <v>2469.5700000000002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sic Service"/>
      <sheetName val="Time Stamps"/>
      <sheetName val="Pass Throughs"/>
      <sheetName val="Profiles"/>
      <sheetName val="Ancillary Profiles"/>
      <sheetName val="TLR"/>
      <sheetName val="Unreserved Use"/>
      <sheetName val="Generator Legend"/>
      <sheetName val="Schedule 36"/>
      <sheetName val="Schedule 37"/>
      <sheetName val="Schedule 38"/>
      <sheetName val="Schedule 42-B"/>
      <sheetName val="Customer Schedule 26-A"/>
      <sheetName val="TO Schedule 26-A"/>
    </sheetNames>
    <sheetDataSet>
      <sheetData sheetId="0">
        <row r="2550">
          <cell r="E2550">
            <v>54373.109999999935</v>
          </cell>
          <cell r="F2550">
            <v>5660.04000000006</v>
          </cell>
          <cell r="G2550">
            <v>233587.85999999958</v>
          </cell>
          <cell r="H2550">
            <v>0</v>
          </cell>
          <cell r="I2550">
            <v>0</v>
          </cell>
          <cell r="J2550">
            <v>0</v>
          </cell>
          <cell r="K2550">
            <v>2170.69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0</v>
          </cell>
          <cell r="Q2550">
            <v>0</v>
          </cell>
          <cell r="R2550">
            <v>0</v>
          </cell>
          <cell r="S2550">
            <v>136235.16999999891</v>
          </cell>
          <cell r="T2550">
            <v>0</v>
          </cell>
          <cell r="U2550">
            <v>0</v>
          </cell>
          <cell r="V2550">
            <v>0</v>
          </cell>
          <cell r="W2550">
            <v>1831.6</v>
          </cell>
          <cell r="X2550">
            <v>2469.5700000000002</v>
          </cell>
          <cell r="Y2550">
            <v>0</v>
          </cell>
          <cell r="Z2550">
            <v>0</v>
          </cell>
          <cell r="AA2550">
            <v>0</v>
          </cell>
          <cell r="AB2550">
            <v>0</v>
          </cell>
          <cell r="AC2550">
            <v>0</v>
          </cell>
          <cell r="AD2550">
            <v>0</v>
          </cell>
          <cell r="AE2550">
            <v>0</v>
          </cell>
          <cell r="AF255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sic Service"/>
      <sheetName val="Time Stamps"/>
      <sheetName val="Pass Throughs"/>
      <sheetName val="Profiles"/>
      <sheetName val="Ancillary Profiles"/>
      <sheetName val="TLR"/>
      <sheetName val="Unreserved Use"/>
      <sheetName val="Generator Legend"/>
      <sheetName val="Schedule 36"/>
      <sheetName val="Schedule 37"/>
      <sheetName val="Schedule 38"/>
      <sheetName val="Schedule 42-B"/>
      <sheetName val="Customer Schedule 26-A"/>
      <sheetName val="TO Schedule 26-A"/>
    </sheetNames>
    <sheetDataSet>
      <sheetData sheetId="0">
        <row r="2872">
          <cell r="E2872">
            <v>55022.389999999708</v>
          </cell>
          <cell r="F2872">
            <v>9228.7400000000616</v>
          </cell>
          <cell r="G2872">
            <v>251661.20999999924</v>
          </cell>
          <cell r="H2872">
            <v>0</v>
          </cell>
          <cell r="I2872">
            <v>0</v>
          </cell>
          <cell r="J2872">
            <v>0</v>
          </cell>
          <cell r="K2872">
            <v>1724.7799999999997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0</v>
          </cell>
          <cell r="Q2872">
            <v>0</v>
          </cell>
          <cell r="R2872">
            <v>0</v>
          </cell>
          <cell r="S2872">
            <v>146136.33999999921</v>
          </cell>
          <cell r="T2872">
            <v>0</v>
          </cell>
          <cell r="U2872">
            <v>0</v>
          </cell>
          <cell r="V2872">
            <v>0</v>
          </cell>
          <cell r="W2872">
            <v>1831.6</v>
          </cell>
          <cell r="X2872">
            <v>2469.5700000000002</v>
          </cell>
          <cell r="Y2872">
            <v>0</v>
          </cell>
          <cell r="Z2872">
            <v>0</v>
          </cell>
          <cell r="AA2872">
            <v>0</v>
          </cell>
          <cell r="AB2872">
            <v>0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6"/>
  <sheetViews>
    <sheetView tabSelected="1" zoomScaleNormal="100" workbookViewId="0">
      <pane xSplit="3" ySplit="10" topLeftCell="D38" activePane="bottomRight" state="frozen"/>
      <selection pane="topRight" activeCell="D1" sqref="D1"/>
      <selection pane="bottomLeft" activeCell="A11" sqref="A11"/>
      <selection pane="bottomRight" activeCell="E43" sqref="E43"/>
    </sheetView>
  </sheetViews>
  <sheetFormatPr defaultRowHeight="15" x14ac:dyDescent="0.25"/>
  <cols>
    <col min="1" max="1" width="13.5703125" customWidth="1"/>
    <col min="2" max="2" width="13.28515625" customWidth="1"/>
    <col min="3" max="3" width="32.28515625" customWidth="1"/>
    <col min="4" max="4" width="14.7109375" style="1" customWidth="1"/>
    <col min="5" max="5" width="16.28515625" style="1" customWidth="1"/>
    <col min="6" max="6" width="16.140625" style="1" bestFit="1" customWidth="1"/>
    <col min="7" max="7" width="14.7109375" style="1" customWidth="1"/>
    <col min="8" max="8" width="9.7109375" style="1" customWidth="1"/>
    <col min="9" max="9" width="10.7109375" style="1" customWidth="1"/>
    <col min="10" max="10" width="9.140625" style="1" customWidth="1"/>
    <col min="11" max="11" width="11.7109375" style="1" customWidth="1"/>
    <col min="12" max="12" width="10" style="1" customWidth="1"/>
    <col min="13" max="13" width="12.5703125" style="1" customWidth="1"/>
    <col min="14" max="14" width="10.7109375" style="1" customWidth="1"/>
    <col min="15" max="15" width="9.7109375" style="1" customWidth="1"/>
    <col min="16" max="18" width="10.7109375" style="1" customWidth="1"/>
    <col min="19" max="19" width="13.85546875" style="1" customWidth="1"/>
    <col min="20" max="20" width="14.7109375" style="1" customWidth="1"/>
    <col min="21" max="22" width="9.85546875" style="1" customWidth="1"/>
    <col min="23" max="24" width="11.42578125" style="1" customWidth="1"/>
    <col min="25" max="28" width="10.7109375" style="1" customWidth="1"/>
    <col min="29" max="29" width="8.42578125" style="1" customWidth="1"/>
    <col min="30" max="32" width="10.7109375" style="1" customWidth="1"/>
    <col min="33" max="33" width="12" style="1" hidden="1" customWidth="1"/>
    <col min="34" max="34" width="0" hidden="1" customWidth="1"/>
    <col min="36" max="36" width="12.42578125" customWidth="1"/>
    <col min="37" max="37" width="12.5703125" customWidth="1"/>
    <col min="38" max="38" width="12.28515625" customWidth="1"/>
    <col min="39" max="39" width="14" customWidth="1"/>
    <col min="40" max="40" width="12.28515625" bestFit="1" customWidth="1"/>
    <col min="42" max="42" width="10.7109375" customWidth="1"/>
  </cols>
  <sheetData>
    <row r="1" spans="1:43" x14ac:dyDescent="0.25">
      <c r="A1" t="s">
        <v>83</v>
      </c>
    </row>
    <row r="3" spans="1:43" x14ac:dyDescent="0.25">
      <c r="A3" t="s">
        <v>84</v>
      </c>
    </row>
    <row r="4" spans="1:43" x14ac:dyDescent="0.25">
      <c r="A4" t="s">
        <v>0</v>
      </c>
    </row>
    <row r="6" spans="1:43" x14ac:dyDescent="0.25">
      <c r="A6" t="s">
        <v>78</v>
      </c>
    </row>
    <row r="7" spans="1:43" x14ac:dyDescent="0.25">
      <c r="A7" t="s">
        <v>82</v>
      </c>
      <c r="AJ7" t="s">
        <v>102</v>
      </c>
      <c r="AP7" s="10" t="s">
        <v>106</v>
      </c>
    </row>
    <row r="8" spans="1:43" ht="15.75" thickBot="1" x14ac:dyDescent="0.3">
      <c r="AJ8" t="s">
        <v>98</v>
      </c>
      <c r="AK8" t="s">
        <v>99</v>
      </c>
      <c r="AL8" t="s">
        <v>97</v>
      </c>
      <c r="AM8" t="s">
        <v>101</v>
      </c>
      <c r="AP8" s="10" t="s">
        <v>107</v>
      </c>
    </row>
    <row r="9" spans="1:43" s="4" customFormat="1" ht="15.75" thickBot="1" x14ac:dyDescent="0.3">
      <c r="A9" s="4" t="s">
        <v>75</v>
      </c>
      <c r="B9" s="4" t="s">
        <v>73</v>
      </c>
      <c r="D9" s="3"/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  <c r="K9" s="3" t="s">
        <v>35</v>
      </c>
      <c r="L9" s="3" t="s">
        <v>36</v>
      </c>
      <c r="M9" s="3" t="s">
        <v>37</v>
      </c>
      <c r="N9" s="3" t="s">
        <v>38</v>
      </c>
      <c r="O9" s="3" t="s">
        <v>39</v>
      </c>
      <c r="P9" s="3" t="s">
        <v>40</v>
      </c>
      <c r="Q9" s="3" t="s">
        <v>41</v>
      </c>
      <c r="R9" s="3" t="s">
        <v>42</v>
      </c>
      <c r="S9" s="6" t="s">
        <v>43</v>
      </c>
      <c r="T9" s="3" t="s">
        <v>66</v>
      </c>
      <c r="U9" s="3" t="s">
        <v>44</v>
      </c>
      <c r="V9" s="3" t="s">
        <v>45</v>
      </c>
      <c r="W9" s="3" t="s">
        <v>46</v>
      </c>
      <c r="X9" s="3" t="s">
        <v>47</v>
      </c>
      <c r="Y9" s="3" t="s">
        <v>55</v>
      </c>
      <c r="Z9" s="3" t="s">
        <v>56</v>
      </c>
      <c r="AA9" s="3" t="s">
        <v>57</v>
      </c>
      <c r="AB9" s="3" t="s">
        <v>58</v>
      </c>
      <c r="AC9" s="3" t="s">
        <v>59</v>
      </c>
      <c r="AD9" s="3" t="s">
        <v>81</v>
      </c>
      <c r="AE9" s="3" t="s">
        <v>48</v>
      </c>
      <c r="AF9" s="3" t="s">
        <v>67</v>
      </c>
      <c r="AJ9" s="4" t="s">
        <v>94</v>
      </c>
      <c r="AK9" s="4" t="s">
        <v>95</v>
      </c>
      <c r="AL9" s="4" t="s">
        <v>96</v>
      </c>
      <c r="AM9" s="4" t="s">
        <v>6</v>
      </c>
      <c r="AN9" s="4" t="s">
        <v>100</v>
      </c>
      <c r="AP9" s="3" t="s">
        <v>35</v>
      </c>
      <c r="AQ9" s="3" t="s">
        <v>37</v>
      </c>
    </row>
    <row r="10" spans="1:43" s="17" customFormat="1" ht="90" x14ac:dyDescent="0.25">
      <c r="A10" s="14" t="s">
        <v>76</v>
      </c>
      <c r="B10" s="14" t="s">
        <v>74</v>
      </c>
      <c r="C10" s="14" t="s">
        <v>77</v>
      </c>
      <c r="D10" s="15" t="s">
        <v>6</v>
      </c>
      <c r="E10" s="13" t="s">
        <v>1</v>
      </c>
      <c r="F10" s="13" t="s">
        <v>2</v>
      </c>
      <c r="G10" s="13" t="s">
        <v>3</v>
      </c>
      <c r="H10" s="13" t="s">
        <v>7</v>
      </c>
      <c r="I10" s="13" t="s">
        <v>8</v>
      </c>
      <c r="J10" s="16" t="s">
        <v>9</v>
      </c>
      <c r="K10" s="16" t="s">
        <v>10</v>
      </c>
      <c r="L10" s="16" t="s">
        <v>11</v>
      </c>
      <c r="M10" s="16" t="s">
        <v>4</v>
      </c>
      <c r="N10" s="16" t="s">
        <v>12</v>
      </c>
      <c r="O10" s="16" t="s">
        <v>13</v>
      </c>
      <c r="P10" s="16" t="s">
        <v>14</v>
      </c>
      <c r="Q10" s="16" t="s">
        <v>15</v>
      </c>
      <c r="R10" s="16" t="s">
        <v>16</v>
      </c>
      <c r="S10" s="16" t="s">
        <v>5</v>
      </c>
      <c r="T10" s="16" t="s">
        <v>17</v>
      </c>
      <c r="U10" s="16" t="s">
        <v>18</v>
      </c>
      <c r="V10" s="16" t="s">
        <v>19</v>
      </c>
      <c r="W10" s="16" t="s">
        <v>20</v>
      </c>
      <c r="X10" s="16" t="s">
        <v>21</v>
      </c>
      <c r="Y10" s="16" t="s">
        <v>50</v>
      </c>
      <c r="Z10" s="16" t="s">
        <v>51</v>
      </c>
      <c r="AA10" s="16" t="s">
        <v>52</v>
      </c>
      <c r="AB10" s="16" t="s">
        <v>53</v>
      </c>
      <c r="AC10" s="16" t="s">
        <v>54</v>
      </c>
      <c r="AD10" s="16" t="s">
        <v>80</v>
      </c>
      <c r="AE10" s="16" t="s">
        <v>22</v>
      </c>
      <c r="AF10" s="16" t="s">
        <v>23</v>
      </c>
      <c r="AP10" s="16" t="s">
        <v>10</v>
      </c>
      <c r="AQ10" s="16" t="s">
        <v>4</v>
      </c>
    </row>
    <row r="11" spans="1:43" x14ac:dyDescent="0.25">
      <c r="A11" s="4"/>
      <c r="B11" s="4"/>
      <c r="C11" s="4"/>
      <c r="D11" s="3"/>
      <c r="E11" s="2"/>
      <c r="F11" s="2"/>
      <c r="G11" s="2"/>
      <c r="H11" s="2"/>
      <c r="I11" s="2"/>
      <c r="AG11"/>
    </row>
    <row r="12" spans="1:43" x14ac:dyDescent="0.25">
      <c r="A12" s="5">
        <v>41306</v>
      </c>
      <c r="B12" s="5">
        <v>41275</v>
      </c>
      <c r="C12" s="4" t="s">
        <v>24</v>
      </c>
      <c r="D12" s="1">
        <f t="shared" ref="D12:D22" si="0">SUM(E12:AG12)</f>
        <v>431998.55999999901</v>
      </c>
      <c r="E12" s="1">
        <v>100609.66999999984</v>
      </c>
      <c r="F12" s="1">
        <v>7551.4400000000142</v>
      </c>
      <c r="G12" s="1">
        <v>323972.45999999915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-135.01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AE12" s="1">
        <v>0</v>
      </c>
      <c r="AF12" s="1">
        <v>0</v>
      </c>
      <c r="AJ12" s="1">
        <v>64442.22</v>
      </c>
      <c r="AK12" s="1">
        <v>12471.97</v>
      </c>
      <c r="AL12" s="1">
        <v>23695.48</v>
      </c>
      <c r="AM12" s="1">
        <f>SUM(AJ12:AL12)</f>
        <v>100609.67</v>
      </c>
      <c r="AN12" s="8">
        <f t="shared" ref="AN12:AN23" si="1">+AM12-E12</f>
        <v>1.6007106751203537E-10</v>
      </c>
      <c r="AP12" t="s">
        <v>103</v>
      </c>
      <c r="AQ12" t="s">
        <v>105</v>
      </c>
    </row>
    <row r="13" spans="1:43" x14ac:dyDescent="0.25">
      <c r="A13" s="5">
        <v>41334</v>
      </c>
      <c r="B13" s="5">
        <v>41306</v>
      </c>
      <c r="C13" s="4" t="s">
        <v>25</v>
      </c>
      <c r="D13" s="1">
        <f t="shared" si="0"/>
        <v>380764.97000000201</v>
      </c>
      <c r="E13" s="1">
        <v>84814.850000000355</v>
      </c>
      <c r="F13" s="1">
        <v>6974.9200000000365</v>
      </c>
      <c r="G13" s="1">
        <v>289317.2800000016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-342.08000000000004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AE13" s="1">
        <v>0</v>
      </c>
      <c r="AF13" s="1">
        <v>0</v>
      </c>
      <c r="AJ13" s="1">
        <v>58494.31</v>
      </c>
      <c r="AK13" s="1">
        <v>5194.55</v>
      </c>
      <c r="AL13" s="1">
        <v>21125.99</v>
      </c>
      <c r="AM13" s="1">
        <f t="shared" ref="AM13:AM23" si="2">SUM(AJ13:AL13)</f>
        <v>84814.85</v>
      </c>
      <c r="AN13" s="8">
        <f t="shared" si="1"/>
        <v>-3.4924596548080444E-10</v>
      </c>
      <c r="AP13" t="s">
        <v>103</v>
      </c>
      <c r="AQ13" t="s">
        <v>105</v>
      </c>
    </row>
    <row r="14" spans="1:43" x14ac:dyDescent="0.25">
      <c r="A14" s="5">
        <v>41365</v>
      </c>
      <c r="B14" s="5">
        <v>41334</v>
      </c>
      <c r="C14" s="4" t="s">
        <v>26</v>
      </c>
      <c r="D14" s="1">
        <f t="shared" si="0"/>
        <v>365669.36999999994</v>
      </c>
      <c r="E14" s="1">
        <v>78169.130000000121</v>
      </c>
      <c r="F14" s="1">
        <v>6747.7200000000685</v>
      </c>
      <c r="G14" s="1">
        <v>280890.45999999973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-137.94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AE14" s="1">
        <v>0</v>
      </c>
      <c r="AF14" s="1">
        <v>0</v>
      </c>
      <c r="AJ14" s="1">
        <v>62937.24</v>
      </c>
      <c r="AK14" s="1">
        <v>8982.23</v>
      </c>
      <c r="AL14" s="1">
        <v>6249.66</v>
      </c>
      <c r="AM14" s="1">
        <f t="shared" si="2"/>
        <v>78169.13</v>
      </c>
      <c r="AN14" s="8">
        <f t="shared" si="1"/>
        <v>-1.1641532182693481E-10</v>
      </c>
      <c r="AP14" t="s">
        <v>103</v>
      </c>
      <c r="AQ14" t="s">
        <v>105</v>
      </c>
    </row>
    <row r="15" spans="1:43" x14ac:dyDescent="0.25">
      <c r="A15" s="5">
        <v>41395</v>
      </c>
      <c r="B15" s="5">
        <v>41365</v>
      </c>
      <c r="C15" s="4" t="s">
        <v>27</v>
      </c>
      <c r="D15" s="1">
        <f t="shared" si="0"/>
        <v>315252.00999999896</v>
      </c>
      <c r="E15" s="1">
        <v>72055.97000000003</v>
      </c>
      <c r="F15" s="1">
        <v>6421.1600000000572</v>
      </c>
      <c r="G15" s="1">
        <v>236806.05999999886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-31.180000000000003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AE15" s="1">
        <v>0</v>
      </c>
      <c r="AF15" s="1">
        <v>0</v>
      </c>
      <c r="AJ15" s="1">
        <v>62613.25</v>
      </c>
      <c r="AK15" s="1">
        <v>4244.12</v>
      </c>
      <c r="AL15" s="1">
        <v>5198.6000000000004</v>
      </c>
      <c r="AM15" s="1">
        <f t="shared" si="2"/>
        <v>72055.97</v>
      </c>
      <c r="AN15" s="8">
        <f t="shared" si="1"/>
        <v>0</v>
      </c>
      <c r="AP15" t="s">
        <v>103</v>
      </c>
      <c r="AQ15" t="s">
        <v>105</v>
      </c>
    </row>
    <row r="16" spans="1:43" x14ac:dyDescent="0.25">
      <c r="A16" s="5">
        <v>41426</v>
      </c>
      <c r="B16" s="5">
        <v>41395</v>
      </c>
      <c r="C16" s="4" t="s">
        <v>28</v>
      </c>
      <c r="D16" s="1">
        <f t="shared" si="0"/>
        <v>395680.99000000051</v>
      </c>
      <c r="E16" s="1">
        <v>99079.950000000201</v>
      </c>
      <c r="F16" s="1">
        <v>6253.9900000000289</v>
      </c>
      <c r="G16" s="1">
        <v>290261.41000000027</v>
      </c>
      <c r="H16" s="1">
        <v>0</v>
      </c>
      <c r="I16" s="1">
        <v>0</v>
      </c>
      <c r="J16" s="1">
        <v>0</v>
      </c>
      <c r="K16" s="1">
        <v>85.64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AE16" s="1">
        <v>0</v>
      </c>
      <c r="AF16" s="1">
        <v>0</v>
      </c>
      <c r="AJ16" s="1">
        <v>84467.9</v>
      </c>
      <c r="AK16" s="1">
        <v>8168.56</v>
      </c>
      <c r="AL16" s="1">
        <v>6443.49</v>
      </c>
      <c r="AM16" s="1">
        <f t="shared" si="2"/>
        <v>99079.95</v>
      </c>
      <c r="AN16" s="8">
        <f t="shared" si="1"/>
        <v>-2.0372681319713593E-10</v>
      </c>
      <c r="AP16" t="s">
        <v>109</v>
      </c>
      <c r="AQ16" t="s">
        <v>103</v>
      </c>
    </row>
    <row r="17" spans="1:43" x14ac:dyDescent="0.25">
      <c r="A17" s="5">
        <v>41456</v>
      </c>
      <c r="B17" s="5">
        <v>41426</v>
      </c>
      <c r="C17" s="4" t="s">
        <v>49</v>
      </c>
      <c r="D17" s="1">
        <f t="shared" si="0"/>
        <v>566271.11999999976</v>
      </c>
      <c r="E17" s="1">
        <v>96782.180000000095</v>
      </c>
      <c r="F17" s="1">
        <v>6061.1500000000251</v>
      </c>
      <c r="G17" s="1">
        <v>309448.9399999993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-146.69000000000003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150204.1300000003</v>
      </c>
      <c r="T17" s="1">
        <v>-4.9899999999999993</v>
      </c>
      <c r="U17" s="1">
        <v>0</v>
      </c>
      <c r="V17" s="1">
        <v>0</v>
      </c>
      <c r="W17" s="1">
        <v>1533.5</v>
      </c>
      <c r="X17" s="1">
        <v>2392.9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E17" s="1">
        <v>0</v>
      </c>
      <c r="AF17" s="1">
        <v>0</v>
      </c>
      <c r="AJ17" s="1">
        <v>86594.36</v>
      </c>
      <c r="AK17" s="1">
        <v>3578.93</v>
      </c>
      <c r="AL17" s="1">
        <v>6608.89</v>
      </c>
      <c r="AM17" s="1">
        <f t="shared" si="2"/>
        <v>96782.18</v>
      </c>
      <c r="AN17" s="8">
        <f t="shared" si="1"/>
        <v>0</v>
      </c>
      <c r="AP17" t="s">
        <v>103</v>
      </c>
      <c r="AQ17" t="s">
        <v>105</v>
      </c>
    </row>
    <row r="18" spans="1:43" x14ac:dyDescent="0.25">
      <c r="A18" s="5">
        <v>41487</v>
      </c>
      <c r="B18" s="5">
        <v>41456</v>
      </c>
      <c r="C18" s="4" t="s">
        <v>60</v>
      </c>
      <c r="D18" s="1">
        <f t="shared" si="0"/>
        <v>753784.43000000063</v>
      </c>
      <c r="E18" s="1">
        <v>170791.1700000001</v>
      </c>
      <c r="F18" s="1">
        <v>24378.939999999944</v>
      </c>
      <c r="G18" s="1">
        <v>377095.45000000054</v>
      </c>
      <c r="H18" s="1">
        <v>0</v>
      </c>
      <c r="I18" s="1">
        <v>0</v>
      </c>
      <c r="J18" s="1">
        <v>0</v>
      </c>
      <c r="K18" s="1">
        <v>635.00000000000011</v>
      </c>
      <c r="L18" s="1">
        <v>0</v>
      </c>
      <c r="M18" s="1">
        <v>-29.279999999999998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176987.74000000014</v>
      </c>
      <c r="T18" s="1">
        <v>-0.99</v>
      </c>
      <c r="U18" s="1">
        <v>0</v>
      </c>
      <c r="V18" s="1">
        <v>0</v>
      </c>
      <c r="W18" s="1">
        <v>1533.5</v>
      </c>
      <c r="X18" s="1">
        <v>2392.9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E18" s="1">
        <v>0</v>
      </c>
      <c r="AF18" s="1">
        <v>0</v>
      </c>
      <c r="AJ18" s="1">
        <v>151035.98000000001</v>
      </c>
      <c r="AK18" s="1">
        <v>10552.97</v>
      </c>
      <c r="AL18" s="1">
        <v>9202.2199999999993</v>
      </c>
      <c r="AM18" s="1">
        <f t="shared" si="2"/>
        <v>170791.17</v>
      </c>
      <c r="AN18" s="8">
        <f t="shared" si="1"/>
        <v>0</v>
      </c>
      <c r="AP18" t="s">
        <v>43</v>
      </c>
      <c r="AQ18" t="s">
        <v>105</v>
      </c>
    </row>
    <row r="19" spans="1:43" x14ac:dyDescent="0.25">
      <c r="A19" s="5">
        <v>41518</v>
      </c>
      <c r="B19" s="5">
        <v>41487</v>
      </c>
      <c r="C19" s="4" t="s">
        <v>61</v>
      </c>
      <c r="D19" s="1">
        <f t="shared" si="0"/>
        <v>638316.15000000072</v>
      </c>
      <c r="E19" s="1">
        <v>108098.52999999988</v>
      </c>
      <c r="F19" s="1">
        <v>7858.8100000000213</v>
      </c>
      <c r="G19" s="1">
        <v>346256.60000000056</v>
      </c>
      <c r="H19" s="1">
        <v>0</v>
      </c>
      <c r="I19" s="1">
        <v>0</v>
      </c>
      <c r="J19" s="1">
        <v>0</v>
      </c>
      <c r="K19" s="1">
        <v>797.22</v>
      </c>
      <c r="L19" s="1">
        <v>0</v>
      </c>
      <c r="M19" s="1">
        <v>-18.88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171397.99000000025</v>
      </c>
      <c r="T19" s="1">
        <v>-0.52</v>
      </c>
      <c r="U19" s="1">
        <v>0</v>
      </c>
      <c r="V19" s="1">
        <v>0</v>
      </c>
      <c r="W19" s="1">
        <v>1533.5</v>
      </c>
      <c r="X19" s="1">
        <v>2392.9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E19" s="1">
        <v>0</v>
      </c>
      <c r="AF19" s="1">
        <v>0</v>
      </c>
      <c r="AJ19" s="1">
        <v>93792.14</v>
      </c>
      <c r="AK19" s="1">
        <v>3196.83</v>
      </c>
      <c r="AL19" s="1">
        <v>11109.56</v>
      </c>
      <c r="AM19" s="1">
        <f t="shared" si="2"/>
        <v>108098.53</v>
      </c>
      <c r="AN19" s="8">
        <f t="shared" si="1"/>
        <v>1.1641532182693481E-10</v>
      </c>
      <c r="AP19" t="s">
        <v>43</v>
      </c>
      <c r="AQ19" t="s">
        <v>105</v>
      </c>
    </row>
    <row r="20" spans="1:43" x14ac:dyDescent="0.25">
      <c r="A20" s="5">
        <v>41548</v>
      </c>
      <c r="B20" s="5">
        <v>41518</v>
      </c>
      <c r="C20" s="4" t="s">
        <v>62</v>
      </c>
      <c r="D20" s="1">
        <f t="shared" si="0"/>
        <v>620931.67000000027</v>
      </c>
      <c r="E20" s="1">
        <v>109223.08999999994</v>
      </c>
      <c r="F20" s="1">
        <v>8139.0800000000309</v>
      </c>
      <c r="G20" s="1">
        <v>335993.02999999991</v>
      </c>
      <c r="H20" s="1">
        <v>0</v>
      </c>
      <c r="I20" s="1">
        <v>0</v>
      </c>
      <c r="J20" s="1">
        <v>0</v>
      </c>
      <c r="K20" s="1">
        <v>966.03999999999974</v>
      </c>
      <c r="L20" s="1">
        <v>0</v>
      </c>
      <c r="M20" s="1">
        <v>-28.79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162713.61000000045</v>
      </c>
      <c r="T20" s="1">
        <v>-0.79</v>
      </c>
      <c r="U20" s="1">
        <v>0</v>
      </c>
      <c r="V20" s="1">
        <v>0</v>
      </c>
      <c r="W20" s="1">
        <v>1533.5</v>
      </c>
      <c r="X20" s="1">
        <v>2392.9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E20" s="1">
        <v>0</v>
      </c>
      <c r="AF20" s="1">
        <v>0</v>
      </c>
      <c r="AJ20" s="1">
        <v>96669.93</v>
      </c>
      <c r="AK20" s="1">
        <v>3590.66</v>
      </c>
      <c r="AL20" s="1">
        <v>8962.5</v>
      </c>
      <c r="AM20" s="1">
        <f t="shared" si="2"/>
        <v>109223.09</v>
      </c>
      <c r="AN20" s="8">
        <f t="shared" si="1"/>
        <v>0</v>
      </c>
      <c r="AP20" t="s">
        <v>108</v>
      </c>
      <c r="AQ20" t="s">
        <v>105</v>
      </c>
    </row>
    <row r="21" spans="1:43" x14ac:dyDescent="0.25">
      <c r="A21" s="5">
        <v>41579</v>
      </c>
      <c r="B21" s="5">
        <v>41548</v>
      </c>
      <c r="C21" s="4" t="s">
        <v>63</v>
      </c>
      <c r="D21" s="1">
        <f t="shared" si="0"/>
        <v>504990.50999999902</v>
      </c>
      <c r="E21" s="1">
        <v>104769.06000000025</v>
      </c>
      <c r="F21" s="1">
        <v>6582.2200000000357</v>
      </c>
      <c r="G21" s="1">
        <v>263370.3999999988</v>
      </c>
      <c r="H21" s="1">
        <v>0</v>
      </c>
      <c r="I21" s="1">
        <v>0</v>
      </c>
      <c r="J21" s="1">
        <v>0</v>
      </c>
      <c r="K21" s="1">
        <v>446.45000000000022</v>
      </c>
      <c r="L21" s="1">
        <v>0</v>
      </c>
      <c r="M21" s="1">
        <v>-14.26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125910.62999999995</v>
      </c>
      <c r="T21" s="1">
        <v>-0.39</v>
      </c>
      <c r="U21" s="1">
        <v>0</v>
      </c>
      <c r="V21" s="1">
        <v>0</v>
      </c>
      <c r="W21" s="1">
        <v>1533.5</v>
      </c>
      <c r="X21" s="1">
        <v>2392.9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E21" s="1">
        <v>0</v>
      </c>
      <c r="AF21" s="1">
        <v>0</v>
      </c>
      <c r="AJ21" s="1">
        <v>88513.04</v>
      </c>
      <c r="AK21" s="1">
        <v>9349.44</v>
      </c>
      <c r="AL21" s="1">
        <v>6906.58</v>
      </c>
      <c r="AM21" s="1">
        <f t="shared" si="2"/>
        <v>104769.06</v>
      </c>
      <c r="AN21" s="8">
        <f t="shared" si="1"/>
        <v>-2.4738255888223648E-10</v>
      </c>
      <c r="AP21" t="s">
        <v>43</v>
      </c>
      <c r="AQ21" t="s">
        <v>105</v>
      </c>
    </row>
    <row r="22" spans="1:43" x14ac:dyDescent="0.25">
      <c r="A22" s="5">
        <v>41609</v>
      </c>
      <c r="B22" s="5">
        <v>41579</v>
      </c>
      <c r="C22" s="4" t="s">
        <v>64</v>
      </c>
      <c r="D22" s="1">
        <f t="shared" si="0"/>
        <v>485293.63999999978</v>
      </c>
      <c r="E22" s="1">
        <v>83047.999999999942</v>
      </c>
      <c r="F22" s="1">
        <v>7762.2600000000448</v>
      </c>
      <c r="G22" s="1">
        <v>266447.27999999985</v>
      </c>
      <c r="H22" s="1">
        <v>0</v>
      </c>
      <c r="I22" s="1">
        <v>0</v>
      </c>
      <c r="J22" s="1">
        <v>0</v>
      </c>
      <c r="K22" s="1">
        <v>679.7299999999999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123429.96999999999</v>
      </c>
      <c r="T22" s="1">
        <v>0</v>
      </c>
      <c r="U22" s="1">
        <v>0</v>
      </c>
      <c r="V22" s="1">
        <v>0</v>
      </c>
      <c r="W22" s="1">
        <v>1533.5</v>
      </c>
      <c r="X22" s="1">
        <v>2392.9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E22" s="1">
        <v>0</v>
      </c>
      <c r="AF22" s="1">
        <v>0</v>
      </c>
      <c r="AJ22" s="1">
        <v>70663.600000000006</v>
      </c>
      <c r="AK22" s="1">
        <v>6808.86</v>
      </c>
      <c r="AL22" s="1">
        <v>5575.54</v>
      </c>
      <c r="AM22" s="1">
        <f t="shared" si="2"/>
        <v>83048</v>
      </c>
      <c r="AN22" s="8">
        <f t="shared" si="1"/>
        <v>0</v>
      </c>
      <c r="AP22" t="s">
        <v>43</v>
      </c>
      <c r="AQ22" t="s">
        <v>103</v>
      </c>
    </row>
    <row r="23" spans="1:43" x14ac:dyDescent="0.25">
      <c r="A23" s="5">
        <v>41640</v>
      </c>
      <c r="B23" s="5">
        <v>41609</v>
      </c>
      <c r="C23" s="4" t="s">
        <v>65</v>
      </c>
      <c r="D23" s="1">
        <f>SUM(E23:AG23)</f>
        <v>548203.84999999928</v>
      </c>
      <c r="E23" s="1">
        <v>80200.170000000144</v>
      </c>
      <c r="F23" s="1">
        <v>8590.7400000001235</v>
      </c>
      <c r="G23" s="1">
        <v>316025.07999999833</v>
      </c>
      <c r="H23" s="1">
        <v>0</v>
      </c>
      <c r="I23" s="1">
        <v>0</v>
      </c>
      <c r="J23" s="1">
        <v>0</v>
      </c>
      <c r="K23" s="1">
        <v>862.75000000000023</v>
      </c>
      <c r="L23" s="1">
        <v>0</v>
      </c>
      <c r="M23" s="1">
        <v>-173.48000000000002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138789.79000000062</v>
      </c>
      <c r="T23" s="1">
        <v>-17.599999999999998</v>
      </c>
      <c r="U23" s="1">
        <v>0</v>
      </c>
      <c r="V23" s="1">
        <v>0</v>
      </c>
      <c r="W23" s="1">
        <v>1533.5</v>
      </c>
      <c r="X23" s="1">
        <v>2392.9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E23" s="1">
        <v>0</v>
      </c>
      <c r="AF23" s="1">
        <v>0</v>
      </c>
      <c r="AJ23" s="1">
        <v>58745.52</v>
      </c>
      <c r="AK23" s="1">
        <v>13095.26</v>
      </c>
      <c r="AL23" s="1">
        <v>8359.39</v>
      </c>
      <c r="AM23" s="1">
        <f t="shared" si="2"/>
        <v>80200.17</v>
      </c>
      <c r="AN23" s="8">
        <f t="shared" si="1"/>
        <v>-1.4551915228366852E-10</v>
      </c>
      <c r="AP23" t="s">
        <v>43</v>
      </c>
      <c r="AQ23" t="s">
        <v>105</v>
      </c>
    </row>
    <row r="24" spans="1:43" x14ac:dyDescent="0.25">
      <c r="A24" s="5"/>
      <c r="B24" s="5"/>
      <c r="C24" s="4"/>
      <c r="D24" s="9">
        <f t="shared" ref="D24:AF24" si="3">SUM(D12:D23)</f>
        <v>6007157.2699999996</v>
      </c>
      <c r="E24" s="9">
        <f t="shared" si="3"/>
        <v>1187641.7700000009</v>
      </c>
      <c r="F24" s="9">
        <f t="shared" si="3"/>
        <v>103322.43000000042</v>
      </c>
      <c r="G24" s="9">
        <f t="shared" si="3"/>
        <v>3635884.4499999965</v>
      </c>
      <c r="H24" s="9">
        <f t="shared" si="3"/>
        <v>0</v>
      </c>
      <c r="I24" s="9">
        <f t="shared" si="3"/>
        <v>0</v>
      </c>
      <c r="J24" s="9">
        <f t="shared" si="3"/>
        <v>0</v>
      </c>
      <c r="K24" s="9">
        <f t="shared" si="3"/>
        <v>4472.83</v>
      </c>
      <c r="L24" s="9">
        <f t="shared" si="3"/>
        <v>0</v>
      </c>
      <c r="M24" s="9">
        <f t="shared" si="3"/>
        <v>-1057.5899999999999</v>
      </c>
      <c r="N24" s="9">
        <f t="shared" si="3"/>
        <v>0</v>
      </c>
      <c r="O24" s="9">
        <f t="shared" si="3"/>
        <v>0</v>
      </c>
      <c r="P24" s="9">
        <f t="shared" si="3"/>
        <v>0</v>
      </c>
      <c r="Q24" s="9">
        <f t="shared" si="3"/>
        <v>0</v>
      </c>
      <c r="R24" s="9">
        <f t="shared" si="3"/>
        <v>0</v>
      </c>
      <c r="S24" s="9">
        <f t="shared" si="3"/>
        <v>1049433.8600000017</v>
      </c>
      <c r="T24" s="9">
        <f t="shared" si="3"/>
        <v>-25.279999999999998</v>
      </c>
      <c r="U24" s="9">
        <f t="shared" si="3"/>
        <v>0</v>
      </c>
      <c r="V24" s="9">
        <f t="shared" si="3"/>
        <v>0</v>
      </c>
      <c r="W24" s="9">
        <f t="shared" si="3"/>
        <v>10734.5</v>
      </c>
      <c r="X24" s="9">
        <f t="shared" si="3"/>
        <v>16750.3</v>
      </c>
      <c r="Y24" s="9">
        <f t="shared" si="3"/>
        <v>0</v>
      </c>
      <c r="Z24" s="9">
        <f t="shared" si="3"/>
        <v>0</v>
      </c>
      <c r="AA24" s="9">
        <f t="shared" si="3"/>
        <v>0</v>
      </c>
      <c r="AB24" s="9">
        <f t="shared" si="3"/>
        <v>0</v>
      </c>
      <c r="AC24" s="9">
        <f t="shared" si="3"/>
        <v>0</v>
      </c>
      <c r="AD24" s="9">
        <f t="shared" si="3"/>
        <v>0</v>
      </c>
      <c r="AE24" s="9">
        <f t="shared" si="3"/>
        <v>0</v>
      </c>
      <c r="AF24" s="9">
        <f t="shared" si="3"/>
        <v>0</v>
      </c>
      <c r="AJ24" s="9">
        <f>SUM(AJ12:AJ23)</f>
        <v>978969.49000000011</v>
      </c>
      <c r="AK24" s="9">
        <f>SUM(AK12:AK23)</f>
        <v>89234.38</v>
      </c>
      <c r="AL24" s="9">
        <f>SUM(AL12:AL23)</f>
        <v>119437.9</v>
      </c>
      <c r="AM24" s="9">
        <f>SUM(AM12:AM23)</f>
        <v>1187641.77</v>
      </c>
      <c r="AN24" s="9">
        <f>SUM(AN12:AN23)</f>
        <v>-7.8580342233181E-10</v>
      </c>
    </row>
    <row r="26" spans="1:43" x14ac:dyDescent="0.25">
      <c r="A26" s="5">
        <v>41671</v>
      </c>
      <c r="B26" s="5">
        <v>41640</v>
      </c>
      <c r="C26" s="4" t="s">
        <v>71</v>
      </c>
      <c r="D26" s="1">
        <f t="shared" ref="D26:D31" si="4">SUM(E26:AG26)</f>
        <v>580378.45000000019</v>
      </c>
      <c r="E26" s="1">
        <v>72360.719999999856</v>
      </c>
      <c r="F26" s="1">
        <v>9594.5200000000877</v>
      </c>
      <c r="G26" s="1">
        <v>349898.80000000069</v>
      </c>
      <c r="H26" s="1">
        <v>0</v>
      </c>
      <c r="I26" s="1">
        <v>0</v>
      </c>
      <c r="J26" s="1">
        <v>0</v>
      </c>
      <c r="K26" s="1">
        <v>659.18000000000006</v>
      </c>
      <c r="L26" s="1">
        <v>0</v>
      </c>
      <c r="M26" s="1">
        <v>-13.84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144290.01999999955</v>
      </c>
      <c r="T26" s="1">
        <v>-1.46</v>
      </c>
      <c r="U26" s="1">
        <v>0</v>
      </c>
      <c r="V26" s="1">
        <v>0</v>
      </c>
      <c r="W26" s="1">
        <v>1535.89</v>
      </c>
      <c r="X26" s="1">
        <v>2054.62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E26" s="1">
        <v>0</v>
      </c>
      <c r="AF26" s="1">
        <v>0</v>
      </c>
      <c r="AJ26" s="1">
        <v>50251.9</v>
      </c>
      <c r="AK26" s="1">
        <v>14600.13</v>
      </c>
      <c r="AL26" s="1">
        <v>7508.69</v>
      </c>
      <c r="AM26" s="1">
        <f t="shared" ref="AM26:AM37" si="5">SUM(AJ26:AL26)</f>
        <v>72360.72</v>
      </c>
      <c r="AN26" s="8">
        <f t="shared" ref="AN26:AN37" si="6">+AM26-E26</f>
        <v>1.4551915228366852E-10</v>
      </c>
      <c r="AP26" t="s">
        <v>43</v>
      </c>
      <c r="AQ26" t="s">
        <v>105</v>
      </c>
    </row>
    <row r="27" spans="1:43" x14ac:dyDescent="0.25">
      <c r="A27" s="5">
        <v>41699</v>
      </c>
      <c r="B27" s="5">
        <v>41671</v>
      </c>
      <c r="C27" s="4" t="s">
        <v>72</v>
      </c>
      <c r="D27" s="1">
        <f t="shared" si="4"/>
        <v>507415.94000000018</v>
      </c>
      <c r="E27" s="1">
        <v>67729.129999999976</v>
      </c>
      <c r="F27" s="1">
        <v>5983.1200000000772</v>
      </c>
      <c r="G27" s="1">
        <v>304544.07000000018</v>
      </c>
      <c r="H27" s="1">
        <v>0</v>
      </c>
      <c r="I27" s="1">
        <v>0</v>
      </c>
      <c r="J27" s="1">
        <v>0</v>
      </c>
      <c r="K27" s="1">
        <v>824.00000000000023</v>
      </c>
      <c r="L27" s="1">
        <v>0</v>
      </c>
      <c r="M27" s="1">
        <v>-528.76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125307.23999999995</v>
      </c>
      <c r="T27" s="1">
        <v>-33.370000000000005</v>
      </c>
      <c r="U27" s="1">
        <v>0</v>
      </c>
      <c r="V27" s="1">
        <v>0</v>
      </c>
      <c r="W27" s="1">
        <v>1535.89</v>
      </c>
      <c r="X27" s="1">
        <v>2054.62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E27" s="1">
        <v>0</v>
      </c>
      <c r="AF27" s="1">
        <v>0</v>
      </c>
      <c r="AJ27" s="1">
        <v>47264.76</v>
      </c>
      <c r="AK27" s="1">
        <v>13900.34</v>
      </c>
      <c r="AL27" s="1">
        <v>6564.03</v>
      </c>
      <c r="AM27" s="1">
        <f t="shared" si="5"/>
        <v>67729.13</v>
      </c>
      <c r="AN27" s="8">
        <f t="shared" si="6"/>
        <v>0</v>
      </c>
      <c r="AP27" t="s">
        <v>108</v>
      </c>
      <c r="AQ27" t="s">
        <v>105</v>
      </c>
    </row>
    <row r="28" spans="1:43" x14ac:dyDescent="0.25">
      <c r="A28" s="5">
        <v>41730</v>
      </c>
      <c r="B28" s="5">
        <v>41699</v>
      </c>
      <c r="C28" s="4" t="s">
        <v>68</v>
      </c>
      <c r="D28" s="1">
        <f t="shared" si="4"/>
        <v>539739.0099999964</v>
      </c>
      <c r="E28" s="1">
        <v>84946.57000000008</v>
      </c>
      <c r="F28" s="1">
        <v>8116.4200000000483</v>
      </c>
      <c r="G28" s="1">
        <v>308724.43999999744</v>
      </c>
      <c r="H28" s="1">
        <v>0</v>
      </c>
      <c r="I28" s="1">
        <v>0</v>
      </c>
      <c r="J28" s="1">
        <v>0</v>
      </c>
      <c r="K28" s="1">
        <v>1207.25</v>
      </c>
      <c r="L28" s="1">
        <v>0</v>
      </c>
      <c r="M28" s="1">
        <v>-368.97999999999996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133538.03999999881</v>
      </c>
      <c r="T28" s="1">
        <v>-15.239999999999998</v>
      </c>
      <c r="U28" s="1">
        <v>0</v>
      </c>
      <c r="V28" s="1">
        <v>0</v>
      </c>
      <c r="W28" s="1">
        <v>1535.89</v>
      </c>
      <c r="X28" s="1">
        <v>2054.62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E28" s="1">
        <v>0</v>
      </c>
      <c r="AF28" s="1">
        <v>0</v>
      </c>
      <c r="AJ28" s="1">
        <v>58105.41</v>
      </c>
      <c r="AK28" s="1">
        <v>20316.310000000001</v>
      </c>
      <c r="AL28" s="1">
        <v>6524.85</v>
      </c>
      <c r="AM28" s="1">
        <f t="shared" si="5"/>
        <v>84946.57</v>
      </c>
      <c r="AN28" s="8">
        <f t="shared" si="6"/>
        <v>0</v>
      </c>
      <c r="AP28" t="s">
        <v>43</v>
      </c>
      <c r="AQ28" t="s">
        <v>105</v>
      </c>
    </row>
    <row r="29" spans="1:43" x14ac:dyDescent="0.25">
      <c r="A29" s="5">
        <v>41760</v>
      </c>
      <c r="B29" s="5">
        <v>41730</v>
      </c>
      <c r="C29" s="4" t="s">
        <v>69</v>
      </c>
      <c r="D29" s="1">
        <f t="shared" si="4"/>
        <v>423669.13000000041</v>
      </c>
      <c r="E29" s="1">
        <v>64837.749999999876</v>
      </c>
      <c r="F29" s="1">
        <v>5104.1300000000083</v>
      </c>
      <c r="G29" s="1">
        <v>233972.4300000009</v>
      </c>
      <c r="H29" s="1">
        <v>0</v>
      </c>
      <c r="I29" s="1">
        <v>0</v>
      </c>
      <c r="J29" s="1">
        <v>0</v>
      </c>
      <c r="K29" s="1">
        <v>865.2399999999999</v>
      </c>
      <c r="L29" s="1">
        <v>0</v>
      </c>
      <c r="M29" s="1">
        <v>-102.72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115402.21999999965</v>
      </c>
      <c r="T29" s="1">
        <v>-0.43</v>
      </c>
      <c r="U29" s="1">
        <v>0</v>
      </c>
      <c r="V29" s="1">
        <v>0</v>
      </c>
      <c r="W29" s="1">
        <v>1535.89</v>
      </c>
      <c r="X29" s="1">
        <v>2054.62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E29" s="1">
        <v>0</v>
      </c>
      <c r="AF29" s="1">
        <v>0</v>
      </c>
      <c r="AJ29" s="1">
        <v>49515.18</v>
      </c>
      <c r="AK29" s="1">
        <v>9127.5300000000007</v>
      </c>
      <c r="AL29" s="1">
        <v>6195.04</v>
      </c>
      <c r="AM29" s="1">
        <f t="shared" si="5"/>
        <v>64837.75</v>
      </c>
      <c r="AN29" s="8">
        <f t="shared" si="6"/>
        <v>1.2369127944111824E-10</v>
      </c>
      <c r="AP29" t="s">
        <v>43</v>
      </c>
      <c r="AQ29" t="s">
        <v>105</v>
      </c>
    </row>
    <row r="30" spans="1:43" x14ac:dyDescent="0.25">
      <c r="A30" s="5">
        <v>41791</v>
      </c>
      <c r="B30" s="5">
        <v>41760</v>
      </c>
      <c r="C30" s="4" t="s">
        <v>70</v>
      </c>
      <c r="D30" s="1">
        <f t="shared" si="4"/>
        <v>517627.81999999878</v>
      </c>
      <c r="E30" s="1">
        <v>80969.260000000169</v>
      </c>
      <c r="F30" s="1">
        <v>8216.2700000000332</v>
      </c>
      <c r="G30" s="1">
        <v>289202.07999999932</v>
      </c>
      <c r="H30" s="1">
        <v>0</v>
      </c>
      <c r="I30" s="1">
        <v>0</v>
      </c>
      <c r="J30" s="1">
        <v>0</v>
      </c>
      <c r="K30" s="1">
        <v>545.41999999999996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135104.2799999993</v>
      </c>
      <c r="T30" s="1">
        <v>0</v>
      </c>
      <c r="U30" s="1">
        <v>0</v>
      </c>
      <c r="V30" s="1">
        <v>0</v>
      </c>
      <c r="W30" s="1">
        <v>1535.89</v>
      </c>
      <c r="X30" s="1">
        <v>2054.62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E30" s="1">
        <v>0</v>
      </c>
      <c r="AF30" s="1">
        <v>0</v>
      </c>
      <c r="AJ30" s="1">
        <v>68002.05</v>
      </c>
      <c r="AK30" s="1">
        <v>3829.27</v>
      </c>
      <c r="AL30" s="1">
        <v>9137.94</v>
      </c>
      <c r="AM30" s="1">
        <f t="shared" si="5"/>
        <v>80969.260000000009</v>
      </c>
      <c r="AN30" s="8">
        <f t="shared" si="6"/>
        <v>-1.6007106751203537E-10</v>
      </c>
      <c r="AP30" t="s">
        <v>43</v>
      </c>
      <c r="AQ30" t="s">
        <v>103</v>
      </c>
    </row>
    <row r="31" spans="1:43" x14ac:dyDescent="0.25">
      <c r="A31" s="7">
        <v>41821</v>
      </c>
      <c r="B31" s="7">
        <v>41791</v>
      </c>
      <c r="C31" s="4" t="s">
        <v>79</v>
      </c>
      <c r="D31" s="1">
        <f t="shared" si="4"/>
        <v>595358.8399999981</v>
      </c>
      <c r="E31" s="1">
        <v>98690.269999999975</v>
      </c>
      <c r="F31" s="1">
        <v>11229.510000000058</v>
      </c>
      <c r="G31" s="1">
        <v>317183.76999999903</v>
      </c>
      <c r="H31" s="1">
        <v>0</v>
      </c>
      <c r="I31" s="1">
        <v>0</v>
      </c>
      <c r="J31" s="1">
        <v>0</v>
      </c>
      <c r="K31" s="1">
        <v>1278.4000000000001</v>
      </c>
      <c r="L31" s="1">
        <v>0</v>
      </c>
      <c r="M31" s="1">
        <v>-2.37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162764.28999999916</v>
      </c>
      <c r="T31" s="1">
        <v>-0.06</v>
      </c>
      <c r="U31" s="1">
        <v>0</v>
      </c>
      <c r="V31" s="1">
        <v>0</v>
      </c>
      <c r="W31" s="1">
        <v>1705.69</v>
      </c>
      <c r="X31" s="1">
        <v>2509.34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J31" s="1">
        <v>82506.13</v>
      </c>
      <c r="AK31" s="1">
        <v>6581.29</v>
      </c>
      <c r="AL31" s="1">
        <v>9602.85</v>
      </c>
      <c r="AM31" s="1">
        <f t="shared" si="5"/>
        <v>98690.27</v>
      </c>
      <c r="AN31" s="8">
        <f t="shared" si="6"/>
        <v>0</v>
      </c>
      <c r="AP31" t="s">
        <v>43</v>
      </c>
      <c r="AQ31" t="s">
        <v>105</v>
      </c>
    </row>
    <row r="32" spans="1:43" x14ac:dyDescent="0.25">
      <c r="A32" s="5">
        <v>41852</v>
      </c>
      <c r="B32" s="5">
        <v>41821</v>
      </c>
      <c r="C32" s="4" t="s">
        <v>85</v>
      </c>
      <c r="D32" s="1">
        <f t="shared" ref="D32:D37" si="7">SUM(E32:AF32)</f>
        <v>610553.49999999965</v>
      </c>
      <c r="E32" s="1">
        <v>93044.85000000021</v>
      </c>
      <c r="F32" s="1">
        <v>10884.730000000058</v>
      </c>
      <c r="G32" s="1">
        <v>318037.31999999995</v>
      </c>
      <c r="H32" s="1">
        <v>0</v>
      </c>
      <c r="I32" s="1">
        <v>0</v>
      </c>
      <c r="J32" s="1">
        <v>0</v>
      </c>
      <c r="K32" s="1">
        <v>1422.36</v>
      </c>
      <c r="L32" s="1">
        <v>0</v>
      </c>
      <c r="M32" s="1">
        <v>-8.58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182958.01999999949</v>
      </c>
      <c r="T32" s="1">
        <v>-0.23</v>
      </c>
      <c r="U32" s="1">
        <v>0</v>
      </c>
      <c r="V32" s="1">
        <v>0</v>
      </c>
      <c r="W32" s="1">
        <v>1705.69</v>
      </c>
      <c r="X32" s="1">
        <v>2509.34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J32" s="1">
        <v>78841.08</v>
      </c>
      <c r="AK32" s="1">
        <v>2678.27</v>
      </c>
      <c r="AL32" s="1">
        <v>11525.5</v>
      </c>
      <c r="AM32" s="1">
        <f t="shared" si="5"/>
        <v>93044.85</v>
      </c>
      <c r="AN32" s="8">
        <f t="shared" si="6"/>
        <v>-2.0372681319713593E-10</v>
      </c>
      <c r="AP32" t="s">
        <v>43</v>
      </c>
      <c r="AQ32" t="s">
        <v>105</v>
      </c>
    </row>
    <row r="33" spans="1:43" x14ac:dyDescent="0.25">
      <c r="A33" s="5">
        <v>41883</v>
      </c>
      <c r="B33" s="5">
        <v>41852</v>
      </c>
      <c r="C33" s="4" t="s">
        <v>86</v>
      </c>
      <c r="D33" s="1">
        <f t="shared" si="7"/>
        <v>624036.31999999983</v>
      </c>
      <c r="E33" s="1">
        <v>99254.990000000122</v>
      </c>
      <c r="F33" s="1">
        <v>10064.450000000072</v>
      </c>
      <c r="G33" s="1">
        <v>334025.01999999973</v>
      </c>
      <c r="H33" s="1">
        <v>0</v>
      </c>
      <c r="I33" s="1">
        <v>0</v>
      </c>
      <c r="J33" s="1">
        <v>0</v>
      </c>
      <c r="K33" s="1">
        <v>1078.8499999999995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175397.98000000004</v>
      </c>
      <c r="T33" s="1">
        <v>0</v>
      </c>
      <c r="U33" s="1">
        <v>0</v>
      </c>
      <c r="V33" s="1">
        <v>0</v>
      </c>
      <c r="W33" s="1">
        <v>1705.69</v>
      </c>
      <c r="X33" s="1">
        <v>2509.34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J33" s="1">
        <v>79539.73</v>
      </c>
      <c r="AK33" s="1">
        <v>7448.7</v>
      </c>
      <c r="AL33" s="1">
        <v>12266.56</v>
      </c>
      <c r="AM33" s="1">
        <f t="shared" si="5"/>
        <v>99254.989999999991</v>
      </c>
      <c r="AN33" s="8">
        <f t="shared" si="6"/>
        <v>-1.3096723705530167E-10</v>
      </c>
      <c r="AP33" t="s">
        <v>103</v>
      </c>
      <c r="AQ33" t="s">
        <v>103</v>
      </c>
    </row>
    <row r="34" spans="1:43" x14ac:dyDescent="0.25">
      <c r="A34" s="5">
        <v>41913</v>
      </c>
      <c r="B34" s="5">
        <v>41883</v>
      </c>
      <c r="C34" s="4" t="s">
        <v>87</v>
      </c>
      <c r="D34" s="1">
        <f t="shared" si="7"/>
        <v>545140.27000000025</v>
      </c>
      <c r="E34" s="1">
        <v>58233.03999999979</v>
      </c>
      <c r="F34" s="1">
        <v>4908.2300000000305</v>
      </c>
      <c r="G34" s="1">
        <v>312660.93000000081</v>
      </c>
      <c r="H34" s="1">
        <v>0</v>
      </c>
      <c r="I34" s="1">
        <v>0</v>
      </c>
      <c r="J34" s="1">
        <v>0</v>
      </c>
      <c r="K34" s="1">
        <v>1140.3600000000001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163982.67999999967</v>
      </c>
      <c r="T34" s="1">
        <v>0</v>
      </c>
      <c r="U34" s="1">
        <v>0</v>
      </c>
      <c r="V34" s="1">
        <v>0</v>
      </c>
      <c r="W34" s="1">
        <v>1705.69</v>
      </c>
      <c r="X34" s="1">
        <v>2509.34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J34" s="1">
        <v>40626.22</v>
      </c>
      <c r="AK34" s="1">
        <v>5678.05</v>
      </c>
      <c r="AL34" s="1">
        <v>11928.77</v>
      </c>
      <c r="AM34" s="1">
        <f t="shared" si="5"/>
        <v>58233.040000000008</v>
      </c>
      <c r="AN34" s="8">
        <f t="shared" si="6"/>
        <v>2.1827872842550278E-10</v>
      </c>
      <c r="AP34" t="s">
        <v>103</v>
      </c>
      <c r="AQ34" t="s">
        <v>103</v>
      </c>
    </row>
    <row r="35" spans="1:43" x14ac:dyDescent="0.25">
      <c r="A35" s="5">
        <v>41944</v>
      </c>
      <c r="B35" s="5">
        <v>41913</v>
      </c>
      <c r="C35" s="4" t="s">
        <v>88</v>
      </c>
      <c r="D35" s="1">
        <f t="shared" si="7"/>
        <v>431025.45999999961</v>
      </c>
      <c r="E35" s="1">
        <v>54035.169999999693</v>
      </c>
      <c r="F35" s="1">
        <v>4792.7800000000416</v>
      </c>
      <c r="G35" s="1">
        <v>232864.77999999988</v>
      </c>
      <c r="H35" s="1">
        <v>0</v>
      </c>
      <c r="I35" s="1">
        <v>0</v>
      </c>
      <c r="J35" s="1">
        <v>0</v>
      </c>
      <c r="K35" s="1">
        <v>1319.6800000000003</v>
      </c>
      <c r="L35" s="1">
        <v>0</v>
      </c>
      <c r="M35" s="1">
        <v>-8.15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133806.45000000001</v>
      </c>
      <c r="T35" s="1">
        <v>-0.28000000000000003</v>
      </c>
      <c r="U35" s="1">
        <v>0</v>
      </c>
      <c r="V35" s="1">
        <v>0</v>
      </c>
      <c r="W35" s="1">
        <v>1705.69</v>
      </c>
      <c r="X35" s="1">
        <v>2509.34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J35" s="1">
        <v>41671.629999999997</v>
      </c>
      <c r="AK35" s="1">
        <v>5194.62</v>
      </c>
      <c r="AL35" s="1">
        <v>7168.92</v>
      </c>
      <c r="AM35" s="1">
        <f t="shared" si="5"/>
        <v>54035.17</v>
      </c>
      <c r="AN35" s="8">
        <f t="shared" si="6"/>
        <v>3.0559021979570389E-10</v>
      </c>
      <c r="AP35" t="s">
        <v>104</v>
      </c>
      <c r="AQ35" t="s">
        <v>105</v>
      </c>
    </row>
    <row r="36" spans="1:43" x14ac:dyDescent="0.25">
      <c r="A36" s="5">
        <v>41974</v>
      </c>
      <c r="B36" s="5">
        <v>41944</v>
      </c>
      <c r="C36" s="4" t="s">
        <v>89</v>
      </c>
      <c r="D36" s="1">
        <f t="shared" si="7"/>
        <v>493037.14999999991</v>
      </c>
      <c r="E36" s="1">
        <v>52953.89999999971</v>
      </c>
      <c r="F36" s="1">
        <v>5595.460000000051</v>
      </c>
      <c r="G36" s="1">
        <v>284638.48000000056</v>
      </c>
      <c r="H36" s="1">
        <v>0</v>
      </c>
      <c r="I36" s="1">
        <v>0</v>
      </c>
      <c r="J36" s="1">
        <v>0</v>
      </c>
      <c r="K36" s="1">
        <v>1275.1999999999998</v>
      </c>
      <c r="L36" s="1">
        <v>0</v>
      </c>
      <c r="M36" s="1">
        <v>-41.49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144401.60999999952</v>
      </c>
      <c r="T36" s="1">
        <v>-1.04</v>
      </c>
      <c r="U36" s="1">
        <v>0</v>
      </c>
      <c r="V36" s="1">
        <v>0</v>
      </c>
      <c r="W36" s="1">
        <v>1705.69</v>
      </c>
      <c r="X36" s="1">
        <v>2509.34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J36" s="1">
        <v>38448.269999999997</v>
      </c>
      <c r="AK36" s="1">
        <v>5578.36</v>
      </c>
      <c r="AL36" s="1">
        <v>8927.27</v>
      </c>
      <c r="AM36" s="1">
        <f t="shared" si="5"/>
        <v>52953.899999999994</v>
      </c>
      <c r="AN36" s="8">
        <f t="shared" si="6"/>
        <v>2.8376234695315361E-10</v>
      </c>
      <c r="AP36" t="s">
        <v>43</v>
      </c>
      <c r="AQ36" t="s">
        <v>105</v>
      </c>
    </row>
    <row r="37" spans="1:43" x14ac:dyDescent="0.25">
      <c r="A37" s="5">
        <v>42005</v>
      </c>
      <c r="B37" s="5">
        <v>41974</v>
      </c>
      <c r="C37" s="4" t="s">
        <v>90</v>
      </c>
      <c r="D37" s="1">
        <f t="shared" si="7"/>
        <v>491732.80000000104</v>
      </c>
      <c r="E37" s="1">
        <v>56487.979999999814</v>
      </c>
      <c r="F37" s="1">
        <v>5604.9000000000333</v>
      </c>
      <c r="G37" s="1">
        <v>274751.01000000141</v>
      </c>
      <c r="H37" s="1">
        <v>0</v>
      </c>
      <c r="I37" s="1">
        <v>0</v>
      </c>
      <c r="J37" s="1">
        <v>0</v>
      </c>
      <c r="K37" s="1">
        <v>1701.7799999999993</v>
      </c>
      <c r="L37" s="1">
        <v>0</v>
      </c>
      <c r="M37" s="1">
        <v>-24.83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148997.63999999981</v>
      </c>
      <c r="T37" s="1">
        <v>-0.71</v>
      </c>
      <c r="U37" s="1">
        <v>0</v>
      </c>
      <c r="V37" s="1">
        <v>0</v>
      </c>
      <c r="W37" s="1">
        <v>1705.69</v>
      </c>
      <c r="X37" s="1">
        <v>2509.34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J37" s="1">
        <v>40377.550000000003</v>
      </c>
      <c r="AK37" s="1">
        <v>7556.83</v>
      </c>
      <c r="AL37" s="1">
        <v>8553.6</v>
      </c>
      <c r="AM37" s="1">
        <f t="shared" si="5"/>
        <v>56487.98</v>
      </c>
      <c r="AN37" s="8">
        <f t="shared" si="6"/>
        <v>1.8917489796876907E-10</v>
      </c>
      <c r="AP37" t="s">
        <v>43</v>
      </c>
      <c r="AQ37" t="s">
        <v>105</v>
      </c>
    </row>
    <row r="38" spans="1:43" x14ac:dyDescent="0.25">
      <c r="A38" s="5"/>
      <c r="B38" s="5"/>
      <c r="C38" s="4"/>
      <c r="D38" s="9">
        <f t="shared" ref="D38:AF38" si="8">SUM(D26:D37)</f>
        <v>6359714.6899999939</v>
      </c>
      <c r="E38" s="9">
        <f t="shared" si="8"/>
        <v>883543.62999999931</v>
      </c>
      <c r="F38" s="9">
        <f t="shared" si="8"/>
        <v>90094.520000000601</v>
      </c>
      <c r="G38" s="9">
        <f t="shared" si="8"/>
        <v>3560503.129999999</v>
      </c>
      <c r="H38" s="9">
        <f t="shared" si="8"/>
        <v>0</v>
      </c>
      <c r="I38" s="9">
        <f t="shared" si="8"/>
        <v>0</v>
      </c>
      <c r="J38" s="9">
        <f t="shared" si="8"/>
        <v>0</v>
      </c>
      <c r="K38" s="9">
        <f t="shared" si="8"/>
        <v>13317.719999999998</v>
      </c>
      <c r="L38" s="9">
        <f t="shared" si="8"/>
        <v>0</v>
      </c>
      <c r="M38" s="9">
        <f t="shared" si="8"/>
        <v>-1099.72</v>
      </c>
      <c r="N38" s="9">
        <f t="shared" si="8"/>
        <v>0</v>
      </c>
      <c r="O38" s="9">
        <f t="shared" si="8"/>
        <v>0</v>
      </c>
      <c r="P38" s="9">
        <f t="shared" si="8"/>
        <v>0</v>
      </c>
      <c r="Q38" s="9">
        <f t="shared" si="8"/>
        <v>0</v>
      </c>
      <c r="R38" s="9">
        <f t="shared" si="8"/>
        <v>0</v>
      </c>
      <c r="S38" s="9">
        <f t="shared" si="8"/>
        <v>1765950.4699999948</v>
      </c>
      <c r="T38" s="9">
        <f t="shared" si="8"/>
        <v>-52.820000000000007</v>
      </c>
      <c r="U38" s="9">
        <f t="shared" si="8"/>
        <v>0</v>
      </c>
      <c r="V38" s="9">
        <f t="shared" si="8"/>
        <v>0</v>
      </c>
      <c r="W38" s="9">
        <f t="shared" si="8"/>
        <v>19619.280000000002</v>
      </c>
      <c r="X38" s="9">
        <f t="shared" si="8"/>
        <v>27838.48</v>
      </c>
      <c r="Y38" s="9">
        <f t="shared" si="8"/>
        <v>0</v>
      </c>
      <c r="Z38" s="9">
        <f t="shared" si="8"/>
        <v>0</v>
      </c>
      <c r="AA38" s="9">
        <f t="shared" si="8"/>
        <v>0</v>
      </c>
      <c r="AB38" s="9">
        <f t="shared" si="8"/>
        <v>0</v>
      </c>
      <c r="AC38" s="9">
        <f t="shared" si="8"/>
        <v>0</v>
      </c>
      <c r="AD38" s="9">
        <f t="shared" si="8"/>
        <v>0</v>
      </c>
      <c r="AE38" s="9">
        <f t="shared" si="8"/>
        <v>0</v>
      </c>
      <c r="AF38" s="9">
        <f t="shared" si="8"/>
        <v>0</v>
      </c>
      <c r="AJ38" s="9">
        <f>SUM(AJ26:AJ37)</f>
        <v>675149.91</v>
      </c>
      <c r="AK38" s="9">
        <f>SUM(AK26:AK37)</f>
        <v>102489.7</v>
      </c>
      <c r="AL38" s="9">
        <f>SUM(AL26:AL37)</f>
        <v>105904.02000000002</v>
      </c>
      <c r="AM38" s="9">
        <f>SUM(AM26:AM37)</f>
        <v>883543.63000000012</v>
      </c>
      <c r="AN38" s="9">
        <f>SUM(AN26:AN37)</f>
        <v>7.7125150710344315E-10</v>
      </c>
    </row>
    <row r="40" spans="1:43" x14ac:dyDescent="0.25">
      <c r="A40" s="5">
        <v>42036</v>
      </c>
      <c r="B40" s="5">
        <v>42005</v>
      </c>
      <c r="C40" s="4" t="s">
        <v>91</v>
      </c>
      <c r="D40" s="1">
        <f t="shared" ref="D40:D51" si="9">SUM(E40:AF40)</f>
        <v>567215.8800000014</v>
      </c>
      <c r="E40" s="1">
        <v>58863.47999999977</v>
      </c>
      <c r="F40" s="1">
        <v>6156.5400000000382</v>
      </c>
      <c r="G40" s="1">
        <v>341030.6100000015</v>
      </c>
      <c r="H40" s="1">
        <v>0</v>
      </c>
      <c r="I40" s="1">
        <v>0</v>
      </c>
      <c r="J40" s="1">
        <v>0</v>
      </c>
      <c r="K40" s="1">
        <v>407.46999999999997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156641.42000000019</v>
      </c>
      <c r="T40" s="1">
        <v>0</v>
      </c>
      <c r="U40" s="1">
        <v>0</v>
      </c>
      <c r="V40" s="1">
        <v>0</v>
      </c>
      <c r="W40" s="1">
        <v>1733.08</v>
      </c>
      <c r="X40" s="1">
        <v>2383.2799999999997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J40" s="1">
        <v>38662.269999999997</v>
      </c>
      <c r="AK40" s="1">
        <v>9430.58</v>
      </c>
      <c r="AL40" s="1">
        <v>10770.63</v>
      </c>
      <c r="AM40" s="1">
        <f t="shared" ref="AM40:AM43" si="10">SUM(AJ40:AL40)</f>
        <v>58863.479999999996</v>
      </c>
      <c r="AN40" s="8">
        <f t="shared" ref="AN40" si="11">+AM40-E40</f>
        <v>2.255546860396862E-10</v>
      </c>
      <c r="AP40" t="s">
        <v>43</v>
      </c>
      <c r="AQ40" t="s">
        <v>103</v>
      </c>
    </row>
    <row r="41" spans="1:43" x14ac:dyDescent="0.25">
      <c r="A41" s="5">
        <v>42064</v>
      </c>
      <c r="B41" s="5">
        <v>42036</v>
      </c>
      <c r="C41" s="4" t="s">
        <v>92</v>
      </c>
      <c r="D41" s="1">
        <f t="shared" si="9"/>
        <v>528529.46000000334</v>
      </c>
      <c r="E41" s="1">
        <v>64640.239999999729</v>
      </c>
      <c r="F41" s="1">
        <v>8144.9800000000678</v>
      </c>
      <c r="G41" s="1">
        <v>312117.15000000363</v>
      </c>
      <c r="H41" s="1">
        <v>0</v>
      </c>
      <c r="I41" s="1">
        <v>0</v>
      </c>
      <c r="J41" s="1">
        <v>0</v>
      </c>
      <c r="K41" s="1">
        <v>1616.38</v>
      </c>
      <c r="L41" s="1">
        <v>0</v>
      </c>
      <c r="M41" s="1">
        <v>-56.65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137954.59999999992</v>
      </c>
      <c r="T41" s="1">
        <v>-3.6000000000000005</v>
      </c>
      <c r="U41" s="1">
        <v>0</v>
      </c>
      <c r="V41" s="1">
        <v>0</v>
      </c>
      <c r="W41" s="1">
        <v>1733.08</v>
      </c>
      <c r="X41" s="1">
        <v>2383.2799999999997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J41" s="1">
        <v>36814.18</v>
      </c>
      <c r="AK41" s="1">
        <v>21986.99</v>
      </c>
      <c r="AL41" s="1">
        <v>5839.07</v>
      </c>
      <c r="AM41" s="1">
        <f t="shared" si="10"/>
        <v>64640.24</v>
      </c>
      <c r="AN41" s="8">
        <f>+AM41-E41</f>
        <v>2.6921043172478676E-10</v>
      </c>
    </row>
    <row r="42" spans="1:43" x14ac:dyDescent="0.25">
      <c r="A42" s="5">
        <v>42095</v>
      </c>
      <c r="B42" s="5">
        <v>42064</v>
      </c>
      <c r="C42" s="4" t="s">
        <v>93</v>
      </c>
      <c r="D42" s="1">
        <f t="shared" si="9"/>
        <v>546170.00000000268</v>
      </c>
      <c r="E42" s="1">
        <v>68135.319999999716</v>
      </c>
      <c r="F42" s="1">
        <v>8810.5600000000813</v>
      </c>
      <c r="G42" s="1">
        <v>319625.54000000289</v>
      </c>
      <c r="H42" s="1">
        <v>0</v>
      </c>
      <c r="I42" s="1">
        <v>0</v>
      </c>
      <c r="J42" s="1">
        <v>0</v>
      </c>
      <c r="K42" s="1">
        <v>1103.9900000000002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144378.23000000001</v>
      </c>
      <c r="T42" s="1">
        <v>0</v>
      </c>
      <c r="U42" s="1">
        <v>0</v>
      </c>
      <c r="V42" s="1">
        <v>0</v>
      </c>
      <c r="W42" s="1">
        <v>1733.08</v>
      </c>
      <c r="X42" s="1">
        <v>2383.2799999999997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J42" s="1">
        <v>49833.96</v>
      </c>
      <c r="AK42" s="1">
        <v>8401.43</v>
      </c>
      <c r="AL42" s="1">
        <v>9899.93</v>
      </c>
      <c r="AM42" s="1">
        <f t="shared" si="10"/>
        <v>68135.320000000007</v>
      </c>
      <c r="AN42" s="8">
        <f>+AM42-E42</f>
        <v>2.9103830456733704E-10</v>
      </c>
    </row>
    <row r="43" spans="1:43" x14ac:dyDescent="0.25">
      <c r="A43" s="5">
        <v>42125</v>
      </c>
      <c r="B43" s="5">
        <v>42095</v>
      </c>
      <c r="C43" s="4" t="s">
        <v>110</v>
      </c>
      <c r="D43" s="1">
        <f t="shared" si="9"/>
        <v>395974.53999999858</v>
      </c>
      <c r="E43" s="1">
        <f>[1]Summary!$E$2710</f>
        <v>48744.429999999746</v>
      </c>
      <c r="F43" s="1">
        <f>[1]Summary!$F$2710</f>
        <v>5761.6500000000287</v>
      </c>
      <c r="G43" s="1">
        <f>[1]Summary!$G$2710</f>
        <v>213827.45999999912</v>
      </c>
      <c r="H43" s="1">
        <f>[1]Summary!H2710</f>
        <v>0</v>
      </c>
      <c r="I43" s="1">
        <f>[1]Summary!I2710</f>
        <v>0</v>
      </c>
      <c r="J43" s="1">
        <f>[1]Summary!J2710</f>
        <v>0</v>
      </c>
      <c r="K43" s="1">
        <f>[1]Summary!$K$2710</f>
        <v>912.59</v>
      </c>
      <c r="L43" s="1">
        <f>[1]Summary!$L$2710</f>
        <v>0</v>
      </c>
      <c r="M43" s="1">
        <f>[1]Summary!$M$2710</f>
        <v>-8.83</v>
      </c>
      <c r="N43" s="1">
        <f>[1]Summary!$N$2710</f>
        <v>0</v>
      </c>
      <c r="O43" s="1">
        <f>[1]Summary!O2710</f>
        <v>0</v>
      </c>
      <c r="P43" s="1">
        <f>[1]Summary!P2710</f>
        <v>0</v>
      </c>
      <c r="Q43" s="1">
        <f>[1]Summary!Q2710</f>
        <v>0</v>
      </c>
      <c r="R43" s="1">
        <f>[1]Summary!R2710</f>
        <v>0</v>
      </c>
      <c r="S43" s="1">
        <f>[1]Summary!$S$2710</f>
        <v>122621.90999999967</v>
      </c>
      <c r="T43" s="1">
        <f>[1]Summary!$T$2710</f>
        <v>-1.03</v>
      </c>
      <c r="U43" s="1">
        <f>[1]Summary!U2710</f>
        <v>0</v>
      </c>
      <c r="V43" s="1">
        <f>[1]Summary!V2710</f>
        <v>0</v>
      </c>
      <c r="W43" s="1">
        <f>[1]Summary!W2710</f>
        <v>1733.08</v>
      </c>
      <c r="X43" s="1">
        <f>[1]Summary!X2710</f>
        <v>2383.2799999999997</v>
      </c>
      <c r="Y43" s="1">
        <f>[1]Summary!Y2710</f>
        <v>0</v>
      </c>
      <c r="Z43" s="1">
        <f>[1]Summary!Z2710</f>
        <v>0</v>
      </c>
      <c r="AA43" s="1">
        <f>[1]Summary!AA2710</f>
        <v>0</v>
      </c>
      <c r="AB43" s="1">
        <f>[1]Summary!AB2710</f>
        <v>0</v>
      </c>
      <c r="AC43" s="1">
        <f>[1]Summary!AC2710</f>
        <v>0</v>
      </c>
      <c r="AD43" s="1">
        <f>[1]Summary!AD2710</f>
        <v>0</v>
      </c>
      <c r="AE43" s="1">
        <f>[1]Summary!AE2710</f>
        <v>0</v>
      </c>
      <c r="AF43" s="1">
        <f>[1]Summary!AF2710</f>
        <v>0</v>
      </c>
      <c r="AJ43" s="1">
        <v>36764.49</v>
      </c>
      <c r="AK43" s="1">
        <v>5517.4100000000008</v>
      </c>
      <c r="AL43" s="1">
        <v>6462.53</v>
      </c>
      <c r="AM43" s="1">
        <f t="shared" si="10"/>
        <v>48744.43</v>
      </c>
      <c r="AN43" s="8">
        <f>+AM43-E43</f>
        <v>2.5465851649641991E-10</v>
      </c>
    </row>
    <row r="44" spans="1:43" x14ac:dyDescent="0.25">
      <c r="A44" s="5">
        <v>42156</v>
      </c>
      <c r="B44" s="5">
        <v>42125</v>
      </c>
      <c r="C44" s="4" t="s">
        <v>111</v>
      </c>
      <c r="D44" s="1">
        <f t="shared" si="9"/>
        <v>473987.8100000011</v>
      </c>
      <c r="E44" s="1">
        <f>[2]Summary!$E$2616</f>
        <v>55782.089999999778</v>
      </c>
      <c r="F44" s="1">
        <f>[2]Summary!$F$2616</f>
        <v>5515.700000000038</v>
      </c>
      <c r="G44" s="1">
        <f>[2]Summary!$G$2616</f>
        <v>264609.4500000017</v>
      </c>
      <c r="H44" s="1">
        <f>[2]Summary!H2616</f>
        <v>0</v>
      </c>
      <c r="I44" s="1">
        <f>[2]Summary!I2616</f>
        <v>0</v>
      </c>
      <c r="J44" s="1">
        <f>[2]Summary!J2616</f>
        <v>0</v>
      </c>
      <c r="K44" s="1">
        <f>[2]Summary!K2616</f>
        <v>744.4799999999999</v>
      </c>
      <c r="L44" s="1">
        <f>[2]Summary!L2616</f>
        <v>0</v>
      </c>
      <c r="M44" s="1">
        <f>[2]Summary!M2616</f>
        <v>-37.03</v>
      </c>
      <c r="N44" s="1">
        <f>[2]Summary!N2616</f>
        <v>0</v>
      </c>
      <c r="O44" s="1">
        <f>[2]Summary!O2616</f>
        <v>0</v>
      </c>
      <c r="P44" s="1">
        <f>[2]Summary!P2616</f>
        <v>0</v>
      </c>
      <c r="Q44" s="1">
        <f>[2]Summary!Q2616</f>
        <v>0</v>
      </c>
      <c r="R44" s="1">
        <f>[2]Summary!R2616</f>
        <v>0</v>
      </c>
      <c r="S44" s="1">
        <f>[2]Summary!S2616</f>
        <v>143257.30999999956</v>
      </c>
      <c r="T44" s="1">
        <f>[2]Summary!T2616</f>
        <v>-0.54999999999999993</v>
      </c>
      <c r="U44" s="1">
        <f>[2]Summary!U2616</f>
        <v>0</v>
      </c>
      <c r="V44" s="1">
        <f>[2]Summary!V2616</f>
        <v>0</v>
      </c>
      <c r="W44" s="1">
        <f>[2]Summary!W2616</f>
        <v>1733.08</v>
      </c>
      <c r="X44" s="1">
        <f>[2]Summary!X2616</f>
        <v>2383.2799999999997</v>
      </c>
      <c r="Y44" s="1">
        <f>[2]Summary!Y2616</f>
        <v>0</v>
      </c>
      <c r="Z44" s="1">
        <f>[2]Summary!Z2616</f>
        <v>0</v>
      </c>
      <c r="AA44" s="1">
        <f>[2]Summary!AA2616</f>
        <v>0</v>
      </c>
      <c r="AB44" s="1">
        <f>[2]Summary!AB2616</f>
        <v>0</v>
      </c>
      <c r="AC44" s="1">
        <f>[2]Summary!AC2616</f>
        <v>0</v>
      </c>
      <c r="AD44" s="1">
        <f>[2]Summary!AD2616</f>
        <v>0</v>
      </c>
      <c r="AE44" s="1">
        <f>[2]Summary!AE2616</f>
        <v>0</v>
      </c>
      <c r="AF44" s="1">
        <f>[2]Summary!AF2616</f>
        <v>0</v>
      </c>
      <c r="AJ44" s="1">
        <v>41630.959999999999</v>
      </c>
      <c r="AK44" s="1">
        <v>4264.2400000000061</v>
      </c>
      <c r="AL44" s="1">
        <v>9886.89</v>
      </c>
      <c r="AM44" s="1">
        <f t="shared" ref="AM44" si="12">SUM(AJ44:AL44)</f>
        <v>55782.090000000004</v>
      </c>
      <c r="AN44" s="8">
        <f>+AM44-E44</f>
        <v>2.255546860396862E-10</v>
      </c>
    </row>
    <row r="45" spans="1:43" x14ac:dyDescent="0.25">
      <c r="A45" s="5">
        <v>42186</v>
      </c>
      <c r="B45" s="5">
        <v>42156</v>
      </c>
      <c r="C45" s="4" t="s">
        <v>112</v>
      </c>
      <c r="D45" s="1">
        <f t="shared" si="9"/>
        <v>525540.68000000017</v>
      </c>
      <c r="E45" s="1">
        <f>[3]Summary!E2025</f>
        <v>60653.500000000022</v>
      </c>
      <c r="F45" s="1">
        <f>[3]Summary!F2025</f>
        <v>5038.6400000000431</v>
      </c>
      <c r="G45" s="1">
        <f>[3]Summary!G2025</f>
        <v>291258.46999999997</v>
      </c>
      <c r="H45" s="1">
        <f>[3]Summary!H2025</f>
        <v>0</v>
      </c>
      <c r="I45" s="1">
        <f>[3]Summary!I2025</f>
        <v>0</v>
      </c>
      <c r="J45" s="1">
        <f>[3]Summary!J2025</f>
        <v>0</v>
      </c>
      <c r="K45" s="1">
        <f>[3]Summary!K2025</f>
        <v>859.4899999999999</v>
      </c>
      <c r="L45" s="1">
        <f>[3]Summary!L2025</f>
        <v>0</v>
      </c>
      <c r="M45" s="1">
        <f>[3]Summary!M2025</f>
        <v>0</v>
      </c>
      <c r="N45" s="1">
        <f>[3]Summary!N2025</f>
        <v>0</v>
      </c>
      <c r="O45" s="1">
        <f>[3]Summary!O2025</f>
        <v>0</v>
      </c>
      <c r="P45" s="1">
        <f>[3]Summary!P2025</f>
        <v>0</v>
      </c>
      <c r="Q45" s="1">
        <f>[3]Summary!Q2025</f>
        <v>0</v>
      </c>
      <c r="R45" s="1">
        <f>[3]Summary!R2025</f>
        <v>0</v>
      </c>
      <c r="S45" s="1">
        <f>[3]Summary!S2025</f>
        <v>163429.41000000018</v>
      </c>
      <c r="T45" s="1">
        <f>[3]Summary!T2025</f>
        <v>0</v>
      </c>
      <c r="U45" s="1">
        <f>[3]Summary!U2025</f>
        <v>0</v>
      </c>
      <c r="V45" s="1">
        <f>[3]Summary!V2025</f>
        <v>0</v>
      </c>
      <c r="W45" s="1">
        <f>[3]Summary!W2025</f>
        <v>1831.6</v>
      </c>
      <c r="X45" s="1">
        <f>[3]Summary!X2025</f>
        <v>2469.5700000000002</v>
      </c>
      <c r="Y45" s="1">
        <f>[3]Summary!Y2025</f>
        <v>0</v>
      </c>
      <c r="Z45" s="1">
        <f>[3]Summary!Z2025</f>
        <v>0</v>
      </c>
      <c r="AA45" s="1">
        <f>[3]Summary!AA2025</f>
        <v>0</v>
      </c>
      <c r="AB45" s="1">
        <f>[3]Summary!AB2025</f>
        <v>0</v>
      </c>
      <c r="AC45" s="1">
        <f>[3]Summary!AC2025</f>
        <v>0</v>
      </c>
      <c r="AD45" s="1">
        <f>[3]Summary!AD2025</f>
        <v>0</v>
      </c>
      <c r="AE45" s="1">
        <f>[3]Summary!AE2025</f>
        <v>0</v>
      </c>
      <c r="AF45" s="1">
        <f>[3]Summary!AF2025</f>
        <v>0</v>
      </c>
      <c r="AJ45" s="1">
        <v>41883.680000000015</v>
      </c>
      <c r="AK45" s="1">
        <v>3919.1099999999951</v>
      </c>
      <c r="AL45" s="1">
        <v>14850.71</v>
      </c>
      <c r="AM45" s="1">
        <f t="shared" ref="AM45:AM47" si="13">SUM(AJ45:AL45)</f>
        <v>60653.500000000007</v>
      </c>
      <c r="AN45" s="8">
        <f t="shared" ref="AN45:AN47" si="14">+AM45-E45</f>
        <v>0</v>
      </c>
    </row>
    <row r="46" spans="1:43" x14ac:dyDescent="0.25">
      <c r="A46" s="5">
        <v>42217</v>
      </c>
      <c r="B46" s="5">
        <v>42186</v>
      </c>
      <c r="C46" s="4" t="s">
        <v>113</v>
      </c>
      <c r="D46" s="1">
        <f t="shared" si="9"/>
        <v>596236.50999999978</v>
      </c>
      <c r="E46" s="1">
        <f>[4]Summary!E1879</f>
        <v>63314.929999999906</v>
      </c>
      <c r="F46" s="1">
        <f>[4]Summary!F1879</f>
        <v>6103.9900000000225</v>
      </c>
      <c r="G46" s="1">
        <f>[4]Summary!G1879</f>
        <v>330341.27999999974</v>
      </c>
      <c r="H46" s="1">
        <f>[4]Summary!H1879</f>
        <v>0</v>
      </c>
      <c r="I46" s="1">
        <f>[4]Summary!I1879</f>
        <v>0</v>
      </c>
      <c r="J46" s="1">
        <f>[4]Summary!J1879</f>
        <v>0</v>
      </c>
      <c r="K46" s="1">
        <f>[4]Summary!K1879</f>
        <v>1533.5999999999997</v>
      </c>
      <c r="L46" s="1">
        <f>[4]Summary!L1879</f>
        <v>0</v>
      </c>
      <c r="M46" s="1">
        <f>[4]Summary!M1879</f>
        <v>-5.72</v>
      </c>
      <c r="N46" s="1">
        <f>[4]Summary!N1879</f>
        <v>0</v>
      </c>
      <c r="O46" s="1">
        <f>[4]Summary!O1879</f>
        <v>0</v>
      </c>
      <c r="P46" s="1">
        <f>[4]Summary!P1879</f>
        <v>0</v>
      </c>
      <c r="Q46" s="1">
        <f>[4]Summary!Q1879</f>
        <v>0</v>
      </c>
      <c r="R46" s="1">
        <f>[4]Summary!R1879</f>
        <v>0</v>
      </c>
      <c r="S46" s="1">
        <f>[4]Summary!S1879</f>
        <v>190647.34000000011</v>
      </c>
      <c r="T46" s="1">
        <f>[4]Summary!T1879</f>
        <v>-0.08</v>
      </c>
      <c r="U46" s="1">
        <f>[4]Summary!U1879</f>
        <v>0</v>
      </c>
      <c r="V46" s="1">
        <f>[4]Summary!V1879</f>
        <v>0</v>
      </c>
      <c r="W46" s="1">
        <f>[4]Summary!W1879</f>
        <v>1831.6</v>
      </c>
      <c r="X46" s="1">
        <f>[4]Summary!X1879</f>
        <v>2469.5700000000002</v>
      </c>
      <c r="Y46" s="1">
        <f>[4]Summary!Y1879</f>
        <v>0</v>
      </c>
      <c r="Z46" s="1">
        <f>[4]Summary!Z1879</f>
        <v>0</v>
      </c>
      <c r="AA46" s="1">
        <f>[4]Summary!AA1879</f>
        <v>0</v>
      </c>
      <c r="AB46" s="1">
        <f>[4]Summary!AB1879</f>
        <v>0</v>
      </c>
      <c r="AC46" s="1">
        <f>[4]Summary!AC1879</f>
        <v>0</v>
      </c>
      <c r="AD46" s="1">
        <f>[4]Summary!AD1879</f>
        <v>0</v>
      </c>
      <c r="AE46" s="1">
        <f>[4]Summary!AE1879</f>
        <v>0</v>
      </c>
      <c r="AF46" s="1">
        <f>[4]Summary!AF1879</f>
        <v>0</v>
      </c>
      <c r="AJ46" s="1">
        <v>43212.959999999999</v>
      </c>
      <c r="AK46" s="1">
        <v>3148.1199999999953</v>
      </c>
      <c r="AL46" s="1">
        <v>16953.849999999999</v>
      </c>
      <c r="AM46" s="1">
        <f t="shared" si="13"/>
        <v>63314.929999999993</v>
      </c>
      <c r="AN46" s="8">
        <f t="shared" si="14"/>
        <v>8.7311491370201111E-11</v>
      </c>
    </row>
    <row r="47" spans="1:43" x14ac:dyDescent="0.25">
      <c r="A47" s="5">
        <v>42248</v>
      </c>
      <c r="B47" s="5">
        <v>42217</v>
      </c>
      <c r="C47" s="4" t="s">
        <v>114</v>
      </c>
      <c r="D47" s="1">
        <f t="shared" si="9"/>
        <v>565441.48999999953</v>
      </c>
      <c r="E47" s="1">
        <f>[5]Summary!$E$1921</f>
        <v>61298.769999999844</v>
      </c>
      <c r="F47" s="1">
        <f>[5]Summary!$F$1921</f>
        <v>5637.4800000000369</v>
      </c>
      <c r="G47" s="1">
        <f>[5]Summary!$G$1921</f>
        <v>301127.33999999962</v>
      </c>
      <c r="H47" s="1">
        <f>[5]Summary!H1921</f>
        <v>0</v>
      </c>
      <c r="I47" s="1">
        <f>[5]Summary!I1921</f>
        <v>0</v>
      </c>
      <c r="J47" s="1">
        <f>[5]Summary!J1921</f>
        <v>0</v>
      </c>
      <c r="K47" s="1">
        <f>[5]Summary!K1921</f>
        <v>2474.0199999999995</v>
      </c>
      <c r="L47" s="1">
        <f>[5]Summary!L1921</f>
        <v>0</v>
      </c>
      <c r="M47" s="1">
        <f>[5]Summary!M1921</f>
        <v>-2.1</v>
      </c>
      <c r="N47" s="1">
        <f>[5]Summary!$N$1921</f>
        <v>0</v>
      </c>
      <c r="O47" s="1">
        <f>[5]Summary!O1921</f>
        <v>0</v>
      </c>
      <c r="P47" s="1">
        <f>[5]Summary!P1921</f>
        <v>0</v>
      </c>
      <c r="Q47" s="1">
        <f>[5]Summary!Q1921</f>
        <v>0</v>
      </c>
      <c r="R47" s="1">
        <f>[5]Summary!R1921</f>
        <v>0</v>
      </c>
      <c r="S47" s="1">
        <f>[5]Summary!S1921</f>
        <v>190604.87000000008</v>
      </c>
      <c r="T47" s="1">
        <f>[5]Summary!T1921</f>
        <v>-0.06</v>
      </c>
      <c r="U47" s="1">
        <f>[5]Summary!U1921</f>
        <v>0</v>
      </c>
      <c r="V47" s="1">
        <f>[5]Summary!V1921</f>
        <v>0</v>
      </c>
      <c r="W47" s="1">
        <f>[5]Summary!W1921</f>
        <v>1831.6</v>
      </c>
      <c r="X47" s="1">
        <f>[5]Summary!X1921</f>
        <v>2469.5700000000002</v>
      </c>
      <c r="Y47" s="1">
        <f>[5]Summary!Y1921</f>
        <v>0</v>
      </c>
      <c r="Z47" s="1">
        <f>[5]Summary!Z1921</f>
        <v>0</v>
      </c>
      <c r="AA47" s="1">
        <f>[5]Summary!AA1921</f>
        <v>0</v>
      </c>
      <c r="AB47" s="1">
        <f>[5]Summary!AB1921</f>
        <v>0</v>
      </c>
      <c r="AC47" s="1">
        <f>[5]Summary!AC1921</f>
        <v>0</v>
      </c>
      <c r="AD47" s="1">
        <f>[5]Summary!AD1921</f>
        <v>0</v>
      </c>
      <c r="AE47" s="1">
        <f>[5]Summary!AE1921</f>
        <v>0</v>
      </c>
      <c r="AF47" s="1">
        <f>[5]Summary!AF1921</f>
        <v>0</v>
      </c>
      <c r="AJ47" s="1">
        <v>43244.04</v>
      </c>
      <c r="AK47" s="1">
        <v>2696.5299999999988</v>
      </c>
      <c r="AL47" s="1">
        <v>15358.2</v>
      </c>
      <c r="AM47" s="1">
        <f t="shared" si="13"/>
        <v>61298.770000000004</v>
      </c>
      <c r="AN47" s="8">
        <f t="shared" si="14"/>
        <v>1.6007106751203537E-10</v>
      </c>
    </row>
    <row r="48" spans="1:43" x14ac:dyDescent="0.25">
      <c r="A48" s="5">
        <v>42278</v>
      </c>
      <c r="B48" s="5">
        <v>42248</v>
      </c>
      <c r="C48" s="4" t="s">
        <v>115</v>
      </c>
      <c r="D48" s="1">
        <f t="shared" si="9"/>
        <v>563383.9100000005</v>
      </c>
      <c r="E48" s="1">
        <f>[6]Summary!$E$2168</f>
        <v>61878.44999999999</v>
      </c>
      <c r="F48" s="1">
        <f>[6]Summary!$F$2168</f>
        <v>5918.6500000000306</v>
      </c>
      <c r="G48" s="1">
        <f>[6]Summary!$G$2168</f>
        <v>305835.80000000016</v>
      </c>
      <c r="H48" s="1">
        <f>[6]Summary!$H$2168</f>
        <v>0</v>
      </c>
      <c r="I48" s="1">
        <f>[6]Summary!I2168</f>
        <v>0</v>
      </c>
      <c r="J48" s="1">
        <f>[6]Summary!J2168</f>
        <v>0</v>
      </c>
      <c r="K48" s="1">
        <f>[6]Summary!$K$2168</f>
        <v>1145.7399999999998</v>
      </c>
      <c r="L48" s="1">
        <f>[6]Summary!L2168</f>
        <v>0</v>
      </c>
      <c r="M48" s="1">
        <f>[6]Summary!M2168</f>
        <v>-6.03</v>
      </c>
      <c r="N48" s="1">
        <f>[6]Summary!N2168</f>
        <v>0</v>
      </c>
      <c r="O48" s="1">
        <f>[6]Summary!O2168</f>
        <v>0</v>
      </c>
      <c r="P48" s="1">
        <f>[6]Summary!P2168</f>
        <v>0</v>
      </c>
      <c r="Q48" s="1">
        <f>[6]Summary!Q2168</f>
        <v>0</v>
      </c>
      <c r="R48" s="1">
        <f>[6]Summary!R2168</f>
        <v>0</v>
      </c>
      <c r="S48" s="1">
        <f>[6]Summary!S2168</f>
        <v>184310.20000000036</v>
      </c>
      <c r="T48" s="1">
        <f>[6]Summary!T2168</f>
        <v>-7.0000000000000007E-2</v>
      </c>
      <c r="U48" s="1">
        <f>[6]Summary!U2168</f>
        <v>0</v>
      </c>
      <c r="V48" s="1">
        <f>[6]Summary!V2168</f>
        <v>0</v>
      </c>
      <c r="W48" s="1">
        <f>[6]Summary!W2168</f>
        <v>1831.6</v>
      </c>
      <c r="X48" s="1">
        <f>[6]Summary!X2168</f>
        <v>2469.5700000000002</v>
      </c>
      <c r="Y48" s="1">
        <f>[6]Summary!Y2168</f>
        <v>0</v>
      </c>
      <c r="Z48" s="1">
        <f>[6]Summary!Z2168</f>
        <v>0</v>
      </c>
      <c r="AA48" s="1">
        <f>[6]Summary!AA2168</f>
        <v>0</v>
      </c>
      <c r="AB48" s="1">
        <f>[6]Summary!AB2168</f>
        <v>0</v>
      </c>
      <c r="AC48" s="1">
        <f>[6]Summary!AC2168</f>
        <v>0</v>
      </c>
      <c r="AD48" s="1">
        <f>[6]Summary!AD2168</f>
        <v>0</v>
      </c>
      <c r="AE48" s="1">
        <f>[6]Summary!AE2168</f>
        <v>0</v>
      </c>
      <c r="AF48" s="1">
        <f>[6]Summary!AF2168</f>
        <v>0</v>
      </c>
      <c r="AJ48" s="1">
        <v>41764.000000000007</v>
      </c>
      <c r="AK48" s="1">
        <v>4449.4299999999948</v>
      </c>
      <c r="AL48" s="1">
        <v>15665.02</v>
      </c>
      <c r="AM48" s="1">
        <f t="shared" ref="AM48" si="15">SUM(AJ48:AL48)</f>
        <v>61878.45</v>
      </c>
      <c r="AN48" s="8">
        <f t="shared" ref="AN48:AN49" si="16">+AM48-E48</f>
        <v>0</v>
      </c>
    </row>
    <row r="49" spans="1:40" x14ac:dyDescent="0.25">
      <c r="A49" s="5">
        <v>42309</v>
      </c>
      <c r="B49" s="5">
        <v>42278</v>
      </c>
      <c r="C49" s="4" t="s">
        <v>116</v>
      </c>
      <c r="D49" s="1">
        <f t="shared" si="9"/>
        <v>427762.33000000048</v>
      </c>
      <c r="E49" s="1">
        <f>[7]Summary!E1756</f>
        <v>59441.62000000001</v>
      </c>
      <c r="F49" s="1">
        <f>[7]Summary!F1756</f>
        <v>5306.1600000000217</v>
      </c>
      <c r="G49" s="1">
        <f>[7]Summary!$G$1756</f>
        <v>220418.20000000042</v>
      </c>
      <c r="H49" s="1">
        <f>[7]Summary!H1756</f>
        <v>0</v>
      </c>
      <c r="I49" s="1">
        <f>[7]Summary!I1756</f>
        <v>0</v>
      </c>
      <c r="J49" s="1">
        <f>[7]Summary!J1756</f>
        <v>0</v>
      </c>
      <c r="K49" s="1">
        <f>[7]Summary!$K$1756</f>
        <v>2467.61</v>
      </c>
      <c r="L49" s="1">
        <f>[7]Summary!$L$1756</f>
        <v>0</v>
      </c>
      <c r="M49" s="1">
        <f>[7]Summary!M1756</f>
        <v>-0.37</v>
      </c>
      <c r="N49" s="1">
        <f>[7]Summary!N1756</f>
        <v>0</v>
      </c>
      <c r="O49" s="1">
        <f>[7]Summary!O1756</f>
        <v>0</v>
      </c>
      <c r="P49" s="1">
        <f>[7]Summary!P1756</f>
        <v>0</v>
      </c>
      <c r="Q49" s="1">
        <f>[7]Summary!Q1756</f>
        <v>0</v>
      </c>
      <c r="R49" s="1">
        <f>[7]Summary!R1756</f>
        <v>0</v>
      </c>
      <c r="S49" s="1">
        <f>[7]Summary!S1756</f>
        <v>135827.95000000004</v>
      </c>
      <c r="T49" s="1">
        <f>[7]Summary!T1756</f>
        <v>-0.01</v>
      </c>
      <c r="U49" s="1">
        <f>[7]Summary!U1756</f>
        <v>0</v>
      </c>
      <c r="V49" s="1">
        <f>[7]Summary!V1756</f>
        <v>0</v>
      </c>
      <c r="W49" s="1">
        <f>[7]Summary!W1756</f>
        <v>1831.6</v>
      </c>
      <c r="X49" s="1">
        <f>[7]Summary!X1756</f>
        <v>2469.5700000000002</v>
      </c>
      <c r="Y49" s="1">
        <f>[7]Summary!Y1756</f>
        <v>0</v>
      </c>
      <c r="Z49" s="1">
        <f>[7]Summary!Z1756</f>
        <v>0</v>
      </c>
      <c r="AA49" s="1">
        <f>[7]Summary!AA1756</f>
        <v>0</v>
      </c>
      <c r="AB49" s="1">
        <f>[7]Summary!AB1756</f>
        <v>0</v>
      </c>
      <c r="AC49" s="1">
        <f>[7]Summary!AC1756</f>
        <v>0</v>
      </c>
      <c r="AD49" s="1">
        <f>[7]Summary!AD1756</f>
        <v>0</v>
      </c>
      <c r="AE49" s="1">
        <f>[7]Summary!AE1756</f>
        <v>0</v>
      </c>
      <c r="AF49" s="1">
        <f>[7]Summary!AF1756</f>
        <v>0</v>
      </c>
      <c r="AJ49" s="1">
        <v>43186.369999999995</v>
      </c>
      <c r="AK49" s="1">
        <v>1645.0200000000002</v>
      </c>
      <c r="AL49" s="1">
        <v>14610.23</v>
      </c>
      <c r="AM49" s="1">
        <f t="shared" ref="AM49" si="17">SUM(AJ49:AL49)</f>
        <v>59441.619999999995</v>
      </c>
      <c r="AN49" s="8">
        <f t="shared" si="16"/>
        <v>0</v>
      </c>
    </row>
    <row r="50" spans="1:40" x14ac:dyDescent="0.25">
      <c r="A50" s="5">
        <v>42339</v>
      </c>
      <c r="B50" s="5">
        <v>42309</v>
      </c>
      <c r="C50" s="4" t="s">
        <v>117</v>
      </c>
      <c r="D50" s="1">
        <f t="shared" si="9"/>
        <v>436328.03999999847</v>
      </c>
      <c r="E50" s="1">
        <f>[8]Summary!$E$2550</f>
        <v>54373.109999999935</v>
      </c>
      <c r="F50" s="1">
        <f>[8]Summary!$F$2550</f>
        <v>5660.04000000006</v>
      </c>
      <c r="G50" s="1">
        <f>[8]Summary!$G$2550</f>
        <v>233587.85999999958</v>
      </c>
      <c r="H50" s="1">
        <f>[8]Summary!H2550</f>
        <v>0</v>
      </c>
      <c r="I50" s="1">
        <f>[8]Summary!I2550</f>
        <v>0</v>
      </c>
      <c r="J50" s="1">
        <f>[8]Summary!J2550</f>
        <v>0</v>
      </c>
      <c r="K50" s="1">
        <f>[8]Summary!K2550</f>
        <v>2170.69</v>
      </c>
      <c r="L50" s="1">
        <f>[8]Summary!L2550</f>
        <v>0</v>
      </c>
      <c r="M50" s="1">
        <f>[8]Summary!M2550</f>
        <v>0</v>
      </c>
      <c r="N50" s="1">
        <f>[8]Summary!N2550</f>
        <v>0</v>
      </c>
      <c r="O50" s="1">
        <f>[8]Summary!O2550</f>
        <v>0</v>
      </c>
      <c r="P50" s="1">
        <f>[8]Summary!P2550</f>
        <v>0</v>
      </c>
      <c r="Q50" s="1">
        <f>[8]Summary!Q2550</f>
        <v>0</v>
      </c>
      <c r="R50" s="1">
        <f>[8]Summary!R2550</f>
        <v>0</v>
      </c>
      <c r="S50" s="1">
        <f>[8]Summary!S2550</f>
        <v>136235.16999999891</v>
      </c>
      <c r="T50" s="1">
        <f>[8]Summary!T2550</f>
        <v>0</v>
      </c>
      <c r="U50" s="1">
        <f>[8]Summary!U2550</f>
        <v>0</v>
      </c>
      <c r="V50" s="1">
        <f>[8]Summary!V2550</f>
        <v>0</v>
      </c>
      <c r="W50" s="1">
        <f>[8]Summary!W2550</f>
        <v>1831.6</v>
      </c>
      <c r="X50" s="1">
        <f>[8]Summary!X2550</f>
        <v>2469.5700000000002</v>
      </c>
      <c r="Y50" s="1">
        <f>[8]Summary!Y2550</f>
        <v>0</v>
      </c>
      <c r="Z50" s="1">
        <f>[8]Summary!Z2550</f>
        <v>0</v>
      </c>
      <c r="AA50" s="1">
        <f>[8]Summary!AA2550</f>
        <v>0</v>
      </c>
      <c r="AB50" s="1">
        <f>[8]Summary!AB2550</f>
        <v>0</v>
      </c>
      <c r="AC50" s="1">
        <f>[8]Summary!AC2550</f>
        <v>0</v>
      </c>
      <c r="AD50" s="1">
        <f>[8]Summary!AD2550</f>
        <v>0</v>
      </c>
      <c r="AE50" s="1">
        <f>[8]Summary!AE2550</f>
        <v>0</v>
      </c>
      <c r="AF50" s="1">
        <f>[8]Summary!AF2550</f>
        <v>0</v>
      </c>
      <c r="AJ50" s="1">
        <v>38266.830000000009</v>
      </c>
      <c r="AK50" s="1">
        <v>2482.0699999999888</v>
      </c>
      <c r="AL50" s="1">
        <v>13624.21</v>
      </c>
      <c r="AM50" s="1">
        <f t="shared" ref="AM50:AM51" si="18">SUM(AJ50:AL50)</f>
        <v>54373.109999999993</v>
      </c>
      <c r="AN50" s="8">
        <f t="shared" ref="AN50:AN51" si="19">+AM50-E50</f>
        <v>5.8207660913467407E-11</v>
      </c>
    </row>
    <row r="51" spans="1:40" x14ac:dyDescent="0.25">
      <c r="A51" s="5">
        <v>42370</v>
      </c>
      <c r="B51" s="5">
        <v>42339</v>
      </c>
      <c r="C51" s="4" t="s">
        <v>118</v>
      </c>
      <c r="D51" s="1">
        <f t="shared" si="9"/>
        <v>468074.62999999826</v>
      </c>
      <c r="E51" s="1">
        <f>[9]Summary!E2872</f>
        <v>55022.389999999708</v>
      </c>
      <c r="F51" s="1">
        <f>[9]Summary!F2872</f>
        <v>9228.7400000000616</v>
      </c>
      <c r="G51" s="1">
        <f>[9]Summary!G2872</f>
        <v>251661.20999999924</v>
      </c>
      <c r="H51" s="1">
        <f>[9]Summary!H2872</f>
        <v>0</v>
      </c>
      <c r="I51" s="1">
        <f>[9]Summary!I2872</f>
        <v>0</v>
      </c>
      <c r="J51" s="1">
        <f>[9]Summary!J2872</f>
        <v>0</v>
      </c>
      <c r="K51" s="1">
        <f>[9]Summary!K2872</f>
        <v>1724.7799999999997</v>
      </c>
      <c r="L51" s="1">
        <f>[9]Summary!L2872</f>
        <v>0</v>
      </c>
      <c r="M51" s="1">
        <f>[9]Summary!M2872</f>
        <v>0</v>
      </c>
      <c r="N51" s="1">
        <f>[9]Summary!N2872</f>
        <v>0</v>
      </c>
      <c r="O51" s="1">
        <f>[9]Summary!O2872</f>
        <v>0</v>
      </c>
      <c r="P51" s="1">
        <f>[9]Summary!P2872</f>
        <v>0</v>
      </c>
      <c r="Q51" s="1">
        <f>[9]Summary!Q2872</f>
        <v>0</v>
      </c>
      <c r="R51" s="1">
        <f>[9]Summary!R2872</f>
        <v>0</v>
      </c>
      <c r="S51" s="1">
        <f>[9]Summary!S2872</f>
        <v>146136.33999999921</v>
      </c>
      <c r="T51" s="1">
        <f>[9]Summary!T2872</f>
        <v>0</v>
      </c>
      <c r="U51" s="1">
        <f>[9]Summary!U2872</f>
        <v>0</v>
      </c>
      <c r="V51" s="1">
        <f>[9]Summary!V2872</f>
        <v>0</v>
      </c>
      <c r="W51" s="1">
        <f>[9]Summary!W2872</f>
        <v>1831.6</v>
      </c>
      <c r="X51" s="1">
        <f>[9]Summary!X2872</f>
        <v>2469.5700000000002</v>
      </c>
      <c r="Y51" s="1">
        <f>[9]Summary!Y2872</f>
        <v>0</v>
      </c>
      <c r="Z51" s="1">
        <f>[9]Summary!Z2872</f>
        <v>0</v>
      </c>
      <c r="AA51" s="1">
        <f>[9]Summary!AA2872</f>
        <v>0</v>
      </c>
      <c r="AB51" s="1">
        <f>[9]Summary!AB2872</f>
        <v>0</v>
      </c>
      <c r="AC51" s="1">
        <f>[9]Summary!AC2872</f>
        <v>0</v>
      </c>
      <c r="AD51" s="1">
        <f>[9]Summary!AD2872</f>
        <v>0</v>
      </c>
      <c r="AE51" s="1">
        <f>[9]Summary!AE2872</f>
        <v>0</v>
      </c>
      <c r="AF51" s="1">
        <f>[9]Summary!AF2872</f>
        <v>0</v>
      </c>
      <c r="AJ51" s="1">
        <v>39332.110000000015</v>
      </c>
      <c r="AK51">
        <v>1088.3600000000006</v>
      </c>
      <c r="AL51">
        <v>14601.92</v>
      </c>
      <c r="AM51" s="1">
        <f t="shared" si="18"/>
        <v>55022.390000000014</v>
      </c>
      <c r="AN51" s="8">
        <f t="shared" si="19"/>
        <v>3.0559021979570389E-10</v>
      </c>
    </row>
    <row r="52" spans="1:40" x14ac:dyDescent="0.25">
      <c r="A52" s="5"/>
      <c r="B52" s="5"/>
      <c r="C52" s="4"/>
      <c r="D52" s="9">
        <f>SUM(D40:D51)</f>
        <v>6094645.2800000031</v>
      </c>
      <c r="E52" s="9">
        <f t="shared" ref="E52:AF52" si="20">SUM(E40:E51)</f>
        <v>712148.32999999821</v>
      </c>
      <c r="F52" s="9">
        <f t="shared" si="20"/>
        <v>77283.130000000543</v>
      </c>
      <c r="G52" s="9">
        <f t="shared" si="20"/>
        <v>3385440.3700000076</v>
      </c>
      <c r="H52" s="9">
        <f t="shared" si="20"/>
        <v>0</v>
      </c>
      <c r="I52" s="9">
        <f t="shared" si="20"/>
        <v>0</v>
      </c>
      <c r="J52" s="9">
        <f t="shared" si="20"/>
        <v>0</v>
      </c>
      <c r="K52" s="9">
        <f t="shared" si="20"/>
        <v>17160.84</v>
      </c>
      <c r="L52" s="9">
        <f t="shared" si="20"/>
        <v>0</v>
      </c>
      <c r="M52" s="9">
        <f t="shared" si="20"/>
        <v>-116.73</v>
      </c>
      <c r="N52" s="9">
        <f t="shared" si="20"/>
        <v>0</v>
      </c>
      <c r="O52" s="9">
        <f t="shared" si="20"/>
        <v>0</v>
      </c>
      <c r="P52" s="9">
        <f t="shared" si="20"/>
        <v>0</v>
      </c>
      <c r="Q52" s="9">
        <f t="shared" si="20"/>
        <v>0</v>
      </c>
      <c r="R52" s="9">
        <f t="shared" si="20"/>
        <v>0</v>
      </c>
      <c r="S52" s="9">
        <f t="shared" si="20"/>
        <v>1852044.7499999984</v>
      </c>
      <c r="T52" s="9">
        <f t="shared" si="20"/>
        <v>-5.4</v>
      </c>
      <c r="U52" s="9">
        <f t="shared" si="20"/>
        <v>0</v>
      </c>
      <c r="V52" s="9">
        <f t="shared" si="20"/>
        <v>0</v>
      </c>
      <c r="W52" s="9">
        <f t="shared" si="20"/>
        <v>21486.6</v>
      </c>
      <c r="X52" s="9">
        <f t="shared" si="20"/>
        <v>29203.389999999996</v>
      </c>
      <c r="Y52" s="9">
        <f t="shared" si="20"/>
        <v>0</v>
      </c>
      <c r="Z52" s="9">
        <f t="shared" si="20"/>
        <v>0</v>
      </c>
      <c r="AA52" s="9">
        <f t="shared" si="20"/>
        <v>0</v>
      </c>
      <c r="AB52" s="9">
        <f t="shared" si="20"/>
        <v>0</v>
      </c>
      <c r="AC52" s="9">
        <f t="shared" si="20"/>
        <v>0</v>
      </c>
      <c r="AD52" s="9">
        <f t="shared" si="20"/>
        <v>0</v>
      </c>
      <c r="AE52" s="9">
        <f t="shared" si="20"/>
        <v>0</v>
      </c>
      <c r="AF52" s="9">
        <f t="shared" si="20"/>
        <v>0</v>
      </c>
      <c r="AJ52" s="9">
        <f>SUM(AJ40:AJ51)</f>
        <v>494595.85</v>
      </c>
      <c r="AK52" s="9">
        <f>SUM(AK40:AK51)</f>
        <v>69029.289999999979</v>
      </c>
      <c r="AL52" s="9">
        <f>SUM(AL40:AL51)</f>
        <v>148523.19</v>
      </c>
      <c r="AM52" s="9">
        <f>SUM(AM40:AM51)</f>
        <v>712148.33</v>
      </c>
      <c r="AN52" s="9">
        <f>SUM(AN40:AN51)</f>
        <v>1.8771970644593239E-9</v>
      </c>
    </row>
    <row r="53" spans="1:40" ht="19.5" customHeight="1" x14ac:dyDescent="0.25">
      <c r="A53" s="5"/>
      <c r="B53" s="5"/>
      <c r="C53" s="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J53" s="12"/>
      <c r="AK53" s="12"/>
      <c r="AL53" s="12"/>
      <c r="AM53" s="12"/>
      <c r="AN53" s="12"/>
    </row>
    <row r="54" spans="1:40" x14ac:dyDescent="0.25">
      <c r="A54" s="5"/>
      <c r="B54" s="5"/>
      <c r="C54" s="4"/>
      <c r="AJ54" s="1"/>
      <c r="AK54" s="1"/>
      <c r="AL54" s="1"/>
      <c r="AM54" s="1"/>
      <c r="AN54" s="8"/>
    </row>
    <row r="55" spans="1:40" x14ac:dyDescent="0.25">
      <c r="A55" s="5"/>
      <c r="B55" s="5"/>
      <c r="C55" s="4"/>
      <c r="AH55" s="11"/>
      <c r="AJ55" s="1"/>
      <c r="AK55" s="1"/>
      <c r="AL55" s="1"/>
      <c r="AM55" s="1"/>
      <c r="AN55" s="8"/>
    </row>
    <row r="56" spans="1:40" x14ac:dyDescent="0.25">
      <c r="A56" s="5"/>
      <c r="B56" s="5"/>
      <c r="C56" s="4"/>
      <c r="AJ56" s="1"/>
      <c r="AK56" s="1"/>
      <c r="AL56" s="1"/>
      <c r="AM56" s="1"/>
      <c r="AN56" s="8"/>
    </row>
  </sheetData>
  <pageMargins left="0.7" right="0.7" top="0.75" bottom="0.75" header="0.3" footer="0.3"/>
  <pageSetup paperSize="5" scale="50" fitToWidth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IPL History</vt:lpstr>
      <vt:lpstr>'IPL History'!Print_Titles</vt:lpstr>
    </vt:vector>
  </TitlesOfParts>
  <Company>Indianapolis Power &amp; Light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Cutshaw</dc:creator>
  <cp:lastModifiedBy>ABRA1AM</cp:lastModifiedBy>
  <cp:lastPrinted>2016-04-19T18:46:56Z</cp:lastPrinted>
  <dcterms:created xsi:type="dcterms:W3CDTF">2014-07-11T19:12:57Z</dcterms:created>
  <dcterms:modified xsi:type="dcterms:W3CDTF">2016-04-20T18:36:46Z</dcterms:modified>
</cp:coreProperties>
</file>