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eneral Finance\Shared Working Files\MISO\2018 Sumission for 2017 actuals\"/>
    </mc:Choice>
  </mc:AlternateContent>
  <bookViews>
    <workbookView xWindow="480" yWindow="300" windowWidth="20730" windowHeight="9090"/>
  </bookViews>
  <sheets>
    <sheet name="IPL History" sheetId="1" r:id="rId1"/>
    <sheet name="Acct 456200" sheetId="2" state="hidden" r:id="rId2"/>
  </sheets>
  <definedNames>
    <definedName name="_xlnm.Print_Area" localSheetId="0">'IPL History'!$A$1:$AN$24</definedName>
    <definedName name="_xlnm.Print_Titles" localSheetId="0">'IPL History'!$A:$C,'IPL History'!$1:$7</definedName>
  </definedNames>
  <calcPr calcId="171027"/>
</workbook>
</file>

<file path=xl/calcChain.xml><?xml version="1.0" encoding="utf-8"?>
<calcChain xmlns="http://schemas.openxmlformats.org/spreadsheetml/2006/main">
  <c r="AL24" i="1" l="1"/>
  <c r="AK24" i="1"/>
  <c r="AJ24" i="1"/>
  <c r="V24" i="1" l="1"/>
  <c r="U24" i="1"/>
  <c r="R24" i="1"/>
  <c r="Q24" i="1"/>
  <c r="P24" i="1"/>
  <c r="O24" i="1"/>
  <c r="N24" i="1"/>
  <c r="L24" i="1"/>
  <c r="J24" i="1"/>
  <c r="I24" i="1"/>
  <c r="H24" i="1"/>
  <c r="AN23" i="1" l="1"/>
  <c r="D23" i="1" l="1"/>
  <c r="AN22" i="1"/>
  <c r="D22" i="1"/>
  <c r="D21" i="1" l="1"/>
  <c r="AN21" i="1" l="1"/>
  <c r="AN20" i="1"/>
  <c r="D20" i="1" l="1"/>
  <c r="AN19" i="1"/>
  <c r="AN18" i="1"/>
  <c r="D19" i="1"/>
  <c r="D18" i="1" l="1"/>
  <c r="AN17" i="1" l="1"/>
  <c r="D17" i="1"/>
  <c r="D16" i="1" l="1"/>
  <c r="AN16" i="1"/>
  <c r="AN15" i="1" l="1"/>
  <c r="D15" i="1"/>
  <c r="AN14" i="1" l="1"/>
  <c r="D14" i="1"/>
  <c r="AN13" i="1" l="1"/>
  <c r="D13" i="1"/>
  <c r="AM24" i="1" l="1"/>
  <c r="W24" i="1"/>
  <c r="X24" i="1"/>
  <c r="T24" i="1"/>
  <c r="S24" i="1"/>
  <c r="M24" i="1"/>
  <c r="K24" i="1"/>
  <c r="G24" i="1"/>
  <c r="F24" i="1"/>
  <c r="E24" i="1"/>
  <c r="AN12" i="1" l="1"/>
  <c r="D12" i="1"/>
  <c r="D24" i="1" s="1"/>
  <c r="D4" i="2" l="1"/>
  <c r="A14" i="2" l="1"/>
  <c r="A13" i="2" s="1"/>
  <c r="A12" i="2" s="1"/>
  <c r="A11" i="2" s="1"/>
  <c r="A10" i="2" s="1"/>
  <c r="A9" i="2" s="1"/>
  <c r="A8" i="2" s="1"/>
  <c r="A7" i="2" s="1"/>
  <c r="A6" i="2" s="1"/>
  <c r="A5" i="2" s="1"/>
  <c r="A4" i="2" s="1"/>
  <c r="B15" i="2"/>
  <c r="D15" i="2" s="1"/>
  <c r="B14" i="2"/>
  <c r="D14" i="2" s="1"/>
  <c r="B13" i="2"/>
  <c r="D13" i="2" s="1"/>
  <c r="B12" i="2"/>
  <c r="D12" i="2" s="1"/>
  <c r="B11" i="2"/>
  <c r="D11" i="2" s="1"/>
  <c r="D10" i="2"/>
  <c r="B9" i="2"/>
  <c r="D9" i="2" s="1"/>
  <c r="B8" i="2"/>
  <c r="D8" i="2" s="1"/>
  <c r="B7" i="2"/>
  <c r="D7" i="2" s="1"/>
  <c r="B6" i="2"/>
  <c r="D6" i="2" s="1"/>
  <c r="D5" i="2"/>
  <c r="D17" i="2" s="1"/>
</calcChain>
</file>

<file path=xl/sharedStrings.xml><?xml version="1.0" encoding="utf-8"?>
<sst xmlns="http://schemas.openxmlformats.org/spreadsheetml/2006/main" count="101" uniqueCount="96">
  <si>
    <t>Remittance Advice Received at beginning of following month and recorded in MISO Accounting YTD file in that following month</t>
  </si>
  <si>
    <t>Base Transmission Revenue</t>
  </si>
  <si>
    <t>Sched 1 Revenue</t>
  </si>
  <si>
    <t>Sched 2 Revenue</t>
  </si>
  <si>
    <t>TLR Revenue</t>
  </si>
  <si>
    <t>Schedule 26 Revenue</t>
  </si>
  <si>
    <t>Total</t>
  </si>
  <si>
    <t>Sched 3 Revenue</t>
  </si>
  <si>
    <t>Sched 5 Revenue</t>
  </si>
  <si>
    <t>Sched 6 Revenue</t>
  </si>
  <si>
    <t>Pass Through Revenue (Charge)</t>
  </si>
  <si>
    <t>Sched 14 Revenue</t>
  </si>
  <si>
    <t>ATC Network Service Revenue</t>
  </si>
  <si>
    <t>Schedule 18 Revenue</t>
  </si>
  <si>
    <t>Schedule19 Revenue</t>
  </si>
  <si>
    <t>Schedule 21 Revenue</t>
  </si>
  <si>
    <t>Schedule 22 Revenue</t>
  </si>
  <si>
    <t>SCH26 TLR</t>
  </si>
  <si>
    <t>Schedule 33 Revenue</t>
  </si>
  <si>
    <t>Schedule 36 Revenue</t>
  </si>
  <si>
    <t>Schedule 37 Revenue</t>
  </si>
  <si>
    <t>Schedule 38 Revenue</t>
  </si>
  <si>
    <t>Customer Schedule 26-A Revenue (Adjustment)</t>
  </si>
  <si>
    <t>TO Schedule 26-A Revenue (Adjustment)</t>
  </si>
  <si>
    <t>Base</t>
  </si>
  <si>
    <t>Sch 1</t>
  </si>
  <si>
    <t>Sch 2</t>
  </si>
  <si>
    <t>Sch 3</t>
  </si>
  <si>
    <t>Sch 5</t>
  </si>
  <si>
    <t>Sch 6</t>
  </si>
  <si>
    <t>Pass Thru</t>
  </si>
  <si>
    <t>Sch 14</t>
  </si>
  <si>
    <t>TLR</t>
  </si>
  <si>
    <t>ATC Ntwk</t>
  </si>
  <si>
    <t xml:space="preserve">Sch 18 </t>
  </si>
  <si>
    <t>Sch 19</t>
  </si>
  <si>
    <t>Sch 21</t>
  </si>
  <si>
    <t>Sch 22</t>
  </si>
  <si>
    <t>Sch 26</t>
  </si>
  <si>
    <t>Sch 33</t>
  </si>
  <si>
    <t>Sch 36</t>
  </si>
  <si>
    <t>Sch 37</t>
  </si>
  <si>
    <t>Sch 38</t>
  </si>
  <si>
    <t xml:space="preserve">Sch 26-A </t>
  </si>
  <si>
    <t>Schedule 41 Revenue</t>
  </si>
  <si>
    <t>Schedule 42-A Revenue</t>
  </si>
  <si>
    <t>Schedule 42-B Revenue</t>
  </si>
  <si>
    <t>Schedule 45 Revenue</t>
  </si>
  <si>
    <t>SCH45 TLR</t>
  </si>
  <si>
    <t>Sch 41</t>
  </si>
  <si>
    <t>Sch 42-A</t>
  </si>
  <si>
    <t>Sch 42-B</t>
  </si>
  <si>
    <t>Sch 45</t>
  </si>
  <si>
    <t>Sch45 TLR</t>
  </si>
  <si>
    <t>Sch26 TLR</t>
  </si>
  <si>
    <t>TO Sch 26-A</t>
  </si>
  <si>
    <t>Activity</t>
  </si>
  <si>
    <t>Month</t>
  </si>
  <si>
    <t>Month in</t>
  </si>
  <si>
    <t>Acct YTD file</t>
  </si>
  <si>
    <t>MISO File name</t>
  </si>
  <si>
    <t>Inserted additional row at beginning of Summary tab in MR file and entered =sum formula in each column beginning with E</t>
  </si>
  <si>
    <t>Schedule 47 Revenue</t>
  </si>
  <si>
    <t>Sch 47</t>
  </si>
  <si>
    <t>Copied values to test row below to make sure column headings the same.  If same, copied above.  If different adjusted so same</t>
  </si>
  <si>
    <t>IPL</t>
  </si>
  <si>
    <t xml:space="preserve">Revenues per MR File </t>
  </si>
  <si>
    <t>Sch 7</t>
  </si>
  <si>
    <t>Sch 8</t>
  </si>
  <si>
    <t>Sch 9</t>
  </si>
  <si>
    <t>Network</t>
  </si>
  <si>
    <t>PtoP Firm</t>
  </si>
  <si>
    <t>PtoP NonFirm</t>
  </si>
  <si>
    <t>Proof</t>
  </si>
  <si>
    <t>Base Transm Rev</t>
  </si>
  <si>
    <t>Filtered Col D Sum of Col V BT Rev of Basic Service tab</t>
  </si>
  <si>
    <t>Offset to Sch 26</t>
  </si>
  <si>
    <t>Chgs to IPL?</t>
  </si>
  <si>
    <t>Account 456200</t>
  </si>
  <si>
    <t>Beginning Balance</t>
  </si>
  <si>
    <t>Ending Balance</t>
  </si>
  <si>
    <t>Mthly Activity</t>
  </si>
  <si>
    <t>Total 12 Mths Ending 06/30/15</t>
  </si>
  <si>
    <t>mr005ipl_2017010100est30.xls</t>
  </si>
  <si>
    <t>mr005ipl_2017020100est30.xls</t>
  </si>
  <si>
    <t>mr005ipl_2017030100est40.xls</t>
  </si>
  <si>
    <t>mr005ipl_2017040100est30.xls</t>
  </si>
  <si>
    <t>mr005ipl_2017050100est35.xls</t>
  </si>
  <si>
    <t>mr005ipl_2017060100est25.xls</t>
  </si>
  <si>
    <t>mr005ipl_2017070100est25.xls</t>
  </si>
  <si>
    <t>mr005ipl_2017080100est30.xls</t>
  </si>
  <si>
    <t>mr005ipl_2017090100est25.xls</t>
  </si>
  <si>
    <t>mr005ipl_2017100100est30.xls</t>
  </si>
  <si>
    <t>mr005ipl_2017110100est25.xls</t>
  </si>
  <si>
    <t>mr005ipl_2017120100est20.xls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</si>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</sst>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44" fontId="0" fillId="0" borderId="0" xfId="1" applyFont="1"/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17" fontId="0" fillId="0" borderId="0" xfId="0" applyNumberFormat="1"/>
    <xf numFmtId="44" fontId="2" fillId="0" borderId="1" xfId="1" applyFont="1" applyBorder="1" applyAlignment="1">
      <alignment horizontal="right"/>
    </xf>
    <xf numFmtId="44" fontId="0" fillId="0" borderId="0" xfId="0" applyNumberFormat="1"/>
    <xf numFmtId="0" fontId="2" fillId="0" borderId="0" xfId="0" applyFont="1"/>
    <xf numFmtId="14" fontId="0" fillId="0" borderId="0" xfId="0" applyNumberFormat="1"/>
    <xf numFmtId="0" fontId="3" fillId="0" borderId="0" xfId="0" applyFont="1"/>
    <xf numFmtId="43" fontId="0" fillId="0" borderId="0" xfId="2" applyFont="1"/>
    <xf numFmtId="0" fontId="2" fillId="0" borderId="0" xfId="0" applyFont="1" applyAlignment="1">
      <alignment horizontal="right"/>
    </xf>
    <xf numFmtId="43" fontId="0" fillId="0" borderId="2" xfId="0" applyNumberFormat="1" applyBorder="1"/>
    <xf numFmtId="3" fontId="0" fillId="0" borderId="0" xfId="0" applyNumberFormat="1"/>
    <xf numFmtId="44" fontId="0" fillId="0" borderId="0" xfId="1" applyFont="1" applyBorder="1"/>
    <xf numFmtId="0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44" fontId="0" fillId="0" borderId="0" xfId="1" applyFont="1" applyAlignment="1">
      <alignment horizontal="right" wrapText="1"/>
    </xf>
    <xf numFmtId="44" fontId="0" fillId="0" borderId="0" xfId="1" applyFont="1" applyAlignment="1">
      <alignment wrapText="1"/>
    </xf>
    <xf numFmtId="0" fontId="0" fillId="0" borderId="0" xfId="0" applyAlignment="1">
      <alignment wrapText="1"/>
    </xf>
    <xf numFmtId="44" fontId="0" fillId="0" borderId="2" xfId="1" applyFont="1" applyBorder="1"/>
    <xf numFmtId="44" fontId="0" fillId="0" borderId="2" xfId="1" applyFont="1" applyFill="1" applyBorder="1"/>
    <xf numFmtId="44" fontId="0" fillId="0" borderId="0" xfId="1" applyFont="1" applyFill="1"/>
    <xf numFmtId="0" fontId="0" fillId="0" borderId="0" xfId="0" applyFill="1"/>
  </cellXfs>
  <cellStyles count="4">
    <cellStyle name="Comma" xfId="2" builtinId="3"/>
    <cellStyle name="Currency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tabSelected="1" zoomScaleNormal="100" workbookViewId="0">
      <selection activeCell="E18" sqref="E18"/>
    </sheetView>
  </sheetViews>
  <sheetFormatPr defaultRowHeight="15" x14ac:dyDescent="0.25"/>
  <cols>
    <col min="1" max="1" width="13.5703125" customWidth="1"/>
    <col min="2" max="2" width="13.28515625" customWidth="1"/>
    <col min="3" max="3" width="32.28515625" customWidth="1"/>
    <col min="4" max="4" width="14.7109375" style="1" customWidth="1"/>
    <col min="5" max="5" width="16.28515625" style="1" customWidth="1"/>
    <col min="6" max="6" width="16.140625" style="1" bestFit="1" customWidth="1"/>
    <col min="7" max="7" width="14.7109375" style="1" customWidth="1"/>
    <col min="8" max="8" width="12.5703125" style="1" hidden="1" customWidth="1"/>
    <col min="9" max="9" width="10.7109375" style="1" hidden="1" customWidth="1"/>
    <col min="10" max="10" width="9.140625" style="1" hidden="1" customWidth="1"/>
    <col min="11" max="11" width="11.7109375" style="1" customWidth="1"/>
    <col min="12" max="12" width="10" style="1" hidden="1" customWidth="1"/>
    <col min="13" max="13" width="12.5703125" style="1" customWidth="1"/>
    <col min="14" max="14" width="10.7109375" style="1" hidden="1" customWidth="1"/>
    <col min="15" max="15" width="9.7109375" style="1" hidden="1" customWidth="1"/>
    <col min="16" max="18" width="10.7109375" style="1" hidden="1" customWidth="1"/>
    <col min="19" max="19" width="13.85546875" style="1" customWidth="1"/>
    <col min="20" max="20" width="14.7109375" style="1" customWidth="1"/>
    <col min="21" max="22" width="9.85546875" style="1" hidden="1" customWidth="1"/>
    <col min="23" max="24" width="11.42578125" style="1" customWidth="1"/>
    <col min="25" max="28" width="10.7109375" style="1" hidden="1" customWidth="1"/>
    <col min="29" max="29" width="8.42578125" style="1" hidden="1" customWidth="1"/>
    <col min="30" max="32" width="10.7109375" style="1" hidden="1" customWidth="1"/>
    <col min="33" max="33" width="1.140625" style="1" customWidth="1"/>
    <col min="34" max="34" width="0.140625" customWidth="1"/>
    <col min="35" max="35" width="3.42578125" customWidth="1"/>
    <col min="36" max="36" width="12.42578125" customWidth="1"/>
    <col min="37" max="37" width="12.5703125" customWidth="1"/>
    <col min="38" max="38" width="12.28515625" customWidth="1"/>
    <col min="39" max="39" width="14" customWidth="1"/>
    <col min="40" max="40" width="13.42578125" bestFit="1" customWidth="1"/>
    <col min="42" max="42" width="10.7109375" customWidth="1"/>
  </cols>
  <sheetData>
    <row r="1" spans="1:43" x14ac:dyDescent="0.25">
      <c r="A1" t="s">
        <v>65</v>
      </c>
    </row>
    <row r="3" spans="1:43" x14ac:dyDescent="0.25">
      <c r="A3" t="s">
        <v>66</v>
      </c>
    </row>
    <row r="4" spans="1:43" x14ac:dyDescent="0.25">
      <c r="A4" t="s">
        <v>0</v>
      </c>
    </row>
    <row r="6" spans="1:43" x14ac:dyDescent="0.25">
      <c r="A6" t="s">
        <v>61</v>
      </c>
    </row>
    <row r="7" spans="1:43" x14ac:dyDescent="0.25">
      <c r="A7" t="s">
        <v>64</v>
      </c>
      <c r="AJ7" t="s">
        <v>75</v>
      </c>
      <c r="AP7" s="7" t="s">
        <v>76</v>
      </c>
    </row>
    <row r="8" spans="1:43" ht="15.75" thickBot="1" x14ac:dyDescent="0.3">
      <c r="AJ8" t="s">
        <v>71</v>
      </c>
      <c r="AK8" t="s">
        <v>72</v>
      </c>
      <c r="AL8" t="s">
        <v>70</v>
      </c>
      <c r="AM8" t="s">
        <v>74</v>
      </c>
      <c r="AP8" s="7" t="s">
        <v>77</v>
      </c>
    </row>
    <row r="9" spans="1:43" s="3" customFormat="1" ht="15.75" thickBot="1" x14ac:dyDescent="0.3">
      <c r="A9" s="3" t="s">
        <v>58</v>
      </c>
      <c r="B9" s="3" t="s">
        <v>56</v>
      </c>
      <c r="D9" s="2"/>
      <c r="E9" s="2" t="s">
        <v>24</v>
      </c>
      <c r="F9" s="2" t="s">
        <v>25</v>
      </c>
      <c r="G9" s="2" t="s">
        <v>26</v>
      </c>
      <c r="H9" s="2" t="s">
        <v>27</v>
      </c>
      <c r="I9" s="2" t="s">
        <v>28</v>
      </c>
      <c r="J9" s="2" t="s">
        <v>29</v>
      </c>
      <c r="K9" s="2" t="s">
        <v>30</v>
      </c>
      <c r="L9" s="2" t="s">
        <v>31</v>
      </c>
      <c r="M9" s="2" t="s">
        <v>32</v>
      </c>
      <c r="N9" s="2" t="s">
        <v>33</v>
      </c>
      <c r="O9" s="2" t="s">
        <v>34</v>
      </c>
      <c r="P9" s="2" t="s">
        <v>35</v>
      </c>
      <c r="Q9" s="2" t="s">
        <v>36</v>
      </c>
      <c r="R9" s="2" t="s">
        <v>37</v>
      </c>
      <c r="S9" s="5" t="s">
        <v>38</v>
      </c>
      <c r="T9" s="2" t="s">
        <v>54</v>
      </c>
      <c r="U9" s="2" t="s">
        <v>39</v>
      </c>
      <c r="V9" s="2" t="s">
        <v>40</v>
      </c>
      <c r="W9" s="2" t="s">
        <v>41</v>
      </c>
      <c r="X9" s="2" t="s">
        <v>42</v>
      </c>
      <c r="Y9" s="2" t="s">
        <v>49</v>
      </c>
      <c r="Z9" s="2" t="s">
        <v>50</v>
      </c>
      <c r="AA9" s="2" t="s">
        <v>51</v>
      </c>
      <c r="AB9" s="2" t="s">
        <v>52</v>
      </c>
      <c r="AC9" s="2" t="s">
        <v>53</v>
      </c>
      <c r="AD9" s="2" t="s">
        <v>63</v>
      </c>
      <c r="AE9" s="2" t="s">
        <v>43</v>
      </c>
      <c r="AF9" s="2" t="s">
        <v>55</v>
      </c>
      <c r="AJ9" s="3" t="s">
        <v>67</v>
      </c>
      <c r="AK9" s="3" t="s">
        <v>68</v>
      </c>
      <c r="AL9" s="3" t="s">
        <v>69</v>
      </c>
      <c r="AM9" s="3" t="s">
        <v>6</v>
      </c>
      <c r="AN9" s="3" t="s">
        <v>73</v>
      </c>
      <c r="AP9" s="2" t="s">
        <v>30</v>
      </c>
      <c r="AQ9" s="2" t="s">
        <v>32</v>
      </c>
    </row>
    <row r="10" spans="1:43" s="19" customFormat="1" ht="90" x14ac:dyDescent="0.25">
      <c r="A10" s="16" t="s">
        <v>59</v>
      </c>
      <c r="B10" s="16" t="s">
        <v>57</v>
      </c>
      <c r="C10" s="16" t="s">
        <v>60</v>
      </c>
      <c r="D10" s="17" t="s">
        <v>6</v>
      </c>
      <c r="E10" s="15" t="s">
        <v>1</v>
      </c>
      <c r="F10" s="15" t="s">
        <v>2</v>
      </c>
      <c r="G10" s="15" t="s">
        <v>3</v>
      </c>
      <c r="H10" s="15" t="s">
        <v>7</v>
      </c>
      <c r="I10" s="15" t="s">
        <v>8</v>
      </c>
      <c r="J10" s="18" t="s">
        <v>9</v>
      </c>
      <c r="K10" s="18" t="s">
        <v>10</v>
      </c>
      <c r="L10" s="18" t="s">
        <v>11</v>
      </c>
      <c r="M10" s="18" t="s">
        <v>4</v>
      </c>
      <c r="N10" s="18" t="s">
        <v>12</v>
      </c>
      <c r="O10" s="18" t="s">
        <v>13</v>
      </c>
      <c r="P10" s="18" t="s">
        <v>14</v>
      </c>
      <c r="Q10" s="18" t="s">
        <v>15</v>
      </c>
      <c r="R10" s="18" t="s">
        <v>16</v>
      </c>
      <c r="S10" s="18" t="s">
        <v>5</v>
      </c>
      <c r="T10" s="18" t="s">
        <v>17</v>
      </c>
      <c r="U10" s="18" t="s">
        <v>18</v>
      </c>
      <c r="V10" s="18" t="s">
        <v>19</v>
      </c>
      <c r="W10" s="18" t="s">
        <v>20</v>
      </c>
      <c r="X10" s="18" t="s">
        <v>21</v>
      </c>
      <c r="Y10" s="18" t="s">
        <v>44</v>
      </c>
      <c r="Z10" s="18" t="s">
        <v>45</v>
      </c>
      <c r="AA10" s="18" t="s">
        <v>46</v>
      </c>
      <c r="AB10" s="18" t="s">
        <v>47</v>
      </c>
      <c r="AC10" s="18" t="s">
        <v>48</v>
      </c>
      <c r="AD10" s="18" t="s">
        <v>62</v>
      </c>
      <c r="AE10" s="18" t="s">
        <v>22</v>
      </c>
      <c r="AF10" s="18" t="s">
        <v>23</v>
      </c>
      <c r="AP10" s="18" t="s">
        <v>10</v>
      </c>
      <c r="AQ10" s="18" t="s">
        <v>4</v>
      </c>
    </row>
    <row r="11" spans="1:43" x14ac:dyDescent="0.25">
      <c r="S11" s="14"/>
    </row>
    <row r="12" spans="1:43" x14ac:dyDescent="0.25">
      <c r="A12" s="4">
        <v>42782</v>
      </c>
      <c r="B12" s="4">
        <v>42751</v>
      </c>
      <c r="C12" s="3" t="s">
        <v>83</v>
      </c>
      <c r="D12" s="1">
        <f t="shared" ref="D12:D13" si="0">SUM(E12:AF12)</f>
        <v>579663.25000000244</v>
      </c>
      <c r="E12" s="13">
        <v>61739.659999999931</v>
      </c>
      <c r="F12" s="1">
        <v>5929.4300000001112</v>
      </c>
      <c r="G12" s="1">
        <v>306106.98000000161</v>
      </c>
      <c r="K12" s="1">
        <v>2214.0000000000005</v>
      </c>
      <c r="M12" s="1">
        <v>0</v>
      </c>
      <c r="S12" s="14">
        <v>198751.24000000083</v>
      </c>
      <c r="T12" s="1">
        <v>0</v>
      </c>
      <c r="W12" s="1">
        <v>2218.25</v>
      </c>
      <c r="X12" s="1">
        <v>2703.69</v>
      </c>
      <c r="AJ12" s="1">
        <v>44160.5</v>
      </c>
      <c r="AK12" s="1">
        <v>1582.5099999999982</v>
      </c>
      <c r="AL12" s="1">
        <v>15996.65</v>
      </c>
      <c r="AM12" s="1">
        <v>61739.659999999996</v>
      </c>
      <c r="AN12" s="6">
        <f>+AM12-E12</f>
        <v>6.5483618527650833E-11</v>
      </c>
    </row>
    <row r="13" spans="1:43" x14ac:dyDescent="0.25">
      <c r="A13" s="4">
        <v>42810</v>
      </c>
      <c r="B13" s="4">
        <v>42782</v>
      </c>
      <c r="C13" s="3" t="s">
        <v>84</v>
      </c>
      <c r="D13" s="1">
        <f t="shared" si="0"/>
        <v>478231.3700000004</v>
      </c>
      <c r="E13" s="1">
        <v>54175.29</v>
      </c>
      <c r="F13" s="1">
        <v>4396.960000000011</v>
      </c>
      <c r="G13" s="1">
        <v>243451.52000000014</v>
      </c>
      <c r="K13" s="1">
        <v>947.87999999999988</v>
      </c>
      <c r="M13" s="1">
        <v>-44.669999999999995</v>
      </c>
      <c r="S13" s="14">
        <v>170398.4300000002</v>
      </c>
      <c r="T13" s="1">
        <v>-15.740000000000002</v>
      </c>
      <c r="W13" s="1">
        <v>2218.14</v>
      </c>
      <c r="X13" s="1">
        <v>2703.56</v>
      </c>
      <c r="AJ13" s="1">
        <v>40416.130000000012</v>
      </c>
      <c r="AK13" s="1">
        <v>1090.0099999999993</v>
      </c>
      <c r="AL13" s="1">
        <v>12669.15</v>
      </c>
      <c r="AM13" s="1">
        <v>54175.290000000015</v>
      </c>
      <c r="AN13" s="6">
        <f>+AM13-E13</f>
        <v>0</v>
      </c>
    </row>
    <row r="14" spans="1:43" x14ac:dyDescent="0.25">
      <c r="A14" s="4">
        <v>42842</v>
      </c>
      <c r="B14" s="4">
        <v>42811</v>
      </c>
      <c r="C14" s="3" t="s">
        <v>85</v>
      </c>
      <c r="D14" s="1">
        <f t="shared" ref="D14" si="1">SUM(E14:AF14)</f>
        <v>530990.97000000125</v>
      </c>
      <c r="E14" s="1">
        <v>59613.709999999963</v>
      </c>
      <c r="F14" s="1">
        <v>5330.7100000000173</v>
      </c>
      <c r="G14" s="1">
        <v>269807.04000000062</v>
      </c>
      <c r="K14" s="1">
        <v>9414.77</v>
      </c>
      <c r="M14" s="1">
        <v>-83.41</v>
      </c>
      <c r="S14" s="14">
        <v>182015.68000000046</v>
      </c>
      <c r="T14" s="1">
        <v>-29.23</v>
      </c>
      <c r="W14" s="1">
        <v>2218.14</v>
      </c>
      <c r="X14" s="1">
        <v>2703.56</v>
      </c>
      <c r="AJ14" s="1">
        <v>43985.660000000011</v>
      </c>
      <c r="AK14" s="1">
        <v>1639.7399999999968</v>
      </c>
      <c r="AL14" s="1">
        <v>13988.31</v>
      </c>
      <c r="AM14" s="1">
        <v>59613.710000000006</v>
      </c>
      <c r="AN14" s="6">
        <f>+AM14-E14</f>
        <v>0</v>
      </c>
    </row>
    <row r="15" spans="1:43" x14ac:dyDescent="0.25">
      <c r="A15" s="4">
        <v>42874</v>
      </c>
      <c r="B15" s="4">
        <v>42840</v>
      </c>
      <c r="C15" s="3" t="s">
        <v>86</v>
      </c>
      <c r="D15" s="1">
        <f t="shared" ref="D15:D23" si="2">SUM(E15:AF15)</f>
        <v>454301.52000000107</v>
      </c>
      <c r="E15" s="1">
        <v>59263.430000000051</v>
      </c>
      <c r="F15" s="1">
        <v>4519.7700000000286</v>
      </c>
      <c r="G15" s="1">
        <v>221015.76000000045</v>
      </c>
      <c r="K15" s="1">
        <v>1031.8200000000002</v>
      </c>
      <c r="M15" s="1">
        <v>-31.270000000000003</v>
      </c>
      <c r="S15" s="14">
        <v>163591.00000000049</v>
      </c>
      <c r="T15" s="1">
        <v>-11.05</v>
      </c>
      <c r="W15" s="1">
        <v>2218.16</v>
      </c>
      <c r="X15" s="1">
        <v>2703.9</v>
      </c>
      <c r="AJ15" s="1">
        <v>43224.3</v>
      </c>
      <c r="AK15" s="1">
        <v>2830.1</v>
      </c>
      <c r="AL15" s="1">
        <v>13209.03</v>
      </c>
      <c r="AM15" s="1">
        <v>59263.43</v>
      </c>
      <c r="AN15" s="6">
        <f>+AM15-E15</f>
        <v>0</v>
      </c>
    </row>
    <row r="16" spans="1:43" x14ac:dyDescent="0.25">
      <c r="A16" s="4">
        <v>42905</v>
      </c>
      <c r="B16" s="4">
        <v>42870</v>
      </c>
      <c r="C16" s="3" t="s">
        <v>87</v>
      </c>
      <c r="D16" s="1">
        <f t="shared" si="2"/>
        <v>540749.46999999951</v>
      </c>
      <c r="E16" s="1">
        <v>69099.27000000012</v>
      </c>
      <c r="F16" s="1">
        <v>4656.9600000000246</v>
      </c>
      <c r="G16" s="1">
        <v>266706.4699999984</v>
      </c>
      <c r="K16" s="1">
        <v>5013.0099999999993</v>
      </c>
      <c r="M16" s="1">
        <v>-26.46</v>
      </c>
      <c r="S16" s="14">
        <v>190386.99000000086</v>
      </c>
      <c r="T16" s="1">
        <v>-8.83</v>
      </c>
      <c r="W16" s="1">
        <v>2218.16</v>
      </c>
      <c r="X16" s="1">
        <v>2703.9</v>
      </c>
      <c r="AJ16" s="1">
        <v>51365.37</v>
      </c>
      <c r="AK16" s="1">
        <v>1496.03</v>
      </c>
      <c r="AL16" s="1">
        <v>16237.87</v>
      </c>
      <c r="AM16" s="1">
        <v>69099.27</v>
      </c>
      <c r="AN16" s="6">
        <f t="shared" ref="AN16:AN17" si="3">+AM16-E16</f>
        <v>-1.1641532182693481E-10</v>
      </c>
    </row>
    <row r="17" spans="1:40" x14ac:dyDescent="0.25">
      <c r="A17" s="4">
        <v>42935</v>
      </c>
      <c r="B17" s="4">
        <v>42901</v>
      </c>
      <c r="C17" s="3" t="s">
        <v>88</v>
      </c>
      <c r="D17" s="1">
        <f t="shared" si="2"/>
        <v>664970.30999999819</v>
      </c>
      <c r="E17" s="1">
        <v>109592.77000000008</v>
      </c>
      <c r="F17" s="1">
        <v>6361.0500000000011</v>
      </c>
      <c r="G17" s="1">
        <v>305381.45999999868</v>
      </c>
      <c r="K17" s="1">
        <v>1625.0199999999991</v>
      </c>
      <c r="M17" s="1">
        <v>-3.29</v>
      </c>
      <c r="S17" s="14">
        <v>236979.66999999943</v>
      </c>
      <c r="T17" s="1">
        <v>-1.1299999999999999</v>
      </c>
      <c r="W17" s="1">
        <v>2268.12</v>
      </c>
      <c r="X17" s="1">
        <v>2766.64</v>
      </c>
      <c r="AJ17" s="1">
        <v>81434.97</v>
      </c>
      <c r="AK17" s="1">
        <v>2248.44</v>
      </c>
      <c r="AL17" s="1">
        <v>25909.360000000001</v>
      </c>
      <c r="AM17" s="1">
        <v>109592.77</v>
      </c>
      <c r="AN17" s="6">
        <f t="shared" si="3"/>
        <v>0</v>
      </c>
    </row>
    <row r="18" spans="1:40" x14ac:dyDescent="0.25">
      <c r="A18" s="4">
        <v>42966</v>
      </c>
      <c r="B18" s="4">
        <v>42931</v>
      </c>
      <c r="C18" s="3" t="s">
        <v>89</v>
      </c>
      <c r="D18" s="1">
        <f t="shared" si="2"/>
        <v>700502.17999999842</v>
      </c>
      <c r="E18" s="1">
        <v>108201.64000000026</v>
      </c>
      <c r="F18" s="1">
        <v>6225.5600000000104</v>
      </c>
      <c r="G18" s="1">
        <v>321731.58999999886</v>
      </c>
      <c r="K18" s="1">
        <v>3012.3300000000004</v>
      </c>
      <c r="M18" s="1">
        <v>0</v>
      </c>
      <c r="S18" s="14">
        <v>256299.92999999935</v>
      </c>
      <c r="T18" s="1">
        <v>0</v>
      </c>
      <c r="W18" s="1">
        <v>2266.48</v>
      </c>
      <c r="X18" s="1">
        <v>2764.65</v>
      </c>
      <c r="AJ18" s="1">
        <v>77335.81</v>
      </c>
      <c r="AK18" s="1">
        <v>3549.48</v>
      </c>
      <c r="AL18" s="1">
        <v>27316.35</v>
      </c>
      <c r="AM18" s="1">
        <v>108201.63999999998</v>
      </c>
      <c r="AN18" s="6">
        <f t="shared" ref="AN18:AN20" si="4">+AM18-E18</f>
        <v>-2.7648638933897018E-10</v>
      </c>
    </row>
    <row r="19" spans="1:40" x14ac:dyDescent="0.25">
      <c r="A19" s="4">
        <v>42997</v>
      </c>
      <c r="B19" s="4">
        <v>42962</v>
      </c>
      <c r="C19" s="3" t="s">
        <v>90</v>
      </c>
      <c r="D19" s="1">
        <f t="shared" si="2"/>
        <v>675230.32999999973</v>
      </c>
      <c r="E19" s="1">
        <v>108589.18000000007</v>
      </c>
      <c r="F19" s="1">
        <v>5458.1499999999978</v>
      </c>
      <c r="G19" s="1">
        <v>315777.49</v>
      </c>
      <c r="K19" s="1">
        <v>2021.3999999999996</v>
      </c>
      <c r="M19" s="1">
        <v>0</v>
      </c>
      <c r="S19" s="14">
        <v>238348.73999999961</v>
      </c>
      <c r="T19" s="1">
        <v>0</v>
      </c>
      <c r="W19" s="1">
        <v>2271.96</v>
      </c>
      <c r="X19" s="1">
        <v>2763.41</v>
      </c>
      <c r="AJ19" s="1">
        <v>77349.319999999978</v>
      </c>
      <c r="AK19" s="1">
        <v>496.03000000000003</v>
      </c>
      <c r="AL19" s="1">
        <v>30743.83</v>
      </c>
      <c r="AM19" s="1">
        <v>108589.17999999998</v>
      </c>
      <c r="AN19" s="6">
        <f t="shared" si="4"/>
        <v>0</v>
      </c>
    </row>
    <row r="20" spans="1:40" x14ac:dyDescent="0.25">
      <c r="A20" s="4">
        <v>43027</v>
      </c>
      <c r="B20" s="4">
        <v>42993</v>
      </c>
      <c r="C20" s="3" t="s">
        <v>91</v>
      </c>
      <c r="D20" s="1">
        <f t="shared" si="2"/>
        <v>664964.60999999952</v>
      </c>
      <c r="E20" s="1">
        <v>102654.86000000016</v>
      </c>
      <c r="F20" s="1">
        <v>5974.3000000000084</v>
      </c>
      <c r="G20" s="1">
        <v>309418.73999999923</v>
      </c>
      <c r="K20" s="1">
        <v>2416.9400000000005</v>
      </c>
      <c r="M20" s="1">
        <v>0</v>
      </c>
      <c r="S20" s="14">
        <v>239464.40000000017</v>
      </c>
      <c r="T20" s="1">
        <v>0</v>
      </c>
      <c r="W20" s="1">
        <v>2271.96</v>
      </c>
      <c r="X20" s="1">
        <v>2763.41</v>
      </c>
      <c r="AJ20" s="1">
        <v>74938.459999999977</v>
      </c>
      <c r="AK20" s="1">
        <v>1425.56</v>
      </c>
      <c r="AL20" s="1">
        <v>26290.84</v>
      </c>
      <c r="AM20" s="1">
        <v>102654.85999999997</v>
      </c>
      <c r="AN20" s="6">
        <f t="shared" si="4"/>
        <v>-1.8917489796876907E-10</v>
      </c>
    </row>
    <row r="21" spans="1:40" x14ac:dyDescent="0.25">
      <c r="A21" s="4">
        <v>43056</v>
      </c>
      <c r="B21" s="4">
        <v>43025</v>
      </c>
      <c r="C21" s="3" t="s">
        <v>92</v>
      </c>
      <c r="D21" s="1">
        <f t="shared" si="2"/>
        <v>550528.35000000021</v>
      </c>
      <c r="E21" s="1">
        <v>98772.510000000097</v>
      </c>
      <c r="F21" s="1">
        <v>6146.0799999999972</v>
      </c>
      <c r="G21" s="1">
        <v>248359.85000000009</v>
      </c>
      <c r="K21" s="1">
        <v>1473.7200000000003</v>
      </c>
      <c r="M21" s="1">
        <v>-17.310000000000002</v>
      </c>
      <c r="S21" s="14">
        <v>190761.45</v>
      </c>
      <c r="T21" s="1">
        <v>-3.32</v>
      </c>
      <c r="W21" s="1">
        <v>2271.96</v>
      </c>
      <c r="X21" s="1">
        <v>2763.41</v>
      </c>
      <c r="AJ21" s="1">
        <v>78000.28</v>
      </c>
      <c r="AK21" s="1">
        <v>3312.17</v>
      </c>
      <c r="AL21" s="1">
        <v>17460.060000000001</v>
      </c>
      <c r="AM21" s="1">
        <v>98772.51</v>
      </c>
      <c r="AN21" s="6">
        <f>+AM21-E21</f>
        <v>0</v>
      </c>
    </row>
    <row r="22" spans="1:40" x14ac:dyDescent="0.25">
      <c r="A22" s="4">
        <v>43086</v>
      </c>
      <c r="B22" s="4">
        <v>43056</v>
      </c>
      <c r="C22" s="3" t="s">
        <v>93</v>
      </c>
      <c r="D22" s="1">
        <f t="shared" si="2"/>
        <v>547675.33000000042</v>
      </c>
      <c r="E22" s="13">
        <v>95305.730000000287</v>
      </c>
      <c r="F22" s="1">
        <v>8171.9000000000187</v>
      </c>
      <c r="G22" s="1">
        <v>244962.91000000032</v>
      </c>
      <c r="K22" s="1">
        <v>10387.799999999997</v>
      </c>
      <c r="M22" s="1">
        <v>0</v>
      </c>
      <c r="S22" s="14">
        <v>183811.61999999985</v>
      </c>
      <c r="T22" s="1">
        <v>0</v>
      </c>
      <c r="W22" s="1">
        <v>2271.96</v>
      </c>
      <c r="X22" s="1">
        <v>2763.41</v>
      </c>
      <c r="AJ22" s="1">
        <v>72831.539999999994</v>
      </c>
      <c r="AK22" s="1">
        <v>2307.5699999999997</v>
      </c>
      <c r="AL22" s="1">
        <v>20166.62</v>
      </c>
      <c r="AM22" s="1">
        <v>95305.729999999981</v>
      </c>
      <c r="AN22" s="6">
        <f>+AM22-E22</f>
        <v>-3.0559021979570389E-10</v>
      </c>
    </row>
    <row r="23" spans="1:40" x14ac:dyDescent="0.25">
      <c r="A23" s="4">
        <v>43117</v>
      </c>
      <c r="B23" s="4">
        <v>43086</v>
      </c>
      <c r="C23" s="3" t="s">
        <v>94</v>
      </c>
      <c r="D23" s="1">
        <f t="shared" si="2"/>
        <v>657147.56999999878</v>
      </c>
      <c r="E23" s="1">
        <v>106642.62000000045</v>
      </c>
      <c r="F23" s="1">
        <v>11052.100000000115</v>
      </c>
      <c r="G23" s="1">
        <v>322409.52999999811</v>
      </c>
      <c r="K23" s="1">
        <v>4927.9300000000012</v>
      </c>
      <c r="M23" s="1">
        <v>-6.19</v>
      </c>
      <c r="S23" s="14">
        <v>207086.49000000017</v>
      </c>
      <c r="T23" s="1">
        <v>-0.28000000000000003</v>
      </c>
      <c r="W23" s="1">
        <v>2271.96</v>
      </c>
      <c r="X23" s="1">
        <v>2763.41</v>
      </c>
      <c r="AJ23" s="1">
        <v>74975.589999999982</v>
      </c>
      <c r="AK23" s="1">
        <v>4350.6800000000085</v>
      </c>
      <c r="AL23" s="1">
        <v>27316.35</v>
      </c>
      <c r="AM23" s="1">
        <v>106642.62</v>
      </c>
      <c r="AN23" s="6">
        <f>+AM23-E23</f>
        <v>-4.5110937207937241E-10</v>
      </c>
    </row>
    <row r="24" spans="1:40" ht="15.75" thickBot="1" x14ac:dyDescent="0.3">
      <c r="C24" s="11" t="s">
        <v>95</v>
      </c>
      <c r="D24" s="20">
        <f>SUM(D12:D23)</f>
        <v>7044955.2599999998</v>
      </c>
      <c r="E24" s="20">
        <f t="shared" ref="E24:X24" si="5">SUM(E12:E23)</f>
        <v>1033650.6700000014</v>
      </c>
      <c r="F24" s="21">
        <f t="shared" si="5"/>
        <v>74222.970000000336</v>
      </c>
      <c r="G24" s="21">
        <f t="shared" si="5"/>
        <v>3375129.3399999961</v>
      </c>
      <c r="H24" s="21">
        <f t="shared" si="5"/>
        <v>0</v>
      </c>
      <c r="I24" s="21">
        <f t="shared" si="5"/>
        <v>0</v>
      </c>
      <c r="J24" s="21">
        <f t="shared" si="5"/>
        <v>0</v>
      </c>
      <c r="K24" s="21">
        <f t="shared" si="5"/>
        <v>44486.62</v>
      </c>
      <c r="L24" s="21">
        <f t="shared" si="5"/>
        <v>0</v>
      </c>
      <c r="M24" s="21">
        <f t="shared" si="5"/>
        <v>-212.6</v>
      </c>
      <c r="N24" s="21">
        <f t="shared" si="5"/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2457895.6400000015</v>
      </c>
      <c r="T24" s="21">
        <f t="shared" si="5"/>
        <v>-69.579999999999984</v>
      </c>
      <c r="U24" s="21">
        <f t="shared" si="5"/>
        <v>0</v>
      </c>
      <c r="V24" s="21">
        <f t="shared" si="5"/>
        <v>0</v>
      </c>
      <c r="W24" s="21">
        <f t="shared" si="5"/>
        <v>26985.249999999993</v>
      </c>
      <c r="X24" s="21">
        <f t="shared" si="5"/>
        <v>32866.949999999997</v>
      </c>
      <c r="Y24" s="22"/>
      <c r="Z24" s="22"/>
      <c r="AA24" s="22"/>
      <c r="AB24" s="22"/>
      <c r="AC24" s="22"/>
      <c r="AD24" s="22"/>
      <c r="AE24" s="22"/>
      <c r="AF24" s="22"/>
      <c r="AG24" s="22"/>
      <c r="AH24" s="23"/>
      <c r="AI24" s="23"/>
      <c r="AJ24" s="21">
        <f t="shared" ref="AJ24" si="6">SUM(AJ12:AJ23)</f>
        <v>760017.93</v>
      </c>
      <c r="AK24" s="21">
        <f t="shared" ref="AK24" si="7">SUM(AK12:AK23)</f>
        <v>26328.320000000003</v>
      </c>
      <c r="AL24" s="21">
        <f t="shared" ref="AL24" si="8">SUM(AL12:AL23)</f>
        <v>247304.41999999998</v>
      </c>
      <c r="AM24" s="20">
        <f t="shared" ref="AM24" si="9">SUM(AM12:AM23)</f>
        <v>1033650.6699999999</v>
      </c>
    </row>
    <row r="25" spans="1:40" ht="15.75" thickTop="1" x14ac:dyDescent="0.25"/>
  </sheetData>
  <pageMargins left="0.2" right="0.2" top="0.25" bottom="0.25" header="0.3" footer="0.3"/>
  <pageSetup scale="50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11" sqref="F11"/>
    </sheetView>
  </sheetViews>
  <sheetFormatPr defaultRowHeight="15" x14ac:dyDescent="0.25"/>
  <cols>
    <col min="1" max="1" width="15" customWidth="1"/>
    <col min="2" max="2" width="17.42578125" bestFit="1" customWidth="1"/>
    <col min="3" max="3" width="14.42578125" bestFit="1" customWidth="1"/>
    <col min="4" max="4" width="13.5703125" bestFit="1" customWidth="1"/>
  </cols>
  <sheetData>
    <row r="1" spans="1:4" x14ac:dyDescent="0.25">
      <c r="A1" s="9" t="s">
        <v>78</v>
      </c>
    </row>
    <row r="2" spans="1:4" x14ac:dyDescent="0.25">
      <c r="B2" s="9" t="s">
        <v>79</v>
      </c>
      <c r="C2" s="9" t="s">
        <v>80</v>
      </c>
      <c r="D2" s="9" t="s">
        <v>81</v>
      </c>
    </row>
    <row r="3" spans="1:4" x14ac:dyDescent="0.25">
      <c r="A3" s="8"/>
      <c r="B3" s="9"/>
      <c r="C3" s="9"/>
      <c r="D3" s="9"/>
    </row>
    <row r="4" spans="1:4" x14ac:dyDescent="0.25">
      <c r="A4" s="8">
        <f t="shared" ref="A4:A13" si="0">A5-31</f>
        <v>41844</v>
      </c>
      <c r="B4" s="10">
        <v>3190729.34</v>
      </c>
      <c r="C4" s="10">
        <v>3833856.05</v>
      </c>
      <c r="D4" s="10">
        <f>C4-B4</f>
        <v>643126.71</v>
      </c>
    </row>
    <row r="5" spans="1:4" ht="15.75" customHeight="1" x14ac:dyDescent="0.25">
      <c r="A5" s="8">
        <f t="shared" si="0"/>
        <v>41875</v>
      </c>
      <c r="B5" s="10">
        <v>3833856.05</v>
      </c>
      <c r="C5" s="10">
        <v>4386589</v>
      </c>
      <c r="D5" s="10">
        <f>C5-B5</f>
        <v>552732.95000000019</v>
      </c>
    </row>
    <row r="6" spans="1:4" x14ac:dyDescent="0.25">
      <c r="A6" s="8">
        <f t="shared" si="0"/>
        <v>41906</v>
      </c>
      <c r="B6" s="10">
        <f>C5</f>
        <v>4386589</v>
      </c>
      <c r="C6" s="10">
        <v>5011579.54</v>
      </c>
      <c r="D6" s="10">
        <f t="shared" ref="D6:D15" si="1">C6-B6</f>
        <v>624990.54</v>
      </c>
    </row>
    <row r="7" spans="1:4" x14ac:dyDescent="0.25">
      <c r="A7" s="8">
        <f t="shared" si="0"/>
        <v>41937</v>
      </c>
      <c r="B7" s="10">
        <f t="shared" ref="B7:B15" si="2">C6</f>
        <v>5011579.54</v>
      </c>
      <c r="C7" s="10">
        <v>5548700.8200000003</v>
      </c>
      <c r="D7" s="10">
        <f t="shared" si="1"/>
        <v>537121.28000000026</v>
      </c>
    </row>
    <row r="8" spans="1:4" x14ac:dyDescent="0.25">
      <c r="A8" s="8">
        <f t="shared" si="0"/>
        <v>41968</v>
      </c>
      <c r="B8" s="10">
        <f t="shared" si="2"/>
        <v>5548700.8200000003</v>
      </c>
      <c r="C8" s="10">
        <v>5967208.0199999996</v>
      </c>
      <c r="D8" s="10">
        <f t="shared" si="1"/>
        <v>418507.19999999925</v>
      </c>
    </row>
    <row r="9" spans="1:4" x14ac:dyDescent="0.25">
      <c r="A9" s="8">
        <f t="shared" si="0"/>
        <v>41999</v>
      </c>
      <c r="B9" s="10">
        <f t="shared" si="2"/>
        <v>5967208.0199999996</v>
      </c>
      <c r="C9" s="10">
        <v>6500662.9800000004</v>
      </c>
      <c r="D9" s="10">
        <f t="shared" si="1"/>
        <v>533454.96000000089</v>
      </c>
    </row>
    <row r="10" spans="1:4" x14ac:dyDescent="0.25">
      <c r="A10" s="8">
        <f t="shared" si="0"/>
        <v>42030</v>
      </c>
      <c r="B10" s="10">
        <v>0</v>
      </c>
      <c r="C10" s="10">
        <v>488218.62</v>
      </c>
      <c r="D10" s="10">
        <f t="shared" si="1"/>
        <v>488218.62</v>
      </c>
    </row>
    <row r="11" spans="1:4" x14ac:dyDescent="0.25">
      <c r="A11" s="8">
        <f t="shared" si="0"/>
        <v>42061</v>
      </c>
      <c r="B11" s="10">
        <f t="shared" si="2"/>
        <v>488218.62</v>
      </c>
      <c r="C11" s="10">
        <v>1054228.81</v>
      </c>
      <c r="D11" s="10">
        <f t="shared" si="1"/>
        <v>566010.19000000006</v>
      </c>
    </row>
    <row r="12" spans="1:4" x14ac:dyDescent="0.25">
      <c r="A12" s="8">
        <f t="shared" si="0"/>
        <v>42092</v>
      </c>
      <c r="B12" s="10">
        <f t="shared" si="2"/>
        <v>1054228.81</v>
      </c>
      <c r="C12" s="10">
        <v>1587507.8</v>
      </c>
      <c r="D12" s="10">
        <f t="shared" si="1"/>
        <v>533278.99</v>
      </c>
    </row>
    <row r="13" spans="1:4" x14ac:dyDescent="0.25">
      <c r="A13" s="8">
        <f t="shared" si="0"/>
        <v>42123</v>
      </c>
      <c r="B13" s="10">
        <f t="shared" si="2"/>
        <v>1587507.8</v>
      </c>
      <c r="C13" s="10">
        <v>2135873.08</v>
      </c>
      <c r="D13" s="10">
        <f t="shared" si="1"/>
        <v>548365.28</v>
      </c>
    </row>
    <row r="14" spans="1:4" x14ac:dyDescent="0.25">
      <c r="A14" s="8">
        <f>A15-31</f>
        <v>42154</v>
      </c>
      <c r="B14" s="10">
        <f t="shared" si="2"/>
        <v>2135873.08</v>
      </c>
      <c r="C14" s="10">
        <v>2536504.09</v>
      </c>
      <c r="D14" s="10">
        <f t="shared" si="1"/>
        <v>400631.00999999978</v>
      </c>
    </row>
    <row r="15" spans="1:4" x14ac:dyDescent="0.25">
      <c r="A15" s="8">
        <v>42185</v>
      </c>
      <c r="B15" s="10">
        <f t="shared" si="2"/>
        <v>2536504.09</v>
      </c>
      <c r="C15" s="10">
        <v>3009807.51</v>
      </c>
      <c r="D15" s="10">
        <f t="shared" si="1"/>
        <v>473303.41999999993</v>
      </c>
    </row>
    <row r="16" spans="1:4" x14ac:dyDescent="0.25">
      <c r="B16" s="10"/>
      <c r="C16" s="10"/>
      <c r="D16" s="10"/>
    </row>
    <row r="17" spans="3:4" ht="15.75" thickBot="1" x14ac:dyDescent="0.3">
      <c r="C17" s="11" t="s">
        <v>82</v>
      </c>
      <c r="D17" s="12">
        <f>SUM(D4:D16)</f>
        <v>6319741.1500000013</v>
      </c>
    </row>
    <row r="18" spans="3:4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IPL History</vt:lpstr>
      <vt:lpstr>Acct 456200</vt:lpstr>
      <vt:lpstr>'IPL History'!Print_Area</vt:lpstr>
      <vt:lpstr>'IPL History'!Print_Titles</vt:lpstr>
    </vt:vector>
  </TitlesOfParts>
  <Company>Indianapolis Power &amp; Light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Cutshaw</dc:creator>
  <cp:lastModifiedBy>Annocha M Abram</cp:lastModifiedBy>
  <cp:lastPrinted>2018-03-20T12:25:31Z</cp:lastPrinted>
  <dcterms:created xsi:type="dcterms:W3CDTF">2014-07-11T19:12:57Z</dcterms:created>
  <dcterms:modified xsi:type="dcterms:W3CDTF">2018-03-20T12:43:54Z</dcterms:modified>
</cp:coreProperties>
</file>