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2120" windowHeight="9120" tabRatio="944" activeTab="4"/>
  </bookViews>
  <sheets>
    <sheet name="Balance sheet" sheetId="1" r:id="rId1"/>
    <sheet name="Income Statement" sheetId="4" r:id="rId2"/>
    <sheet name="Electric Plant" sheetId="8" r:id="rId3"/>
    <sheet name="Taxes" sheetId="7" r:id="rId4"/>
    <sheet name="Op &amp; Maint" sheetId="5" r:id="rId5"/>
    <sheet name="Notes" sheetId="3" r:id="rId6"/>
  </sheets>
  <definedNames>
    <definedName name="_xlnm.Print_Area" localSheetId="1">'Income Statement'!$A$1:$C$31</definedName>
  </definedNames>
  <calcPr calcId="125725"/>
</workbook>
</file>

<file path=xl/calcChain.xml><?xml version="1.0" encoding="utf-8"?>
<calcChain xmlns="http://schemas.openxmlformats.org/spreadsheetml/2006/main">
  <c r="G24" i="8"/>
  <c r="G23"/>
  <c r="G22"/>
  <c r="F20"/>
  <c r="D20"/>
  <c r="D25" s="1"/>
  <c r="D28" s="1"/>
  <c r="E20"/>
  <c r="C15"/>
  <c r="C20" s="1"/>
  <c r="C46" i="1"/>
  <c r="D19" i="5"/>
  <c r="D31" s="1"/>
  <c r="E19"/>
  <c r="E31" s="1"/>
  <c r="C19"/>
  <c r="F18"/>
  <c r="F16"/>
  <c r="F13"/>
  <c r="F11"/>
  <c r="G9" i="8"/>
  <c r="F16" i="1"/>
  <c r="F28"/>
  <c r="F45"/>
  <c r="F56" s="1"/>
  <c r="F54"/>
  <c r="F33"/>
  <c r="C16"/>
  <c r="C22" s="1"/>
  <c r="C30"/>
  <c r="C54"/>
  <c r="D15" i="8"/>
  <c r="E15"/>
  <c r="E25"/>
  <c r="E28"/>
  <c r="F15"/>
  <c r="G27"/>
  <c r="G19"/>
  <c r="G17"/>
  <c r="G14"/>
  <c r="G13"/>
  <c r="G12"/>
  <c r="G11"/>
  <c r="G18"/>
  <c r="A1"/>
  <c r="A4"/>
  <c r="A1" i="4"/>
  <c r="A4"/>
  <c r="C27"/>
  <c r="C15"/>
  <c r="C16" s="1"/>
  <c r="C18" s="1"/>
  <c r="C23" s="1"/>
  <c r="F29" i="5"/>
  <c r="F27"/>
  <c r="F28"/>
  <c r="F25"/>
  <c r="F23"/>
  <c r="F15"/>
  <c r="F10"/>
  <c r="A1"/>
  <c r="A4"/>
  <c r="F21"/>
  <c r="A1" i="7"/>
  <c r="A4"/>
  <c r="F25" i="8"/>
  <c r="F28"/>
  <c r="F19" i="5" l="1"/>
  <c r="F31" s="1"/>
  <c r="G15" i="8"/>
  <c r="G20"/>
  <c r="C25"/>
  <c r="G25" s="1"/>
  <c r="C28" i="4"/>
  <c r="C31" s="1"/>
  <c r="C56" i="1"/>
  <c r="F57" s="1"/>
  <c r="C28" i="8" l="1"/>
  <c r="G28" s="1"/>
  <c r="G31" s="1"/>
</calcChain>
</file>

<file path=xl/sharedStrings.xml><?xml version="1.0" encoding="utf-8"?>
<sst xmlns="http://schemas.openxmlformats.org/spreadsheetml/2006/main" count="215" uniqueCount="186">
  <si>
    <t>EIA-412</t>
  </si>
  <si>
    <t>Line</t>
  </si>
  <si>
    <t>No.</t>
  </si>
  <si>
    <t>ASSETS and OTHER DEBITS</t>
  </si>
  <si>
    <t>AMOUNT</t>
  </si>
  <si>
    <t>No</t>
  </si>
  <si>
    <t>LIABILITIES and OTHER CREDITS</t>
  </si>
  <si>
    <t>(Dollars)</t>
  </si>
  <si>
    <t>Electric Plant &amp; Adjustments</t>
  </si>
  <si>
    <t>(101-106,114,116)</t>
  </si>
  <si>
    <t xml:space="preserve">Construction Work In Progress (107) </t>
  </si>
  <si>
    <t>(Less) Accumulated Provision for</t>
  </si>
  <si>
    <t xml:space="preserve">Depreciation, Amortization and </t>
  </si>
  <si>
    <t>Depletion (108,111,115)</t>
  </si>
  <si>
    <t xml:space="preserve">Net Electric Plant </t>
  </si>
  <si>
    <t>Nuclear Fuel (120.1-120.4, 120.6)</t>
  </si>
  <si>
    <t>Amortization of Nuclear Fuel</t>
  </si>
  <si>
    <t>Assemblies (120.5)</t>
  </si>
  <si>
    <t>Net Electric Plant including Nuclear</t>
  </si>
  <si>
    <t xml:space="preserve">Fuel </t>
  </si>
  <si>
    <t>OTHER PROPERTY &amp; INVESTMENTS</t>
  </si>
  <si>
    <t>ELECTRIC PLANT</t>
  </si>
  <si>
    <t>Non-Electric Plant Property (121)</t>
  </si>
  <si>
    <t>Depreciation and Amortization (122)</t>
  </si>
  <si>
    <t>Investment in Associated Enterprises</t>
  </si>
  <si>
    <t>(123-123.1)</t>
  </si>
  <si>
    <t>Investments &amp; Special Funds (124-129)</t>
  </si>
  <si>
    <t>Total Other Property and Investments</t>
  </si>
  <si>
    <t>CURRENT &amp; ACCRUED ASSETS</t>
  </si>
  <si>
    <t>Cash, Working Funds &amp; Investments</t>
  </si>
  <si>
    <t>(131-136)</t>
  </si>
  <si>
    <t>Notes &amp; Other Receivables</t>
  </si>
  <si>
    <t>(141, 143, 145, 146, 172)</t>
  </si>
  <si>
    <t>Customer Accounts Recevable (142)</t>
  </si>
  <si>
    <t>Uncollectible Accounts (144)</t>
  </si>
  <si>
    <t>Fuel Stock &amp; Expenses Undistributed</t>
  </si>
  <si>
    <t>(151-152)</t>
  </si>
  <si>
    <t>Plant Materials &amp; Operating Supplies (154)</t>
  </si>
  <si>
    <t>Other Supplies &amp; Misc (153, 155-163)</t>
  </si>
  <si>
    <t>Prepayments (165)</t>
  </si>
  <si>
    <t xml:space="preserve">Accrued revenues (173) </t>
  </si>
  <si>
    <t>Misc Current &amp; Accrued Assets (171, 174)</t>
  </si>
  <si>
    <t>Total Current &amp; Accrued Assets</t>
  </si>
  <si>
    <t>Unamortized Debt Expense (181)</t>
  </si>
  <si>
    <t>Extraordinary Property Losses, Study Costs,</t>
  </si>
  <si>
    <t>and Charges (182.1, 182.2, 182.3, 183)</t>
  </si>
  <si>
    <t xml:space="preserve">Miscellaneous Debt, Research and </t>
  </si>
  <si>
    <t>Development Expenses &amp; Unamortized</t>
  </si>
  <si>
    <t>Losses (184-191)</t>
  </si>
  <si>
    <t xml:space="preserve">Total Deferred Debits </t>
  </si>
  <si>
    <t>DEFERRED DEBITS</t>
  </si>
  <si>
    <t>TOTAL ASSETS &amp; OTHER DEBITS</t>
  </si>
  <si>
    <t>PROPIETARY CAPITAL</t>
  </si>
  <si>
    <t>Investment of Municipality (208)</t>
  </si>
  <si>
    <t>Miscellaneous Capital (211, 219, 219.1)</t>
  </si>
  <si>
    <t>Retained Earnings</t>
  </si>
  <si>
    <t>(215, 215.1, 216)</t>
  </si>
  <si>
    <t>TOTAL PROPRIETARY CAPITAL</t>
  </si>
  <si>
    <t>LONG TERM DEBT</t>
  </si>
  <si>
    <t>Bonds (221, 222)</t>
  </si>
  <si>
    <t>Advances from Municipality and Other</t>
  </si>
  <si>
    <t>Long Term Debt (223, 224)</t>
  </si>
  <si>
    <t xml:space="preserve">Unamortized Premium on Long Term </t>
  </si>
  <si>
    <t>Debt (225)</t>
  </si>
  <si>
    <t>(Less) Unamortized Discount on Long</t>
  </si>
  <si>
    <t>Term Debt (226)</t>
  </si>
  <si>
    <t>Total Long Term Debt</t>
  </si>
  <si>
    <t>OTHER NONCURRENT LIABILITIES</t>
  </si>
  <si>
    <t>Accumulated Operating Provisions (228.1-.4)</t>
  </si>
  <si>
    <t>Accumulated Provisions for Rate Refunds</t>
  </si>
  <si>
    <t>Total Other Non Current Liabilities</t>
  </si>
  <si>
    <t>CURRENT AND ACCRUED LIABILITIES</t>
  </si>
  <si>
    <t>Notes Payable (231)</t>
  </si>
  <si>
    <t>Accounts Payable (232)</t>
  </si>
  <si>
    <t>Associated Enterprises (233, 234)</t>
  </si>
  <si>
    <t>Notes and Accounts Payable to</t>
  </si>
  <si>
    <t>Customer Deposits (235)</t>
  </si>
  <si>
    <t>Accrued taxes (236)</t>
  </si>
  <si>
    <t>Accrued Interest payable (237)</t>
  </si>
  <si>
    <t>Misc Curr &amp; Accr Liabilities (239-245)</t>
  </si>
  <si>
    <t>Total Current &amp; Accrued Liabilities</t>
  </si>
  <si>
    <t>TOTAL LIABILITIES &amp; OTHER CREDITS</t>
  </si>
  <si>
    <t>Total Deferred Credits</t>
  </si>
  <si>
    <t xml:space="preserve">Unamortized gain on Reacquired Debt </t>
  </si>
  <si>
    <t>DEFERRED CREDITS</t>
  </si>
  <si>
    <t>Customer Advances for Construction</t>
  </si>
  <si>
    <t>(252)</t>
  </si>
  <si>
    <t xml:space="preserve">Other Deferred Credits </t>
  </si>
  <si>
    <t>(253, 256, 281-283)</t>
  </si>
  <si>
    <t>(257)</t>
  </si>
  <si>
    <t>ELECTRIC BALANCE SHEET</t>
  </si>
  <si>
    <t>ELECTRIC INCOME STATEMENT</t>
  </si>
  <si>
    <t>Electric Operating Revenues (400)</t>
  </si>
  <si>
    <t>Amount</t>
  </si>
  <si>
    <t>Operation Expenses (401)</t>
  </si>
  <si>
    <t>Maintenance Expenses (402)</t>
  </si>
  <si>
    <t>Depreciation Expenses (403)</t>
  </si>
  <si>
    <t>Amortization of Electric Plant, Property Losses, and Regulatory Study Costs (404-407)</t>
  </si>
  <si>
    <t>Taxes and Tax Equivalents (408.1, 409.1)</t>
  </si>
  <si>
    <t xml:space="preserve">    TOTAL ELECTRIC OPERATING EXPENSES</t>
  </si>
  <si>
    <t xml:space="preserve">        NET ELECTRIC OPERATING INCOME</t>
  </si>
  <si>
    <t>Income from Electric Plant Leased to Others (412, 413)</t>
  </si>
  <si>
    <t xml:space="preserve">    Electric Operating Income</t>
  </si>
  <si>
    <t>Other Electric Income (415, 417, 418, 419, 421, 421.1)</t>
  </si>
  <si>
    <t>Other Electric Deductions (416, 417, 421.2)</t>
  </si>
  <si>
    <t>Allowance for Other Funds Used During Construction (419.1)</t>
  </si>
  <si>
    <t>Taxes Applicable to Other Income and Deductions (408.2, 409.2)</t>
  </si>
  <si>
    <t xml:space="preserve">    Electric Income</t>
  </si>
  <si>
    <t>Income Deductions from Interest on Long Term Debt (427)</t>
  </si>
  <si>
    <t>Other Income Deductions (428-431)</t>
  </si>
  <si>
    <t>Allowance for Borrowed Funds Used During Constructions (432)</t>
  </si>
  <si>
    <t xml:space="preserve">    Total Income Deductions</t>
  </si>
  <si>
    <t xml:space="preserve">        Income Before Extraordinary Items</t>
  </si>
  <si>
    <t>Extraordinary Items (434)</t>
  </si>
  <si>
    <t>Extraordinary Deductions (435)</t>
  </si>
  <si>
    <t xml:space="preserve">        NET INCOME</t>
  </si>
  <si>
    <t xml:space="preserve">Beginning </t>
  </si>
  <si>
    <t>Balance</t>
  </si>
  <si>
    <t>Additions</t>
  </si>
  <si>
    <t>Retirements</t>
  </si>
  <si>
    <t>Transfers</t>
  </si>
  <si>
    <t>Ending</t>
  </si>
  <si>
    <t>Intangible Plant (301-303)</t>
  </si>
  <si>
    <t>Steam Production (310-316)</t>
  </si>
  <si>
    <t>Nuclear Production (320-325)</t>
  </si>
  <si>
    <t>Hydraulic Production (330-336)</t>
  </si>
  <si>
    <t>Other Production (340-346)</t>
  </si>
  <si>
    <t>Total Production Plant</t>
  </si>
  <si>
    <t>NOTE FOR LINE 5:  Combustion Turbine</t>
  </si>
  <si>
    <t>Transmission Plant (350-359)</t>
  </si>
  <si>
    <t>Distribution Plant (360-373)</t>
  </si>
  <si>
    <t>General Plant (389-399)</t>
  </si>
  <si>
    <t>Total Electric Plant In Service</t>
  </si>
  <si>
    <t>Electric Plant Leased to Others</t>
  </si>
  <si>
    <t>Electric Plant Held for Future Use</t>
  </si>
  <si>
    <t>Electric Plant Miscellaneous</t>
  </si>
  <si>
    <t>Construction Work in Progress</t>
  </si>
  <si>
    <t>Total Electric Plant &amp; Adj's</t>
  </si>
  <si>
    <t xml:space="preserve">Line </t>
  </si>
  <si>
    <t>Taxes other than Income Taxes, Operating Income</t>
  </si>
  <si>
    <t>Fuel Cost</t>
  </si>
  <si>
    <t>ELECTRIC OPERATION AND MAINTENANCE EXPENSES (Dollars)</t>
  </si>
  <si>
    <t>Operation</t>
  </si>
  <si>
    <t>Maintenance</t>
  </si>
  <si>
    <t>Total</t>
  </si>
  <si>
    <t>Steam Power Generation</t>
  </si>
  <si>
    <t>(500-507, 510-514) Fuel Cost (501)</t>
  </si>
  <si>
    <t>Nuclear Power Generation</t>
  </si>
  <si>
    <t>Hydraulic Power Generation</t>
  </si>
  <si>
    <t>(535-540, 541-545)</t>
  </si>
  <si>
    <t>Other Power Generation</t>
  </si>
  <si>
    <t>(546-550, 551-554) Fuel cost (547)</t>
  </si>
  <si>
    <t>Purchased Power (555)</t>
  </si>
  <si>
    <t>Other Production Expenses</t>
  </si>
  <si>
    <t>(556-557)</t>
  </si>
  <si>
    <t xml:space="preserve">   Total Production Expenses</t>
  </si>
  <si>
    <t>Transmission Expenses</t>
  </si>
  <si>
    <t>(560-567, 568-573)</t>
  </si>
  <si>
    <t>Distribution Expenses</t>
  </si>
  <si>
    <t>(580-589, 590-598)</t>
  </si>
  <si>
    <t>Customer Account Expenses</t>
  </si>
  <si>
    <t>(901-905)</t>
  </si>
  <si>
    <t>Customer Service &amp; Information</t>
  </si>
  <si>
    <t>Expenses (907-910)</t>
  </si>
  <si>
    <t>Sales Expenses (911-916)</t>
  </si>
  <si>
    <t>Admin &amp; General exp (920-935)</t>
  </si>
  <si>
    <t>Total Electric Operation and</t>
  </si>
  <si>
    <t>Maintenance Expenses</t>
  </si>
  <si>
    <t>Total Number of Full Time Employees</t>
  </si>
  <si>
    <t>Total Number of Part Time Employees</t>
  </si>
  <si>
    <t xml:space="preserve"> </t>
  </si>
  <si>
    <t>XXXXXXXXXXXXX</t>
  </si>
  <si>
    <t>XXXXXXXXXXX</t>
  </si>
  <si>
    <t>Schedule 2</t>
  </si>
  <si>
    <t>Schedule 3</t>
  </si>
  <si>
    <t>Schedule 4</t>
  </si>
  <si>
    <t>Schedule 5</t>
  </si>
  <si>
    <t>Schedule 7</t>
  </si>
  <si>
    <t>(a)</t>
  </si>
  <si>
    <t>(b)</t>
  </si>
  <si>
    <t>(d)</t>
  </si>
  <si>
    <t>(c)</t>
  </si>
  <si>
    <t>Indianola Municipal Utilities - Electric Utility</t>
  </si>
  <si>
    <t>Fiscal Year Ended 6-30-14</t>
  </si>
  <si>
    <t>Note for Line 8 - Allocated Portion</t>
  </si>
  <si>
    <t>Note for Line 4 - Combustion Turbines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</si>
</sst>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>
    <font>
      <sz val="10"/>
      <name val="Arial"/>
    </font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10"/>
      <color indexed="12"/>
      <name val="Arial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5" xfId="0" applyFill="1" applyBorder="1"/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7" fontId="0" fillId="0" borderId="0" xfId="0" applyNumberFormat="1"/>
    <xf numFmtId="0" fontId="3" fillId="0" borderId="0" xfId="0" applyFont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43" fontId="0" fillId="0" borderId="6" xfId="1" applyFont="1" applyBorder="1"/>
    <xf numFmtId="37" fontId="0" fillId="0" borderId="3" xfId="1" applyNumberFormat="1" applyFont="1" applyBorder="1"/>
    <xf numFmtId="37" fontId="0" fillId="0" borderId="4" xfId="1" applyNumberFormat="1" applyFont="1" applyBorder="1"/>
    <xf numFmtId="37" fontId="0" fillId="0" borderId="5" xfId="1" applyNumberFormat="1" applyFont="1" applyBorder="1"/>
    <xf numFmtId="37" fontId="0" fillId="0" borderId="0" xfId="1" applyNumberFormat="1" applyFont="1" applyBorder="1"/>
    <xf numFmtId="43" fontId="0" fillId="0" borderId="0" xfId="1" applyFont="1" applyBorder="1"/>
    <xf numFmtId="37" fontId="0" fillId="0" borderId="0" xfId="0" applyNumberFormat="1" applyBorder="1"/>
    <xf numFmtId="0" fontId="0" fillId="0" borderId="3" xfId="0" applyFill="1" applyBorder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/>
    <xf numFmtId="14" fontId="3" fillId="0" borderId="0" xfId="0" applyNumberFormat="1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/>
    </xf>
    <xf numFmtId="37" fontId="0" fillId="0" borderId="1" xfId="0" applyNumberFormat="1" applyBorder="1"/>
    <xf numFmtId="0" fontId="0" fillId="0" borderId="10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37" fontId="0" fillId="0" borderId="7" xfId="0" applyNumberFormat="1" applyBorder="1"/>
    <xf numFmtId="0" fontId="0" fillId="0" borderId="11" xfId="0" applyBorder="1"/>
    <xf numFmtId="0" fontId="0" fillId="0" borderId="0" xfId="0" applyFill="1" applyBorder="1"/>
    <xf numFmtId="0" fontId="0" fillId="0" borderId="12" xfId="0" applyFill="1" applyBorder="1"/>
    <xf numFmtId="0" fontId="0" fillId="0" borderId="4" xfId="0" applyFill="1" applyBorder="1" applyAlignment="1">
      <alignment horizontal="center"/>
    </xf>
    <xf numFmtId="37" fontId="0" fillId="0" borderId="6" xfId="0" applyNumberFormat="1" applyBorder="1"/>
    <xf numFmtId="0" fontId="0" fillId="0" borderId="13" xfId="0" applyBorder="1"/>
    <xf numFmtId="0" fontId="2" fillId="0" borderId="13" xfId="0" applyFont="1" applyBorder="1"/>
    <xf numFmtId="0" fontId="6" fillId="0" borderId="13" xfId="0" applyFont="1" applyBorder="1"/>
    <xf numFmtId="0" fontId="0" fillId="0" borderId="6" xfId="0" applyBorder="1"/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5" xfId="0" applyFont="1" applyFill="1" applyBorder="1"/>
    <xf numFmtId="0" fontId="0" fillId="0" borderId="11" xfId="0" applyFill="1" applyBorder="1" applyAlignment="1">
      <alignment horizontal="center"/>
    </xf>
    <xf numFmtId="37" fontId="2" fillId="0" borderId="16" xfId="1" applyNumberFormat="1" applyFont="1" applyBorder="1"/>
    <xf numFmtId="0" fontId="0" fillId="0" borderId="17" xfId="0" applyBorder="1"/>
    <xf numFmtId="0" fontId="2" fillId="0" borderId="18" xfId="0" applyFont="1" applyFill="1" applyBorder="1"/>
    <xf numFmtId="0" fontId="0" fillId="0" borderId="6" xfId="0" applyFill="1" applyBorder="1" applyAlignment="1">
      <alignment horizontal="center"/>
    </xf>
    <xf numFmtId="0" fontId="2" fillId="0" borderId="15" xfId="0" applyFont="1" applyBorder="1"/>
    <xf numFmtId="0" fontId="2" fillId="0" borderId="2" xfId="0" applyFont="1" applyBorder="1"/>
    <xf numFmtId="0" fontId="0" fillId="0" borderId="19" xfId="0" applyBorder="1" applyAlignment="1">
      <alignment horizontal="center"/>
    </xf>
    <xf numFmtId="37" fontId="2" fillId="0" borderId="6" xfId="1" applyNumberFormat="1" applyFont="1" applyBorder="1"/>
    <xf numFmtId="0" fontId="2" fillId="0" borderId="20" xfId="0" applyFont="1" applyBorder="1"/>
    <xf numFmtId="0" fontId="2" fillId="0" borderId="6" xfId="0" applyFont="1" applyBorder="1"/>
    <xf numFmtId="0" fontId="0" fillId="0" borderId="3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4" xfId="0" applyFill="1" applyBorder="1" applyAlignment="1">
      <alignment horizontal="left" indent="1"/>
    </xf>
    <xf numFmtId="0" fontId="0" fillId="0" borderId="4" xfId="0" quotePrefix="1" applyBorder="1" applyAlignment="1">
      <alignment horizontal="left" indent="1"/>
    </xf>
    <xf numFmtId="0" fontId="2" fillId="0" borderId="2" xfId="0" applyFont="1" applyFill="1" applyBorder="1"/>
    <xf numFmtId="0" fontId="2" fillId="0" borderId="21" xfId="0" applyFont="1" applyBorder="1"/>
    <xf numFmtId="37" fontId="7" fillId="0" borderId="4" xfId="1" applyNumberFormat="1" applyFont="1" applyBorder="1"/>
    <xf numFmtId="37" fontId="7" fillId="0" borderId="5" xfId="1" applyNumberFormat="1" applyFont="1" applyBorder="1"/>
    <xf numFmtId="37" fontId="7" fillId="0" borderId="3" xfId="1" applyNumberFormat="1" applyFont="1" applyBorder="1"/>
    <xf numFmtId="37" fontId="7" fillId="0" borderId="7" xfId="1" applyNumberFormat="1" applyFont="1" applyBorder="1"/>
    <xf numFmtId="164" fontId="7" fillId="0" borderId="4" xfId="1" applyNumberFormat="1" applyFont="1" applyBorder="1"/>
    <xf numFmtId="164" fontId="0" fillId="0" borderId="3" xfId="1" applyNumberFormat="1" applyFont="1" applyBorder="1"/>
    <xf numFmtId="164" fontId="7" fillId="0" borderId="6" xfId="1" applyNumberFormat="1" applyFont="1" applyBorder="1"/>
    <xf numFmtId="164" fontId="2" fillId="0" borderId="16" xfId="1" applyNumberFormat="1" applyFont="1" applyBorder="1"/>
    <xf numFmtId="164" fontId="7" fillId="0" borderId="5" xfId="1" applyNumberFormat="1" applyFont="1" applyBorder="1"/>
    <xf numFmtId="164" fontId="7" fillId="0" borderId="3" xfId="1" applyNumberFormat="1" applyFont="1" applyBorder="1"/>
    <xf numFmtId="164" fontId="2" fillId="0" borderId="3" xfId="1" applyNumberFormat="1" applyFont="1" applyBorder="1"/>
    <xf numFmtId="165" fontId="7" fillId="0" borderId="4" xfId="2" applyNumberFormat="1" applyFont="1" applyBorder="1"/>
    <xf numFmtId="164" fontId="0" fillId="0" borderId="4" xfId="1" applyNumberFormat="1" applyFont="1" applyBorder="1"/>
    <xf numFmtId="0" fontId="0" fillId="0" borderId="22" xfId="0" applyBorder="1" applyAlignment="1">
      <alignment horizontal="center"/>
    </xf>
    <xf numFmtId="165" fontId="2" fillId="0" borderId="16" xfId="2" applyNumberFormat="1" applyFont="1" applyBorder="1"/>
    <xf numFmtId="165" fontId="8" fillId="0" borderId="8" xfId="2" applyNumberFormat="1" applyFont="1" applyBorder="1"/>
    <xf numFmtId="164" fontId="8" fillId="0" borderId="8" xfId="1" applyNumberFormat="1" applyFont="1" applyBorder="1"/>
    <xf numFmtId="164" fontId="8" fillId="0" borderId="11" xfId="1" applyNumberFormat="1" applyFont="1" applyBorder="1"/>
    <xf numFmtId="164" fontId="8" fillId="0" borderId="7" xfId="1" applyNumberFormat="1" applyFont="1" applyBorder="1"/>
    <xf numFmtId="164" fontId="2" fillId="0" borderId="23" xfId="1" applyNumberFormat="1" applyFont="1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165" fontId="2" fillId="0" borderId="24" xfId="2" applyNumberFormat="1" applyFont="1" applyBorder="1"/>
    <xf numFmtId="165" fontId="0" fillId="0" borderId="5" xfId="2" applyNumberFormat="1" applyFont="1" applyBorder="1"/>
    <xf numFmtId="165" fontId="2" fillId="0" borderId="5" xfId="2" applyNumberFormat="1" applyFont="1" applyBorder="1"/>
    <xf numFmtId="164" fontId="2" fillId="0" borderId="5" xfId="1" applyNumberFormat="1" applyFont="1" applyBorder="1"/>
    <xf numFmtId="164" fontId="2" fillId="0" borderId="6" xfId="1" applyNumberFormat="1" applyFont="1" applyBorder="1"/>
    <xf numFmtId="165" fontId="2" fillId="0" borderId="4" xfId="2" applyNumberFormat="1" applyFont="1" applyBorder="1"/>
    <xf numFmtId="165" fontId="2" fillId="0" borderId="25" xfId="2" applyNumberFormat="1" applyFont="1" applyBorder="1"/>
    <xf numFmtId="165" fontId="2" fillId="0" borderId="14" xfId="2" applyNumberFormat="1" applyFont="1" applyBorder="1"/>
    <xf numFmtId="37" fontId="2" fillId="0" borderId="4" xfId="0" applyNumberFormat="1" applyFont="1" applyBorder="1"/>
    <xf numFmtId="37" fontId="7" fillId="0" borderId="10" xfId="0" applyNumberFormat="1" applyFont="1" applyBorder="1"/>
    <xf numFmtId="37" fontId="7" fillId="0" borderId="8" xfId="0" applyNumberFormat="1" applyFont="1" applyBorder="1"/>
    <xf numFmtId="0" fontId="0" fillId="0" borderId="12" xfId="0" applyBorder="1"/>
    <xf numFmtId="165" fontId="2" fillId="0" borderId="13" xfId="2" applyNumberFormat="1" applyFont="1" applyBorder="1"/>
    <xf numFmtId="165" fontId="2" fillId="0" borderId="23" xfId="2" applyNumberFormat="1" applyFont="1" applyBorder="1"/>
    <xf numFmtId="0" fontId="0" fillId="0" borderId="1" xfId="0" applyBorder="1" applyAlignment="1">
      <alignment horizontal="left" indent="1"/>
    </xf>
    <xf numFmtId="0" fontId="0" fillId="0" borderId="1" xfId="0" applyFill="1" applyBorder="1" applyAlignment="1">
      <alignment horizontal="left" indent="1"/>
    </xf>
    <xf numFmtId="0" fontId="0" fillId="0" borderId="8" xfId="0" applyBorder="1" applyAlignment="1">
      <alignment horizontal="left" indent="1"/>
    </xf>
    <xf numFmtId="164" fontId="7" fillId="0" borderId="7" xfId="1" applyNumberFormat="1" applyFont="1" applyBorder="1"/>
    <xf numFmtId="164" fontId="7" fillId="0" borderId="8" xfId="1" applyNumberFormat="1" applyFont="1" applyBorder="1"/>
    <xf numFmtId="164" fontId="8" fillId="0" borderId="5" xfId="1" applyNumberFormat="1" applyFont="1" applyBorder="1"/>
    <xf numFmtId="164" fontId="8" fillId="0" borderId="6" xfId="1" applyNumberFormat="1" applyFont="1" applyBorder="1"/>
    <xf numFmtId="165" fontId="7" fillId="0" borderId="5" xfId="2" applyNumberFormat="1" applyFont="1" applyBorder="1"/>
    <xf numFmtId="165" fontId="7" fillId="0" borderId="8" xfId="2" applyNumberFormat="1" applyFont="1" applyBorder="1"/>
    <xf numFmtId="164" fontId="7" fillId="0" borderId="11" xfId="1" applyNumberFormat="1" applyFont="1" applyBorder="1"/>
    <xf numFmtId="37" fontId="7" fillId="0" borderId="7" xfId="0" applyNumberFormat="1" applyFont="1" applyBorder="1"/>
    <xf numFmtId="164" fontId="7" fillId="0" borderId="11" xfId="1" applyNumberFormat="1" applyFont="1" applyBorder="1" applyAlignment="1">
      <alignment horizontal="right"/>
    </xf>
    <xf numFmtId="165" fontId="1" fillId="0" borderId="8" xfId="2" applyNumberFormat="1" applyFont="1" applyBorder="1"/>
    <xf numFmtId="164" fontId="1" fillId="0" borderId="8" xfId="1" applyNumberFormat="1" applyFont="1" applyBorder="1"/>
    <xf numFmtId="164" fontId="1" fillId="0" borderId="7" xfId="1" applyNumberFormat="1" applyFont="1" applyBorder="1"/>
    <xf numFmtId="164" fontId="1" fillId="0" borderId="11" xfId="1" applyNumberFormat="1" applyFont="1" applyBorder="1"/>
    <xf numFmtId="164" fontId="7" fillId="0" borderId="8" xfId="1" applyNumberFormat="1" applyFont="1" applyBorder="1" applyAlignment="1">
      <alignment horizontal="right"/>
    </xf>
    <xf numFmtId="164" fontId="7" fillId="0" borderId="7" xfId="1" applyNumberFormat="1" applyFont="1" applyBorder="1" applyAlignment="1">
      <alignment horizontal="right"/>
    </xf>
    <xf numFmtId="37" fontId="7" fillId="0" borderId="7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19" xfId="0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topLeftCell="A13" zoomScale="80" workbookViewId="0">
      <selection activeCell="F39" sqref="F39"/>
    </sheetView>
  </sheetViews>
  <sheetFormatPr defaultRowHeight="12.75"/>
  <cols>
    <col min="1" max="1" width="6.7109375" customWidth="1"/>
    <col min="2" max="2" width="39.7109375" customWidth="1"/>
    <col min="3" max="3" width="16.7109375" customWidth="1"/>
    <col min="4" max="4" width="6.7109375" customWidth="1"/>
    <col min="5" max="5" width="39.7109375" customWidth="1"/>
    <col min="6" max="6" width="16.7109375" customWidth="1"/>
  </cols>
  <sheetData>
    <row r="1" spans="1:6" ht="15.75">
      <c r="A1" s="128" t="s">
        <v>182</v>
      </c>
      <c r="B1" s="128"/>
      <c r="C1" s="128"/>
      <c r="D1" s="128"/>
      <c r="E1" s="128"/>
      <c r="F1" s="128"/>
    </row>
    <row r="2" spans="1:6" ht="15">
      <c r="A2" s="129" t="s">
        <v>0</v>
      </c>
      <c r="B2" s="129"/>
      <c r="C2" s="129"/>
      <c r="D2" s="129"/>
      <c r="E2" s="129"/>
      <c r="F2" s="129"/>
    </row>
    <row r="3" spans="1:6" ht="15">
      <c r="A3" s="129" t="s">
        <v>173</v>
      </c>
      <c r="B3" s="129"/>
      <c r="C3" s="129"/>
      <c r="D3" s="129"/>
      <c r="E3" s="129"/>
      <c r="F3" s="129"/>
    </row>
    <row r="4" spans="1:6" ht="15.75">
      <c r="A4" s="130" t="s">
        <v>183</v>
      </c>
      <c r="B4" s="130"/>
      <c r="C4" s="130"/>
      <c r="D4" s="130"/>
      <c r="E4" s="130"/>
      <c r="F4" s="130"/>
    </row>
    <row r="6" spans="1:6" ht="15">
      <c r="A6" s="131" t="s">
        <v>90</v>
      </c>
      <c r="B6" s="131"/>
      <c r="C6" s="131"/>
      <c r="D6" s="131"/>
      <c r="E6" s="131"/>
      <c r="F6" s="131"/>
    </row>
    <row r="7" spans="1:6">
      <c r="A7" s="28" t="s">
        <v>1</v>
      </c>
      <c r="B7" s="26"/>
      <c r="C7" s="24" t="s">
        <v>4</v>
      </c>
      <c r="D7" s="24" t="s">
        <v>1</v>
      </c>
      <c r="E7" s="26"/>
      <c r="F7" s="24" t="s">
        <v>4</v>
      </c>
    </row>
    <row r="8" spans="1:6">
      <c r="A8" s="30" t="s">
        <v>2</v>
      </c>
      <c r="B8" s="25" t="s">
        <v>3</v>
      </c>
      <c r="C8" s="25" t="s">
        <v>7</v>
      </c>
      <c r="D8" s="25" t="s">
        <v>5</v>
      </c>
      <c r="E8" s="25" t="s">
        <v>6</v>
      </c>
      <c r="F8" s="25" t="s">
        <v>7</v>
      </c>
    </row>
    <row r="9" spans="1:6">
      <c r="A9" s="29"/>
      <c r="B9" s="9" t="s">
        <v>21</v>
      </c>
      <c r="C9" s="14"/>
      <c r="D9" s="28"/>
      <c r="E9" s="9" t="s">
        <v>52</v>
      </c>
      <c r="F9" s="14"/>
    </row>
    <row r="10" spans="1:6">
      <c r="A10" s="29">
        <v>1</v>
      </c>
      <c r="B10" s="4" t="s">
        <v>8</v>
      </c>
      <c r="C10" s="15"/>
      <c r="D10" s="29"/>
      <c r="E10" s="4"/>
      <c r="F10" s="15"/>
    </row>
    <row r="11" spans="1:6">
      <c r="A11" s="30"/>
      <c r="B11" s="68" t="s">
        <v>9</v>
      </c>
      <c r="C11" s="84">
        <v>55693014</v>
      </c>
      <c r="D11" s="30">
        <v>29</v>
      </c>
      <c r="E11" s="5" t="s">
        <v>53</v>
      </c>
      <c r="F11" s="84">
        <v>0</v>
      </c>
    </row>
    <row r="12" spans="1:6">
      <c r="A12" s="31">
        <v>2</v>
      </c>
      <c r="B12" s="6" t="s">
        <v>10</v>
      </c>
      <c r="C12" s="74">
        <v>0</v>
      </c>
      <c r="D12" s="31">
        <v>30</v>
      </c>
      <c r="E12" s="7" t="s">
        <v>54</v>
      </c>
      <c r="F12" s="17">
        <v>0</v>
      </c>
    </row>
    <row r="13" spans="1:6">
      <c r="A13" s="29">
        <v>3</v>
      </c>
      <c r="B13" s="4" t="s">
        <v>11</v>
      </c>
      <c r="C13" s="15"/>
      <c r="D13" s="29"/>
      <c r="E13" s="4"/>
      <c r="F13" s="15"/>
    </row>
    <row r="14" spans="1:6">
      <c r="A14" s="29"/>
      <c r="B14" s="67" t="s">
        <v>12</v>
      </c>
      <c r="C14" s="15"/>
      <c r="D14" s="29">
        <v>31</v>
      </c>
      <c r="E14" s="4" t="s">
        <v>55</v>
      </c>
      <c r="F14" s="15"/>
    </row>
    <row r="15" spans="1:6" ht="13.5" thickBot="1">
      <c r="A15" s="30"/>
      <c r="B15" s="68" t="s">
        <v>13</v>
      </c>
      <c r="C15" s="75">
        <v>25530981</v>
      </c>
      <c r="D15" s="30"/>
      <c r="E15" s="68" t="s">
        <v>56</v>
      </c>
      <c r="F15" s="75">
        <v>33910275</v>
      </c>
    </row>
    <row r="16" spans="1:6" ht="13.5" thickBot="1">
      <c r="A16" s="31">
        <v>4</v>
      </c>
      <c r="B16" s="59" t="s">
        <v>14</v>
      </c>
      <c r="C16" s="57">
        <f>+C11+C12-C15</f>
        <v>30162033</v>
      </c>
      <c r="D16" s="56">
        <v>32</v>
      </c>
      <c r="E16" s="55" t="s">
        <v>57</v>
      </c>
      <c r="F16" s="57">
        <f>+F15+F11+F12</f>
        <v>33910275</v>
      </c>
    </row>
    <row r="17" spans="1:6">
      <c r="A17" s="60">
        <v>5</v>
      </c>
      <c r="B17" s="21" t="s">
        <v>15</v>
      </c>
      <c r="C17" s="76">
        <v>0</v>
      </c>
      <c r="D17" s="29"/>
      <c r="E17" s="22" t="s">
        <v>58</v>
      </c>
      <c r="F17" s="15"/>
    </row>
    <row r="18" spans="1:6">
      <c r="A18" s="33">
        <v>6</v>
      </c>
      <c r="B18" s="58" t="s">
        <v>11</v>
      </c>
      <c r="C18" s="15"/>
      <c r="D18" s="24"/>
      <c r="E18" s="4"/>
      <c r="F18" s="15"/>
    </row>
    <row r="19" spans="1:6">
      <c r="A19" s="29"/>
      <c r="B19" s="67" t="s">
        <v>16</v>
      </c>
      <c r="C19" s="15"/>
      <c r="D19" s="29"/>
      <c r="E19" s="4"/>
      <c r="F19" s="15"/>
    </row>
    <row r="20" spans="1:6">
      <c r="A20" s="29"/>
      <c r="B20" s="67" t="s">
        <v>17</v>
      </c>
      <c r="C20" s="75">
        <v>0</v>
      </c>
      <c r="D20" s="30">
        <v>33</v>
      </c>
      <c r="E20" s="5" t="s">
        <v>59</v>
      </c>
      <c r="F20" s="73">
        <v>8034154</v>
      </c>
    </row>
    <row r="21" spans="1:6" ht="13.5" thickBot="1">
      <c r="A21" s="63">
        <v>7</v>
      </c>
      <c r="B21" s="66" t="s">
        <v>18</v>
      </c>
      <c r="C21" s="64"/>
      <c r="D21" s="24">
        <v>34</v>
      </c>
      <c r="E21" s="21" t="s">
        <v>60</v>
      </c>
      <c r="F21" s="15"/>
    </row>
    <row r="22" spans="1:6" ht="13.5" thickBot="1">
      <c r="A22" s="30"/>
      <c r="B22" s="65" t="s">
        <v>19</v>
      </c>
      <c r="C22" s="57">
        <f>+C16+C17-C20</f>
        <v>30162033</v>
      </c>
      <c r="D22" s="25"/>
      <c r="E22" s="68" t="s">
        <v>61</v>
      </c>
      <c r="F22" s="16">
        <v>0</v>
      </c>
    </row>
    <row r="23" spans="1:6">
      <c r="A23" s="29"/>
      <c r="B23" s="8" t="s">
        <v>20</v>
      </c>
      <c r="C23" s="15"/>
      <c r="D23" s="29">
        <v>35</v>
      </c>
      <c r="E23" s="21" t="s">
        <v>62</v>
      </c>
      <c r="F23" s="15"/>
    </row>
    <row r="24" spans="1:6">
      <c r="A24" s="30">
        <v>8</v>
      </c>
      <c r="B24" s="5" t="s">
        <v>22</v>
      </c>
      <c r="C24" s="77">
        <v>0</v>
      </c>
      <c r="D24" s="30"/>
      <c r="E24" s="69" t="s">
        <v>63</v>
      </c>
      <c r="F24" s="77">
        <v>0</v>
      </c>
    </row>
    <row r="25" spans="1:6">
      <c r="A25" s="29">
        <v>9</v>
      </c>
      <c r="B25" s="4" t="s">
        <v>11</v>
      </c>
      <c r="C25" s="78"/>
      <c r="D25" s="29">
        <v>36</v>
      </c>
      <c r="E25" s="21" t="s">
        <v>64</v>
      </c>
      <c r="F25" s="78"/>
    </row>
    <row r="26" spans="1:6">
      <c r="A26" s="30"/>
      <c r="B26" s="68" t="s">
        <v>23</v>
      </c>
      <c r="C26" s="77">
        <v>0</v>
      </c>
      <c r="D26" s="30"/>
      <c r="E26" s="68" t="s">
        <v>65</v>
      </c>
      <c r="F26" s="77">
        <v>0</v>
      </c>
    </row>
    <row r="27" spans="1:6" ht="13.5" thickBot="1">
      <c r="A27" s="29">
        <v>10</v>
      </c>
      <c r="B27" s="4" t="s">
        <v>24</v>
      </c>
      <c r="C27" s="78"/>
      <c r="D27" s="29"/>
      <c r="E27" s="21"/>
      <c r="F27" s="78"/>
    </row>
    <row r="28" spans="1:6" ht="13.5" thickBot="1">
      <c r="A28" s="30"/>
      <c r="B28" s="68" t="s">
        <v>25</v>
      </c>
      <c r="C28" s="77">
        <v>0</v>
      </c>
      <c r="D28" s="30">
        <v>37</v>
      </c>
      <c r="E28" s="71" t="s">
        <v>66</v>
      </c>
      <c r="F28" s="80">
        <f>+F20+F22+F24-F26</f>
        <v>8034154</v>
      </c>
    </row>
    <row r="29" spans="1:6" ht="13.5" thickBot="1">
      <c r="A29" s="31">
        <v>11</v>
      </c>
      <c r="B29" s="6" t="s">
        <v>26</v>
      </c>
      <c r="C29" s="79">
        <v>0</v>
      </c>
      <c r="D29" s="30"/>
      <c r="E29" s="5"/>
      <c r="F29" s="85"/>
    </row>
    <row r="30" spans="1:6" ht="13.5" thickBot="1">
      <c r="A30" s="31">
        <v>12</v>
      </c>
      <c r="B30" s="61" t="s">
        <v>27</v>
      </c>
      <c r="C30" s="80">
        <f>+C24+C26+C28+C29</f>
        <v>0</v>
      </c>
      <c r="D30" s="25"/>
      <c r="E30" s="23" t="s">
        <v>67</v>
      </c>
      <c r="F30" s="85"/>
    </row>
    <row r="31" spans="1:6">
      <c r="A31" s="29"/>
      <c r="B31" s="8" t="s">
        <v>28</v>
      </c>
      <c r="C31" s="78"/>
      <c r="D31" s="31">
        <v>38</v>
      </c>
      <c r="E31" s="7" t="s">
        <v>68</v>
      </c>
      <c r="F31" s="81">
        <v>0</v>
      </c>
    </row>
    <row r="32" spans="1:6" ht="13.5" thickBot="1">
      <c r="A32" s="29">
        <v>13</v>
      </c>
      <c r="B32" s="4" t="s">
        <v>29</v>
      </c>
      <c r="C32" s="78"/>
      <c r="D32" s="31">
        <v>39</v>
      </c>
      <c r="E32" s="7" t="s">
        <v>69</v>
      </c>
      <c r="F32" s="79">
        <v>0</v>
      </c>
    </row>
    <row r="33" spans="1:6" ht="13.5" thickBot="1">
      <c r="A33" s="30"/>
      <c r="B33" s="68" t="s">
        <v>30</v>
      </c>
      <c r="C33" s="77">
        <v>5075334</v>
      </c>
      <c r="D33" s="30">
        <v>40</v>
      </c>
      <c r="E33" s="62" t="s">
        <v>70</v>
      </c>
      <c r="F33" s="80">
        <f>SUM(F31:F32)</f>
        <v>0</v>
      </c>
    </row>
    <row r="34" spans="1:6">
      <c r="A34" s="29">
        <v>14</v>
      </c>
      <c r="B34" s="4" t="s">
        <v>31</v>
      </c>
      <c r="C34" s="78"/>
      <c r="D34" s="29"/>
      <c r="E34" s="4"/>
      <c r="F34" s="78"/>
    </row>
    <row r="35" spans="1:6">
      <c r="A35" s="30"/>
      <c r="B35" s="68" t="s">
        <v>32</v>
      </c>
      <c r="C35" s="77">
        <v>1803359</v>
      </c>
      <c r="D35" s="30"/>
      <c r="E35" s="23" t="s">
        <v>71</v>
      </c>
      <c r="F35" s="85"/>
    </row>
    <row r="36" spans="1:6">
      <c r="A36" s="31">
        <v>15</v>
      </c>
      <c r="B36" s="6" t="s">
        <v>33</v>
      </c>
      <c r="C36" s="81">
        <v>2393206</v>
      </c>
      <c r="D36" s="30">
        <v>41</v>
      </c>
      <c r="E36" s="5" t="s">
        <v>72</v>
      </c>
      <c r="F36" s="77">
        <v>0</v>
      </c>
    </row>
    <row r="37" spans="1:6">
      <c r="A37" s="29">
        <v>16</v>
      </c>
      <c r="B37" s="4" t="s">
        <v>11</v>
      </c>
      <c r="C37" s="78"/>
      <c r="D37" s="29"/>
      <c r="E37" s="4"/>
      <c r="F37" s="78"/>
    </row>
    <row r="38" spans="1:6">
      <c r="A38" s="30"/>
      <c r="B38" s="68" t="s">
        <v>34</v>
      </c>
      <c r="C38" s="77">
        <v>0</v>
      </c>
      <c r="D38" s="30">
        <v>42</v>
      </c>
      <c r="E38" s="5" t="s">
        <v>73</v>
      </c>
      <c r="F38" s="77">
        <v>1542643</v>
      </c>
    </row>
    <row r="39" spans="1:6">
      <c r="A39" s="29">
        <v>17</v>
      </c>
      <c r="B39" s="4" t="s">
        <v>35</v>
      </c>
      <c r="C39" s="78" t="s">
        <v>170</v>
      </c>
      <c r="D39" s="29">
        <v>43</v>
      </c>
      <c r="E39" s="21" t="s">
        <v>75</v>
      </c>
      <c r="F39" s="78"/>
    </row>
    <row r="40" spans="1:6">
      <c r="A40" s="30"/>
      <c r="B40" s="68" t="s">
        <v>36</v>
      </c>
      <c r="C40" s="77">
        <v>645770</v>
      </c>
      <c r="D40" s="30"/>
      <c r="E40" s="68" t="s">
        <v>74</v>
      </c>
      <c r="F40" s="77">
        <v>0</v>
      </c>
    </row>
    <row r="41" spans="1:6">
      <c r="A41" s="31">
        <v>18</v>
      </c>
      <c r="B41" s="6" t="s">
        <v>37</v>
      </c>
      <c r="C41" s="81">
        <v>1874314</v>
      </c>
      <c r="D41" s="30">
        <v>44</v>
      </c>
      <c r="E41" s="5" t="s">
        <v>76</v>
      </c>
      <c r="F41" s="77">
        <v>0</v>
      </c>
    </row>
    <row r="42" spans="1:6">
      <c r="A42" s="31">
        <v>19</v>
      </c>
      <c r="B42" s="6" t="s">
        <v>38</v>
      </c>
      <c r="C42" s="81">
        <v>0</v>
      </c>
      <c r="D42" s="30">
        <v>45</v>
      </c>
      <c r="E42" s="5" t="s">
        <v>77</v>
      </c>
      <c r="F42" s="77">
        <v>187</v>
      </c>
    </row>
    <row r="43" spans="1:6">
      <c r="A43" s="31">
        <v>20</v>
      </c>
      <c r="B43" s="6" t="s">
        <v>39</v>
      </c>
      <c r="C43" s="81">
        <v>0</v>
      </c>
      <c r="D43" s="30">
        <v>46</v>
      </c>
      <c r="E43" s="5" t="s">
        <v>78</v>
      </c>
      <c r="F43" s="77">
        <v>45359</v>
      </c>
    </row>
    <row r="44" spans="1:6" ht="13.5" thickBot="1">
      <c r="A44" s="32">
        <v>21</v>
      </c>
      <c r="B44" s="6" t="s">
        <v>40</v>
      </c>
      <c r="C44" s="81">
        <v>314977</v>
      </c>
      <c r="D44" s="30">
        <v>47</v>
      </c>
      <c r="E44" s="5" t="s">
        <v>79</v>
      </c>
      <c r="F44" s="82">
        <v>112069</v>
      </c>
    </row>
    <row r="45" spans="1:6" ht="13.5" thickBot="1">
      <c r="A45" s="32">
        <v>22</v>
      </c>
      <c r="B45" s="6" t="s">
        <v>41</v>
      </c>
      <c r="C45" s="79">
        <v>1375694</v>
      </c>
      <c r="D45" s="30">
        <v>48</v>
      </c>
      <c r="E45" s="62" t="s">
        <v>80</v>
      </c>
      <c r="F45" s="80">
        <f>+F44+F43+F42+F41+F40+F38+F36</f>
        <v>1700258</v>
      </c>
    </row>
    <row r="46" spans="1:6" ht="13.5" thickBot="1">
      <c r="A46" s="32">
        <v>23</v>
      </c>
      <c r="B46" s="61" t="s">
        <v>42</v>
      </c>
      <c r="C46" s="80">
        <f>+C33+C35+C36-C38+C40+C42+C43+C44+C45+C41</f>
        <v>13482654</v>
      </c>
      <c r="D46" s="25"/>
      <c r="E46" s="23" t="s">
        <v>84</v>
      </c>
      <c r="F46" s="85"/>
    </row>
    <row r="47" spans="1:6">
      <c r="A47" s="4"/>
      <c r="B47" s="8" t="s">
        <v>50</v>
      </c>
      <c r="C47" s="78"/>
      <c r="D47" s="33">
        <v>49</v>
      </c>
      <c r="E47" s="21" t="s">
        <v>85</v>
      </c>
      <c r="F47" s="78"/>
    </row>
    <row r="48" spans="1:6">
      <c r="A48" s="47">
        <v>24</v>
      </c>
      <c r="B48" s="5" t="s">
        <v>43</v>
      </c>
      <c r="C48" s="77">
        <v>0</v>
      </c>
      <c r="D48" s="30"/>
      <c r="E48" s="70" t="s">
        <v>86</v>
      </c>
      <c r="F48" s="77">
        <v>0</v>
      </c>
    </row>
    <row r="49" spans="1:6">
      <c r="A49" s="33">
        <v>25</v>
      </c>
      <c r="B49" s="4" t="s">
        <v>44</v>
      </c>
      <c r="C49" s="78"/>
      <c r="D49" s="33">
        <v>50</v>
      </c>
      <c r="E49" s="4" t="s">
        <v>87</v>
      </c>
      <c r="F49" s="78"/>
    </row>
    <row r="50" spans="1:6">
      <c r="A50" s="5"/>
      <c r="B50" s="68" t="s">
        <v>45</v>
      </c>
      <c r="C50" s="77">
        <v>0</v>
      </c>
      <c r="D50" s="30"/>
      <c r="E50" s="68" t="s">
        <v>88</v>
      </c>
      <c r="F50" s="77">
        <v>0</v>
      </c>
    </row>
    <row r="51" spans="1:6">
      <c r="A51" s="33">
        <v>26</v>
      </c>
      <c r="B51" s="4" t="s">
        <v>46</v>
      </c>
      <c r="C51" s="78"/>
      <c r="D51" s="29"/>
      <c r="E51" s="4"/>
      <c r="F51" s="78"/>
    </row>
    <row r="52" spans="1:6">
      <c r="A52" s="29"/>
      <c r="B52" s="67" t="s">
        <v>47</v>
      </c>
      <c r="C52" s="78"/>
      <c r="D52" s="29">
        <v>51</v>
      </c>
      <c r="E52" s="4" t="s">
        <v>83</v>
      </c>
      <c r="F52" s="78"/>
    </row>
    <row r="53" spans="1:6" ht="13.5" thickBot="1">
      <c r="A53" s="30"/>
      <c r="B53" s="68" t="s">
        <v>48</v>
      </c>
      <c r="C53" s="82">
        <v>0</v>
      </c>
      <c r="D53" s="30"/>
      <c r="E53" s="70" t="s">
        <v>89</v>
      </c>
      <c r="F53" s="82">
        <v>0</v>
      </c>
    </row>
    <row r="54" spans="1:6" ht="13.5" thickBot="1">
      <c r="A54" s="31">
        <v>27</v>
      </c>
      <c r="B54" s="61" t="s">
        <v>49</v>
      </c>
      <c r="C54" s="80">
        <f>C48+C50+C53</f>
        <v>0</v>
      </c>
      <c r="D54" s="25">
        <v>52</v>
      </c>
      <c r="E54" s="62" t="s">
        <v>82</v>
      </c>
      <c r="F54" s="80">
        <f>+F53+F50+F48</f>
        <v>0</v>
      </c>
    </row>
    <row r="55" spans="1:6" ht="13.5" thickBot="1">
      <c r="A55" s="29"/>
      <c r="B55" s="12"/>
      <c r="C55" s="83"/>
      <c r="D55" s="29"/>
      <c r="E55" s="4"/>
      <c r="F55" s="78"/>
    </row>
    <row r="56" spans="1:6" ht="13.5" thickBot="1">
      <c r="A56" s="34">
        <v>28</v>
      </c>
      <c r="B56" s="72" t="s">
        <v>51</v>
      </c>
      <c r="C56" s="87">
        <f>+C54+C46+C21+C22+C30</f>
        <v>43644687</v>
      </c>
      <c r="D56" s="86">
        <v>53</v>
      </c>
      <c r="E56" s="72" t="s">
        <v>81</v>
      </c>
      <c r="F56" s="87">
        <f>+F54+F45+F28+F16+F33</f>
        <v>43644687</v>
      </c>
    </row>
    <row r="57" spans="1:6">
      <c r="A57" s="2"/>
      <c r="B57" s="2"/>
      <c r="C57" s="18"/>
      <c r="D57" s="2"/>
      <c r="E57" s="2"/>
      <c r="F57" s="19">
        <f>+C56-F56</f>
        <v>0</v>
      </c>
    </row>
    <row r="58" spans="1:6">
      <c r="A58" s="2"/>
      <c r="B58" s="2"/>
      <c r="C58" s="18"/>
      <c r="D58" s="2"/>
      <c r="E58" s="2"/>
      <c r="F58" s="19"/>
    </row>
    <row r="59" spans="1:6">
      <c r="A59" s="2"/>
      <c r="B59" s="2"/>
      <c r="C59" s="20"/>
      <c r="D59" s="2"/>
      <c r="E59" s="2"/>
      <c r="F59" s="19"/>
    </row>
    <row r="60" spans="1:6">
      <c r="A60" s="2"/>
      <c r="B60" s="2"/>
      <c r="C60" s="20"/>
      <c r="D60" s="2"/>
      <c r="E60" s="2"/>
      <c r="F60" s="19"/>
    </row>
    <row r="61" spans="1:6">
      <c r="A61" s="2"/>
      <c r="B61" s="2"/>
      <c r="C61" s="20"/>
      <c r="D61" s="2"/>
      <c r="E61" s="2"/>
      <c r="F61" s="19"/>
    </row>
    <row r="62" spans="1:6">
      <c r="A62" s="2"/>
      <c r="B62" s="2"/>
      <c r="C62" s="20"/>
      <c r="D62" s="2"/>
      <c r="E62" s="2"/>
      <c r="F62" s="19"/>
    </row>
    <row r="63" spans="1:6">
      <c r="A63" s="2"/>
      <c r="B63" s="2"/>
      <c r="C63" s="20"/>
      <c r="D63" s="2"/>
      <c r="E63" s="2"/>
      <c r="F63" s="19"/>
    </row>
    <row r="64" spans="1:6">
      <c r="A64" s="2"/>
      <c r="B64" s="2"/>
      <c r="C64" s="20"/>
      <c r="D64" s="2"/>
      <c r="E64" s="2"/>
      <c r="F64" s="2"/>
    </row>
    <row r="65" spans="1:6">
      <c r="A65" s="2"/>
      <c r="B65" s="2"/>
      <c r="C65" s="20"/>
      <c r="D65" s="2"/>
      <c r="E65" s="2"/>
      <c r="F65" s="2"/>
    </row>
    <row r="66" spans="1:6">
      <c r="A66" s="2"/>
      <c r="B66" s="2"/>
      <c r="C66" s="20"/>
      <c r="D66" s="2"/>
      <c r="E66" s="2"/>
      <c r="F66" s="2"/>
    </row>
    <row r="67" spans="1:6">
      <c r="A67" s="2"/>
      <c r="B67" s="2"/>
      <c r="C67" s="20"/>
      <c r="D67" s="2"/>
      <c r="E67" s="2"/>
      <c r="F67" s="2"/>
    </row>
    <row r="68" spans="1:6">
      <c r="A68" s="2"/>
      <c r="B68" s="2"/>
      <c r="C68" s="20"/>
      <c r="D68" s="2"/>
      <c r="E68" s="2"/>
      <c r="F68" s="2"/>
    </row>
    <row r="69" spans="1:6">
      <c r="A69" s="2"/>
      <c r="B69" s="2"/>
      <c r="C69" s="2"/>
      <c r="D69" s="2"/>
      <c r="E69" s="2"/>
      <c r="F69" s="2"/>
    </row>
    <row r="70" spans="1:6">
      <c r="A70" s="2"/>
      <c r="B70" s="2"/>
      <c r="C70" s="2"/>
      <c r="D70" s="2"/>
      <c r="E70" s="2"/>
      <c r="F70" s="2"/>
    </row>
    <row r="71" spans="1:6">
      <c r="A71" s="2"/>
      <c r="B71" s="2"/>
      <c r="C71" s="2"/>
      <c r="D71" s="2"/>
      <c r="E71" s="2"/>
      <c r="F71" s="2"/>
    </row>
    <row r="72" spans="1:6">
      <c r="A72" s="2"/>
      <c r="B72" s="2"/>
      <c r="C72" s="2"/>
      <c r="D72" s="2"/>
      <c r="E72" s="2"/>
      <c r="F72" s="2"/>
    </row>
    <row r="73" spans="1:6">
      <c r="A73" s="2"/>
      <c r="B73" s="2"/>
      <c r="C73" s="2"/>
      <c r="D73" s="2"/>
      <c r="E73" s="2"/>
      <c r="F73" s="2"/>
    </row>
    <row r="74" spans="1:6">
      <c r="A74" s="2"/>
      <c r="B74" s="2"/>
      <c r="C74" s="2"/>
      <c r="D74" s="2"/>
      <c r="E74" s="2"/>
      <c r="F74" s="2"/>
    </row>
    <row r="75" spans="1:6">
      <c r="A75" s="2"/>
      <c r="B75" s="2"/>
      <c r="C75" s="2"/>
      <c r="D75" s="2"/>
      <c r="E75" s="2"/>
      <c r="F75" s="2"/>
    </row>
    <row r="76" spans="1:6">
      <c r="A76" s="2"/>
      <c r="B76" s="2"/>
      <c r="C76" s="2"/>
      <c r="D76" s="2"/>
      <c r="E76" s="2"/>
      <c r="F76" s="2"/>
    </row>
  </sheetData>
  <mergeCells count="5">
    <mergeCell ref="A1:F1"/>
    <mergeCell ref="A2:F2"/>
    <mergeCell ref="A4:F4"/>
    <mergeCell ref="A6:F6"/>
    <mergeCell ref="A3:F3"/>
  </mergeCells>
  <phoneticPr fontId="0" type="noConversion"/>
  <pageMargins left="0.47" right="0.45" top="1" bottom="0.5" header="0.5" footer="0.5"/>
  <pageSetup scale="78" orientation="portrait" r:id="rId1"/>
  <headerFooter alignWithMargins="0"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="90" workbookViewId="0">
      <selection activeCell="C11" sqref="C11"/>
    </sheetView>
  </sheetViews>
  <sheetFormatPr defaultRowHeight="12.75"/>
  <cols>
    <col min="1" max="1" width="6.7109375" customWidth="1"/>
    <col min="2" max="2" width="77.140625" customWidth="1"/>
    <col min="3" max="3" width="16.7109375" customWidth="1"/>
  </cols>
  <sheetData>
    <row r="1" spans="1:6" ht="15.75">
      <c r="A1" s="128" t="str">
        <f>+'Balance sheet'!A1:F1</f>
        <v>Indianola Municipal Utilities - Electric Utility</v>
      </c>
      <c r="B1" s="128"/>
      <c r="C1" s="128"/>
      <c r="D1" s="36"/>
      <c r="E1" s="36"/>
      <c r="F1" s="36"/>
    </row>
    <row r="2" spans="1:6" ht="15">
      <c r="A2" s="129" t="s">
        <v>0</v>
      </c>
      <c r="B2" s="129"/>
      <c r="C2" s="129"/>
      <c r="D2" s="36"/>
      <c r="E2" s="36"/>
      <c r="F2" s="36"/>
    </row>
    <row r="3" spans="1:6" ht="15">
      <c r="A3" s="129" t="s">
        <v>174</v>
      </c>
      <c r="B3" s="129"/>
      <c r="C3" s="129"/>
      <c r="D3" s="36"/>
      <c r="E3" s="36"/>
      <c r="F3" s="36"/>
    </row>
    <row r="4" spans="1:6" ht="15.75">
      <c r="A4" s="130" t="str">
        <f>+'Balance sheet'!A4:F4</f>
        <v>Fiscal Year Ended 6-30-14</v>
      </c>
      <c r="B4" s="130"/>
      <c r="C4" s="130"/>
      <c r="D4" s="37"/>
      <c r="E4" s="37"/>
      <c r="F4" s="37"/>
    </row>
    <row r="5" spans="1:6">
      <c r="A5" s="35"/>
      <c r="B5" s="35"/>
      <c r="C5" s="35"/>
      <c r="D5" s="35"/>
      <c r="E5" s="35"/>
      <c r="F5" s="35"/>
    </row>
    <row r="6" spans="1:6" ht="15">
      <c r="A6" s="131" t="s">
        <v>91</v>
      </c>
      <c r="B6" s="131"/>
      <c r="C6" s="131"/>
      <c r="D6" s="38"/>
      <c r="E6" s="38"/>
      <c r="F6" s="38"/>
    </row>
    <row r="7" spans="1:6">
      <c r="A7" s="52" t="s">
        <v>1</v>
      </c>
      <c r="B7" s="40"/>
      <c r="C7" s="42" t="s">
        <v>93</v>
      </c>
    </row>
    <row r="8" spans="1:6">
      <c r="A8" s="5" t="s">
        <v>2</v>
      </c>
      <c r="B8" s="41"/>
      <c r="C8" s="25" t="s">
        <v>7</v>
      </c>
    </row>
    <row r="9" spans="1:6">
      <c r="A9" s="30">
        <v>1</v>
      </c>
      <c r="B9" s="41" t="s">
        <v>92</v>
      </c>
      <c r="C9" s="88">
        <v>13613438</v>
      </c>
    </row>
    <row r="10" spans="1:6">
      <c r="A10" s="30">
        <v>2</v>
      </c>
      <c r="B10" s="41" t="s">
        <v>94</v>
      </c>
      <c r="C10" s="89">
        <v>9888851</v>
      </c>
    </row>
    <row r="11" spans="1:6">
      <c r="A11" s="30">
        <v>3</v>
      </c>
      <c r="B11" s="41" t="s">
        <v>95</v>
      </c>
      <c r="C11" s="89">
        <v>1158570</v>
      </c>
    </row>
    <row r="12" spans="1:6">
      <c r="A12" s="31">
        <v>4</v>
      </c>
      <c r="B12" s="44" t="s">
        <v>96</v>
      </c>
      <c r="C12" s="90">
        <v>1343648</v>
      </c>
    </row>
    <row r="13" spans="1:6">
      <c r="A13" s="30">
        <v>5</v>
      </c>
      <c r="B13" s="41" t="s">
        <v>97</v>
      </c>
      <c r="C13" s="89">
        <v>0</v>
      </c>
    </row>
    <row r="14" spans="1:6" ht="13.5" thickBot="1">
      <c r="A14" s="29">
        <v>6</v>
      </c>
      <c r="B14" s="26" t="s">
        <v>98</v>
      </c>
      <c r="C14" s="91">
        <v>538700</v>
      </c>
    </row>
    <row r="15" spans="1:6" ht="13.5" thickBot="1">
      <c r="A15" s="53">
        <v>7</v>
      </c>
      <c r="B15" s="49" t="s">
        <v>99</v>
      </c>
      <c r="C15" s="92">
        <f>SUM(C10:C14)</f>
        <v>12929769</v>
      </c>
    </row>
    <row r="16" spans="1:6" ht="13.5" thickBot="1">
      <c r="A16" s="53">
        <v>8</v>
      </c>
      <c r="B16" s="50" t="s">
        <v>100</v>
      </c>
      <c r="C16" s="92">
        <f>+C9-C15</f>
        <v>683669</v>
      </c>
    </row>
    <row r="17" spans="1:3" ht="13.5" thickBot="1">
      <c r="A17" s="29">
        <v>9</v>
      </c>
      <c r="B17" s="26" t="s">
        <v>101</v>
      </c>
      <c r="C17" s="112"/>
    </row>
    <row r="18" spans="1:3" ht="13.5" thickBot="1">
      <c r="A18" s="54">
        <v>10</v>
      </c>
      <c r="B18" s="51" t="s">
        <v>102</v>
      </c>
      <c r="C18" s="92">
        <f>+C17+C16</f>
        <v>683669</v>
      </c>
    </row>
    <row r="19" spans="1:3">
      <c r="A19" s="30">
        <v>11</v>
      </c>
      <c r="B19" s="41" t="s">
        <v>103</v>
      </c>
      <c r="C19" s="113">
        <v>310924</v>
      </c>
    </row>
    <row r="20" spans="1:3">
      <c r="A20" s="30">
        <v>12</v>
      </c>
      <c r="B20" s="41" t="s">
        <v>104</v>
      </c>
      <c r="C20" s="113"/>
    </row>
    <row r="21" spans="1:3">
      <c r="A21" s="30">
        <v>13</v>
      </c>
      <c r="B21" s="41" t="s">
        <v>105</v>
      </c>
      <c r="C21" s="113"/>
    </row>
    <row r="22" spans="1:3" ht="13.5" thickBot="1">
      <c r="A22" s="29">
        <v>14</v>
      </c>
      <c r="B22" s="26" t="s">
        <v>106</v>
      </c>
      <c r="C22" s="112"/>
    </row>
    <row r="23" spans="1:3" ht="13.5" thickBot="1">
      <c r="A23" s="53">
        <v>15</v>
      </c>
      <c r="B23" s="49" t="s">
        <v>107</v>
      </c>
      <c r="C23" s="92">
        <f>+C18+C19-C20-C21-C22</f>
        <v>994593</v>
      </c>
    </row>
    <row r="24" spans="1:3">
      <c r="A24" s="30">
        <v>16</v>
      </c>
      <c r="B24" s="41" t="s">
        <v>108</v>
      </c>
      <c r="C24" s="113">
        <v>306607</v>
      </c>
    </row>
    <row r="25" spans="1:3">
      <c r="A25" s="30">
        <v>17</v>
      </c>
      <c r="B25" s="41" t="s">
        <v>109</v>
      </c>
      <c r="C25" s="113">
        <v>0</v>
      </c>
    </row>
    <row r="26" spans="1:3" ht="13.5" thickBot="1">
      <c r="A26" s="29">
        <v>18</v>
      </c>
      <c r="B26" s="26" t="s">
        <v>110</v>
      </c>
      <c r="C26" s="112">
        <v>0</v>
      </c>
    </row>
    <row r="27" spans="1:3" ht="13.5" thickBot="1">
      <c r="A27" s="53">
        <v>19</v>
      </c>
      <c r="B27" s="49" t="s">
        <v>111</v>
      </c>
      <c r="C27" s="92">
        <f>SUM(C24:C26)</f>
        <v>306607</v>
      </c>
    </row>
    <row r="28" spans="1:3" ht="13.5" thickBot="1">
      <c r="A28" s="53">
        <v>20</v>
      </c>
      <c r="B28" s="49" t="s">
        <v>112</v>
      </c>
      <c r="C28" s="92">
        <f>+C23-C27</f>
        <v>687986</v>
      </c>
    </row>
    <row r="29" spans="1:3">
      <c r="A29" s="30">
        <v>21</v>
      </c>
      <c r="B29" s="41" t="s">
        <v>113</v>
      </c>
      <c r="C29" s="113">
        <v>0</v>
      </c>
    </row>
    <row r="30" spans="1:3" ht="13.5" thickBot="1">
      <c r="A30" s="29">
        <v>22</v>
      </c>
      <c r="B30" s="26" t="s">
        <v>114</v>
      </c>
      <c r="C30" s="112">
        <v>0</v>
      </c>
    </row>
    <row r="31" spans="1:3" ht="13.5" thickBot="1">
      <c r="A31" s="53">
        <v>23</v>
      </c>
      <c r="B31" s="50" t="s">
        <v>115</v>
      </c>
      <c r="C31" s="95">
        <f>SUM(C28:C30)</f>
        <v>687986</v>
      </c>
    </row>
    <row r="32" spans="1:3">
      <c r="A32" s="2"/>
      <c r="B32" s="2"/>
      <c r="C32" s="20"/>
    </row>
    <row r="33" spans="1:4">
      <c r="A33" s="2"/>
      <c r="B33" s="2"/>
      <c r="C33" s="20"/>
      <c r="D33" s="2"/>
    </row>
    <row r="34" spans="1:4">
      <c r="A34" s="2"/>
      <c r="B34" s="2"/>
      <c r="C34" s="20"/>
      <c r="D34" s="2"/>
    </row>
    <row r="35" spans="1:4">
      <c r="A35" s="2"/>
      <c r="B35" s="2"/>
      <c r="C35" s="20"/>
      <c r="D35" s="2"/>
    </row>
    <row r="36" spans="1:4">
      <c r="A36" s="2"/>
      <c r="B36" s="2"/>
      <c r="C36" s="20"/>
      <c r="D36" s="2"/>
    </row>
    <row r="37" spans="1:4">
      <c r="A37" s="2"/>
      <c r="B37" s="2"/>
      <c r="C37" s="20"/>
      <c r="D37" s="2"/>
    </row>
    <row r="38" spans="1:4">
      <c r="A38" s="2"/>
      <c r="B38" s="2"/>
      <c r="C38" s="20"/>
      <c r="D38" s="2"/>
    </row>
    <row r="39" spans="1:4">
      <c r="A39" s="2"/>
      <c r="B39" s="2"/>
      <c r="C39" s="20"/>
      <c r="D39" s="2"/>
    </row>
    <row r="40" spans="1:4">
      <c r="A40" s="2"/>
      <c r="B40" s="2"/>
      <c r="C40" s="20"/>
      <c r="D40" s="2"/>
    </row>
    <row r="41" spans="1:4">
      <c r="A41" s="2"/>
      <c r="B41" s="2"/>
      <c r="C41" s="20"/>
      <c r="D41" s="2"/>
    </row>
    <row r="42" spans="1:4">
      <c r="A42" s="2"/>
      <c r="B42" s="2"/>
      <c r="C42" s="20"/>
      <c r="D42" s="2"/>
    </row>
    <row r="43" spans="1:4">
      <c r="A43" s="2"/>
      <c r="B43" s="2"/>
      <c r="C43" s="20"/>
      <c r="D43" s="2"/>
    </row>
    <row r="44" spans="1:4">
      <c r="C44" s="10"/>
    </row>
    <row r="45" spans="1:4">
      <c r="C45" s="10"/>
    </row>
    <row r="46" spans="1:4">
      <c r="C46" s="10"/>
    </row>
    <row r="47" spans="1:4">
      <c r="C47" s="10"/>
    </row>
    <row r="48" spans="1:4">
      <c r="C48" s="10"/>
    </row>
    <row r="49" spans="3:3">
      <c r="C49" s="10"/>
    </row>
    <row r="50" spans="3:3">
      <c r="C50" s="10"/>
    </row>
    <row r="51" spans="3:3">
      <c r="C51" s="10"/>
    </row>
    <row r="52" spans="3:3">
      <c r="C52" s="10"/>
    </row>
    <row r="53" spans="3:3">
      <c r="C53" s="10"/>
    </row>
  </sheetData>
  <mergeCells count="5">
    <mergeCell ref="A1:C1"/>
    <mergeCell ref="A2:C2"/>
    <mergeCell ref="A4:C4"/>
    <mergeCell ref="A6:C6"/>
    <mergeCell ref="A3:C3"/>
  </mergeCells>
  <phoneticPr fontId="0" type="noConversion"/>
  <pageMargins left="0.75" right="0.75" top="1" bottom="1" header="0.5" footer="0.5"/>
  <pageSetup scale="90" orientation="portrait" horizontalDpi="4294967293" r:id="rId1"/>
  <headerFooter alignWithMargins="0">
    <oddFooter>&amp;L&amp;Z&amp;F
&amp;D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="90" workbookViewId="0">
      <selection activeCell="G31" sqref="G31"/>
    </sheetView>
  </sheetViews>
  <sheetFormatPr defaultRowHeight="12.75"/>
  <cols>
    <col min="1" max="1" width="6.7109375" customWidth="1"/>
    <col min="2" max="2" width="29.28515625" customWidth="1"/>
    <col min="3" max="7" width="15.7109375" customWidth="1"/>
  </cols>
  <sheetData>
    <row r="1" spans="1:7" ht="15.75">
      <c r="A1" s="128" t="str">
        <f>+'Balance sheet'!A1:F1</f>
        <v>Indianola Municipal Utilities - Electric Utility</v>
      </c>
      <c r="B1" s="128"/>
      <c r="C1" s="128"/>
      <c r="D1" s="128"/>
      <c r="E1" s="128"/>
      <c r="F1" s="128"/>
      <c r="G1" s="128"/>
    </row>
    <row r="2" spans="1:7" ht="15">
      <c r="A2" s="129" t="s">
        <v>0</v>
      </c>
      <c r="B2" s="129"/>
      <c r="C2" s="129"/>
      <c r="D2" s="129"/>
      <c r="E2" s="129"/>
      <c r="F2" s="129"/>
      <c r="G2" s="129"/>
    </row>
    <row r="3" spans="1:7" ht="15">
      <c r="A3" s="129" t="s">
        <v>175</v>
      </c>
      <c r="B3" s="129"/>
      <c r="C3" s="129"/>
      <c r="D3" s="129"/>
      <c r="E3" s="129"/>
      <c r="F3" s="129"/>
      <c r="G3" s="129"/>
    </row>
    <row r="4" spans="1:7" ht="15.75">
      <c r="A4" s="130" t="str">
        <f>+'Balance sheet'!A4:F4</f>
        <v>Fiscal Year Ended 6-30-14</v>
      </c>
      <c r="B4" s="130"/>
      <c r="C4" s="130"/>
      <c r="D4" s="130"/>
      <c r="E4" s="130"/>
      <c r="F4" s="130"/>
      <c r="G4" s="130"/>
    </row>
    <row r="5" spans="1:7">
      <c r="A5" s="35"/>
      <c r="B5" s="35"/>
      <c r="C5" s="35"/>
    </row>
    <row r="6" spans="1:7" ht="15">
      <c r="A6" s="131" t="s">
        <v>21</v>
      </c>
      <c r="B6" s="131"/>
      <c r="C6" s="131"/>
      <c r="D6" s="131"/>
      <c r="E6" s="131"/>
      <c r="F6" s="131"/>
      <c r="G6" s="131"/>
    </row>
    <row r="7" spans="1:7">
      <c r="A7" s="28" t="s">
        <v>1</v>
      </c>
      <c r="B7" s="42"/>
      <c r="C7" s="42" t="s">
        <v>116</v>
      </c>
      <c r="D7" s="42"/>
      <c r="E7" s="42"/>
      <c r="F7" s="42"/>
      <c r="G7" s="42" t="s">
        <v>121</v>
      </c>
    </row>
    <row r="8" spans="1:7">
      <c r="A8" s="30" t="s">
        <v>2</v>
      </c>
      <c r="B8" s="25"/>
      <c r="C8" s="25" t="s">
        <v>117</v>
      </c>
      <c r="D8" s="25" t="s">
        <v>118</v>
      </c>
      <c r="E8" s="25" t="s">
        <v>119</v>
      </c>
      <c r="F8" s="25" t="s">
        <v>120</v>
      </c>
      <c r="G8" s="25" t="s">
        <v>117</v>
      </c>
    </row>
    <row r="9" spans="1:7" ht="20.100000000000001" customHeight="1">
      <c r="A9" s="31">
        <v>1</v>
      </c>
      <c r="B9" s="6" t="s">
        <v>122</v>
      </c>
      <c r="C9" s="116">
        <v>446000</v>
      </c>
      <c r="D9" s="116">
        <v>0</v>
      </c>
      <c r="E9" s="116">
        <v>0</v>
      </c>
      <c r="F9" s="116">
        <v>0</v>
      </c>
      <c r="G9" s="97">
        <f t="shared" ref="G9:G17" si="0">+C9+D9-E9-F9</f>
        <v>446000</v>
      </c>
    </row>
    <row r="10" spans="1:7" ht="12.75" customHeight="1">
      <c r="A10" s="31"/>
      <c r="B10" s="6"/>
      <c r="C10" s="96"/>
      <c r="D10" s="96"/>
      <c r="E10" s="96"/>
      <c r="F10" s="96"/>
      <c r="G10" s="97"/>
    </row>
    <row r="11" spans="1:7" ht="20.100000000000001" customHeight="1">
      <c r="A11" s="31">
        <v>2</v>
      </c>
      <c r="B11" s="6" t="s">
        <v>123</v>
      </c>
      <c r="C11" s="114">
        <v>0</v>
      </c>
      <c r="D11" s="114">
        <v>0</v>
      </c>
      <c r="E11" s="114">
        <v>0</v>
      </c>
      <c r="F11" s="114"/>
      <c r="G11" s="98">
        <f t="shared" si="0"/>
        <v>0</v>
      </c>
    </row>
    <row r="12" spans="1:7" ht="20.100000000000001" customHeight="1">
      <c r="A12" s="31">
        <v>3</v>
      </c>
      <c r="B12" s="6" t="s">
        <v>124</v>
      </c>
      <c r="C12" s="114">
        <v>0</v>
      </c>
      <c r="D12" s="114">
        <v>0</v>
      </c>
      <c r="E12" s="114">
        <v>0</v>
      </c>
      <c r="F12" s="114">
        <v>0</v>
      </c>
      <c r="G12" s="98">
        <f t="shared" si="0"/>
        <v>0</v>
      </c>
    </row>
    <row r="13" spans="1:7" ht="20.100000000000001" customHeight="1">
      <c r="A13" s="31">
        <v>4</v>
      </c>
      <c r="B13" s="6" t="s">
        <v>125</v>
      </c>
      <c r="C13" s="114">
        <v>0</v>
      </c>
      <c r="D13" s="114">
        <v>0</v>
      </c>
      <c r="E13" s="114">
        <v>0</v>
      </c>
      <c r="F13" s="114">
        <v>0</v>
      </c>
      <c r="G13" s="98">
        <f t="shared" si="0"/>
        <v>0</v>
      </c>
    </row>
    <row r="14" spans="1:7" ht="20.100000000000001" customHeight="1" thickBot="1">
      <c r="A14" s="31">
        <v>5</v>
      </c>
      <c r="B14" s="6" t="s">
        <v>126</v>
      </c>
      <c r="C14" s="115">
        <v>17282052</v>
      </c>
      <c r="D14" s="115">
        <v>0</v>
      </c>
      <c r="E14" s="115">
        <v>0</v>
      </c>
      <c r="F14" s="115"/>
      <c r="G14" s="99">
        <f t="shared" si="0"/>
        <v>17282052</v>
      </c>
    </row>
    <row r="15" spans="1:7" ht="20.100000000000001" customHeight="1" thickBot="1">
      <c r="A15" s="31">
        <v>6</v>
      </c>
      <c r="B15" s="61" t="s">
        <v>127</v>
      </c>
      <c r="C15" s="101">
        <f>SUM(C11:C14)</f>
        <v>17282052</v>
      </c>
      <c r="D15" s="102">
        <f>SUM(D11:D14)</f>
        <v>0</v>
      </c>
      <c r="E15" s="102">
        <f>SUM(E11:E14)</f>
        <v>0</v>
      </c>
      <c r="F15" s="102">
        <f>SUM(F11:F14)</f>
        <v>0</v>
      </c>
      <c r="G15" s="95">
        <f t="shared" si="0"/>
        <v>17282052</v>
      </c>
    </row>
    <row r="16" spans="1:7" ht="12" customHeight="1">
      <c r="A16" s="31"/>
      <c r="B16" s="13"/>
      <c r="C16" s="100"/>
      <c r="D16" s="100"/>
      <c r="E16" s="100"/>
      <c r="F16" s="100"/>
      <c r="G16" s="100"/>
    </row>
    <row r="17" spans="1:7" ht="20.100000000000001" customHeight="1">
      <c r="A17" s="31">
        <v>7</v>
      </c>
      <c r="B17" s="6" t="s">
        <v>129</v>
      </c>
      <c r="C17" s="114">
        <v>4658143</v>
      </c>
      <c r="D17" s="114">
        <v>0</v>
      </c>
      <c r="E17" s="114"/>
      <c r="F17" s="114">
        <v>0</v>
      </c>
      <c r="G17" s="98">
        <f t="shared" si="0"/>
        <v>4658143</v>
      </c>
    </row>
    <row r="18" spans="1:7" ht="20.100000000000001" customHeight="1">
      <c r="A18" s="31">
        <v>8</v>
      </c>
      <c r="B18" s="6" t="s">
        <v>130</v>
      </c>
      <c r="C18" s="114">
        <v>28361536</v>
      </c>
      <c r="D18" s="114">
        <v>1948245</v>
      </c>
      <c r="E18" s="114">
        <v>0</v>
      </c>
      <c r="F18" s="114">
        <v>0</v>
      </c>
      <c r="G18" s="98">
        <f>+C18+D18-E18-F18</f>
        <v>30309781</v>
      </c>
    </row>
    <row r="19" spans="1:7" ht="20.100000000000001" customHeight="1" thickBot="1">
      <c r="A19" s="31">
        <v>9</v>
      </c>
      <c r="B19" s="6" t="s">
        <v>131</v>
      </c>
      <c r="C19" s="115">
        <v>2540130</v>
      </c>
      <c r="D19" s="115">
        <v>97701</v>
      </c>
      <c r="E19" s="115">
        <v>0</v>
      </c>
      <c r="F19" s="115">
        <v>0</v>
      </c>
      <c r="G19" s="99">
        <f>+C19+D19-E19-F19</f>
        <v>2637831</v>
      </c>
    </row>
    <row r="20" spans="1:7" ht="20.100000000000001" customHeight="1" thickBot="1">
      <c r="A20" s="31">
        <v>10</v>
      </c>
      <c r="B20" s="61" t="s">
        <v>132</v>
      </c>
      <c r="C20" s="101">
        <f>SUM(C15:C19)+C9</f>
        <v>53287861</v>
      </c>
      <c r="D20" s="101">
        <f>SUM(D15:D19)+D9</f>
        <v>2045946</v>
      </c>
      <c r="E20" s="101">
        <f>SUM(E15:E19)+E9</f>
        <v>0</v>
      </c>
      <c r="F20" s="101">
        <f>SUM(F15:F19)+F9</f>
        <v>0</v>
      </c>
      <c r="G20" s="95">
        <f>+C20+D20-E20-F20</f>
        <v>55333807</v>
      </c>
    </row>
    <row r="21" spans="1:7" ht="11.25" customHeight="1">
      <c r="A21" s="31"/>
      <c r="B21" s="13"/>
      <c r="C21" s="100"/>
      <c r="D21" s="100"/>
      <c r="E21" s="100"/>
      <c r="F21" s="100"/>
      <c r="G21" s="100"/>
    </row>
    <row r="22" spans="1:7" ht="20.100000000000001" customHeight="1">
      <c r="A22" s="31">
        <v>11</v>
      </c>
      <c r="B22" s="6" t="s">
        <v>133</v>
      </c>
      <c r="C22" s="114">
        <v>0</v>
      </c>
      <c r="D22" s="114">
        <v>0</v>
      </c>
      <c r="E22" s="114">
        <v>0</v>
      </c>
      <c r="F22" s="114">
        <v>0</v>
      </c>
      <c r="G22" s="98">
        <f>+C22+D22-E22-F22</f>
        <v>0</v>
      </c>
    </row>
    <row r="23" spans="1:7" ht="20.100000000000001" customHeight="1">
      <c r="A23" s="31">
        <v>12</v>
      </c>
      <c r="B23" s="6" t="s">
        <v>134</v>
      </c>
      <c r="C23" s="114">
        <v>359207</v>
      </c>
      <c r="D23" s="114">
        <v>0</v>
      </c>
      <c r="E23" s="114">
        <v>0</v>
      </c>
      <c r="F23" s="114">
        <v>0</v>
      </c>
      <c r="G23" s="98">
        <f>+C23+D23-E23-F23</f>
        <v>359207</v>
      </c>
    </row>
    <row r="24" spans="1:7" ht="20.100000000000001" customHeight="1" thickBot="1">
      <c r="A24" s="31">
        <v>13</v>
      </c>
      <c r="B24" s="6" t="s">
        <v>135</v>
      </c>
      <c r="C24" s="115">
        <v>0</v>
      </c>
      <c r="D24" s="115">
        <v>0</v>
      </c>
      <c r="E24" s="115">
        <v>0</v>
      </c>
      <c r="F24" s="115">
        <v>0</v>
      </c>
      <c r="G24" s="99">
        <f>+C24+D24-E24-F24</f>
        <v>0</v>
      </c>
    </row>
    <row r="25" spans="1:7" ht="20.100000000000001" customHeight="1" thickBot="1">
      <c r="A25" s="31">
        <v>14</v>
      </c>
      <c r="B25" s="61" t="s">
        <v>8</v>
      </c>
      <c r="C25" s="101">
        <f>SUM(C20:C24)</f>
        <v>53647068</v>
      </c>
      <c r="D25" s="102">
        <f>SUM(D20:D24)</f>
        <v>2045946</v>
      </c>
      <c r="E25" s="102">
        <f>SUM(E20:E24)</f>
        <v>0</v>
      </c>
      <c r="F25" s="102">
        <f>SUM(F20:F24)</f>
        <v>0</v>
      </c>
      <c r="G25" s="95">
        <f>+C25+D25-E25-F25</f>
        <v>55693014</v>
      </c>
    </row>
    <row r="26" spans="1:7" ht="11.25" customHeight="1">
      <c r="A26" s="31"/>
      <c r="B26" s="13"/>
      <c r="C26" s="103"/>
      <c r="D26" s="103"/>
      <c r="E26" s="103"/>
      <c r="F26" s="103"/>
      <c r="G26" s="103"/>
    </row>
    <row r="27" spans="1:7" ht="20.100000000000001" customHeight="1" thickBot="1">
      <c r="A27" s="31">
        <v>15</v>
      </c>
      <c r="B27" s="6" t="s">
        <v>136</v>
      </c>
      <c r="C27" s="115">
        <v>0</v>
      </c>
      <c r="D27" s="115">
        <v>0</v>
      </c>
      <c r="E27" s="115">
        <v>0</v>
      </c>
      <c r="F27" s="115">
        <v>0</v>
      </c>
      <c r="G27" s="99">
        <f>+C27+D27-E27-F27</f>
        <v>0</v>
      </c>
    </row>
    <row r="28" spans="1:7" ht="20.100000000000001" customHeight="1" thickBot="1">
      <c r="A28" s="31">
        <v>16</v>
      </c>
      <c r="B28" s="61" t="s">
        <v>137</v>
      </c>
      <c r="C28" s="101">
        <f>SUM(C25:C27)</f>
        <v>53647068</v>
      </c>
      <c r="D28" s="102">
        <f>SUM(D25:D27)</f>
        <v>2045946</v>
      </c>
      <c r="E28" s="102">
        <f>SUM(E25:E27)</f>
        <v>0</v>
      </c>
      <c r="F28" s="102">
        <f>SUM(F25:F27)</f>
        <v>0</v>
      </c>
      <c r="G28" s="95">
        <f>+C28+D28-E28-F28</f>
        <v>55693014</v>
      </c>
    </row>
    <row r="29" spans="1:7" ht="20.100000000000001" customHeight="1">
      <c r="B29" t="s">
        <v>128</v>
      </c>
      <c r="G29" s="10" t="s">
        <v>170</v>
      </c>
    </row>
    <row r="31" spans="1:7">
      <c r="G31" s="10">
        <f>+'Balance sheet'!C11+'Balance sheet'!C12-'Electric Plant'!G28</f>
        <v>0</v>
      </c>
    </row>
    <row r="32" spans="1:7">
      <c r="G32" s="10" t="s">
        <v>170</v>
      </c>
    </row>
  </sheetData>
  <mergeCells count="5">
    <mergeCell ref="A1:G1"/>
    <mergeCell ref="A2:G2"/>
    <mergeCell ref="A4:G4"/>
    <mergeCell ref="A6:G6"/>
    <mergeCell ref="A3:G3"/>
  </mergeCells>
  <phoneticPr fontId="0" type="noConversion"/>
  <pageMargins left="0.5" right="0.5" top="0.75" bottom="0.5" header="0.5" footer="0.5"/>
  <pageSetup scale="99" orientation="landscape" horizontalDpi="4294967293" r:id="rId1"/>
  <headerFooter alignWithMargins="0"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80" workbookViewId="0">
      <selection activeCell="C9" sqref="C9"/>
    </sheetView>
  </sheetViews>
  <sheetFormatPr defaultRowHeight="12.75"/>
  <cols>
    <col min="2" max="2" width="45" customWidth="1"/>
    <col min="3" max="3" width="12.140625" customWidth="1"/>
  </cols>
  <sheetData>
    <row r="1" spans="1:7" ht="15.75">
      <c r="A1" s="128" t="str">
        <f>+'Balance sheet'!A1:F1</f>
        <v>Indianola Municipal Utilities - Electric Utility</v>
      </c>
      <c r="B1" s="128"/>
      <c r="C1" s="128"/>
      <c r="D1" s="128"/>
      <c r="E1" s="128"/>
      <c r="F1" s="128"/>
      <c r="G1" s="128"/>
    </row>
    <row r="2" spans="1:7" ht="15">
      <c r="A2" s="129" t="s">
        <v>0</v>
      </c>
      <c r="B2" s="129"/>
      <c r="C2" s="129"/>
      <c r="D2" s="129"/>
      <c r="E2" s="129"/>
      <c r="F2" s="129"/>
      <c r="G2" s="129"/>
    </row>
    <row r="3" spans="1:7" ht="15">
      <c r="A3" s="129" t="s">
        <v>176</v>
      </c>
      <c r="B3" s="129"/>
      <c r="C3" s="129"/>
      <c r="D3" s="129"/>
      <c r="E3" s="129"/>
      <c r="F3" s="129"/>
      <c r="G3" s="129"/>
    </row>
    <row r="4" spans="1:7" ht="15.75">
      <c r="A4" s="130" t="str">
        <f>+'Balance sheet'!A4:F4</f>
        <v>Fiscal Year Ended 6-30-14</v>
      </c>
      <c r="B4" s="130"/>
      <c r="C4" s="130"/>
      <c r="D4" s="130"/>
      <c r="E4" s="130"/>
      <c r="F4" s="130"/>
      <c r="G4" s="130"/>
    </row>
    <row r="5" spans="1:7">
      <c r="A5" s="35"/>
      <c r="B5" s="35"/>
      <c r="C5" s="35"/>
    </row>
    <row r="6" spans="1:7">
      <c r="A6" t="s">
        <v>138</v>
      </c>
    </row>
    <row r="7" spans="1:7">
      <c r="A7" t="s">
        <v>5</v>
      </c>
    </row>
    <row r="8" spans="1:7">
      <c r="A8">
        <v>1</v>
      </c>
      <c r="B8" t="s">
        <v>139</v>
      </c>
      <c r="C8" s="10">
        <v>538700</v>
      </c>
    </row>
  </sheetData>
  <mergeCells count="4">
    <mergeCell ref="A1:G1"/>
    <mergeCell ref="A2:G2"/>
    <mergeCell ref="A4:G4"/>
    <mergeCell ref="A3:G3"/>
  </mergeCells>
  <phoneticPr fontId="0" type="noConversion"/>
  <pageMargins left="0.75" right="0.75" top="1" bottom="1" header="0.5" footer="0.5"/>
  <pageSetup scale="88" orientation="portrait" horizontalDpi="4294967293" r:id="rId1"/>
  <headerFooter alignWithMargins="0">
    <oddFooter>&amp;L&amp;Z&amp;F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topLeftCell="A4" workbookViewId="0">
      <selection activeCell="B38" sqref="B38"/>
    </sheetView>
  </sheetViews>
  <sheetFormatPr defaultRowHeight="12.75"/>
  <cols>
    <col min="1" max="1" width="6.7109375" customWidth="1"/>
    <col min="2" max="2" width="29.5703125" customWidth="1"/>
    <col min="3" max="6" width="15.7109375" customWidth="1"/>
  </cols>
  <sheetData>
    <row r="1" spans="1:7" ht="15.75">
      <c r="A1" s="128" t="str">
        <f>+'Balance sheet'!A1:F1</f>
        <v>Indianola Municipal Utilities - Electric Utility</v>
      </c>
      <c r="B1" s="128"/>
      <c r="C1" s="128"/>
      <c r="D1" s="128"/>
      <c r="E1" s="128"/>
      <c r="F1" s="128"/>
      <c r="G1" s="11"/>
    </row>
    <row r="2" spans="1:7" ht="15">
      <c r="A2" s="129" t="s">
        <v>0</v>
      </c>
      <c r="B2" s="129"/>
      <c r="C2" s="129"/>
      <c r="D2" s="129"/>
      <c r="E2" s="129"/>
      <c r="F2" s="129"/>
      <c r="G2" s="11"/>
    </row>
    <row r="3" spans="1:7" ht="15">
      <c r="A3" s="129" t="s">
        <v>177</v>
      </c>
      <c r="B3" s="129"/>
      <c r="C3" s="129"/>
      <c r="D3" s="129"/>
      <c r="E3" s="129"/>
      <c r="F3" s="129"/>
      <c r="G3" s="11"/>
    </row>
    <row r="4" spans="1:7" ht="15.75">
      <c r="A4" s="130" t="str">
        <f>+'Balance sheet'!A4:F4</f>
        <v>Fiscal Year Ended 6-30-14</v>
      </c>
      <c r="B4" s="130"/>
      <c r="C4" s="130"/>
      <c r="D4" s="130"/>
      <c r="E4" s="130"/>
      <c r="F4" s="130"/>
      <c r="G4" s="27"/>
    </row>
    <row r="6" spans="1:7">
      <c r="A6" s="132" t="s">
        <v>141</v>
      </c>
      <c r="B6" s="132"/>
      <c r="C6" s="132"/>
      <c r="D6" s="132"/>
      <c r="E6" s="132"/>
      <c r="F6" s="132"/>
    </row>
    <row r="7" spans="1:7">
      <c r="A7" s="28" t="s">
        <v>1</v>
      </c>
      <c r="B7" s="24"/>
      <c r="C7" s="24" t="s">
        <v>178</v>
      </c>
      <c r="D7" s="24" t="s">
        <v>179</v>
      </c>
      <c r="E7" s="24" t="s">
        <v>181</v>
      </c>
      <c r="F7" s="24" t="s">
        <v>180</v>
      </c>
    </row>
    <row r="8" spans="1:7">
      <c r="A8" s="30" t="s">
        <v>5</v>
      </c>
      <c r="B8" s="25"/>
      <c r="C8" s="24" t="s">
        <v>140</v>
      </c>
      <c r="D8" s="25" t="s">
        <v>142</v>
      </c>
      <c r="E8" s="25" t="s">
        <v>143</v>
      </c>
      <c r="F8" s="25" t="s">
        <v>144</v>
      </c>
    </row>
    <row r="9" spans="1:7">
      <c r="A9" s="4">
        <v>1</v>
      </c>
      <c r="B9" s="2" t="s">
        <v>145</v>
      </c>
      <c r="C9" s="48"/>
      <c r="D9" s="43"/>
      <c r="E9" s="43"/>
      <c r="F9" s="43"/>
    </row>
    <row r="10" spans="1:7">
      <c r="A10" s="5"/>
      <c r="B10" s="1" t="s">
        <v>146</v>
      </c>
      <c r="C10" s="84">
        <v>0</v>
      </c>
      <c r="D10" s="117">
        <v>0</v>
      </c>
      <c r="E10" s="117">
        <v>0</v>
      </c>
      <c r="F10" s="121">
        <f>SUM(C10:E10)</f>
        <v>0</v>
      </c>
    </row>
    <row r="11" spans="1:7">
      <c r="A11" s="5">
        <v>2</v>
      </c>
      <c r="B11" s="1" t="s">
        <v>147</v>
      </c>
      <c r="C11" s="77">
        <v>0</v>
      </c>
      <c r="D11" s="113">
        <v>0</v>
      </c>
      <c r="E11" s="113">
        <v>0</v>
      </c>
      <c r="F11" s="122">
        <f>SUM(C11:E11)</f>
        <v>0</v>
      </c>
    </row>
    <row r="12" spans="1:7">
      <c r="A12" s="4">
        <v>3</v>
      </c>
      <c r="B12" s="2" t="s">
        <v>148</v>
      </c>
      <c r="C12" s="82"/>
      <c r="D12" s="112"/>
      <c r="E12" s="112"/>
      <c r="F12" s="123"/>
    </row>
    <row r="13" spans="1:7">
      <c r="A13" s="5"/>
      <c r="B13" s="109" t="s">
        <v>149</v>
      </c>
      <c r="C13" s="77">
        <v>0</v>
      </c>
      <c r="D13" s="113">
        <v>0</v>
      </c>
      <c r="E13" s="113">
        <v>0</v>
      </c>
      <c r="F13" s="122">
        <f>SUM(C13:E13)</f>
        <v>0</v>
      </c>
    </row>
    <row r="14" spans="1:7">
      <c r="A14" s="21">
        <v>4</v>
      </c>
      <c r="B14" s="45" t="s">
        <v>150</v>
      </c>
      <c r="C14" s="82"/>
      <c r="D14" s="112"/>
      <c r="E14" s="112"/>
      <c r="F14" s="123"/>
    </row>
    <row r="15" spans="1:7">
      <c r="A15" s="5"/>
      <c r="B15" s="110" t="s">
        <v>151</v>
      </c>
      <c r="C15" s="77">
        <v>0</v>
      </c>
      <c r="D15" s="113">
        <v>208116</v>
      </c>
      <c r="E15" s="113">
        <v>171870</v>
      </c>
      <c r="F15" s="122">
        <f>SUM(C15:E15)</f>
        <v>379986</v>
      </c>
    </row>
    <row r="16" spans="1:7">
      <c r="A16" s="7">
        <v>5</v>
      </c>
      <c r="B16" s="46" t="s">
        <v>152</v>
      </c>
      <c r="C16" s="81">
        <v>0</v>
      </c>
      <c r="D16" s="118">
        <v>8254437</v>
      </c>
      <c r="E16" s="118">
        <v>0</v>
      </c>
      <c r="F16" s="124">
        <f>SUM(C16:E16)</f>
        <v>8254437</v>
      </c>
    </row>
    <row r="17" spans="1:7">
      <c r="A17" s="4">
        <v>6</v>
      </c>
      <c r="B17" s="2" t="s">
        <v>153</v>
      </c>
      <c r="C17" s="82"/>
      <c r="D17" s="112"/>
      <c r="E17" s="112"/>
      <c r="F17" s="123"/>
    </row>
    <row r="18" spans="1:7" ht="13.5" thickBot="1">
      <c r="A18" s="5"/>
      <c r="B18" s="109" t="s">
        <v>154</v>
      </c>
      <c r="C18" s="82">
        <v>0</v>
      </c>
      <c r="D18" s="112">
        <v>0</v>
      </c>
      <c r="E18" s="112">
        <v>0</v>
      </c>
      <c r="F18" s="123">
        <f>SUM(C18:E18)</f>
        <v>0</v>
      </c>
    </row>
    <row r="19" spans="1:7" ht="13.5" thickBot="1">
      <c r="A19" s="6">
        <v>7</v>
      </c>
      <c r="B19" s="106" t="s">
        <v>155</v>
      </c>
      <c r="C19" s="101">
        <f>SUM(C10:C18)</f>
        <v>0</v>
      </c>
      <c r="D19" s="107">
        <f>SUM(D10:D18)</f>
        <v>8462553</v>
      </c>
      <c r="E19" s="107">
        <f>SUM(E10:E18)</f>
        <v>171870</v>
      </c>
      <c r="F19" s="108">
        <f>SUM(C19:E19)</f>
        <v>8634423</v>
      </c>
    </row>
    <row r="20" spans="1:7">
      <c r="A20" s="4">
        <v>8</v>
      </c>
      <c r="B20" s="26" t="s">
        <v>156</v>
      </c>
      <c r="C20" s="119"/>
      <c r="D20" s="119"/>
      <c r="E20" s="119"/>
      <c r="F20" s="43"/>
    </row>
    <row r="21" spans="1:7">
      <c r="A21" s="5"/>
      <c r="B21" s="111" t="s">
        <v>157</v>
      </c>
      <c r="C21" s="125" t="s">
        <v>171</v>
      </c>
      <c r="D21" s="113">
        <v>11708</v>
      </c>
      <c r="E21" s="113">
        <v>0</v>
      </c>
      <c r="F21" s="94">
        <f>SUM(D21:E21)</f>
        <v>11708</v>
      </c>
      <c r="G21" t="s">
        <v>170</v>
      </c>
    </row>
    <row r="22" spans="1:7">
      <c r="A22" s="4">
        <v>9</v>
      </c>
      <c r="B22" s="26" t="s">
        <v>158</v>
      </c>
      <c r="C22" s="126"/>
      <c r="D22" s="112"/>
      <c r="E22" s="112"/>
      <c r="F22" s="93"/>
    </row>
    <row r="23" spans="1:7">
      <c r="A23" s="5"/>
      <c r="B23" s="111" t="s">
        <v>159</v>
      </c>
      <c r="C23" s="125" t="s">
        <v>171</v>
      </c>
      <c r="D23" s="113">
        <v>131041</v>
      </c>
      <c r="E23" s="113">
        <v>986700</v>
      </c>
      <c r="F23" s="94">
        <f>+D23+E23</f>
        <v>1117741</v>
      </c>
    </row>
    <row r="24" spans="1:7">
      <c r="A24" s="4">
        <v>10</v>
      </c>
      <c r="B24" s="26" t="s">
        <v>160</v>
      </c>
      <c r="C24" s="126"/>
      <c r="D24" s="112"/>
      <c r="E24" s="112"/>
      <c r="F24" s="93"/>
    </row>
    <row r="25" spans="1:7">
      <c r="A25" s="5"/>
      <c r="B25" s="111" t="s">
        <v>161</v>
      </c>
      <c r="C25" s="125" t="s">
        <v>171</v>
      </c>
      <c r="D25" s="113">
        <v>41361</v>
      </c>
      <c r="E25" s="113">
        <v>0</v>
      </c>
      <c r="F25" s="94">
        <f>+D25+E25</f>
        <v>41361</v>
      </c>
    </row>
    <row r="26" spans="1:7">
      <c r="A26" s="4">
        <v>11</v>
      </c>
      <c r="B26" s="26" t="s">
        <v>162</v>
      </c>
      <c r="C26" s="126"/>
      <c r="D26" s="112"/>
      <c r="E26" s="112"/>
      <c r="F26" s="93"/>
    </row>
    <row r="27" spans="1:7">
      <c r="A27" s="5"/>
      <c r="B27" s="111" t="s">
        <v>163</v>
      </c>
      <c r="C27" s="125" t="s">
        <v>171</v>
      </c>
      <c r="D27" s="113">
        <v>0</v>
      </c>
      <c r="E27" s="113">
        <v>0</v>
      </c>
      <c r="F27" s="94">
        <f>+D27+E27</f>
        <v>0</v>
      </c>
    </row>
    <row r="28" spans="1:7">
      <c r="A28" s="6">
        <v>12</v>
      </c>
      <c r="B28" s="44" t="s">
        <v>164</v>
      </c>
      <c r="C28" s="120" t="s">
        <v>171</v>
      </c>
      <c r="D28" s="118">
        <v>0</v>
      </c>
      <c r="E28" s="118">
        <v>0</v>
      </c>
      <c r="F28" s="94">
        <f>+D28+E28</f>
        <v>0</v>
      </c>
    </row>
    <row r="29" spans="1:7">
      <c r="A29" s="6">
        <v>13</v>
      </c>
      <c r="B29" s="44" t="s">
        <v>165</v>
      </c>
      <c r="C29" s="120" t="s">
        <v>171</v>
      </c>
      <c r="D29" s="118">
        <v>1242188</v>
      </c>
      <c r="E29" s="118">
        <v>0</v>
      </c>
      <c r="F29" s="94">
        <f>+D29+E29</f>
        <v>1242188</v>
      </c>
    </row>
    <row r="30" spans="1:7" ht="13.5" thickBot="1">
      <c r="A30" s="4">
        <v>14</v>
      </c>
      <c r="B30" s="26" t="s">
        <v>166</v>
      </c>
      <c r="C30" s="127"/>
      <c r="D30" s="119"/>
      <c r="E30" s="119"/>
      <c r="F30" s="43"/>
    </row>
    <row r="31" spans="1:7" ht="13.5" thickBot="1">
      <c r="A31" s="5"/>
      <c r="B31" s="109" t="s">
        <v>167</v>
      </c>
      <c r="C31" s="101" t="s">
        <v>172</v>
      </c>
      <c r="D31" s="107">
        <f>SUM(D19:D29)</f>
        <v>9888851</v>
      </c>
      <c r="E31" s="107">
        <f>SUM(E19:E29)</f>
        <v>1158570</v>
      </c>
      <c r="F31" s="108">
        <f>SUM(F19:F30)</f>
        <v>11047421</v>
      </c>
    </row>
    <row r="32" spans="1:7">
      <c r="C32" s="10"/>
      <c r="D32" s="10"/>
      <c r="E32" s="10"/>
      <c r="F32" s="10"/>
    </row>
    <row r="33" spans="2:6">
      <c r="B33" s="133" t="s">
        <v>168</v>
      </c>
      <c r="C33" s="134"/>
      <c r="D33" s="104">
        <v>18</v>
      </c>
      <c r="E33" s="10"/>
      <c r="F33" s="10"/>
    </row>
    <row r="34" spans="2:6">
      <c r="B34" s="3" t="s">
        <v>169</v>
      </c>
      <c r="C34" s="39"/>
      <c r="D34" s="105">
        <v>1</v>
      </c>
      <c r="E34" s="10"/>
      <c r="F34" s="10"/>
    </row>
    <row r="35" spans="2:6">
      <c r="C35" s="10"/>
      <c r="D35" s="10"/>
      <c r="E35" s="10"/>
      <c r="F35" s="10"/>
    </row>
    <row r="36" spans="2:6">
      <c r="B36" t="s">
        <v>185</v>
      </c>
    </row>
    <row r="37" spans="2:6">
      <c r="B37" t="s">
        <v>184</v>
      </c>
    </row>
  </sheetData>
  <mergeCells count="6">
    <mergeCell ref="A6:F6"/>
    <mergeCell ref="B33:C33"/>
    <mergeCell ref="A1:F1"/>
    <mergeCell ref="A2:F2"/>
    <mergeCell ref="A4:F4"/>
    <mergeCell ref="A3:F3"/>
  </mergeCells>
  <phoneticPr fontId="0" type="noConversion"/>
  <pageMargins left="0.75" right="0.75" top="1" bottom="1" header="0.5" footer="0.5"/>
  <pageSetup scale="84" orientation="portrait" horizontalDpi="4294967293" r:id="rId1"/>
  <headerFooter alignWithMargins="0"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Balance sheet</vt:lpstr>
      <vt:lpstr>Income Statement</vt:lpstr>
      <vt:lpstr>Electric Plant</vt:lpstr>
      <vt:lpstr>Taxes</vt:lpstr>
      <vt:lpstr>Op &amp; Maint</vt:lpstr>
      <vt:lpstr>Notes</vt:lpstr>
      <vt:lpstr>'Income Statement'!Print_Area</vt:lpstr>
    </vt:vector>
  </TitlesOfParts>
  <Company>Michigan Public Power Agency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Horstmanshof</dc:creator>
  <cp:lastModifiedBy>Todd Kielkopf</cp:lastModifiedBy>
  <cp:lastPrinted>2015-03-09T19:04:59Z</cp:lastPrinted>
  <dcterms:created xsi:type="dcterms:W3CDTF">2005-04-15T13:36:01Z</dcterms:created>
  <dcterms:modified xsi:type="dcterms:W3CDTF">2015-03-09T20:07:44Z</dcterms:modified>
</cp:coreProperties>
</file>