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ransmission\TBS&amp;D\Rates\MISO Attachment O\2017\True-Up\Attachment GG\"/>
    </mc:Choice>
  </mc:AlternateContent>
  <bookViews>
    <workbookView xWindow="120" yWindow="45" windowWidth="19020" windowHeight="5610"/>
  </bookViews>
  <sheets>
    <sheet name="2017 Attachment GG True-Up" sheetId="1" r:id="rId1"/>
    <sheet name="2017 Attachment GG Projected" sheetId="4" r:id="rId2"/>
    <sheet name="2017 Attachment GG Actuals " sheetId="3" r:id="rId3"/>
    <sheet name="Interest" sheetId="2" r:id="rId4"/>
  </sheets>
  <externalReferences>
    <externalReference r:id="rId5"/>
    <externalReference r:id="rId6"/>
    <externalReference r:id="rId7"/>
    <externalReference r:id="rId8"/>
  </externalReferences>
  <definedNames>
    <definedName name="_fees" localSheetId="1">[1]Assumptions!$D$109</definedName>
    <definedName name="_fees">[2]Assumptions!$D$109</definedName>
    <definedName name="_gpint" localSheetId="1">[1]Assumptions!$D$107:$AK$107</definedName>
    <definedName name="_gpint">[2]Assumptions!$D$107:$AK$107</definedName>
    <definedName name="_ptv2">#REF!</definedName>
    <definedName name="_ptv3">#REF!</definedName>
    <definedName name="_ptv4">#REF!</definedName>
    <definedName name="building">#REF!</definedName>
    <definedName name="buildings2">#REF!</definedName>
    <definedName name="CH_COS" localSheetId="1">#REF!</definedName>
    <definedName name="CH_COS">#REF!</definedName>
    <definedName name="computers">#REF!</definedName>
    <definedName name="computers2">#REF!</definedName>
    <definedName name="cwip">'[3]CWIP 6-30-2016'!$G$1:$J$1765</definedName>
    <definedName name="dragline2">#REF!</definedName>
    <definedName name="dragline3">#REF!</definedName>
    <definedName name="dragline5">#REF!</definedName>
    <definedName name="draglines">#REF!</definedName>
    <definedName name="electric">#REF!</definedName>
    <definedName name="electric2">#REF!</definedName>
    <definedName name="electric3">#REF!</definedName>
    <definedName name="electric4">#REF!</definedName>
    <definedName name="engineering">#REF!</definedName>
    <definedName name="engineering2">#REF!</definedName>
    <definedName name="engineering3">#REF!</definedName>
    <definedName name="haulage">#REF!</definedName>
    <definedName name="haulage2">#REF!</definedName>
    <definedName name="haulage3">#REF!</definedName>
    <definedName name="haulage4">#REF!</definedName>
    <definedName name="haulroads">#REF!</definedName>
    <definedName name="haulroads2">#REF!</definedName>
    <definedName name="haulroads3">#REF!</definedName>
    <definedName name="land3">#REF!</definedName>
    <definedName name="loading">#REF!</definedName>
    <definedName name="loading2">#REF!</definedName>
    <definedName name="loading3">#REF!</definedName>
    <definedName name="loading4">#REF!</definedName>
    <definedName name="maint">#REF!</definedName>
    <definedName name="maint2">#REF!</definedName>
    <definedName name="maint3">#REF!</definedName>
    <definedName name="maint4">#REF!</definedName>
    <definedName name="misc">#REF!</definedName>
    <definedName name="misc2">#REF!</definedName>
    <definedName name="misc3">#REF!</definedName>
    <definedName name="misc4">#REF!</definedName>
    <definedName name="NEW">#REF!</definedName>
    <definedName name="NSP_COS">#REF!</definedName>
    <definedName name="_xlnm.Print_Area" localSheetId="2">'2017 Attachment GG Actuals '!$A$1:$Q$111</definedName>
    <definedName name="_xlnm.Print_Area" localSheetId="1">'2017 Attachment GG Projected'!$A$1:$Q$111</definedName>
    <definedName name="Print1" localSheetId="1">#REF!</definedName>
    <definedName name="Print1">#REF!</definedName>
    <definedName name="Print3" localSheetId="1">#REF!</definedName>
    <definedName name="Print3">#REF!</definedName>
    <definedName name="Print4">#REF!</definedName>
    <definedName name="Print5">#REF!</definedName>
    <definedName name="ProjIDList">#REF!</definedName>
    <definedName name="PSCo_COS">#REF!</definedName>
    <definedName name="ptv">#REF!</definedName>
    <definedName name="q_MTEP06_App_AB_Facility">#REF!</definedName>
    <definedName name="q_MTEP06_App_AB_Projects">#REF!</definedName>
    <definedName name="reclaim">#REF!</definedName>
    <definedName name="reclaim2">#REF!</definedName>
    <definedName name="reclaim3">#REF!</definedName>
    <definedName name="reclaim4">#REF!</definedName>
    <definedName name="revreq">#REF!</definedName>
    <definedName name="roads">#REF!</definedName>
    <definedName name="roads2">#REF!</definedName>
    <definedName name="roads3">#REF!</definedName>
    <definedName name="roads4">#REF!</definedName>
    <definedName name="safety">#REF!</definedName>
    <definedName name="safety2">#REF!</definedName>
    <definedName name="SPS_COS">#REF!</definedName>
    <definedName name="water">#REF!</definedName>
    <definedName name="water2">#REF!</definedName>
    <definedName name="water3">#REF!</definedName>
    <definedName name="water4">#REF!</definedName>
    <definedName name="Xcel" localSheetId="1">'[4]Data Entry and Forecaster'!#REF!</definedName>
    <definedName name="Xcel">'[4]Data Entry and Forecaster'!#REF!</definedName>
    <definedName name="Xcel_COS" localSheetId="1">#REF!</definedName>
    <definedName name="Xcel_COS">#REF!</definedName>
  </definedNames>
  <calcPr calcId="152511"/>
</workbook>
</file>

<file path=xl/calcChain.xml><?xml version="1.0" encoding="utf-8"?>
<calcChain xmlns="http://schemas.openxmlformats.org/spreadsheetml/2006/main">
  <c r="H19" i="1" l="1"/>
  <c r="H20" i="1"/>
  <c r="H21" i="1"/>
  <c r="H22" i="1"/>
  <c r="H23" i="1"/>
  <c r="H24" i="1"/>
  <c r="H25" i="1"/>
  <c r="H26" i="1"/>
  <c r="H27" i="1"/>
  <c r="H28" i="1"/>
  <c r="H18" i="1"/>
  <c r="G27" i="1"/>
  <c r="F19" i="1"/>
  <c r="F20" i="1"/>
  <c r="F21" i="1"/>
  <c r="F22" i="1"/>
  <c r="F23" i="1"/>
  <c r="F24" i="1"/>
  <c r="F25" i="1"/>
  <c r="F26" i="1"/>
  <c r="F27" i="1"/>
  <c r="F28" i="1"/>
  <c r="F29" i="1"/>
  <c r="F18" i="1"/>
  <c r="E16" i="1" l="1"/>
  <c r="H29" i="1" l="1"/>
  <c r="P84" i="4"/>
  <c r="L84" i="4"/>
  <c r="P83" i="4"/>
  <c r="L83" i="4"/>
  <c r="L82" i="4"/>
  <c r="P81" i="4"/>
  <c r="L81" i="4"/>
  <c r="P80" i="4"/>
  <c r="L80" i="4"/>
  <c r="P79" i="4"/>
  <c r="L79" i="4"/>
  <c r="P78" i="4"/>
  <c r="L78" i="4"/>
  <c r="P77" i="4"/>
  <c r="L77" i="4"/>
  <c r="P76" i="4"/>
  <c r="L76" i="4"/>
  <c r="P75" i="4"/>
  <c r="L75" i="4"/>
  <c r="P74" i="4"/>
  <c r="L74" i="4"/>
  <c r="K74" i="4"/>
  <c r="P73" i="4"/>
  <c r="P93" i="4" s="1"/>
  <c r="K73" i="4"/>
  <c r="L73" i="4" s="1"/>
  <c r="L93" i="4" s="1"/>
  <c r="G65" i="4"/>
  <c r="G63" i="4"/>
  <c r="Q62" i="4"/>
  <c r="G62" i="4"/>
  <c r="C62" i="4"/>
  <c r="Q61" i="4"/>
  <c r="L45" i="4"/>
  <c r="G27" i="4"/>
  <c r="L27" i="4" s="1"/>
  <c r="G19" i="4"/>
  <c r="G41" i="4" s="1"/>
  <c r="L41" i="4" s="1"/>
  <c r="G18" i="4"/>
  <c r="G31" i="4" s="1"/>
  <c r="L31" i="4" s="1"/>
  <c r="P93" i="3"/>
  <c r="L84" i="3"/>
  <c r="L83" i="3"/>
  <c r="L82" i="3"/>
  <c r="L81" i="3"/>
  <c r="L80" i="3"/>
  <c r="L79" i="3"/>
  <c r="L78" i="3"/>
  <c r="L77" i="3"/>
  <c r="L76" i="3"/>
  <c r="L75" i="3"/>
  <c r="K74" i="3"/>
  <c r="L74" i="3" s="1"/>
  <c r="L73" i="3"/>
  <c r="L93" i="3" s="1"/>
  <c r="K73" i="3"/>
  <c r="G65" i="3"/>
  <c r="G63" i="3"/>
  <c r="Q62" i="3"/>
  <c r="G62" i="3"/>
  <c r="C62" i="3"/>
  <c r="Q61" i="3"/>
  <c r="L45" i="3"/>
  <c r="G41" i="3"/>
  <c r="L41" i="3" s="1"/>
  <c r="G31" i="3"/>
  <c r="L31" i="3" s="1"/>
  <c r="G23" i="3"/>
  <c r="L23" i="3" s="1"/>
  <c r="L33" i="3" s="1"/>
  <c r="G19" i="3"/>
  <c r="G37" i="3" s="1"/>
  <c r="L37" i="3" s="1"/>
  <c r="L43" i="3" s="1"/>
  <c r="G18" i="3"/>
  <c r="G27" i="3" s="1"/>
  <c r="L27" i="3" s="1"/>
  <c r="G23" i="4" l="1"/>
  <c r="L23" i="4" s="1"/>
  <c r="L33" i="4" s="1"/>
  <c r="G37" i="4"/>
  <c r="L37" i="4" s="1"/>
  <c r="L43" i="4" s="1"/>
  <c r="I84" i="3"/>
  <c r="J84" i="3" s="1"/>
  <c r="I83" i="3"/>
  <c r="J83" i="3" s="1"/>
  <c r="I82" i="3"/>
  <c r="J82" i="3" s="1"/>
  <c r="I81" i="3"/>
  <c r="J81" i="3" s="1"/>
  <c r="I80" i="3"/>
  <c r="J80" i="3" s="1"/>
  <c r="I79" i="3"/>
  <c r="J79" i="3" s="1"/>
  <c r="I78" i="3"/>
  <c r="J78" i="3" s="1"/>
  <c r="I77" i="3"/>
  <c r="J77" i="3" s="1"/>
  <c r="I76" i="3"/>
  <c r="J76" i="3" s="1"/>
  <c r="I75" i="3"/>
  <c r="J75" i="3" s="1"/>
  <c r="I74" i="3"/>
  <c r="J74" i="3" s="1"/>
  <c r="I73" i="3"/>
  <c r="J73" i="3" s="1"/>
  <c r="F73" i="3"/>
  <c r="G73" i="3" s="1"/>
  <c r="F84" i="3"/>
  <c r="G84" i="3" s="1"/>
  <c r="N84" i="3" s="1"/>
  <c r="O84" i="3" s="1"/>
  <c r="F83" i="3"/>
  <c r="G83" i="3" s="1"/>
  <c r="N83" i="3" s="1"/>
  <c r="F82" i="3"/>
  <c r="G82" i="3" s="1"/>
  <c r="N82" i="3" s="1"/>
  <c r="F81" i="3"/>
  <c r="G81" i="3" s="1"/>
  <c r="F80" i="3"/>
  <c r="G80" i="3" s="1"/>
  <c r="N80" i="3" s="1"/>
  <c r="F79" i="3"/>
  <c r="G79" i="3" s="1"/>
  <c r="N79" i="3" s="1"/>
  <c r="F78" i="3"/>
  <c r="G78" i="3" s="1"/>
  <c r="N78" i="3" s="1"/>
  <c r="F77" i="3"/>
  <c r="G77" i="3" s="1"/>
  <c r="F76" i="3"/>
  <c r="G76" i="3" s="1"/>
  <c r="N76" i="3" s="1"/>
  <c r="F75" i="3"/>
  <c r="G75" i="3" s="1"/>
  <c r="N75" i="3" s="1"/>
  <c r="F74" i="3"/>
  <c r="G74" i="3" s="1"/>
  <c r="N74" i="3" s="1"/>
  <c r="I84" i="4" l="1"/>
  <c r="J84" i="4" s="1"/>
  <c r="I79" i="4"/>
  <c r="J79" i="4" s="1"/>
  <c r="I75" i="4"/>
  <c r="J75" i="4" s="1"/>
  <c r="I73" i="4"/>
  <c r="J73" i="4" s="1"/>
  <c r="I77" i="4"/>
  <c r="J77" i="4" s="1"/>
  <c r="I76" i="4"/>
  <c r="J76" i="4" s="1"/>
  <c r="I83" i="4"/>
  <c r="J83" i="4" s="1"/>
  <c r="I82" i="4"/>
  <c r="J82" i="4" s="1"/>
  <c r="I78" i="4"/>
  <c r="J78" i="4" s="1"/>
  <c r="I81" i="4"/>
  <c r="J81" i="4" s="1"/>
  <c r="I74" i="4"/>
  <c r="J74" i="4" s="1"/>
  <c r="I80" i="4"/>
  <c r="J80" i="4" s="1"/>
  <c r="F81" i="4"/>
  <c r="G81" i="4" s="1"/>
  <c r="F77" i="4"/>
  <c r="G77" i="4" s="1"/>
  <c r="N77" i="4" s="1"/>
  <c r="F74" i="4"/>
  <c r="G74" i="4" s="1"/>
  <c r="N74" i="4" s="1"/>
  <c r="F84" i="4"/>
  <c r="G84" i="4" s="1"/>
  <c r="N84" i="4" s="1"/>
  <c r="F79" i="4"/>
  <c r="G79" i="4" s="1"/>
  <c r="F75" i="4"/>
  <c r="G75" i="4" s="1"/>
  <c r="F73" i="4"/>
  <c r="G73" i="4" s="1"/>
  <c r="F83" i="4"/>
  <c r="G83" i="4" s="1"/>
  <c r="N83" i="4" s="1"/>
  <c r="F78" i="4"/>
  <c r="G78" i="4" s="1"/>
  <c r="N78" i="4" s="1"/>
  <c r="F80" i="4"/>
  <c r="G80" i="4" s="1"/>
  <c r="F76" i="4"/>
  <c r="G76" i="4" s="1"/>
  <c r="N76" i="4" s="1"/>
  <c r="F82" i="4"/>
  <c r="G82" i="4" s="1"/>
  <c r="N82" i="4" s="1"/>
  <c r="O78" i="3"/>
  <c r="Q78" i="3"/>
  <c r="O75" i="3"/>
  <c r="Q75" i="3"/>
  <c r="O79" i="3"/>
  <c r="Q79" i="3"/>
  <c r="O83" i="3"/>
  <c r="Q83" i="3"/>
  <c r="O74" i="3"/>
  <c r="Q74" i="3"/>
  <c r="O82" i="3"/>
  <c r="Q82" i="3"/>
  <c r="O76" i="3"/>
  <c r="Q76" i="3"/>
  <c r="Q80" i="3"/>
  <c r="O80" i="3"/>
  <c r="N77" i="3"/>
  <c r="N81" i="3"/>
  <c r="N73" i="3"/>
  <c r="Q82" i="4" l="1"/>
  <c r="O82" i="4"/>
  <c r="Q83" i="4"/>
  <c r="O83" i="4"/>
  <c r="O84" i="4"/>
  <c r="Q84" i="4"/>
  <c r="O76" i="4"/>
  <c r="Q76" i="4"/>
  <c r="N73" i="4"/>
  <c r="O74" i="4"/>
  <c r="Q74" i="4"/>
  <c r="N80" i="4"/>
  <c r="N75" i="4"/>
  <c r="Q77" i="4"/>
  <c r="O77" i="4"/>
  <c r="Q78" i="4"/>
  <c r="O78" i="4"/>
  <c r="N79" i="4"/>
  <c r="N81" i="4"/>
  <c r="Q73" i="3"/>
  <c r="O73" i="3"/>
  <c r="N93" i="3"/>
  <c r="O81" i="3"/>
  <c r="Q81" i="3"/>
  <c r="O77" i="3"/>
  <c r="Q77" i="3"/>
  <c r="Q80" i="4" l="1"/>
  <c r="O80" i="4"/>
  <c r="Q81" i="4"/>
  <c r="O81" i="4"/>
  <c r="O79" i="4"/>
  <c r="Q79" i="4"/>
  <c r="O75" i="4"/>
  <c r="Q75" i="4"/>
  <c r="N93" i="4"/>
  <c r="O73" i="4"/>
  <c r="Q73" i="4"/>
  <c r="O93" i="3"/>
  <c r="O95" i="3" s="1"/>
  <c r="Q93" i="3"/>
  <c r="Q93" i="4" l="1"/>
  <c r="O93" i="4"/>
  <c r="O95" i="4" s="1"/>
  <c r="H38" i="1" l="1"/>
  <c r="G29" i="1" l="1"/>
  <c r="I29" i="1" s="1"/>
  <c r="G30" i="1"/>
  <c r="I30" i="1" s="1"/>
  <c r="G31" i="1"/>
  <c r="I31" i="1" s="1"/>
  <c r="G32" i="1"/>
  <c r="I32" i="1" s="1"/>
  <c r="G33" i="1"/>
  <c r="I33" i="1" s="1"/>
  <c r="G34" i="1"/>
  <c r="I34" i="1" s="1"/>
  <c r="G35" i="1"/>
  <c r="I35" i="1" s="1"/>
  <c r="G36" i="1"/>
  <c r="I36" i="1" s="1"/>
  <c r="G37" i="1"/>
  <c r="I37" i="1" s="1"/>
  <c r="F38" i="1" l="1"/>
  <c r="I27" i="1" s="1"/>
  <c r="G21" i="1" l="1"/>
  <c r="I21" i="1" s="1"/>
  <c r="G25" i="1"/>
  <c r="I25" i="1" s="1"/>
  <c r="G22" i="1"/>
  <c r="I22" i="1" s="1"/>
  <c r="G26" i="1"/>
  <c r="I26" i="1" s="1"/>
  <c r="G18" i="1"/>
  <c r="I18" i="1" s="1"/>
  <c r="G28" i="1"/>
  <c r="I28" i="1" s="1"/>
  <c r="G19" i="1"/>
  <c r="I19" i="1" s="1"/>
  <c r="G23" i="1"/>
  <c r="I23" i="1" s="1"/>
  <c r="G20" i="1"/>
  <c r="I20" i="1" s="1"/>
  <c r="G24" i="1"/>
  <c r="I24" i="1" s="1"/>
  <c r="G38" i="1" l="1"/>
  <c r="I40" i="1" l="1"/>
  <c r="D21" i="2" l="1"/>
  <c r="C21" i="2"/>
  <c r="C23" i="2" l="1"/>
  <c r="J43" i="1"/>
  <c r="D23" i="2"/>
  <c r="J42" i="1"/>
  <c r="J19" i="1" l="1"/>
  <c r="K19" i="1" s="1"/>
  <c r="L19" i="1" s="1"/>
  <c r="J24" i="1"/>
  <c r="K24" i="1" s="1"/>
  <c r="L24" i="1" s="1"/>
  <c r="J29" i="1"/>
  <c r="K29" i="1" s="1"/>
  <c r="L29" i="1" s="1"/>
  <c r="J28" i="1"/>
  <c r="K28" i="1" s="1"/>
  <c r="L28" i="1" s="1"/>
  <c r="J18" i="1"/>
  <c r="K18" i="1" s="1"/>
  <c r="J23" i="1"/>
  <c r="K23" i="1" s="1"/>
  <c r="L23" i="1" s="1"/>
  <c r="J22" i="1"/>
  <c r="K22" i="1" s="1"/>
  <c r="L22" i="1" s="1"/>
  <c r="J27" i="1"/>
  <c r="K27" i="1" s="1"/>
  <c r="L27" i="1" s="1"/>
  <c r="J21" i="1"/>
  <c r="K21" i="1" s="1"/>
  <c r="L21" i="1" s="1"/>
  <c r="J26" i="1"/>
  <c r="K26" i="1" s="1"/>
  <c r="L26" i="1" s="1"/>
  <c r="J20" i="1"/>
  <c r="K20" i="1" s="1"/>
  <c r="L20" i="1" s="1"/>
  <c r="J25" i="1"/>
  <c r="K25" i="1" s="1"/>
  <c r="L25" i="1" s="1"/>
  <c r="L18" i="1" l="1"/>
  <c r="L40" i="1" s="1"/>
  <c r="K40" i="1"/>
</calcChain>
</file>

<file path=xl/comments1.xml><?xml version="1.0" encoding="utf-8"?>
<comments xmlns="http://schemas.openxmlformats.org/spreadsheetml/2006/main">
  <authors>
    <author>Butkowski, Todd GRE-MG</author>
  </authors>
  <commentList>
    <comment ref="E16" authorId="0" shapeId="0">
      <text>
        <r>
          <rPr>
            <sz val="9"/>
            <color indexed="81"/>
            <rFont val="Tahoma"/>
            <family val="2"/>
          </rPr>
          <t xml:space="preserve">Actual Attachment GG revenues excluding the True-Up  Adjustment as reported on the  Projected Year Attachment GG, page 2, column 11.
</t>
        </r>
      </text>
    </comment>
  </commentList>
</comments>
</file>

<file path=xl/sharedStrings.xml><?xml version="1.0" encoding="utf-8"?>
<sst xmlns="http://schemas.openxmlformats.org/spreadsheetml/2006/main" count="420" uniqueCount="233">
  <si>
    <t>Interest</t>
  </si>
  <si>
    <t>Revenue</t>
  </si>
  <si>
    <t>Actual</t>
  </si>
  <si>
    <t>Projected</t>
  </si>
  <si>
    <t>Line No.</t>
  </si>
  <si>
    <t>May</t>
  </si>
  <si>
    <t>April</t>
  </si>
  <si>
    <t>March</t>
  </si>
  <si>
    <t>July</t>
  </si>
  <si>
    <t>June</t>
  </si>
  <si>
    <t>Great River Energy</t>
  </si>
  <si>
    <t>Project Name</t>
  </si>
  <si>
    <t>MTEP Project Number</t>
  </si>
  <si>
    <t>Bemidji - Grand Rapids 230 KV  Line</t>
  </si>
  <si>
    <t>Fargo - ND, St Cloud/Monticello, MN area 345 KV Project</t>
  </si>
  <si>
    <t>Badoura-Long Lake 115 KV Line</t>
  </si>
  <si>
    <t>G518 - Steve Christoffer Windfarm</t>
  </si>
  <si>
    <t>G536 - Byron Christoffer Windfarm</t>
  </si>
  <si>
    <t>G352 - Odin</t>
  </si>
  <si>
    <t>G389</t>
  </si>
  <si>
    <t>G362 - Pleasant Valley 345/161KV transformer</t>
  </si>
  <si>
    <t>Savanna-Cromwell</t>
  </si>
  <si>
    <t>G514 - Willmarth</t>
  </si>
  <si>
    <t>G252 - Valley View Wind Interconnection</t>
  </si>
  <si>
    <t>Tamarac &amp; Cormorant (cancelled project)</t>
  </si>
  <si>
    <t>Interest Calculation</t>
  </si>
  <si>
    <t>Month</t>
  </si>
  <si>
    <t>Year</t>
  </si>
  <si>
    <t>FERC Monthly
 Interest Rate</t>
  </si>
  <si>
    <t>GRE Monthly Short Term Debt Rate</t>
  </si>
  <si>
    <t>January</t>
  </si>
  <si>
    <t>February</t>
  </si>
  <si>
    <t>August</t>
  </si>
  <si>
    <t>September</t>
  </si>
  <si>
    <t>October</t>
  </si>
  <si>
    <t>November</t>
  </si>
  <si>
    <t>December</t>
  </si>
  <si>
    <t>Average Monthly Rate</t>
  </si>
  <si>
    <t>Times 12</t>
  </si>
  <si>
    <t>Annual Rate</t>
  </si>
  <si>
    <t>2017 Attachment GG True-up Adjustment</t>
  </si>
  <si>
    <t>For the Year Ended December 31, 2017</t>
  </si>
  <si>
    <t>Attachment GG</t>
  </si>
  <si>
    <t>Revenues</t>
  </si>
  <si>
    <t>Annual</t>
  </si>
  <si>
    <t xml:space="preserve"> Attachment GG</t>
  </si>
  <si>
    <t>(b)</t>
  </si>
  <si>
    <t>(a)</t>
  </si>
  <si>
    <t>2a</t>
  </si>
  <si>
    <t>2b</t>
  </si>
  <si>
    <t>2c</t>
  </si>
  <si>
    <t>2d</t>
  </si>
  <si>
    <t>[Col. (d), line 1</t>
  </si>
  <si>
    <t>x (Col. (e), line 2x /</t>
  </si>
  <si>
    <t>Allocated</t>
  </si>
  <si>
    <r>
      <t xml:space="preserve">Requirement </t>
    </r>
    <r>
      <rPr>
        <b/>
        <vertAlign val="superscript"/>
        <sz val="11"/>
        <color theme="1"/>
        <rFont val="Calibri"/>
        <family val="2"/>
        <scheme val="minor"/>
      </rPr>
      <t>1</t>
    </r>
  </si>
  <si>
    <r>
      <t xml:space="preserve">to Projects </t>
    </r>
    <r>
      <rPr>
        <b/>
        <vertAlign val="superscript"/>
        <sz val="11"/>
        <color theme="1"/>
        <rFont val="Calibri"/>
        <family val="2"/>
        <scheme val="minor"/>
      </rPr>
      <t>1</t>
    </r>
  </si>
  <si>
    <t>True-Up</t>
  </si>
  <si>
    <t>Adjustment</t>
  </si>
  <si>
    <t>Principal</t>
  </si>
  <si>
    <t>Under/(Over)</t>
  </si>
  <si>
    <t>(c)</t>
  </si>
  <si>
    <t>(d)</t>
  </si>
  <si>
    <t>(e)</t>
  </si>
  <si>
    <t>(f)</t>
  </si>
  <si>
    <t>(g)</t>
  </si>
  <si>
    <t>(h)</t>
  </si>
  <si>
    <t>(i)</t>
  </si>
  <si>
    <t>(j)</t>
  </si>
  <si>
    <t>(k)</t>
  </si>
  <si>
    <t>Applicable</t>
  </si>
  <si>
    <t>Rate on</t>
  </si>
  <si>
    <t>Total</t>
  </si>
  <si>
    <t>2e</t>
  </si>
  <si>
    <t>2f</t>
  </si>
  <si>
    <t>2g</t>
  </si>
  <si>
    <t>2h</t>
  </si>
  <si>
    <t>MTEP</t>
  </si>
  <si>
    <t>Project</t>
  </si>
  <si>
    <t>Number</t>
  </si>
  <si>
    <t>Line</t>
  </si>
  <si>
    <t>No.</t>
  </si>
  <si>
    <t>Name</t>
  </si>
  <si>
    <t>2i</t>
  </si>
  <si>
    <t>2j</t>
  </si>
  <si>
    <t>2k</t>
  </si>
  <si>
    <t>2l</t>
  </si>
  <si>
    <t>Under/(Over) Recovery</t>
  </si>
  <si>
    <t>Interest rate per month on Under Recovery (expressed to four decimal places)</t>
  </si>
  <si>
    <t>Interest rate per month on Over Recovery (expressed to four decimal places)</t>
  </si>
  <si>
    <t>Subtotal</t>
  </si>
  <si>
    <t>Over Recovery</t>
  </si>
  <si>
    <t>Under Recovery</t>
  </si>
  <si>
    <t>Attachment GG - GRE</t>
  </si>
  <si>
    <t>Formula Rate calculation</t>
  </si>
  <si>
    <t xml:space="preserve">     Rate Formula Template</t>
  </si>
  <si>
    <t>For the 12 months ended 12/31/17</t>
  </si>
  <si>
    <t xml:space="preserve"> </t>
  </si>
  <si>
    <t xml:space="preserve"> Utilizing Attachment O-GRE Data</t>
  </si>
  <si>
    <t>Page 1 of 2</t>
  </si>
  <si>
    <t>To be completed in conjunction with Attachment O - GRE.</t>
  </si>
  <si>
    <t>(1)</t>
  </si>
  <si>
    <t>(2)</t>
  </si>
  <si>
    <t>(3)</t>
  </si>
  <si>
    <t>(4)</t>
  </si>
  <si>
    <t>Attachment O - GRE</t>
  </si>
  <si>
    <t>Page, Line, Col.</t>
  </si>
  <si>
    <t>Transmission</t>
  </si>
  <si>
    <t>Allocator</t>
  </si>
  <si>
    <t>Gross Transmission Plant - Total</t>
  </si>
  <si>
    <t>Attach O, p 2, line 2 col 5 (Note A)</t>
  </si>
  <si>
    <t>Net Transmission Plant - Total</t>
  </si>
  <si>
    <t>Attach O, p 2, line 14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</si>
  <si>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</si>
  <si>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</si>
  <si>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</si>
  <si>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</si>
  <si>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</si>
  <si>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</si>
  <si>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</si>
  <si>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</si>
  <si>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I)</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</si>
  <si>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</si>
  <si>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</si>
  <si>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</si>
  <si>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</si>
  <si>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</si>
  <si>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</si>
  <si>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</si>
  <si>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</si>
  <si>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</si>
  <si>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</si>
  <si>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</si>
  <si>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</si>
  <si>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lines 4, 6 and 8</t>
  </si>
  <si>
    <t>INCOME TAXES</t>
  </si>
  <si>
    <t>10</t>
  </si>
  <si>
    <t>Total Income Taxes</t>
  </si>
  <si>
    <t>Attach O, p 3, line 27 col 5</t>
  </si>
  <si>
    <t>11</t>
  </si>
  <si>
    <t>Annual Allocation Factor for Income Taxes</t>
  </si>
  <si>
    <t>(line 10 divided by line 2 col 3)</t>
  </si>
  <si>
    <t xml:space="preserve">RETURN </t>
  </si>
  <si>
    <t>12</t>
  </si>
  <si>
    <t>Return on Rate Base</t>
  </si>
  <si>
    <t>Attach O, p 3, line 28 col 5</t>
  </si>
  <si>
    <t>13</t>
  </si>
  <si>
    <t>Annual Allocation Factor for Return on Rate Base</t>
  </si>
  <si>
    <t>(line 12 divided by line 2 col 3)</t>
  </si>
  <si>
    <t>14</t>
  </si>
  <si>
    <t>Annual Allocation Factor for Return</t>
  </si>
  <si>
    <t>Sum of lines 11 and 13</t>
  </si>
  <si>
    <t>14a</t>
  </si>
  <si>
    <t>Annual Allocation Factor for Incentive Return</t>
  </si>
  <si>
    <t>Attach O, p 4, line 30</t>
  </si>
  <si>
    <t>Page 2 of 2</t>
  </si>
  <si>
    <t xml:space="preserve">                           Network Upgrade Charge Calculation By Project</t>
  </si>
  <si>
    <t xml:space="preserve">(8a) </t>
  </si>
  <si>
    <t>(8b)</t>
  </si>
  <si>
    <t>(10a)</t>
  </si>
  <si>
    <t xml:space="preserve">Project Gross Plant </t>
  </si>
  <si>
    <t>Annual Expense Charge</t>
  </si>
  <si>
    <t xml:space="preserve">Project Net Plant </t>
  </si>
  <si>
    <t>Annual Return Charge</t>
  </si>
  <si>
    <t>Annual Incentive Return Charge</t>
  </si>
  <si>
    <t>Project Depreciation Expense</t>
  </si>
  <si>
    <t>Annual Revenue Requirement</t>
  </si>
  <si>
    <t>Annual Revenue Requirement Excluding  Annual Incentive Return Charge</t>
  </si>
  <si>
    <t>True-Up Adjustment</t>
  </si>
  <si>
    <t>Network Upgrade Charge</t>
  </si>
  <si>
    <t>(Note C)</t>
  </si>
  <si>
    <t>(Page 1 line 9)</t>
  </si>
  <si>
    <t>(Col. 3 * Col. 4)</t>
  </si>
  <si>
    <t>(Note D)</t>
  </si>
  <si>
    <t>(Page 1 line 14)</t>
  </si>
  <si>
    <t>(Col. 6 * Col. 7)</t>
  </si>
  <si>
    <t>(Page 1, line 14a, Col. 4)</t>
  </si>
  <si>
    <t>(Col. 6 * Col. 8a)</t>
  </si>
  <si>
    <t>(Note E)</t>
  </si>
  <si>
    <t>(Sum Col. 5, 8, 8b &amp; 9)</t>
  </si>
  <si>
    <t>Col. 10 less Col. 8b (Note H)</t>
  </si>
  <si>
    <t>(Note F)</t>
  </si>
  <si>
    <t>Sum Col. 10 &amp; 11
(Note G)</t>
  </si>
  <si>
    <t>1a</t>
  </si>
  <si>
    <t>1b</t>
  </si>
  <si>
    <t>1c</t>
  </si>
  <si>
    <t>1d</t>
  </si>
  <si>
    <t>1e</t>
  </si>
  <si>
    <t>1f</t>
  </si>
  <si>
    <t>1g</t>
  </si>
  <si>
    <t>1h</t>
  </si>
  <si>
    <t>1i</t>
  </si>
  <si>
    <t>1j</t>
  </si>
  <si>
    <t>1k</t>
  </si>
  <si>
    <t>1m</t>
  </si>
  <si>
    <t>2</t>
  </si>
  <si>
    <t>Annual Totals</t>
  </si>
  <si>
    <t>Rev. Req. Adj For Attachment O-GRE</t>
  </si>
  <si>
    <t>Note</t>
  </si>
  <si>
    <t>Letter</t>
  </si>
  <si>
    <t>A</t>
  </si>
  <si>
    <r>
      <t>Gross Transmission Plant is that identified on page 2 line 2 of Attachment O</t>
    </r>
    <r>
      <rPr>
        <sz val="11"/>
        <color theme="1"/>
        <rFont val="Calibri"/>
        <family val="2"/>
        <scheme val="minor"/>
      </rPr>
      <t xml:space="preserve"> - GRE and includes any sub lines 2a or 2b etc. and is inclusive of any CWIP and Prefunded AFUDC on CWIP in rate base when authorized by FERC order.  The Prefunded AFUDC amount is a reduction to rate base.</t>
    </r>
  </si>
  <si>
    <t>B</t>
  </si>
  <si>
    <r>
      <t>Net Transmission Plant is that identified on page 2 line 14 of Attachment O</t>
    </r>
    <r>
      <rPr>
        <sz val="11"/>
        <color theme="1"/>
        <rFont val="Calibri"/>
        <family val="2"/>
        <scheme val="minor"/>
      </rPr>
      <t xml:space="preserve"> - GRE and includes any sub lines 14a or 14b etc. and is inclusive of any CWIP, Prefunded AFUDC on CWIP, and Unamortized Balance of Abandoned Plant  included in rate base when authorized by FERC order.  Prefunded AFUDC amount is a reduction to rate base.</t>
    </r>
  </si>
  <si>
    <t>C</t>
  </si>
  <si>
    <t>Project Gross Plant is the total capital investment for the project calculated in the same method as the gross plant value in line 1 and is inclusive of any CWIP and Prefunded AFUDC on CWIP when authorized by FERC order.  The Prefunded AFUDC amount is a reduction to rate base.  This value includes subsequent capital investments required to maintain the facilities to their original capabilities.</t>
  </si>
  <si>
    <t>D</t>
  </si>
  <si>
    <t>Project Net Plant is the Project Gross Plant Identified in Column 3 less the associated Accumulated Depreciation and is inclusive of any CWIP, Prefunded AFUDC on CWIP, and Unamortized Balance of Abandoned Plant in rate base when authorized by FERC order.  The Prefunded AFUDC amount is a reduction to rate base.</t>
  </si>
  <si>
    <t>E</t>
  </si>
  <si>
    <r>
      <t>Project Depreciation Expense is the actual value booked for the project and included in the Depreciation Expense in Attachment O</t>
    </r>
    <r>
      <rPr>
        <sz val="11"/>
        <color theme="1"/>
        <rFont val="Calibri"/>
        <family val="2"/>
        <scheme val="minor"/>
      </rPr>
      <t xml:space="preserve"> - GRE, page 3 line 12.</t>
    </r>
  </si>
  <si>
    <t>F</t>
  </si>
  <si>
    <t>True-Up Adjustment is included pursuant to a FERC approved methodology if applicable.</t>
  </si>
  <si>
    <t>G</t>
  </si>
  <si>
    <r>
      <t>The Network Upgrade Charge is the value to be used in Schedule</t>
    </r>
    <r>
      <rPr>
        <sz val="11"/>
        <color theme="1"/>
        <rFont val="Calibri"/>
        <family val="2"/>
        <scheme val="minor"/>
      </rPr>
      <t>s 26, 37 and 38.</t>
    </r>
  </si>
  <si>
    <t>H</t>
  </si>
  <si>
    <r>
      <t>Annual Incentive Return Charge revenues for FERC-accepted projects utilizing a hypothetical capital structure are not included in Attachment O</t>
    </r>
    <r>
      <rPr>
        <sz val="11"/>
        <color theme="1"/>
        <rFont val="Calibri"/>
        <family val="2"/>
        <scheme val="minor"/>
      </rPr>
      <t xml:space="preserve"> - GRE, page 3, line 30, column 5 and page 4 lines 35 &amp; 36a.</t>
    </r>
  </si>
  <si>
    <t>I</t>
  </si>
  <si>
    <t>The Total General and Common Depreciation Expense excludes any depreciation expense directly associated with a project and thereby included in page 2 column 9.</t>
  </si>
  <si>
    <t>For the 12 months ended 12/31/2017</t>
  </si>
  <si>
    <t xml:space="preserve"> Utilizing Attachment O Data</t>
  </si>
  <si>
    <t>1l</t>
  </si>
  <si>
    <t>Rev. Req. Adj For Attachment O</t>
  </si>
  <si>
    <t>Rounded to whole dollars.</t>
  </si>
  <si>
    <r>
      <t xml:space="preserve">p 2 of 2, col 10 </t>
    </r>
    <r>
      <rPr>
        <vertAlign val="superscript"/>
        <sz val="11"/>
        <rFont val="Calibri"/>
        <family val="2"/>
        <scheme val="minor"/>
      </rPr>
      <t>2</t>
    </r>
  </si>
  <si>
    <r>
      <t>Col. (e), line 3)]</t>
    </r>
    <r>
      <rPr>
        <vertAlign val="superscript"/>
        <sz val="11"/>
        <rFont val="Calibri"/>
        <family val="2"/>
        <scheme val="minor"/>
      </rPr>
      <t>2</t>
    </r>
  </si>
  <si>
    <t>Col. (g) - Col. (f)</t>
  </si>
  <si>
    <t>Line 5 or</t>
  </si>
  <si>
    <t>Line 6</t>
  </si>
  <si>
    <t>Col. (h) x Col. (i)</t>
  </si>
  <si>
    <r>
      <t xml:space="preserve">x 24 months </t>
    </r>
    <r>
      <rPr>
        <vertAlign val="superscript"/>
        <sz val="11"/>
        <color theme="1"/>
        <rFont val="Calibri"/>
        <family val="2"/>
        <scheme val="minor"/>
      </rPr>
      <t>2</t>
    </r>
  </si>
  <si>
    <t>Col. (h) + Col. (j)</t>
  </si>
  <si>
    <r>
      <t xml:space="preserve">Actual Attachment GG revenues for the Projected Year </t>
    </r>
    <r>
      <rPr>
        <vertAlign val="superscript"/>
        <sz val="11"/>
        <rFont val="Calibri"/>
        <family val="2"/>
        <scheme val="minor"/>
      </rPr>
      <t>1</t>
    </r>
  </si>
  <si>
    <t>Amount excludes prior True-Up Adjustment, as reported on the projected Attachment GG, page 2, column 11.</t>
  </si>
</sst>
</file>

<file path=xl/styles.xml><?xml version="1.0" encoding="utf-8"?>
<styleSheet xmlns="http://schemas.openxmlformats.org/spreadsheetml/2006/main" xmlns:mc="http://schemas.openxmlformats.org/markup-compatibility/2006" xmlns:x14ac="http://schemas.microsoft.com/office/spreadsheetml/2009/9/ac" mc:Ignorable="x14ac">
  <numFmts count="11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 numFmtId="167" formatCode="0.0%"/>
    <numFmt numFmtId="168" formatCode="[$-409]mmmm\ d\,\ yyyy;@"/>
    <numFmt numFmtId="169" formatCode="#,##0;\-#,##0;&quot;-&quot;"/>
    <numFmt numFmtId="170" formatCode="#,##0.00&quot;£&quot;_);\(#,##0.00&quot;£&quot;\)"/>
    <numFmt numFmtId="171" formatCode="mm/dd/yy"/>
    <numFmt numFmtId="172" formatCode="&quot;$&quot;#,##0"/>
    <numFmt numFmtId="173" formatCode="0.0000"/>
    <numFmt numFmtId="174" formatCode="_(* #,##0.0\¢_m;[Red]_(* \-#,##0.0\¢_m;[Green]_(* 0.0\¢_m;_(@_)_%"/>
    <numFmt numFmtId="175" formatCode="_(* #,##0.00\¢_m;[Red]_(* \-#,##0.00\¢_m;[Green]_(* 0.00\¢_m;_(@_)_%"/>
    <numFmt numFmtId="176" formatCode="_(* #,##0.000\¢_m;[Red]_(* \-#,##0.000\¢_m;[Green]_(* 0.000\¢_m;_(@_)_%"/>
    <numFmt numFmtId="177" formatCode="_(_(\£* #,##0_)_%;[Red]_(\(\£* #,##0\)_%;[Green]_(_(\£* #,##0_)_%;_(@_)_%"/>
    <numFmt numFmtId="178" formatCode="_(_(\£* #,##0.0_)_%;[Red]_(\(\£* #,##0.0\)_%;[Green]_(_(\£* #,##0.0_)_%;_(@_)_%"/>
    <numFmt numFmtId="179" formatCode="_(_(\£* #,##0.00_)_%;[Red]_(\(\£* #,##0.00\)_%;[Green]_(_(\£* #,##0.00_)_%;_(@_)_%"/>
    <numFmt numFmtId="180" formatCode="0.0%_);\(0.0%\)"/>
    <numFmt numFmtId="181" formatCode="\•\ \ @"/>
    <numFmt numFmtId="182" formatCode="_(_(\•_ #0_)_%;[Red]_(_(\•_ \-#0\)_%;[Green]_(_(\•_ #0_)_%;_(_(\•_ @_)_%"/>
    <numFmt numFmtId="183" formatCode="_(_(_•_ \•_ #0_)_%;[Red]_(_(_•_ \•_ \-#0\)_%;[Green]_(_(_•_ \•_ #0_)_%;_(_(_•_ \•_ @_)_%"/>
    <numFmt numFmtId="184" formatCode="_(_(_•_ _•_ \•_ #0_)_%;[Red]_(_(_•_ _•_ \•_ \-#0\)_%;[Green]_(_(_•_ _•_ \•_ #0_)_%;_(_(_•_ \•_ @_)_%"/>
    <numFmt numFmtId="185" formatCode="#,##0,_);\(#,##0,\)"/>
    <numFmt numFmtId="186" formatCode="#,##0.0_);\(#,##0.0\)"/>
    <numFmt numFmtId="187" formatCode="0.0,_);\(0.0,\)"/>
    <numFmt numFmtId="188" formatCode="0.00,_);\(0.00,\)"/>
    <numFmt numFmtId="189" formatCode="#,##0.000_);\(#,##0.000\)"/>
    <numFmt numFmtId="190" formatCode="_(_(_$* #,##0.0_)_%;[Red]_(\(_$* #,##0.0\)_%;[Green]_(_(_$* #,##0.0_)_%;_(@_)_%"/>
    <numFmt numFmtId="191" formatCode="_(_(_$* #,##0.00_)_%;[Red]_(\(_$* #,##0.00\)_%;[Green]_(_(_$* #,##0.00_)_%;_(@_)_%"/>
    <numFmt numFmtId="192" formatCode="_(_(_$* #,##0.000_)_%;[Red]_(\(_$* #,##0.000\)_%;[Green]_(_(_$* #,##0.000_)_%;_(@_)_%"/>
    <numFmt numFmtId="193" formatCode="_._.* #,##0.0_)_%;_._.* \(#,##0.0\)_%;_._.* \ ?_)_%"/>
    <numFmt numFmtId="194" formatCode="_._.* #,##0.00_)_%;_._.* \(#,##0.00\)_%;_._.* \ ?_)_%"/>
    <numFmt numFmtId="195" formatCode="_._.* #,##0.000_)_%;_._.* \(#,##0.000\)_%;_._.* \ ?_)_%"/>
    <numFmt numFmtId="196" formatCode="_._.* #,##0.0000_)_%;_._.* \(#,##0.0000\)_%;_._.* \ ?_)_%"/>
    <numFmt numFmtId="197" formatCode="_(_(&quot;$&quot;* #,##0.0_)_%;[Red]_(\(&quot;$&quot;* #,##0.0\)_%;[Green]_(_(&quot;$&quot;* #,##0.0_)_%;_(@_)_%"/>
    <numFmt numFmtId="198" formatCode="_(_(&quot;$&quot;* #,##0.00_)_%;[Red]_(\(&quot;$&quot;* #,##0.00\)_%;[Green]_(_(&quot;$&quot;* #,##0.00_)_%;_(@_)_%"/>
    <numFmt numFmtId="199" formatCode="_(_(&quot;$&quot;* #,##0.000_)_%;[Red]_(\(&quot;$&quot;* #,##0.000\)_%;[Green]_(_(&quot;$&quot;* #,##0.000_)_%;_(@_)_%"/>
    <numFmt numFmtId="200" formatCode="_._.&quot;$&quot;* #,##0.0_)_%;_._.&quot;$&quot;* \(#,##0.0\)_%;_._.&quot;$&quot;* \ ?_)_%"/>
    <numFmt numFmtId="201" formatCode="_._.&quot;$&quot;* #,##0.00_)_%;_._.&quot;$&quot;* \(#,##0.00\)_%;_._.&quot;$&quot;* \ ?_)_%"/>
    <numFmt numFmtId="202" formatCode="_._.&quot;$&quot;* #,##0.000_)_%;_._.&quot;$&quot;* \(#,##0.000\)_%;_._.&quot;$&quot;* \ ?_)_%"/>
    <numFmt numFmtId="203" formatCode="_._.&quot;$&quot;* #,##0.0000_)_%;_._.&quot;$&quot;* \(#,##0.0000\)_%;_._.&quot;$&quot;* \ ?_)_%"/>
    <numFmt numFmtId="204" formatCode="&quot;$&quot;#,##0,_);\(&quot;$&quot;#,##0,\)"/>
    <numFmt numFmtId="205" formatCode="&quot;$&quot;#,##0.0_);\(&quot;$&quot;#,##0.0\)"/>
    <numFmt numFmtId="206" formatCode="&quot;$&quot;0.0,_);\(&quot;$&quot;0.0,\)"/>
    <numFmt numFmtId="207" formatCode="&quot;$&quot;0.00,_);\(&quot;$&quot;0.00,\)"/>
    <numFmt numFmtId="208" formatCode="&quot;$&quot;#,##0.000_);\(&quot;$&quot;#,##0.000\)"/>
    <numFmt numFmtId="209" formatCode="_(* dd\-mmm\-yy_)_%"/>
    <numFmt numFmtId="210" formatCode="_(* dd\ mmmm\ yyyy_)_%"/>
    <numFmt numFmtId="211" formatCode="_(* mmmm\ dd\,\ yyyy_)_%"/>
    <numFmt numFmtId="212" formatCode="_(* dd\.mm\.yyyy_)_%"/>
    <numFmt numFmtId="213" formatCode="_(* mm/dd/yyyy_)_%"/>
    <numFmt numFmtId="214" formatCode="m/d/yy;@"/>
    <numFmt numFmtId="215" formatCode="#,##0.0\x_);\(#,##0.0\x\)"/>
    <numFmt numFmtId="216" formatCode="#,##0.00\x_);\(#,##0.00\x\)"/>
    <numFmt numFmtId="217" formatCode="[$€-2]\ #,##0_);\([$€-2]\ #,##0\)"/>
    <numFmt numFmtId="218" formatCode="[$€-2]\ #,##0.0_);\([$€-2]\ #,##0.0\)"/>
    <numFmt numFmtId="219" formatCode="_([$€-2]* #,##0.00_);_([$€-2]* \(#,##0.00\);_([$€-2]* &quot;-&quot;??_)"/>
    <numFmt numFmtId="220" formatCode="General_)_%"/>
    <numFmt numFmtId="221" formatCode="_(_(#0_)_%;[Red]_(_(\-#0\)_%;[Green]_(_(#0_)_%;_(_(@_)_%"/>
    <numFmt numFmtId="222" formatCode="_(_(_•_ #0_)_%;[Red]_(_(_•_ \-#0\)_%;[Green]_(_(_•_ #0_)_%;_(_(_•_ @_)_%"/>
    <numFmt numFmtId="223" formatCode="_(_(_•_ _•_ #0_)_%;[Red]_(_(_•_ _•_ \-#0\)_%;[Green]_(_(_•_ _•_ #0_)_%;_(_(_•_ _•_ @_)_%"/>
    <numFmt numFmtId="224" formatCode="_(_(_•_ _•_ _•_ #0_)_%;[Red]_(_(_•_ _•_ _•_ \-#0\)_%;[Green]_(_(_•_ _•_ _•_ #0_)_%;_(_(_•_ _•_ _•_ @_)_%"/>
    <numFmt numFmtId="225" formatCode="#,##0\x;\(#,##0\x\)"/>
    <numFmt numFmtId="226" formatCode="0.0\x;\(0.0\x\)"/>
    <numFmt numFmtId="227" formatCode="#,##0.00\x;\(#,##0.00\x\)"/>
    <numFmt numFmtId="228" formatCode="#,##0.000\x;\(#,##0.000\x\)"/>
    <numFmt numFmtId="229" formatCode="0.0_);\(0.0\)"/>
    <numFmt numFmtId="230" formatCode="0%;\(0%\)"/>
    <numFmt numFmtId="231" formatCode="0.00\ \x_);\(0.00\ \x\)"/>
    <numFmt numFmtId="232" formatCode="_(* #,##0_);_(* \(#,##0\);_(* &quot;-&quot;????_);_(@_)"/>
    <numFmt numFmtId="233" formatCode="0__"/>
    <numFmt numFmtId="234" formatCode="h:mmAM/PM"/>
    <numFmt numFmtId="235" formatCode="0&quot; E&quot;"/>
    <numFmt numFmtId="236" formatCode="yyyy"/>
    <numFmt numFmtId="237" formatCode="&quot;$&quot;#,##0.0"/>
    <numFmt numFmtId="238" formatCode="0.0%;\(0.0%\)"/>
    <numFmt numFmtId="239" formatCode="0.00%_);\(0.00%\)"/>
    <numFmt numFmtId="240" formatCode="0.000%_);\(0.000%\)"/>
    <numFmt numFmtId="241" formatCode="_(0_)%;\(0\)%;\ \ ?_)%"/>
    <numFmt numFmtId="242" formatCode="_._._(* 0_)%;_._.* \(0\)%;_._._(* \ ?_)%"/>
    <numFmt numFmtId="243" formatCode="0%_);\(0%\)"/>
    <numFmt numFmtId="244" formatCode="_(* #,##0_)_%;[Red]_(* \(#,##0\)_%;[Green]_(* 0_)_%;_(@_)_%"/>
    <numFmt numFmtId="245" formatCode="_(* #,##0.0%_);[Red]_(* \-#,##0.0%_);[Green]_(* 0.0%_);_(@_)_%"/>
    <numFmt numFmtId="246" formatCode="_(* #,##0.000%_);[Red]_(* \-#,##0.000%_);[Green]_(* 0.000%_);_(@_)_%"/>
    <numFmt numFmtId="247" formatCode="_(0.0_)%;\(0.0\)%;\ \ ?_)%"/>
    <numFmt numFmtId="248" formatCode="_._._(* 0.0_)%;_._.* \(0.0\)%;_._._(* \ ?_)%"/>
    <numFmt numFmtId="249" formatCode="_(0.00_)%;\(0.00\)%;\ \ ?_)%"/>
    <numFmt numFmtId="250" formatCode="_._._(* 0.00_)%;_._.* \(0.00\)%;_._._(* \ ?_)%"/>
    <numFmt numFmtId="251" formatCode="_(0.000_)%;\(0.000\)%;\ \ ?_)%"/>
    <numFmt numFmtId="252" formatCode="_._._(* 0.000_)%;_._.* \(0.000\)%;_._._(* \ ?_)%"/>
    <numFmt numFmtId="253" formatCode="_(0.0000_)%;\(0.0000\)%;\ \ ?_)%"/>
    <numFmt numFmtId="254" formatCode="_._._(* 0.0000_)%;_._.* \(0.0000\)%;_._._(* \ ?_)%"/>
    <numFmt numFmtId="255" formatCode="mmmm\ dd\,\ yy"/>
    <numFmt numFmtId="256" formatCode="0.0\x"/>
    <numFmt numFmtId="257" formatCode="_(* #,##0_);_(* \(#,##0\);_(* \ ?_)"/>
    <numFmt numFmtId="258" formatCode="_(* #,##0.0_);_(* \(#,##0.0\);_(* \ ?_)"/>
    <numFmt numFmtId="259" formatCode="_(* #,##0.00_);_(* \(#,##0.00\);_(* \ ?_)"/>
    <numFmt numFmtId="260" formatCode="_(* #,##0.000_);_(* \(#,##0.000\);_(* \ ?_)"/>
    <numFmt numFmtId="261" formatCode="_(&quot;$&quot;* #,##0_);_(&quot;$&quot;* \(#,##0\);_(&quot;$&quot;* \ ?_)"/>
    <numFmt numFmtId="262" formatCode="_(&quot;$&quot;* #,##0.0_);_(&quot;$&quot;* \(#,##0.0\);_(&quot;$&quot;* \ ?_)"/>
    <numFmt numFmtId="263" formatCode="_(&quot;$&quot;* #,##0.00_);_(&quot;$&quot;* \(#,##0.00\);_(&quot;$&quot;* \ ?_)"/>
    <numFmt numFmtId="264" formatCode="_(&quot;$&quot;* #,##0.000_);_(&quot;$&quot;* \(#,##0.000\);_(&quot;$&quot;* \ ?_)"/>
    <numFmt numFmtId="265" formatCode="0000&quot;A&quot;"/>
    <numFmt numFmtId="266" formatCode="0&quot;E&quot;"/>
    <numFmt numFmtId="267" formatCode="0000&quot;E&quot;"/>
    <numFmt numFmtId="268" formatCode="_(* #,##0.00%_);[Red]_(* \-#,##0.00%_);[Green]_(* 0.00%_);_(@_)_%"/>
    <numFmt numFmtId="269" formatCode="0.0000%"/>
    <numFmt numFmtId="270" formatCode="_(* #,##0.00000_);_(* \(#,##0.00000\);_(* &quot;-&quot;??_);_(@_)"/>
    <numFmt numFmtId="271" formatCode="0.000000%"/>
    <numFmt numFmtId="272" formatCode="#,##0.00000"/>
    <numFmt numFmtId="273" formatCode="0.000%"/>
    <numFmt numFmtId="274" formatCode="0_);\(0\)"/>
  </numFmts>
  <fonts count="148">
    <font>
      <sz val="11"/>
      <color theme="1"/>
      <name val="Calibri"/>
      <family val="2"/>
      <scheme val="minor"/>
    </font>
    <font>
      <sz val="11"/>
      <color theme="1"/>
      <name val="Calibri"/>
      <family val="2"/>
      <scheme val="minor"/>
    </font>
    <font>
      <b/>
      <sz val="11"/>
      <color theme="1"/>
      <name val="Calibri"/>
      <family val="2"/>
      <scheme val="minor"/>
    </font>
    <font>
      <sz val="12"/>
      <name val="Arial MT"/>
    </font>
    <font>
      <sz val="10"/>
      <name val="Arial"/>
      <family val="2"/>
    </font>
    <font>
      <b/>
      <sz val="11"/>
      <name val="Calibri"/>
      <family val="2"/>
      <scheme val="minor"/>
    </font>
    <font>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name val="Arial"/>
      <family val="2"/>
    </font>
    <font>
      <b/>
      <sz val="10"/>
      <name val="Arial"/>
      <family val="2"/>
    </font>
    <font>
      <sz val="10"/>
      <color indexed="8"/>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ahoma"/>
      <family val="2"/>
    </font>
    <font>
      <sz val="12"/>
      <color indexed="9"/>
      <name val="Tahoma"/>
      <family val="2"/>
    </font>
    <font>
      <sz val="12"/>
      <color indexed="20"/>
      <name val="Tahoma"/>
      <family val="2"/>
    </font>
    <font>
      <b/>
      <sz val="12"/>
      <color indexed="10"/>
      <name val="Tahoma"/>
      <family val="2"/>
    </font>
    <font>
      <b/>
      <sz val="12"/>
      <color indexed="9"/>
      <name val="Tahoma"/>
      <family val="2"/>
    </font>
    <font>
      <i/>
      <sz val="12"/>
      <color indexed="23"/>
      <name val="Tahoma"/>
      <family val="2"/>
    </font>
    <font>
      <sz val="12"/>
      <color indexed="17"/>
      <name val="Tahoma"/>
      <family val="2"/>
    </font>
    <font>
      <b/>
      <sz val="15"/>
      <color indexed="62"/>
      <name val="Tahoma"/>
      <family val="2"/>
    </font>
    <font>
      <b/>
      <sz val="13"/>
      <color indexed="62"/>
      <name val="Tahoma"/>
      <family val="2"/>
    </font>
    <font>
      <b/>
      <sz val="11"/>
      <color indexed="62"/>
      <name val="Tahoma"/>
      <family val="2"/>
    </font>
    <font>
      <sz val="12"/>
      <color indexed="62"/>
      <name val="Tahoma"/>
      <family val="2"/>
    </font>
    <font>
      <sz val="12"/>
      <color indexed="10"/>
      <name val="Tahoma"/>
      <family val="2"/>
    </font>
    <font>
      <sz val="12"/>
      <color indexed="19"/>
      <name val="Tahoma"/>
      <family val="2"/>
    </font>
    <font>
      <b/>
      <sz val="12"/>
      <color indexed="63"/>
      <name val="Tahoma"/>
      <family val="2"/>
    </font>
    <font>
      <b/>
      <sz val="18"/>
      <color indexed="62"/>
      <name val="Cambria"/>
      <family val="2"/>
    </font>
    <font>
      <b/>
      <sz val="12"/>
      <color indexed="8"/>
      <name val="Tahoma"/>
      <family val="2"/>
    </font>
    <font>
      <sz val="10"/>
      <color indexed="8"/>
      <name val="MS Sans Serif"/>
      <family val="2"/>
    </font>
    <font>
      <sz val="10"/>
      <name val="Times New Roman"/>
      <family val="1"/>
    </font>
    <font>
      <b/>
      <sz val="12"/>
      <color indexed="52"/>
      <name val="Tahoma"/>
      <family val="2"/>
    </font>
    <font>
      <b/>
      <sz val="15"/>
      <color indexed="56"/>
      <name val="Tahoma"/>
      <family val="2"/>
    </font>
    <font>
      <b/>
      <sz val="13"/>
      <color indexed="56"/>
      <name val="Tahoma"/>
      <family val="2"/>
    </font>
    <font>
      <b/>
      <sz val="11"/>
      <color indexed="56"/>
      <name val="Tahoma"/>
      <family val="2"/>
    </font>
    <font>
      <sz val="12"/>
      <color indexed="52"/>
      <name val="Tahoma"/>
      <family val="2"/>
    </font>
    <font>
      <sz val="12"/>
      <color indexed="60"/>
      <name val="Tahoma"/>
      <family val="2"/>
    </font>
    <font>
      <sz val="10"/>
      <color theme="1"/>
      <name val="Arial"/>
      <family val="2"/>
    </font>
    <font>
      <sz val="12"/>
      <name val="Times New Roman"/>
      <family val="1"/>
    </font>
    <font>
      <sz val="10"/>
      <name val="C Helvetica Condensed"/>
    </font>
    <font>
      <sz val="10"/>
      <color indexed="12"/>
      <name val="Arial"/>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b/>
      <sz val="10"/>
      <color indexed="22"/>
      <name val="Arial"/>
      <family val="2"/>
    </font>
    <font>
      <b/>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b/>
      <i/>
      <sz val="12"/>
      <name val="Times New Roman"/>
      <family val="1"/>
    </font>
    <font>
      <sz val="10"/>
      <name val="Futura UBS Bk"/>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sz val="10"/>
      <color theme="1"/>
      <name val="Trebuchet MS"/>
      <family val="2"/>
    </font>
    <font>
      <sz val="10"/>
      <color indexed="46"/>
      <name val="Arial"/>
      <family val="2"/>
    </font>
    <font>
      <sz val="9"/>
      <color indexed="81"/>
      <name val="Tahoma"/>
      <family val="2"/>
    </font>
    <font>
      <vertAlign val="superscript"/>
      <sz val="11"/>
      <name val="Calibri"/>
      <family val="2"/>
      <scheme val="minor"/>
    </font>
    <font>
      <vertAlign val="superscript"/>
      <sz val="11"/>
      <color theme="1"/>
      <name val="Calibri"/>
      <family val="2"/>
      <scheme val="minor"/>
    </font>
    <font>
      <b/>
      <vertAlign val="superscript"/>
      <sz val="11"/>
      <color theme="1"/>
      <name val="Calibri"/>
      <family val="2"/>
      <scheme val="minor"/>
    </font>
    <font>
      <sz val="12"/>
      <color indexed="17"/>
      <name val="Arial MT"/>
    </font>
    <font>
      <b/>
      <sz val="12"/>
      <name val="Arial MT"/>
    </font>
    <font>
      <b/>
      <u/>
      <sz val="12"/>
      <name val="Arial MT"/>
    </font>
    <font>
      <sz val="12"/>
      <color indexed="10"/>
      <name val="Arial MT"/>
    </font>
    <font>
      <sz val="12"/>
      <color indexed="10"/>
      <name val="Arial"/>
      <family val="2"/>
    </font>
    <font>
      <b/>
      <sz val="12"/>
      <color indexed="10"/>
      <name val="Arial MT"/>
    </font>
    <font>
      <sz val="10"/>
      <name val="Arial MT"/>
    </font>
    <font>
      <sz val="10"/>
      <color indexed="10"/>
      <name val="Arial MT"/>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64"/>
      </patternFill>
    </fill>
    <fill>
      <patternFill patternType="solid">
        <fgColor indexed="53"/>
        <bgColor indexed="64"/>
      </patternFill>
    </fill>
    <fill>
      <patternFill patternType="solid">
        <fgColor indexed="39"/>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lightGray">
        <fgColor indexed="38"/>
        <bgColor indexed="23"/>
      </patternFill>
    </fill>
    <fill>
      <patternFill patternType="solid">
        <fgColor indexed="46"/>
        <bgColor indexed="64"/>
      </patternFill>
    </fill>
    <fill>
      <patternFill patternType="solid">
        <fgColor rgb="FFFFFF00"/>
        <bgColor indexed="64"/>
      </patternFill>
    </fill>
    <fill>
      <patternFill patternType="solid">
        <fgColor indexed="43"/>
        <bgColor indexed="64"/>
      </patternFill>
    </fill>
  </fills>
  <borders count="46">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indexed="64"/>
      </left>
      <right/>
      <top/>
      <bottom/>
      <diagonal/>
    </border>
    <border>
      <left/>
      <right style="thin">
        <color indexed="64"/>
      </right>
      <top/>
      <bottom/>
      <diagonal/>
    </border>
    <border>
      <left/>
      <right/>
      <top/>
      <bottom style="hair">
        <color indexed="64"/>
      </bottom>
      <diagonal/>
    </border>
    <border>
      <left/>
      <right/>
      <top/>
      <bottom style="hair">
        <color indexed="20"/>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2648">
    <xf numFmtId="0" fontId="0" fillId="0" borderId="0"/>
    <xf numFmtId="43" fontId="1" fillId="0" borderId="0" applyFont="0" applyFill="0" applyBorder="0" applyAlignment="0" applyProtection="0"/>
    <xf numFmtId="9" fontId="1" fillId="0" borderId="0" applyFont="0" applyFill="0" applyBorder="0" applyAlignment="0" applyProtection="0"/>
    <xf numFmtId="164" fontId="3" fillId="0" borderId="0" applyProtection="0"/>
    <xf numFmtId="43" fontId="4" fillId="0" borderId="0" applyFont="0" applyFill="0" applyBorder="0" applyAlignment="0" applyProtection="0"/>
    <xf numFmtId="44" fontId="4" fillId="0" borderId="0" applyFont="0" applyFill="0" applyBorder="0" applyAlignment="0" applyProtection="0"/>
    <xf numFmtId="0" fontId="7"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6" applyNumberFormat="0" applyAlignment="0" applyProtection="0"/>
    <xf numFmtId="0" fontId="15" fillId="6" borderId="7" applyNumberFormat="0" applyAlignment="0" applyProtection="0"/>
    <xf numFmtId="0" fontId="16" fillId="6" borderId="6" applyNumberFormat="0" applyAlignment="0" applyProtection="0"/>
    <xf numFmtId="0" fontId="17" fillId="0" borderId="8" applyNumberFormat="0" applyFill="0" applyAlignment="0" applyProtection="0"/>
    <xf numFmtId="0" fontId="18" fillId="7"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 fillId="0" borderId="11"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3" fillId="0" borderId="0"/>
    <xf numFmtId="164" fontId="30" fillId="0" borderId="0" applyFill="0"/>
    <xf numFmtId="164" fontId="30" fillId="0" borderId="0">
      <alignment horizontal="center"/>
    </xf>
    <xf numFmtId="0" fontId="30" fillId="0" borderId="0" applyFill="0">
      <alignment horizontal="center"/>
    </xf>
    <xf numFmtId="164" fontId="34" fillId="0" borderId="12" applyFill="0"/>
    <xf numFmtId="0" fontId="4" fillId="0" borderId="0" applyFont="0" applyAlignment="0"/>
    <xf numFmtId="0" fontId="35" fillId="0" borderId="0" applyFill="0">
      <alignment vertical="top"/>
    </xf>
    <xf numFmtId="0" fontId="34" fillId="0" borderId="0" applyFill="0">
      <alignment horizontal="left" vertical="top"/>
    </xf>
    <xf numFmtId="164" fontId="31" fillId="0" borderId="2" applyFill="0"/>
    <xf numFmtId="0" fontId="4" fillId="0" borderId="0" applyNumberFormat="0" applyFont="0" applyAlignment="0"/>
    <xf numFmtId="0" fontId="35" fillId="0" borderId="0" applyFill="0">
      <alignment wrapText="1"/>
    </xf>
    <xf numFmtId="0" fontId="34" fillId="0" borderId="0" applyFill="0">
      <alignment horizontal="left" vertical="top" wrapText="1"/>
    </xf>
    <xf numFmtId="164" fontId="36" fillId="0" borderId="0" applyFill="0"/>
    <xf numFmtId="0" fontId="37" fillId="0" borderId="0" applyNumberFormat="0" applyFont="0" applyAlignment="0">
      <alignment horizontal="center"/>
    </xf>
    <xf numFmtId="0" fontId="38" fillId="0" borderId="0" applyFill="0">
      <alignment vertical="top" wrapText="1"/>
    </xf>
    <xf numFmtId="0" fontId="31" fillId="0" borderId="0" applyFill="0">
      <alignment horizontal="left" vertical="top" wrapText="1"/>
    </xf>
    <xf numFmtId="164" fontId="4" fillId="0" borderId="0" applyFill="0"/>
    <xf numFmtId="0" fontId="37" fillId="0" borderId="0" applyNumberFormat="0" applyFont="0" applyAlignment="0">
      <alignment horizontal="center"/>
    </xf>
    <xf numFmtId="0" fontId="39" fillId="0" borderId="0" applyFill="0">
      <alignment vertical="center" wrapText="1"/>
    </xf>
    <xf numFmtId="0" fontId="22" fillId="0" borderId="0">
      <alignment horizontal="left" vertical="center" wrapText="1"/>
    </xf>
    <xf numFmtId="164" fontId="40" fillId="0" borderId="0" applyFill="0"/>
    <xf numFmtId="0" fontId="37" fillId="0" borderId="0" applyNumberFormat="0" applyFont="0" applyAlignment="0">
      <alignment horizontal="center"/>
    </xf>
    <xf numFmtId="0" fontId="41" fillId="0" borderId="0" applyFill="0">
      <alignment horizontal="center" vertical="center" wrapText="1"/>
    </xf>
    <xf numFmtId="0" fontId="4" fillId="0" borderId="0" applyFill="0">
      <alignment horizontal="center" vertical="center" wrapText="1"/>
    </xf>
    <xf numFmtId="164" fontId="42" fillId="0" borderId="0" applyFill="0"/>
    <xf numFmtId="0" fontId="37"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64" fontId="45" fillId="0" borderId="0" applyFill="0"/>
    <xf numFmtId="0" fontId="37" fillId="0" borderId="0" applyNumberFormat="0" applyFont="0" applyAlignment="0">
      <alignment horizontal="center"/>
    </xf>
    <xf numFmtId="0" fontId="46" fillId="0" borderId="0">
      <alignment horizontal="center" wrapText="1"/>
    </xf>
    <xf numFmtId="0" fontId="42" fillId="0" borderId="0" applyFill="0">
      <alignment horizontal="center" wrapText="1"/>
    </xf>
    <xf numFmtId="169" fontId="24" fillId="0" borderId="0" applyFill="0" applyBorder="0" applyAlignment="0"/>
    <xf numFmtId="43" fontId="2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3" fontId="4" fillId="0" borderId="0" applyFont="0" applyFill="0" applyBorder="0" applyAlignment="0" applyProtection="0"/>
    <xf numFmtId="0" fontId="28" fillId="0" borderId="0" applyNumberFormat="0" applyAlignment="0">
      <alignment horizontal="left"/>
    </xf>
    <xf numFmtId="0" fontId="25" fillId="0" borderId="0"/>
    <xf numFmtId="44" fontId="3" fillId="0" borderId="0" applyFont="0" applyFill="0" applyBorder="0" applyAlignment="0" applyProtection="0"/>
    <xf numFmtId="0" fontId="3" fillId="0" borderId="0"/>
    <xf numFmtId="5" fontId="4" fillId="0" borderId="0" applyFont="0" applyFill="0" applyBorder="0" applyAlignment="0" applyProtection="0"/>
    <xf numFmtId="168" fontId="4" fillId="0" borderId="0" applyFont="0" applyFill="0" applyBorder="0" applyAlignment="0" applyProtection="0"/>
    <xf numFmtId="0" fontId="29" fillId="0" borderId="0" applyNumberFormat="0" applyAlignment="0">
      <alignment horizontal="left"/>
    </xf>
    <xf numFmtId="2" fontId="4" fillId="0" borderId="0" applyFont="0" applyFill="0" applyBorder="0" applyAlignment="0" applyProtection="0"/>
    <xf numFmtId="38" fontId="30" fillId="33" borderId="0" applyNumberFormat="0" applyBorder="0" applyAlignment="0" applyProtection="0"/>
    <xf numFmtId="0" fontId="31" fillId="0" borderId="13" applyNumberFormat="0" applyAlignment="0" applyProtection="0">
      <alignment horizontal="left" vertical="center"/>
    </xf>
    <xf numFmtId="0" fontId="31" fillId="0" borderId="14">
      <alignment horizontal="left" vertical="center"/>
    </xf>
    <xf numFmtId="0" fontId="48" fillId="0" borderId="0" applyFont="0" applyFill="0" applyBorder="0" applyAlignment="0" applyProtection="0"/>
    <xf numFmtId="0" fontId="31" fillId="0" borderId="0" applyFont="0" applyFill="0" applyBorder="0" applyAlignment="0" applyProtection="0"/>
    <xf numFmtId="0" fontId="49" fillId="0" borderId="15"/>
    <xf numFmtId="0" fontId="50" fillId="0" borderId="0"/>
    <xf numFmtId="10" fontId="30" fillId="34" borderId="16" applyNumberFormat="0" applyBorder="0" applyAlignment="0" applyProtection="0"/>
    <xf numFmtId="170" fontId="4" fillId="0" borderId="0"/>
    <xf numFmtId="0" fontId="26" fillId="0" borderId="0"/>
    <xf numFmtId="0" fontId="3" fillId="0" borderId="0"/>
    <xf numFmtId="0" fontId="4" fillId="0" borderId="0"/>
    <xf numFmtId="0" fontId="26" fillId="0" borderId="0"/>
    <xf numFmtId="0" fontId="22" fillId="0" borderId="0"/>
    <xf numFmtId="0" fontId="24" fillId="0" borderId="0"/>
    <xf numFmtId="39" fontId="3" fillId="0" borderId="0"/>
    <xf numFmtId="0" fontId="3" fillId="0" borderId="0"/>
    <xf numFmtId="0" fontId="26" fillId="0" borderId="0"/>
    <xf numFmtId="164" fontId="3" fillId="0" borderId="0" applyProtection="0"/>
    <xf numFmtId="9" fontId="3"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0" fontId="47" fillId="0" borderId="0" applyNumberFormat="0" applyFont="0" applyFill="0" applyBorder="0" applyAlignment="0" applyProtection="0">
      <alignment horizontal="left"/>
    </xf>
    <xf numFmtId="15" fontId="47" fillId="0" borderId="0" applyFont="0" applyFill="0" applyBorder="0" applyAlignment="0" applyProtection="0"/>
    <xf numFmtId="4" fontId="47" fillId="0" borderId="0" applyFont="0" applyFill="0" applyBorder="0" applyAlignment="0" applyProtection="0"/>
    <xf numFmtId="3" fontId="4" fillId="0" borderId="0">
      <alignment horizontal="left" vertical="top"/>
    </xf>
    <xf numFmtId="0" fontId="51" fillId="0" borderId="15">
      <alignment horizontal="center"/>
    </xf>
    <xf numFmtId="3" fontId="47" fillId="0" borderId="0" applyFont="0" applyFill="0" applyBorder="0" applyAlignment="0" applyProtection="0"/>
    <xf numFmtId="0" fontId="47" fillId="35" borderId="0" applyNumberFormat="0" applyFont="0" applyBorder="0" applyAlignment="0" applyProtection="0"/>
    <xf numFmtId="3" fontId="4" fillId="0" borderId="0">
      <alignment horizontal="right" vertical="top"/>
    </xf>
    <xf numFmtId="41" fontId="22" fillId="33" borderId="17" applyFill="0"/>
    <xf numFmtId="0" fontId="52" fillId="0" borderId="0">
      <alignment horizontal="left" indent="7"/>
    </xf>
    <xf numFmtId="41" fontId="22" fillId="0" borderId="17" applyFill="0">
      <alignment horizontal="left" indent="2"/>
    </xf>
    <xf numFmtId="164" fontId="53" fillId="0" borderId="1" applyFill="0">
      <alignment horizontal="right"/>
    </xf>
    <xf numFmtId="0" fontId="23" fillId="0" borderId="16" applyNumberFormat="0" applyFont="0" applyBorder="0">
      <alignment horizontal="right"/>
    </xf>
    <xf numFmtId="0" fontId="54" fillId="0" borderId="0" applyFill="0"/>
    <xf numFmtId="0" fontId="31" fillId="0" borderId="0" applyFill="0"/>
    <xf numFmtId="4" fontId="53" fillId="0" borderId="1" applyFill="0"/>
    <xf numFmtId="0" fontId="4" fillId="0" borderId="0" applyNumberFormat="0" applyFont="0" applyBorder="0" applyAlignment="0"/>
    <xf numFmtId="0" fontId="38" fillId="0" borderId="0" applyFill="0">
      <alignment horizontal="left" indent="1"/>
    </xf>
    <xf numFmtId="0" fontId="55" fillId="0" borderId="0" applyFill="0">
      <alignment horizontal="left" indent="1"/>
    </xf>
    <xf numFmtId="4" fontId="40" fillId="0" borderId="0" applyFill="0"/>
    <xf numFmtId="0" fontId="4" fillId="0" borderId="0" applyNumberFormat="0" applyFont="0" applyFill="0" applyBorder="0" applyAlignment="0"/>
    <xf numFmtId="0" fontId="38" fillId="0" borderId="0" applyFill="0">
      <alignment horizontal="left" indent="2"/>
    </xf>
    <xf numFmtId="0" fontId="31" fillId="0" borderId="0" applyFill="0">
      <alignment horizontal="left" indent="2"/>
    </xf>
    <xf numFmtId="4" fontId="40" fillId="0" borderId="0" applyFill="0"/>
    <xf numFmtId="0" fontId="4" fillId="0" borderId="0" applyNumberFormat="0" applyFont="0" applyBorder="0" applyAlignment="0"/>
    <xf numFmtId="0" fontId="56" fillId="0" borderId="0">
      <alignment horizontal="left" indent="3"/>
    </xf>
    <xf numFmtId="0" fontId="57" fillId="0" borderId="0" applyFill="0">
      <alignment horizontal="left" indent="3"/>
    </xf>
    <xf numFmtId="4" fontId="40" fillId="0" borderId="0" applyFill="0"/>
    <xf numFmtId="0" fontId="4" fillId="0" borderId="0" applyNumberFormat="0" applyFont="0" applyBorder="0" applyAlignment="0"/>
    <xf numFmtId="0" fontId="41" fillId="0" borderId="0">
      <alignment horizontal="left" indent="4"/>
    </xf>
    <xf numFmtId="0" fontId="4" fillId="0" borderId="0" applyFill="0">
      <alignment horizontal="left" indent="4"/>
    </xf>
    <xf numFmtId="4" fontId="42" fillId="0" borderId="0" applyFill="0"/>
    <xf numFmtId="0" fontId="4"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4" fillId="0" borderId="0" applyNumberFormat="0" applyFont="0" applyFill="0" applyBorder="0" applyAlignment="0"/>
    <xf numFmtId="0" fontId="46" fillId="0" borderId="0" applyFill="0">
      <alignment horizontal="left" indent="6"/>
    </xf>
    <xf numFmtId="0" fontId="42" fillId="0" borderId="0" applyFill="0">
      <alignment horizontal="left" indent="6"/>
    </xf>
    <xf numFmtId="171" fontId="32" fillId="0" borderId="0" applyNumberFormat="0" applyFill="0" applyBorder="0" applyAlignment="0" applyProtection="0">
      <alignment horizontal="left"/>
    </xf>
    <xf numFmtId="40" fontId="33" fillId="0" borderId="0" applyBorder="0">
      <alignment horizontal="right"/>
    </xf>
    <xf numFmtId="0" fontId="4" fillId="0" borderId="0" applyFont="0" applyFill="0" applyBorder="0" applyAlignment="0" applyProtection="0"/>
    <xf numFmtId="164" fontId="3" fillId="0" borderId="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9" fillId="46"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53" borderId="0" applyNumberFormat="0" applyBorder="0" applyAlignment="0" applyProtection="0"/>
    <xf numFmtId="0" fontId="60" fillId="37" borderId="0" applyNumberFormat="0" applyBorder="0" applyAlignment="0" applyProtection="0"/>
    <xf numFmtId="0" fontId="61" fillId="54" borderId="18" applyNumberFormat="0" applyAlignment="0" applyProtection="0"/>
    <xf numFmtId="0" fontId="62" fillId="55" borderId="19" applyNumberFormat="0" applyAlignment="0" applyProtection="0"/>
    <xf numFmtId="164" fontId="3" fillId="0" borderId="0" applyProtection="0"/>
    <xf numFmtId="43" fontId="47" fillId="0" borderId="0" applyFont="0" applyFill="0" applyBorder="0" applyAlignment="0" applyProtection="0"/>
    <xf numFmtId="44" fontId="4" fillId="0" borderId="0" applyFont="0" applyFill="0" applyBorder="0" applyAlignment="0" applyProtection="0"/>
    <xf numFmtId="0" fontId="63" fillId="0" borderId="0" applyNumberFormat="0" applyFill="0" applyBorder="0" applyAlignment="0" applyProtection="0"/>
    <xf numFmtId="0" fontId="64" fillId="38" borderId="0" applyNumberFormat="0" applyBorder="0" applyAlignment="0" applyProtection="0"/>
    <xf numFmtId="0" fontId="65" fillId="0" borderId="20" applyNumberFormat="0" applyFill="0" applyAlignment="0" applyProtection="0"/>
    <xf numFmtId="0" fontId="66" fillId="0" borderId="21" applyNumberFormat="0" applyFill="0" applyAlignment="0" applyProtection="0"/>
    <xf numFmtId="0" fontId="67" fillId="0" borderId="22" applyNumberFormat="0" applyFill="0" applyAlignment="0" applyProtection="0"/>
    <xf numFmtId="0" fontId="67" fillId="0" borderId="0" applyNumberFormat="0" applyFill="0" applyBorder="0" applyAlignment="0" applyProtection="0"/>
    <xf numFmtId="0" fontId="68" fillId="41" borderId="18" applyNumberFormat="0" applyAlignment="0" applyProtection="0"/>
    <xf numFmtId="0" fontId="69" fillId="0" borderId="23" applyNumberFormat="0" applyFill="0" applyAlignment="0" applyProtection="0"/>
    <xf numFmtId="0" fontId="70" fillId="56" borderId="0" applyNumberFormat="0" applyBorder="0" applyAlignment="0" applyProtection="0"/>
    <xf numFmtId="0" fontId="71" fillId="0" borderId="0">
      <alignment vertical="top"/>
    </xf>
    <xf numFmtId="0" fontId="3" fillId="57" borderId="24" applyNumberFormat="0" applyFont="0" applyAlignment="0" applyProtection="0"/>
    <xf numFmtId="0" fontId="72" fillId="54" borderId="25" applyNumberFormat="0" applyAlignment="0" applyProtection="0"/>
    <xf numFmtId="9" fontId="4" fillId="0" borderId="0" applyFont="0" applyFill="0" applyBorder="0" applyAlignment="0" applyProtection="0"/>
    <xf numFmtId="0" fontId="73" fillId="0" borderId="0" applyNumberFormat="0" applyFill="0" applyBorder="0" applyAlignment="0" applyProtection="0"/>
    <xf numFmtId="0" fontId="74" fillId="0" borderId="26" applyNumberFormat="0" applyFill="0" applyAlignment="0" applyProtection="0"/>
    <xf numFmtId="0" fontId="75" fillId="0" borderId="0" applyNumberFormat="0" applyFill="0" applyBorder="0" applyAlignment="0" applyProtection="0"/>
    <xf numFmtId="9" fontId="4" fillId="0" borderId="0" applyFont="0" applyFill="0" applyBorder="0" applyAlignment="0" applyProtection="0"/>
    <xf numFmtId="0" fontId="68" fillId="41" borderId="18" applyNumberFormat="0" applyAlignment="0" applyProtection="0"/>
    <xf numFmtId="0" fontId="68" fillId="41" borderId="18" applyNumberFormat="0" applyAlignment="0" applyProtection="0"/>
    <xf numFmtId="9" fontId="4" fillId="0" borderId="0" applyFont="0" applyFill="0" applyBorder="0" applyAlignment="0" applyProtection="0"/>
    <xf numFmtId="164" fontId="3" fillId="0" borderId="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77" fillId="45"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21" fillId="21" borderId="0" applyNumberFormat="0" applyBorder="0" applyAlignment="0" applyProtection="0"/>
    <xf numFmtId="0" fontId="77" fillId="59" borderId="0" applyNumberFormat="0" applyBorder="0" applyAlignment="0" applyProtection="0"/>
    <xf numFmtId="0" fontId="77" fillId="53"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21" fillId="17" borderId="0" applyNumberFormat="0" applyBorder="0" applyAlignment="0" applyProtection="0"/>
    <xf numFmtId="0" fontId="77" fillId="45" borderId="0" applyNumberFormat="0" applyBorder="0" applyAlignment="0" applyProtection="0"/>
    <xf numFmtId="0" fontId="77" fillId="49"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21" fillId="13" borderId="0" applyNumberFormat="0" applyBorder="0" applyAlignment="0" applyProtection="0"/>
    <xf numFmtId="0" fontId="21" fillId="9" borderId="0" applyNumberFormat="0" applyBorder="0" applyAlignment="0" applyProtection="0"/>
    <xf numFmtId="0" fontId="21" fillId="24" borderId="0" applyNumberFormat="0" applyBorder="0" applyAlignment="0" applyProtection="0"/>
    <xf numFmtId="0" fontId="21" fillId="32"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37" borderId="0" applyNumberFormat="0" applyBorder="0" applyAlignment="0" applyProtection="0"/>
    <xf numFmtId="10" fontId="4" fillId="0" borderId="0" applyFont="0" applyFill="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3" borderId="0" applyNumberFormat="0" applyBorder="0" applyAlignment="0" applyProtection="0"/>
    <xf numFmtId="0" fontId="77" fillId="53" borderId="0" applyNumberFormat="0" applyBorder="0" applyAlignment="0" applyProtection="0"/>
    <xf numFmtId="0" fontId="76" fillId="57"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21" fillId="12" borderId="0" applyNumberFormat="0" applyBorder="0" applyAlignment="0" applyProtection="0"/>
    <xf numFmtId="0" fontId="77" fillId="40" borderId="0" applyNumberFormat="0" applyBorder="0" applyAlignment="0" applyProtection="0"/>
    <xf numFmtId="0" fontId="76" fillId="44" borderId="0" applyNumberFormat="0" applyBorder="0" applyAlignment="0" applyProtection="0"/>
    <xf numFmtId="0" fontId="1" fillId="27" borderId="0" applyNumberFormat="0" applyBorder="0" applyAlignment="0" applyProtection="0"/>
    <xf numFmtId="0" fontId="76" fillId="40" borderId="0" applyNumberFormat="0" applyBorder="0" applyAlignment="0" applyProtection="0"/>
    <xf numFmtId="0" fontId="76" fillId="37" borderId="0" applyNumberFormat="0" applyBorder="0" applyAlignment="0" applyProtection="0"/>
    <xf numFmtId="0" fontId="1" fillId="23" borderId="0" applyNumberFormat="0" applyBorder="0" applyAlignment="0" applyProtection="0"/>
    <xf numFmtId="0" fontId="76" fillId="41" borderId="0" applyNumberFormat="0" applyBorder="0" applyAlignment="0" applyProtection="0"/>
    <xf numFmtId="0" fontId="76" fillId="44" borderId="0" applyNumberFormat="0" applyBorder="0" applyAlignment="0" applyProtection="0"/>
    <xf numFmtId="170" fontId="4" fillId="0" borderId="0"/>
    <xf numFmtId="0" fontId="76" fillId="56" borderId="0" applyNumberFormat="0" applyBorder="0" applyAlignment="0" applyProtection="0"/>
    <xf numFmtId="0" fontId="76" fillId="40" borderId="0" applyNumberFormat="0" applyBorder="0" applyAlignment="0" applyProtection="0"/>
    <xf numFmtId="0" fontId="76" fillId="42" borderId="0" applyNumberFormat="0" applyBorder="0" applyAlignment="0" applyProtection="0"/>
    <xf numFmtId="0" fontId="1" fillId="30" borderId="0" applyNumberFormat="0" applyBorder="0" applyAlignment="0" applyProtection="0"/>
    <xf numFmtId="0" fontId="76" fillId="57" borderId="0" applyNumberFormat="0" applyBorder="0" applyAlignment="0" applyProtection="0"/>
    <xf numFmtId="0" fontId="76" fillId="38" borderId="0" applyNumberFormat="0" applyBorder="0" applyAlignment="0" applyProtection="0"/>
    <xf numFmtId="0" fontId="76" fillId="37" borderId="0" applyNumberFormat="0" applyBorder="0" applyAlignment="0" applyProtection="0"/>
    <xf numFmtId="43" fontId="4" fillId="0" borderId="0" applyFont="0" applyFill="0" applyBorder="0" applyAlignment="0" applyProtection="0"/>
    <xf numFmtId="43" fontId="2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0" fontId="1" fillId="19"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7" fillId="59" borderId="0" applyNumberFormat="0" applyBorder="0" applyAlignment="0" applyProtection="0"/>
    <xf numFmtId="0" fontId="77" fillId="48" borderId="0" applyNumberFormat="0" applyBorder="0" applyAlignment="0" applyProtection="0"/>
    <xf numFmtId="0" fontId="21" fillId="25" borderId="0" applyNumberFormat="0" applyBorder="0" applyAlignment="0" applyProtection="0"/>
    <xf numFmtId="0" fontId="77" fillId="51" borderId="0" applyNumberFormat="0" applyBorder="0" applyAlignment="0" applyProtection="0"/>
    <xf numFmtId="0" fontId="21" fillId="29" borderId="0" applyNumberFormat="0" applyBorder="0" applyAlignment="0" applyProtection="0"/>
    <xf numFmtId="0" fontId="77" fillId="53" borderId="0" applyNumberFormat="0" applyBorder="0" applyAlignment="0" applyProtection="0"/>
    <xf numFmtId="0" fontId="77" fillId="53" borderId="0" applyNumberFormat="0" applyBorder="0" applyAlignment="0" applyProtection="0"/>
    <xf numFmtId="0" fontId="77" fillId="51" borderId="0" applyNumberFormat="0" applyBorder="0" applyAlignment="0" applyProtection="0"/>
    <xf numFmtId="0" fontId="78" fillId="39" borderId="0" applyNumberFormat="0" applyBorder="0" applyAlignment="0" applyProtection="0"/>
    <xf numFmtId="0" fontId="12" fillId="3"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25" fillId="0" borderId="27">
      <alignment horizontal="right"/>
    </xf>
    <xf numFmtId="0" fontId="79" fillId="60" borderId="18" applyNumberFormat="0" applyAlignment="0" applyProtection="0"/>
    <xf numFmtId="0" fontId="16" fillId="6" borderId="6" applyNumberFormat="0" applyAlignment="0" applyProtection="0"/>
    <xf numFmtId="0" fontId="94" fillId="54" borderId="18" applyNumberFormat="0" applyAlignment="0" applyProtection="0"/>
    <xf numFmtId="0" fontId="94" fillId="54" borderId="18" applyNumberFormat="0" applyAlignment="0" applyProtection="0"/>
    <xf numFmtId="0" fontId="76" fillId="38" borderId="0" applyNumberFormat="0" applyBorder="0" applyAlignment="0" applyProtection="0"/>
    <xf numFmtId="0" fontId="76" fillId="42" borderId="0" applyNumberFormat="0" applyBorder="0" applyAlignment="0" applyProtection="0"/>
    <xf numFmtId="0" fontId="76" fillId="43" borderId="0" applyNumberFormat="0" applyBorder="0" applyAlignment="0" applyProtection="0"/>
    <xf numFmtId="0" fontId="76" fillId="57" borderId="0" applyNumberFormat="0" applyBorder="0" applyAlignment="0" applyProtection="0"/>
    <xf numFmtId="0" fontId="76" fillId="41" borderId="0" applyNumberFormat="0" applyBorder="0" applyAlignment="0" applyProtection="0"/>
    <xf numFmtId="0" fontId="76" fillId="40" borderId="0" applyNumberFormat="0" applyBorder="0" applyAlignment="0" applyProtection="0"/>
    <xf numFmtId="0" fontId="76" fillId="57" borderId="0" applyNumberFormat="0" applyBorder="0" applyAlignment="0" applyProtection="0"/>
    <xf numFmtId="0" fontId="76" fillId="40" borderId="0" applyNumberFormat="0" applyBorder="0" applyAlignment="0" applyProtection="0"/>
    <xf numFmtId="0" fontId="76" fillId="43" borderId="0" applyNumberFormat="0" applyBorder="0" applyAlignment="0" applyProtection="0"/>
    <xf numFmtId="0" fontId="76" fillId="56" borderId="0" applyNumberFormat="0" applyBorder="0" applyAlignment="0" applyProtection="0"/>
    <xf numFmtId="0" fontId="76" fillId="37" borderId="0" applyNumberFormat="0" applyBorder="0" applyAlignment="0" applyProtection="0"/>
    <xf numFmtId="0" fontId="76" fillId="40" borderId="0" applyNumberFormat="0" applyBorder="0" applyAlignment="0" applyProtection="0"/>
    <xf numFmtId="0" fontId="76" fillId="57" borderId="0" applyNumberFormat="0" applyBorder="0" applyAlignment="0" applyProtection="0"/>
    <xf numFmtId="0" fontId="77" fillId="40" borderId="0" applyNumberFormat="0" applyBorder="0" applyAlignment="0" applyProtection="0"/>
    <xf numFmtId="0" fontId="77" fillId="53" borderId="0" applyNumberFormat="0" applyBorder="0" applyAlignment="0" applyProtection="0"/>
    <xf numFmtId="0" fontId="77" fillId="45" borderId="0" applyNumberFormat="0" applyBorder="0" applyAlignment="0" applyProtection="0"/>
    <xf numFmtId="0" fontId="77" fillId="37" borderId="0" applyNumberFormat="0" applyBorder="0" applyAlignment="0" applyProtection="0"/>
    <xf numFmtId="0" fontId="77" fillId="40" borderId="0" applyNumberFormat="0" applyBorder="0" applyAlignment="0" applyProtection="0"/>
    <xf numFmtId="0" fontId="77" fillId="43" borderId="0" applyNumberFormat="0" applyBorder="0" applyAlignment="0" applyProtection="0"/>
    <xf numFmtId="0" fontId="77" fillId="58" borderId="0" applyNumberFormat="0" applyBorder="0" applyAlignment="0" applyProtection="0"/>
    <xf numFmtId="0" fontId="77" fillId="53" borderId="0" applyNumberFormat="0" applyBorder="0" applyAlignment="0" applyProtection="0"/>
    <xf numFmtId="0" fontId="77" fillId="45" borderId="0" applyNumberFormat="0" applyBorder="0" applyAlignment="0" applyProtection="0"/>
    <xf numFmtId="0" fontId="77" fillId="59" borderId="0" applyNumberFormat="0" applyBorder="0" applyAlignment="0" applyProtection="0"/>
    <xf numFmtId="0" fontId="77" fillId="48" borderId="0" applyNumberFormat="0" applyBorder="0" applyAlignment="0" applyProtection="0"/>
    <xf numFmtId="0" fontId="77" fillId="51" borderId="0" applyNumberFormat="0" applyBorder="0" applyAlignment="0" applyProtection="0"/>
    <xf numFmtId="0" fontId="78" fillId="39" borderId="0" applyNumberFormat="0" applyBorder="0" applyAlignment="0" applyProtection="0"/>
    <xf numFmtId="0" fontId="25" fillId="0" borderId="27">
      <alignment horizontal="right"/>
    </xf>
    <xf numFmtId="0" fontId="79" fillId="60" borderId="18" applyNumberFormat="0" applyAlignment="0" applyProtection="0"/>
    <xf numFmtId="0" fontId="80" fillId="55" borderId="19"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8" fillId="0" borderId="0" applyFont="0" applyFill="0" applyBorder="0" applyAlignment="0" applyProtection="0"/>
    <xf numFmtId="43"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8" fillId="0" borderId="0" applyFont="0" applyFill="0" applyBorder="0" applyAlignment="0" applyProtection="0"/>
    <xf numFmtId="0" fontId="81" fillId="0" borderId="0" applyNumberFormat="0" applyFill="0" applyBorder="0" applyAlignment="0" applyProtection="0"/>
    <xf numFmtId="0" fontId="82" fillId="40" borderId="0" applyNumberFormat="0" applyBorder="0" applyAlignment="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85" fillId="0" borderId="0" applyNumberFormat="0" applyFill="0" applyBorder="0" applyAlignment="0" applyProtection="0"/>
    <xf numFmtId="0" fontId="86" fillId="56" borderId="18" applyNumberFormat="0" applyAlignment="0" applyProtection="0"/>
    <xf numFmtId="0" fontId="87" fillId="0" borderId="31" applyNumberFormat="0" applyFill="0" applyAlignment="0" applyProtection="0"/>
    <xf numFmtId="0" fontId="88" fillId="56" borderId="0" applyNumberFormat="0" applyBorder="0" applyAlignment="0" applyProtection="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9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9" fontId="3"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9" fontId="3" fillId="0" borderId="0"/>
    <xf numFmtId="0" fontId="26"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26" fillId="0" borderId="0"/>
    <xf numFmtId="0" fontId="26" fillId="0" borderId="0"/>
    <xf numFmtId="0" fontId="26" fillId="0" borderId="0"/>
    <xf numFmtId="0" fontId="26" fillId="0" borderId="0"/>
    <xf numFmtId="0" fontId="26" fillId="0" borderId="0"/>
    <xf numFmtId="39" fontId="3" fillId="0" borderId="0"/>
    <xf numFmtId="39" fontId="3" fillId="0" borderId="0"/>
    <xf numFmtId="39" fontId="3" fillId="0" borderId="0"/>
    <xf numFmtId="39" fontId="3" fillId="0" borderId="0"/>
    <xf numFmtId="0" fontId="4"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0" fontId="1" fillId="0" borderId="0"/>
    <xf numFmtId="0" fontId="4" fillId="0" borderId="0"/>
    <xf numFmtId="39" fontId="3" fillId="0" borderId="0"/>
    <xf numFmtId="39" fontId="3" fillId="0" borderId="0"/>
    <xf numFmtId="39" fontId="3" fillId="0" borderId="0"/>
    <xf numFmtId="39" fontId="3" fillId="0" borderId="0"/>
    <xf numFmtId="0" fontId="26" fillId="57" borderId="24" applyNumberFormat="0" applyFont="0" applyAlignment="0" applyProtection="0"/>
    <xf numFmtId="0" fontId="26" fillId="57" borderId="24" applyNumberFormat="0" applyFont="0" applyAlignment="0" applyProtection="0"/>
    <xf numFmtId="0" fontId="89" fillId="60" borderId="25" applyNumberFormat="0" applyAlignment="0" applyProtection="0"/>
    <xf numFmtId="10" fontId="4" fillId="0" borderId="0" applyFont="0" applyFill="0" applyBorder="0" applyAlignment="0" applyProtection="0"/>
    <xf numFmtId="10"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8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3"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4" fillId="0" borderId="0" applyFont="0" applyFill="0" applyBorder="0" applyAlignment="0" applyProtection="0"/>
    <xf numFmtId="43" fontId="5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8" fillId="0" borderId="0" applyFont="0" applyFill="0" applyBorder="0" applyAlignment="0" applyProtection="0"/>
    <xf numFmtId="41" fontId="4"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0" fontId="18" fillId="7" borderId="9" applyNumberFormat="0" applyAlignment="0" applyProtection="0"/>
    <xf numFmtId="0" fontId="77" fillId="53" borderId="0" applyNumberFormat="0" applyBorder="0" applyAlignment="0" applyProtection="0"/>
    <xf numFmtId="0" fontId="77" fillId="50" borderId="0" applyNumberFormat="0" applyBorder="0" applyAlignment="0" applyProtection="0"/>
    <xf numFmtId="0" fontId="77" fillId="40" borderId="0" applyNumberFormat="0" applyBorder="0" applyAlignment="0" applyProtection="0"/>
    <xf numFmtId="0" fontId="1" fillId="31" borderId="0" applyNumberFormat="0" applyBorder="0" applyAlignment="0" applyProtection="0"/>
    <xf numFmtId="0" fontId="76" fillId="39" borderId="0" applyNumberFormat="0" applyBorder="0" applyAlignment="0" applyProtection="0"/>
    <xf numFmtId="0" fontId="76" fillId="37" borderId="0" applyNumberFormat="0" applyBorder="0" applyAlignment="0" applyProtection="0"/>
    <xf numFmtId="0" fontId="76" fillId="43" borderId="0" applyNumberFormat="0" applyBorder="0" applyAlignment="0" applyProtection="0"/>
    <xf numFmtId="0" fontId="76" fillId="42" borderId="0" applyNumberFormat="0" applyBorder="0" applyAlignment="0" applyProtection="0"/>
    <xf numFmtId="0" fontId="1" fillId="11" borderId="0" applyNumberFormat="0" applyBorder="0" applyAlignment="0" applyProtection="0"/>
    <xf numFmtId="0" fontId="76" fillId="57" borderId="0" applyNumberFormat="0" applyBorder="0" applyAlignment="0" applyProtection="0"/>
    <xf numFmtId="0" fontId="1" fillId="26" borderId="0" applyNumberFormat="0" applyBorder="0" applyAlignment="0" applyProtection="0"/>
    <xf numFmtId="0" fontId="76" fillId="39" borderId="0" applyNumberFormat="0" applyBorder="0" applyAlignment="0" applyProtection="0"/>
    <xf numFmtId="0" fontId="76" fillId="41" borderId="0" applyNumberFormat="0" applyBorder="0" applyAlignment="0" applyProtection="0"/>
    <xf numFmtId="0" fontId="76" fillId="39" borderId="0" applyNumberFormat="0" applyBorder="0" applyAlignment="0" applyProtection="0"/>
    <xf numFmtId="0" fontId="76" fillId="41" borderId="0" applyNumberFormat="0" applyBorder="0" applyAlignment="0" applyProtection="0"/>
    <xf numFmtId="0" fontId="76" fillId="43"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58" fillId="0" borderId="0" applyFont="0" applyFill="0" applyBorder="0" applyAlignment="0" applyProtection="0"/>
    <xf numFmtId="41" fontId="27"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0" fontId="80" fillId="55" borderId="19" applyNumberFormat="0" applyAlignment="0" applyProtection="0"/>
    <xf numFmtId="0" fontId="79" fillId="60" borderId="18" applyNumberFormat="0" applyAlignment="0" applyProtection="0"/>
    <xf numFmtId="0" fontId="77" fillId="58" borderId="0" applyNumberFormat="0" applyBorder="0" applyAlignment="0" applyProtection="0"/>
    <xf numFmtId="0" fontId="77" fillId="50" borderId="0" applyNumberFormat="0" applyBorder="0" applyAlignment="0" applyProtection="0"/>
    <xf numFmtId="0" fontId="77" fillId="43" borderId="0" applyNumberFormat="0" applyBorder="0" applyAlignment="0" applyProtection="0"/>
    <xf numFmtId="0" fontId="21" fillId="28" borderId="0" applyNumberFormat="0" applyBorder="0" applyAlignment="0" applyProtection="0"/>
    <xf numFmtId="0" fontId="77" fillId="40"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5" borderId="0" applyNumberFormat="0" applyBorder="0" applyAlignment="0" applyProtection="0"/>
    <xf numFmtId="0" fontId="77" fillId="37" borderId="0" applyNumberFormat="0" applyBorder="0" applyAlignment="0" applyProtection="0"/>
    <xf numFmtId="0" fontId="21" fillId="20" borderId="0" applyNumberFormat="0" applyBorder="0" applyAlignment="0" applyProtection="0"/>
    <xf numFmtId="0" fontId="77" fillId="44" borderId="0" applyNumberFormat="0" applyBorder="0" applyAlignment="0" applyProtection="0"/>
    <xf numFmtId="0" fontId="77" fillId="43" borderId="0" applyNumberFormat="0" applyBorder="0" applyAlignment="0" applyProtection="0"/>
    <xf numFmtId="0" fontId="77" fillId="53" borderId="0" applyNumberFormat="0" applyBorder="0" applyAlignment="0" applyProtection="0"/>
    <xf numFmtId="0" fontId="21" fillId="16" borderId="0" applyNumberFormat="0" applyBorder="0" applyAlignment="0" applyProtection="0"/>
    <xf numFmtId="0" fontId="77" fillId="40"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57" borderId="0" applyNumberFormat="0" applyBorder="0" applyAlignment="0" applyProtection="0"/>
    <xf numFmtId="0" fontId="76" fillId="39" borderId="0" applyNumberFormat="0" applyBorder="0" applyAlignment="0" applyProtection="0"/>
    <xf numFmtId="0" fontId="76" fillId="56" borderId="0" applyNumberFormat="0" applyBorder="0" applyAlignment="0" applyProtection="0"/>
    <xf numFmtId="0" fontId="1" fillId="15" borderId="0" applyNumberFormat="0" applyBorder="0" applyAlignment="0" applyProtection="0"/>
    <xf numFmtId="0" fontId="76" fillId="42" borderId="0" applyNumberFormat="0" applyBorder="0" applyAlignment="0" applyProtection="0"/>
    <xf numFmtId="0" fontId="76" fillId="40" borderId="0" applyNumberFormat="0" applyBorder="0" applyAlignment="0" applyProtection="0"/>
    <xf numFmtId="0" fontId="76" fillId="41" borderId="0" applyNumberFormat="0" applyBorder="0" applyAlignment="0" applyProtection="0"/>
    <xf numFmtId="0" fontId="76" fillId="40" borderId="0" applyNumberFormat="0" applyBorder="0" applyAlignment="0" applyProtection="0"/>
    <xf numFmtId="0" fontId="1" fillId="22" borderId="0" applyNumberFormat="0" applyBorder="0" applyAlignment="0" applyProtection="0"/>
    <xf numFmtId="0" fontId="76" fillId="57" borderId="0" applyNumberFormat="0" applyBorder="0" applyAlignment="0" applyProtection="0"/>
    <xf numFmtId="0" fontId="76" fillId="57" borderId="0" applyNumberFormat="0" applyBorder="0" applyAlignment="0" applyProtection="0"/>
    <xf numFmtId="0" fontId="1" fillId="18" borderId="0" applyNumberFormat="0" applyBorder="0" applyAlignment="0" applyProtection="0"/>
    <xf numFmtId="0" fontId="76" fillId="37" borderId="0" applyNumberFormat="0" applyBorder="0" applyAlignment="0" applyProtection="0"/>
    <xf numFmtId="0" fontId="1" fillId="14" borderId="0" applyNumberFormat="0" applyBorder="0" applyAlignment="0" applyProtection="0"/>
    <xf numFmtId="0" fontId="76" fillId="43"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1" fillId="10" borderId="0" applyNumberFormat="0" applyBorder="0" applyAlignment="0" applyProtection="0"/>
    <xf numFmtId="0" fontId="76" fillId="42"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7" fillId="58" borderId="0" applyNumberFormat="0" applyBorder="0" applyAlignment="0" applyProtection="0"/>
    <xf numFmtId="0" fontId="76" fillId="40" borderId="0" applyNumberFormat="0" applyBorder="0" applyAlignment="0" applyProtection="0"/>
    <xf numFmtId="43" fontId="4" fillId="0" borderId="0" applyFont="0" applyFill="0" applyBorder="0" applyAlignment="0" applyProtection="0"/>
    <xf numFmtId="0" fontId="77" fillId="43" borderId="0" applyNumberFormat="0" applyBorder="0" applyAlignment="0" applyProtection="0"/>
    <xf numFmtId="0" fontId="76" fillId="42" borderId="0" applyNumberFormat="0" applyBorder="0" applyAlignment="0" applyProtection="0"/>
    <xf numFmtId="0" fontId="77" fillId="49" borderId="0" applyNumberFormat="0" applyBorder="0" applyAlignment="0" applyProtection="0"/>
    <xf numFmtId="0" fontId="76" fillId="42" borderId="0" applyNumberFormat="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24"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00" fillId="0" borderId="0" applyFont="0" applyFill="0" applyBorder="0" applyAlignment="0" applyProtection="0"/>
    <xf numFmtId="44" fontId="4"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44" fontId="58" fillId="0" borderId="0" applyFont="0" applyFill="0" applyBorder="0" applyAlignment="0" applyProtection="0"/>
    <xf numFmtId="7" fontId="27"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0" fontId="81" fillId="0" borderId="0" applyNumberFormat="0" applyFill="0" applyBorder="0" applyAlignment="0" applyProtection="0"/>
    <xf numFmtId="0" fontId="20" fillId="0" borderId="0" applyNumberFormat="0" applyFill="0" applyBorder="0" applyAlignment="0" applyProtection="0"/>
    <xf numFmtId="0" fontId="82" fillId="40" borderId="0" applyNumberFormat="0" applyBorder="0" applyAlignment="0" applyProtection="0"/>
    <xf numFmtId="0" fontId="11" fillId="2"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40" borderId="0" applyNumberFormat="0" applyBorder="0" applyAlignment="0" applyProtection="0"/>
    <xf numFmtId="38" fontId="30" fillId="33" borderId="0" applyNumberFormat="0" applyBorder="0" applyAlignment="0" applyProtection="0"/>
    <xf numFmtId="0" fontId="83" fillId="0" borderId="28" applyNumberFormat="0" applyFill="0" applyAlignment="0" applyProtection="0"/>
    <xf numFmtId="0" fontId="8" fillId="0" borderId="3"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83" fillId="0" borderId="28" applyNumberFormat="0" applyFill="0" applyAlignment="0" applyProtection="0"/>
    <xf numFmtId="0" fontId="84" fillId="0" borderId="29" applyNumberFormat="0" applyFill="0" applyAlignment="0" applyProtection="0"/>
    <xf numFmtId="0" fontId="9" fillId="0" borderId="4"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10" fillId="0" borderId="5" applyNumberFormat="0" applyFill="0" applyAlignment="0" applyProtection="0"/>
    <xf numFmtId="0" fontId="97" fillId="0" borderId="22" applyNumberFormat="0" applyFill="0" applyAlignment="0" applyProtection="0"/>
    <xf numFmtId="0" fontId="97" fillId="0" borderId="22" applyNumberFormat="0" applyFill="0" applyAlignment="0" applyProtection="0"/>
    <xf numFmtId="0" fontId="85" fillId="0" borderId="30" applyNumberFormat="0" applyFill="0" applyAlignment="0" applyProtection="0"/>
    <xf numFmtId="0" fontId="85" fillId="0" borderId="0" applyNumberFormat="0" applyFill="0" applyBorder="0" applyAlignment="0" applyProtection="0"/>
    <xf numFmtId="0" fontId="10"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85" fillId="0" borderId="0" applyNumberFormat="0" applyFill="0" applyBorder="0" applyAlignment="0" applyProtection="0"/>
    <xf numFmtId="10" fontId="30" fillId="34" borderId="16" applyNumberFormat="0" applyBorder="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14" fillId="5" borderId="6" applyNumberFormat="0" applyAlignment="0" applyProtection="0"/>
    <xf numFmtId="0" fontId="86" fillId="41" borderId="18" applyNumberFormat="0" applyAlignment="0" applyProtection="0"/>
    <xf numFmtId="0" fontId="86" fillId="56" borderId="18" applyNumberFormat="0" applyAlignment="0" applyProtection="0"/>
    <xf numFmtId="0" fontId="86" fillId="41" borderId="18" applyNumberFormat="0" applyAlignment="0" applyProtection="0"/>
    <xf numFmtId="0" fontId="86" fillId="56" borderId="18" applyNumberFormat="0" applyAlignment="0" applyProtection="0"/>
    <xf numFmtId="0" fontId="86" fillId="41" borderId="18" applyNumberFormat="0" applyAlignment="0" applyProtection="0"/>
    <xf numFmtId="0" fontId="86" fillId="56" borderId="18" applyNumberFormat="0" applyAlignment="0" applyProtection="0"/>
    <xf numFmtId="0" fontId="86" fillId="41"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7" fillId="0" borderId="31" applyNumberFormat="0" applyFill="0" applyAlignment="0" applyProtection="0"/>
    <xf numFmtId="0" fontId="17" fillId="0" borderId="8" applyNumberFormat="0" applyFill="0" applyAlignment="0" applyProtection="0"/>
    <xf numFmtId="0" fontId="98" fillId="0" borderId="23" applyNumberFormat="0" applyFill="0" applyAlignment="0" applyProtection="0"/>
    <xf numFmtId="0" fontId="98" fillId="0" borderId="23" applyNumberFormat="0" applyFill="0" applyAlignment="0" applyProtection="0"/>
    <xf numFmtId="0" fontId="87" fillId="0" borderId="31" applyNumberFormat="0" applyFill="0" applyAlignment="0" applyProtection="0"/>
    <xf numFmtId="0" fontId="88" fillId="56" borderId="0" applyNumberFormat="0" applyBorder="0" applyAlignment="0" applyProtection="0"/>
    <xf numFmtId="0" fontId="13" fillId="4"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88" fillId="56" borderId="0" applyNumberFormat="0" applyBorder="0" applyAlignment="0" applyProtection="0"/>
    <xf numFmtId="0" fontId="4" fillId="0" borderId="0"/>
    <xf numFmtId="0" fontId="1" fillId="0" borderId="0"/>
    <xf numFmtId="0" fontId="26" fillId="0" borderId="0"/>
    <xf numFmtId="0" fontId="4"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0" fontId="92" fillId="0" borderId="0"/>
    <xf numFmtId="0" fontId="1"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0" fontId="92" fillId="0" borderId="0"/>
    <xf numFmtId="0" fontId="1" fillId="0" borderId="0"/>
    <xf numFmtId="0" fontId="26" fillId="0" borderId="0"/>
    <xf numFmtId="0" fontId="26" fillId="0" borderId="0"/>
    <xf numFmtId="0" fontId="26" fillId="0" borderId="0"/>
    <xf numFmtId="0" fontId="4" fillId="0" borderId="0"/>
    <xf numFmtId="0" fontId="1" fillId="0" borderId="0"/>
    <xf numFmtId="0" fontId="1" fillId="0" borderId="0"/>
    <xf numFmtId="0" fontId="1" fillId="0" borderId="0"/>
    <xf numFmtId="0" fontId="26" fillId="0" borderId="0"/>
    <xf numFmtId="0" fontId="26" fillId="0" borderId="0"/>
    <xf numFmtId="0" fontId="26" fillId="0" borderId="0"/>
    <xf numFmtId="0" fontId="92"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4"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3" fillId="0" borderId="0"/>
    <xf numFmtId="37" fontId="3" fillId="0" borderId="0"/>
    <xf numFmtId="37" fontId="3" fillId="0" borderId="0"/>
    <xf numFmtId="37" fontId="3" fillId="0" borderId="0"/>
    <xf numFmtId="37" fontId="3" fillId="0" borderId="0"/>
    <xf numFmtId="37"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3"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37" fontId="3" fillId="0" borderId="0"/>
    <xf numFmtId="39" fontId="3" fillId="0" borderId="0"/>
    <xf numFmtId="0" fontId="1" fillId="0" borderId="0"/>
    <xf numFmtId="0" fontId="24" fillId="0" borderId="0"/>
    <xf numFmtId="0" fontId="1" fillId="0" borderId="0"/>
    <xf numFmtId="0" fontId="26" fillId="0" borderId="0"/>
    <xf numFmtId="37" fontId="3" fillId="0" borderId="0"/>
    <xf numFmtId="0" fontId="1"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3"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57" borderId="24" applyNumberFormat="0" applyFont="0" applyAlignment="0" applyProtection="0"/>
    <xf numFmtId="0" fontId="3" fillId="57" borderId="24" applyNumberFormat="0" applyFont="0" applyAlignment="0" applyProtection="0"/>
    <xf numFmtId="0" fontId="58" fillId="8" borderId="10" applyNumberFormat="0" applyFont="0" applyAlignment="0" applyProtection="0"/>
    <xf numFmtId="0" fontId="58" fillId="8" borderId="10" applyNumberFormat="0" applyFont="0" applyAlignment="0" applyProtection="0"/>
    <xf numFmtId="0" fontId="4" fillId="57" borderId="24" applyNumberFormat="0" applyFont="0" applyAlignment="0" applyProtection="0"/>
    <xf numFmtId="0" fontId="1" fillId="8" borderId="10" applyNumberFormat="0" applyFont="0" applyAlignment="0" applyProtection="0"/>
    <xf numFmtId="0" fontId="89" fillId="60" borderId="25" applyNumberFormat="0" applyAlignment="0" applyProtection="0"/>
    <xf numFmtId="0" fontId="15" fillId="6" borderId="7" applyNumberFormat="0" applyAlignment="0" applyProtection="0"/>
    <xf numFmtId="0" fontId="89" fillId="54" borderId="25" applyNumberFormat="0" applyAlignment="0" applyProtection="0"/>
    <xf numFmtId="0" fontId="89" fillId="54" borderId="25" applyNumberFormat="0" applyAlignment="0" applyProtection="0"/>
    <xf numFmtId="0" fontId="89" fillId="60" borderId="2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0" fillId="0" borderId="0" applyNumberFormat="0" applyFill="0" applyBorder="0" applyAlignment="0" applyProtection="0"/>
    <xf numFmtId="0" fontId="7"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2" fillId="0" borderId="11"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1" fillId="0" borderId="32" applyNumberFormat="0" applyFill="0" applyAlignment="0" applyProtection="0"/>
    <xf numFmtId="0" fontId="87" fillId="0" borderId="0" applyNumberFormat="0" applyFill="0" applyBorder="0" applyAlignment="0" applyProtection="0"/>
    <xf numFmtId="0" fontId="19" fillId="0" borderId="0" applyNumberFormat="0" applyFill="0" applyBorder="0" applyAlignment="0" applyProtection="0"/>
    <xf numFmtId="0" fontId="3" fillId="0" borderId="0"/>
    <xf numFmtId="43" fontId="22" fillId="0" borderId="0" applyFont="0" applyFill="0" applyBorder="0" applyAlignment="0" applyProtection="0"/>
    <xf numFmtId="9"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22"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9" fontId="3" fillId="0" borderId="0" applyFont="0" applyFill="0" applyBorder="0" applyAlignment="0" applyProtection="0"/>
    <xf numFmtId="43" fontId="22" fillId="0" borderId="0" applyFont="0" applyFill="0" applyBorder="0" applyAlignment="0" applyProtection="0"/>
    <xf numFmtId="9" fontId="3"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164" fontId="3" fillId="0" borderId="0" applyProtection="0"/>
    <xf numFmtId="0" fontId="65" fillId="0" borderId="20" applyNumberFormat="0" applyFill="0" applyAlignment="0" applyProtection="0"/>
    <xf numFmtId="0" fontId="66" fillId="0" borderId="21" applyNumberFormat="0" applyFill="0" applyAlignment="0" applyProtection="0"/>
    <xf numFmtId="0" fontId="74" fillId="0" borderId="26" applyNumberFormat="0" applyFill="0" applyAlignment="0" applyProtection="0"/>
    <xf numFmtId="164" fontId="3" fillId="0" borderId="0" applyProtection="0"/>
    <xf numFmtId="43"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4" fontId="3" fillId="0" borderId="0" applyFont="0" applyFill="0" applyBorder="0" applyAlignment="0" applyProtection="0"/>
    <xf numFmtId="0" fontId="48" fillId="0" borderId="0" applyFont="0" applyFill="0" applyBorder="0" applyAlignment="0" applyProtection="0"/>
    <xf numFmtId="0" fontId="31" fillId="0" borderId="0" applyFont="0" applyFill="0" applyBorder="0" applyAlignment="0" applyProtection="0"/>
    <xf numFmtId="0" fontId="26" fillId="0" borderId="0"/>
    <xf numFmtId="0" fontId="22" fillId="0" borderId="0"/>
    <xf numFmtId="0" fontId="4" fillId="0" borderId="0" applyFont="0" applyFill="0" applyBorder="0" applyAlignment="0" applyProtection="0"/>
    <xf numFmtId="0" fontId="3" fillId="0" borderId="0"/>
    <xf numFmtId="10" fontId="4" fillId="0" borderId="0" applyFont="0" applyFill="0" applyBorder="0" applyAlignment="0" applyProtection="0"/>
    <xf numFmtId="17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0" fontId="4" fillId="0" borderId="0" applyFont="0" applyFill="0" applyBorder="0" applyAlignment="0" applyProtection="0"/>
    <xf numFmtId="17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9" fontId="1" fillId="0" borderId="0" applyFont="0" applyFill="0" applyBorder="0" applyAlignment="0" applyProtection="0"/>
    <xf numFmtId="14" fontId="4" fillId="0" borderId="0" applyFont="0" applyFill="0" applyBorder="0" applyAlignment="0" applyProtection="0"/>
    <xf numFmtId="43" fontId="47" fillId="0" borderId="0" applyFont="0" applyFill="0" applyBorder="0" applyAlignment="0" applyProtection="0"/>
    <xf numFmtId="0" fontId="3" fillId="0" borderId="0"/>
    <xf numFmtId="168" fontId="4" fillId="0" borderId="0" applyFont="0" applyFill="0" applyBorder="0" applyAlignment="0" applyProtection="0"/>
    <xf numFmtId="0" fontId="4" fillId="0" borderId="0" applyFont="0" applyAlignment="0"/>
    <xf numFmtId="0" fontId="4" fillId="0" borderId="0" applyNumberFormat="0" applyFont="0" applyAlignment="0"/>
    <xf numFmtId="164" fontId="4" fillId="0" borderId="0" applyFill="0"/>
    <xf numFmtId="0" fontId="4" fillId="0" borderId="0" applyFill="0">
      <alignment horizontal="center" vertical="center" wrapText="1"/>
    </xf>
    <xf numFmtId="43" fontId="47" fillId="0" borderId="0" applyFont="0" applyFill="0" applyBorder="0" applyAlignment="0" applyProtection="0"/>
    <xf numFmtId="43" fontId="1"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64" fontId="3" fillId="0" borderId="0" applyProtection="0"/>
    <xf numFmtId="9" fontId="1"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0" borderId="0"/>
    <xf numFmtId="0" fontId="3" fillId="0" borderId="0"/>
    <xf numFmtId="0" fontId="4" fillId="0" borderId="0"/>
    <xf numFmtId="174" fontId="102" fillId="0" borderId="0" applyFont="0" applyFill="0" applyBorder="0" applyAlignment="0" applyProtection="0"/>
    <xf numFmtId="175" fontId="102" fillId="0" borderId="0" applyFont="0" applyFill="0" applyBorder="0" applyAlignment="0" applyProtection="0"/>
    <xf numFmtId="176" fontId="102" fillId="0" borderId="0" applyFont="0" applyFill="0" applyBorder="0" applyAlignment="0" applyProtection="0"/>
    <xf numFmtId="177" fontId="102" fillId="0" borderId="0" applyFont="0" applyFill="0" applyBorder="0" applyAlignment="0" applyProtection="0"/>
    <xf numFmtId="178" fontId="102" fillId="0" borderId="0" applyFont="0" applyFill="0" applyBorder="0" applyAlignment="0" applyProtection="0"/>
    <xf numFmtId="179" fontId="102" fillId="0" borderId="0" applyFont="0" applyFill="0" applyBorder="0" applyAlignment="0" applyProtection="0"/>
    <xf numFmtId="0" fontId="40" fillId="0" borderId="0"/>
    <xf numFmtId="180" fontId="4" fillId="62" borderId="0" applyNumberFormat="0" applyFill="0" applyBorder="0" applyAlignment="0" applyProtection="0">
      <alignment horizontal="right" vertical="center"/>
    </xf>
    <xf numFmtId="180" fontId="103" fillId="0" borderId="0" applyNumberFormat="0" applyFill="0" applyBorder="0" applyAlignment="0" applyProtection="0"/>
    <xf numFmtId="0" fontId="4" fillId="0" borderId="1" applyNumberFormat="0" applyFont="0" applyFill="0" applyAlignment="0" applyProtection="0"/>
    <xf numFmtId="181" fontId="101" fillId="0" borderId="0" applyFont="0" applyFill="0" applyBorder="0" applyAlignment="0" applyProtection="0"/>
    <xf numFmtId="182" fontId="102" fillId="0" borderId="0" applyFont="0" applyFill="0" applyBorder="0" applyProtection="0">
      <alignment horizontal="left"/>
    </xf>
    <xf numFmtId="183" fontId="102" fillId="0" borderId="0" applyFont="0" applyFill="0" applyBorder="0" applyProtection="0">
      <alignment horizontal="left"/>
    </xf>
    <xf numFmtId="184" fontId="102" fillId="0" borderId="0" applyFont="0" applyFill="0" applyBorder="0" applyProtection="0">
      <alignment horizontal="left"/>
    </xf>
    <xf numFmtId="37" fontId="104" fillId="0" borderId="0" applyFont="0" applyFill="0" applyBorder="0" applyAlignment="0" applyProtection="0">
      <alignment vertical="center"/>
      <protection locked="0"/>
    </xf>
    <xf numFmtId="185" fontId="93" fillId="0" borderId="0" applyFont="0" applyFill="0" applyBorder="0" applyAlignment="0" applyProtection="0"/>
    <xf numFmtId="0" fontId="105" fillId="0" borderId="0"/>
    <xf numFmtId="0" fontId="105" fillId="0" borderId="0"/>
    <xf numFmtId="164" fontId="40" fillId="0" borderId="0" applyFill="0"/>
    <xf numFmtId="186" fontId="106" fillId="0" borderId="0" applyFont="0" applyFill="0" applyBorder="0" applyAlignment="0" applyProtection="0">
      <protection locked="0"/>
    </xf>
    <xf numFmtId="187" fontId="106" fillId="0" borderId="0" applyFont="0" applyFill="0" applyBorder="0" applyAlignment="0" applyProtection="0">
      <protection locked="0"/>
    </xf>
    <xf numFmtId="39" fontId="4" fillId="0" borderId="0" applyFont="0" applyFill="0" applyBorder="0" applyAlignment="0" applyProtection="0"/>
    <xf numFmtId="188" fontId="107" fillId="0" borderId="0" applyFont="0" applyFill="0" applyBorder="0" applyAlignment="0" applyProtection="0"/>
    <xf numFmtId="189" fontId="93" fillId="0" borderId="0" applyFont="0" applyFill="0" applyBorder="0" applyAlignment="0" applyProtection="0"/>
    <xf numFmtId="0" fontId="4" fillId="0" borderId="1" applyNumberFormat="0" applyFont="0" applyFill="0" applyBorder="0" applyProtection="0">
      <alignment horizontal="centerContinuous" vertical="center"/>
    </xf>
    <xf numFmtId="0" fontId="53" fillId="0" borderId="0" applyFill="0" applyBorder="0" applyProtection="0">
      <alignment horizontal="center"/>
      <protection locked="0"/>
    </xf>
    <xf numFmtId="0" fontId="4"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190" fontId="102" fillId="0" borderId="0" applyFont="0" applyFill="0" applyBorder="0" applyAlignment="0" applyProtection="0"/>
    <xf numFmtId="191" fontId="102" fillId="0" borderId="0" applyFont="0" applyFill="0" applyBorder="0" applyAlignment="0" applyProtection="0"/>
    <xf numFmtId="192" fontId="102" fillId="0" borderId="0" applyFont="0" applyFill="0" applyBorder="0" applyAlignment="0" applyProtection="0"/>
    <xf numFmtId="193" fontId="109" fillId="0" borderId="0" applyFont="0" applyFill="0" applyBorder="0" applyAlignment="0" applyProtection="0"/>
    <xf numFmtId="194" fontId="110" fillId="0" borderId="0" applyFont="0" applyFill="0" applyBorder="0" applyAlignment="0" applyProtection="0"/>
    <xf numFmtId="195" fontId="110" fillId="0" borderId="0" applyFont="0" applyFill="0" applyBorder="0" applyAlignment="0" applyProtection="0"/>
    <xf numFmtId="196" fontId="36" fillId="0" borderId="0" applyFont="0" applyFill="0" applyBorder="0" applyAlignment="0" applyProtection="0">
      <protection locked="0"/>
    </xf>
    <xf numFmtId="43" fontId="22" fillId="0" borderId="0" applyFont="0" applyFill="0" applyBorder="0" applyAlignment="0" applyProtection="0"/>
    <xf numFmtId="37" fontId="111" fillId="0" borderId="0" applyFill="0" applyBorder="0" applyAlignment="0" applyProtection="0"/>
    <xf numFmtId="0" fontId="34" fillId="0" borderId="0" applyFill="0" applyBorder="0" applyAlignment="0" applyProtection="0">
      <protection locked="0"/>
    </xf>
    <xf numFmtId="197" fontId="102" fillId="0" borderId="0" applyFont="0" applyFill="0" applyBorder="0" applyAlignment="0" applyProtection="0"/>
    <xf numFmtId="198" fontId="102" fillId="0" borderId="0" applyFont="0" applyFill="0" applyBorder="0" applyAlignment="0" applyProtection="0"/>
    <xf numFmtId="199" fontId="102" fillId="0" borderId="0" applyFont="0" applyFill="0" applyBorder="0" applyAlignment="0" applyProtection="0"/>
    <xf numFmtId="200" fontId="110" fillId="0" borderId="0" applyFont="0" applyFill="0" applyBorder="0" applyAlignment="0" applyProtection="0"/>
    <xf numFmtId="201" fontId="110" fillId="0" borderId="0" applyFont="0" applyFill="0" applyBorder="0" applyAlignment="0" applyProtection="0"/>
    <xf numFmtId="202" fontId="110" fillId="0" borderId="0" applyFont="0" applyFill="0" applyBorder="0" applyAlignment="0" applyProtection="0"/>
    <xf numFmtId="203" fontId="36" fillId="0" borderId="0" applyFont="0" applyFill="0" applyBorder="0" applyAlignment="0" applyProtection="0">
      <protection locked="0"/>
    </xf>
    <xf numFmtId="44" fontId="4" fillId="0" borderId="0" applyFont="0" applyFill="0" applyBorder="0" applyAlignment="0" applyProtection="0"/>
    <xf numFmtId="5" fontId="111" fillId="0" borderId="0" applyFill="0" applyBorder="0" applyAlignment="0" applyProtection="0"/>
    <xf numFmtId="5" fontId="4" fillId="0" borderId="0" applyFont="0" applyFill="0" applyBorder="0" applyAlignment="0" applyProtection="0"/>
    <xf numFmtId="204" fontId="93" fillId="0" borderId="0" applyFont="0" applyFill="0" applyBorder="0" applyAlignment="0" applyProtection="0"/>
    <xf numFmtId="205" fontId="4" fillId="0" borderId="0" applyFont="0" applyFill="0" applyBorder="0" applyAlignment="0" applyProtection="0"/>
    <xf numFmtId="206" fontId="106" fillId="0" borderId="0" applyFont="0" applyFill="0" applyBorder="0" applyAlignment="0" applyProtection="0">
      <protection locked="0"/>
    </xf>
    <xf numFmtId="7" fontId="30" fillId="0" borderId="0" applyFont="0" applyFill="0" applyBorder="0" applyAlignment="0" applyProtection="0"/>
    <xf numFmtId="207" fontId="107" fillId="0" borderId="0" applyFont="0" applyFill="0" applyBorder="0" applyAlignment="0" applyProtection="0"/>
    <xf numFmtId="208" fontId="112" fillId="0" borderId="0" applyFont="0" applyFill="0" applyBorder="0" applyAlignment="0" applyProtection="0"/>
    <xf numFmtId="0" fontId="113" fillId="63" borderId="35" applyNumberFormat="0" applyFont="0" applyFill="0" applyAlignment="0" applyProtection="0">
      <alignment horizontal="left" indent="1"/>
    </xf>
    <xf numFmtId="209" fontId="102" fillId="0" borderId="0" applyFont="0" applyFill="0" applyBorder="0" applyProtection="0"/>
    <xf numFmtId="210" fontId="102" fillId="0" borderId="0" applyFont="0" applyFill="0" applyBorder="0" applyProtection="0"/>
    <xf numFmtId="211" fontId="102" fillId="0" borderId="0" applyFont="0" applyFill="0" applyBorder="0" applyAlignment="0" applyProtection="0"/>
    <xf numFmtId="212" fontId="102" fillId="0" borderId="0" applyFont="0" applyFill="0" applyBorder="0" applyAlignment="0" applyProtection="0"/>
    <xf numFmtId="213" fontId="102" fillId="0" borderId="0" applyFont="0" applyFill="0" applyBorder="0" applyAlignment="0" applyProtection="0"/>
    <xf numFmtId="214" fontId="114" fillId="0" borderId="0" applyFont="0" applyFill="0" applyBorder="0" applyAlignment="0" applyProtection="0"/>
    <xf numFmtId="5" fontId="115" fillId="0" borderId="0" applyBorder="0"/>
    <xf numFmtId="205" fontId="115" fillId="0" borderId="0" applyBorder="0"/>
    <xf numFmtId="7" fontId="115" fillId="0" borderId="0" applyBorder="0"/>
    <xf numFmtId="37" fontId="115" fillId="0" borderId="0" applyBorder="0"/>
    <xf numFmtId="186" fontId="115" fillId="0" borderId="0" applyBorder="0"/>
    <xf numFmtId="215" fontId="115" fillId="0" borderId="0" applyBorder="0"/>
    <xf numFmtId="39" fontId="115" fillId="0" borderId="0" applyBorder="0"/>
    <xf numFmtId="216" fontId="115" fillId="0" borderId="0" applyBorder="0"/>
    <xf numFmtId="7" fontId="4" fillId="0" borderId="0" applyFont="0" applyFill="0" applyBorder="0" applyAlignment="0" applyProtection="0"/>
    <xf numFmtId="217" fontId="93" fillId="0" borderId="0" applyFont="0" applyFill="0" applyBorder="0" applyAlignment="0" applyProtection="0"/>
    <xf numFmtId="218" fontId="93" fillId="0" borderId="0" applyFont="0" applyFill="0" applyAlignment="0" applyProtection="0"/>
    <xf numFmtId="217" fontId="93" fillId="0" borderId="0" applyFont="0" applyFill="0" applyBorder="0" applyAlignment="0" applyProtection="0"/>
    <xf numFmtId="219" fontId="30" fillId="0" borderId="0" applyFont="0" applyFill="0" applyBorder="0" applyAlignment="0" applyProtection="0"/>
    <xf numFmtId="0" fontId="116" fillId="0" borderId="0"/>
    <xf numFmtId="186" fontId="117" fillId="0" borderId="0" applyNumberFormat="0" applyFill="0" applyBorder="0" applyAlignment="0" applyProtection="0"/>
    <xf numFmtId="0" fontId="30" fillId="0" borderId="0" applyFont="0" applyFill="0" applyBorder="0" applyAlignment="0" applyProtection="0"/>
    <xf numFmtId="0" fontId="102" fillId="0" borderId="0" applyFont="0" applyFill="0" applyBorder="0" applyProtection="0">
      <alignment horizontal="center" wrapText="1"/>
    </xf>
    <xf numFmtId="220" fontId="102" fillId="0" borderId="0" applyFont="0" applyFill="0" applyBorder="0" applyProtection="0">
      <alignment horizontal="right"/>
    </xf>
    <xf numFmtId="0" fontId="117" fillId="0" borderId="0" applyNumberFormat="0" applyFill="0" applyBorder="0" applyAlignment="0" applyProtection="0"/>
    <xf numFmtId="14" fontId="23" fillId="64" borderId="15">
      <alignment horizontal="center" vertical="center" wrapText="1"/>
    </xf>
    <xf numFmtId="0" fontId="53" fillId="0" borderId="0" applyFill="0" applyAlignment="0" applyProtection="0">
      <protection locked="0"/>
    </xf>
    <xf numFmtId="0" fontId="53" fillId="0" borderId="1" applyFill="0" applyAlignment="0" applyProtection="0">
      <protection locked="0"/>
    </xf>
    <xf numFmtId="0" fontId="118" fillId="0" borderId="1" applyNumberFormat="0" applyFill="0" applyAlignment="0" applyProtection="0"/>
    <xf numFmtId="0" fontId="114" fillId="65" borderId="0" applyNumberFormat="0" applyFont="0" applyBorder="0" applyAlignment="0" applyProtection="0"/>
    <xf numFmtId="0" fontId="119" fillId="66" borderId="16" applyNumberFormat="0" applyAlignment="0" applyProtection="0"/>
    <xf numFmtId="221" fontId="102" fillId="0" borderId="0" applyFont="0" applyFill="0" applyBorder="0" applyProtection="0">
      <alignment horizontal="left"/>
    </xf>
    <xf numFmtId="222" fontId="102" fillId="0" borderId="0" applyFont="0" applyFill="0" applyBorder="0" applyProtection="0">
      <alignment horizontal="left"/>
    </xf>
    <xf numFmtId="223" fontId="102" fillId="0" borderId="0" applyFont="0" applyFill="0" applyBorder="0" applyProtection="0">
      <alignment horizontal="left"/>
    </xf>
    <xf numFmtId="224" fontId="102" fillId="0" borderId="0" applyFont="0" applyFill="0" applyBorder="0" applyProtection="0">
      <alignment horizontal="left"/>
    </xf>
    <xf numFmtId="5" fontId="120" fillId="0" borderId="0" applyBorder="0"/>
    <xf numFmtId="205" fontId="120" fillId="0" borderId="0" applyBorder="0"/>
    <xf numFmtId="7" fontId="120" fillId="0" borderId="0" applyBorder="0"/>
    <xf numFmtId="37" fontId="120" fillId="0" borderId="0" applyBorder="0"/>
    <xf numFmtId="186" fontId="120" fillId="0" borderId="0" applyBorder="0"/>
    <xf numFmtId="215" fontId="120" fillId="0" borderId="0" applyBorder="0"/>
    <xf numFmtId="39" fontId="120" fillId="0" borderId="0" applyBorder="0"/>
    <xf numFmtId="216" fontId="120" fillId="0" borderId="0" applyBorder="0"/>
    <xf numFmtId="0" fontId="114" fillId="0" borderId="33" applyNumberFormat="0" applyFont="0" applyFill="0" applyAlignment="0" applyProtection="0"/>
    <xf numFmtId="0" fontId="121" fillId="0" borderId="0"/>
    <xf numFmtId="225" fontId="4" fillId="0" borderId="0" applyFont="0" applyFill="0" applyBorder="0" applyAlignment="0" applyProtection="0"/>
    <xf numFmtId="226" fontId="4" fillId="0" borderId="0" applyFont="0" applyFill="0" applyBorder="0" applyAlignment="0" applyProtection="0"/>
    <xf numFmtId="227" fontId="4" fillId="0" borderId="0" applyFont="0" applyFill="0" applyBorder="0" applyAlignment="0" applyProtection="0"/>
    <xf numFmtId="228" fontId="4" fillId="0" borderId="0" applyFont="0" applyFill="0" applyBorder="0" applyAlignment="0" applyProtection="0"/>
    <xf numFmtId="0" fontId="4" fillId="0" borderId="0" applyFont="0" applyFill="0" applyBorder="0" applyAlignment="0" applyProtection="0">
      <alignment horizontal="right"/>
    </xf>
    <xf numFmtId="229" fontId="4" fillId="0" borderId="0" applyFont="0" applyFill="0" applyBorder="0" applyAlignment="0" applyProtection="0"/>
    <xf numFmtId="37" fontId="122" fillId="0" borderId="0"/>
    <xf numFmtId="0" fontId="4" fillId="0" borderId="0"/>
    <xf numFmtId="0" fontId="4" fillId="0" borderId="0"/>
    <xf numFmtId="0" fontId="4" fillId="0" borderId="0"/>
    <xf numFmtId="0" fontId="24" fillId="0" borderId="0"/>
    <xf numFmtId="0" fontId="4" fillId="0" borderId="0"/>
    <xf numFmtId="0" fontId="101" fillId="67" borderId="0" applyNumberFormat="0" applyFont="0" applyBorder="0" applyAlignment="0"/>
    <xf numFmtId="230" fontId="4" fillId="0" borderId="0" applyFont="0" applyFill="0" applyBorder="0" applyAlignment="0" applyProtection="0"/>
    <xf numFmtId="231" fontId="123" fillId="0" borderId="0"/>
    <xf numFmtId="230" fontId="4" fillId="0" borderId="0" applyFont="0" applyFill="0" applyBorder="0" applyAlignment="0" applyProtection="0"/>
    <xf numFmtId="230" fontId="4" fillId="0" borderId="0" applyFont="0" applyFill="0" applyBorder="0" applyAlignment="0" applyProtection="0"/>
    <xf numFmtId="230" fontId="4" fillId="0" borderId="0" applyFont="0" applyFill="0" applyBorder="0" applyAlignment="0" applyProtection="0"/>
    <xf numFmtId="232" fontId="4" fillId="0" borderId="0"/>
    <xf numFmtId="233" fontId="93" fillId="0" borderId="0"/>
    <xf numFmtId="233" fontId="93" fillId="0" borderId="0"/>
    <xf numFmtId="231" fontId="123" fillId="0" borderId="0"/>
    <xf numFmtId="0" fontId="93" fillId="0" borderId="0"/>
    <xf numFmtId="231" fontId="111" fillId="0" borderId="0"/>
    <xf numFmtId="232" fontId="4" fillId="0" borderId="0"/>
    <xf numFmtId="233" fontId="93" fillId="0" borderId="0"/>
    <xf numFmtId="233" fontId="93" fillId="0" borderId="0"/>
    <xf numFmtId="0" fontId="93" fillId="0" borderId="0"/>
    <xf numFmtId="0" fontId="93" fillId="0" borderId="0"/>
    <xf numFmtId="234" fontId="93" fillId="0" borderId="0"/>
    <xf numFmtId="172" fontId="93" fillId="0" borderId="0"/>
    <xf numFmtId="235" fontId="93" fillId="0" borderId="0"/>
    <xf numFmtId="234" fontId="93" fillId="0" borderId="0"/>
    <xf numFmtId="172" fontId="93" fillId="0" borderId="0"/>
    <xf numFmtId="236" fontId="93" fillId="0" borderId="0"/>
    <xf numFmtId="236" fontId="93" fillId="0" borderId="0"/>
    <xf numFmtId="237" fontId="93" fillId="0" borderId="0"/>
    <xf numFmtId="235" fontId="93" fillId="0" borderId="0"/>
    <xf numFmtId="173" fontId="93" fillId="0" borderId="0"/>
    <xf numFmtId="237" fontId="93" fillId="0" borderId="0"/>
    <xf numFmtId="237" fontId="93" fillId="0" borderId="0"/>
    <xf numFmtId="0" fontId="93" fillId="0" borderId="0"/>
    <xf numFmtId="230" fontId="4" fillId="0" borderId="0" applyFont="0" applyFill="0" applyBorder="0" applyAlignment="0" applyProtection="0"/>
    <xf numFmtId="230" fontId="4" fillId="0" borderId="0" applyFont="0" applyFill="0" applyBorder="0" applyAlignment="0" applyProtection="0"/>
    <xf numFmtId="230" fontId="4" fillId="0" borderId="0" applyFont="0" applyFill="0" applyBorder="0" applyAlignment="0" applyProtection="0"/>
    <xf numFmtId="231" fontId="123" fillId="0" borderId="0"/>
    <xf numFmtId="231" fontId="123" fillId="0" borderId="0"/>
    <xf numFmtId="230" fontId="4" fillId="0" borderId="0" applyFont="0" applyFill="0" applyBorder="0" applyAlignment="0" applyProtection="0"/>
    <xf numFmtId="231" fontId="123" fillId="0" borderId="0"/>
    <xf numFmtId="231" fontId="123" fillId="0" borderId="0"/>
    <xf numFmtId="234" fontId="93" fillId="0" borderId="0"/>
    <xf numFmtId="172" fontId="93" fillId="0" borderId="0"/>
    <xf numFmtId="235" fontId="93" fillId="0" borderId="0"/>
    <xf numFmtId="234" fontId="93" fillId="0" borderId="0"/>
    <xf numFmtId="172" fontId="93" fillId="0" borderId="0"/>
    <xf numFmtId="236" fontId="93" fillId="0" borderId="0"/>
    <xf numFmtId="236" fontId="93" fillId="0" borderId="0"/>
    <xf numFmtId="237" fontId="93" fillId="0" borderId="0"/>
    <xf numFmtId="235" fontId="93" fillId="0" borderId="0"/>
    <xf numFmtId="173" fontId="93" fillId="0" borderId="0"/>
    <xf numFmtId="237" fontId="93" fillId="0" borderId="0"/>
    <xf numFmtId="237" fontId="93" fillId="0" borderId="0"/>
    <xf numFmtId="238" fontId="40" fillId="61" borderId="0" applyFont="0" applyFill="0" applyBorder="0" applyAlignment="0" applyProtection="0"/>
    <xf numFmtId="239" fontId="40" fillId="61" borderId="0" applyFont="0" applyFill="0" applyBorder="0" applyAlignment="0" applyProtection="0"/>
    <xf numFmtId="240" fontId="4" fillId="0" borderId="0" applyFont="0" applyFill="0" applyBorder="0" applyAlignment="0" applyProtection="0"/>
    <xf numFmtId="241" fontId="110" fillId="0" borderId="0" applyFont="0" applyFill="0" applyBorder="0" applyAlignment="0" applyProtection="0"/>
    <xf numFmtId="242" fontId="109" fillId="0" borderId="0" applyFont="0" applyFill="0" applyBorder="0" applyAlignment="0" applyProtection="0"/>
    <xf numFmtId="243" fontId="4" fillId="0" borderId="0" applyFont="0" applyFill="0" applyBorder="0" applyAlignment="0" applyProtection="0"/>
    <xf numFmtId="244" fontId="102" fillId="0" borderId="0" applyFont="0" applyFill="0" applyBorder="0" applyAlignment="0" applyProtection="0"/>
    <xf numFmtId="245" fontId="102" fillId="0" borderId="0" applyFont="0" applyFill="0" applyBorder="0" applyAlignment="0" applyProtection="0"/>
    <xf numFmtId="246" fontId="102" fillId="0" borderId="0" applyFont="0" applyFill="0" applyBorder="0" applyAlignment="0" applyProtection="0"/>
    <xf numFmtId="247" fontId="110" fillId="0" borderId="0" applyFont="0" applyFill="0" applyBorder="0" applyAlignment="0" applyProtection="0"/>
    <xf numFmtId="248" fontId="109" fillId="0" borderId="0" applyFont="0" applyFill="0" applyBorder="0" applyAlignment="0" applyProtection="0"/>
    <xf numFmtId="249" fontId="110" fillId="0" borderId="0" applyFont="0" applyFill="0" applyBorder="0" applyAlignment="0" applyProtection="0"/>
    <xf numFmtId="250" fontId="109" fillId="0" borderId="0" applyFont="0" applyFill="0" applyBorder="0" applyAlignment="0" applyProtection="0"/>
    <xf numFmtId="251" fontId="110" fillId="0" borderId="0" applyFont="0" applyFill="0" applyBorder="0" applyAlignment="0" applyProtection="0"/>
    <xf numFmtId="252" fontId="109" fillId="0" borderId="0" applyFont="0" applyFill="0" applyBorder="0" applyAlignment="0" applyProtection="0"/>
    <xf numFmtId="253" fontId="36" fillId="0" borderId="0" applyFont="0" applyFill="0" applyBorder="0" applyAlignment="0" applyProtection="0">
      <protection locked="0"/>
    </xf>
    <xf numFmtId="254" fontId="109"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180" fontId="111" fillId="0" borderId="0" applyFill="0" applyBorder="0" applyAlignment="0" applyProtection="0"/>
    <xf numFmtId="9" fontId="115" fillId="0" borderId="0" applyBorder="0"/>
    <xf numFmtId="167" fontId="115" fillId="0" borderId="0" applyBorder="0"/>
    <xf numFmtId="10" fontId="115" fillId="0" borderId="0" applyBorder="0"/>
    <xf numFmtId="4" fontId="40" fillId="0" borderId="0" applyFill="0"/>
    <xf numFmtId="4" fontId="40" fillId="0" borderId="0" applyFill="0"/>
    <xf numFmtId="4" fontId="40" fillId="0" borderId="0" applyFill="0"/>
    <xf numFmtId="0" fontId="114" fillId="0" borderId="34" applyNumberFormat="0" applyFont="0" applyFill="0" applyAlignment="0" applyProtection="0"/>
    <xf numFmtId="0" fontId="124" fillId="0" borderId="0" applyNumberFormat="0" applyFill="0" applyBorder="0" applyAlignment="0" applyProtection="0"/>
    <xf numFmtId="0" fontId="125" fillId="0" borderId="0"/>
    <xf numFmtId="0" fontId="125" fillId="0" borderId="0"/>
    <xf numFmtId="0" fontId="126" fillId="0" borderId="15">
      <alignment horizontal="right"/>
    </xf>
    <xf numFmtId="255" fontId="112" fillId="0" borderId="0">
      <alignment horizontal="center"/>
    </xf>
    <xf numFmtId="256" fontId="127" fillId="0" borderId="0">
      <alignment horizontal="center"/>
    </xf>
    <xf numFmtId="0" fontId="92" fillId="0" borderId="0" applyNumberFormat="0" applyFill="0" applyBorder="0" applyAlignment="0" applyProtection="0"/>
    <xf numFmtId="0" fontId="24" fillId="0" borderId="0" applyNumberFormat="0" applyBorder="0" applyAlignment="0"/>
    <xf numFmtId="0" fontId="128" fillId="0" borderId="0" applyNumberFormat="0" applyBorder="0" applyAlignment="0"/>
    <xf numFmtId="0" fontId="114" fillId="63" borderId="0" applyNumberFormat="0" applyFont="0" applyBorder="0" applyAlignment="0" applyProtection="0"/>
    <xf numFmtId="238" fontId="129" fillId="0" borderId="14" applyNumberFormat="0" applyFont="0" applyFill="0" applyAlignment="0" applyProtection="0"/>
    <xf numFmtId="0" fontId="130" fillId="0" borderId="0" applyFill="0" applyBorder="0" applyProtection="0">
      <alignment horizontal="left" vertical="top"/>
    </xf>
    <xf numFmtId="0" fontId="131" fillId="0" borderId="0" applyAlignment="0">
      <alignment horizontal="centerContinuous"/>
    </xf>
    <xf numFmtId="0" fontId="4" fillId="0" borderId="2" applyNumberFormat="0" applyFont="0" applyFill="0" applyAlignment="0" applyProtection="0"/>
    <xf numFmtId="0" fontId="132" fillId="0" borderId="0" applyNumberFormat="0" applyFill="0" applyBorder="0" applyAlignment="0" applyProtection="0"/>
    <xf numFmtId="257" fontId="109" fillId="0" borderId="0" applyFont="0" applyFill="0" applyBorder="0" applyAlignment="0" applyProtection="0"/>
    <xf numFmtId="258" fontId="109" fillId="0" borderId="0" applyFont="0" applyFill="0" applyBorder="0" applyAlignment="0" applyProtection="0"/>
    <xf numFmtId="259" fontId="109" fillId="0" borderId="0" applyFont="0" applyFill="0" applyBorder="0" applyAlignment="0" applyProtection="0"/>
    <xf numFmtId="260" fontId="109" fillId="0" borderId="0" applyFont="0" applyFill="0" applyBorder="0" applyAlignment="0" applyProtection="0"/>
    <xf numFmtId="261" fontId="109" fillId="0" borderId="0" applyFont="0" applyFill="0" applyBorder="0" applyAlignment="0" applyProtection="0"/>
    <xf numFmtId="262" fontId="109" fillId="0" borderId="0" applyFont="0" applyFill="0" applyBorder="0" applyAlignment="0" applyProtection="0"/>
    <xf numFmtId="263" fontId="109" fillId="0" borderId="0" applyFont="0" applyFill="0" applyBorder="0" applyAlignment="0" applyProtection="0"/>
    <xf numFmtId="264" fontId="109" fillId="0" borderId="0" applyFont="0" applyFill="0" applyBorder="0" applyAlignment="0" applyProtection="0"/>
    <xf numFmtId="265" fontId="133" fillId="63" borderId="36" applyFont="0" applyFill="0" applyBorder="0" applyAlignment="0" applyProtection="0"/>
    <xf numFmtId="265" fontId="93" fillId="0" borderId="0" applyFont="0" applyFill="0" applyBorder="0" applyAlignment="0" applyProtection="0"/>
    <xf numFmtId="266" fontId="107" fillId="0" borderId="0" applyFont="0" applyFill="0" applyBorder="0" applyAlignment="0" applyProtection="0"/>
    <xf numFmtId="267" fontId="112" fillId="0" borderId="14" applyFont="0" applyFill="0" applyBorder="0" applyAlignment="0" applyProtection="0">
      <alignment horizontal="right"/>
      <protection locked="0"/>
    </xf>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34" fillId="0" borderId="0"/>
    <xf numFmtId="0" fontId="134" fillId="0" borderId="0"/>
    <xf numFmtId="0" fontId="134" fillId="0" borderId="0"/>
    <xf numFmtId="44" fontId="1" fillId="0" borderId="0" applyFont="0" applyFill="0" applyBorder="0" applyAlignment="0" applyProtection="0"/>
    <xf numFmtId="0" fontId="1" fillId="0" borderId="0"/>
    <xf numFmtId="0" fontId="3"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76" fillId="36" borderId="0" applyNumberFormat="0" applyBorder="0" applyAlignment="0" applyProtection="0"/>
    <xf numFmtId="0" fontId="76"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76" fillId="37" borderId="0" applyNumberFormat="0" applyBorder="0" applyAlignment="0" applyProtection="0"/>
    <xf numFmtId="0" fontId="76"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76" fillId="38" borderId="0" applyNumberFormat="0" applyBorder="0" applyAlignment="0" applyProtection="0"/>
    <xf numFmtId="0" fontId="76" fillId="5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76" fillId="39" borderId="0" applyNumberFormat="0" applyBorder="0" applyAlignment="0" applyProtection="0"/>
    <xf numFmtId="0" fontId="7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76" fillId="41" borderId="0" applyNumberFormat="0" applyBorder="0" applyAlignment="0" applyProtection="0"/>
    <xf numFmtId="0" fontId="76" fillId="5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76" fillId="42" borderId="0" applyNumberFormat="0" applyBorder="0" applyAlignment="0" applyProtection="0"/>
    <xf numFmtId="0" fontId="76"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76" fillId="44" borderId="0" applyNumberFormat="0" applyBorder="0" applyAlignment="0" applyProtection="0"/>
    <xf numFmtId="0" fontId="76"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76" fillId="39" borderId="0" applyNumberFormat="0" applyBorder="0" applyAlignment="0" applyProtection="0"/>
    <xf numFmtId="0" fontId="76"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76" fillId="42" borderId="0" applyNumberFormat="0" applyBorder="0" applyAlignment="0" applyProtection="0"/>
    <xf numFmtId="0" fontId="76"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76" fillId="45" borderId="0" applyNumberFormat="0" applyBorder="0" applyAlignment="0" applyProtection="0"/>
    <xf numFmtId="0" fontId="76"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7" fillId="46" borderId="0" applyNumberFormat="0" applyBorder="0" applyAlignment="0" applyProtection="0"/>
    <xf numFmtId="0" fontId="77" fillId="43" borderId="0" applyNumberFormat="0" applyBorder="0" applyAlignment="0" applyProtection="0"/>
    <xf numFmtId="0" fontId="77" fillId="44"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77" fillId="49" borderId="0" applyNumberFormat="0" applyBorder="0" applyAlignment="0" applyProtection="0"/>
    <xf numFmtId="0" fontId="77" fillId="50" borderId="0" applyNumberFormat="0" applyBorder="0" applyAlignment="0" applyProtection="0"/>
    <xf numFmtId="0" fontId="77" fillId="51" borderId="0" applyNumberFormat="0" applyBorder="0" applyAlignment="0" applyProtection="0"/>
    <xf numFmtId="0" fontId="77" fillId="52" borderId="0" applyNumberFormat="0" applyBorder="0" applyAlignment="0" applyProtection="0"/>
    <xf numFmtId="0" fontId="77" fillId="47" borderId="0" applyNumberFormat="0" applyBorder="0" applyAlignment="0" applyProtection="0"/>
    <xf numFmtId="0" fontId="77" fillId="53" borderId="0" applyNumberFormat="0" applyBorder="0" applyAlignment="0" applyProtection="0"/>
    <xf numFmtId="0" fontId="78" fillId="37" borderId="0" applyNumberFormat="0" applyBorder="0" applyAlignment="0" applyProtection="0"/>
    <xf numFmtId="0" fontId="94" fillId="54" borderId="18" applyNumberFormat="0" applyAlignment="0" applyProtection="0"/>
    <xf numFmtId="0" fontId="94" fillId="54" borderId="18" applyNumberFormat="0" applyAlignment="0" applyProtection="0"/>
    <xf numFmtId="0" fontId="79" fillId="60" borderId="18" applyNumberFormat="0" applyAlignment="0" applyProtection="0"/>
    <xf numFmtId="43" fontId="58" fillId="0" borderId="0" applyFont="0" applyFill="0" applyBorder="0" applyAlignment="0" applyProtection="0"/>
    <xf numFmtId="43" fontId="27"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4"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7" fontId="27" fillId="0" borderId="0" applyFont="0" applyFill="0" applyBorder="0" applyAlignment="0" applyProtection="0"/>
    <xf numFmtId="44" fontId="58" fillId="0" borderId="0" applyFont="0" applyFill="0" applyBorder="0" applyAlignment="0" applyProtection="0"/>
    <xf numFmtId="44" fontId="4"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27"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82" fillId="38" borderId="0" applyNumberFormat="0" applyBorder="0" applyAlignment="0" applyProtection="0"/>
    <xf numFmtId="0" fontId="31" fillId="0" borderId="14">
      <alignment horizontal="left" vertical="center"/>
    </xf>
    <xf numFmtId="0" fontId="95" fillId="0" borderId="20" applyNumberFormat="0" applyFill="0" applyAlignment="0" applyProtection="0"/>
    <xf numFmtId="0" fontId="96" fillId="0" borderId="21" applyNumberFormat="0" applyFill="0" applyAlignment="0" applyProtection="0"/>
    <xf numFmtId="0" fontId="84" fillId="0" borderId="29" applyNumberFormat="0" applyFill="0" applyAlignment="0" applyProtection="0"/>
    <xf numFmtId="0" fontId="97" fillId="0" borderId="22" applyNumberFormat="0" applyFill="0" applyAlignment="0" applyProtection="0"/>
    <xf numFmtId="0" fontId="97" fillId="0" borderId="0" applyNumberFormat="0" applyFill="0" applyBorder="0" applyAlignment="0" applyProtection="0"/>
    <xf numFmtId="0" fontId="86" fillId="41" borderId="18" applyNumberFormat="0" applyAlignment="0" applyProtection="0"/>
    <xf numFmtId="0" fontId="86" fillId="41" borderId="18" applyNumberFormat="0" applyAlignment="0" applyProtection="0"/>
    <xf numFmtId="0" fontId="86" fillId="56" borderId="18" applyNumberFormat="0" applyAlignment="0" applyProtection="0"/>
    <xf numFmtId="0" fontId="86" fillId="41" borderId="18" applyNumberFormat="0" applyAlignment="0" applyProtection="0"/>
    <xf numFmtId="0" fontId="86" fillId="56" borderId="18" applyNumberFormat="0" applyAlignment="0" applyProtection="0"/>
    <xf numFmtId="0" fontId="86" fillId="56" borderId="18" applyNumberFormat="0" applyAlignment="0" applyProtection="0"/>
    <xf numFmtId="0" fontId="98" fillId="0" borderId="23" applyNumberFormat="0" applyFill="0" applyAlignment="0" applyProtection="0"/>
    <xf numFmtId="0" fontId="99" fillId="5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3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3" fillId="0" borderId="0"/>
    <xf numFmtId="0" fontId="1" fillId="0" borderId="0"/>
    <xf numFmtId="0" fontId="1" fillId="0" borderId="0"/>
    <xf numFmtId="0" fontId="1" fillId="0" borderId="0"/>
    <xf numFmtId="0" fontId="1" fillId="0" borderId="0"/>
    <xf numFmtId="0" fontId="1" fillId="0" borderId="0"/>
    <xf numFmtId="39" fontId="3" fillId="0" borderId="0"/>
    <xf numFmtId="39" fontId="3" fillId="0" borderId="0"/>
    <xf numFmtId="39" fontId="3" fillId="0" borderId="0"/>
    <xf numFmtId="39" fontId="3" fillId="0" borderId="0"/>
    <xf numFmtId="39" fontId="3" fillId="0" borderId="0"/>
    <xf numFmtId="39" fontId="3" fillId="0" borderId="0"/>
    <xf numFmtId="0" fontId="1" fillId="0" borderId="0"/>
    <xf numFmtId="0" fontId="1" fillId="0" borderId="0"/>
    <xf numFmtId="39" fontId="3" fillId="0" borderId="0"/>
    <xf numFmtId="39" fontId="3" fillId="0" borderId="0"/>
    <xf numFmtId="39" fontId="3" fillId="0" borderId="0"/>
    <xf numFmtId="39" fontId="3" fillId="0" borderId="0"/>
    <xf numFmtId="0" fontId="1" fillId="0" borderId="0"/>
    <xf numFmtId="0" fontId="26" fillId="0" borderId="0"/>
    <xf numFmtId="0" fontId="1" fillId="0" borderId="0"/>
    <xf numFmtId="0" fontId="3" fillId="0" borderId="0"/>
    <xf numFmtId="0" fontId="1" fillId="0" borderId="0"/>
    <xf numFmtId="0" fontId="1" fillId="0" borderId="0"/>
    <xf numFmtId="0" fontId="4" fillId="0" borderId="0"/>
    <xf numFmtId="3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89" fillId="54" borderId="25" applyNumberFormat="0" applyAlignment="0" applyProtection="0"/>
    <xf numFmtId="9" fontId="58" fillId="0" borderId="0" applyFont="0" applyFill="0" applyBorder="0" applyAlignment="0" applyProtection="0"/>
    <xf numFmtId="9" fontId="27"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27"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27"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3" fillId="0" borderId="0" applyNumberFormat="0" applyFill="0" applyBorder="0" applyAlignment="0" applyProtection="0"/>
    <xf numFmtId="0" fontId="91" fillId="0" borderId="26" applyNumberFormat="0" applyFill="0" applyAlignment="0" applyProtection="0"/>
    <xf numFmtId="0" fontId="91" fillId="0" borderId="32" applyNumberFormat="0" applyFill="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1" fillId="0" borderId="14">
      <alignment horizontal="left" vertical="center"/>
    </xf>
    <xf numFmtId="10" fontId="30" fillId="34" borderId="37"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4" fillId="54" borderId="18" applyNumberFormat="0" applyAlignment="0" applyProtection="0"/>
    <xf numFmtId="0" fontId="94" fillId="54" borderId="18" applyNumberFormat="0" applyAlignment="0" applyProtection="0"/>
    <xf numFmtId="0" fontId="79" fillId="60" borderId="18" applyNumberFormat="0" applyAlignment="0" applyProtection="0"/>
    <xf numFmtId="0" fontId="79" fillId="60" borderId="18" applyNumberFormat="0" applyAlignment="0" applyProtection="0"/>
    <xf numFmtId="0" fontId="79" fillId="60" borderId="1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1" fillId="0" borderId="14">
      <alignment horizontal="left" vertical="center"/>
    </xf>
    <xf numFmtId="10" fontId="30" fillId="34" borderId="37" applyNumberFormat="0" applyBorder="0" applyAlignment="0" applyProtection="0"/>
    <xf numFmtId="0" fontId="86" fillId="41" borderId="18" applyNumberFormat="0" applyAlignment="0" applyProtection="0"/>
    <xf numFmtId="0" fontId="86" fillId="41" borderId="18" applyNumberFormat="0" applyAlignment="0" applyProtection="0"/>
    <xf numFmtId="0" fontId="86" fillId="56" borderId="18" applyNumberFormat="0" applyAlignment="0" applyProtection="0"/>
    <xf numFmtId="0" fontId="86" fillId="41" borderId="18" applyNumberFormat="0" applyAlignment="0" applyProtection="0"/>
    <xf numFmtId="0" fontId="86" fillId="41"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26" fillId="0" borderId="0"/>
    <xf numFmtId="0" fontId="1" fillId="0" borderId="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57" borderId="24" applyNumberFormat="0" applyFont="0" applyAlignment="0" applyProtection="0"/>
    <xf numFmtId="0" fontId="26" fillId="57" borderId="24" applyNumberFormat="0" applyFont="0" applyAlignment="0" applyProtection="0"/>
    <xf numFmtId="0" fontId="26" fillId="57" borderId="24" applyNumberFormat="0" applyFont="0" applyAlignment="0" applyProtection="0"/>
    <xf numFmtId="0" fontId="89" fillId="60" borderId="25" applyNumberFormat="0" applyAlignment="0" applyProtection="0"/>
    <xf numFmtId="0" fontId="91" fillId="0" borderId="32" applyNumberFormat="0" applyFill="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89" fillId="54" borderId="2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1" fillId="0" borderId="26" applyNumberFormat="0" applyFill="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9" fillId="60" borderId="1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1" fillId="0" borderId="14">
      <alignment horizontal="left" vertical="center"/>
    </xf>
    <xf numFmtId="10" fontId="30" fillId="34" borderId="37" applyNumberFormat="0" applyBorder="0" applyAlignment="0" applyProtection="0"/>
    <xf numFmtId="0" fontId="86" fillId="56"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4" fillId="54" borderId="18" applyNumberFormat="0" applyAlignment="0" applyProtection="0"/>
    <xf numFmtId="0" fontId="94" fillId="54" borderId="18" applyNumberFormat="0" applyAlignment="0" applyProtection="0"/>
    <xf numFmtId="0" fontId="79" fillId="60" borderId="18" applyNumberFormat="0" applyAlignment="0" applyProtection="0"/>
    <xf numFmtId="0" fontId="79" fillId="60" borderId="18" applyNumberFormat="0" applyAlignment="0" applyProtection="0"/>
    <xf numFmtId="0" fontId="79" fillId="60" borderId="1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1" fillId="0" borderId="14">
      <alignment horizontal="left" vertical="center"/>
    </xf>
    <xf numFmtId="10" fontId="30" fillId="34" borderId="37" applyNumberFormat="0" applyBorder="0" applyAlignment="0" applyProtection="0"/>
    <xf numFmtId="0" fontId="86" fillId="41" borderId="18" applyNumberFormat="0" applyAlignment="0" applyProtection="0"/>
    <xf numFmtId="0" fontId="86" fillId="41" borderId="18" applyNumberFormat="0" applyAlignment="0" applyProtection="0"/>
    <xf numFmtId="0" fontId="86" fillId="56" borderId="18" applyNumberFormat="0" applyAlignment="0" applyProtection="0"/>
    <xf numFmtId="0" fontId="86" fillId="41" borderId="18" applyNumberFormat="0" applyAlignment="0" applyProtection="0"/>
    <xf numFmtId="0" fontId="86" fillId="41"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86" fillId="56" borderId="18" applyNumberForma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79" fillId="60" borderId="18" applyNumberFormat="0" applyAlignment="0" applyProtection="0"/>
    <xf numFmtId="0" fontId="31" fillId="0" borderId="14">
      <alignment horizontal="left" vertical="center"/>
    </xf>
    <xf numFmtId="0" fontId="86" fillId="56" borderId="18" applyNumberFormat="0" applyAlignment="0" applyProtection="0"/>
    <xf numFmtId="0" fontId="94" fillId="54" borderId="18" applyNumberFormat="0" applyAlignment="0" applyProtection="0"/>
    <xf numFmtId="0" fontId="94" fillId="54" borderId="18" applyNumberFormat="0" applyAlignment="0" applyProtection="0"/>
    <xf numFmtId="0" fontId="79" fillId="60" borderId="18" applyNumberFormat="0" applyAlignment="0" applyProtection="0"/>
    <xf numFmtId="0" fontId="79" fillId="60" borderId="18" applyNumberFormat="0" applyAlignment="0" applyProtection="0"/>
    <xf numFmtId="0" fontId="79" fillId="60" borderId="18" applyNumberFormat="0" applyAlignment="0" applyProtection="0"/>
    <xf numFmtId="0" fontId="31" fillId="0" borderId="14">
      <alignment horizontal="left" vertical="center"/>
    </xf>
    <xf numFmtId="0" fontId="86" fillId="41" borderId="18" applyNumberFormat="0" applyAlignment="0" applyProtection="0"/>
    <xf numFmtId="0" fontId="86" fillId="41" borderId="18" applyNumberFormat="0" applyAlignment="0" applyProtection="0"/>
    <xf numFmtId="0" fontId="86" fillId="56" borderId="18" applyNumberFormat="0" applyAlignment="0" applyProtection="0"/>
    <xf numFmtId="0" fontId="86" fillId="41" borderId="18" applyNumberFormat="0" applyAlignment="0" applyProtection="0"/>
    <xf numFmtId="0" fontId="86" fillId="41"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86" fillId="56" borderId="18" applyNumberForma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2" borderId="0" applyNumberFormat="0" applyBorder="0" applyAlignment="0" applyProtection="0"/>
    <xf numFmtId="0" fontId="1" fillId="23"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6" borderId="0" applyNumberFormat="0" applyBorder="0" applyAlignment="0" applyProtection="0"/>
    <xf numFmtId="0" fontId="1" fillId="27" borderId="0" applyNumberFormat="0" applyBorder="0" applyAlignment="0" applyProtection="0"/>
    <xf numFmtId="9" fontId="1"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0" borderId="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39" borderId="0" applyNumberFormat="0" applyBorder="0" applyAlignment="0" applyProtection="0"/>
    <xf numFmtId="0" fontId="58" fillId="42" borderId="0" applyNumberFormat="0" applyBorder="0" applyAlignment="0" applyProtection="0"/>
    <xf numFmtId="0" fontId="58" fillId="45" borderId="0" applyNumberFormat="0" applyBorder="0" applyAlignment="0" applyProtection="0"/>
    <xf numFmtId="0" fontId="59" fillId="46"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53" borderId="0" applyNumberFormat="0" applyBorder="0" applyAlignment="0" applyProtection="0"/>
    <xf numFmtId="0" fontId="60" fillId="37" borderId="0" applyNumberFormat="0" applyBorder="0" applyAlignment="0" applyProtection="0"/>
    <xf numFmtId="164" fontId="31" fillId="0" borderId="2" applyFill="0"/>
    <xf numFmtId="0" fontId="61" fillId="54" borderId="18" applyNumberFormat="0" applyAlignment="0" applyProtection="0"/>
    <xf numFmtId="0" fontId="62" fillId="55" borderId="19"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0" fontId="63" fillId="0" borderId="0" applyNumberFormat="0" applyFill="0" applyBorder="0" applyAlignment="0" applyProtection="0"/>
    <xf numFmtId="0" fontId="64" fillId="38" borderId="0" applyNumberFormat="0" applyBorder="0" applyAlignment="0" applyProtection="0"/>
    <xf numFmtId="0" fontId="135" fillId="68" borderId="0" applyNumberFormat="0" applyFill="0" applyBorder="0" applyAlignment="0" applyProtection="0"/>
    <xf numFmtId="0" fontId="48" fillId="0" borderId="0" applyFont="0" applyFill="0" applyBorder="0" applyAlignment="0" applyProtection="0"/>
    <xf numFmtId="0" fontId="31" fillId="0" borderId="0" applyFont="0" applyFill="0" applyBorder="0" applyAlignment="0" applyProtection="0"/>
    <xf numFmtId="0" fontId="67" fillId="0" borderId="22" applyNumberFormat="0" applyFill="0" applyAlignment="0" applyProtection="0"/>
    <xf numFmtId="0" fontId="67" fillId="0" borderId="0" applyNumberFormat="0" applyFill="0" applyBorder="0" applyAlignment="0" applyProtection="0"/>
    <xf numFmtId="0" fontId="119" fillId="66" borderId="37" applyNumberFormat="0" applyAlignment="0" applyProtection="0"/>
    <xf numFmtId="0" fontId="68" fillId="41" borderId="18" applyNumberFormat="0" applyAlignment="0" applyProtection="0"/>
    <xf numFmtId="0" fontId="69" fillId="0" borderId="23" applyNumberFormat="0" applyFill="0" applyAlignment="0" applyProtection="0"/>
    <xf numFmtId="0" fontId="70" fillId="56" borderId="0" applyNumberFormat="0" applyBorder="0" applyAlignment="0" applyProtection="0"/>
    <xf numFmtId="0" fontId="93" fillId="0" borderId="0"/>
    <xf numFmtId="0" fontId="4" fillId="57" borderId="24" applyNumberFormat="0" applyFont="0" applyAlignment="0" applyProtection="0"/>
    <xf numFmtId="0" fontId="72" fillId="54" borderId="25" applyNumberFormat="0" applyAlignment="0" applyProtection="0"/>
    <xf numFmtId="231" fontId="123" fillId="0" borderId="0"/>
    <xf numFmtId="9" fontId="4" fillId="0" borderId="0" applyFont="0" applyFill="0" applyBorder="0" applyAlignment="0" applyProtection="0"/>
    <xf numFmtId="268" fontId="102" fillId="0" borderId="0" applyFont="0" applyFill="0" applyBorder="0" applyAlignment="0" applyProtection="0"/>
    <xf numFmtId="9" fontId="4" fillId="0" borderId="0" applyFont="0" applyFill="0" applyBorder="0" applyAlignment="0" applyProtection="0"/>
    <xf numFmtId="0" fontId="23" fillId="0" borderId="37" applyNumberFormat="0" applyFont="0" applyBorder="0">
      <alignment horizontal="right"/>
    </xf>
    <xf numFmtId="238" fontId="129" fillId="0" borderId="14" applyNumberFormat="0" applyFont="0" applyFill="0" applyAlignment="0" applyProtection="0"/>
    <xf numFmtId="0" fontId="4" fillId="0" borderId="2" applyNumberFormat="0" applyFont="0" applyFill="0" applyAlignment="0" applyProtection="0"/>
    <xf numFmtId="0" fontId="4" fillId="0" borderId="0" applyFont="0" applyFill="0" applyBorder="0" applyAlignment="0" applyProtection="0"/>
    <xf numFmtId="0" fontId="75" fillId="0" borderId="0" applyNumberFormat="0" applyFill="0" applyBorder="0" applyAlignment="0" applyProtection="0"/>
    <xf numFmtId="267" fontId="112" fillId="0" borderId="14" applyFont="0" applyFill="0" applyBorder="0" applyAlignment="0" applyProtection="0">
      <alignment horizontal="right"/>
      <protection locked="0"/>
    </xf>
    <xf numFmtId="164" fontId="3" fillId="0" borderId="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40" fillId="0" borderId="0"/>
    <xf numFmtId="180" fontId="4" fillId="62" borderId="0" applyNumberFormat="0" applyFill="0" applyBorder="0" applyAlignment="0" applyProtection="0">
      <alignment horizontal="right" vertical="center"/>
    </xf>
    <xf numFmtId="0" fontId="4" fillId="0" borderId="1" applyNumberFormat="0" applyFont="0" applyFill="0" applyAlignment="0" applyProtection="0"/>
    <xf numFmtId="0" fontId="105" fillId="0" borderId="0"/>
    <xf numFmtId="164" fontId="30" fillId="0" borderId="0" applyFill="0"/>
    <xf numFmtId="164" fontId="30" fillId="0" borderId="0">
      <alignment horizontal="center"/>
    </xf>
    <xf numFmtId="0" fontId="30" fillId="0" borderId="0" applyFill="0">
      <alignment horizontal="center"/>
    </xf>
    <xf numFmtId="39" fontId="4" fillId="0" borderId="0" applyFont="0" applyFill="0" applyBorder="0" applyAlignment="0" applyProtection="0"/>
    <xf numFmtId="0" fontId="4" fillId="0" borderId="1" applyNumberFormat="0" applyFont="0" applyFill="0" applyBorder="0" applyProtection="0">
      <alignment horizontal="centerContinuous"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205" fontId="4" fillId="0" borderId="0" applyFont="0" applyFill="0" applyBorder="0" applyAlignment="0" applyProtection="0"/>
    <xf numFmtId="7" fontId="30" fillId="0" borderId="0" applyFont="0" applyFill="0" applyBorder="0" applyAlignment="0" applyProtection="0"/>
    <xf numFmtId="0" fontId="30" fillId="0" borderId="0" applyFont="0" applyFill="0" applyBorder="0" applyAlignment="0" applyProtection="0"/>
    <xf numFmtId="0" fontId="31" fillId="0" borderId="0" applyFont="0" applyFill="0" applyBorder="0" applyAlignment="0" applyProtection="0"/>
    <xf numFmtId="225" fontId="4" fillId="0" borderId="0" applyFont="0" applyFill="0" applyBorder="0" applyAlignment="0" applyProtection="0"/>
    <xf numFmtId="226" fontId="4" fillId="0" borderId="0" applyFont="0" applyFill="0" applyBorder="0" applyAlignment="0" applyProtection="0"/>
    <xf numFmtId="227" fontId="4" fillId="0" borderId="0" applyFont="0" applyFill="0" applyBorder="0" applyAlignment="0" applyProtection="0"/>
    <xf numFmtId="228" fontId="4" fillId="0" borderId="0" applyFont="0" applyFill="0" applyBorder="0" applyAlignment="0" applyProtection="0"/>
    <xf numFmtId="229" fontId="4" fillId="0" borderId="0" applyFont="0" applyFill="0" applyBorder="0" applyAlignment="0" applyProtection="0"/>
    <xf numFmtId="0" fontId="93" fillId="0" borderId="0"/>
    <xf numFmtId="0" fontId="4" fillId="0" borderId="0"/>
    <xf numFmtId="0" fontId="4" fillId="0" borderId="0"/>
    <xf numFmtId="230" fontId="4" fillId="0" borderId="0" applyFont="0" applyFill="0" applyBorder="0" applyAlignment="0" applyProtection="0"/>
    <xf numFmtId="230" fontId="4" fillId="0" borderId="0" applyFont="0" applyFill="0" applyBorder="0" applyAlignment="0" applyProtection="0"/>
    <xf numFmtId="230" fontId="4" fillId="0" borderId="0" applyFont="0" applyFill="0" applyBorder="0" applyAlignment="0" applyProtection="0"/>
    <xf numFmtId="230" fontId="4" fillId="0" borderId="0" applyFont="0" applyFill="0" applyBorder="0" applyAlignment="0" applyProtection="0"/>
    <xf numFmtId="233" fontId="93" fillId="0" borderId="0"/>
    <xf numFmtId="233" fontId="93" fillId="0" borderId="0"/>
    <xf numFmtId="0" fontId="93" fillId="0" borderId="0"/>
    <xf numFmtId="233" fontId="93" fillId="0" borderId="0"/>
    <xf numFmtId="233" fontId="93" fillId="0" borderId="0"/>
    <xf numFmtId="0" fontId="93" fillId="0" borderId="0"/>
    <xf numFmtId="0" fontId="93" fillId="0" borderId="0"/>
    <xf numFmtId="234" fontId="93" fillId="0" borderId="0"/>
    <xf numFmtId="172" fontId="93" fillId="0" borderId="0"/>
    <xf numFmtId="235" fontId="93" fillId="0" borderId="0"/>
    <xf numFmtId="234" fontId="93" fillId="0" borderId="0"/>
    <xf numFmtId="172" fontId="93" fillId="0" borderId="0"/>
    <xf numFmtId="236" fontId="93" fillId="0" borderId="0"/>
    <xf numFmtId="236" fontId="93" fillId="0" borderId="0"/>
    <xf numFmtId="237" fontId="93" fillId="0" borderId="0"/>
    <xf numFmtId="235" fontId="93" fillId="0" borderId="0"/>
    <xf numFmtId="173" fontId="93" fillId="0" borderId="0"/>
    <xf numFmtId="237" fontId="93" fillId="0" borderId="0"/>
    <xf numFmtId="237" fontId="93" fillId="0" borderId="0"/>
    <xf numFmtId="0" fontId="93" fillId="0" borderId="0"/>
    <xf numFmtId="230" fontId="4" fillId="0" borderId="0" applyFont="0" applyFill="0" applyBorder="0" applyAlignment="0" applyProtection="0"/>
    <xf numFmtId="230" fontId="4" fillId="0" borderId="0" applyFont="0" applyFill="0" applyBorder="0" applyAlignment="0" applyProtection="0"/>
    <xf numFmtId="230" fontId="4" fillId="0" borderId="0" applyFont="0" applyFill="0" applyBorder="0" applyAlignment="0" applyProtection="0"/>
    <xf numFmtId="230" fontId="4" fillId="0" borderId="0" applyFont="0" applyFill="0" applyBorder="0" applyAlignment="0" applyProtection="0"/>
    <xf numFmtId="234" fontId="93" fillId="0" borderId="0"/>
    <xf numFmtId="172" fontId="93" fillId="0" borderId="0"/>
    <xf numFmtId="235" fontId="93" fillId="0" borderId="0"/>
    <xf numFmtId="234" fontId="93" fillId="0" borderId="0"/>
    <xf numFmtId="172" fontId="93" fillId="0" borderId="0"/>
    <xf numFmtId="236" fontId="93" fillId="0" borderId="0"/>
    <xf numFmtId="236" fontId="93" fillId="0" borderId="0"/>
    <xf numFmtId="237" fontId="93" fillId="0" borderId="0"/>
    <xf numFmtId="235" fontId="93" fillId="0" borderId="0"/>
    <xf numFmtId="173" fontId="93" fillId="0" borderId="0"/>
    <xf numFmtId="237" fontId="93" fillId="0" borderId="0"/>
    <xf numFmtId="237" fontId="93" fillId="0" borderId="0"/>
    <xf numFmtId="24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5" fillId="0" borderId="0"/>
    <xf numFmtId="0" fontId="4" fillId="0" borderId="2" applyNumberFormat="0" applyFont="0" applyFill="0" applyAlignment="0" applyProtection="0"/>
    <xf numFmtId="41" fontId="4" fillId="0" borderId="0" applyFont="0" applyFill="0" applyBorder="0" applyAlignment="0" applyProtection="0"/>
  </cellStyleXfs>
  <cellXfs count="223">
    <xf numFmtId="0" fontId="0" fillId="0" borderId="0" xfId="0"/>
    <xf numFmtId="164" fontId="5" fillId="0" borderId="0" xfId="0" applyNumberFormat="1" applyFont="1" applyAlignment="1"/>
    <xf numFmtId="164" fontId="5" fillId="0" borderId="0" xfId="0" applyNumberFormat="1" applyFont="1" applyBorder="1" applyAlignment="1">
      <alignment horizontal="center"/>
    </xf>
    <xf numFmtId="164" fontId="5" fillId="0" borderId="0" xfId="0" applyNumberFormat="1" applyFont="1" applyFill="1" applyBorder="1" applyAlignment="1">
      <alignment horizontal="center"/>
    </xf>
    <xf numFmtId="164" fontId="5" fillId="0" borderId="1" xfId="0" applyNumberFormat="1" applyFont="1" applyBorder="1" applyAlignment="1">
      <alignment horizontal="center"/>
    </xf>
    <xf numFmtId="164" fontId="6" fillId="0" borderId="0" xfId="3" applyFont="1" applyFill="1" applyBorder="1" applyAlignment="1"/>
    <xf numFmtId="164" fontId="5" fillId="0" borderId="0" xfId="0" applyNumberFormat="1" applyFont="1" applyBorder="1" applyAlignment="1">
      <alignment horizontal="left"/>
    </xf>
    <xf numFmtId="164" fontId="6" fillId="0" borderId="0" xfId="116" applyFont="1" applyFill="1" applyBorder="1" applyAlignment="1">
      <alignment vertical="center"/>
    </xf>
    <xf numFmtId="164" fontId="6" fillId="0" borderId="0" xfId="0" applyNumberFormat="1" applyFont="1" applyAlignment="1"/>
    <xf numFmtId="164" fontId="6" fillId="0" borderId="0" xfId="0" quotePrefix="1" applyNumberFormat="1" applyFont="1" applyAlignment="1">
      <alignment horizontal="center"/>
    </xf>
    <xf numFmtId="0" fontId="6" fillId="0" borderId="0" xfId="1" applyNumberFormat="1" applyFont="1" applyAlignment="1">
      <alignment horizontal="center"/>
    </xf>
    <xf numFmtId="166" fontId="6" fillId="0" borderId="0" xfId="1" applyNumberFormat="1" applyFont="1" applyBorder="1" applyAlignment="1"/>
    <xf numFmtId="166" fontId="6" fillId="0" borderId="0" xfId="1" applyNumberFormat="1" applyFont="1" applyAlignment="1"/>
    <xf numFmtId="164" fontId="6" fillId="0" borderId="0" xfId="116" applyFont="1" applyFill="1" applyBorder="1" applyAlignment="1"/>
    <xf numFmtId="0" fontId="6" fillId="0" borderId="0" xfId="0" applyFont="1"/>
    <xf numFmtId="166" fontId="6" fillId="0" borderId="0" xfId="1" applyNumberFormat="1" applyFont="1" applyBorder="1" applyAlignment="1">
      <alignment horizontal="center"/>
    </xf>
    <xf numFmtId="9" fontId="6" fillId="0" borderId="0" xfId="2" applyFont="1" applyAlignment="1"/>
    <xf numFmtId="269" fontId="6" fillId="0" borderId="0" xfId="2" applyNumberFormat="1" applyFont="1"/>
    <xf numFmtId="1" fontId="6" fillId="0" borderId="0" xfId="3" applyNumberFormat="1" applyFont="1" applyFill="1" applyBorder="1" applyAlignment="1"/>
    <xf numFmtId="1" fontId="6" fillId="0" borderId="0" xfId="116" applyNumberFormat="1" applyFont="1" applyFill="1" applyBorder="1" applyAlignment="1"/>
    <xf numFmtId="1" fontId="6" fillId="0" borderId="0" xfId="116" applyNumberFormat="1" applyFont="1" applyFill="1" applyBorder="1" applyAlignment="1">
      <alignment vertical="center"/>
    </xf>
    <xf numFmtId="166" fontId="6" fillId="0" borderId="0" xfId="1" applyNumberFormat="1" applyFont="1" applyFill="1" applyBorder="1" applyAlignment="1">
      <alignment horizontal="center"/>
    </xf>
    <xf numFmtId="0" fontId="0" fillId="0" borderId="0" xfId="0" applyAlignment="1">
      <alignment horizontal="center"/>
    </xf>
    <xf numFmtId="269" fontId="0" fillId="0" borderId="0" xfId="2" applyNumberFormat="1" applyFont="1" applyFill="1"/>
    <xf numFmtId="0" fontId="2" fillId="0" borderId="0" xfId="0" applyFont="1"/>
    <xf numFmtId="0" fontId="21" fillId="0" borderId="0" xfId="0" applyFont="1"/>
    <xf numFmtId="0" fontId="2" fillId="0" borderId="15" xfId="0" applyFont="1" applyBorder="1" applyAlignment="1">
      <alignment horizontal="center"/>
    </xf>
    <xf numFmtId="0" fontId="2" fillId="0" borderId="15" xfId="0" applyFont="1" applyBorder="1" applyAlignment="1">
      <alignment horizontal="center" wrapText="1"/>
    </xf>
    <xf numFmtId="0" fontId="5" fillId="0" borderId="15" xfId="0" applyFont="1" applyFill="1" applyBorder="1" applyAlignment="1">
      <alignment horizontal="center" wrapText="1"/>
    </xf>
    <xf numFmtId="269" fontId="6" fillId="0" borderId="0" xfId="2" applyNumberFormat="1" applyFont="1" applyFill="1"/>
    <xf numFmtId="270" fontId="0" fillId="0" borderId="0" xfId="0" applyNumberFormat="1"/>
    <xf numFmtId="0" fontId="0" fillId="0" borderId="1" xfId="0" applyBorder="1"/>
    <xf numFmtId="269" fontId="6" fillId="0" borderId="1" xfId="2" applyNumberFormat="1" applyFont="1" applyFill="1" applyBorder="1"/>
    <xf numFmtId="0" fontId="0" fillId="0" borderId="0" xfId="0" applyAlignment="1">
      <alignment horizontal="right"/>
    </xf>
    <xf numFmtId="269" fontId="0" fillId="0" borderId="0" xfId="0" applyNumberFormat="1" applyFill="1"/>
    <xf numFmtId="1" fontId="0" fillId="0" borderId="0" xfId="0" applyNumberFormat="1"/>
    <xf numFmtId="1" fontId="6" fillId="0" borderId="0" xfId="0" applyNumberFormat="1" applyFont="1" applyFill="1"/>
    <xf numFmtId="0" fontId="6" fillId="0" borderId="0" xfId="0" applyFont="1" applyAlignment="1">
      <alignment horizontal="center"/>
    </xf>
    <xf numFmtId="271" fontId="6" fillId="0" borderId="0" xfId="2" quotePrefix="1" applyNumberFormat="1" applyFont="1" applyAlignment="1"/>
    <xf numFmtId="271" fontId="6" fillId="0" borderId="0" xfId="2" applyNumberFormat="1" applyFont="1" applyAlignment="1"/>
    <xf numFmtId="166" fontId="6" fillId="69" borderId="0" xfId="1" applyNumberFormat="1" applyFont="1" applyFill="1" applyBorder="1" applyAlignment="1">
      <alignment horizontal="left" indent="1"/>
    </xf>
    <xf numFmtId="166" fontId="6" fillId="69" borderId="0" xfId="1" applyNumberFormat="1" applyFont="1" applyFill="1" applyBorder="1" applyAlignment="1">
      <alignment horizontal="center"/>
    </xf>
    <xf numFmtId="164" fontId="6" fillId="0" borderId="0" xfId="0" applyNumberFormat="1" applyFont="1" applyAlignment="1">
      <alignment horizontal="center"/>
    </xf>
    <xf numFmtId="164" fontId="5" fillId="69" borderId="0" xfId="0" applyNumberFormat="1" applyFont="1" applyFill="1" applyBorder="1" applyAlignment="1">
      <alignment horizontal="center"/>
    </xf>
    <xf numFmtId="164" fontId="6" fillId="0" borderId="0" xfId="0" applyNumberFormat="1" applyFont="1" applyBorder="1" applyAlignment="1">
      <alignment horizontal="center"/>
    </xf>
    <xf numFmtId="164" fontId="5" fillId="0" borderId="38" xfId="0" applyNumberFormat="1" applyFont="1" applyBorder="1" applyAlignment="1"/>
    <xf numFmtId="164" fontId="5" fillId="0" borderId="39" xfId="0" applyNumberFormat="1" applyFont="1" applyBorder="1" applyAlignment="1">
      <alignment horizontal="center"/>
    </xf>
    <xf numFmtId="164" fontId="5" fillId="0" borderId="39" xfId="0" applyNumberFormat="1" applyFont="1" applyFill="1" applyBorder="1" applyAlignment="1">
      <alignment horizontal="center"/>
    </xf>
    <xf numFmtId="164" fontId="5" fillId="0" borderId="40" xfId="0" applyNumberFormat="1" applyFont="1" applyFill="1" applyBorder="1" applyAlignment="1">
      <alignment horizontal="center"/>
    </xf>
    <xf numFmtId="164" fontId="5" fillId="0" borderId="33" xfId="0" applyNumberFormat="1" applyFont="1" applyBorder="1" applyAlignment="1"/>
    <xf numFmtId="164" fontId="5" fillId="0" borderId="34" xfId="0" applyNumberFormat="1" applyFont="1" applyFill="1" applyBorder="1" applyAlignment="1">
      <alignment horizontal="center"/>
    </xf>
    <xf numFmtId="164" fontId="5" fillId="0" borderId="41" xfId="0" applyNumberFormat="1" applyFont="1" applyBorder="1" applyAlignment="1"/>
    <xf numFmtId="164" fontId="6" fillId="0" borderId="1" xfId="0" applyNumberFormat="1" applyFont="1" applyBorder="1" applyAlignment="1">
      <alignment horizontal="center"/>
    </xf>
    <xf numFmtId="0" fontId="2" fillId="0" borderId="1" xfId="0" applyNumberFormat="1" applyFont="1" applyBorder="1" applyAlignment="1">
      <alignment horizontal="center"/>
    </xf>
    <xf numFmtId="0" fontId="2" fillId="0" borderId="0" xfId="0" applyNumberFormat="1" applyFont="1" applyBorder="1" applyAlignment="1">
      <alignment horizontal="center"/>
    </xf>
    <xf numFmtId="0" fontId="2" fillId="0" borderId="34" xfId="0" applyNumberFormat="1" applyFont="1" applyBorder="1" applyAlignment="1">
      <alignment horizontal="center"/>
    </xf>
    <xf numFmtId="0" fontId="2" fillId="0" borderId="42" xfId="0" applyNumberFormat="1" applyFont="1" applyFill="1" applyBorder="1" applyAlignment="1">
      <alignment horizontal="center"/>
    </xf>
    <xf numFmtId="0" fontId="2" fillId="0" borderId="33" xfId="0" applyNumberFormat="1" applyFont="1" applyBorder="1" applyAlignment="1">
      <alignment horizontal="center"/>
    </xf>
    <xf numFmtId="0" fontId="2" fillId="0" borderId="41" xfId="0" applyNumberFormat="1" applyFont="1" applyBorder="1" applyAlignment="1">
      <alignment horizontal="center"/>
    </xf>
    <xf numFmtId="164" fontId="6" fillId="0" borderId="38" xfId="0" applyNumberFormat="1" applyFont="1" applyBorder="1" applyAlignment="1"/>
    <xf numFmtId="164" fontId="6" fillId="0" borderId="39" xfId="0" quotePrefix="1" applyNumberFormat="1" applyFont="1" applyBorder="1" applyAlignment="1">
      <alignment horizontal="center"/>
    </xf>
    <xf numFmtId="164" fontId="5" fillId="0" borderId="39" xfId="0" quotePrefix="1" applyNumberFormat="1" applyFont="1" applyBorder="1" applyAlignment="1">
      <alignment horizontal="center"/>
    </xf>
    <xf numFmtId="164" fontId="6" fillId="0" borderId="40" xfId="0" quotePrefix="1" applyNumberFormat="1" applyFont="1" applyBorder="1" applyAlignment="1">
      <alignment horizontal="center"/>
    </xf>
    <xf numFmtId="164" fontId="6" fillId="0" borderId="33" xfId="0" applyNumberFormat="1" applyFont="1" applyBorder="1" applyAlignment="1"/>
    <xf numFmtId="164" fontId="5" fillId="0" borderId="0" xfId="0" quotePrefix="1" applyNumberFormat="1" applyFont="1" applyBorder="1" applyAlignment="1">
      <alignment horizontal="center"/>
    </xf>
    <xf numFmtId="164" fontId="6" fillId="0" borderId="0" xfId="0" applyNumberFormat="1" applyFont="1" applyBorder="1" applyAlignment="1"/>
    <xf numFmtId="0" fontId="2" fillId="0" borderId="34" xfId="0" applyNumberFormat="1" applyFont="1" applyBorder="1"/>
    <xf numFmtId="1" fontId="6" fillId="0" borderId="33" xfId="0" applyNumberFormat="1" applyFont="1" applyBorder="1" applyAlignment="1">
      <alignment horizontal="center"/>
    </xf>
    <xf numFmtId="0" fontId="6" fillId="0" borderId="33" xfId="1" applyNumberFormat="1" applyFont="1" applyBorder="1" applyAlignment="1">
      <alignment horizontal="center"/>
    </xf>
    <xf numFmtId="166" fontId="6" fillId="0" borderId="34" xfId="1" applyNumberFormat="1" applyFont="1" applyBorder="1" applyAlignment="1"/>
    <xf numFmtId="0" fontId="6" fillId="0" borderId="41" xfId="1" applyNumberFormat="1" applyFont="1" applyBorder="1" applyAlignment="1">
      <alignment horizontal="center"/>
    </xf>
    <xf numFmtId="164" fontId="6" fillId="0" borderId="1" xfId="116" applyFont="1" applyFill="1" applyBorder="1" applyAlignment="1">
      <alignment vertical="center"/>
    </xf>
    <xf numFmtId="1" fontId="6" fillId="0" borderId="1" xfId="116" applyNumberFormat="1" applyFont="1" applyFill="1" applyBorder="1" applyAlignment="1">
      <alignment vertical="center"/>
    </xf>
    <xf numFmtId="166" fontId="6" fillId="69" borderId="1" xfId="1" applyNumberFormat="1" applyFont="1" applyFill="1" applyBorder="1" applyAlignment="1">
      <alignment horizontal="center"/>
    </xf>
    <xf numFmtId="166" fontId="6" fillId="0" borderId="1" xfId="1" applyNumberFormat="1" applyFont="1" applyBorder="1" applyAlignment="1">
      <alignment horizontal="center"/>
    </xf>
    <xf numFmtId="166" fontId="6" fillId="0" borderId="1" xfId="1" applyNumberFormat="1" applyFont="1" applyBorder="1" applyAlignment="1"/>
    <xf numFmtId="166" fontId="6" fillId="0" borderId="42" xfId="1" applyNumberFormat="1" applyFont="1" applyBorder="1" applyAlignment="1"/>
    <xf numFmtId="166" fontId="6" fillId="0" borderId="1" xfId="1" applyNumberFormat="1" applyFont="1" applyFill="1" applyBorder="1" applyAlignment="1">
      <alignment horizontal="center"/>
    </xf>
    <xf numFmtId="0" fontId="1" fillId="0" borderId="0" xfId="1201"/>
    <xf numFmtId="1" fontId="137" fillId="0" borderId="0" xfId="0" applyNumberFormat="1" applyFont="1" applyAlignment="1">
      <alignment horizontal="center"/>
    </xf>
    <xf numFmtId="165" fontId="6" fillId="0" borderId="0" xfId="1" applyNumberFormat="1" applyFont="1" applyFill="1" applyBorder="1" applyAlignment="1"/>
    <xf numFmtId="164" fontId="6" fillId="0" borderId="1" xfId="0" applyNumberFormat="1" applyFont="1" applyBorder="1" applyAlignment="1">
      <alignment horizontal="center" wrapText="1"/>
    </xf>
    <xf numFmtId="165" fontId="6" fillId="0" borderId="0" xfId="2" applyNumberFormat="1" applyFont="1" applyAlignment="1"/>
    <xf numFmtId="164" fontId="101" fillId="0" borderId="0" xfId="3" applyFont="1" applyFill="1" applyBorder="1" applyAlignment="1"/>
    <xf numFmtId="164" fontId="3" fillId="0" borderId="0" xfId="3" applyFill="1" applyBorder="1" applyAlignment="1"/>
    <xf numFmtId="164" fontId="101" fillId="0" borderId="0" xfId="3" applyFont="1" applyFill="1" applyBorder="1" applyAlignment="1">
      <alignment horizontal="right"/>
    </xf>
    <xf numFmtId="164" fontId="3" fillId="0" borderId="0" xfId="3" applyFill="1" applyBorder="1" applyAlignment="1">
      <alignment horizontal="right"/>
    </xf>
    <xf numFmtId="0" fontId="22" fillId="0" borderId="0" xfId="3" applyNumberFormat="1" applyFont="1" applyFill="1" applyBorder="1" applyAlignment="1" applyProtection="1">
      <protection locked="0"/>
    </xf>
    <xf numFmtId="0" fontId="22" fillId="0" borderId="0" xfId="3" applyNumberFormat="1" applyFont="1" applyFill="1" applyBorder="1" applyAlignment="1" applyProtection="1">
      <alignment horizontal="left"/>
      <protection locked="0"/>
    </xf>
    <xf numFmtId="0" fontId="22" fillId="0" borderId="0" xfId="3" applyNumberFormat="1" applyFont="1" applyFill="1" applyBorder="1" applyProtection="1">
      <protection locked="0"/>
    </xf>
    <xf numFmtId="0" fontId="22" fillId="0" borderId="0" xfId="3" applyNumberFormat="1" applyFont="1" applyFill="1" applyBorder="1"/>
    <xf numFmtId="0" fontId="22" fillId="0" borderId="0" xfId="3" applyNumberFormat="1" applyFont="1" applyFill="1" applyBorder="1" applyAlignment="1" applyProtection="1">
      <alignment horizontal="right"/>
      <protection locked="0"/>
    </xf>
    <xf numFmtId="0" fontId="3" fillId="0" borderId="0" xfId="3" applyNumberFormat="1" applyFont="1" applyFill="1" applyBorder="1"/>
    <xf numFmtId="0" fontId="140" fillId="0" borderId="0" xfId="3" applyNumberFormat="1" applyFont="1" applyFill="1" applyBorder="1"/>
    <xf numFmtId="164" fontId="3" fillId="0" borderId="0" xfId="3" applyFont="1" applyFill="1" applyBorder="1" applyAlignment="1"/>
    <xf numFmtId="3" fontId="22" fillId="0" borderId="0" xfId="3" applyNumberFormat="1" applyFont="1" applyFill="1" applyBorder="1" applyAlignment="1"/>
    <xf numFmtId="0" fontId="140" fillId="0" borderId="0" xfId="3" applyNumberFormat="1" applyFont="1" applyFill="1" applyBorder="1" applyAlignment="1">
      <alignment horizontal="center"/>
    </xf>
    <xf numFmtId="0" fontId="3" fillId="0" borderId="0" xfId="3" applyNumberFormat="1" applyFill="1" applyBorder="1" applyAlignment="1" applyProtection="1">
      <alignment horizontal="center"/>
      <protection locked="0"/>
    </xf>
    <xf numFmtId="49" fontId="22" fillId="70" borderId="0" xfId="3" applyNumberFormat="1" applyFont="1" applyFill="1" applyBorder="1" applyAlignment="1">
      <alignment horizontal="center"/>
    </xf>
    <xf numFmtId="49" fontId="22" fillId="0" borderId="0" xfId="3" applyNumberFormat="1" applyFont="1" applyFill="1" applyBorder="1"/>
    <xf numFmtId="3" fontId="22" fillId="0" borderId="0" xfId="3" applyNumberFormat="1" applyFont="1" applyFill="1" applyBorder="1"/>
    <xf numFmtId="0" fontId="22" fillId="0" borderId="0" xfId="3" applyNumberFormat="1" applyFont="1" applyFill="1" applyBorder="1" applyAlignment="1">
      <alignment horizontal="center"/>
    </xf>
    <xf numFmtId="49" fontId="22" fillId="0" borderId="0" xfId="3" applyNumberFormat="1" applyFont="1" applyFill="1" applyBorder="1" applyAlignment="1">
      <alignment horizontal="center"/>
    </xf>
    <xf numFmtId="3" fontId="3" fillId="0" borderId="0" xfId="3" applyNumberFormat="1" applyFont="1" applyFill="1" applyBorder="1" applyAlignment="1"/>
    <xf numFmtId="0" fontId="3" fillId="0" borderId="0" xfId="3" applyNumberFormat="1" applyFont="1" applyFill="1" applyBorder="1" applyAlignment="1"/>
    <xf numFmtId="0" fontId="22" fillId="0" borderId="0" xfId="3" applyNumberFormat="1" applyFont="1" applyFill="1" applyBorder="1" applyAlignment="1"/>
    <xf numFmtId="3" fontId="31" fillId="0" borderId="0" xfId="3" applyNumberFormat="1" applyFont="1" applyFill="1" applyBorder="1" applyAlignment="1">
      <alignment horizontal="center"/>
    </xf>
    <xf numFmtId="0" fontId="3" fillId="0" borderId="0" xfId="3" applyNumberFormat="1" applyFont="1" applyFill="1" applyBorder="1" applyAlignment="1">
      <alignment horizontal="center"/>
    </xf>
    <xf numFmtId="164" fontId="31" fillId="0" borderId="0" xfId="3" applyFont="1" applyFill="1" applyBorder="1" applyAlignment="1">
      <alignment horizontal="center"/>
    </xf>
    <xf numFmtId="0" fontId="31" fillId="0" borderId="0" xfId="3" applyNumberFormat="1" applyFont="1" applyFill="1" applyBorder="1" applyAlignment="1" applyProtection="1">
      <alignment horizontal="center"/>
      <protection locked="0"/>
    </xf>
    <xf numFmtId="0" fontId="141" fillId="0" borderId="0" xfId="3" applyNumberFormat="1" applyFont="1" applyFill="1" applyBorder="1" applyAlignment="1">
      <alignment horizontal="center"/>
    </xf>
    <xf numFmtId="0" fontId="31" fillId="0" borderId="0" xfId="3" applyNumberFormat="1" applyFont="1" applyFill="1" applyBorder="1" applyAlignment="1"/>
    <xf numFmtId="0" fontId="142" fillId="0" borderId="0" xfId="3" applyNumberFormat="1" applyFont="1" applyFill="1" applyBorder="1" applyAlignment="1" applyProtection="1">
      <alignment horizontal="center"/>
      <protection locked="0"/>
    </xf>
    <xf numFmtId="3" fontId="3" fillId="0" borderId="0" xfId="3" applyNumberFormat="1" applyFill="1" applyBorder="1" applyAlignment="1">
      <alignment horizontal="center"/>
    </xf>
    <xf numFmtId="3" fontId="22" fillId="0" borderId="0" xfId="3" applyNumberFormat="1" applyFont="1" applyFill="1" applyBorder="1" applyAlignment="1">
      <alignment horizontal="center"/>
    </xf>
    <xf numFmtId="3" fontId="22" fillId="70" borderId="0" xfId="3" applyNumberFormat="1" applyFont="1" applyFill="1" applyBorder="1" applyAlignment="1"/>
    <xf numFmtId="10" fontId="22" fillId="0" borderId="0" xfId="3" applyNumberFormat="1" applyFont="1" applyFill="1" applyBorder="1" applyAlignment="1"/>
    <xf numFmtId="10" fontId="0" fillId="0" borderId="0" xfId="119" applyNumberFormat="1" applyFont="1" applyFill="1" applyBorder="1" applyAlignment="1"/>
    <xf numFmtId="10" fontId="31" fillId="0" borderId="0" xfId="3" applyNumberFormat="1" applyFont="1" applyFill="1" applyBorder="1" applyAlignment="1"/>
    <xf numFmtId="3" fontId="141" fillId="0" borderId="0" xfId="3" applyNumberFormat="1" applyFont="1" applyFill="1" applyBorder="1" applyAlignment="1"/>
    <xf numFmtId="272" fontId="31" fillId="0" borderId="0" xfId="3" applyNumberFormat="1" applyFont="1" applyFill="1" applyBorder="1" applyAlignment="1"/>
    <xf numFmtId="49" fontId="3" fillId="0" borderId="0" xfId="3" applyNumberFormat="1" applyFont="1" applyFill="1" applyBorder="1" applyAlignment="1">
      <alignment horizontal="center"/>
    </xf>
    <xf numFmtId="164" fontId="22" fillId="0" borderId="0" xfId="3" applyFont="1" applyFill="1" applyBorder="1" applyAlignment="1">
      <alignment horizontal="center"/>
    </xf>
    <xf numFmtId="49" fontId="3" fillId="0" borderId="0" xfId="3" applyNumberFormat="1" applyFill="1" applyBorder="1" applyAlignment="1">
      <alignment horizontal="center"/>
    </xf>
    <xf numFmtId="0" fontId="31" fillId="0" borderId="0" xfId="3" applyNumberFormat="1" applyFont="1" applyFill="1" applyBorder="1" applyAlignment="1">
      <alignment horizontal="center"/>
    </xf>
    <xf numFmtId="3" fontId="3" fillId="0" borderId="0" xfId="3" applyNumberFormat="1" applyFont="1" applyFill="1" applyBorder="1" applyAlignment="1">
      <alignment horizontal="center"/>
    </xf>
    <xf numFmtId="49" fontId="141" fillId="0" borderId="0" xfId="3" applyNumberFormat="1" applyFont="1" applyFill="1" applyBorder="1" applyAlignment="1">
      <alignment horizontal="center"/>
    </xf>
    <xf numFmtId="164" fontId="141" fillId="0" borderId="0" xfId="3" applyFont="1" applyFill="1" applyBorder="1" applyAlignment="1"/>
    <xf numFmtId="3" fontId="31" fillId="0" borderId="0" xfId="3" applyNumberFormat="1" applyFont="1" applyFill="1" applyBorder="1" applyAlignment="1"/>
    <xf numFmtId="10" fontId="31" fillId="0" borderId="0" xfId="119" applyNumberFormat="1" applyFont="1" applyFill="1" applyBorder="1" applyAlignment="1"/>
    <xf numFmtId="0" fontId="3" fillId="0" borderId="0" xfId="3" applyNumberFormat="1" applyFont="1" applyFill="1" applyBorder="1" applyAlignment="1">
      <alignment horizontal="fill"/>
    </xf>
    <xf numFmtId="164" fontId="143" fillId="0" borderId="0" xfId="3" applyFont="1" applyFill="1" applyBorder="1" applyAlignment="1"/>
    <xf numFmtId="3" fontId="144" fillId="0" borderId="0" xfId="3" applyNumberFormat="1" applyFont="1" applyFill="1" applyBorder="1" applyAlignment="1"/>
    <xf numFmtId="273" fontId="22" fillId="0" borderId="0" xfId="3" applyNumberFormat="1" applyFont="1" applyFill="1" applyBorder="1" applyAlignment="1">
      <alignment horizontal="center"/>
    </xf>
    <xf numFmtId="10" fontId="22" fillId="0" borderId="0" xfId="119" applyNumberFormat="1" applyFont="1" applyFill="1" applyBorder="1" applyAlignment="1"/>
    <xf numFmtId="172" fontId="3" fillId="0" borderId="0" xfId="3" applyNumberFormat="1" applyFill="1" applyBorder="1" applyAlignment="1"/>
    <xf numFmtId="0" fontId="144" fillId="0" borderId="0" xfId="3" applyNumberFormat="1" applyFont="1" applyFill="1" applyBorder="1"/>
    <xf numFmtId="0" fontId="141" fillId="0" borderId="0" xfId="4" applyNumberFormat="1" applyFont="1" applyFill="1" applyBorder="1" applyAlignment="1">
      <alignment horizontal="center"/>
    </xf>
    <xf numFmtId="10" fontId="0" fillId="70" borderId="0" xfId="119" applyNumberFormat="1" applyFont="1" applyFill="1" applyBorder="1" applyAlignment="1"/>
    <xf numFmtId="10" fontId="141" fillId="0" borderId="0" xfId="3" applyNumberFormat="1" applyFont="1" applyFill="1" applyBorder="1" applyAlignment="1"/>
    <xf numFmtId="164" fontId="145" fillId="0" borderId="0" xfId="3" applyFont="1" applyFill="1" applyBorder="1" applyAlignment="1"/>
    <xf numFmtId="164" fontId="22" fillId="0" borderId="0" xfId="3" applyFont="1" applyFill="1" applyBorder="1" applyAlignment="1"/>
    <xf numFmtId="49" fontId="101" fillId="0" borderId="0" xfId="3" applyNumberFormat="1" applyFont="1" applyFill="1" applyBorder="1" applyAlignment="1">
      <alignment horizontal="left"/>
    </xf>
    <xf numFmtId="0" fontId="101" fillId="0" borderId="0" xfId="3" applyNumberFormat="1" applyFont="1" applyFill="1" applyBorder="1" applyAlignment="1">
      <alignment horizontal="right"/>
    </xf>
    <xf numFmtId="0" fontId="3" fillId="0" borderId="0" xfId="3" applyNumberFormat="1" applyFill="1" applyBorder="1" applyAlignment="1">
      <alignment horizontal="right"/>
    </xf>
    <xf numFmtId="0" fontId="3" fillId="0" borderId="0" xfId="3" applyNumberFormat="1" applyFont="1" applyFill="1" applyBorder="1" applyAlignment="1">
      <alignment horizontal="right"/>
    </xf>
    <xf numFmtId="49" fontId="3" fillId="0" borderId="0" xfId="3" applyNumberFormat="1" applyFill="1" applyBorder="1" applyAlignment="1">
      <alignment horizontal="left"/>
    </xf>
    <xf numFmtId="164" fontId="22" fillId="0" borderId="0" xfId="3" applyFont="1" applyFill="1" applyBorder="1" applyAlignment="1">
      <alignment horizontal="right"/>
    </xf>
    <xf numFmtId="274" fontId="31" fillId="0" borderId="0" xfId="3" applyNumberFormat="1" applyFont="1" applyFill="1" applyBorder="1" applyAlignment="1">
      <alignment horizontal="center"/>
    </xf>
    <xf numFmtId="164" fontId="141" fillId="0" borderId="43" xfId="3" applyFont="1" applyFill="1" applyBorder="1" applyAlignment="1">
      <alignment horizontal="center" wrapText="1"/>
    </xf>
    <xf numFmtId="164" fontId="141" fillId="0" borderId="44" xfId="3" applyFont="1" applyFill="1" applyBorder="1" applyAlignment="1"/>
    <xf numFmtId="164" fontId="141" fillId="0" borderId="44" xfId="3" applyFont="1" applyFill="1" applyBorder="1" applyAlignment="1">
      <alignment horizontal="center" wrapText="1"/>
    </xf>
    <xf numFmtId="0" fontId="31" fillId="0" borderId="44" xfId="3" applyNumberFormat="1" applyFont="1" applyFill="1" applyBorder="1" applyAlignment="1">
      <alignment horizontal="center" wrapText="1"/>
    </xf>
    <xf numFmtId="164" fontId="141" fillId="0" borderId="37" xfId="3" applyFont="1" applyFill="1" applyBorder="1" applyAlignment="1">
      <alignment horizontal="center" wrapText="1"/>
    </xf>
    <xf numFmtId="3" fontId="31" fillId="0" borderId="37" xfId="3" applyNumberFormat="1" applyFont="1" applyFill="1" applyBorder="1" applyAlignment="1">
      <alignment horizontal="center" wrapText="1"/>
    </xf>
    <xf numFmtId="3" fontId="31" fillId="0" borderId="44" xfId="3" applyNumberFormat="1" applyFont="1" applyFill="1" applyBorder="1" applyAlignment="1">
      <alignment horizontal="center" wrapText="1"/>
    </xf>
    <xf numFmtId="0" fontId="22" fillId="0" borderId="43" xfId="3" applyNumberFormat="1" applyFont="1" applyFill="1" applyBorder="1" applyAlignment="1">
      <alignment wrapText="1"/>
    </xf>
    <xf numFmtId="0" fontId="22" fillId="0" borderId="44" xfId="3" applyNumberFormat="1" applyFont="1" applyFill="1" applyBorder="1" applyAlignment="1">
      <alignment wrapText="1"/>
    </xf>
    <xf numFmtId="0" fontId="22" fillId="0" borderId="44" xfId="3" applyNumberFormat="1" applyFont="1" applyFill="1" applyBorder="1" applyAlignment="1">
      <alignment horizontal="center" wrapText="1"/>
    </xf>
    <xf numFmtId="0" fontId="22" fillId="0" borderId="37" xfId="3" applyNumberFormat="1" applyFont="1" applyFill="1" applyBorder="1" applyAlignment="1">
      <alignment horizontal="center" wrapText="1"/>
    </xf>
    <xf numFmtId="164" fontId="3" fillId="0" borderId="37" xfId="3" applyFill="1" applyBorder="1" applyAlignment="1">
      <alignment horizontal="center" wrapText="1"/>
    </xf>
    <xf numFmtId="3" fontId="22" fillId="0" borderId="44" xfId="3" applyNumberFormat="1" applyFont="1" applyFill="1" applyBorder="1" applyAlignment="1">
      <alignment horizontal="center" wrapText="1"/>
    </xf>
    <xf numFmtId="3" fontId="22" fillId="0" borderId="37" xfId="3" applyNumberFormat="1" applyFont="1" applyFill="1" applyBorder="1" applyAlignment="1">
      <alignment horizontal="center" wrapText="1"/>
    </xf>
    <xf numFmtId="0" fontId="3" fillId="0" borderId="0" xfId="3" applyNumberFormat="1" applyFont="1" applyFill="1" applyBorder="1" applyAlignment="1">
      <alignment wrapText="1"/>
    </xf>
    <xf numFmtId="3" fontId="3" fillId="0" borderId="0" xfId="3" applyNumberFormat="1" applyFont="1" applyFill="1" applyBorder="1" applyAlignment="1">
      <alignment wrapText="1"/>
    </xf>
    <xf numFmtId="164" fontId="3" fillId="0" borderId="0" xfId="3" applyFont="1" applyFill="1" applyBorder="1" applyAlignment="1">
      <alignment wrapText="1"/>
    </xf>
    <xf numFmtId="164" fontId="3" fillId="0" borderId="0" xfId="3" applyFill="1" applyBorder="1" applyAlignment="1">
      <alignment wrapText="1"/>
    </xf>
    <xf numFmtId="0" fontId="22" fillId="0" borderId="33" xfId="3" applyNumberFormat="1" applyFont="1" applyFill="1" applyBorder="1"/>
    <xf numFmtId="0" fontId="22" fillId="0" borderId="17" xfId="3" applyNumberFormat="1" applyFont="1" applyFill="1" applyBorder="1"/>
    <xf numFmtId="3" fontId="22" fillId="0" borderId="17" xfId="3" applyNumberFormat="1" applyFont="1" applyFill="1" applyBorder="1" applyAlignment="1"/>
    <xf numFmtId="164" fontId="3" fillId="0" borderId="33" xfId="3" applyFill="1" applyBorder="1" applyAlignment="1"/>
    <xf numFmtId="164" fontId="22" fillId="0" borderId="0" xfId="3" applyNumberFormat="1" applyFont="1" applyFill="1" applyBorder="1" applyAlignment="1"/>
    <xf numFmtId="1" fontId="22" fillId="0" borderId="0" xfId="3" applyNumberFormat="1" applyFont="1" applyFill="1" applyBorder="1" applyAlignment="1"/>
    <xf numFmtId="172" fontId="3" fillId="70" borderId="0" xfId="3" applyNumberFormat="1" applyFont="1" applyFill="1" applyBorder="1" applyAlignment="1"/>
    <xf numFmtId="164" fontId="3" fillId="0" borderId="17" xfId="3" applyFill="1" applyBorder="1" applyAlignment="1"/>
    <xf numFmtId="172" fontId="3" fillId="0" borderId="17" xfId="3" applyNumberFormat="1" applyFill="1" applyBorder="1" applyAlignment="1"/>
    <xf numFmtId="10" fontId="0" fillId="0" borderId="17" xfId="119" applyNumberFormat="1" applyFont="1" applyFill="1" applyBorder="1" applyAlignment="1"/>
    <xf numFmtId="172" fontId="3" fillId="0" borderId="17" xfId="3" applyNumberFormat="1" applyFont="1" applyFill="1" applyBorder="1" applyAlignment="1"/>
    <xf numFmtId="172" fontId="22" fillId="70" borderId="0" xfId="5" applyNumberFormat="1" applyFont="1" applyFill="1" applyBorder="1" applyAlignment="1"/>
    <xf numFmtId="172" fontId="22" fillId="0" borderId="17" xfId="5" applyNumberFormat="1" applyFont="1" applyFill="1" applyBorder="1" applyAlignment="1"/>
    <xf numFmtId="164" fontId="146" fillId="0" borderId="0" xfId="3" applyFont="1" applyFill="1" applyBorder="1" applyAlignment="1"/>
    <xf numFmtId="164" fontId="22" fillId="0" borderId="0" xfId="3" applyNumberFormat="1" applyFont="1" applyFill="1" applyBorder="1" applyAlignment="1">
      <alignment wrapText="1"/>
    </xf>
    <xf numFmtId="172" fontId="0" fillId="70" borderId="0" xfId="5" applyNumberFormat="1" applyFont="1" applyFill="1" applyBorder="1" applyAlignment="1"/>
    <xf numFmtId="164" fontId="3" fillId="0" borderId="0" xfId="3" applyNumberFormat="1" applyFont="1" applyFill="1" applyBorder="1" applyAlignment="1"/>
    <xf numFmtId="164" fontId="22" fillId="0" borderId="0" xfId="3" applyNumberFormat="1" applyFont="1" applyFill="1" applyBorder="1"/>
    <xf numFmtId="10" fontId="146" fillId="0" borderId="17" xfId="3" applyNumberFormat="1" applyFont="1" applyFill="1" applyBorder="1" applyAlignment="1"/>
    <xf numFmtId="172" fontId="146" fillId="0" borderId="17" xfId="3" applyNumberFormat="1" applyFont="1" applyFill="1" applyBorder="1" applyAlignment="1"/>
    <xf numFmtId="164" fontId="146" fillId="0" borderId="17" xfId="3" applyFont="1" applyFill="1" applyBorder="1" applyAlignment="1"/>
    <xf numFmtId="172" fontId="147" fillId="0" borderId="17" xfId="3" applyNumberFormat="1" applyFont="1" applyFill="1" applyBorder="1" applyAlignment="1"/>
    <xf numFmtId="172" fontId="146" fillId="0" borderId="0" xfId="3" applyNumberFormat="1" applyFont="1" applyFill="1" applyBorder="1" applyAlignment="1"/>
    <xf numFmtId="164" fontId="3" fillId="0" borderId="41" xfId="3" applyFill="1" applyBorder="1" applyAlignment="1"/>
    <xf numFmtId="164" fontId="3" fillId="0" borderId="1" xfId="3" applyFill="1" applyBorder="1" applyAlignment="1"/>
    <xf numFmtId="164" fontId="146" fillId="0" borderId="1" xfId="3" applyFont="1" applyFill="1" applyBorder="1" applyAlignment="1"/>
    <xf numFmtId="164" fontId="146" fillId="0" borderId="45" xfId="3" applyFont="1" applyFill="1" applyBorder="1" applyAlignment="1"/>
    <xf numFmtId="172" fontId="146" fillId="0" borderId="45" xfId="3" applyNumberFormat="1" applyFont="1" applyFill="1" applyBorder="1" applyAlignment="1"/>
    <xf numFmtId="10" fontId="146" fillId="0" borderId="45" xfId="3" applyNumberFormat="1" applyFont="1" applyFill="1" applyBorder="1" applyAlignment="1"/>
    <xf numFmtId="172" fontId="147" fillId="0" borderId="45" xfId="3" applyNumberFormat="1" applyFont="1" applyFill="1" applyBorder="1" applyAlignment="1"/>
    <xf numFmtId="172" fontId="146" fillId="0" borderId="1" xfId="3" applyNumberFormat="1" applyFont="1" applyFill="1" applyBorder="1" applyAlignment="1"/>
    <xf numFmtId="172" fontId="22" fillId="0" borderId="0" xfId="3" applyNumberFormat="1" applyFont="1" applyFill="1" applyBorder="1" applyAlignment="1"/>
    <xf numFmtId="172" fontId="22" fillId="0" borderId="0" xfId="5" applyNumberFormat="1" applyFont="1" applyFill="1" applyBorder="1" applyAlignment="1"/>
    <xf numFmtId="1" fontId="22" fillId="0" borderId="0" xfId="4" applyNumberFormat="1" applyFont="1" applyFill="1" applyBorder="1" applyAlignment="1">
      <alignment horizontal="center"/>
    </xf>
    <xf numFmtId="164" fontId="146" fillId="0" borderId="15" xfId="3" applyFont="1" applyFill="1" applyBorder="1" applyAlignment="1"/>
    <xf numFmtId="164" fontId="3" fillId="0" borderId="0" xfId="3" applyFont="1" applyFill="1" applyBorder="1" applyAlignment="1">
      <alignment horizontal="center" vertical="top"/>
    </xf>
    <xf numFmtId="164" fontId="146" fillId="0" borderId="0" xfId="3" applyFont="1" applyFill="1" applyBorder="1" applyAlignment="1">
      <alignment horizontal="left"/>
    </xf>
    <xf numFmtId="164" fontId="146" fillId="0" borderId="0" xfId="3" applyFont="1" applyFill="1" applyBorder="1" applyAlignment="1">
      <alignment horizontal="left" wrapText="1"/>
    </xf>
    <xf numFmtId="164" fontId="3" fillId="0" borderId="0" xfId="3" applyFont="1" applyFill="1" applyBorder="1" applyAlignment="1">
      <alignment horizontal="center"/>
    </xf>
    <xf numFmtId="0" fontId="3" fillId="0" borderId="0" xfId="3" applyNumberFormat="1" applyFont="1" applyFill="1"/>
    <xf numFmtId="164" fontId="3" fillId="0" borderId="0" xfId="3" applyAlignment="1"/>
    <xf numFmtId="273" fontId="0" fillId="70" borderId="0" xfId="119" applyNumberFormat="1" applyFont="1" applyFill="1" applyBorder="1" applyAlignment="1"/>
    <xf numFmtId="165" fontId="0" fillId="70" borderId="0" xfId="5" applyNumberFormat="1" applyFont="1" applyFill="1" applyBorder="1" applyAlignment="1"/>
    <xf numFmtId="164" fontId="3" fillId="0" borderId="33" xfId="3" applyFont="1" applyFill="1" applyBorder="1" applyAlignment="1"/>
    <xf numFmtId="10" fontId="146" fillId="0" borderId="17" xfId="3" applyNumberFormat="1" applyFont="1" applyFill="1" applyBorder="1" applyAlignment="1">
      <alignment horizontal="center"/>
    </xf>
    <xf numFmtId="0" fontId="0" fillId="0" borderId="0" xfId="1201" applyFont="1"/>
    <xf numFmtId="0" fontId="1" fillId="0" borderId="1" xfId="1201" applyFill="1" applyBorder="1" applyAlignment="1">
      <alignment horizontal="center"/>
    </xf>
    <xf numFmtId="0" fontId="1" fillId="0" borderId="0" xfId="1201" applyFill="1" applyBorder="1" applyAlignment="1">
      <alignment horizontal="center"/>
    </xf>
    <xf numFmtId="0" fontId="1" fillId="0" borderId="42" xfId="1201" applyFill="1" applyBorder="1" applyAlignment="1">
      <alignment horizontal="center"/>
    </xf>
    <xf numFmtId="269" fontId="6" fillId="0" borderId="0" xfId="2" applyNumberFormat="1" applyFont="1" applyFill="1" applyBorder="1" applyAlignment="1"/>
    <xf numFmtId="269" fontId="6" fillId="0" borderId="0" xfId="2" applyNumberFormat="1" applyFont="1" applyBorder="1" applyAlignment="1"/>
    <xf numFmtId="269" fontId="6" fillId="0" borderId="1" xfId="2" applyNumberFormat="1" applyFont="1" applyBorder="1" applyAlignment="1"/>
    <xf numFmtId="269" fontId="0" fillId="0" borderId="1" xfId="2" applyNumberFormat="1" applyFont="1" applyFill="1" applyBorder="1"/>
    <xf numFmtId="164" fontId="6" fillId="0" borderId="0" xfId="0" applyNumberFormat="1" applyFont="1" applyBorder="1" applyAlignment="1">
      <alignment horizontal="center"/>
    </xf>
    <xf numFmtId="164" fontId="3" fillId="0" borderId="0" xfId="3" applyFont="1" applyFill="1" applyBorder="1" applyAlignment="1">
      <alignment horizontal="left"/>
    </xf>
    <xf numFmtId="164" fontId="3" fillId="0" borderId="0" xfId="3" applyFont="1" applyFill="1" applyBorder="1" applyAlignment="1">
      <alignment horizontal="left" wrapText="1"/>
    </xf>
  </cellXfs>
  <cellStyles count="12648">
    <cellStyle name="¢ Currency [1]" xfId="1782"/>
    <cellStyle name="¢ Currency [2]" xfId="1783"/>
    <cellStyle name="¢ Currency [3]" xfId="1784"/>
    <cellStyle name="£ Currency [0]" xfId="1785"/>
    <cellStyle name="£ Currency [1]" xfId="1786"/>
    <cellStyle name="£ Currency [2]" xfId="1787"/>
    <cellStyle name="=C:\WINNT35\SYSTEM32\COMMAND.COM" xfId="1781"/>
    <cellStyle name="20% - Accent1" xfId="23" builtinId="30" customBuiltin="1"/>
    <cellStyle name="20% - Accent1 10" xfId="2450"/>
    <cellStyle name="20% - Accent1 10 2" xfId="3256"/>
    <cellStyle name="20% - Accent1 10 2 2" xfId="5922"/>
    <cellStyle name="20% - Accent1 10 2 2 2" xfId="11728"/>
    <cellStyle name="20% - Accent1 10 2 2 3" xfId="8809"/>
    <cellStyle name="20% - Accent1 10 2 3" xfId="10264"/>
    <cellStyle name="20% - Accent1 10 2 4" xfId="7365"/>
    <cellStyle name="20% - Accent1 10 2 5" xfId="4479"/>
    <cellStyle name="20% - Accent1 10 3" xfId="5328"/>
    <cellStyle name="20% - Accent1 10 3 2" xfId="11134"/>
    <cellStyle name="20% - Accent1 10 3 3" xfId="8215"/>
    <cellStyle name="20% - Accent1 10 4" xfId="9664"/>
    <cellStyle name="20% - Accent1 10 5" xfId="6771"/>
    <cellStyle name="20% - Accent1 10 6" xfId="3885"/>
    <cellStyle name="20% - Accent1 11" xfId="3033"/>
    <cellStyle name="20% - Accent1 11 2" xfId="3649"/>
    <cellStyle name="20% - Accent1 11 2 2" xfId="6295"/>
    <cellStyle name="20% - Accent1 11 2 2 2" xfId="12101"/>
    <cellStyle name="20% - Accent1 11 2 2 3" xfId="9182"/>
    <cellStyle name="20% - Accent1 11 2 3" xfId="10657"/>
    <cellStyle name="20% - Accent1 11 2 4" xfId="7738"/>
    <cellStyle name="20% - Accent1 11 2 5" xfId="4852"/>
    <cellStyle name="20% - Accent1 11 3" xfId="5701"/>
    <cellStyle name="20% - Accent1 11 3 2" xfId="11507"/>
    <cellStyle name="20% - Accent1 11 3 3" xfId="8588"/>
    <cellStyle name="20% - Accent1 11 4" xfId="10039"/>
    <cellStyle name="20% - Accent1 11 5" xfId="7144"/>
    <cellStyle name="20% - Accent1 11 6" xfId="4258"/>
    <cellStyle name="20% - Accent1 12" xfId="3081"/>
    <cellStyle name="20% - Accent1 12 2" xfId="5747"/>
    <cellStyle name="20% - Accent1 12 2 2" xfId="11553"/>
    <cellStyle name="20% - Accent1 12 2 3" xfId="8634"/>
    <cellStyle name="20% - Accent1 12 3" xfId="10089"/>
    <cellStyle name="20% - Accent1 12 4" xfId="7190"/>
    <cellStyle name="20% - Accent1 12 5" xfId="4304"/>
    <cellStyle name="20% - Accent1 13" xfId="3663"/>
    <cellStyle name="20% - Accent1 13 2" xfId="6312"/>
    <cellStyle name="20% - Accent1 13 2 2" xfId="12118"/>
    <cellStyle name="20% - Accent1 13 2 3" xfId="9199"/>
    <cellStyle name="20% - Accent1 13 3" xfId="10674"/>
    <cellStyle name="20% - Accent1 13 4" xfId="7755"/>
    <cellStyle name="20% - Accent1 13 5" xfId="4868"/>
    <cellStyle name="20% - Accent1 14" xfId="4900"/>
    <cellStyle name="20% - Accent1 14 2" xfId="6343"/>
    <cellStyle name="20% - Accent1 14 2 2" xfId="12150"/>
    <cellStyle name="20% - Accent1 14 2 3" xfId="9231"/>
    <cellStyle name="20% - Accent1 14 3" xfId="10706"/>
    <cellStyle name="20% - Accent1 14 4" xfId="7787"/>
    <cellStyle name="20% - Accent1 15" xfId="5153"/>
    <cellStyle name="20% - Accent1 15 2" xfId="10959"/>
    <cellStyle name="20% - Accent1 15 3" xfId="8040"/>
    <cellStyle name="20% - Accent1 16" xfId="9489"/>
    <cellStyle name="20% - Accent1 17" xfId="6596"/>
    <cellStyle name="20% - Accent1 18" xfId="3710"/>
    <cellStyle name="20% - Accent1 19" xfId="12396"/>
    <cellStyle name="20% - Accent1 2" xfId="165"/>
    <cellStyle name="20% - Accent1 2 2" xfId="340"/>
    <cellStyle name="20% - Accent1 2 2 2" xfId="755"/>
    <cellStyle name="20% - Accent1 2 2 2 2" xfId="2592"/>
    <cellStyle name="20% - Accent1 2 3" xfId="754"/>
    <cellStyle name="20% - Accent1 2 3 2" xfId="12518"/>
    <cellStyle name="20% - Accent1 2 4" xfId="756"/>
    <cellStyle name="20% - Accent1 20" xfId="12413"/>
    <cellStyle name="20% - Accent1 21" xfId="12427"/>
    <cellStyle name="20% - Accent1 22" xfId="12444"/>
    <cellStyle name="20% - Accent1 23" xfId="12463"/>
    <cellStyle name="20% - Accent1 24" xfId="12478"/>
    <cellStyle name="20% - Accent1 25" xfId="12494"/>
    <cellStyle name="20% - Accent1 26" xfId="2270"/>
    <cellStyle name="20% - Accent1 3" xfId="166"/>
    <cellStyle name="20% - Accent1 3 10" xfId="2289"/>
    <cellStyle name="20% - Accent1 3 2" xfId="306"/>
    <cellStyle name="20% - Accent1 3 2 2" xfId="1592"/>
    <cellStyle name="20% - Accent1 3 2 2 2" xfId="2154"/>
    <cellStyle name="20% - Accent1 3 2 2 2 2" xfId="11870"/>
    <cellStyle name="20% - Accent1 3 2 2 2 3" xfId="8951"/>
    <cellStyle name="20% - Accent1 3 2 2 2 4" xfId="6064"/>
    <cellStyle name="20% - Accent1 3 2 2 3" xfId="10406"/>
    <cellStyle name="20% - Accent1 3 2 2 4" xfId="7507"/>
    <cellStyle name="20% - Accent1 3 2 2 5" xfId="4621"/>
    <cellStyle name="20% - Accent1 3 2 2 6" xfId="3398"/>
    <cellStyle name="20% - Accent1 3 2 3" xfId="1503"/>
    <cellStyle name="20% - Accent1 3 2 3 2" xfId="6344"/>
    <cellStyle name="20% - Accent1 3 2 3 2 2" xfId="12151"/>
    <cellStyle name="20% - Accent1 3 2 3 2 3" xfId="9232"/>
    <cellStyle name="20% - Accent1 3 2 3 3" xfId="10707"/>
    <cellStyle name="20% - Accent1 3 2 3 4" xfId="7788"/>
    <cellStyle name="20% - Accent1 3 2 3 5" xfId="4901"/>
    <cellStyle name="20% - Accent1 3 2 4" xfId="5470"/>
    <cellStyle name="20% - Accent1 3 2 4 2" xfId="11276"/>
    <cellStyle name="20% - Accent1 3 2 4 3" xfId="8357"/>
    <cellStyle name="20% - Accent1 3 2 5" xfId="9806"/>
    <cellStyle name="20% - Accent1 3 2 6" xfId="6913"/>
    <cellStyle name="20% - Accent1 3 2 7" xfId="4027"/>
    <cellStyle name="20% - Accent1 3 2 8" xfId="2594"/>
    <cellStyle name="20% - Accent1 3 3" xfId="753"/>
    <cellStyle name="20% - Accent1 3 3 2" xfId="2593"/>
    <cellStyle name="20% - Accent1 3 4" xfId="2469"/>
    <cellStyle name="20% - Accent1 3 4 2" xfId="3275"/>
    <cellStyle name="20% - Accent1 3 4 2 2" xfId="5941"/>
    <cellStyle name="20% - Accent1 3 4 2 2 2" xfId="11747"/>
    <cellStyle name="20% - Accent1 3 4 2 2 3" xfId="8828"/>
    <cellStyle name="20% - Accent1 3 4 2 3" xfId="10283"/>
    <cellStyle name="20% - Accent1 3 4 2 4" xfId="7384"/>
    <cellStyle name="20% - Accent1 3 4 2 5" xfId="4498"/>
    <cellStyle name="20% - Accent1 3 4 3" xfId="5347"/>
    <cellStyle name="20% - Accent1 3 4 3 2" xfId="11153"/>
    <cellStyle name="20% - Accent1 3 4 3 3" xfId="8234"/>
    <cellStyle name="20% - Accent1 3 4 4" xfId="9683"/>
    <cellStyle name="20% - Accent1 3 4 5" xfId="6790"/>
    <cellStyle name="20% - Accent1 3 4 6" xfId="3904"/>
    <cellStyle name="20% - Accent1 3 5" xfId="3100"/>
    <cellStyle name="20% - Accent1 3 5 2" xfId="5766"/>
    <cellStyle name="20% - Accent1 3 5 2 2" xfId="11572"/>
    <cellStyle name="20% - Accent1 3 5 2 3" xfId="8653"/>
    <cellStyle name="20% - Accent1 3 5 3" xfId="10108"/>
    <cellStyle name="20% - Accent1 3 5 4" xfId="7209"/>
    <cellStyle name="20% - Accent1 3 5 5" xfId="4323"/>
    <cellStyle name="20% - Accent1 3 6" xfId="5172"/>
    <cellStyle name="20% - Accent1 3 6 2" xfId="10978"/>
    <cellStyle name="20% - Accent1 3 6 3" xfId="8059"/>
    <cellStyle name="20% - Accent1 3 7" xfId="9508"/>
    <cellStyle name="20% - Accent1 3 8" xfId="6615"/>
    <cellStyle name="20% - Accent1 3 9" xfId="3729"/>
    <cellStyle name="20% - Accent1 4" xfId="167"/>
    <cellStyle name="20% - Accent1 4 10" xfId="2310"/>
    <cellStyle name="20% - Accent1 4 2" xfId="1516"/>
    <cellStyle name="20% - Accent1 4 2 2" xfId="1613"/>
    <cellStyle name="20% - Accent1 4 2 2 2" xfId="2175"/>
    <cellStyle name="20% - Accent1 4 2 2 2 2" xfId="11871"/>
    <cellStyle name="20% - Accent1 4 2 2 2 3" xfId="8952"/>
    <cellStyle name="20% - Accent1 4 2 2 2 4" xfId="6065"/>
    <cellStyle name="20% - Accent1 4 2 2 3" xfId="10407"/>
    <cellStyle name="20% - Accent1 4 2 2 4" xfId="7508"/>
    <cellStyle name="20% - Accent1 4 2 2 5" xfId="4622"/>
    <cellStyle name="20% - Accent1 4 2 2 6" xfId="3399"/>
    <cellStyle name="20% - Accent1 4 2 3" xfId="2062"/>
    <cellStyle name="20% - Accent1 4 2 3 2" xfId="11277"/>
    <cellStyle name="20% - Accent1 4 2 3 3" xfId="8358"/>
    <cellStyle name="20% - Accent1 4 2 3 4" xfId="5471"/>
    <cellStyle name="20% - Accent1 4 2 4" xfId="9807"/>
    <cellStyle name="20% - Accent1 4 2 5" xfId="6914"/>
    <cellStyle name="20% - Accent1 4 2 6" xfId="4028"/>
    <cellStyle name="20% - Accent1 4 2 7" xfId="2595"/>
    <cellStyle name="20% - Accent1 4 3" xfId="2490"/>
    <cellStyle name="20% - Accent1 4 3 2" xfId="3296"/>
    <cellStyle name="20% - Accent1 4 3 2 2" xfId="5962"/>
    <cellStyle name="20% - Accent1 4 3 2 2 2" xfId="11768"/>
    <cellStyle name="20% - Accent1 4 3 2 2 3" xfId="8849"/>
    <cellStyle name="20% - Accent1 4 3 2 3" xfId="10304"/>
    <cellStyle name="20% - Accent1 4 3 2 4" xfId="7405"/>
    <cellStyle name="20% - Accent1 4 3 2 5" xfId="4519"/>
    <cellStyle name="20% - Accent1 4 3 3" xfId="5368"/>
    <cellStyle name="20% - Accent1 4 3 3 2" xfId="11174"/>
    <cellStyle name="20% - Accent1 4 3 3 3" xfId="8255"/>
    <cellStyle name="20% - Accent1 4 3 4" xfId="9704"/>
    <cellStyle name="20% - Accent1 4 3 5" xfId="6811"/>
    <cellStyle name="20% - Accent1 4 3 6" xfId="3925"/>
    <cellStyle name="20% - Accent1 4 4" xfId="3121"/>
    <cellStyle name="20% - Accent1 4 4 2" xfId="5787"/>
    <cellStyle name="20% - Accent1 4 4 2 2" xfId="11593"/>
    <cellStyle name="20% - Accent1 4 4 2 3" xfId="8674"/>
    <cellStyle name="20% - Accent1 4 4 3" xfId="10129"/>
    <cellStyle name="20% - Accent1 4 4 4" xfId="7230"/>
    <cellStyle name="20% - Accent1 4 4 5" xfId="4344"/>
    <cellStyle name="20% - Accent1 4 5" xfId="4902"/>
    <cellStyle name="20% - Accent1 4 5 2" xfId="6345"/>
    <cellStyle name="20% - Accent1 4 5 2 2" xfId="12152"/>
    <cellStyle name="20% - Accent1 4 5 2 3" xfId="9233"/>
    <cellStyle name="20% - Accent1 4 5 3" xfId="10708"/>
    <cellStyle name="20% - Accent1 4 5 4" xfId="7789"/>
    <cellStyle name="20% - Accent1 4 6" xfId="5193"/>
    <cellStyle name="20% - Accent1 4 6 2" xfId="10999"/>
    <cellStyle name="20% - Accent1 4 6 3" xfId="8080"/>
    <cellStyle name="20% - Accent1 4 7" xfId="9529"/>
    <cellStyle name="20% - Accent1 4 8" xfId="6636"/>
    <cellStyle name="20% - Accent1 4 9" xfId="3750"/>
    <cellStyle name="20% - Accent1 5" xfId="168"/>
    <cellStyle name="20% - Accent1 5 10" xfId="2325"/>
    <cellStyle name="20% - Accent1 5 2" xfId="1529"/>
    <cellStyle name="20% - Accent1 5 2 2" xfId="1628"/>
    <cellStyle name="20% - Accent1 5 2 2 2" xfId="2190"/>
    <cellStyle name="20% - Accent1 5 2 2 2 2" xfId="11872"/>
    <cellStyle name="20% - Accent1 5 2 2 2 3" xfId="8953"/>
    <cellStyle name="20% - Accent1 5 2 2 2 4" xfId="6066"/>
    <cellStyle name="20% - Accent1 5 2 2 3" xfId="10408"/>
    <cellStyle name="20% - Accent1 5 2 2 4" xfId="7509"/>
    <cellStyle name="20% - Accent1 5 2 2 5" xfId="4623"/>
    <cellStyle name="20% - Accent1 5 2 2 6" xfId="3400"/>
    <cellStyle name="20% - Accent1 5 2 3" xfId="2077"/>
    <cellStyle name="20% - Accent1 5 2 3 2" xfId="11278"/>
    <cellStyle name="20% - Accent1 5 2 3 3" xfId="8359"/>
    <cellStyle name="20% - Accent1 5 2 3 4" xfId="5472"/>
    <cellStyle name="20% - Accent1 5 2 4" xfId="9808"/>
    <cellStyle name="20% - Accent1 5 2 5" xfId="6915"/>
    <cellStyle name="20% - Accent1 5 2 6" xfId="4029"/>
    <cellStyle name="20% - Accent1 5 2 7" xfId="2596"/>
    <cellStyle name="20% - Accent1 5 3" xfId="2505"/>
    <cellStyle name="20% - Accent1 5 3 2" xfId="3311"/>
    <cellStyle name="20% - Accent1 5 3 2 2" xfId="5977"/>
    <cellStyle name="20% - Accent1 5 3 2 2 2" xfId="11783"/>
    <cellStyle name="20% - Accent1 5 3 2 2 3" xfId="8864"/>
    <cellStyle name="20% - Accent1 5 3 2 3" xfId="10319"/>
    <cellStyle name="20% - Accent1 5 3 2 4" xfId="7420"/>
    <cellStyle name="20% - Accent1 5 3 2 5" xfId="4534"/>
    <cellStyle name="20% - Accent1 5 3 3" xfId="5383"/>
    <cellStyle name="20% - Accent1 5 3 3 2" xfId="11189"/>
    <cellStyle name="20% - Accent1 5 3 3 3" xfId="8270"/>
    <cellStyle name="20% - Accent1 5 3 4" xfId="9719"/>
    <cellStyle name="20% - Accent1 5 3 5" xfId="6826"/>
    <cellStyle name="20% - Accent1 5 3 6" xfId="3940"/>
    <cellStyle name="20% - Accent1 5 4" xfId="3136"/>
    <cellStyle name="20% - Accent1 5 4 2" xfId="5802"/>
    <cellStyle name="20% - Accent1 5 4 2 2" xfId="11608"/>
    <cellStyle name="20% - Accent1 5 4 2 3" xfId="8689"/>
    <cellStyle name="20% - Accent1 5 4 3" xfId="10144"/>
    <cellStyle name="20% - Accent1 5 4 4" xfId="7245"/>
    <cellStyle name="20% - Accent1 5 4 5" xfId="4359"/>
    <cellStyle name="20% - Accent1 5 5" xfId="4903"/>
    <cellStyle name="20% - Accent1 5 5 2" xfId="6346"/>
    <cellStyle name="20% - Accent1 5 5 2 2" xfId="12153"/>
    <cellStyle name="20% - Accent1 5 5 2 3" xfId="9234"/>
    <cellStyle name="20% - Accent1 5 5 3" xfId="10709"/>
    <cellStyle name="20% - Accent1 5 5 4" xfId="7790"/>
    <cellStyle name="20% - Accent1 5 6" xfId="5208"/>
    <cellStyle name="20% - Accent1 5 6 2" xfId="11014"/>
    <cellStyle name="20% - Accent1 5 6 3" xfId="8095"/>
    <cellStyle name="20% - Accent1 5 7" xfId="9544"/>
    <cellStyle name="20% - Accent1 5 8" xfId="6651"/>
    <cellStyle name="20% - Accent1 5 9" xfId="3765"/>
    <cellStyle name="20% - Accent1 6" xfId="164"/>
    <cellStyle name="20% - Accent1 6 10" xfId="2339"/>
    <cellStyle name="20% - Accent1 6 2" xfId="1542"/>
    <cellStyle name="20% - Accent1 6 2 2" xfId="1642"/>
    <cellStyle name="20% - Accent1 6 2 2 2" xfId="2204"/>
    <cellStyle name="20% - Accent1 6 2 2 2 2" xfId="11873"/>
    <cellStyle name="20% - Accent1 6 2 2 2 3" xfId="8954"/>
    <cellStyle name="20% - Accent1 6 2 2 2 4" xfId="6067"/>
    <cellStyle name="20% - Accent1 6 2 2 3" xfId="10409"/>
    <cellStyle name="20% - Accent1 6 2 2 4" xfId="7510"/>
    <cellStyle name="20% - Accent1 6 2 2 5" xfId="4624"/>
    <cellStyle name="20% - Accent1 6 2 2 6" xfId="3401"/>
    <cellStyle name="20% - Accent1 6 2 3" xfId="2091"/>
    <cellStyle name="20% - Accent1 6 2 3 2" xfId="11279"/>
    <cellStyle name="20% - Accent1 6 2 3 3" xfId="8360"/>
    <cellStyle name="20% - Accent1 6 2 3 4" xfId="5473"/>
    <cellStyle name="20% - Accent1 6 2 4" xfId="9809"/>
    <cellStyle name="20% - Accent1 6 2 5" xfId="6916"/>
    <cellStyle name="20% - Accent1 6 2 6" xfId="4030"/>
    <cellStyle name="20% - Accent1 6 2 7" xfId="2597"/>
    <cellStyle name="20% - Accent1 6 3" xfId="2519"/>
    <cellStyle name="20% - Accent1 6 3 2" xfId="3325"/>
    <cellStyle name="20% - Accent1 6 3 2 2" xfId="5991"/>
    <cellStyle name="20% - Accent1 6 3 2 2 2" xfId="11797"/>
    <cellStyle name="20% - Accent1 6 3 2 2 3" xfId="8878"/>
    <cellStyle name="20% - Accent1 6 3 2 3" xfId="10333"/>
    <cellStyle name="20% - Accent1 6 3 2 4" xfId="7434"/>
    <cellStyle name="20% - Accent1 6 3 2 5" xfId="4548"/>
    <cellStyle name="20% - Accent1 6 3 3" xfId="5397"/>
    <cellStyle name="20% - Accent1 6 3 3 2" xfId="11203"/>
    <cellStyle name="20% - Accent1 6 3 3 3" xfId="8284"/>
    <cellStyle name="20% - Accent1 6 3 4" xfId="9733"/>
    <cellStyle name="20% - Accent1 6 3 5" xfId="6840"/>
    <cellStyle name="20% - Accent1 6 3 6" xfId="3954"/>
    <cellStyle name="20% - Accent1 6 4" xfId="3150"/>
    <cellStyle name="20% - Accent1 6 4 2" xfId="5816"/>
    <cellStyle name="20% - Accent1 6 4 2 2" xfId="11622"/>
    <cellStyle name="20% - Accent1 6 4 2 3" xfId="8703"/>
    <cellStyle name="20% - Accent1 6 4 3" xfId="10158"/>
    <cellStyle name="20% - Accent1 6 4 4" xfId="7259"/>
    <cellStyle name="20% - Accent1 6 4 5" xfId="4373"/>
    <cellStyle name="20% - Accent1 6 5" xfId="4904"/>
    <cellStyle name="20% - Accent1 6 5 2" xfId="6347"/>
    <cellStyle name="20% - Accent1 6 5 2 2" xfId="12154"/>
    <cellStyle name="20% - Accent1 6 5 2 3" xfId="9235"/>
    <cellStyle name="20% - Accent1 6 5 3" xfId="10710"/>
    <cellStyle name="20% - Accent1 6 5 4" xfId="7791"/>
    <cellStyle name="20% - Accent1 6 6" xfId="5222"/>
    <cellStyle name="20% - Accent1 6 6 2" xfId="11028"/>
    <cellStyle name="20% - Accent1 6 6 3" xfId="8109"/>
    <cellStyle name="20% - Accent1 6 7" xfId="9558"/>
    <cellStyle name="20% - Accent1 6 8" xfId="6665"/>
    <cellStyle name="20% - Accent1 6 9" xfId="3779"/>
    <cellStyle name="20% - Accent1 7" xfId="1658"/>
    <cellStyle name="20% - Accent1 7 10" xfId="2358"/>
    <cellStyle name="20% - Accent1 7 2" xfId="1767"/>
    <cellStyle name="20% - Accent1 7 2 2" xfId="3402"/>
    <cellStyle name="20% - Accent1 7 2 2 2" xfId="6068"/>
    <cellStyle name="20% - Accent1 7 2 2 2 2" xfId="11874"/>
    <cellStyle name="20% - Accent1 7 2 2 2 3" xfId="8955"/>
    <cellStyle name="20% - Accent1 7 2 2 3" xfId="10410"/>
    <cellStyle name="20% - Accent1 7 2 2 4" xfId="7511"/>
    <cellStyle name="20% - Accent1 7 2 2 5" xfId="4625"/>
    <cellStyle name="20% - Accent1 7 2 3" xfId="5474"/>
    <cellStyle name="20% - Accent1 7 2 3 2" xfId="11280"/>
    <cellStyle name="20% - Accent1 7 2 3 3" xfId="8361"/>
    <cellStyle name="20% - Accent1 7 2 4" xfId="9810"/>
    <cellStyle name="20% - Accent1 7 2 5" xfId="6917"/>
    <cellStyle name="20% - Accent1 7 2 6" xfId="4031"/>
    <cellStyle name="20% - Accent1 7 2 7" xfId="2598"/>
    <cellStyle name="20% - Accent1 7 3" xfId="2223"/>
    <cellStyle name="20% - Accent1 7 3 2" xfId="3344"/>
    <cellStyle name="20% - Accent1 7 3 2 2" xfId="6010"/>
    <cellStyle name="20% - Accent1 7 3 2 2 2" xfId="11816"/>
    <cellStyle name="20% - Accent1 7 3 2 2 3" xfId="8897"/>
    <cellStyle name="20% - Accent1 7 3 2 3" xfId="10352"/>
    <cellStyle name="20% - Accent1 7 3 2 4" xfId="7453"/>
    <cellStyle name="20% - Accent1 7 3 2 5" xfId="4567"/>
    <cellStyle name="20% - Accent1 7 3 3" xfId="5416"/>
    <cellStyle name="20% - Accent1 7 3 3 2" xfId="11222"/>
    <cellStyle name="20% - Accent1 7 3 3 3" xfId="8303"/>
    <cellStyle name="20% - Accent1 7 3 4" xfId="9752"/>
    <cellStyle name="20% - Accent1 7 3 5" xfId="6859"/>
    <cellStyle name="20% - Accent1 7 3 6" xfId="3973"/>
    <cellStyle name="20% - Accent1 7 3 7" xfId="2538"/>
    <cellStyle name="20% - Accent1 7 4" xfId="3169"/>
    <cellStyle name="20% - Accent1 7 4 2" xfId="5835"/>
    <cellStyle name="20% - Accent1 7 4 2 2" xfId="11641"/>
    <cellStyle name="20% - Accent1 7 4 2 3" xfId="8722"/>
    <cellStyle name="20% - Accent1 7 4 3" xfId="10177"/>
    <cellStyle name="20% - Accent1 7 4 4" xfId="7278"/>
    <cellStyle name="20% - Accent1 7 4 5" xfId="4392"/>
    <cellStyle name="20% - Accent1 7 5" xfId="4905"/>
    <cellStyle name="20% - Accent1 7 5 2" xfId="6348"/>
    <cellStyle name="20% - Accent1 7 5 2 2" xfId="12155"/>
    <cellStyle name="20% - Accent1 7 5 2 3" xfId="9236"/>
    <cellStyle name="20% - Accent1 7 5 3" xfId="10711"/>
    <cellStyle name="20% - Accent1 7 5 4" xfId="7792"/>
    <cellStyle name="20% - Accent1 7 6" xfId="5241"/>
    <cellStyle name="20% - Accent1 7 6 2" xfId="11047"/>
    <cellStyle name="20% - Accent1 7 6 3" xfId="8128"/>
    <cellStyle name="20% - Accent1 7 7" xfId="9577"/>
    <cellStyle name="20% - Accent1 7 8" xfId="6684"/>
    <cellStyle name="20% - Accent1 7 9" xfId="3798"/>
    <cellStyle name="20% - Accent1 8" xfId="1554"/>
    <cellStyle name="20% - Accent1 8 2" xfId="2103"/>
    <cellStyle name="20% - Accent1 8 2 2" xfId="3378"/>
    <cellStyle name="20% - Accent1 8 2 2 2" xfId="6044"/>
    <cellStyle name="20% - Accent1 8 2 2 2 2" xfId="11850"/>
    <cellStyle name="20% - Accent1 8 2 2 2 3" xfId="8931"/>
    <cellStyle name="20% - Accent1 8 2 2 3" xfId="10386"/>
    <cellStyle name="20% - Accent1 8 2 2 4" xfId="7487"/>
    <cellStyle name="20% - Accent1 8 2 2 5" xfId="4601"/>
    <cellStyle name="20% - Accent1 8 2 3" xfId="5450"/>
    <cellStyle name="20% - Accent1 8 2 3 2" xfId="11256"/>
    <cellStyle name="20% - Accent1 8 2 3 3" xfId="8337"/>
    <cellStyle name="20% - Accent1 8 2 4" xfId="9786"/>
    <cellStyle name="20% - Accent1 8 2 5" xfId="6893"/>
    <cellStyle name="20% - Accent1 8 2 6" xfId="4007"/>
    <cellStyle name="20% - Accent1 8 2 7" xfId="2572"/>
    <cellStyle name="20% - Accent1 8 3" xfId="3203"/>
    <cellStyle name="20% - Accent1 8 3 2" xfId="5869"/>
    <cellStyle name="20% - Accent1 8 3 2 2" xfId="11675"/>
    <cellStyle name="20% - Accent1 8 3 2 3" xfId="8756"/>
    <cellStyle name="20% - Accent1 8 3 3" xfId="10211"/>
    <cellStyle name="20% - Accent1 8 3 4" xfId="7312"/>
    <cellStyle name="20% - Accent1 8 3 5" xfId="4426"/>
    <cellStyle name="20% - Accent1 8 4" xfId="5275"/>
    <cellStyle name="20% - Accent1 8 4 2" xfId="11081"/>
    <cellStyle name="20% - Accent1 8 4 3" xfId="8162"/>
    <cellStyle name="20% - Accent1 8 5" xfId="9611"/>
    <cellStyle name="20% - Accent1 8 6" xfId="6718"/>
    <cellStyle name="20% - Accent1 8 7" xfId="3832"/>
    <cellStyle name="20% - Accent1 8 8" xfId="2396"/>
    <cellStyle name="20% - Accent1 9" xfId="2004"/>
    <cellStyle name="20% - Accent1 9 2" xfId="3397"/>
    <cellStyle name="20% - Accent1 9 2 2" xfId="6063"/>
    <cellStyle name="20% - Accent1 9 2 2 2" xfId="11869"/>
    <cellStyle name="20% - Accent1 9 2 2 3" xfId="8950"/>
    <cellStyle name="20% - Accent1 9 2 3" xfId="10405"/>
    <cellStyle name="20% - Accent1 9 2 4" xfId="7506"/>
    <cellStyle name="20% - Accent1 9 2 5" xfId="4620"/>
    <cellStyle name="20% - Accent1 9 3" xfId="5469"/>
    <cellStyle name="20% - Accent1 9 3 2" xfId="11275"/>
    <cellStyle name="20% - Accent1 9 3 3" xfId="8356"/>
    <cellStyle name="20% - Accent1 9 4" xfId="9805"/>
    <cellStyle name="20% - Accent1 9 5" xfId="6912"/>
    <cellStyle name="20% - Accent1 9 6" xfId="4026"/>
    <cellStyle name="20% - Accent1 9 7" xfId="2591"/>
    <cellStyle name="20% - Accent2" xfId="27" builtinId="34" customBuiltin="1"/>
    <cellStyle name="20% - Accent2 10" xfId="2452"/>
    <cellStyle name="20% - Accent2 10 2" xfId="3258"/>
    <cellStyle name="20% - Accent2 10 2 2" xfId="5924"/>
    <cellStyle name="20% - Accent2 10 2 2 2" xfId="11730"/>
    <cellStyle name="20% - Accent2 10 2 2 3" xfId="8811"/>
    <cellStyle name="20% - Accent2 10 2 3" xfId="10266"/>
    <cellStyle name="20% - Accent2 10 2 4" xfId="7367"/>
    <cellStyle name="20% - Accent2 10 2 5" xfId="4481"/>
    <cellStyle name="20% - Accent2 10 3" xfId="5330"/>
    <cellStyle name="20% - Accent2 10 3 2" xfId="11136"/>
    <cellStyle name="20% - Accent2 10 3 3" xfId="8217"/>
    <cellStyle name="20% - Accent2 10 4" xfId="9666"/>
    <cellStyle name="20% - Accent2 10 5" xfId="6773"/>
    <cellStyle name="20% - Accent2 10 6" xfId="3887"/>
    <cellStyle name="20% - Accent2 11" xfId="3035"/>
    <cellStyle name="20% - Accent2 11 2" xfId="3651"/>
    <cellStyle name="20% - Accent2 11 2 2" xfId="6297"/>
    <cellStyle name="20% - Accent2 11 2 2 2" xfId="12103"/>
    <cellStyle name="20% - Accent2 11 2 2 3" xfId="9184"/>
    <cellStyle name="20% - Accent2 11 2 3" xfId="10659"/>
    <cellStyle name="20% - Accent2 11 2 4" xfId="7740"/>
    <cellStyle name="20% - Accent2 11 2 5" xfId="4854"/>
    <cellStyle name="20% - Accent2 11 3" xfId="5703"/>
    <cellStyle name="20% - Accent2 11 3 2" xfId="11509"/>
    <cellStyle name="20% - Accent2 11 3 3" xfId="8590"/>
    <cellStyle name="20% - Accent2 11 4" xfId="10041"/>
    <cellStyle name="20% - Accent2 11 5" xfId="7146"/>
    <cellStyle name="20% - Accent2 11 6" xfId="4260"/>
    <cellStyle name="20% - Accent2 12" xfId="3083"/>
    <cellStyle name="20% - Accent2 12 2" xfId="5749"/>
    <cellStyle name="20% - Accent2 12 2 2" xfId="11555"/>
    <cellStyle name="20% - Accent2 12 2 3" xfId="8636"/>
    <cellStyle name="20% - Accent2 12 3" xfId="10091"/>
    <cellStyle name="20% - Accent2 12 4" xfId="7192"/>
    <cellStyle name="20% - Accent2 12 5" xfId="4306"/>
    <cellStyle name="20% - Accent2 13" xfId="3665"/>
    <cellStyle name="20% - Accent2 13 2" xfId="6315"/>
    <cellStyle name="20% - Accent2 13 2 2" xfId="12121"/>
    <cellStyle name="20% - Accent2 13 2 3" xfId="9202"/>
    <cellStyle name="20% - Accent2 13 3" xfId="10677"/>
    <cellStyle name="20% - Accent2 13 4" xfId="7758"/>
    <cellStyle name="20% - Accent2 13 5" xfId="4871"/>
    <cellStyle name="20% - Accent2 14" xfId="4906"/>
    <cellStyle name="20% - Accent2 14 2" xfId="6349"/>
    <cellStyle name="20% - Accent2 14 2 2" xfId="12156"/>
    <cellStyle name="20% - Accent2 14 2 3" xfId="9237"/>
    <cellStyle name="20% - Accent2 14 3" xfId="10712"/>
    <cellStyle name="20% - Accent2 14 4" xfId="7793"/>
    <cellStyle name="20% - Accent2 15" xfId="5155"/>
    <cellStyle name="20% - Accent2 15 2" xfId="10961"/>
    <cellStyle name="20% - Accent2 15 3" xfId="8042"/>
    <cellStyle name="20% - Accent2 16" xfId="9491"/>
    <cellStyle name="20% - Accent2 17" xfId="6598"/>
    <cellStyle name="20% - Accent2 18" xfId="3712"/>
    <cellStyle name="20% - Accent2 19" xfId="12398"/>
    <cellStyle name="20% - Accent2 2" xfId="170"/>
    <cellStyle name="20% - Accent2 2 2" xfId="341"/>
    <cellStyle name="20% - Accent2 2 2 2" xfId="751"/>
    <cellStyle name="20% - Accent2 2 2 2 2" xfId="2600"/>
    <cellStyle name="20% - Accent2 2 3" xfId="310"/>
    <cellStyle name="20% - Accent2 2 3 2" xfId="12519"/>
    <cellStyle name="20% - Accent2 2 4" xfId="752"/>
    <cellStyle name="20% - Accent2 20" xfId="12415"/>
    <cellStyle name="20% - Accent2 21" xfId="12429"/>
    <cellStyle name="20% - Accent2 22" xfId="12446"/>
    <cellStyle name="20% - Accent2 23" xfId="12465"/>
    <cellStyle name="20% - Accent2 24" xfId="12480"/>
    <cellStyle name="20% - Accent2 25" xfId="12497"/>
    <cellStyle name="20% - Accent2 26" xfId="2272"/>
    <cellStyle name="20% - Accent2 3" xfId="171"/>
    <cellStyle name="20% - Accent2 3 10" xfId="2291"/>
    <cellStyle name="20% - Accent2 3 2" xfId="694"/>
    <cellStyle name="20% - Accent2 3 2 2" xfId="1594"/>
    <cellStyle name="20% - Accent2 3 2 2 2" xfId="2156"/>
    <cellStyle name="20% - Accent2 3 2 2 2 2" xfId="11876"/>
    <cellStyle name="20% - Accent2 3 2 2 2 3" xfId="8957"/>
    <cellStyle name="20% - Accent2 3 2 2 2 4" xfId="6070"/>
    <cellStyle name="20% - Accent2 3 2 2 3" xfId="10412"/>
    <cellStyle name="20% - Accent2 3 2 2 4" xfId="7513"/>
    <cellStyle name="20% - Accent2 3 2 2 5" xfId="4627"/>
    <cellStyle name="20% - Accent2 3 2 2 6" xfId="3404"/>
    <cellStyle name="20% - Accent2 3 2 3" xfId="1505"/>
    <cellStyle name="20% - Accent2 3 2 3 2" xfId="6350"/>
    <cellStyle name="20% - Accent2 3 2 3 2 2" xfId="12157"/>
    <cellStyle name="20% - Accent2 3 2 3 2 3" xfId="9238"/>
    <cellStyle name="20% - Accent2 3 2 3 3" xfId="10713"/>
    <cellStyle name="20% - Accent2 3 2 3 4" xfId="7794"/>
    <cellStyle name="20% - Accent2 3 2 3 5" xfId="4907"/>
    <cellStyle name="20% - Accent2 3 2 4" xfId="5476"/>
    <cellStyle name="20% - Accent2 3 2 4 2" xfId="11282"/>
    <cellStyle name="20% - Accent2 3 2 4 3" xfId="8363"/>
    <cellStyle name="20% - Accent2 3 2 5" xfId="9812"/>
    <cellStyle name="20% - Accent2 3 2 6" xfId="6919"/>
    <cellStyle name="20% - Accent2 3 2 7" xfId="4033"/>
    <cellStyle name="20% - Accent2 3 2 8" xfId="2602"/>
    <cellStyle name="20% - Accent2 3 3" xfId="750"/>
    <cellStyle name="20% - Accent2 3 3 2" xfId="2601"/>
    <cellStyle name="20% - Accent2 3 4" xfId="2471"/>
    <cellStyle name="20% - Accent2 3 4 2" xfId="3277"/>
    <cellStyle name="20% - Accent2 3 4 2 2" xfId="5943"/>
    <cellStyle name="20% - Accent2 3 4 2 2 2" xfId="11749"/>
    <cellStyle name="20% - Accent2 3 4 2 2 3" xfId="8830"/>
    <cellStyle name="20% - Accent2 3 4 2 3" xfId="10285"/>
    <cellStyle name="20% - Accent2 3 4 2 4" xfId="7386"/>
    <cellStyle name="20% - Accent2 3 4 2 5" xfId="4500"/>
    <cellStyle name="20% - Accent2 3 4 3" xfId="5349"/>
    <cellStyle name="20% - Accent2 3 4 3 2" xfId="11155"/>
    <cellStyle name="20% - Accent2 3 4 3 3" xfId="8236"/>
    <cellStyle name="20% - Accent2 3 4 4" xfId="9685"/>
    <cellStyle name="20% - Accent2 3 4 5" xfId="6792"/>
    <cellStyle name="20% - Accent2 3 4 6" xfId="3906"/>
    <cellStyle name="20% - Accent2 3 5" xfId="3102"/>
    <cellStyle name="20% - Accent2 3 5 2" xfId="5768"/>
    <cellStyle name="20% - Accent2 3 5 2 2" xfId="11574"/>
    <cellStyle name="20% - Accent2 3 5 2 3" xfId="8655"/>
    <cellStyle name="20% - Accent2 3 5 3" xfId="10110"/>
    <cellStyle name="20% - Accent2 3 5 4" xfId="7211"/>
    <cellStyle name="20% - Accent2 3 5 5" xfId="4325"/>
    <cellStyle name="20% - Accent2 3 6" xfId="5174"/>
    <cellStyle name="20% - Accent2 3 6 2" xfId="10980"/>
    <cellStyle name="20% - Accent2 3 6 3" xfId="8061"/>
    <cellStyle name="20% - Accent2 3 7" xfId="9510"/>
    <cellStyle name="20% - Accent2 3 8" xfId="6617"/>
    <cellStyle name="20% - Accent2 3 9" xfId="3731"/>
    <cellStyle name="20% - Accent2 4" xfId="172"/>
    <cellStyle name="20% - Accent2 4 10" xfId="2312"/>
    <cellStyle name="20% - Accent2 4 2" xfId="1518"/>
    <cellStyle name="20% - Accent2 4 2 2" xfId="1615"/>
    <cellStyle name="20% - Accent2 4 2 2 2" xfId="2177"/>
    <cellStyle name="20% - Accent2 4 2 2 2 2" xfId="11877"/>
    <cellStyle name="20% - Accent2 4 2 2 2 3" xfId="8958"/>
    <cellStyle name="20% - Accent2 4 2 2 2 4" xfId="6071"/>
    <cellStyle name="20% - Accent2 4 2 2 3" xfId="10413"/>
    <cellStyle name="20% - Accent2 4 2 2 4" xfId="7514"/>
    <cellStyle name="20% - Accent2 4 2 2 5" xfId="4628"/>
    <cellStyle name="20% - Accent2 4 2 2 6" xfId="3405"/>
    <cellStyle name="20% - Accent2 4 2 3" xfId="2064"/>
    <cellStyle name="20% - Accent2 4 2 3 2" xfId="11283"/>
    <cellStyle name="20% - Accent2 4 2 3 3" xfId="8364"/>
    <cellStyle name="20% - Accent2 4 2 3 4" xfId="5477"/>
    <cellStyle name="20% - Accent2 4 2 4" xfId="9813"/>
    <cellStyle name="20% - Accent2 4 2 5" xfId="6920"/>
    <cellStyle name="20% - Accent2 4 2 6" xfId="4034"/>
    <cellStyle name="20% - Accent2 4 2 7" xfId="2603"/>
    <cellStyle name="20% - Accent2 4 3" xfId="2492"/>
    <cellStyle name="20% - Accent2 4 3 2" xfId="3298"/>
    <cellStyle name="20% - Accent2 4 3 2 2" xfId="5964"/>
    <cellStyle name="20% - Accent2 4 3 2 2 2" xfId="11770"/>
    <cellStyle name="20% - Accent2 4 3 2 2 3" xfId="8851"/>
    <cellStyle name="20% - Accent2 4 3 2 3" xfId="10306"/>
    <cellStyle name="20% - Accent2 4 3 2 4" xfId="7407"/>
    <cellStyle name="20% - Accent2 4 3 2 5" xfId="4521"/>
    <cellStyle name="20% - Accent2 4 3 3" xfId="5370"/>
    <cellStyle name="20% - Accent2 4 3 3 2" xfId="11176"/>
    <cellStyle name="20% - Accent2 4 3 3 3" xfId="8257"/>
    <cellStyle name="20% - Accent2 4 3 4" xfId="9706"/>
    <cellStyle name="20% - Accent2 4 3 5" xfId="6813"/>
    <cellStyle name="20% - Accent2 4 3 6" xfId="3927"/>
    <cellStyle name="20% - Accent2 4 4" xfId="3123"/>
    <cellStyle name="20% - Accent2 4 4 2" xfId="5789"/>
    <cellStyle name="20% - Accent2 4 4 2 2" xfId="11595"/>
    <cellStyle name="20% - Accent2 4 4 2 3" xfId="8676"/>
    <cellStyle name="20% - Accent2 4 4 3" xfId="10131"/>
    <cellStyle name="20% - Accent2 4 4 4" xfId="7232"/>
    <cellStyle name="20% - Accent2 4 4 5" xfId="4346"/>
    <cellStyle name="20% - Accent2 4 5" xfId="4908"/>
    <cellStyle name="20% - Accent2 4 5 2" xfId="6351"/>
    <cellStyle name="20% - Accent2 4 5 2 2" xfId="12158"/>
    <cellStyle name="20% - Accent2 4 5 2 3" xfId="9239"/>
    <cellStyle name="20% - Accent2 4 5 3" xfId="10714"/>
    <cellStyle name="20% - Accent2 4 5 4" xfId="7795"/>
    <cellStyle name="20% - Accent2 4 6" xfId="5195"/>
    <cellStyle name="20% - Accent2 4 6 2" xfId="11001"/>
    <cellStyle name="20% - Accent2 4 6 3" xfId="8082"/>
    <cellStyle name="20% - Accent2 4 7" xfId="9531"/>
    <cellStyle name="20% - Accent2 4 8" xfId="6638"/>
    <cellStyle name="20% - Accent2 4 9" xfId="3752"/>
    <cellStyle name="20% - Accent2 5" xfId="173"/>
    <cellStyle name="20% - Accent2 5 10" xfId="2327"/>
    <cellStyle name="20% - Accent2 5 2" xfId="1531"/>
    <cellStyle name="20% - Accent2 5 2 2" xfId="1630"/>
    <cellStyle name="20% - Accent2 5 2 2 2" xfId="2192"/>
    <cellStyle name="20% - Accent2 5 2 2 2 2" xfId="11878"/>
    <cellStyle name="20% - Accent2 5 2 2 2 3" xfId="8959"/>
    <cellStyle name="20% - Accent2 5 2 2 2 4" xfId="6072"/>
    <cellStyle name="20% - Accent2 5 2 2 3" xfId="10414"/>
    <cellStyle name="20% - Accent2 5 2 2 4" xfId="7515"/>
    <cellStyle name="20% - Accent2 5 2 2 5" xfId="4629"/>
    <cellStyle name="20% - Accent2 5 2 2 6" xfId="3406"/>
    <cellStyle name="20% - Accent2 5 2 3" xfId="2079"/>
    <cellStyle name="20% - Accent2 5 2 3 2" xfId="11284"/>
    <cellStyle name="20% - Accent2 5 2 3 3" xfId="8365"/>
    <cellStyle name="20% - Accent2 5 2 3 4" xfId="5478"/>
    <cellStyle name="20% - Accent2 5 2 4" xfId="9814"/>
    <cellStyle name="20% - Accent2 5 2 5" xfId="6921"/>
    <cellStyle name="20% - Accent2 5 2 6" xfId="4035"/>
    <cellStyle name="20% - Accent2 5 2 7" xfId="2604"/>
    <cellStyle name="20% - Accent2 5 3" xfId="2507"/>
    <cellStyle name="20% - Accent2 5 3 2" xfId="3313"/>
    <cellStyle name="20% - Accent2 5 3 2 2" xfId="5979"/>
    <cellStyle name="20% - Accent2 5 3 2 2 2" xfId="11785"/>
    <cellStyle name="20% - Accent2 5 3 2 2 3" xfId="8866"/>
    <cellStyle name="20% - Accent2 5 3 2 3" xfId="10321"/>
    <cellStyle name="20% - Accent2 5 3 2 4" xfId="7422"/>
    <cellStyle name="20% - Accent2 5 3 2 5" xfId="4536"/>
    <cellStyle name="20% - Accent2 5 3 3" xfId="5385"/>
    <cellStyle name="20% - Accent2 5 3 3 2" xfId="11191"/>
    <cellStyle name="20% - Accent2 5 3 3 3" xfId="8272"/>
    <cellStyle name="20% - Accent2 5 3 4" xfId="9721"/>
    <cellStyle name="20% - Accent2 5 3 5" xfId="6828"/>
    <cellStyle name="20% - Accent2 5 3 6" xfId="3942"/>
    <cellStyle name="20% - Accent2 5 4" xfId="3138"/>
    <cellStyle name="20% - Accent2 5 4 2" xfId="5804"/>
    <cellStyle name="20% - Accent2 5 4 2 2" xfId="11610"/>
    <cellStyle name="20% - Accent2 5 4 2 3" xfId="8691"/>
    <cellStyle name="20% - Accent2 5 4 3" xfId="10146"/>
    <cellStyle name="20% - Accent2 5 4 4" xfId="7247"/>
    <cellStyle name="20% - Accent2 5 4 5" xfId="4361"/>
    <cellStyle name="20% - Accent2 5 5" xfId="4909"/>
    <cellStyle name="20% - Accent2 5 5 2" xfId="6352"/>
    <cellStyle name="20% - Accent2 5 5 2 2" xfId="12159"/>
    <cellStyle name="20% - Accent2 5 5 2 3" xfId="9240"/>
    <cellStyle name="20% - Accent2 5 5 3" xfId="10715"/>
    <cellStyle name="20% - Accent2 5 5 4" xfId="7796"/>
    <cellStyle name="20% - Accent2 5 6" xfId="5210"/>
    <cellStyle name="20% - Accent2 5 6 2" xfId="11016"/>
    <cellStyle name="20% - Accent2 5 6 3" xfId="8097"/>
    <cellStyle name="20% - Accent2 5 7" xfId="9546"/>
    <cellStyle name="20% - Accent2 5 8" xfId="6653"/>
    <cellStyle name="20% - Accent2 5 9" xfId="3767"/>
    <cellStyle name="20% - Accent2 6" xfId="169"/>
    <cellStyle name="20% - Accent2 6 10" xfId="2341"/>
    <cellStyle name="20% - Accent2 6 2" xfId="1544"/>
    <cellStyle name="20% - Accent2 6 2 2" xfId="1644"/>
    <cellStyle name="20% - Accent2 6 2 2 2" xfId="2206"/>
    <cellStyle name="20% - Accent2 6 2 2 2 2" xfId="11879"/>
    <cellStyle name="20% - Accent2 6 2 2 2 3" xfId="8960"/>
    <cellStyle name="20% - Accent2 6 2 2 2 4" xfId="6073"/>
    <cellStyle name="20% - Accent2 6 2 2 3" xfId="10415"/>
    <cellStyle name="20% - Accent2 6 2 2 4" xfId="7516"/>
    <cellStyle name="20% - Accent2 6 2 2 5" xfId="4630"/>
    <cellStyle name="20% - Accent2 6 2 2 6" xfId="3407"/>
    <cellStyle name="20% - Accent2 6 2 3" xfId="2093"/>
    <cellStyle name="20% - Accent2 6 2 3 2" xfId="11285"/>
    <cellStyle name="20% - Accent2 6 2 3 3" xfId="8366"/>
    <cellStyle name="20% - Accent2 6 2 3 4" xfId="5479"/>
    <cellStyle name="20% - Accent2 6 2 4" xfId="9815"/>
    <cellStyle name="20% - Accent2 6 2 5" xfId="6922"/>
    <cellStyle name="20% - Accent2 6 2 6" xfId="4036"/>
    <cellStyle name="20% - Accent2 6 2 7" xfId="2605"/>
    <cellStyle name="20% - Accent2 6 3" xfId="2521"/>
    <cellStyle name="20% - Accent2 6 3 2" xfId="3327"/>
    <cellStyle name="20% - Accent2 6 3 2 2" xfId="5993"/>
    <cellStyle name="20% - Accent2 6 3 2 2 2" xfId="11799"/>
    <cellStyle name="20% - Accent2 6 3 2 2 3" xfId="8880"/>
    <cellStyle name="20% - Accent2 6 3 2 3" xfId="10335"/>
    <cellStyle name="20% - Accent2 6 3 2 4" xfId="7436"/>
    <cellStyle name="20% - Accent2 6 3 2 5" xfId="4550"/>
    <cellStyle name="20% - Accent2 6 3 3" xfId="5399"/>
    <cellStyle name="20% - Accent2 6 3 3 2" xfId="11205"/>
    <cellStyle name="20% - Accent2 6 3 3 3" xfId="8286"/>
    <cellStyle name="20% - Accent2 6 3 4" xfId="9735"/>
    <cellStyle name="20% - Accent2 6 3 5" xfId="6842"/>
    <cellStyle name="20% - Accent2 6 3 6" xfId="3956"/>
    <cellStyle name="20% - Accent2 6 4" xfId="3152"/>
    <cellStyle name="20% - Accent2 6 4 2" xfId="5818"/>
    <cellStyle name="20% - Accent2 6 4 2 2" xfId="11624"/>
    <cellStyle name="20% - Accent2 6 4 2 3" xfId="8705"/>
    <cellStyle name="20% - Accent2 6 4 3" xfId="10160"/>
    <cellStyle name="20% - Accent2 6 4 4" xfId="7261"/>
    <cellStyle name="20% - Accent2 6 4 5" xfId="4375"/>
    <cellStyle name="20% - Accent2 6 5" xfId="4910"/>
    <cellStyle name="20% - Accent2 6 5 2" xfId="6353"/>
    <cellStyle name="20% - Accent2 6 5 2 2" xfId="12160"/>
    <cellStyle name="20% - Accent2 6 5 2 3" xfId="9241"/>
    <cellStyle name="20% - Accent2 6 5 3" xfId="10716"/>
    <cellStyle name="20% - Accent2 6 5 4" xfId="7797"/>
    <cellStyle name="20% - Accent2 6 6" xfId="5224"/>
    <cellStyle name="20% - Accent2 6 6 2" xfId="11030"/>
    <cellStyle name="20% - Accent2 6 6 3" xfId="8111"/>
    <cellStyle name="20% - Accent2 6 7" xfId="9560"/>
    <cellStyle name="20% - Accent2 6 8" xfId="6667"/>
    <cellStyle name="20% - Accent2 6 9" xfId="3781"/>
    <cellStyle name="20% - Accent2 7" xfId="1660"/>
    <cellStyle name="20% - Accent2 7 10" xfId="2360"/>
    <cellStyle name="20% - Accent2 7 2" xfId="1769"/>
    <cellStyle name="20% - Accent2 7 2 2" xfId="3408"/>
    <cellStyle name="20% - Accent2 7 2 2 2" xfId="6074"/>
    <cellStyle name="20% - Accent2 7 2 2 2 2" xfId="11880"/>
    <cellStyle name="20% - Accent2 7 2 2 2 3" xfId="8961"/>
    <cellStyle name="20% - Accent2 7 2 2 3" xfId="10416"/>
    <cellStyle name="20% - Accent2 7 2 2 4" xfId="7517"/>
    <cellStyle name="20% - Accent2 7 2 2 5" xfId="4631"/>
    <cellStyle name="20% - Accent2 7 2 3" xfId="5480"/>
    <cellStyle name="20% - Accent2 7 2 3 2" xfId="11286"/>
    <cellStyle name="20% - Accent2 7 2 3 3" xfId="8367"/>
    <cellStyle name="20% - Accent2 7 2 4" xfId="9816"/>
    <cellStyle name="20% - Accent2 7 2 5" xfId="6923"/>
    <cellStyle name="20% - Accent2 7 2 6" xfId="4037"/>
    <cellStyle name="20% - Accent2 7 2 7" xfId="2606"/>
    <cellStyle name="20% - Accent2 7 3" xfId="2225"/>
    <cellStyle name="20% - Accent2 7 3 2" xfId="3346"/>
    <cellStyle name="20% - Accent2 7 3 2 2" xfId="6012"/>
    <cellStyle name="20% - Accent2 7 3 2 2 2" xfId="11818"/>
    <cellStyle name="20% - Accent2 7 3 2 2 3" xfId="8899"/>
    <cellStyle name="20% - Accent2 7 3 2 3" xfId="10354"/>
    <cellStyle name="20% - Accent2 7 3 2 4" xfId="7455"/>
    <cellStyle name="20% - Accent2 7 3 2 5" xfId="4569"/>
    <cellStyle name="20% - Accent2 7 3 3" xfId="5418"/>
    <cellStyle name="20% - Accent2 7 3 3 2" xfId="11224"/>
    <cellStyle name="20% - Accent2 7 3 3 3" xfId="8305"/>
    <cellStyle name="20% - Accent2 7 3 4" xfId="9754"/>
    <cellStyle name="20% - Accent2 7 3 5" xfId="6861"/>
    <cellStyle name="20% - Accent2 7 3 6" xfId="3975"/>
    <cellStyle name="20% - Accent2 7 3 7" xfId="2540"/>
    <cellStyle name="20% - Accent2 7 4" xfId="3171"/>
    <cellStyle name="20% - Accent2 7 4 2" xfId="5837"/>
    <cellStyle name="20% - Accent2 7 4 2 2" xfId="11643"/>
    <cellStyle name="20% - Accent2 7 4 2 3" xfId="8724"/>
    <cellStyle name="20% - Accent2 7 4 3" xfId="10179"/>
    <cellStyle name="20% - Accent2 7 4 4" xfId="7280"/>
    <cellStyle name="20% - Accent2 7 4 5" xfId="4394"/>
    <cellStyle name="20% - Accent2 7 5" xfId="4911"/>
    <cellStyle name="20% - Accent2 7 5 2" xfId="6354"/>
    <cellStyle name="20% - Accent2 7 5 2 2" xfId="12161"/>
    <cellStyle name="20% - Accent2 7 5 2 3" xfId="9242"/>
    <cellStyle name="20% - Accent2 7 5 3" xfId="10717"/>
    <cellStyle name="20% - Accent2 7 5 4" xfId="7798"/>
    <cellStyle name="20% - Accent2 7 6" xfId="5243"/>
    <cellStyle name="20% - Accent2 7 6 2" xfId="11049"/>
    <cellStyle name="20% - Accent2 7 6 3" xfId="8130"/>
    <cellStyle name="20% - Accent2 7 7" xfId="9579"/>
    <cellStyle name="20% - Accent2 7 8" xfId="6686"/>
    <cellStyle name="20% - Accent2 7 9" xfId="3800"/>
    <cellStyle name="20% - Accent2 8" xfId="1556"/>
    <cellStyle name="20% - Accent2 8 2" xfId="2105"/>
    <cellStyle name="20% - Accent2 8 2 2" xfId="3380"/>
    <cellStyle name="20% - Accent2 8 2 2 2" xfId="6046"/>
    <cellStyle name="20% - Accent2 8 2 2 2 2" xfId="11852"/>
    <cellStyle name="20% - Accent2 8 2 2 2 3" xfId="8933"/>
    <cellStyle name="20% - Accent2 8 2 2 3" xfId="10388"/>
    <cellStyle name="20% - Accent2 8 2 2 4" xfId="7489"/>
    <cellStyle name="20% - Accent2 8 2 2 5" xfId="4603"/>
    <cellStyle name="20% - Accent2 8 2 3" xfId="5452"/>
    <cellStyle name="20% - Accent2 8 2 3 2" xfId="11258"/>
    <cellStyle name="20% - Accent2 8 2 3 3" xfId="8339"/>
    <cellStyle name="20% - Accent2 8 2 4" xfId="9788"/>
    <cellStyle name="20% - Accent2 8 2 5" xfId="6895"/>
    <cellStyle name="20% - Accent2 8 2 6" xfId="4009"/>
    <cellStyle name="20% - Accent2 8 2 7" xfId="2574"/>
    <cellStyle name="20% - Accent2 8 3" xfId="3205"/>
    <cellStyle name="20% - Accent2 8 3 2" xfId="5871"/>
    <cellStyle name="20% - Accent2 8 3 2 2" xfId="11677"/>
    <cellStyle name="20% - Accent2 8 3 2 3" xfId="8758"/>
    <cellStyle name="20% - Accent2 8 3 3" xfId="10213"/>
    <cellStyle name="20% - Accent2 8 3 4" xfId="7314"/>
    <cellStyle name="20% - Accent2 8 3 5" xfId="4428"/>
    <cellStyle name="20% - Accent2 8 4" xfId="5277"/>
    <cellStyle name="20% - Accent2 8 4 2" xfId="11083"/>
    <cellStyle name="20% - Accent2 8 4 3" xfId="8164"/>
    <cellStyle name="20% - Accent2 8 5" xfId="9613"/>
    <cellStyle name="20% - Accent2 8 6" xfId="6720"/>
    <cellStyle name="20% - Accent2 8 7" xfId="3834"/>
    <cellStyle name="20% - Accent2 8 8" xfId="2398"/>
    <cellStyle name="20% - Accent2 9" xfId="2006"/>
    <cellStyle name="20% - Accent2 9 2" xfId="3403"/>
    <cellStyle name="20% - Accent2 9 2 2" xfId="6069"/>
    <cellStyle name="20% - Accent2 9 2 2 2" xfId="11875"/>
    <cellStyle name="20% - Accent2 9 2 2 3" xfId="8956"/>
    <cellStyle name="20% - Accent2 9 2 3" xfId="10411"/>
    <cellStyle name="20% - Accent2 9 2 4" xfId="7512"/>
    <cellStyle name="20% - Accent2 9 2 5" xfId="4626"/>
    <cellStyle name="20% - Accent2 9 3" xfId="5475"/>
    <cellStyle name="20% - Accent2 9 3 2" xfId="11281"/>
    <cellStyle name="20% - Accent2 9 3 3" xfId="8362"/>
    <cellStyle name="20% - Accent2 9 4" xfId="9811"/>
    <cellStyle name="20% - Accent2 9 5" xfId="6918"/>
    <cellStyle name="20% - Accent2 9 6" xfId="4032"/>
    <cellStyle name="20% - Accent2 9 7" xfId="2599"/>
    <cellStyle name="20% - Accent3" xfId="31" builtinId="38" customBuiltin="1"/>
    <cellStyle name="20% - Accent3 10" xfId="2454"/>
    <cellStyle name="20% - Accent3 10 2" xfId="3260"/>
    <cellStyle name="20% - Accent3 10 2 2" xfId="5926"/>
    <cellStyle name="20% - Accent3 10 2 2 2" xfId="11732"/>
    <cellStyle name="20% - Accent3 10 2 2 3" xfId="8813"/>
    <cellStyle name="20% - Accent3 10 2 3" xfId="10268"/>
    <cellStyle name="20% - Accent3 10 2 4" xfId="7369"/>
    <cellStyle name="20% - Accent3 10 2 5" xfId="4483"/>
    <cellStyle name="20% - Accent3 10 3" xfId="5332"/>
    <cellStyle name="20% - Accent3 10 3 2" xfId="11138"/>
    <cellStyle name="20% - Accent3 10 3 3" xfId="8219"/>
    <cellStyle name="20% - Accent3 10 4" xfId="9668"/>
    <cellStyle name="20% - Accent3 10 5" xfId="6775"/>
    <cellStyle name="20% - Accent3 10 6" xfId="3889"/>
    <cellStyle name="20% - Accent3 11" xfId="3037"/>
    <cellStyle name="20% - Accent3 11 2" xfId="3653"/>
    <cellStyle name="20% - Accent3 11 2 2" xfId="6299"/>
    <cellStyle name="20% - Accent3 11 2 2 2" xfId="12105"/>
    <cellStyle name="20% - Accent3 11 2 2 3" xfId="9186"/>
    <cellStyle name="20% - Accent3 11 2 3" xfId="10661"/>
    <cellStyle name="20% - Accent3 11 2 4" xfId="7742"/>
    <cellStyle name="20% - Accent3 11 2 5" xfId="4856"/>
    <cellStyle name="20% - Accent3 11 3" xfId="5705"/>
    <cellStyle name="20% - Accent3 11 3 2" xfId="11511"/>
    <cellStyle name="20% - Accent3 11 3 3" xfId="8592"/>
    <cellStyle name="20% - Accent3 11 4" xfId="10043"/>
    <cellStyle name="20% - Accent3 11 5" xfId="7148"/>
    <cellStyle name="20% - Accent3 11 6" xfId="4262"/>
    <cellStyle name="20% - Accent3 12" xfId="3085"/>
    <cellStyle name="20% - Accent3 12 2" xfId="5751"/>
    <cellStyle name="20% - Accent3 12 2 2" xfId="11557"/>
    <cellStyle name="20% - Accent3 12 2 3" xfId="8638"/>
    <cellStyle name="20% - Accent3 12 3" xfId="10093"/>
    <cellStyle name="20% - Accent3 12 4" xfId="7194"/>
    <cellStyle name="20% - Accent3 12 5" xfId="4308"/>
    <cellStyle name="20% - Accent3 13" xfId="3667"/>
    <cellStyle name="20% - Accent3 13 2" xfId="6317"/>
    <cellStyle name="20% - Accent3 13 2 2" xfId="12123"/>
    <cellStyle name="20% - Accent3 13 2 3" xfId="9204"/>
    <cellStyle name="20% - Accent3 13 3" xfId="10679"/>
    <cellStyle name="20% - Accent3 13 4" xfId="7760"/>
    <cellStyle name="20% - Accent3 13 5" xfId="4873"/>
    <cellStyle name="20% - Accent3 14" xfId="4912"/>
    <cellStyle name="20% - Accent3 14 2" xfId="6355"/>
    <cellStyle name="20% - Accent3 14 2 2" xfId="12162"/>
    <cellStyle name="20% - Accent3 14 2 3" xfId="9243"/>
    <cellStyle name="20% - Accent3 14 3" xfId="10718"/>
    <cellStyle name="20% - Accent3 14 4" xfId="7799"/>
    <cellStyle name="20% - Accent3 15" xfId="5157"/>
    <cellStyle name="20% - Accent3 15 2" xfId="10963"/>
    <cellStyle name="20% - Accent3 15 3" xfId="8044"/>
    <cellStyle name="20% - Accent3 16" xfId="9493"/>
    <cellStyle name="20% - Accent3 17" xfId="6600"/>
    <cellStyle name="20% - Accent3 18" xfId="3714"/>
    <cellStyle name="20% - Accent3 19" xfId="12400"/>
    <cellStyle name="20% - Accent3 2" xfId="175"/>
    <cellStyle name="20% - Accent3 2 2" xfId="342"/>
    <cellStyle name="20% - Accent3 2 2 2" xfId="749"/>
    <cellStyle name="20% - Accent3 2 2 2 2" xfId="2608"/>
    <cellStyle name="20% - Accent3 2 3" xfId="309"/>
    <cellStyle name="20% - Accent3 2 3 2" xfId="12520"/>
    <cellStyle name="20% - Accent3 2 4" xfId="748"/>
    <cellStyle name="20% - Accent3 20" xfId="12417"/>
    <cellStyle name="20% - Accent3 21" xfId="12431"/>
    <cellStyle name="20% - Accent3 22" xfId="12448"/>
    <cellStyle name="20% - Accent3 23" xfId="12467"/>
    <cellStyle name="20% - Accent3 24" xfId="12482"/>
    <cellStyle name="20% - Accent3 25" xfId="12500"/>
    <cellStyle name="20% - Accent3 26" xfId="2274"/>
    <cellStyle name="20% - Accent3 3" xfId="176"/>
    <cellStyle name="20% - Accent3 3 10" xfId="2293"/>
    <cellStyle name="20% - Accent3 3 2" xfId="747"/>
    <cellStyle name="20% - Accent3 3 2 2" xfId="1596"/>
    <cellStyle name="20% - Accent3 3 2 2 2" xfId="2158"/>
    <cellStyle name="20% - Accent3 3 2 2 2 2" xfId="11882"/>
    <cellStyle name="20% - Accent3 3 2 2 2 3" xfId="8963"/>
    <cellStyle name="20% - Accent3 3 2 2 2 4" xfId="6076"/>
    <cellStyle name="20% - Accent3 3 2 2 3" xfId="10418"/>
    <cellStyle name="20% - Accent3 3 2 2 4" xfId="7519"/>
    <cellStyle name="20% - Accent3 3 2 2 5" xfId="4633"/>
    <cellStyle name="20% - Accent3 3 2 2 6" xfId="3410"/>
    <cellStyle name="20% - Accent3 3 2 3" xfId="1507"/>
    <cellStyle name="20% - Accent3 3 2 3 2" xfId="6356"/>
    <cellStyle name="20% - Accent3 3 2 3 2 2" xfId="12163"/>
    <cellStyle name="20% - Accent3 3 2 3 2 3" xfId="9244"/>
    <cellStyle name="20% - Accent3 3 2 3 3" xfId="10719"/>
    <cellStyle name="20% - Accent3 3 2 3 4" xfId="7800"/>
    <cellStyle name="20% - Accent3 3 2 3 5" xfId="4913"/>
    <cellStyle name="20% - Accent3 3 2 4" xfId="5482"/>
    <cellStyle name="20% - Accent3 3 2 4 2" xfId="11288"/>
    <cellStyle name="20% - Accent3 3 2 4 3" xfId="8369"/>
    <cellStyle name="20% - Accent3 3 2 5" xfId="9818"/>
    <cellStyle name="20% - Accent3 3 2 6" xfId="6925"/>
    <cellStyle name="20% - Accent3 3 2 7" xfId="4039"/>
    <cellStyle name="20% - Accent3 3 2 8" xfId="2610"/>
    <cellStyle name="20% - Accent3 3 3" xfId="339"/>
    <cellStyle name="20% - Accent3 3 3 2" xfId="2609"/>
    <cellStyle name="20% - Accent3 3 4" xfId="2473"/>
    <cellStyle name="20% - Accent3 3 4 2" xfId="3279"/>
    <cellStyle name="20% - Accent3 3 4 2 2" xfId="5945"/>
    <cellStyle name="20% - Accent3 3 4 2 2 2" xfId="11751"/>
    <cellStyle name="20% - Accent3 3 4 2 2 3" xfId="8832"/>
    <cellStyle name="20% - Accent3 3 4 2 3" xfId="10287"/>
    <cellStyle name="20% - Accent3 3 4 2 4" xfId="7388"/>
    <cellStyle name="20% - Accent3 3 4 2 5" xfId="4502"/>
    <cellStyle name="20% - Accent3 3 4 3" xfId="5351"/>
    <cellStyle name="20% - Accent3 3 4 3 2" xfId="11157"/>
    <cellStyle name="20% - Accent3 3 4 3 3" xfId="8238"/>
    <cellStyle name="20% - Accent3 3 4 4" xfId="9687"/>
    <cellStyle name="20% - Accent3 3 4 5" xfId="6794"/>
    <cellStyle name="20% - Accent3 3 4 6" xfId="3908"/>
    <cellStyle name="20% - Accent3 3 5" xfId="3104"/>
    <cellStyle name="20% - Accent3 3 5 2" xfId="5770"/>
    <cellStyle name="20% - Accent3 3 5 2 2" xfId="11576"/>
    <cellStyle name="20% - Accent3 3 5 2 3" xfId="8657"/>
    <cellStyle name="20% - Accent3 3 5 3" xfId="10112"/>
    <cellStyle name="20% - Accent3 3 5 4" xfId="7213"/>
    <cellStyle name="20% - Accent3 3 5 5" xfId="4327"/>
    <cellStyle name="20% - Accent3 3 6" xfId="5176"/>
    <cellStyle name="20% - Accent3 3 6 2" xfId="10982"/>
    <cellStyle name="20% - Accent3 3 6 3" xfId="8063"/>
    <cellStyle name="20% - Accent3 3 7" xfId="9512"/>
    <cellStyle name="20% - Accent3 3 8" xfId="6619"/>
    <cellStyle name="20% - Accent3 3 9" xfId="3733"/>
    <cellStyle name="20% - Accent3 4" xfId="177"/>
    <cellStyle name="20% - Accent3 4 10" xfId="2314"/>
    <cellStyle name="20% - Accent3 4 2" xfId="1520"/>
    <cellStyle name="20% - Accent3 4 2 2" xfId="1617"/>
    <cellStyle name="20% - Accent3 4 2 2 2" xfId="2179"/>
    <cellStyle name="20% - Accent3 4 2 2 2 2" xfId="11883"/>
    <cellStyle name="20% - Accent3 4 2 2 2 3" xfId="8964"/>
    <cellStyle name="20% - Accent3 4 2 2 2 4" xfId="6077"/>
    <cellStyle name="20% - Accent3 4 2 2 3" xfId="10419"/>
    <cellStyle name="20% - Accent3 4 2 2 4" xfId="7520"/>
    <cellStyle name="20% - Accent3 4 2 2 5" xfId="4634"/>
    <cellStyle name="20% - Accent3 4 2 2 6" xfId="3411"/>
    <cellStyle name="20% - Accent3 4 2 3" xfId="2066"/>
    <cellStyle name="20% - Accent3 4 2 3 2" xfId="11289"/>
    <cellStyle name="20% - Accent3 4 2 3 3" xfId="8370"/>
    <cellStyle name="20% - Accent3 4 2 3 4" xfId="5483"/>
    <cellStyle name="20% - Accent3 4 2 4" xfId="9819"/>
    <cellStyle name="20% - Accent3 4 2 5" xfId="6926"/>
    <cellStyle name="20% - Accent3 4 2 6" xfId="4040"/>
    <cellStyle name="20% - Accent3 4 2 7" xfId="2611"/>
    <cellStyle name="20% - Accent3 4 3" xfId="2494"/>
    <cellStyle name="20% - Accent3 4 3 2" xfId="3300"/>
    <cellStyle name="20% - Accent3 4 3 2 2" xfId="5966"/>
    <cellStyle name="20% - Accent3 4 3 2 2 2" xfId="11772"/>
    <cellStyle name="20% - Accent3 4 3 2 2 3" xfId="8853"/>
    <cellStyle name="20% - Accent3 4 3 2 3" xfId="10308"/>
    <cellStyle name="20% - Accent3 4 3 2 4" xfId="7409"/>
    <cellStyle name="20% - Accent3 4 3 2 5" xfId="4523"/>
    <cellStyle name="20% - Accent3 4 3 3" xfId="5372"/>
    <cellStyle name="20% - Accent3 4 3 3 2" xfId="11178"/>
    <cellStyle name="20% - Accent3 4 3 3 3" xfId="8259"/>
    <cellStyle name="20% - Accent3 4 3 4" xfId="9708"/>
    <cellStyle name="20% - Accent3 4 3 5" xfId="6815"/>
    <cellStyle name="20% - Accent3 4 3 6" xfId="3929"/>
    <cellStyle name="20% - Accent3 4 4" xfId="3125"/>
    <cellStyle name="20% - Accent3 4 4 2" xfId="5791"/>
    <cellStyle name="20% - Accent3 4 4 2 2" xfId="11597"/>
    <cellStyle name="20% - Accent3 4 4 2 3" xfId="8678"/>
    <cellStyle name="20% - Accent3 4 4 3" xfId="10133"/>
    <cellStyle name="20% - Accent3 4 4 4" xfId="7234"/>
    <cellStyle name="20% - Accent3 4 4 5" xfId="4348"/>
    <cellStyle name="20% - Accent3 4 5" xfId="4914"/>
    <cellStyle name="20% - Accent3 4 5 2" xfId="6357"/>
    <cellStyle name="20% - Accent3 4 5 2 2" xfId="12164"/>
    <cellStyle name="20% - Accent3 4 5 2 3" xfId="9245"/>
    <cellStyle name="20% - Accent3 4 5 3" xfId="10720"/>
    <cellStyle name="20% - Accent3 4 5 4" xfId="7801"/>
    <cellStyle name="20% - Accent3 4 6" xfId="5197"/>
    <cellStyle name="20% - Accent3 4 6 2" xfId="11003"/>
    <cellStyle name="20% - Accent3 4 6 3" xfId="8084"/>
    <cellStyle name="20% - Accent3 4 7" xfId="9533"/>
    <cellStyle name="20% - Accent3 4 8" xfId="6640"/>
    <cellStyle name="20% - Accent3 4 9" xfId="3754"/>
    <cellStyle name="20% - Accent3 5" xfId="178"/>
    <cellStyle name="20% - Accent3 5 10" xfId="2329"/>
    <cellStyle name="20% - Accent3 5 2" xfId="1533"/>
    <cellStyle name="20% - Accent3 5 2 2" xfId="1632"/>
    <cellStyle name="20% - Accent3 5 2 2 2" xfId="2194"/>
    <cellStyle name="20% - Accent3 5 2 2 2 2" xfId="11884"/>
    <cellStyle name="20% - Accent3 5 2 2 2 3" xfId="8965"/>
    <cellStyle name="20% - Accent3 5 2 2 2 4" xfId="6078"/>
    <cellStyle name="20% - Accent3 5 2 2 3" xfId="10420"/>
    <cellStyle name="20% - Accent3 5 2 2 4" xfId="7521"/>
    <cellStyle name="20% - Accent3 5 2 2 5" xfId="4635"/>
    <cellStyle name="20% - Accent3 5 2 2 6" xfId="3412"/>
    <cellStyle name="20% - Accent3 5 2 3" xfId="2081"/>
    <cellStyle name="20% - Accent3 5 2 3 2" xfId="11290"/>
    <cellStyle name="20% - Accent3 5 2 3 3" xfId="8371"/>
    <cellStyle name="20% - Accent3 5 2 3 4" xfId="5484"/>
    <cellStyle name="20% - Accent3 5 2 4" xfId="9820"/>
    <cellStyle name="20% - Accent3 5 2 5" xfId="6927"/>
    <cellStyle name="20% - Accent3 5 2 6" xfId="4041"/>
    <cellStyle name="20% - Accent3 5 2 7" xfId="2612"/>
    <cellStyle name="20% - Accent3 5 3" xfId="2509"/>
    <cellStyle name="20% - Accent3 5 3 2" xfId="3315"/>
    <cellStyle name="20% - Accent3 5 3 2 2" xfId="5981"/>
    <cellStyle name="20% - Accent3 5 3 2 2 2" xfId="11787"/>
    <cellStyle name="20% - Accent3 5 3 2 2 3" xfId="8868"/>
    <cellStyle name="20% - Accent3 5 3 2 3" xfId="10323"/>
    <cellStyle name="20% - Accent3 5 3 2 4" xfId="7424"/>
    <cellStyle name="20% - Accent3 5 3 2 5" xfId="4538"/>
    <cellStyle name="20% - Accent3 5 3 3" xfId="5387"/>
    <cellStyle name="20% - Accent3 5 3 3 2" xfId="11193"/>
    <cellStyle name="20% - Accent3 5 3 3 3" xfId="8274"/>
    <cellStyle name="20% - Accent3 5 3 4" xfId="9723"/>
    <cellStyle name="20% - Accent3 5 3 5" xfId="6830"/>
    <cellStyle name="20% - Accent3 5 3 6" xfId="3944"/>
    <cellStyle name="20% - Accent3 5 4" xfId="3140"/>
    <cellStyle name="20% - Accent3 5 4 2" xfId="5806"/>
    <cellStyle name="20% - Accent3 5 4 2 2" xfId="11612"/>
    <cellStyle name="20% - Accent3 5 4 2 3" xfId="8693"/>
    <cellStyle name="20% - Accent3 5 4 3" xfId="10148"/>
    <cellStyle name="20% - Accent3 5 4 4" xfId="7249"/>
    <cellStyle name="20% - Accent3 5 4 5" xfId="4363"/>
    <cellStyle name="20% - Accent3 5 5" xfId="4915"/>
    <cellStyle name="20% - Accent3 5 5 2" xfId="6358"/>
    <cellStyle name="20% - Accent3 5 5 2 2" xfId="12165"/>
    <cellStyle name="20% - Accent3 5 5 2 3" xfId="9246"/>
    <cellStyle name="20% - Accent3 5 5 3" xfId="10721"/>
    <cellStyle name="20% - Accent3 5 5 4" xfId="7802"/>
    <cellStyle name="20% - Accent3 5 6" xfId="5212"/>
    <cellStyle name="20% - Accent3 5 6 2" xfId="11018"/>
    <cellStyle name="20% - Accent3 5 6 3" xfId="8099"/>
    <cellStyle name="20% - Accent3 5 7" xfId="9548"/>
    <cellStyle name="20% - Accent3 5 8" xfId="6655"/>
    <cellStyle name="20% - Accent3 5 9" xfId="3769"/>
    <cellStyle name="20% - Accent3 6" xfId="174"/>
    <cellStyle name="20% - Accent3 6 10" xfId="2343"/>
    <cellStyle name="20% - Accent3 6 2" xfId="1546"/>
    <cellStyle name="20% - Accent3 6 2 2" xfId="1646"/>
    <cellStyle name="20% - Accent3 6 2 2 2" xfId="2208"/>
    <cellStyle name="20% - Accent3 6 2 2 2 2" xfId="11885"/>
    <cellStyle name="20% - Accent3 6 2 2 2 3" xfId="8966"/>
    <cellStyle name="20% - Accent3 6 2 2 2 4" xfId="6079"/>
    <cellStyle name="20% - Accent3 6 2 2 3" xfId="10421"/>
    <cellStyle name="20% - Accent3 6 2 2 4" xfId="7522"/>
    <cellStyle name="20% - Accent3 6 2 2 5" xfId="4636"/>
    <cellStyle name="20% - Accent3 6 2 2 6" xfId="3413"/>
    <cellStyle name="20% - Accent3 6 2 3" xfId="2095"/>
    <cellStyle name="20% - Accent3 6 2 3 2" xfId="11291"/>
    <cellStyle name="20% - Accent3 6 2 3 3" xfId="8372"/>
    <cellStyle name="20% - Accent3 6 2 3 4" xfId="5485"/>
    <cellStyle name="20% - Accent3 6 2 4" xfId="9821"/>
    <cellStyle name="20% - Accent3 6 2 5" xfId="6928"/>
    <cellStyle name="20% - Accent3 6 2 6" xfId="4042"/>
    <cellStyle name="20% - Accent3 6 2 7" xfId="2613"/>
    <cellStyle name="20% - Accent3 6 3" xfId="2523"/>
    <cellStyle name="20% - Accent3 6 3 2" xfId="3329"/>
    <cellStyle name="20% - Accent3 6 3 2 2" xfId="5995"/>
    <cellStyle name="20% - Accent3 6 3 2 2 2" xfId="11801"/>
    <cellStyle name="20% - Accent3 6 3 2 2 3" xfId="8882"/>
    <cellStyle name="20% - Accent3 6 3 2 3" xfId="10337"/>
    <cellStyle name="20% - Accent3 6 3 2 4" xfId="7438"/>
    <cellStyle name="20% - Accent3 6 3 2 5" xfId="4552"/>
    <cellStyle name="20% - Accent3 6 3 3" xfId="5401"/>
    <cellStyle name="20% - Accent3 6 3 3 2" xfId="11207"/>
    <cellStyle name="20% - Accent3 6 3 3 3" xfId="8288"/>
    <cellStyle name="20% - Accent3 6 3 4" xfId="9737"/>
    <cellStyle name="20% - Accent3 6 3 5" xfId="6844"/>
    <cellStyle name="20% - Accent3 6 3 6" xfId="3958"/>
    <cellStyle name="20% - Accent3 6 4" xfId="3154"/>
    <cellStyle name="20% - Accent3 6 4 2" xfId="5820"/>
    <cellStyle name="20% - Accent3 6 4 2 2" xfId="11626"/>
    <cellStyle name="20% - Accent3 6 4 2 3" xfId="8707"/>
    <cellStyle name="20% - Accent3 6 4 3" xfId="10162"/>
    <cellStyle name="20% - Accent3 6 4 4" xfId="7263"/>
    <cellStyle name="20% - Accent3 6 4 5" xfId="4377"/>
    <cellStyle name="20% - Accent3 6 5" xfId="4916"/>
    <cellStyle name="20% - Accent3 6 5 2" xfId="6359"/>
    <cellStyle name="20% - Accent3 6 5 2 2" xfId="12166"/>
    <cellStyle name="20% - Accent3 6 5 2 3" xfId="9247"/>
    <cellStyle name="20% - Accent3 6 5 3" xfId="10722"/>
    <cellStyle name="20% - Accent3 6 5 4" xfId="7803"/>
    <cellStyle name="20% - Accent3 6 6" xfId="5226"/>
    <cellStyle name="20% - Accent3 6 6 2" xfId="11032"/>
    <cellStyle name="20% - Accent3 6 6 3" xfId="8113"/>
    <cellStyle name="20% - Accent3 6 7" xfId="9562"/>
    <cellStyle name="20% - Accent3 6 8" xfId="6669"/>
    <cellStyle name="20% - Accent3 6 9" xfId="3783"/>
    <cellStyle name="20% - Accent3 7" xfId="1662"/>
    <cellStyle name="20% - Accent3 7 10" xfId="2362"/>
    <cellStyle name="20% - Accent3 7 2" xfId="1771"/>
    <cellStyle name="20% - Accent3 7 2 2" xfId="3414"/>
    <cellStyle name="20% - Accent3 7 2 2 2" xfId="6080"/>
    <cellStyle name="20% - Accent3 7 2 2 2 2" xfId="11886"/>
    <cellStyle name="20% - Accent3 7 2 2 2 3" xfId="8967"/>
    <cellStyle name="20% - Accent3 7 2 2 3" xfId="10422"/>
    <cellStyle name="20% - Accent3 7 2 2 4" xfId="7523"/>
    <cellStyle name="20% - Accent3 7 2 2 5" xfId="4637"/>
    <cellStyle name="20% - Accent3 7 2 3" xfId="5486"/>
    <cellStyle name="20% - Accent3 7 2 3 2" xfId="11292"/>
    <cellStyle name="20% - Accent3 7 2 3 3" xfId="8373"/>
    <cellStyle name="20% - Accent3 7 2 4" xfId="9822"/>
    <cellStyle name="20% - Accent3 7 2 5" xfId="6929"/>
    <cellStyle name="20% - Accent3 7 2 6" xfId="4043"/>
    <cellStyle name="20% - Accent3 7 2 7" xfId="2614"/>
    <cellStyle name="20% - Accent3 7 3" xfId="2227"/>
    <cellStyle name="20% - Accent3 7 3 2" xfId="3348"/>
    <cellStyle name="20% - Accent3 7 3 2 2" xfId="6014"/>
    <cellStyle name="20% - Accent3 7 3 2 2 2" xfId="11820"/>
    <cellStyle name="20% - Accent3 7 3 2 2 3" xfId="8901"/>
    <cellStyle name="20% - Accent3 7 3 2 3" xfId="10356"/>
    <cellStyle name="20% - Accent3 7 3 2 4" xfId="7457"/>
    <cellStyle name="20% - Accent3 7 3 2 5" xfId="4571"/>
    <cellStyle name="20% - Accent3 7 3 3" xfId="5420"/>
    <cellStyle name="20% - Accent3 7 3 3 2" xfId="11226"/>
    <cellStyle name="20% - Accent3 7 3 3 3" xfId="8307"/>
    <cellStyle name="20% - Accent3 7 3 4" xfId="9756"/>
    <cellStyle name="20% - Accent3 7 3 5" xfId="6863"/>
    <cellStyle name="20% - Accent3 7 3 6" xfId="3977"/>
    <cellStyle name="20% - Accent3 7 3 7" xfId="2542"/>
    <cellStyle name="20% - Accent3 7 4" xfId="3173"/>
    <cellStyle name="20% - Accent3 7 4 2" xfId="5839"/>
    <cellStyle name="20% - Accent3 7 4 2 2" xfId="11645"/>
    <cellStyle name="20% - Accent3 7 4 2 3" xfId="8726"/>
    <cellStyle name="20% - Accent3 7 4 3" xfId="10181"/>
    <cellStyle name="20% - Accent3 7 4 4" xfId="7282"/>
    <cellStyle name="20% - Accent3 7 4 5" xfId="4396"/>
    <cellStyle name="20% - Accent3 7 5" xfId="4917"/>
    <cellStyle name="20% - Accent3 7 5 2" xfId="6360"/>
    <cellStyle name="20% - Accent3 7 5 2 2" xfId="12167"/>
    <cellStyle name="20% - Accent3 7 5 2 3" xfId="9248"/>
    <cellStyle name="20% - Accent3 7 5 3" xfId="10723"/>
    <cellStyle name="20% - Accent3 7 5 4" xfId="7804"/>
    <cellStyle name="20% - Accent3 7 6" xfId="5245"/>
    <cellStyle name="20% - Accent3 7 6 2" xfId="11051"/>
    <cellStyle name="20% - Accent3 7 6 3" xfId="8132"/>
    <cellStyle name="20% - Accent3 7 7" xfId="9581"/>
    <cellStyle name="20% - Accent3 7 8" xfId="6688"/>
    <cellStyle name="20% - Accent3 7 9" xfId="3802"/>
    <cellStyle name="20% - Accent3 8" xfId="1558"/>
    <cellStyle name="20% - Accent3 8 2" xfId="2107"/>
    <cellStyle name="20% - Accent3 8 2 2" xfId="3382"/>
    <cellStyle name="20% - Accent3 8 2 2 2" xfId="6048"/>
    <cellStyle name="20% - Accent3 8 2 2 2 2" xfId="11854"/>
    <cellStyle name="20% - Accent3 8 2 2 2 3" xfId="8935"/>
    <cellStyle name="20% - Accent3 8 2 2 3" xfId="10390"/>
    <cellStyle name="20% - Accent3 8 2 2 4" xfId="7491"/>
    <cellStyle name="20% - Accent3 8 2 2 5" xfId="4605"/>
    <cellStyle name="20% - Accent3 8 2 3" xfId="5454"/>
    <cellStyle name="20% - Accent3 8 2 3 2" xfId="11260"/>
    <cellStyle name="20% - Accent3 8 2 3 3" xfId="8341"/>
    <cellStyle name="20% - Accent3 8 2 4" xfId="9790"/>
    <cellStyle name="20% - Accent3 8 2 5" xfId="6897"/>
    <cellStyle name="20% - Accent3 8 2 6" xfId="4011"/>
    <cellStyle name="20% - Accent3 8 2 7" xfId="2576"/>
    <cellStyle name="20% - Accent3 8 3" xfId="3207"/>
    <cellStyle name="20% - Accent3 8 3 2" xfId="5873"/>
    <cellStyle name="20% - Accent3 8 3 2 2" xfId="11679"/>
    <cellStyle name="20% - Accent3 8 3 2 3" xfId="8760"/>
    <cellStyle name="20% - Accent3 8 3 3" xfId="10215"/>
    <cellStyle name="20% - Accent3 8 3 4" xfId="7316"/>
    <cellStyle name="20% - Accent3 8 3 5" xfId="4430"/>
    <cellStyle name="20% - Accent3 8 4" xfId="5279"/>
    <cellStyle name="20% - Accent3 8 4 2" xfId="11085"/>
    <cellStyle name="20% - Accent3 8 4 3" xfId="8166"/>
    <cellStyle name="20% - Accent3 8 5" xfId="9615"/>
    <cellStyle name="20% - Accent3 8 6" xfId="6722"/>
    <cellStyle name="20% - Accent3 8 7" xfId="3836"/>
    <cellStyle name="20% - Accent3 8 8" xfId="2400"/>
    <cellStyle name="20% - Accent3 9" xfId="2008"/>
    <cellStyle name="20% - Accent3 9 2" xfId="3409"/>
    <cellStyle name="20% - Accent3 9 2 2" xfId="6075"/>
    <cellStyle name="20% - Accent3 9 2 2 2" xfId="11881"/>
    <cellStyle name="20% - Accent3 9 2 2 3" xfId="8962"/>
    <cellStyle name="20% - Accent3 9 2 3" xfId="10417"/>
    <cellStyle name="20% - Accent3 9 2 4" xfId="7518"/>
    <cellStyle name="20% - Accent3 9 2 5" xfId="4632"/>
    <cellStyle name="20% - Accent3 9 3" xfId="5481"/>
    <cellStyle name="20% - Accent3 9 3 2" xfId="11287"/>
    <cellStyle name="20% - Accent3 9 3 3" xfId="8368"/>
    <cellStyle name="20% - Accent3 9 4" xfId="9817"/>
    <cellStyle name="20% - Accent3 9 5" xfId="6924"/>
    <cellStyle name="20% - Accent3 9 6" xfId="4038"/>
    <cellStyle name="20% - Accent3 9 7" xfId="2607"/>
    <cellStyle name="20% - Accent4" xfId="35" builtinId="42" customBuiltin="1"/>
    <cellStyle name="20% - Accent4 10" xfId="2456"/>
    <cellStyle name="20% - Accent4 10 2" xfId="3262"/>
    <cellStyle name="20% - Accent4 10 2 2" xfId="5928"/>
    <cellStyle name="20% - Accent4 10 2 2 2" xfId="11734"/>
    <cellStyle name="20% - Accent4 10 2 2 3" xfId="8815"/>
    <cellStyle name="20% - Accent4 10 2 3" xfId="10270"/>
    <cellStyle name="20% - Accent4 10 2 4" xfId="7371"/>
    <cellStyle name="20% - Accent4 10 2 5" xfId="4485"/>
    <cellStyle name="20% - Accent4 10 3" xfId="5334"/>
    <cellStyle name="20% - Accent4 10 3 2" xfId="11140"/>
    <cellStyle name="20% - Accent4 10 3 3" xfId="8221"/>
    <cellStyle name="20% - Accent4 10 4" xfId="9670"/>
    <cellStyle name="20% - Accent4 10 5" xfId="6777"/>
    <cellStyle name="20% - Accent4 10 6" xfId="3891"/>
    <cellStyle name="20% - Accent4 11" xfId="3039"/>
    <cellStyle name="20% - Accent4 11 2" xfId="3655"/>
    <cellStyle name="20% - Accent4 11 2 2" xfId="6301"/>
    <cellStyle name="20% - Accent4 11 2 2 2" xfId="12107"/>
    <cellStyle name="20% - Accent4 11 2 2 3" xfId="9188"/>
    <cellStyle name="20% - Accent4 11 2 3" xfId="10663"/>
    <cellStyle name="20% - Accent4 11 2 4" xfId="7744"/>
    <cellStyle name="20% - Accent4 11 2 5" xfId="4858"/>
    <cellStyle name="20% - Accent4 11 3" xfId="5707"/>
    <cellStyle name="20% - Accent4 11 3 2" xfId="11513"/>
    <cellStyle name="20% - Accent4 11 3 3" xfId="8594"/>
    <cellStyle name="20% - Accent4 11 4" xfId="10045"/>
    <cellStyle name="20% - Accent4 11 5" xfId="7150"/>
    <cellStyle name="20% - Accent4 11 6" xfId="4264"/>
    <cellStyle name="20% - Accent4 12" xfId="3087"/>
    <cellStyle name="20% - Accent4 12 2" xfId="5753"/>
    <cellStyle name="20% - Accent4 12 2 2" xfId="11559"/>
    <cellStyle name="20% - Accent4 12 2 3" xfId="8640"/>
    <cellStyle name="20% - Accent4 12 3" xfId="10095"/>
    <cellStyle name="20% - Accent4 12 4" xfId="7196"/>
    <cellStyle name="20% - Accent4 12 5" xfId="4310"/>
    <cellStyle name="20% - Accent4 13" xfId="3669"/>
    <cellStyle name="20% - Accent4 13 2" xfId="6319"/>
    <cellStyle name="20% - Accent4 13 2 2" xfId="12125"/>
    <cellStyle name="20% - Accent4 13 2 3" xfId="9206"/>
    <cellStyle name="20% - Accent4 13 3" xfId="10681"/>
    <cellStyle name="20% - Accent4 13 4" xfId="7762"/>
    <cellStyle name="20% - Accent4 13 5" xfId="4875"/>
    <cellStyle name="20% - Accent4 14" xfId="4918"/>
    <cellStyle name="20% - Accent4 14 2" xfId="6361"/>
    <cellStyle name="20% - Accent4 14 2 2" xfId="12168"/>
    <cellStyle name="20% - Accent4 14 2 3" xfId="9249"/>
    <cellStyle name="20% - Accent4 14 3" xfId="10724"/>
    <cellStyle name="20% - Accent4 14 4" xfId="7805"/>
    <cellStyle name="20% - Accent4 15" xfId="5159"/>
    <cellStyle name="20% - Accent4 15 2" xfId="10965"/>
    <cellStyle name="20% - Accent4 15 3" xfId="8046"/>
    <cellStyle name="20% - Accent4 16" xfId="9495"/>
    <cellStyle name="20% - Accent4 17" xfId="6602"/>
    <cellStyle name="20% - Accent4 18" xfId="3716"/>
    <cellStyle name="20% - Accent4 19" xfId="12402"/>
    <cellStyle name="20% - Accent4 2" xfId="180"/>
    <cellStyle name="20% - Accent4 2 2" xfId="343"/>
    <cellStyle name="20% - Accent4 2 2 2" xfId="746"/>
    <cellStyle name="20% - Accent4 2 2 2 2" xfId="2616"/>
    <cellStyle name="20% - Accent4 2 3" xfId="690"/>
    <cellStyle name="20% - Accent4 2 3 2" xfId="12521"/>
    <cellStyle name="20% - Accent4 2 4" xfId="691"/>
    <cellStyle name="20% - Accent4 20" xfId="12419"/>
    <cellStyle name="20% - Accent4 21" xfId="12433"/>
    <cellStyle name="20% - Accent4 22" xfId="12450"/>
    <cellStyle name="20% - Accent4 23" xfId="12469"/>
    <cellStyle name="20% - Accent4 24" xfId="12484"/>
    <cellStyle name="20% - Accent4 25" xfId="12504"/>
    <cellStyle name="20% - Accent4 26" xfId="2276"/>
    <cellStyle name="20% - Accent4 3" xfId="181"/>
    <cellStyle name="20% - Accent4 3 10" xfId="2295"/>
    <cellStyle name="20% - Accent4 3 2" xfId="693"/>
    <cellStyle name="20% - Accent4 3 2 2" xfId="1598"/>
    <cellStyle name="20% - Accent4 3 2 2 2" xfId="2160"/>
    <cellStyle name="20% - Accent4 3 2 2 2 2" xfId="11888"/>
    <cellStyle name="20% - Accent4 3 2 2 2 3" xfId="8969"/>
    <cellStyle name="20% - Accent4 3 2 2 2 4" xfId="6082"/>
    <cellStyle name="20% - Accent4 3 2 2 3" xfId="10424"/>
    <cellStyle name="20% - Accent4 3 2 2 4" xfId="7525"/>
    <cellStyle name="20% - Accent4 3 2 2 5" xfId="4639"/>
    <cellStyle name="20% - Accent4 3 2 2 6" xfId="3416"/>
    <cellStyle name="20% - Accent4 3 2 3" xfId="1509"/>
    <cellStyle name="20% - Accent4 3 2 3 2" xfId="6362"/>
    <cellStyle name="20% - Accent4 3 2 3 2 2" xfId="12169"/>
    <cellStyle name="20% - Accent4 3 2 3 2 3" xfId="9250"/>
    <cellStyle name="20% - Accent4 3 2 3 3" xfId="10725"/>
    <cellStyle name="20% - Accent4 3 2 3 4" xfId="7806"/>
    <cellStyle name="20% - Accent4 3 2 3 5" xfId="4919"/>
    <cellStyle name="20% - Accent4 3 2 4" xfId="5488"/>
    <cellStyle name="20% - Accent4 3 2 4 2" xfId="11294"/>
    <cellStyle name="20% - Accent4 3 2 4 3" xfId="8375"/>
    <cellStyle name="20% - Accent4 3 2 5" xfId="9824"/>
    <cellStyle name="20% - Accent4 3 2 6" xfId="6931"/>
    <cellStyle name="20% - Accent4 3 2 7" xfId="4045"/>
    <cellStyle name="20% - Accent4 3 2 8" xfId="2618"/>
    <cellStyle name="20% - Accent4 3 3" xfId="692"/>
    <cellStyle name="20% - Accent4 3 3 2" xfId="2617"/>
    <cellStyle name="20% - Accent4 3 4" xfId="2475"/>
    <cellStyle name="20% - Accent4 3 4 2" xfId="3281"/>
    <cellStyle name="20% - Accent4 3 4 2 2" xfId="5947"/>
    <cellStyle name="20% - Accent4 3 4 2 2 2" xfId="11753"/>
    <cellStyle name="20% - Accent4 3 4 2 2 3" xfId="8834"/>
    <cellStyle name="20% - Accent4 3 4 2 3" xfId="10289"/>
    <cellStyle name="20% - Accent4 3 4 2 4" xfId="7390"/>
    <cellStyle name="20% - Accent4 3 4 2 5" xfId="4504"/>
    <cellStyle name="20% - Accent4 3 4 3" xfId="5353"/>
    <cellStyle name="20% - Accent4 3 4 3 2" xfId="11159"/>
    <cellStyle name="20% - Accent4 3 4 3 3" xfId="8240"/>
    <cellStyle name="20% - Accent4 3 4 4" xfId="9689"/>
    <cellStyle name="20% - Accent4 3 4 5" xfId="6796"/>
    <cellStyle name="20% - Accent4 3 4 6" xfId="3910"/>
    <cellStyle name="20% - Accent4 3 5" xfId="3106"/>
    <cellStyle name="20% - Accent4 3 5 2" xfId="5772"/>
    <cellStyle name="20% - Accent4 3 5 2 2" xfId="11578"/>
    <cellStyle name="20% - Accent4 3 5 2 3" xfId="8659"/>
    <cellStyle name="20% - Accent4 3 5 3" xfId="10114"/>
    <cellStyle name="20% - Accent4 3 5 4" xfId="7215"/>
    <cellStyle name="20% - Accent4 3 5 5" xfId="4329"/>
    <cellStyle name="20% - Accent4 3 6" xfId="5178"/>
    <cellStyle name="20% - Accent4 3 6 2" xfId="10984"/>
    <cellStyle name="20% - Accent4 3 6 3" xfId="8065"/>
    <cellStyle name="20% - Accent4 3 7" xfId="9514"/>
    <cellStyle name="20% - Accent4 3 8" xfId="6621"/>
    <cellStyle name="20% - Accent4 3 9" xfId="3735"/>
    <cellStyle name="20% - Accent4 4" xfId="182"/>
    <cellStyle name="20% - Accent4 4 10" xfId="2316"/>
    <cellStyle name="20% - Accent4 4 2" xfId="1522"/>
    <cellStyle name="20% - Accent4 4 2 2" xfId="1619"/>
    <cellStyle name="20% - Accent4 4 2 2 2" xfId="2181"/>
    <cellStyle name="20% - Accent4 4 2 2 2 2" xfId="11889"/>
    <cellStyle name="20% - Accent4 4 2 2 2 3" xfId="8970"/>
    <cellStyle name="20% - Accent4 4 2 2 2 4" xfId="6083"/>
    <cellStyle name="20% - Accent4 4 2 2 3" xfId="10425"/>
    <cellStyle name="20% - Accent4 4 2 2 4" xfId="7526"/>
    <cellStyle name="20% - Accent4 4 2 2 5" xfId="4640"/>
    <cellStyle name="20% - Accent4 4 2 2 6" xfId="3417"/>
    <cellStyle name="20% - Accent4 4 2 3" xfId="2068"/>
    <cellStyle name="20% - Accent4 4 2 3 2" xfId="11295"/>
    <cellStyle name="20% - Accent4 4 2 3 3" xfId="8376"/>
    <cellStyle name="20% - Accent4 4 2 3 4" xfId="5489"/>
    <cellStyle name="20% - Accent4 4 2 4" xfId="9825"/>
    <cellStyle name="20% - Accent4 4 2 5" xfId="6932"/>
    <cellStyle name="20% - Accent4 4 2 6" xfId="4046"/>
    <cellStyle name="20% - Accent4 4 2 7" xfId="2619"/>
    <cellStyle name="20% - Accent4 4 3" xfId="2496"/>
    <cellStyle name="20% - Accent4 4 3 2" xfId="3302"/>
    <cellStyle name="20% - Accent4 4 3 2 2" xfId="5968"/>
    <cellStyle name="20% - Accent4 4 3 2 2 2" xfId="11774"/>
    <cellStyle name="20% - Accent4 4 3 2 2 3" xfId="8855"/>
    <cellStyle name="20% - Accent4 4 3 2 3" xfId="10310"/>
    <cellStyle name="20% - Accent4 4 3 2 4" xfId="7411"/>
    <cellStyle name="20% - Accent4 4 3 2 5" xfId="4525"/>
    <cellStyle name="20% - Accent4 4 3 3" xfId="5374"/>
    <cellStyle name="20% - Accent4 4 3 3 2" xfId="11180"/>
    <cellStyle name="20% - Accent4 4 3 3 3" xfId="8261"/>
    <cellStyle name="20% - Accent4 4 3 4" xfId="9710"/>
    <cellStyle name="20% - Accent4 4 3 5" xfId="6817"/>
    <cellStyle name="20% - Accent4 4 3 6" xfId="3931"/>
    <cellStyle name="20% - Accent4 4 4" xfId="3127"/>
    <cellStyle name="20% - Accent4 4 4 2" xfId="5793"/>
    <cellStyle name="20% - Accent4 4 4 2 2" xfId="11599"/>
    <cellStyle name="20% - Accent4 4 4 2 3" xfId="8680"/>
    <cellStyle name="20% - Accent4 4 4 3" xfId="10135"/>
    <cellStyle name="20% - Accent4 4 4 4" xfId="7236"/>
    <cellStyle name="20% - Accent4 4 4 5" xfId="4350"/>
    <cellStyle name="20% - Accent4 4 5" xfId="4920"/>
    <cellStyle name="20% - Accent4 4 5 2" xfId="6363"/>
    <cellStyle name="20% - Accent4 4 5 2 2" xfId="12170"/>
    <cellStyle name="20% - Accent4 4 5 2 3" xfId="9251"/>
    <cellStyle name="20% - Accent4 4 5 3" xfId="10726"/>
    <cellStyle name="20% - Accent4 4 5 4" xfId="7807"/>
    <cellStyle name="20% - Accent4 4 6" xfId="5199"/>
    <cellStyle name="20% - Accent4 4 6 2" xfId="11005"/>
    <cellStyle name="20% - Accent4 4 6 3" xfId="8086"/>
    <cellStyle name="20% - Accent4 4 7" xfId="9535"/>
    <cellStyle name="20% - Accent4 4 8" xfId="6642"/>
    <cellStyle name="20% - Accent4 4 9" xfId="3756"/>
    <cellStyle name="20% - Accent4 5" xfId="183"/>
    <cellStyle name="20% - Accent4 5 10" xfId="2331"/>
    <cellStyle name="20% - Accent4 5 2" xfId="1535"/>
    <cellStyle name="20% - Accent4 5 2 2" xfId="1634"/>
    <cellStyle name="20% - Accent4 5 2 2 2" xfId="2196"/>
    <cellStyle name="20% - Accent4 5 2 2 2 2" xfId="11890"/>
    <cellStyle name="20% - Accent4 5 2 2 2 3" xfId="8971"/>
    <cellStyle name="20% - Accent4 5 2 2 2 4" xfId="6084"/>
    <cellStyle name="20% - Accent4 5 2 2 3" xfId="10426"/>
    <cellStyle name="20% - Accent4 5 2 2 4" xfId="7527"/>
    <cellStyle name="20% - Accent4 5 2 2 5" xfId="4641"/>
    <cellStyle name="20% - Accent4 5 2 2 6" xfId="3418"/>
    <cellStyle name="20% - Accent4 5 2 3" xfId="2083"/>
    <cellStyle name="20% - Accent4 5 2 3 2" xfId="11296"/>
    <cellStyle name="20% - Accent4 5 2 3 3" xfId="8377"/>
    <cellStyle name="20% - Accent4 5 2 3 4" xfId="5490"/>
    <cellStyle name="20% - Accent4 5 2 4" xfId="9826"/>
    <cellStyle name="20% - Accent4 5 2 5" xfId="6933"/>
    <cellStyle name="20% - Accent4 5 2 6" xfId="4047"/>
    <cellStyle name="20% - Accent4 5 2 7" xfId="2620"/>
    <cellStyle name="20% - Accent4 5 3" xfId="2511"/>
    <cellStyle name="20% - Accent4 5 3 2" xfId="3317"/>
    <cellStyle name="20% - Accent4 5 3 2 2" xfId="5983"/>
    <cellStyle name="20% - Accent4 5 3 2 2 2" xfId="11789"/>
    <cellStyle name="20% - Accent4 5 3 2 2 3" xfId="8870"/>
    <cellStyle name="20% - Accent4 5 3 2 3" xfId="10325"/>
    <cellStyle name="20% - Accent4 5 3 2 4" xfId="7426"/>
    <cellStyle name="20% - Accent4 5 3 2 5" xfId="4540"/>
    <cellStyle name="20% - Accent4 5 3 3" xfId="5389"/>
    <cellStyle name="20% - Accent4 5 3 3 2" xfId="11195"/>
    <cellStyle name="20% - Accent4 5 3 3 3" xfId="8276"/>
    <cellStyle name="20% - Accent4 5 3 4" xfId="9725"/>
    <cellStyle name="20% - Accent4 5 3 5" xfId="6832"/>
    <cellStyle name="20% - Accent4 5 3 6" xfId="3946"/>
    <cellStyle name="20% - Accent4 5 4" xfId="3142"/>
    <cellStyle name="20% - Accent4 5 4 2" xfId="5808"/>
    <cellStyle name="20% - Accent4 5 4 2 2" xfId="11614"/>
    <cellStyle name="20% - Accent4 5 4 2 3" xfId="8695"/>
    <cellStyle name="20% - Accent4 5 4 3" xfId="10150"/>
    <cellStyle name="20% - Accent4 5 4 4" xfId="7251"/>
    <cellStyle name="20% - Accent4 5 4 5" xfId="4365"/>
    <cellStyle name="20% - Accent4 5 5" xfId="4921"/>
    <cellStyle name="20% - Accent4 5 5 2" xfId="6364"/>
    <cellStyle name="20% - Accent4 5 5 2 2" xfId="12171"/>
    <cellStyle name="20% - Accent4 5 5 2 3" xfId="9252"/>
    <cellStyle name="20% - Accent4 5 5 3" xfId="10727"/>
    <cellStyle name="20% - Accent4 5 5 4" xfId="7808"/>
    <cellStyle name="20% - Accent4 5 6" xfId="5214"/>
    <cellStyle name="20% - Accent4 5 6 2" xfId="11020"/>
    <cellStyle name="20% - Accent4 5 6 3" xfId="8101"/>
    <cellStyle name="20% - Accent4 5 7" xfId="9550"/>
    <cellStyle name="20% - Accent4 5 8" xfId="6657"/>
    <cellStyle name="20% - Accent4 5 9" xfId="3771"/>
    <cellStyle name="20% - Accent4 6" xfId="179"/>
    <cellStyle name="20% - Accent4 6 10" xfId="2345"/>
    <cellStyle name="20% - Accent4 6 2" xfId="1548"/>
    <cellStyle name="20% - Accent4 6 2 2" xfId="1648"/>
    <cellStyle name="20% - Accent4 6 2 2 2" xfId="2210"/>
    <cellStyle name="20% - Accent4 6 2 2 2 2" xfId="11891"/>
    <cellStyle name="20% - Accent4 6 2 2 2 3" xfId="8972"/>
    <cellStyle name="20% - Accent4 6 2 2 2 4" xfId="6085"/>
    <cellStyle name="20% - Accent4 6 2 2 3" xfId="10427"/>
    <cellStyle name="20% - Accent4 6 2 2 4" xfId="7528"/>
    <cellStyle name="20% - Accent4 6 2 2 5" xfId="4642"/>
    <cellStyle name="20% - Accent4 6 2 2 6" xfId="3419"/>
    <cellStyle name="20% - Accent4 6 2 3" xfId="2097"/>
    <cellStyle name="20% - Accent4 6 2 3 2" xfId="11297"/>
    <cellStyle name="20% - Accent4 6 2 3 3" xfId="8378"/>
    <cellStyle name="20% - Accent4 6 2 3 4" xfId="5491"/>
    <cellStyle name="20% - Accent4 6 2 4" xfId="9827"/>
    <cellStyle name="20% - Accent4 6 2 5" xfId="6934"/>
    <cellStyle name="20% - Accent4 6 2 6" xfId="4048"/>
    <cellStyle name="20% - Accent4 6 2 7" xfId="2621"/>
    <cellStyle name="20% - Accent4 6 3" xfId="2525"/>
    <cellStyle name="20% - Accent4 6 3 2" xfId="3331"/>
    <cellStyle name="20% - Accent4 6 3 2 2" xfId="5997"/>
    <cellStyle name="20% - Accent4 6 3 2 2 2" xfId="11803"/>
    <cellStyle name="20% - Accent4 6 3 2 2 3" xfId="8884"/>
    <cellStyle name="20% - Accent4 6 3 2 3" xfId="10339"/>
    <cellStyle name="20% - Accent4 6 3 2 4" xfId="7440"/>
    <cellStyle name="20% - Accent4 6 3 2 5" xfId="4554"/>
    <cellStyle name="20% - Accent4 6 3 3" xfId="5403"/>
    <cellStyle name="20% - Accent4 6 3 3 2" xfId="11209"/>
    <cellStyle name="20% - Accent4 6 3 3 3" xfId="8290"/>
    <cellStyle name="20% - Accent4 6 3 4" xfId="9739"/>
    <cellStyle name="20% - Accent4 6 3 5" xfId="6846"/>
    <cellStyle name="20% - Accent4 6 3 6" xfId="3960"/>
    <cellStyle name="20% - Accent4 6 4" xfId="3156"/>
    <cellStyle name="20% - Accent4 6 4 2" xfId="5822"/>
    <cellStyle name="20% - Accent4 6 4 2 2" xfId="11628"/>
    <cellStyle name="20% - Accent4 6 4 2 3" xfId="8709"/>
    <cellStyle name="20% - Accent4 6 4 3" xfId="10164"/>
    <cellStyle name="20% - Accent4 6 4 4" xfId="7265"/>
    <cellStyle name="20% - Accent4 6 4 5" xfId="4379"/>
    <cellStyle name="20% - Accent4 6 5" xfId="4922"/>
    <cellStyle name="20% - Accent4 6 5 2" xfId="6365"/>
    <cellStyle name="20% - Accent4 6 5 2 2" xfId="12172"/>
    <cellStyle name="20% - Accent4 6 5 2 3" xfId="9253"/>
    <cellStyle name="20% - Accent4 6 5 3" xfId="10728"/>
    <cellStyle name="20% - Accent4 6 5 4" xfId="7809"/>
    <cellStyle name="20% - Accent4 6 6" xfId="5228"/>
    <cellStyle name="20% - Accent4 6 6 2" xfId="11034"/>
    <cellStyle name="20% - Accent4 6 6 3" xfId="8115"/>
    <cellStyle name="20% - Accent4 6 7" xfId="9564"/>
    <cellStyle name="20% - Accent4 6 8" xfId="6671"/>
    <cellStyle name="20% - Accent4 6 9" xfId="3785"/>
    <cellStyle name="20% - Accent4 7" xfId="1665"/>
    <cellStyle name="20% - Accent4 7 10" xfId="2365"/>
    <cellStyle name="20% - Accent4 7 2" xfId="1773"/>
    <cellStyle name="20% - Accent4 7 2 2" xfId="3420"/>
    <cellStyle name="20% - Accent4 7 2 2 2" xfId="6086"/>
    <cellStyle name="20% - Accent4 7 2 2 2 2" xfId="11892"/>
    <cellStyle name="20% - Accent4 7 2 2 2 3" xfId="8973"/>
    <cellStyle name="20% - Accent4 7 2 2 3" xfId="10428"/>
    <cellStyle name="20% - Accent4 7 2 2 4" xfId="7529"/>
    <cellStyle name="20% - Accent4 7 2 2 5" xfId="4643"/>
    <cellStyle name="20% - Accent4 7 2 3" xfId="5492"/>
    <cellStyle name="20% - Accent4 7 2 3 2" xfId="11298"/>
    <cellStyle name="20% - Accent4 7 2 3 3" xfId="8379"/>
    <cellStyle name="20% - Accent4 7 2 4" xfId="9828"/>
    <cellStyle name="20% - Accent4 7 2 5" xfId="6935"/>
    <cellStyle name="20% - Accent4 7 2 6" xfId="4049"/>
    <cellStyle name="20% - Accent4 7 2 7" xfId="2622"/>
    <cellStyle name="20% - Accent4 7 3" xfId="2230"/>
    <cellStyle name="20% - Accent4 7 3 2" xfId="3351"/>
    <cellStyle name="20% - Accent4 7 3 2 2" xfId="6017"/>
    <cellStyle name="20% - Accent4 7 3 2 2 2" xfId="11823"/>
    <cellStyle name="20% - Accent4 7 3 2 2 3" xfId="8904"/>
    <cellStyle name="20% - Accent4 7 3 2 3" xfId="10359"/>
    <cellStyle name="20% - Accent4 7 3 2 4" xfId="7460"/>
    <cellStyle name="20% - Accent4 7 3 2 5" xfId="4574"/>
    <cellStyle name="20% - Accent4 7 3 3" xfId="5423"/>
    <cellStyle name="20% - Accent4 7 3 3 2" xfId="11229"/>
    <cellStyle name="20% - Accent4 7 3 3 3" xfId="8310"/>
    <cellStyle name="20% - Accent4 7 3 4" xfId="9759"/>
    <cellStyle name="20% - Accent4 7 3 5" xfId="6866"/>
    <cellStyle name="20% - Accent4 7 3 6" xfId="3980"/>
    <cellStyle name="20% - Accent4 7 3 7" xfId="2545"/>
    <cellStyle name="20% - Accent4 7 4" xfId="3176"/>
    <cellStyle name="20% - Accent4 7 4 2" xfId="5842"/>
    <cellStyle name="20% - Accent4 7 4 2 2" xfId="11648"/>
    <cellStyle name="20% - Accent4 7 4 2 3" xfId="8729"/>
    <cellStyle name="20% - Accent4 7 4 3" xfId="10184"/>
    <cellStyle name="20% - Accent4 7 4 4" xfId="7285"/>
    <cellStyle name="20% - Accent4 7 4 5" xfId="4399"/>
    <cellStyle name="20% - Accent4 7 5" xfId="4923"/>
    <cellStyle name="20% - Accent4 7 5 2" xfId="6366"/>
    <cellStyle name="20% - Accent4 7 5 2 2" xfId="12173"/>
    <cellStyle name="20% - Accent4 7 5 2 3" xfId="9254"/>
    <cellStyle name="20% - Accent4 7 5 3" xfId="10729"/>
    <cellStyle name="20% - Accent4 7 5 4" xfId="7810"/>
    <cellStyle name="20% - Accent4 7 6" xfId="5248"/>
    <cellStyle name="20% - Accent4 7 6 2" xfId="11054"/>
    <cellStyle name="20% - Accent4 7 6 3" xfId="8135"/>
    <cellStyle name="20% - Accent4 7 7" xfId="9584"/>
    <cellStyle name="20% - Accent4 7 8" xfId="6691"/>
    <cellStyle name="20% - Accent4 7 9" xfId="3805"/>
    <cellStyle name="20% - Accent4 8" xfId="1560"/>
    <cellStyle name="20% - Accent4 8 2" xfId="2109"/>
    <cellStyle name="20% - Accent4 8 2 2" xfId="3385"/>
    <cellStyle name="20% - Accent4 8 2 2 2" xfId="6051"/>
    <cellStyle name="20% - Accent4 8 2 2 2 2" xfId="11857"/>
    <cellStyle name="20% - Accent4 8 2 2 2 3" xfId="8938"/>
    <cellStyle name="20% - Accent4 8 2 2 3" xfId="10393"/>
    <cellStyle name="20% - Accent4 8 2 2 4" xfId="7494"/>
    <cellStyle name="20% - Accent4 8 2 2 5" xfId="4608"/>
    <cellStyle name="20% - Accent4 8 2 3" xfId="5457"/>
    <cellStyle name="20% - Accent4 8 2 3 2" xfId="11263"/>
    <cellStyle name="20% - Accent4 8 2 3 3" xfId="8344"/>
    <cellStyle name="20% - Accent4 8 2 4" xfId="9793"/>
    <cellStyle name="20% - Accent4 8 2 5" xfId="6900"/>
    <cellStyle name="20% - Accent4 8 2 6" xfId="4014"/>
    <cellStyle name="20% - Accent4 8 2 7" xfId="2579"/>
    <cellStyle name="20% - Accent4 8 3" xfId="3210"/>
    <cellStyle name="20% - Accent4 8 3 2" xfId="5876"/>
    <cellStyle name="20% - Accent4 8 3 2 2" xfId="11682"/>
    <cellStyle name="20% - Accent4 8 3 2 3" xfId="8763"/>
    <cellStyle name="20% - Accent4 8 3 3" xfId="10218"/>
    <cellStyle name="20% - Accent4 8 3 4" xfId="7319"/>
    <cellStyle name="20% - Accent4 8 3 5" xfId="4433"/>
    <cellStyle name="20% - Accent4 8 4" xfId="5282"/>
    <cellStyle name="20% - Accent4 8 4 2" xfId="11088"/>
    <cellStyle name="20% - Accent4 8 4 3" xfId="8169"/>
    <cellStyle name="20% - Accent4 8 5" xfId="9618"/>
    <cellStyle name="20% - Accent4 8 6" xfId="6725"/>
    <cellStyle name="20% - Accent4 8 7" xfId="3839"/>
    <cellStyle name="20% - Accent4 8 8" xfId="2403"/>
    <cellStyle name="20% - Accent4 9" xfId="2010"/>
    <cellStyle name="20% - Accent4 9 2" xfId="3415"/>
    <cellStyle name="20% - Accent4 9 2 2" xfId="6081"/>
    <cellStyle name="20% - Accent4 9 2 2 2" xfId="11887"/>
    <cellStyle name="20% - Accent4 9 2 2 3" xfId="8968"/>
    <cellStyle name="20% - Accent4 9 2 3" xfId="10423"/>
    <cellStyle name="20% - Accent4 9 2 4" xfId="7524"/>
    <cellStyle name="20% - Accent4 9 2 5" xfId="4638"/>
    <cellStyle name="20% - Accent4 9 3" xfId="5487"/>
    <cellStyle name="20% - Accent4 9 3 2" xfId="11293"/>
    <cellStyle name="20% - Accent4 9 3 3" xfId="8374"/>
    <cellStyle name="20% - Accent4 9 4" xfId="9823"/>
    <cellStyle name="20% - Accent4 9 5" xfId="6930"/>
    <cellStyle name="20% - Accent4 9 6" xfId="4044"/>
    <cellStyle name="20% - Accent4 9 7" xfId="2615"/>
    <cellStyle name="20% - Accent5" xfId="39" builtinId="46" customBuiltin="1"/>
    <cellStyle name="20% - Accent5 10" xfId="2458"/>
    <cellStyle name="20% - Accent5 10 2" xfId="3264"/>
    <cellStyle name="20% - Accent5 10 2 2" xfId="5930"/>
    <cellStyle name="20% - Accent5 10 2 2 2" xfId="11736"/>
    <cellStyle name="20% - Accent5 10 2 2 3" xfId="8817"/>
    <cellStyle name="20% - Accent5 10 2 3" xfId="10272"/>
    <cellStyle name="20% - Accent5 10 2 4" xfId="7373"/>
    <cellStyle name="20% - Accent5 10 2 5" xfId="4487"/>
    <cellStyle name="20% - Accent5 10 3" xfId="5336"/>
    <cellStyle name="20% - Accent5 10 3 2" xfId="11142"/>
    <cellStyle name="20% - Accent5 10 3 3" xfId="8223"/>
    <cellStyle name="20% - Accent5 10 4" xfId="9672"/>
    <cellStyle name="20% - Accent5 10 5" xfId="6779"/>
    <cellStyle name="20% - Accent5 10 6" xfId="3893"/>
    <cellStyle name="20% - Accent5 11" xfId="3041"/>
    <cellStyle name="20% - Accent5 11 2" xfId="3657"/>
    <cellStyle name="20% - Accent5 11 2 2" xfId="6303"/>
    <cellStyle name="20% - Accent5 11 2 2 2" xfId="12109"/>
    <cellStyle name="20% - Accent5 11 2 2 3" xfId="9190"/>
    <cellStyle name="20% - Accent5 11 2 3" xfId="10665"/>
    <cellStyle name="20% - Accent5 11 2 4" xfId="7746"/>
    <cellStyle name="20% - Accent5 11 2 5" xfId="4860"/>
    <cellStyle name="20% - Accent5 11 3" xfId="5709"/>
    <cellStyle name="20% - Accent5 11 3 2" xfId="11515"/>
    <cellStyle name="20% - Accent5 11 3 3" xfId="8596"/>
    <cellStyle name="20% - Accent5 11 4" xfId="10047"/>
    <cellStyle name="20% - Accent5 11 5" xfId="7152"/>
    <cellStyle name="20% - Accent5 11 6" xfId="4266"/>
    <cellStyle name="20% - Accent5 12" xfId="3089"/>
    <cellStyle name="20% - Accent5 12 2" xfId="5755"/>
    <cellStyle name="20% - Accent5 12 2 2" xfId="11561"/>
    <cellStyle name="20% - Accent5 12 2 3" xfId="8642"/>
    <cellStyle name="20% - Accent5 12 3" xfId="10097"/>
    <cellStyle name="20% - Accent5 12 4" xfId="7198"/>
    <cellStyle name="20% - Accent5 12 5" xfId="4312"/>
    <cellStyle name="20% - Accent5 13" xfId="3671"/>
    <cellStyle name="20% - Accent5 13 2" xfId="6321"/>
    <cellStyle name="20% - Accent5 13 2 2" xfId="12127"/>
    <cellStyle name="20% - Accent5 13 2 3" xfId="9208"/>
    <cellStyle name="20% - Accent5 13 3" xfId="10683"/>
    <cellStyle name="20% - Accent5 13 4" xfId="7764"/>
    <cellStyle name="20% - Accent5 13 5" xfId="4877"/>
    <cellStyle name="20% - Accent5 14" xfId="4924"/>
    <cellStyle name="20% - Accent5 14 2" xfId="6367"/>
    <cellStyle name="20% - Accent5 14 2 2" xfId="12174"/>
    <cellStyle name="20% - Accent5 14 2 3" xfId="9255"/>
    <cellStyle name="20% - Accent5 14 3" xfId="10730"/>
    <cellStyle name="20% - Accent5 14 4" xfId="7811"/>
    <cellStyle name="20% - Accent5 15" xfId="5161"/>
    <cellStyle name="20% - Accent5 15 2" xfId="10967"/>
    <cellStyle name="20% - Accent5 15 3" xfId="8048"/>
    <cellStyle name="20% - Accent5 16" xfId="9497"/>
    <cellStyle name="20% - Accent5 17" xfId="6604"/>
    <cellStyle name="20% - Accent5 18" xfId="3718"/>
    <cellStyle name="20% - Accent5 19" xfId="12404"/>
    <cellStyle name="20% - Accent5 2" xfId="185"/>
    <cellStyle name="20% - Accent5 2 2" xfId="344"/>
    <cellStyle name="20% - Accent5 2 2 2" xfId="689"/>
    <cellStyle name="20% - Accent5 2 2 2 2" xfId="12522"/>
    <cellStyle name="20% - Accent5 2 3" xfId="745"/>
    <cellStyle name="20% - Accent5 20" xfId="12421"/>
    <cellStyle name="20% - Accent5 21" xfId="12435"/>
    <cellStyle name="20% - Accent5 22" xfId="12452"/>
    <cellStyle name="20% - Accent5 23" xfId="12472"/>
    <cellStyle name="20% - Accent5 24" xfId="12486"/>
    <cellStyle name="20% - Accent5 25" xfId="12508"/>
    <cellStyle name="20% - Accent5 26" xfId="2278"/>
    <cellStyle name="20% - Accent5 3" xfId="186"/>
    <cellStyle name="20% - Accent5 3 10" xfId="2297"/>
    <cellStyle name="20% - Accent5 3 2" xfId="1511"/>
    <cellStyle name="20% - Accent5 3 2 2" xfId="1600"/>
    <cellStyle name="20% - Accent5 3 2 2 2" xfId="2162"/>
    <cellStyle name="20% - Accent5 3 2 2 2 2" xfId="11894"/>
    <cellStyle name="20% - Accent5 3 2 2 2 3" xfId="8975"/>
    <cellStyle name="20% - Accent5 3 2 2 2 4" xfId="6088"/>
    <cellStyle name="20% - Accent5 3 2 2 3" xfId="10430"/>
    <cellStyle name="20% - Accent5 3 2 2 4" xfId="7531"/>
    <cellStyle name="20% - Accent5 3 2 2 5" xfId="4645"/>
    <cellStyle name="20% - Accent5 3 2 2 6" xfId="3422"/>
    <cellStyle name="20% - Accent5 3 2 3" xfId="2052"/>
    <cellStyle name="20% - Accent5 3 2 3 2" xfId="11300"/>
    <cellStyle name="20% - Accent5 3 2 3 3" xfId="8381"/>
    <cellStyle name="20% - Accent5 3 2 3 4" xfId="5494"/>
    <cellStyle name="20% - Accent5 3 2 4" xfId="9830"/>
    <cellStyle name="20% - Accent5 3 2 5" xfId="6937"/>
    <cellStyle name="20% - Accent5 3 2 6" xfId="4051"/>
    <cellStyle name="20% - Accent5 3 2 7" xfId="2624"/>
    <cellStyle name="20% - Accent5 3 3" xfId="2477"/>
    <cellStyle name="20% - Accent5 3 3 2" xfId="3283"/>
    <cellStyle name="20% - Accent5 3 3 2 2" xfId="5949"/>
    <cellStyle name="20% - Accent5 3 3 2 2 2" xfId="11755"/>
    <cellStyle name="20% - Accent5 3 3 2 2 3" xfId="8836"/>
    <cellStyle name="20% - Accent5 3 3 2 3" xfId="10291"/>
    <cellStyle name="20% - Accent5 3 3 2 4" xfId="7392"/>
    <cellStyle name="20% - Accent5 3 3 2 5" xfId="4506"/>
    <cellStyle name="20% - Accent5 3 3 3" xfId="5355"/>
    <cellStyle name="20% - Accent5 3 3 3 2" xfId="11161"/>
    <cellStyle name="20% - Accent5 3 3 3 3" xfId="8242"/>
    <cellStyle name="20% - Accent5 3 3 4" xfId="9691"/>
    <cellStyle name="20% - Accent5 3 3 5" xfId="6798"/>
    <cellStyle name="20% - Accent5 3 3 6" xfId="3912"/>
    <cellStyle name="20% - Accent5 3 4" xfId="3108"/>
    <cellStyle name="20% - Accent5 3 4 2" xfId="5774"/>
    <cellStyle name="20% - Accent5 3 4 2 2" xfId="11580"/>
    <cellStyle name="20% - Accent5 3 4 2 3" xfId="8661"/>
    <cellStyle name="20% - Accent5 3 4 3" xfId="10116"/>
    <cellStyle name="20% - Accent5 3 4 4" xfId="7217"/>
    <cellStyle name="20% - Accent5 3 4 5" xfId="4331"/>
    <cellStyle name="20% - Accent5 3 5" xfId="4925"/>
    <cellStyle name="20% - Accent5 3 5 2" xfId="6368"/>
    <cellStyle name="20% - Accent5 3 5 2 2" xfId="12175"/>
    <cellStyle name="20% - Accent5 3 5 2 3" xfId="9256"/>
    <cellStyle name="20% - Accent5 3 5 3" xfId="10731"/>
    <cellStyle name="20% - Accent5 3 5 4" xfId="7812"/>
    <cellStyle name="20% - Accent5 3 6" xfId="5180"/>
    <cellStyle name="20% - Accent5 3 6 2" xfId="10986"/>
    <cellStyle name="20% - Accent5 3 6 3" xfId="8067"/>
    <cellStyle name="20% - Accent5 3 7" xfId="9516"/>
    <cellStyle name="20% - Accent5 3 8" xfId="6623"/>
    <cellStyle name="20% - Accent5 3 9" xfId="3737"/>
    <cellStyle name="20% - Accent5 4" xfId="187"/>
    <cellStyle name="20% - Accent5 4 10" xfId="2318"/>
    <cellStyle name="20% - Accent5 4 2" xfId="1524"/>
    <cellStyle name="20% - Accent5 4 2 2" xfId="1621"/>
    <cellStyle name="20% - Accent5 4 2 2 2" xfId="2183"/>
    <cellStyle name="20% - Accent5 4 2 2 2 2" xfId="11895"/>
    <cellStyle name="20% - Accent5 4 2 2 2 3" xfId="8976"/>
    <cellStyle name="20% - Accent5 4 2 2 2 4" xfId="6089"/>
    <cellStyle name="20% - Accent5 4 2 2 3" xfId="10431"/>
    <cellStyle name="20% - Accent5 4 2 2 4" xfId="7532"/>
    <cellStyle name="20% - Accent5 4 2 2 5" xfId="4646"/>
    <cellStyle name="20% - Accent5 4 2 2 6" xfId="3423"/>
    <cellStyle name="20% - Accent5 4 2 3" xfId="2070"/>
    <cellStyle name="20% - Accent5 4 2 3 2" xfId="11301"/>
    <cellStyle name="20% - Accent5 4 2 3 3" xfId="8382"/>
    <cellStyle name="20% - Accent5 4 2 3 4" xfId="5495"/>
    <cellStyle name="20% - Accent5 4 2 4" xfId="9831"/>
    <cellStyle name="20% - Accent5 4 2 5" xfId="6938"/>
    <cellStyle name="20% - Accent5 4 2 6" xfId="4052"/>
    <cellStyle name="20% - Accent5 4 2 7" xfId="2625"/>
    <cellStyle name="20% - Accent5 4 3" xfId="2498"/>
    <cellStyle name="20% - Accent5 4 3 2" xfId="3304"/>
    <cellStyle name="20% - Accent5 4 3 2 2" xfId="5970"/>
    <cellStyle name="20% - Accent5 4 3 2 2 2" xfId="11776"/>
    <cellStyle name="20% - Accent5 4 3 2 2 3" xfId="8857"/>
    <cellStyle name="20% - Accent5 4 3 2 3" xfId="10312"/>
    <cellStyle name="20% - Accent5 4 3 2 4" xfId="7413"/>
    <cellStyle name="20% - Accent5 4 3 2 5" xfId="4527"/>
    <cellStyle name="20% - Accent5 4 3 3" xfId="5376"/>
    <cellStyle name="20% - Accent5 4 3 3 2" xfId="11182"/>
    <cellStyle name="20% - Accent5 4 3 3 3" xfId="8263"/>
    <cellStyle name="20% - Accent5 4 3 4" xfId="9712"/>
    <cellStyle name="20% - Accent5 4 3 5" xfId="6819"/>
    <cellStyle name="20% - Accent5 4 3 6" xfId="3933"/>
    <cellStyle name="20% - Accent5 4 4" xfId="3129"/>
    <cellStyle name="20% - Accent5 4 4 2" xfId="5795"/>
    <cellStyle name="20% - Accent5 4 4 2 2" xfId="11601"/>
    <cellStyle name="20% - Accent5 4 4 2 3" xfId="8682"/>
    <cellStyle name="20% - Accent5 4 4 3" xfId="10137"/>
    <cellStyle name="20% - Accent5 4 4 4" xfId="7238"/>
    <cellStyle name="20% - Accent5 4 4 5" xfId="4352"/>
    <cellStyle name="20% - Accent5 4 5" xfId="4926"/>
    <cellStyle name="20% - Accent5 4 5 2" xfId="6369"/>
    <cellStyle name="20% - Accent5 4 5 2 2" xfId="12176"/>
    <cellStyle name="20% - Accent5 4 5 2 3" xfId="9257"/>
    <cellStyle name="20% - Accent5 4 5 3" xfId="10732"/>
    <cellStyle name="20% - Accent5 4 5 4" xfId="7813"/>
    <cellStyle name="20% - Accent5 4 6" xfId="5201"/>
    <cellStyle name="20% - Accent5 4 6 2" xfId="11007"/>
    <cellStyle name="20% - Accent5 4 6 3" xfId="8088"/>
    <cellStyle name="20% - Accent5 4 7" xfId="9537"/>
    <cellStyle name="20% - Accent5 4 8" xfId="6644"/>
    <cellStyle name="20% - Accent5 4 9" xfId="3758"/>
    <cellStyle name="20% - Accent5 5" xfId="188"/>
    <cellStyle name="20% - Accent5 5 10" xfId="2333"/>
    <cellStyle name="20% - Accent5 5 2" xfId="1537"/>
    <cellStyle name="20% - Accent5 5 2 2" xfId="1636"/>
    <cellStyle name="20% - Accent5 5 2 2 2" xfId="2198"/>
    <cellStyle name="20% - Accent5 5 2 2 2 2" xfId="11896"/>
    <cellStyle name="20% - Accent5 5 2 2 2 3" xfId="8977"/>
    <cellStyle name="20% - Accent5 5 2 2 2 4" xfId="6090"/>
    <cellStyle name="20% - Accent5 5 2 2 3" xfId="10432"/>
    <cellStyle name="20% - Accent5 5 2 2 4" xfId="7533"/>
    <cellStyle name="20% - Accent5 5 2 2 5" xfId="4647"/>
    <cellStyle name="20% - Accent5 5 2 2 6" xfId="3424"/>
    <cellStyle name="20% - Accent5 5 2 3" xfId="2085"/>
    <cellStyle name="20% - Accent5 5 2 3 2" xfId="11302"/>
    <cellStyle name="20% - Accent5 5 2 3 3" xfId="8383"/>
    <cellStyle name="20% - Accent5 5 2 3 4" xfId="5496"/>
    <cellStyle name="20% - Accent5 5 2 4" xfId="9832"/>
    <cellStyle name="20% - Accent5 5 2 5" xfId="6939"/>
    <cellStyle name="20% - Accent5 5 2 6" xfId="4053"/>
    <cellStyle name="20% - Accent5 5 2 7" xfId="2626"/>
    <cellStyle name="20% - Accent5 5 3" xfId="2513"/>
    <cellStyle name="20% - Accent5 5 3 2" xfId="3319"/>
    <cellStyle name="20% - Accent5 5 3 2 2" xfId="5985"/>
    <cellStyle name="20% - Accent5 5 3 2 2 2" xfId="11791"/>
    <cellStyle name="20% - Accent5 5 3 2 2 3" xfId="8872"/>
    <cellStyle name="20% - Accent5 5 3 2 3" xfId="10327"/>
    <cellStyle name="20% - Accent5 5 3 2 4" xfId="7428"/>
    <cellStyle name="20% - Accent5 5 3 2 5" xfId="4542"/>
    <cellStyle name="20% - Accent5 5 3 3" xfId="5391"/>
    <cellStyle name="20% - Accent5 5 3 3 2" xfId="11197"/>
    <cellStyle name="20% - Accent5 5 3 3 3" xfId="8278"/>
    <cellStyle name="20% - Accent5 5 3 4" xfId="9727"/>
    <cellStyle name="20% - Accent5 5 3 5" xfId="6834"/>
    <cellStyle name="20% - Accent5 5 3 6" xfId="3948"/>
    <cellStyle name="20% - Accent5 5 4" xfId="3144"/>
    <cellStyle name="20% - Accent5 5 4 2" xfId="5810"/>
    <cellStyle name="20% - Accent5 5 4 2 2" xfId="11616"/>
    <cellStyle name="20% - Accent5 5 4 2 3" xfId="8697"/>
    <cellStyle name="20% - Accent5 5 4 3" xfId="10152"/>
    <cellStyle name="20% - Accent5 5 4 4" xfId="7253"/>
    <cellStyle name="20% - Accent5 5 4 5" xfId="4367"/>
    <cellStyle name="20% - Accent5 5 5" xfId="4927"/>
    <cellStyle name="20% - Accent5 5 5 2" xfId="6370"/>
    <cellStyle name="20% - Accent5 5 5 2 2" xfId="12177"/>
    <cellStyle name="20% - Accent5 5 5 2 3" xfId="9258"/>
    <cellStyle name="20% - Accent5 5 5 3" xfId="10733"/>
    <cellStyle name="20% - Accent5 5 5 4" xfId="7814"/>
    <cellStyle name="20% - Accent5 5 6" xfId="5216"/>
    <cellStyle name="20% - Accent5 5 6 2" xfId="11022"/>
    <cellStyle name="20% - Accent5 5 6 3" xfId="8103"/>
    <cellStyle name="20% - Accent5 5 7" xfId="9552"/>
    <cellStyle name="20% - Accent5 5 8" xfId="6659"/>
    <cellStyle name="20% - Accent5 5 9" xfId="3773"/>
    <cellStyle name="20% - Accent5 6" xfId="184"/>
    <cellStyle name="20% - Accent5 6 10" xfId="2347"/>
    <cellStyle name="20% - Accent5 6 2" xfId="1550"/>
    <cellStyle name="20% - Accent5 6 2 2" xfId="1650"/>
    <cellStyle name="20% - Accent5 6 2 2 2" xfId="2212"/>
    <cellStyle name="20% - Accent5 6 2 2 2 2" xfId="11897"/>
    <cellStyle name="20% - Accent5 6 2 2 2 3" xfId="8978"/>
    <cellStyle name="20% - Accent5 6 2 2 2 4" xfId="6091"/>
    <cellStyle name="20% - Accent5 6 2 2 3" xfId="10433"/>
    <cellStyle name="20% - Accent5 6 2 2 4" xfId="7534"/>
    <cellStyle name="20% - Accent5 6 2 2 5" xfId="4648"/>
    <cellStyle name="20% - Accent5 6 2 2 6" xfId="3425"/>
    <cellStyle name="20% - Accent5 6 2 3" xfId="2099"/>
    <cellStyle name="20% - Accent5 6 2 3 2" xfId="11303"/>
    <cellStyle name="20% - Accent5 6 2 3 3" xfId="8384"/>
    <cellStyle name="20% - Accent5 6 2 3 4" xfId="5497"/>
    <cellStyle name="20% - Accent5 6 2 4" xfId="9833"/>
    <cellStyle name="20% - Accent5 6 2 5" xfId="6940"/>
    <cellStyle name="20% - Accent5 6 2 6" xfId="4054"/>
    <cellStyle name="20% - Accent5 6 2 7" xfId="2627"/>
    <cellStyle name="20% - Accent5 6 3" xfId="2527"/>
    <cellStyle name="20% - Accent5 6 3 2" xfId="3333"/>
    <cellStyle name="20% - Accent5 6 3 2 2" xfId="5999"/>
    <cellStyle name="20% - Accent5 6 3 2 2 2" xfId="11805"/>
    <cellStyle name="20% - Accent5 6 3 2 2 3" xfId="8886"/>
    <cellStyle name="20% - Accent5 6 3 2 3" xfId="10341"/>
    <cellStyle name="20% - Accent5 6 3 2 4" xfId="7442"/>
    <cellStyle name="20% - Accent5 6 3 2 5" xfId="4556"/>
    <cellStyle name="20% - Accent5 6 3 3" xfId="5405"/>
    <cellStyle name="20% - Accent5 6 3 3 2" xfId="11211"/>
    <cellStyle name="20% - Accent5 6 3 3 3" xfId="8292"/>
    <cellStyle name="20% - Accent5 6 3 4" xfId="9741"/>
    <cellStyle name="20% - Accent5 6 3 5" xfId="6848"/>
    <cellStyle name="20% - Accent5 6 3 6" xfId="3962"/>
    <cellStyle name="20% - Accent5 6 4" xfId="3158"/>
    <cellStyle name="20% - Accent5 6 4 2" xfId="5824"/>
    <cellStyle name="20% - Accent5 6 4 2 2" xfId="11630"/>
    <cellStyle name="20% - Accent5 6 4 2 3" xfId="8711"/>
    <cellStyle name="20% - Accent5 6 4 3" xfId="10166"/>
    <cellStyle name="20% - Accent5 6 4 4" xfId="7267"/>
    <cellStyle name="20% - Accent5 6 4 5" xfId="4381"/>
    <cellStyle name="20% - Accent5 6 5" xfId="4928"/>
    <cellStyle name="20% - Accent5 6 5 2" xfId="6371"/>
    <cellStyle name="20% - Accent5 6 5 2 2" xfId="12178"/>
    <cellStyle name="20% - Accent5 6 5 2 3" xfId="9259"/>
    <cellStyle name="20% - Accent5 6 5 3" xfId="10734"/>
    <cellStyle name="20% - Accent5 6 5 4" xfId="7815"/>
    <cellStyle name="20% - Accent5 6 6" xfId="5230"/>
    <cellStyle name="20% - Accent5 6 6 2" xfId="11036"/>
    <cellStyle name="20% - Accent5 6 6 3" xfId="8117"/>
    <cellStyle name="20% - Accent5 6 7" xfId="9566"/>
    <cellStyle name="20% - Accent5 6 8" xfId="6673"/>
    <cellStyle name="20% - Accent5 6 9" xfId="3787"/>
    <cellStyle name="20% - Accent5 7" xfId="1667"/>
    <cellStyle name="20% - Accent5 7 10" xfId="2367"/>
    <cellStyle name="20% - Accent5 7 2" xfId="1775"/>
    <cellStyle name="20% - Accent5 7 2 2" xfId="3426"/>
    <cellStyle name="20% - Accent5 7 2 2 2" xfId="6092"/>
    <cellStyle name="20% - Accent5 7 2 2 2 2" xfId="11898"/>
    <cellStyle name="20% - Accent5 7 2 2 2 3" xfId="8979"/>
    <cellStyle name="20% - Accent5 7 2 2 3" xfId="10434"/>
    <cellStyle name="20% - Accent5 7 2 2 4" xfId="7535"/>
    <cellStyle name="20% - Accent5 7 2 2 5" xfId="4649"/>
    <cellStyle name="20% - Accent5 7 2 3" xfId="5498"/>
    <cellStyle name="20% - Accent5 7 2 3 2" xfId="11304"/>
    <cellStyle name="20% - Accent5 7 2 3 3" xfId="8385"/>
    <cellStyle name="20% - Accent5 7 2 4" xfId="9834"/>
    <cellStyle name="20% - Accent5 7 2 5" xfId="6941"/>
    <cellStyle name="20% - Accent5 7 2 6" xfId="4055"/>
    <cellStyle name="20% - Accent5 7 2 7" xfId="2628"/>
    <cellStyle name="20% - Accent5 7 3" xfId="2232"/>
    <cellStyle name="20% - Accent5 7 3 2" xfId="3353"/>
    <cellStyle name="20% - Accent5 7 3 2 2" xfId="6019"/>
    <cellStyle name="20% - Accent5 7 3 2 2 2" xfId="11825"/>
    <cellStyle name="20% - Accent5 7 3 2 2 3" xfId="8906"/>
    <cellStyle name="20% - Accent5 7 3 2 3" xfId="10361"/>
    <cellStyle name="20% - Accent5 7 3 2 4" xfId="7462"/>
    <cellStyle name="20% - Accent5 7 3 2 5" xfId="4576"/>
    <cellStyle name="20% - Accent5 7 3 3" xfId="5425"/>
    <cellStyle name="20% - Accent5 7 3 3 2" xfId="11231"/>
    <cellStyle name="20% - Accent5 7 3 3 3" xfId="8312"/>
    <cellStyle name="20% - Accent5 7 3 4" xfId="9761"/>
    <cellStyle name="20% - Accent5 7 3 5" xfId="6868"/>
    <cellStyle name="20% - Accent5 7 3 6" xfId="3982"/>
    <cellStyle name="20% - Accent5 7 3 7" xfId="2547"/>
    <cellStyle name="20% - Accent5 7 4" xfId="3178"/>
    <cellStyle name="20% - Accent5 7 4 2" xfId="5844"/>
    <cellStyle name="20% - Accent5 7 4 2 2" xfId="11650"/>
    <cellStyle name="20% - Accent5 7 4 2 3" xfId="8731"/>
    <cellStyle name="20% - Accent5 7 4 3" xfId="10186"/>
    <cellStyle name="20% - Accent5 7 4 4" xfId="7287"/>
    <cellStyle name="20% - Accent5 7 4 5" xfId="4401"/>
    <cellStyle name="20% - Accent5 7 5" xfId="4929"/>
    <cellStyle name="20% - Accent5 7 5 2" xfId="6372"/>
    <cellStyle name="20% - Accent5 7 5 2 2" xfId="12179"/>
    <cellStyle name="20% - Accent5 7 5 2 3" xfId="9260"/>
    <cellStyle name="20% - Accent5 7 5 3" xfId="10735"/>
    <cellStyle name="20% - Accent5 7 5 4" xfId="7816"/>
    <cellStyle name="20% - Accent5 7 6" xfId="5250"/>
    <cellStyle name="20% - Accent5 7 6 2" xfId="11056"/>
    <cellStyle name="20% - Accent5 7 6 3" xfId="8137"/>
    <cellStyle name="20% - Accent5 7 7" xfId="9586"/>
    <cellStyle name="20% - Accent5 7 8" xfId="6693"/>
    <cellStyle name="20% - Accent5 7 9" xfId="3807"/>
    <cellStyle name="20% - Accent5 8" xfId="1562"/>
    <cellStyle name="20% - Accent5 8 2" xfId="2111"/>
    <cellStyle name="20% - Accent5 8 2 2" xfId="3388"/>
    <cellStyle name="20% - Accent5 8 2 2 2" xfId="6054"/>
    <cellStyle name="20% - Accent5 8 2 2 2 2" xfId="11860"/>
    <cellStyle name="20% - Accent5 8 2 2 2 3" xfId="8941"/>
    <cellStyle name="20% - Accent5 8 2 2 3" xfId="10396"/>
    <cellStyle name="20% - Accent5 8 2 2 4" xfId="7497"/>
    <cellStyle name="20% - Accent5 8 2 2 5" xfId="4611"/>
    <cellStyle name="20% - Accent5 8 2 3" xfId="5460"/>
    <cellStyle name="20% - Accent5 8 2 3 2" xfId="11266"/>
    <cellStyle name="20% - Accent5 8 2 3 3" xfId="8347"/>
    <cellStyle name="20% - Accent5 8 2 4" xfId="9796"/>
    <cellStyle name="20% - Accent5 8 2 5" xfId="6903"/>
    <cellStyle name="20% - Accent5 8 2 6" xfId="4017"/>
    <cellStyle name="20% - Accent5 8 2 7" xfId="2582"/>
    <cellStyle name="20% - Accent5 8 3" xfId="3213"/>
    <cellStyle name="20% - Accent5 8 3 2" xfId="5879"/>
    <cellStyle name="20% - Accent5 8 3 2 2" xfId="11685"/>
    <cellStyle name="20% - Accent5 8 3 2 3" xfId="8766"/>
    <cellStyle name="20% - Accent5 8 3 3" xfId="10221"/>
    <cellStyle name="20% - Accent5 8 3 4" xfId="7322"/>
    <cellStyle name="20% - Accent5 8 3 5" xfId="4436"/>
    <cellStyle name="20% - Accent5 8 4" xfId="5285"/>
    <cellStyle name="20% - Accent5 8 4 2" xfId="11091"/>
    <cellStyle name="20% - Accent5 8 4 3" xfId="8172"/>
    <cellStyle name="20% - Accent5 8 5" xfId="9621"/>
    <cellStyle name="20% - Accent5 8 6" xfId="6728"/>
    <cellStyle name="20% - Accent5 8 7" xfId="3842"/>
    <cellStyle name="20% - Accent5 8 8" xfId="2406"/>
    <cellStyle name="20% - Accent5 9" xfId="2012"/>
    <cellStyle name="20% - Accent5 9 2" xfId="3421"/>
    <cellStyle name="20% - Accent5 9 2 2" xfId="6087"/>
    <cellStyle name="20% - Accent5 9 2 2 2" xfId="11893"/>
    <cellStyle name="20% - Accent5 9 2 2 3" xfId="8974"/>
    <cellStyle name="20% - Accent5 9 2 3" xfId="10429"/>
    <cellStyle name="20% - Accent5 9 2 4" xfId="7530"/>
    <cellStyle name="20% - Accent5 9 2 5" xfId="4644"/>
    <cellStyle name="20% - Accent5 9 3" xfId="5493"/>
    <cellStyle name="20% - Accent5 9 3 2" xfId="11299"/>
    <cellStyle name="20% - Accent5 9 3 3" xfId="8380"/>
    <cellStyle name="20% - Accent5 9 4" xfId="9829"/>
    <cellStyle name="20% - Accent5 9 5" xfId="6936"/>
    <cellStyle name="20% - Accent5 9 6" xfId="4050"/>
    <cellStyle name="20% - Accent5 9 7" xfId="2623"/>
    <cellStyle name="20% - Accent6" xfId="43" builtinId="50" customBuiltin="1"/>
    <cellStyle name="20% - Accent6 10" xfId="2460"/>
    <cellStyle name="20% - Accent6 10 2" xfId="3266"/>
    <cellStyle name="20% - Accent6 10 2 2" xfId="5932"/>
    <cellStyle name="20% - Accent6 10 2 2 2" xfId="11738"/>
    <cellStyle name="20% - Accent6 10 2 2 3" xfId="8819"/>
    <cellStyle name="20% - Accent6 10 2 3" xfId="10274"/>
    <cellStyle name="20% - Accent6 10 2 4" xfId="7375"/>
    <cellStyle name="20% - Accent6 10 2 5" xfId="4489"/>
    <cellStyle name="20% - Accent6 10 3" xfId="5338"/>
    <cellStyle name="20% - Accent6 10 3 2" xfId="11144"/>
    <cellStyle name="20% - Accent6 10 3 3" xfId="8225"/>
    <cellStyle name="20% - Accent6 10 4" xfId="9674"/>
    <cellStyle name="20% - Accent6 10 5" xfId="6781"/>
    <cellStyle name="20% - Accent6 10 6" xfId="3895"/>
    <cellStyle name="20% - Accent6 11" xfId="3043"/>
    <cellStyle name="20% - Accent6 11 2" xfId="3659"/>
    <cellStyle name="20% - Accent6 11 2 2" xfId="6305"/>
    <cellStyle name="20% - Accent6 11 2 2 2" xfId="12111"/>
    <cellStyle name="20% - Accent6 11 2 2 3" xfId="9192"/>
    <cellStyle name="20% - Accent6 11 2 3" xfId="10667"/>
    <cellStyle name="20% - Accent6 11 2 4" xfId="7748"/>
    <cellStyle name="20% - Accent6 11 2 5" xfId="4862"/>
    <cellStyle name="20% - Accent6 11 3" xfId="5711"/>
    <cellStyle name="20% - Accent6 11 3 2" xfId="11517"/>
    <cellStyle name="20% - Accent6 11 3 3" xfId="8598"/>
    <cellStyle name="20% - Accent6 11 4" xfId="10049"/>
    <cellStyle name="20% - Accent6 11 5" xfId="7154"/>
    <cellStyle name="20% - Accent6 11 6" xfId="4268"/>
    <cellStyle name="20% - Accent6 12" xfId="3091"/>
    <cellStyle name="20% - Accent6 12 2" xfId="5757"/>
    <cellStyle name="20% - Accent6 12 2 2" xfId="11563"/>
    <cellStyle name="20% - Accent6 12 2 3" xfId="8644"/>
    <cellStyle name="20% - Accent6 12 3" xfId="10099"/>
    <cellStyle name="20% - Accent6 12 4" xfId="7200"/>
    <cellStyle name="20% - Accent6 12 5" xfId="4314"/>
    <cellStyle name="20% - Accent6 13" xfId="3673"/>
    <cellStyle name="20% - Accent6 13 2" xfId="6324"/>
    <cellStyle name="20% - Accent6 13 2 2" xfId="12130"/>
    <cellStyle name="20% - Accent6 13 2 3" xfId="9211"/>
    <cellStyle name="20% - Accent6 13 3" xfId="10686"/>
    <cellStyle name="20% - Accent6 13 4" xfId="7767"/>
    <cellStyle name="20% - Accent6 13 5" xfId="4880"/>
    <cellStyle name="20% - Accent6 14" xfId="4930"/>
    <cellStyle name="20% - Accent6 14 2" xfId="6373"/>
    <cellStyle name="20% - Accent6 14 2 2" xfId="12180"/>
    <cellStyle name="20% - Accent6 14 2 3" xfId="9261"/>
    <cellStyle name="20% - Accent6 14 3" xfId="10736"/>
    <cellStyle name="20% - Accent6 14 4" xfId="7817"/>
    <cellStyle name="20% - Accent6 15" xfId="5163"/>
    <cellStyle name="20% - Accent6 15 2" xfId="10969"/>
    <cellStyle name="20% - Accent6 15 3" xfId="8050"/>
    <cellStyle name="20% - Accent6 16" xfId="9499"/>
    <cellStyle name="20% - Accent6 17" xfId="6606"/>
    <cellStyle name="20% - Accent6 18" xfId="3720"/>
    <cellStyle name="20% - Accent6 19" xfId="12406"/>
    <cellStyle name="20% - Accent6 2" xfId="190"/>
    <cellStyle name="20% - Accent6 2 2" xfId="345"/>
    <cellStyle name="20% - Accent6 2 2 2" xfId="307"/>
    <cellStyle name="20% - Accent6 2 2 2 2" xfId="2630"/>
    <cellStyle name="20% - Accent6 2 3" xfId="301"/>
    <cellStyle name="20% - Accent6 2 3 2" xfId="12523"/>
    <cellStyle name="20% - Accent6 2 4" xfId="308"/>
    <cellStyle name="20% - Accent6 20" xfId="12423"/>
    <cellStyle name="20% - Accent6 21" xfId="12437"/>
    <cellStyle name="20% - Accent6 22" xfId="12454"/>
    <cellStyle name="20% - Accent6 23" xfId="12474"/>
    <cellStyle name="20% - Accent6 24" xfId="12488"/>
    <cellStyle name="20% - Accent6 25" xfId="12511"/>
    <cellStyle name="20% - Accent6 26" xfId="2280"/>
    <cellStyle name="20% - Accent6 3" xfId="191"/>
    <cellStyle name="20% - Accent6 3 10" xfId="2299"/>
    <cellStyle name="20% - Accent6 3 2" xfId="688"/>
    <cellStyle name="20% - Accent6 3 2 2" xfId="1602"/>
    <cellStyle name="20% - Accent6 3 2 2 2" xfId="2164"/>
    <cellStyle name="20% - Accent6 3 2 2 2 2" xfId="11900"/>
    <cellStyle name="20% - Accent6 3 2 2 2 3" xfId="8981"/>
    <cellStyle name="20% - Accent6 3 2 2 2 4" xfId="6094"/>
    <cellStyle name="20% - Accent6 3 2 2 3" xfId="10436"/>
    <cellStyle name="20% - Accent6 3 2 2 4" xfId="7537"/>
    <cellStyle name="20% - Accent6 3 2 2 5" xfId="4651"/>
    <cellStyle name="20% - Accent6 3 2 2 6" xfId="3428"/>
    <cellStyle name="20% - Accent6 3 2 3" xfId="1513"/>
    <cellStyle name="20% - Accent6 3 2 3 2" xfId="6374"/>
    <cellStyle name="20% - Accent6 3 2 3 2 2" xfId="12181"/>
    <cellStyle name="20% - Accent6 3 2 3 2 3" xfId="9262"/>
    <cellStyle name="20% - Accent6 3 2 3 3" xfId="10737"/>
    <cellStyle name="20% - Accent6 3 2 3 4" xfId="7818"/>
    <cellStyle name="20% - Accent6 3 2 3 5" xfId="4931"/>
    <cellStyle name="20% - Accent6 3 2 4" xfId="5500"/>
    <cellStyle name="20% - Accent6 3 2 4 2" xfId="11306"/>
    <cellStyle name="20% - Accent6 3 2 4 3" xfId="8387"/>
    <cellStyle name="20% - Accent6 3 2 5" xfId="9836"/>
    <cellStyle name="20% - Accent6 3 2 6" xfId="6943"/>
    <cellStyle name="20% - Accent6 3 2 7" xfId="4057"/>
    <cellStyle name="20% - Accent6 3 2 8" xfId="2632"/>
    <cellStyle name="20% - Accent6 3 3" xfId="744"/>
    <cellStyle name="20% - Accent6 3 3 2" xfId="2631"/>
    <cellStyle name="20% - Accent6 3 4" xfId="2479"/>
    <cellStyle name="20% - Accent6 3 4 2" xfId="3285"/>
    <cellStyle name="20% - Accent6 3 4 2 2" xfId="5951"/>
    <cellStyle name="20% - Accent6 3 4 2 2 2" xfId="11757"/>
    <cellStyle name="20% - Accent6 3 4 2 2 3" xfId="8838"/>
    <cellStyle name="20% - Accent6 3 4 2 3" xfId="10293"/>
    <cellStyle name="20% - Accent6 3 4 2 4" xfId="7394"/>
    <cellStyle name="20% - Accent6 3 4 2 5" xfId="4508"/>
    <cellStyle name="20% - Accent6 3 4 3" xfId="5357"/>
    <cellStyle name="20% - Accent6 3 4 3 2" xfId="11163"/>
    <cellStyle name="20% - Accent6 3 4 3 3" xfId="8244"/>
    <cellStyle name="20% - Accent6 3 4 4" xfId="9693"/>
    <cellStyle name="20% - Accent6 3 4 5" xfId="6800"/>
    <cellStyle name="20% - Accent6 3 4 6" xfId="3914"/>
    <cellStyle name="20% - Accent6 3 5" xfId="3110"/>
    <cellStyle name="20% - Accent6 3 5 2" xfId="5776"/>
    <cellStyle name="20% - Accent6 3 5 2 2" xfId="11582"/>
    <cellStyle name="20% - Accent6 3 5 2 3" xfId="8663"/>
    <cellStyle name="20% - Accent6 3 5 3" xfId="10118"/>
    <cellStyle name="20% - Accent6 3 5 4" xfId="7219"/>
    <cellStyle name="20% - Accent6 3 5 5" xfId="4333"/>
    <cellStyle name="20% - Accent6 3 6" xfId="5182"/>
    <cellStyle name="20% - Accent6 3 6 2" xfId="10988"/>
    <cellStyle name="20% - Accent6 3 6 3" xfId="8069"/>
    <cellStyle name="20% - Accent6 3 7" xfId="9518"/>
    <cellStyle name="20% - Accent6 3 8" xfId="6625"/>
    <cellStyle name="20% - Accent6 3 9" xfId="3739"/>
    <cellStyle name="20% - Accent6 4" xfId="192"/>
    <cellStyle name="20% - Accent6 4 10" xfId="2320"/>
    <cellStyle name="20% - Accent6 4 2" xfId="1526"/>
    <cellStyle name="20% - Accent6 4 2 2" xfId="1623"/>
    <cellStyle name="20% - Accent6 4 2 2 2" xfId="2185"/>
    <cellStyle name="20% - Accent6 4 2 2 2 2" xfId="11901"/>
    <cellStyle name="20% - Accent6 4 2 2 2 3" xfId="8982"/>
    <cellStyle name="20% - Accent6 4 2 2 2 4" xfId="6095"/>
    <cellStyle name="20% - Accent6 4 2 2 3" xfId="10437"/>
    <cellStyle name="20% - Accent6 4 2 2 4" xfId="7538"/>
    <cellStyle name="20% - Accent6 4 2 2 5" xfId="4652"/>
    <cellStyle name="20% - Accent6 4 2 2 6" xfId="3429"/>
    <cellStyle name="20% - Accent6 4 2 3" xfId="2072"/>
    <cellStyle name="20% - Accent6 4 2 3 2" xfId="11307"/>
    <cellStyle name="20% - Accent6 4 2 3 3" xfId="8388"/>
    <cellStyle name="20% - Accent6 4 2 3 4" xfId="5501"/>
    <cellStyle name="20% - Accent6 4 2 4" xfId="9837"/>
    <cellStyle name="20% - Accent6 4 2 5" xfId="6944"/>
    <cellStyle name="20% - Accent6 4 2 6" xfId="4058"/>
    <cellStyle name="20% - Accent6 4 2 7" xfId="2633"/>
    <cellStyle name="20% - Accent6 4 3" xfId="2500"/>
    <cellStyle name="20% - Accent6 4 3 2" xfId="3306"/>
    <cellStyle name="20% - Accent6 4 3 2 2" xfId="5972"/>
    <cellStyle name="20% - Accent6 4 3 2 2 2" xfId="11778"/>
    <cellStyle name="20% - Accent6 4 3 2 2 3" xfId="8859"/>
    <cellStyle name="20% - Accent6 4 3 2 3" xfId="10314"/>
    <cellStyle name="20% - Accent6 4 3 2 4" xfId="7415"/>
    <cellStyle name="20% - Accent6 4 3 2 5" xfId="4529"/>
    <cellStyle name="20% - Accent6 4 3 3" xfId="5378"/>
    <cellStyle name="20% - Accent6 4 3 3 2" xfId="11184"/>
    <cellStyle name="20% - Accent6 4 3 3 3" xfId="8265"/>
    <cellStyle name="20% - Accent6 4 3 4" xfId="9714"/>
    <cellStyle name="20% - Accent6 4 3 5" xfId="6821"/>
    <cellStyle name="20% - Accent6 4 3 6" xfId="3935"/>
    <cellStyle name="20% - Accent6 4 4" xfId="3131"/>
    <cellStyle name="20% - Accent6 4 4 2" xfId="5797"/>
    <cellStyle name="20% - Accent6 4 4 2 2" xfId="11603"/>
    <cellStyle name="20% - Accent6 4 4 2 3" xfId="8684"/>
    <cellStyle name="20% - Accent6 4 4 3" xfId="10139"/>
    <cellStyle name="20% - Accent6 4 4 4" xfId="7240"/>
    <cellStyle name="20% - Accent6 4 4 5" xfId="4354"/>
    <cellStyle name="20% - Accent6 4 5" xfId="4932"/>
    <cellStyle name="20% - Accent6 4 5 2" xfId="6375"/>
    <cellStyle name="20% - Accent6 4 5 2 2" xfId="12182"/>
    <cellStyle name="20% - Accent6 4 5 2 3" xfId="9263"/>
    <cellStyle name="20% - Accent6 4 5 3" xfId="10738"/>
    <cellStyle name="20% - Accent6 4 5 4" xfId="7819"/>
    <cellStyle name="20% - Accent6 4 6" xfId="5203"/>
    <cellStyle name="20% - Accent6 4 6 2" xfId="11009"/>
    <cellStyle name="20% - Accent6 4 6 3" xfId="8090"/>
    <cellStyle name="20% - Accent6 4 7" xfId="9539"/>
    <cellStyle name="20% - Accent6 4 8" xfId="6646"/>
    <cellStyle name="20% - Accent6 4 9" xfId="3760"/>
    <cellStyle name="20% - Accent6 5" xfId="193"/>
    <cellStyle name="20% - Accent6 5 10" xfId="2335"/>
    <cellStyle name="20% - Accent6 5 2" xfId="1539"/>
    <cellStyle name="20% - Accent6 5 2 2" xfId="1638"/>
    <cellStyle name="20% - Accent6 5 2 2 2" xfId="2200"/>
    <cellStyle name="20% - Accent6 5 2 2 2 2" xfId="11902"/>
    <cellStyle name="20% - Accent6 5 2 2 2 3" xfId="8983"/>
    <cellStyle name="20% - Accent6 5 2 2 2 4" xfId="6096"/>
    <cellStyle name="20% - Accent6 5 2 2 3" xfId="10438"/>
    <cellStyle name="20% - Accent6 5 2 2 4" xfId="7539"/>
    <cellStyle name="20% - Accent6 5 2 2 5" xfId="4653"/>
    <cellStyle name="20% - Accent6 5 2 2 6" xfId="3430"/>
    <cellStyle name="20% - Accent6 5 2 3" xfId="2087"/>
    <cellStyle name="20% - Accent6 5 2 3 2" xfId="11308"/>
    <cellStyle name="20% - Accent6 5 2 3 3" xfId="8389"/>
    <cellStyle name="20% - Accent6 5 2 3 4" xfId="5502"/>
    <cellStyle name="20% - Accent6 5 2 4" xfId="9838"/>
    <cellStyle name="20% - Accent6 5 2 5" xfId="6945"/>
    <cellStyle name="20% - Accent6 5 2 6" xfId="4059"/>
    <cellStyle name="20% - Accent6 5 2 7" xfId="2634"/>
    <cellStyle name="20% - Accent6 5 3" xfId="2515"/>
    <cellStyle name="20% - Accent6 5 3 2" xfId="3321"/>
    <cellStyle name="20% - Accent6 5 3 2 2" xfId="5987"/>
    <cellStyle name="20% - Accent6 5 3 2 2 2" xfId="11793"/>
    <cellStyle name="20% - Accent6 5 3 2 2 3" xfId="8874"/>
    <cellStyle name="20% - Accent6 5 3 2 3" xfId="10329"/>
    <cellStyle name="20% - Accent6 5 3 2 4" xfId="7430"/>
    <cellStyle name="20% - Accent6 5 3 2 5" xfId="4544"/>
    <cellStyle name="20% - Accent6 5 3 3" xfId="5393"/>
    <cellStyle name="20% - Accent6 5 3 3 2" xfId="11199"/>
    <cellStyle name="20% - Accent6 5 3 3 3" xfId="8280"/>
    <cellStyle name="20% - Accent6 5 3 4" xfId="9729"/>
    <cellStyle name="20% - Accent6 5 3 5" xfId="6836"/>
    <cellStyle name="20% - Accent6 5 3 6" xfId="3950"/>
    <cellStyle name="20% - Accent6 5 4" xfId="3146"/>
    <cellStyle name="20% - Accent6 5 4 2" xfId="5812"/>
    <cellStyle name="20% - Accent6 5 4 2 2" xfId="11618"/>
    <cellStyle name="20% - Accent6 5 4 2 3" xfId="8699"/>
    <cellStyle name="20% - Accent6 5 4 3" xfId="10154"/>
    <cellStyle name="20% - Accent6 5 4 4" xfId="7255"/>
    <cellStyle name="20% - Accent6 5 4 5" xfId="4369"/>
    <cellStyle name="20% - Accent6 5 5" xfId="4933"/>
    <cellStyle name="20% - Accent6 5 5 2" xfId="6376"/>
    <cellStyle name="20% - Accent6 5 5 2 2" xfId="12183"/>
    <cellStyle name="20% - Accent6 5 5 2 3" xfId="9264"/>
    <cellStyle name="20% - Accent6 5 5 3" xfId="10739"/>
    <cellStyle name="20% - Accent6 5 5 4" xfId="7820"/>
    <cellStyle name="20% - Accent6 5 6" xfId="5218"/>
    <cellStyle name="20% - Accent6 5 6 2" xfId="11024"/>
    <cellStyle name="20% - Accent6 5 6 3" xfId="8105"/>
    <cellStyle name="20% - Accent6 5 7" xfId="9554"/>
    <cellStyle name="20% - Accent6 5 8" xfId="6661"/>
    <cellStyle name="20% - Accent6 5 9" xfId="3775"/>
    <cellStyle name="20% - Accent6 6" xfId="189"/>
    <cellStyle name="20% - Accent6 6 10" xfId="2349"/>
    <cellStyle name="20% - Accent6 6 2" xfId="1552"/>
    <cellStyle name="20% - Accent6 6 2 2" xfId="1652"/>
    <cellStyle name="20% - Accent6 6 2 2 2" xfId="2214"/>
    <cellStyle name="20% - Accent6 6 2 2 2 2" xfId="11903"/>
    <cellStyle name="20% - Accent6 6 2 2 2 3" xfId="8984"/>
    <cellStyle name="20% - Accent6 6 2 2 2 4" xfId="6097"/>
    <cellStyle name="20% - Accent6 6 2 2 3" xfId="10439"/>
    <cellStyle name="20% - Accent6 6 2 2 4" xfId="7540"/>
    <cellStyle name="20% - Accent6 6 2 2 5" xfId="4654"/>
    <cellStyle name="20% - Accent6 6 2 2 6" xfId="3431"/>
    <cellStyle name="20% - Accent6 6 2 3" xfId="2101"/>
    <cellStyle name="20% - Accent6 6 2 3 2" xfId="11309"/>
    <cellStyle name="20% - Accent6 6 2 3 3" xfId="8390"/>
    <cellStyle name="20% - Accent6 6 2 3 4" xfId="5503"/>
    <cellStyle name="20% - Accent6 6 2 4" xfId="9839"/>
    <cellStyle name="20% - Accent6 6 2 5" xfId="6946"/>
    <cellStyle name="20% - Accent6 6 2 6" xfId="4060"/>
    <cellStyle name="20% - Accent6 6 2 7" xfId="2635"/>
    <cellStyle name="20% - Accent6 6 3" xfId="2529"/>
    <cellStyle name="20% - Accent6 6 3 2" xfId="3335"/>
    <cellStyle name="20% - Accent6 6 3 2 2" xfId="6001"/>
    <cellStyle name="20% - Accent6 6 3 2 2 2" xfId="11807"/>
    <cellStyle name="20% - Accent6 6 3 2 2 3" xfId="8888"/>
    <cellStyle name="20% - Accent6 6 3 2 3" xfId="10343"/>
    <cellStyle name="20% - Accent6 6 3 2 4" xfId="7444"/>
    <cellStyle name="20% - Accent6 6 3 2 5" xfId="4558"/>
    <cellStyle name="20% - Accent6 6 3 3" xfId="5407"/>
    <cellStyle name="20% - Accent6 6 3 3 2" xfId="11213"/>
    <cellStyle name="20% - Accent6 6 3 3 3" xfId="8294"/>
    <cellStyle name="20% - Accent6 6 3 4" xfId="9743"/>
    <cellStyle name="20% - Accent6 6 3 5" xfId="6850"/>
    <cellStyle name="20% - Accent6 6 3 6" xfId="3964"/>
    <cellStyle name="20% - Accent6 6 4" xfId="3160"/>
    <cellStyle name="20% - Accent6 6 4 2" xfId="5826"/>
    <cellStyle name="20% - Accent6 6 4 2 2" xfId="11632"/>
    <cellStyle name="20% - Accent6 6 4 2 3" xfId="8713"/>
    <cellStyle name="20% - Accent6 6 4 3" xfId="10168"/>
    <cellStyle name="20% - Accent6 6 4 4" xfId="7269"/>
    <cellStyle name="20% - Accent6 6 4 5" xfId="4383"/>
    <cellStyle name="20% - Accent6 6 5" xfId="4934"/>
    <cellStyle name="20% - Accent6 6 5 2" xfId="6377"/>
    <cellStyle name="20% - Accent6 6 5 2 2" xfId="12184"/>
    <cellStyle name="20% - Accent6 6 5 2 3" xfId="9265"/>
    <cellStyle name="20% - Accent6 6 5 3" xfId="10740"/>
    <cellStyle name="20% - Accent6 6 5 4" xfId="7821"/>
    <cellStyle name="20% - Accent6 6 6" xfId="5232"/>
    <cellStyle name="20% - Accent6 6 6 2" xfId="11038"/>
    <cellStyle name="20% - Accent6 6 6 3" xfId="8119"/>
    <cellStyle name="20% - Accent6 6 7" xfId="9568"/>
    <cellStyle name="20% - Accent6 6 8" xfId="6675"/>
    <cellStyle name="20% - Accent6 6 9" xfId="3789"/>
    <cellStyle name="20% - Accent6 7" xfId="1669"/>
    <cellStyle name="20% - Accent6 7 10" xfId="2369"/>
    <cellStyle name="20% - Accent6 7 2" xfId="1777"/>
    <cellStyle name="20% - Accent6 7 2 2" xfId="3432"/>
    <cellStyle name="20% - Accent6 7 2 2 2" xfId="6098"/>
    <cellStyle name="20% - Accent6 7 2 2 2 2" xfId="11904"/>
    <cellStyle name="20% - Accent6 7 2 2 2 3" xfId="8985"/>
    <cellStyle name="20% - Accent6 7 2 2 3" xfId="10440"/>
    <cellStyle name="20% - Accent6 7 2 2 4" xfId="7541"/>
    <cellStyle name="20% - Accent6 7 2 2 5" xfId="4655"/>
    <cellStyle name="20% - Accent6 7 2 3" xfId="5504"/>
    <cellStyle name="20% - Accent6 7 2 3 2" xfId="11310"/>
    <cellStyle name="20% - Accent6 7 2 3 3" xfId="8391"/>
    <cellStyle name="20% - Accent6 7 2 4" xfId="9840"/>
    <cellStyle name="20% - Accent6 7 2 5" xfId="6947"/>
    <cellStyle name="20% - Accent6 7 2 6" xfId="4061"/>
    <cellStyle name="20% - Accent6 7 2 7" xfId="2636"/>
    <cellStyle name="20% - Accent6 7 3" xfId="2234"/>
    <cellStyle name="20% - Accent6 7 3 2" xfId="3355"/>
    <cellStyle name="20% - Accent6 7 3 2 2" xfId="6021"/>
    <cellStyle name="20% - Accent6 7 3 2 2 2" xfId="11827"/>
    <cellStyle name="20% - Accent6 7 3 2 2 3" xfId="8908"/>
    <cellStyle name="20% - Accent6 7 3 2 3" xfId="10363"/>
    <cellStyle name="20% - Accent6 7 3 2 4" xfId="7464"/>
    <cellStyle name="20% - Accent6 7 3 2 5" xfId="4578"/>
    <cellStyle name="20% - Accent6 7 3 3" xfId="5427"/>
    <cellStyle name="20% - Accent6 7 3 3 2" xfId="11233"/>
    <cellStyle name="20% - Accent6 7 3 3 3" xfId="8314"/>
    <cellStyle name="20% - Accent6 7 3 4" xfId="9763"/>
    <cellStyle name="20% - Accent6 7 3 5" xfId="6870"/>
    <cellStyle name="20% - Accent6 7 3 6" xfId="3984"/>
    <cellStyle name="20% - Accent6 7 3 7" xfId="2549"/>
    <cellStyle name="20% - Accent6 7 4" xfId="3180"/>
    <cellStyle name="20% - Accent6 7 4 2" xfId="5846"/>
    <cellStyle name="20% - Accent6 7 4 2 2" xfId="11652"/>
    <cellStyle name="20% - Accent6 7 4 2 3" xfId="8733"/>
    <cellStyle name="20% - Accent6 7 4 3" xfId="10188"/>
    <cellStyle name="20% - Accent6 7 4 4" xfId="7289"/>
    <cellStyle name="20% - Accent6 7 4 5" xfId="4403"/>
    <cellStyle name="20% - Accent6 7 5" xfId="4935"/>
    <cellStyle name="20% - Accent6 7 5 2" xfId="6378"/>
    <cellStyle name="20% - Accent6 7 5 2 2" xfId="12185"/>
    <cellStyle name="20% - Accent6 7 5 2 3" xfId="9266"/>
    <cellStyle name="20% - Accent6 7 5 3" xfId="10741"/>
    <cellStyle name="20% - Accent6 7 5 4" xfId="7822"/>
    <cellStyle name="20% - Accent6 7 6" xfId="5252"/>
    <cellStyle name="20% - Accent6 7 6 2" xfId="11058"/>
    <cellStyle name="20% - Accent6 7 6 3" xfId="8139"/>
    <cellStyle name="20% - Accent6 7 7" xfId="9588"/>
    <cellStyle name="20% - Accent6 7 8" xfId="6695"/>
    <cellStyle name="20% - Accent6 7 9" xfId="3809"/>
    <cellStyle name="20% - Accent6 8" xfId="1564"/>
    <cellStyle name="20% - Accent6 8 2" xfId="2113"/>
    <cellStyle name="20% - Accent6 8 2 2" xfId="3391"/>
    <cellStyle name="20% - Accent6 8 2 2 2" xfId="6057"/>
    <cellStyle name="20% - Accent6 8 2 2 2 2" xfId="11863"/>
    <cellStyle name="20% - Accent6 8 2 2 2 3" xfId="8944"/>
    <cellStyle name="20% - Accent6 8 2 2 3" xfId="10399"/>
    <cellStyle name="20% - Accent6 8 2 2 4" xfId="7500"/>
    <cellStyle name="20% - Accent6 8 2 2 5" xfId="4614"/>
    <cellStyle name="20% - Accent6 8 2 3" xfId="5463"/>
    <cellStyle name="20% - Accent6 8 2 3 2" xfId="11269"/>
    <cellStyle name="20% - Accent6 8 2 3 3" xfId="8350"/>
    <cellStyle name="20% - Accent6 8 2 4" xfId="9799"/>
    <cellStyle name="20% - Accent6 8 2 5" xfId="6906"/>
    <cellStyle name="20% - Accent6 8 2 6" xfId="4020"/>
    <cellStyle name="20% - Accent6 8 2 7" xfId="2585"/>
    <cellStyle name="20% - Accent6 8 3" xfId="3216"/>
    <cellStyle name="20% - Accent6 8 3 2" xfId="5882"/>
    <cellStyle name="20% - Accent6 8 3 2 2" xfId="11688"/>
    <cellStyle name="20% - Accent6 8 3 2 3" xfId="8769"/>
    <cellStyle name="20% - Accent6 8 3 3" xfId="10224"/>
    <cellStyle name="20% - Accent6 8 3 4" xfId="7325"/>
    <cellStyle name="20% - Accent6 8 3 5" xfId="4439"/>
    <cellStyle name="20% - Accent6 8 4" xfId="5288"/>
    <cellStyle name="20% - Accent6 8 4 2" xfId="11094"/>
    <cellStyle name="20% - Accent6 8 4 3" xfId="8175"/>
    <cellStyle name="20% - Accent6 8 5" xfId="9624"/>
    <cellStyle name="20% - Accent6 8 6" xfId="6731"/>
    <cellStyle name="20% - Accent6 8 7" xfId="3845"/>
    <cellStyle name="20% - Accent6 8 8" xfId="2409"/>
    <cellStyle name="20% - Accent6 9" xfId="2014"/>
    <cellStyle name="20% - Accent6 9 2" xfId="3427"/>
    <cellStyle name="20% - Accent6 9 2 2" xfId="6093"/>
    <cellStyle name="20% - Accent6 9 2 2 2" xfId="11899"/>
    <cellStyle name="20% - Accent6 9 2 2 3" xfId="8980"/>
    <cellStyle name="20% - Accent6 9 2 3" xfId="10435"/>
    <cellStyle name="20% - Accent6 9 2 4" xfId="7536"/>
    <cellStyle name="20% - Accent6 9 2 5" xfId="4650"/>
    <cellStyle name="20% - Accent6 9 3" xfId="5499"/>
    <cellStyle name="20% - Accent6 9 3 2" xfId="11305"/>
    <cellStyle name="20% - Accent6 9 3 3" xfId="8386"/>
    <cellStyle name="20% - Accent6 9 4" xfId="9835"/>
    <cellStyle name="20% - Accent6 9 5" xfId="6942"/>
    <cellStyle name="20% - Accent6 9 6" xfId="4056"/>
    <cellStyle name="20% - Accent6 9 7" xfId="2629"/>
    <cellStyle name="40% - Accent1" xfId="24" builtinId="31" customBuiltin="1"/>
    <cellStyle name="40% - Accent1 10" xfId="2451"/>
    <cellStyle name="40% - Accent1 10 2" xfId="3257"/>
    <cellStyle name="40% - Accent1 10 2 2" xfId="5923"/>
    <cellStyle name="40% - Accent1 10 2 2 2" xfId="11729"/>
    <cellStyle name="40% - Accent1 10 2 2 3" xfId="8810"/>
    <cellStyle name="40% - Accent1 10 2 3" xfId="10265"/>
    <cellStyle name="40% - Accent1 10 2 4" xfId="7366"/>
    <cellStyle name="40% - Accent1 10 2 5" xfId="4480"/>
    <cellStyle name="40% - Accent1 10 3" xfId="5329"/>
    <cellStyle name="40% - Accent1 10 3 2" xfId="11135"/>
    <cellStyle name="40% - Accent1 10 3 3" xfId="8216"/>
    <cellStyle name="40% - Accent1 10 4" xfId="9665"/>
    <cellStyle name="40% - Accent1 10 5" xfId="6772"/>
    <cellStyle name="40% - Accent1 10 6" xfId="3886"/>
    <cellStyle name="40% - Accent1 11" xfId="3034"/>
    <cellStyle name="40% - Accent1 11 2" xfId="3650"/>
    <cellStyle name="40% - Accent1 11 2 2" xfId="6296"/>
    <cellStyle name="40% - Accent1 11 2 2 2" xfId="12102"/>
    <cellStyle name="40% - Accent1 11 2 2 3" xfId="9183"/>
    <cellStyle name="40% - Accent1 11 2 3" xfId="10658"/>
    <cellStyle name="40% - Accent1 11 2 4" xfId="7739"/>
    <cellStyle name="40% - Accent1 11 2 5" xfId="4853"/>
    <cellStyle name="40% - Accent1 11 3" xfId="5702"/>
    <cellStyle name="40% - Accent1 11 3 2" xfId="11508"/>
    <cellStyle name="40% - Accent1 11 3 3" xfId="8589"/>
    <cellStyle name="40% - Accent1 11 4" xfId="10040"/>
    <cellStyle name="40% - Accent1 11 5" xfId="7145"/>
    <cellStyle name="40% - Accent1 11 6" xfId="4259"/>
    <cellStyle name="40% - Accent1 12" xfId="3082"/>
    <cellStyle name="40% - Accent1 12 2" xfId="5748"/>
    <cellStyle name="40% - Accent1 12 2 2" xfId="11554"/>
    <cellStyle name="40% - Accent1 12 2 3" xfId="8635"/>
    <cellStyle name="40% - Accent1 12 3" xfId="10090"/>
    <cellStyle name="40% - Accent1 12 4" xfId="7191"/>
    <cellStyle name="40% - Accent1 12 5" xfId="4305"/>
    <cellStyle name="40% - Accent1 13" xfId="3664"/>
    <cellStyle name="40% - Accent1 13 2" xfId="6313"/>
    <cellStyle name="40% - Accent1 13 2 2" xfId="12119"/>
    <cellStyle name="40% - Accent1 13 2 3" xfId="9200"/>
    <cellStyle name="40% - Accent1 13 3" xfId="10675"/>
    <cellStyle name="40% - Accent1 13 4" xfId="7756"/>
    <cellStyle name="40% - Accent1 13 5" xfId="4869"/>
    <cellStyle name="40% - Accent1 14" xfId="4936"/>
    <cellStyle name="40% - Accent1 14 2" xfId="6379"/>
    <cellStyle name="40% - Accent1 14 2 2" xfId="12186"/>
    <cellStyle name="40% - Accent1 14 2 3" xfId="9267"/>
    <cellStyle name="40% - Accent1 14 3" xfId="10742"/>
    <cellStyle name="40% - Accent1 14 4" xfId="7823"/>
    <cellStyle name="40% - Accent1 15" xfId="5154"/>
    <cellStyle name="40% - Accent1 15 2" xfId="10960"/>
    <cellStyle name="40% - Accent1 15 3" xfId="8041"/>
    <cellStyle name="40% - Accent1 16" xfId="9490"/>
    <cellStyle name="40% - Accent1 17" xfId="6597"/>
    <cellStyle name="40% - Accent1 18" xfId="3711"/>
    <cellStyle name="40% - Accent1 19" xfId="12397"/>
    <cellStyle name="40% - Accent1 2" xfId="195"/>
    <cellStyle name="40% - Accent1 2 2" xfId="346"/>
    <cellStyle name="40% - Accent1 2 2 2" xfId="687"/>
    <cellStyle name="40% - Accent1 2 2 2 2" xfId="2638"/>
    <cellStyle name="40% - Accent1 2 3" xfId="686"/>
    <cellStyle name="40% - Accent1 2 3 2" xfId="12524"/>
    <cellStyle name="40% - Accent1 2 4" xfId="743"/>
    <cellStyle name="40% - Accent1 20" xfId="12414"/>
    <cellStyle name="40% - Accent1 21" xfId="12428"/>
    <cellStyle name="40% - Accent1 22" xfId="12445"/>
    <cellStyle name="40% - Accent1 23" xfId="12464"/>
    <cellStyle name="40% - Accent1 24" xfId="12479"/>
    <cellStyle name="40% - Accent1 25" xfId="12495"/>
    <cellStyle name="40% - Accent1 26" xfId="2271"/>
    <cellStyle name="40% - Accent1 3" xfId="196"/>
    <cellStyle name="40% - Accent1 3 10" xfId="2290"/>
    <cellStyle name="40% - Accent1 3 2" xfId="305"/>
    <cellStyle name="40% - Accent1 3 2 2" xfId="1593"/>
    <cellStyle name="40% - Accent1 3 2 2 2" xfId="2155"/>
    <cellStyle name="40% - Accent1 3 2 2 2 2" xfId="11906"/>
    <cellStyle name="40% - Accent1 3 2 2 2 3" xfId="8987"/>
    <cellStyle name="40% - Accent1 3 2 2 2 4" xfId="6100"/>
    <cellStyle name="40% - Accent1 3 2 2 3" xfId="10442"/>
    <cellStyle name="40% - Accent1 3 2 2 4" xfId="7543"/>
    <cellStyle name="40% - Accent1 3 2 2 5" xfId="4657"/>
    <cellStyle name="40% - Accent1 3 2 2 6" xfId="3434"/>
    <cellStyle name="40% - Accent1 3 2 3" xfId="1504"/>
    <cellStyle name="40% - Accent1 3 2 3 2" xfId="6380"/>
    <cellStyle name="40% - Accent1 3 2 3 2 2" xfId="12187"/>
    <cellStyle name="40% - Accent1 3 2 3 2 3" xfId="9268"/>
    <cellStyle name="40% - Accent1 3 2 3 3" xfId="10743"/>
    <cellStyle name="40% - Accent1 3 2 3 4" xfId="7824"/>
    <cellStyle name="40% - Accent1 3 2 3 5" xfId="4937"/>
    <cellStyle name="40% - Accent1 3 2 4" xfId="5506"/>
    <cellStyle name="40% - Accent1 3 2 4 2" xfId="11312"/>
    <cellStyle name="40% - Accent1 3 2 4 3" xfId="8393"/>
    <cellStyle name="40% - Accent1 3 2 5" xfId="9842"/>
    <cellStyle name="40% - Accent1 3 2 6" xfId="6949"/>
    <cellStyle name="40% - Accent1 3 2 7" xfId="4063"/>
    <cellStyle name="40% - Accent1 3 2 8" xfId="2640"/>
    <cellStyle name="40% - Accent1 3 3" xfId="742"/>
    <cellStyle name="40% - Accent1 3 3 2" xfId="2639"/>
    <cellStyle name="40% - Accent1 3 4" xfId="2470"/>
    <cellStyle name="40% - Accent1 3 4 2" xfId="3276"/>
    <cellStyle name="40% - Accent1 3 4 2 2" xfId="5942"/>
    <cellStyle name="40% - Accent1 3 4 2 2 2" xfId="11748"/>
    <cellStyle name="40% - Accent1 3 4 2 2 3" xfId="8829"/>
    <cellStyle name="40% - Accent1 3 4 2 3" xfId="10284"/>
    <cellStyle name="40% - Accent1 3 4 2 4" xfId="7385"/>
    <cellStyle name="40% - Accent1 3 4 2 5" xfId="4499"/>
    <cellStyle name="40% - Accent1 3 4 3" xfId="5348"/>
    <cellStyle name="40% - Accent1 3 4 3 2" xfId="11154"/>
    <cellStyle name="40% - Accent1 3 4 3 3" xfId="8235"/>
    <cellStyle name="40% - Accent1 3 4 4" xfId="9684"/>
    <cellStyle name="40% - Accent1 3 4 5" xfId="6791"/>
    <cellStyle name="40% - Accent1 3 4 6" xfId="3905"/>
    <cellStyle name="40% - Accent1 3 5" xfId="3101"/>
    <cellStyle name="40% - Accent1 3 5 2" xfId="5767"/>
    <cellStyle name="40% - Accent1 3 5 2 2" xfId="11573"/>
    <cellStyle name="40% - Accent1 3 5 2 3" xfId="8654"/>
    <cellStyle name="40% - Accent1 3 5 3" xfId="10109"/>
    <cellStyle name="40% - Accent1 3 5 4" xfId="7210"/>
    <cellStyle name="40% - Accent1 3 5 5" xfId="4324"/>
    <cellStyle name="40% - Accent1 3 6" xfId="5173"/>
    <cellStyle name="40% - Accent1 3 6 2" xfId="10979"/>
    <cellStyle name="40% - Accent1 3 6 3" xfId="8060"/>
    <cellStyle name="40% - Accent1 3 7" xfId="9509"/>
    <cellStyle name="40% - Accent1 3 8" xfId="6616"/>
    <cellStyle name="40% - Accent1 3 9" xfId="3730"/>
    <cellStyle name="40% - Accent1 4" xfId="197"/>
    <cellStyle name="40% - Accent1 4 10" xfId="2311"/>
    <cellStyle name="40% - Accent1 4 2" xfId="1517"/>
    <cellStyle name="40% - Accent1 4 2 2" xfId="1614"/>
    <cellStyle name="40% - Accent1 4 2 2 2" xfId="2176"/>
    <cellStyle name="40% - Accent1 4 2 2 2 2" xfId="11907"/>
    <cellStyle name="40% - Accent1 4 2 2 2 3" xfId="8988"/>
    <cellStyle name="40% - Accent1 4 2 2 2 4" xfId="6101"/>
    <cellStyle name="40% - Accent1 4 2 2 3" xfId="10443"/>
    <cellStyle name="40% - Accent1 4 2 2 4" xfId="7544"/>
    <cellStyle name="40% - Accent1 4 2 2 5" xfId="4658"/>
    <cellStyle name="40% - Accent1 4 2 2 6" xfId="3435"/>
    <cellStyle name="40% - Accent1 4 2 3" xfId="2063"/>
    <cellStyle name="40% - Accent1 4 2 3 2" xfId="11313"/>
    <cellStyle name="40% - Accent1 4 2 3 3" xfId="8394"/>
    <cellStyle name="40% - Accent1 4 2 3 4" xfId="5507"/>
    <cellStyle name="40% - Accent1 4 2 4" xfId="9843"/>
    <cellStyle name="40% - Accent1 4 2 5" xfId="6950"/>
    <cellStyle name="40% - Accent1 4 2 6" xfId="4064"/>
    <cellStyle name="40% - Accent1 4 2 7" xfId="2641"/>
    <cellStyle name="40% - Accent1 4 3" xfId="2491"/>
    <cellStyle name="40% - Accent1 4 3 2" xfId="3297"/>
    <cellStyle name="40% - Accent1 4 3 2 2" xfId="5963"/>
    <cellStyle name="40% - Accent1 4 3 2 2 2" xfId="11769"/>
    <cellStyle name="40% - Accent1 4 3 2 2 3" xfId="8850"/>
    <cellStyle name="40% - Accent1 4 3 2 3" xfId="10305"/>
    <cellStyle name="40% - Accent1 4 3 2 4" xfId="7406"/>
    <cellStyle name="40% - Accent1 4 3 2 5" xfId="4520"/>
    <cellStyle name="40% - Accent1 4 3 3" xfId="5369"/>
    <cellStyle name="40% - Accent1 4 3 3 2" xfId="11175"/>
    <cellStyle name="40% - Accent1 4 3 3 3" xfId="8256"/>
    <cellStyle name="40% - Accent1 4 3 4" xfId="9705"/>
    <cellStyle name="40% - Accent1 4 3 5" xfId="6812"/>
    <cellStyle name="40% - Accent1 4 3 6" xfId="3926"/>
    <cellStyle name="40% - Accent1 4 4" xfId="3122"/>
    <cellStyle name="40% - Accent1 4 4 2" xfId="5788"/>
    <cellStyle name="40% - Accent1 4 4 2 2" xfId="11594"/>
    <cellStyle name="40% - Accent1 4 4 2 3" xfId="8675"/>
    <cellStyle name="40% - Accent1 4 4 3" xfId="10130"/>
    <cellStyle name="40% - Accent1 4 4 4" xfId="7231"/>
    <cellStyle name="40% - Accent1 4 4 5" xfId="4345"/>
    <cellStyle name="40% - Accent1 4 5" xfId="4938"/>
    <cellStyle name="40% - Accent1 4 5 2" xfId="6381"/>
    <cellStyle name="40% - Accent1 4 5 2 2" xfId="12188"/>
    <cellStyle name="40% - Accent1 4 5 2 3" xfId="9269"/>
    <cellStyle name="40% - Accent1 4 5 3" xfId="10744"/>
    <cellStyle name="40% - Accent1 4 5 4" xfId="7825"/>
    <cellStyle name="40% - Accent1 4 6" xfId="5194"/>
    <cellStyle name="40% - Accent1 4 6 2" xfId="11000"/>
    <cellStyle name="40% - Accent1 4 6 3" xfId="8081"/>
    <cellStyle name="40% - Accent1 4 7" xfId="9530"/>
    <cellStyle name="40% - Accent1 4 8" xfId="6637"/>
    <cellStyle name="40% - Accent1 4 9" xfId="3751"/>
    <cellStyle name="40% - Accent1 5" xfId="198"/>
    <cellStyle name="40% - Accent1 5 10" xfId="2326"/>
    <cellStyle name="40% - Accent1 5 2" xfId="1530"/>
    <cellStyle name="40% - Accent1 5 2 2" xfId="1629"/>
    <cellStyle name="40% - Accent1 5 2 2 2" xfId="2191"/>
    <cellStyle name="40% - Accent1 5 2 2 2 2" xfId="11908"/>
    <cellStyle name="40% - Accent1 5 2 2 2 3" xfId="8989"/>
    <cellStyle name="40% - Accent1 5 2 2 2 4" xfId="6102"/>
    <cellStyle name="40% - Accent1 5 2 2 3" xfId="10444"/>
    <cellStyle name="40% - Accent1 5 2 2 4" xfId="7545"/>
    <cellStyle name="40% - Accent1 5 2 2 5" xfId="4659"/>
    <cellStyle name="40% - Accent1 5 2 2 6" xfId="3436"/>
    <cellStyle name="40% - Accent1 5 2 3" xfId="2078"/>
    <cellStyle name="40% - Accent1 5 2 3 2" xfId="11314"/>
    <cellStyle name="40% - Accent1 5 2 3 3" xfId="8395"/>
    <cellStyle name="40% - Accent1 5 2 3 4" xfId="5508"/>
    <cellStyle name="40% - Accent1 5 2 4" xfId="9844"/>
    <cellStyle name="40% - Accent1 5 2 5" xfId="6951"/>
    <cellStyle name="40% - Accent1 5 2 6" xfId="4065"/>
    <cellStyle name="40% - Accent1 5 2 7" xfId="2642"/>
    <cellStyle name="40% - Accent1 5 3" xfId="2506"/>
    <cellStyle name="40% - Accent1 5 3 2" xfId="3312"/>
    <cellStyle name="40% - Accent1 5 3 2 2" xfId="5978"/>
    <cellStyle name="40% - Accent1 5 3 2 2 2" xfId="11784"/>
    <cellStyle name="40% - Accent1 5 3 2 2 3" xfId="8865"/>
    <cellStyle name="40% - Accent1 5 3 2 3" xfId="10320"/>
    <cellStyle name="40% - Accent1 5 3 2 4" xfId="7421"/>
    <cellStyle name="40% - Accent1 5 3 2 5" xfId="4535"/>
    <cellStyle name="40% - Accent1 5 3 3" xfId="5384"/>
    <cellStyle name="40% - Accent1 5 3 3 2" xfId="11190"/>
    <cellStyle name="40% - Accent1 5 3 3 3" xfId="8271"/>
    <cellStyle name="40% - Accent1 5 3 4" xfId="9720"/>
    <cellStyle name="40% - Accent1 5 3 5" xfId="6827"/>
    <cellStyle name="40% - Accent1 5 3 6" xfId="3941"/>
    <cellStyle name="40% - Accent1 5 4" xfId="3137"/>
    <cellStyle name="40% - Accent1 5 4 2" xfId="5803"/>
    <cellStyle name="40% - Accent1 5 4 2 2" xfId="11609"/>
    <cellStyle name="40% - Accent1 5 4 2 3" xfId="8690"/>
    <cellStyle name="40% - Accent1 5 4 3" xfId="10145"/>
    <cellStyle name="40% - Accent1 5 4 4" xfId="7246"/>
    <cellStyle name="40% - Accent1 5 4 5" xfId="4360"/>
    <cellStyle name="40% - Accent1 5 5" xfId="4939"/>
    <cellStyle name="40% - Accent1 5 5 2" xfId="6382"/>
    <cellStyle name="40% - Accent1 5 5 2 2" xfId="12189"/>
    <cellStyle name="40% - Accent1 5 5 2 3" xfId="9270"/>
    <cellStyle name="40% - Accent1 5 5 3" xfId="10745"/>
    <cellStyle name="40% - Accent1 5 5 4" xfId="7826"/>
    <cellStyle name="40% - Accent1 5 6" xfId="5209"/>
    <cellStyle name="40% - Accent1 5 6 2" xfId="11015"/>
    <cellStyle name="40% - Accent1 5 6 3" xfId="8096"/>
    <cellStyle name="40% - Accent1 5 7" xfId="9545"/>
    <cellStyle name="40% - Accent1 5 8" xfId="6652"/>
    <cellStyle name="40% - Accent1 5 9" xfId="3766"/>
    <cellStyle name="40% - Accent1 6" xfId="194"/>
    <cellStyle name="40% - Accent1 6 10" xfId="2340"/>
    <cellStyle name="40% - Accent1 6 2" xfId="1543"/>
    <cellStyle name="40% - Accent1 6 2 2" xfId="1643"/>
    <cellStyle name="40% - Accent1 6 2 2 2" xfId="2205"/>
    <cellStyle name="40% - Accent1 6 2 2 2 2" xfId="11909"/>
    <cellStyle name="40% - Accent1 6 2 2 2 3" xfId="8990"/>
    <cellStyle name="40% - Accent1 6 2 2 2 4" xfId="6103"/>
    <cellStyle name="40% - Accent1 6 2 2 3" xfId="10445"/>
    <cellStyle name="40% - Accent1 6 2 2 4" xfId="7546"/>
    <cellStyle name="40% - Accent1 6 2 2 5" xfId="4660"/>
    <cellStyle name="40% - Accent1 6 2 2 6" xfId="3437"/>
    <cellStyle name="40% - Accent1 6 2 3" xfId="2092"/>
    <cellStyle name="40% - Accent1 6 2 3 2" xfId="11315"/>
    <cellStyle name="40% - Accent1 6 2 3 3" xfId="8396"/>
    <cellStyle name="40% - Accent1 6 2 3 4" xfId="5509"/>
    <cellStyle name="40% - Accent1 6 2 4" xfId="9845"/>
    <cellStyle name="40% - Accent1 6 2 5" xfId="6952"/>
    <cellStyle name="40% - Accent1 6 2 6" xfId="4066"/>
    <cellStyle name="40% - Accent1 6 2 7" xfId="2643"/>
    <cellStyle name="40% - Accent1 6 3" xfId="2520"/>
    <cellStyle name="40% - Accent1 6 3 2" xfId="3326"/>
    <cellStyle name="40% - Accent1 6 3 2 2" xfId="5992"/>
    <cellStyle name="40% - Accent1 6 3 2 2 2" xfId="11798"/>
    <cellStyle name="40% - Accent1 6 3 2 2 3" xfId="8879"/>
    <cellStyle name="40% - Accent1 6 3 2 3" xfId="10334"/>
    <cellStyle name="40% - Accent1 6 3 2 4" xfId="7435"/>
    <cellStyle name="40% - Accent1 6 3 2 5" xfId="4549"/>
    <cellStyle name="40% - Accent1 6 3 3" xfId="5398"/>
    <cellStyle name="40% - Accent1 6 3 3 2" xfId="11204"/>
    <cellStyle name="40% - Accent1 6 3 3 3" xfId="8285"/>
    <cellStyle name="40% - Accent1 6 3 4" xfId="9734"/>
    <cellStyle name="40% - Accent1 6 3 5" xfId="6841"/>
    <cellStyle name="40% - Accent1 6 3 6" xfId="3955"/>
    <cellStyle name="40% - Accent1 6 4" xfId="3151"/>
    <cellStyle name="40% - Accent1 6 4 2" xfId="5817"/>
    <cellStyle name="40% - Accent1 6 4 2 2" xfId="11623"/>
    <cellStyle name="40% - Accent1 6 4 2 3" xfId="8704"/>
    <cellStyle name="40% - Accent1 6 4 3" xfId="10159"/>
    <cellStyle name="40% - Accent1 6 4 4" xfId="7260"/>
    <cellStyle name="40% - Accent1 6 4 5" xfId="4374"/>
    <cellStyle name="40% - Accent1 6 5" xfId="4940"/>
    <cellStyle name="40% - Accent1 6 5 2" xfId="6383"/>
    <cellStyle name="40% - Accent1 6 5 2 2" xfId="12190"/>
    <cellStyle name="40% - Accent1 6 5 2 3" xfId="9271"/>
    <cellStyle name="40% - Accent1 6 5 3" xfId="10746"/>
    <cellStyle name="40% - Accent1 6 5 4" xfId="7827"/>
    <cellStyle name="40% - Accent1 6 6" xfId="5223"/>
    <cellStyle name="40% - Accent1 6 6 2" xfId="11029"/>
    <cellStyle name="40% - Accent1 6 6 3" xfId="8110"/>
    <cellStyle name="40% - Accent1 6 7" xfId="9559"/>
    <cellStyle name="40% - Accent1 6 8" xfId="6666"/>
    <cellStyle name="40% - Accent1 6 9" xfId="3780"/>
    <cellStyle name="40% - Accent1 7" xfId="1659"/>
    <cellStyle name="40% - Accent1 7 10" xfId="2359"/>
    <cellStyle name="40% - Accent1 7 2" xfId="1768"/>
    <cellStyle name="40% - Accent1 7 2 2" xfId="3438"/>
    <cellStyle name="40% - Accent1 7 2 2 2" xfId="6104"/>
    <cellStyle name="40% - Accent1 7 2 2 2 2" xfId="11910"/>
    <cellStyle name="40% - Accent1 7 2 2 2 3" xfId="8991"/>
    <cellStyle name="40% - Accent1 7 2 2 3" xfId="10446"/>
    <cellStyle name="40% - Accent1 7 2 2 4" xfId="7547"/>
    <cellStyle name="40% - Accent1 7 2 2 5" xfId="4661"/>
    <cellStyle name="40% - Accent1 7 2 3" xfId="5510"/>
    <cellStyle name="40% - Accent1 7 2 3 2" xfId="11316"/>
    <cellStyle name="40% - Accent1 7 2 3 3" xfId="8397"/>
    <cellStyle name="40% - Accent1 7 2 4" xfId="9846"/>
    <cellStyle name="40% - Accent1 7 2 5" xfId="6953"/>
    <cellStyle name="40% - Accent1 7 2 6" xfId="4067"/>
    <cellStyle name="40% - Accent1 7 2 7" xfId="2644"/>
    <cellStyle name="40% - Accent1 7 3" xfId="2224"/>
    <cellStyle name="40% - Accent1 7 3 2" xfId="3345"/>
    <cellStyle name="40% - Accent1 7 3 2 2" xfId="6011"/>
    <cellStyle name="40% - Accent1 7 3 2 2 2" xfId="11817"/>
    <cellStyle name="40% - Accent1 7 3 2 2 3" xfId="8898"/>
    <cellStyle name="40% - Accent1 7 3 2 3" xfId="10353"/>
    <cellStyle name="40% - Accent1 7 3 2 4" xfId="7454"/>
    <cellStyle name="40% - Accent1 7 3 2 5" xfId="4568"/>
    <cellStyle name="40% - Accent1 7 3 3" xfId="5417"/>
    <cellStyle name="40% - Accent1 7 3 3 2" xfId="11223"/>
    <cellStyle name="40% - Accent1 7 3 3 3" xfId="8304"/>
    <cellStyle name="40% - Accent1 7 3 4" xfId="9753"/>
    <cellStyle name="40% - Accent1 7 3 5" xfId="6860"/>
    <cellStyle name="40% - Accent1 7 3 6" xfId="3974"/>
    <cellStyle name="40% - Accent1 7 3 7" xfId="2539"/>
    <cellStyle name="40% - Accent1 7 4" xfId="3170"/>
    <cellStyle name="40% - Accent1 7 4 2" xfId="5836"/>
    <cellStyle name="40% - Accent1 7 4 2 2" xfId="11642"/>
    <cellStyle name="40% - Accent1 7 4 2 3" xfId="8723"/>
    <cellStyle name="40% - Accent1 7 4 3" xfId="10178"/>
    <cellStyle name="40% - Accent1 7 4 4" xfId="7279"/>
    <cellStyle name="40% - Accent1 7 4 5" xfId="4393"/>
    <cellStyle name="40% - Accent1 7 5" xfId="4941"/>
    <cellStyle name="40% - Accent1 7 5 2" xfId="6384"/>
    <cellStyle name="40% - Accent1 7 5 2 2" xfId="12191"/>
    <cellStyle name="40% - Accent1 7 5 2 3" xfId="9272"/>
    <cellStyle name="40% - Accent1 7 5 3" xfId="10747"/>
    <cellStyle name="40% - Accent1 7 5 4" xfId="7828"/>
    <cellStyle name="40% - Accent1 7 6" xfId="5242"/>
    <cellStyle name="40% - Accent1 7 6 2" xfId="11048"/>
    <cellStyle name="40% - Accent1 7 6 3" xfId="8129"/>
    <cellStyle name="40% - Accent1 7 7" xfId="9578"/>
    <cellStyle name="40% - Accent1 7 8" xfId="6685"/>
    <cellStyle name="40% - Accent1 7 9" xfId="3799"/>
    <cellStyle name="40% - Accent1 8" xfId="1555"/>
    <cellStyle name="40% - Accent1 8 2" xfId="2104"/>
    <cellStyle name="40% - Accent1 8 2 2" xfId="3379"/>
    <cellStyle name="40% - Accent1 8 2 2 2" xfId="6045"/>
    <cellStyle name="40% - Accent1 8 2 2 2 2" xfId="11851"/>
    <cellStyle name="40% - Accent1 8 2 2 2 3" xfId="8932"/>
    <cellStyle name="40% - Accent1 8 2 2 3" xfId="10387"/>
    <cellStyle name="40% - Accent1 8 2 2 4" xfId="7488"/>
    <cellStyle name="40% - Accent1 8 2 2 5" xfId="4602"/>
    <cellStyle name="40% - Accent1 8 2 3" xfId="5451"/>
    <cellStyle name="40% - Accent1 8 2 3 2" xfId="11257"/>
    <cellStyle name="40% - Accent1 8 2 3 3" xfId="8338"/>
    <cellStyle name="40% - Accent1 8 2 4" xfId="9787"/>
    <cellStyle name="40% - Accent1 8 2 5" xfId="6894"/>
    <cellStyle name="40% - Accent1 8 2 6" xfId="4008"/>
    <cellStyle name="40% - Accent1 8 2 7" xfId="2573"/>
    <cellStyle name="40% - Accent1 8 3" xfId="3204"/>
    <cellStyle name="40% - Accent1 8 3 2" xfId="5870"/>
    <cellStyle name="40% - Accent1 8 3 2 2" xfId="11676"/>
    <cellStyle name="40% - Accent1 8 3 2 3" xfId="8757"/>
    <cellStyle name="40% - Accent1 8 3 3" xfId="10212"/>
    <cellStyle name="40% - Accent1 8 3 4" xfId="7313"/>
    <cellStyle name="40% - Accent1 8 3 5" xfId="4427"/>
    <cellStyle name="40% - Accent1 8 4" xfId="5276"/>
    <cellStyle name="40% - Accent1 8 4 2" xfId="11082"/>
    <cellStyle name="40% - Accent1 8 4 3" xfId="8163"/>
    <cellStyle name="40% - Accent1 8 5" xfId="9612"/>
    <cellStyle name="40% - Accent1 8 6" xfId="6719"/>
    <cellStyle name="40% - Accent1 8 7" xfId="3833"/>
    <cellStyle name="40% - Accent1 8 8" xfId="2397"/>
    <cellStyle name="40% - Accent1 9" xfId="2005"/>
    <cellStyle name="40% - Accent1 9 2" xfId="3433"/>
    <cellStyle name="40% - Accent1 9 2 2" xfId="6099"/>
    <cellStyle name="40% - Accent1 9 2 2 2" xfId="11905"/>
    <cellStyle name="40% - Accent1 9 2 2 3" xfId="8986"/>
    <cellStyle name="40% - Accent1 9 2 3" xfId="10441"/>
    <cellStyle name="40% - Accent1 9 2 4" xfId="7542"/>
    <cellStyle name="40% - Accent1 9 2 5" xfId="4656"/>
    <cellStyle name="40% - Accent1 9 3" xfId="5505"/>
    <cellStyle name="40% - Accent1 9 3 2" xfId="11311"/>
    <cellStyle name="40% - Accent1 9 3 3" xfId="8392"/>
    <cellStyle name="40% - Accent1 9 4" xfId="9841"/>
    <cellStyle name="40% - Accent1 9 5" xfId="6948"/>
    <cellStyle name="40% - Accent1 9 6" xfId="4062"/>
    <cellStyle name="40% - Accent1 9 7" xfId="2637"/>
    <cellStyle name="40% - Accent2" xfId="28" builtinId="35" customBuiltin="1"/>
    <cellStyle name="40% - Accent2 10" xfId="2453"/>
    <cellStyle name="40% - Accent2 10 2" xfId="3259"/>
    <cellStyle name="40% - Accent2 10 2 2" xfId="5925"/>
    <cellStyle name="40% - Accent2 10 2 2 2" xfId="11731"/>
    <cellStyle name="40% - Accent2 10 2 2 3" xfId="8812"/>
    <cellStyle name="40% - Accent2 10 2 3" xfId="10267"/>
    <cellStyle name="40% - Accent2 10 2 4" xfId="7368"/>
    <cellStyle name="40% - Accent2 10 2 5" xfId="4482"/>
    <cellStyle name="40% - Accent2 10 3" xfId="5331"/>
    <cellStyle name="40% - Accent2 10 3 2" xfId="11137"/>
    <cellStyle name="40% - Accent2 10 3 3" xfId="8218"/>
    <cellStyle name="40% - Accent2 10 4" xfId="9667"/>
    <cellStyle name="40% - Accent2 10 5" xfId="6774"/>
    <cellStyle name="40% - Accent2 10 6" xfId="3888"/>
    <cellStyle name="40% - Accent2 11" xfId="3036"/>
    <cellStyle name="40% - Accent2 11 2" xfId="3652"/>
    <cellStyle name="40% - Accent2 11 2 2" xfId="6298"/>
    <cellStyle name="40% - Accent2 11 2 2 2" xfId="12104"/>
    <cellStyle name="40% - Accent2 11 2 2 3" xfId="9185"/>
    <cellStyle name="40% - Accent2 11 2 3" xfId="10660"/>
    <cellStyle name="40% - Accent2 11 2 4" xfId="7741"/>
    <cellStyle name="40% - Accent2 11 2 5" xfId="4855"/>
    <cellStyle name="40% - Accent2 11 3" xfId="5704"/>
    <cellStyle name="40% - Accent2 11 3 2" xfId="11510"/>
    <cellStyle name="40% - Accent2 11 3 3" xfId="8591"/>
    <cellStyle name="40% - Accent2 11 4" xfId="10042"/>
    <cellStyle name="40% - Accent2 11 5" xfId="7147"/>
    <cellStyle name="40% - Accent2 11 6" xfId="4261"/>
    <cellStyle name="40% - Accent2 12" xfId="3084"/>
    <cellStyle name="40% - Accent2 12 2" xfId="5750"/>
    <cellStyle name="40% - Accent2 12 2 2" xfId="11556"/>
    <cellStyle name="40% - Accent2 12 2 3" xfId="8637"/>
    <cellStyle name="40% - Accent2 12 3" xfId="10092"/>
    <cellStyle name="40% - Accent2 12 4" xfId="7193"/>
    <cellStyle name="40% - Accent2 12 5" xfId="4307"/>
    <cellStyle name="40% - Accent2 13" xfId="3666"/>
    <cellStyle name="40% - Accent2 13 2" xfId="6316"/>
    <cellStyle name="40% - Accent2 13 2 2" xfId="12122"/>
    <cellStyle name="40% - Accent2 13 2 3" xfId="9203"/>
    <cellStyle name="40% - Accent2 13 3" xfId="10678"/>
    <cellStyle name="40% - Accent2 13 4" xfId="7759"/>
    <cellStyle name="40% - Accent2 13 5" xfId="4872"/>
    <cellStyle name="40% - Accent2 14" xfId="4942"/>
    <cellStyle name="40% - Accent2 14 2" xfId="6385"/>
    <cellStyle name="40% - Accent2 14 2 2" xfId="12192"/>
    <cellStyle name="40% - Accent2 14 2 3" xfId="9273"/>
    <cellStyle name="40% - Accent2 14 3" xfId="10748"/>
    <cellStyle name="40% - Accent2 14 4" xfId="7829"/>
    <cellStyle name="40% - Accent2 15" xfId="5156"/>
    <cellStyle name="40% - Accent2 15 2" xfId="10962"/>
    <cellStyle name="40% - Accent2 15 3" xfId="8043"/>
    <cellStyle name="40% - Accent2 16" xfId="9492"/>
    <cellStyle name="40% - Accent2 17" xfId="6599"/>
    <cellStyle name="40% - Accent2 18" xfId="3713"/>
    <cellStyle name="40% - Accent2 19" xfId="12399"/>
    <cellStyle name="40% - Accent2 2" xfId="200"/>
    <cellStyle name="40% - Accent2 2 2" xfId="347"/>
    <cellStyle name="40% - Accent2 2 2 2" xfId="741"/>
    <cellStyle name="40% - Accent2 2 2 2 2" xfId="12525"/>
    <cellStyle name="40% - Accent2 2 3" xfId="685"/>
    <cellStyle name="40% - Accent2 20" xfId="12416"/>
    <cellStyle name="40% - Accent2 21" xfId="12430"/>
    <cellStyle name="40% - Accent2 22" xfId="12447"/>
    <cellStyle name="40% - Accent2 23" xfId="12466"/>
    <cellStyle name="40% - Accent2 24" xfId="12481"/>
    <cellStyle name="40% - Accent2 25" xfId="12498"/>
    <cellStyle name="40% - Accent2 26" xfId="2273"/>
    <cellStyle name="40% - Accent2 3" xfId="201"/>
    <cellStyle name="40% - Accent2 3 10" xfId="2292"/>
    <cellStyle name="40% - Accent2 3 2" xfId="1506"/>
    <cellStyle name="40% - Accent2 3 2 2" xfId="1595"/>
    <cellStyle name="40% - Accent2 3 2 2 2" xfId="2157"/>
    <cellStyle name="40% - Accent2 3 2 2 2 2" xfId="11912"/>
    <cellStyle name="40% - Accent2 3 2 2 2 3" xfId="8993"/>
    <cellStyle name="40% - Accent2 3 2 2 2 4" xfId="6106"/>
    <cellStyle name="40% - Accent2 3 2 2 3" xfId="10448"/>
    <cellStyle name="40% - Accent2 3 2 2 4" xfId="7549"/>
    <cellStyle name="40% - Accent2 3 2 2 5" xfId="4663"/>
    <cellStyle name="40% - Accent2 3 2 2 6" xfId="3440"/>
    <cellStyle name="40% - Accent2 3 2 3" xfId="2051"/>
    <cellStyle name="40% - Accent2 3 2 3 2" xfId="11318"/>
    <cellStyle name="40% - Accent2 3 2 3 3" xfId="8399"/>
    <cellStyle name="40% - Accent2 3 2 3 4" xfId="5512"/>
    <cellStyle name="40% - Accent2 3 2 4" xfId="9848"/>
    <cellStyle name="40% - Accent2 3 2 5" xfId="6955"/>
    <cellStyle name="40% - Accent2 3 2 6" xfId="4069"/>
    <cellStyle name="40% - Accent2 3 2 7" xfId="2646"/>
    <cellStyle name="40% - Accent2 3 3" xfId="2472"/>
    <cellStyle name="40% - Accent2 3 3 2" xfId="3278"/>
    <cellStyle name="40% - Accent2 3 3 2 2" xfId="5944"/>
    <cellStyle name="40% - Accent2 3 3 2 2 2" xfId="11750"/>
    <cellStyle name="40% - Accent2 3 3 2 2 3" xfId="8831"/>
    <cellStyle name="40% - Accent2 3 3 2 3" xfId="10286"/>
    <cellStyle name="40% - Accent2 3 3 2 4" xfId="7387"/>
    <cellStyle name="40% - Accent2 3 3 2 5" xfId="4501"/>
    <cellStyle name="40% - Accent2 3 3 3" xfId="5350"/>
    <cellStyle name="40% - Accent2 3 3 3 2" xfId="11156"/>
    <cellStyle name="40% - Accent2 3 3 3 3" xfId="8237"/>
    <cellStyle name="40% - Accent2 3 3 4" xfId="9686"/>
    <cellStyle name="40% - Accent2 3 3 5" xfId="6793"/>
    <cellStyle name="40% - Accent2 3 3 6" xfId="3907"/>
    <cellStyle name="40% - Accent2 3 4" xfId="3103"/>
    <cellStyle name="40% - Accent2 3 4 2" xfId="5769"/>
    <cellStyle name="40% - Accent2 3 4 2 2" xfId="11575"/>
    <cellStyle name="40% - Accent2 3 4 2 3" xfId="8656"/>
    <cellStyle name="40% - Accent2 3 4 3" xfId="10111"/>
    <cellStyle name="40% - Accent2 3 4 4" xfId="7212"/>
    <cellStyle name="40% - Accent2 3 4 5" xfId="4326"/>
    <cellStyle name="40% - Accent2 3 5" xfId="4943"/>
    <cellStyle name="40% - Accent2 3 5 2" xfId="6386"/>
    <cellStyle name="40% - Accent2 3 5 2 2" xfId="12193"/>
    <cellStyle name="40% - Accent2 3 5 2 3" xfId="9274"/>
    <cellStyle name="40% - Accent2 3 5 3" xfId="10749"/>
    <cellStyle name="40% - Accent2 3 5 4" xfId="7830"/>
    <cellStyle name="40% - Accent2 3 6" xfId="5175"/>
    <cellStyle name="40% - Accent2 3 6 2" xfId="10981"/>
    <cellStyle name="40% - Accent2 3 6 3" xfId="8062"/>
    <cellStyle name="40% - Accent2 3 7" xfId="9511"/>
    <cellStyle name="40% - Accent2 3 8" xfId="6618"/>
    <cellStyle name="40% - Accent2 3 9" xfId="3732"/>
    <cellStyle name="40% - Accent2 4" xfId="202"/>
    <cellStyle name="40% - Accent2 4 10" xfId="2313"/>
    <cellStyle name="40% - Accent2 4 2" xfId="1519"/>
    <cellStyle name="40% - Accent2 4 2 2" xfId="1616"/>
    <cellStyle name="40% - Accent2 4 2 2 2" xfId="2178"/>
    <cellStyle name="40% - Accent2 4 2 2 2 2" xfId="11913"/>
    <cellStyle name="40% - Accent2 4 2 2 2 3" xfId="8994"/>
    <cellStyle name="40% - Accent2 4 2 2 2 4" xfId="6107"/>
    <cellStyle name="40% - Accent2 4 2 2 3" xfId="10449"/>
    <cellStyle name="40% - Accent2 4 2 2 4" xfId="7550"/>
    <cellStyle name="40% - Accent2 4 2 2 5" xfId="4664"/>
    <cellStyle name="40% - Accent2 4 2 2 6" xfId="3441"/>
    <cellStyle name="40% - Accent2 4 2 3" xfId="2065"/>
    <cellStyle name="40% - Accent2 4 2 3 2" xfId="11319"/>
    <cellStyle name="40% - Accent2 4 2 3 3" xfId="8400"/>
    <cellStyle name="40% - Accent2 4 2 3 4" xfId="5513"/>
    <cellStyle name="40% - Accent2 4 2 4" xfId="9849"/>
    <cellStyle name="40% - Accent2 4 2 5" xfId="6956"/>
    <cellStyle name="40% - Accent2 4 2 6" xfId="4070"/>
    <cellStyle name="40% - Accent2 4 2 7" xfId="2647"/>
    <cellStyle name="40% - Accent2 4 3" xfId="2493"/>
    <cellStyle name="40% - Accent2 4 3 2" xfId="3299"/>
    <cellStyle name="40% - Accent2 4 3 2 2" xfId="5965"/>
    <cellStyle name="40% - Accent2 4 3 2 2 2" xfId="11771"/>
    <cellStyle name="40% - Accent2 4 3 2 2 3" xfId="8852"/>
    <cellStyle name="40% - Accent2 4 3 2 3" xfId="10307"/>
    <cellStyle name="40% - Accent2 4 3 2 4" xfId="7408"/>
    <cellStyle name="40% - Accent2 4 3 2 5" xfId="4522"/>
    <cellStyle name="40% - Accent2 4 3 3" xfId="5371"/>
    <cellStyle name="40% - Accent2 4 3 3 2" xfId="11177"/>
    <cellStyle name="40% - Accent2 4 3 3 3" xfId="8258"/>
    <cellStyle name="40% - Accent2 4 3 4" xfId="9707"/>
    <cellStyle name="40% - Accent2 4 3 5" xfId="6814"/>
    <cellStyle name="40% - Accent2 4 3 6" xfId="3928"/>
    <cellStyle name="40% - Accent2 4 4" xfId="3124"/>
    <cellStyle name="40% - Accent2 4 4 2" xfId="5790"/>
    <cellStyle name="40% - Accent2 4 4 2 2" xfId="11596"/>
    <cellStyle name="40% - Accent2 4 4 2 3" xfId="8677"/>
    <cellStyle name="40% - Accent2 4 4 3" xfId="10132"/>
    <cellStyle name="40% - Accent2 4 4 4" xfId="7233"/>
    <cellStyle name="40% - Accent2 4 4 5" xfId="4347"/>
    <cellStyle name="40% - Accent2 4 5" xfId="4944"/>
    <cellStyle name="40% - Accent2 4 5 2" xfId="6387"/>
    <cellStyle name="40% - Accent2 4 5 2 2" xfId="12194"/>
    <cellStyle name="40% - Accent2 4 5 2 3" xfId="9275"/>
    <cellStyle name="40% - Accent2 4 5 3" xfId="10750"/>
    <cellStyle name="40% - Accent2 4 5 4" xfId="7831"/>
    <cellStyle name="40% - Accent2 4 6" xfId="5196"/>
    <cellStyle name="40% - Accent2 4 6 2" xfId="11002"/>
    <cellStyle name="40% - Accent2 4 6 3" xfId="8083"/>
    <cellStyle name="40% - Accent2 4 7" xfId="9532"/>
    <cellStyle name="40% - Accent2 4 8" xfId="6639"/>
    <cellStyle name="40% - Accent2 4 9" xfId="3753"/>
    <cellStyle name="40% - Accent2 5" xfId="203"/>
    <cellStyle name="40% - Accent2 5 10" xfId="2328"/>
    <cellStyle name="40% - Accent2 5 2" xfId="1532"/>
    <cellStyle name="40% - Accent2 5 2 2" xfId="1631"/>
    <cellStyle name="40% - Accent2 5 2 2 2" xfId="2193"/>
    <cellStyle name="40% - Accent2 5 2 2 2 2" xfId="11914"/>
    <cellStyle name="40% - Accent2 5 2 2 2 3" xfId="8995"/>
    <cellStyle name="40% - Accent2 5 2 2 2 4" xfId="6108"/>
    <cellStyle name="40% - Accent2 5 2 2 3" xfId="10450"/>
    <cellStyle name="40% - Accent2 5 2 2 4" xfId="7551"/>
    <cellStyle name="40% - Accent2 5 2 2 5" xfId="4665"/>
    <cellStyle name="40% - Accent2 5 2 2 6" xfId="3442"/>
    <cellStyle name="40% - Accent2 5 2 3" xfId="2080"/>
    <cellStyle name="40% - Accent2 5 2 3 2" xfId="11320"/>
    <cellStyle name="40% - Accent2 5 2 3 3" xfId="8401"/>
    <cellStyle name="40% - Accent2 5 2 3 4" xfId="5514"/>
    <cellStyle name="40% - Accent2 5 2 4" xfId="9850"/>
    <cellStyle name="40% - Accent2 5 2 5" xfId="6957"/>
    <cellStyle name="40% - Accent2 5 2 6" xfId="4071"/>
    <cellStyle name="40% - Accent2 5 2 7" xfId="2648"/>
    <cellStyle name="40% - Accent2 5 3" xfId="2508"/>
    <cellStyle name="40% - Accent2 5 3 2" xfId="3314"/>
    <cellStyle name="40% - Accent2 5 3 2 2" xfId="5980"/>
    <cellStyle name="40% - Accent2 5 3 2 2 2" xfId="11786"/>
    <cellStyle name="40% - Accent2 5 3 2 2 3" xfId="8867"/>
    <cellStyle name="40% - Accent2 5 3 2 3" xfId="10322"/>
    <cellStyle name="40% - Accent2 5 3 2 4" xfId="7423"/>
    <cellStyle name="40% - Accent2 5 3 2 5" xfId="4537"/>
    <cellStyle name="40% - Accent2 5 3 3" xfId="5386"/>
    <cellStyle name="40% - Accent2 5 3 3 2" xfId="11192"/>
    <cellStyle name="40% - Accent2 5 3 3 3" xfId="8273"/>
    <cellStyle name="40% - Accent2 5 3 4" xfId="9722"/>
    <cellStyle name="40% - Accent2 5 3 5" xfId="6829"/>
    <cellStyle name="40% - Accent2 5 3 6" xfId="3943"/>
    <cellStyle name="40% - Accent2 5 4" xfId="3139"/>
    <cellStyle name="40% - Accent2 5 4 2" xfId="5805"/>
    <cellStyle name="40% - Accent2 5 4 2 2" xfId="11611"/>
    <cellStyle name="40% - Accent2 5 4 2 3" xfId="8692"/>
    <cellStyle name="40% - Accent2 5 4 3" xfId="10147"/>
    <cellStyle name="40% - Accent2 5 4 4" xfId="7248"/>
    <cellStyle name="40% - Accent2 5 4 5" xfId="4362"/>
    <cellStyle name="40% - Accent2 5 5" xfId="4945"/>
    <cellStyle name="40% - Accent2 5 5 2" xfId="6388"/>
    <cellStyle name="40% - Accent2 5 5 2 2" xfId="12195"/>
    <cellStyle name="40% - Accent2 5 5 2 3" xfId="9276"/>
    <cellStyle name="40% - Accent2 5 5 3" xfId="10751"/>
    <cellStyle name="40% - Accent2 5 5 4" xfId="7832"/>
    <cellStyle name="40% - Accent2 5 6" xfId="5211"/>
    <cellStyle name="40% - Accent2 5 6 2" xfId="11017"/>
    <cellStyle name="40% - Accent2 5 6 3" xfId="8098"/>
    <cellStyle name="40% - Accent2 5 7" xfId="9547"/>
    <cellStyle name="40% - Accent2 5 8" xfId="6654"/>
    <cellStyle name="40% - Accent2 5 9" xfId="3768"/>
    <cellStyle name="40% - Accent2 6" xfId="199"/>
    <cellStyle name="40% - Accent2 6 10" xfId="2342"/>
    <cellStyle name="40% - Accent2 6 2" xfId="1545"/>
    <cellStyle name="40% - Accent2 6 2 2" xfId="1645"/>
    <cellStyle name="40% - Accent2 6 2 2 2" xfId="2207"/>
    <cellStyle name="40% - Accent2 6 2 2 2 2" xfId="11915"/>
    <cellStyle name="40% - Accent2 6 2 2 2 3" xfId="8996"/>
    <cellStyle name="40% - Accent2 6 2 2 2 4" xfId="6109"/>
    <cellStyle name="40% - Accent2 6 2 2 3" xfId="10451"/>
    <cellStyle name="40% - Accent2 6 2 2 4" xfId="7552"/>
    <cellStyle name="40% - Accent2 6 2 2 5" xfId="4666"/>
    <cellStyle name="40% - Accent2 6 2 2 6" xfId="3443"/>
    <cellStyle name="40% - Accent2 6 2 3" xfId="2094"/>
    <cellStyle name="40% - Accent2 6 2 3 2" xfId="11321"/>
    <cellStyle name="40% - Accent2 6 2 3 3" xfId="8402"/>
    <cellStyle name="40% - Accent2 6 2 3 4" xfId="5515"/>
    <cellStyle name="40% - Accent2 6 2 4" xfId="9851"/>
    <cellStyle name="40% - Accent2 6 2 5" xfId="6958"/>
    <cellStyle name="40% - Accent2 6 2 6" xfId="4072"/>
    <cellStyle name="40% - Accent2 6 2 7" xfId="2649"/>
    <cellStyle name="40% - Accent2 6 3" xfId="2522"/>
    <cellStyle name="40% - Accent2 6 3 2" xfId="3328"/>
    <cellStyle name="40% - Accent2 6 3 2 2" xfId="5994"/>
    <cellStyle name="40% - Accent2 6 3 2 2 2" xfId="11800"/>
    <cellStyle name="40% - Accent2 6 3 2 2 3" xfId="8881"/>
    <cellStyle name="40% - Accent2 6 3 2 3" xfId="10336"/>
    <cellStyle name="40% - Accent2 6 3 2 4" xfId="7437"/>
    <cellStyle name="40% - Accent2 6 3 2 5" xfId="4551"/>
    <cellStyle name="40% - Accent2 6 3 3" xfId="5400"/>
    <cellStyle name="40% - Accent2 6 3 3 2" xfId="11206"/>
    <cellStyle name="40% - Accent2 6 3 3 3" xfId="8287"/>
    <cellStyle name="40% - Accent2 6 3 4" xfId="9736"/>
    <cellStyle name="40% - Accent2 6 3 5" xfId="6843"/>
    <cellStyle name="40% - Accent2 6 3 6" xfId="3957"/>
    <cellStyle name="40% - Accent2 6 4" xfId="3153"/>
    <cellStyle name="40% - Accent2 6 4 2" xfId="5819"/>
    <cellStyle name="40% - Accent2 6 4 2 2" xfId="11625"/>
    <cellStyle name="40% - Accent2 6 4 2 3" xfId="8706"/>
    <cellStyle name="40% - Accent2 6 4 3" xfId="10161"/>
    <cellStyle name="40% - Accent2 6 4 4" xfId="7262"/>
    <cellStyle name="40% - Accent2 6 4 5" xfId="4376"/>
    <cellStyle name="40% - Accent2 6 5" xfId="4946"/>
    <cellStyle name="40% - Accent2 6 5 2" xfId="6389"/>
    <cellStyle name="40% - Accent2 6 5 2 2" xfId="12196"/>
    <cellStyle name="40% - Accent2 6 5 2 3" xfId="9277"/>
    <cellStyle name="40% - Accent2 6 5 3" xfId="10752"/>
    <cellStyle name="40% - Accent2 6 5 4" xfId="7833"/>
    <cellStyle name="40% - Accent2 6 6" xfId="5225"/>
    <cellStyle name="40% - Accent2 6 6 2" xfId="11031"/>
    <cellStyle name="40% - Accent2 6 6 3" xfId="8112"/>
    <cellStyle name="40% - Accent2 6 7" xfId="9561"/>
    <cellStyle name="40% - Accent2 6 8" xfId="6668"/>
    <cellStyle name="40% - Accent2 6 9" xfId="3782"/>
    <cellStyle name="40% - Accent2 7" xfId="1661"/>
    <cellStyle name="40% - Accent2 7 10" xfId="2361"/>
    <cellStyle name="40% - Accent2 7 2" xfId="1770"/>
    <cellStyle name="40% - Accent2 7 2 2" xfId="3444"/>
    <cellStyle name="40% - Accent2 7 2 2 2" xfId="6110"/>
    <cellStyle name="40% - Accent2 7 2 2 2 2" xfId="11916"/>
    <cellStyle name="40% - Accent2 7 2 2 2 3" xfId="8997"/>
    <cellStyle name="40% - Accent2 7 2 2 3" xfId="10452"/>
    <cellStyle name="40% - Accent2 7 2 2 4" xfId="7553"/>
    <cellStyle name="40% - Accent2 7 2 2 5" xfId="4667"/>
    <cellStyle name="40% - Accent2 7 2 3" xfId="5516"/>
    <cellStyle name="40% - Accent2 7 2 3 2" xfId="11322"/>
    <cellStyle name="40% - Accent2 7 2 3 3" xfId="8403"/>
    <cellStyle name="40% - Accent2 7 2 4" xfId="9852"/>
    <cellStyle name="40% - Accent2 7 2 5" xfId="6959"/>
    <cellStyle name="40% - Accent2 7 2 6" xfId="4073"/>
    <cellStyle name="40% - Accent2 7 2 7" xfId="2650"/>
    <cellStyle name="40% - Accent2 7 3" xfId="2226"/>
    <cellStyle name="40% - Accent2 7 3 2" xfId="3347"/>
    <cellStyle name="40% - Accent2 7 3 2 2" xfId="6013"/>
    <cellStyle name="40% - Accent2 7 3 2 2 2" xfId="11819"/>
    <cellStyle name="40% - Accent2 7 3 2 2 3" xfId="8900"/>
    <cellStyle name="40% - Accent2 7 3 2 3" xfId="10355"/>
    <cellStyle name="40% - Accent2 7 3 2 4" xfId="7456"/>
    <cellStyle name="40% - Accent2 7 3 2 5" xfId="4570"/>
    <cellStyle name="40% - Accent2 7 3 3" xfId="5419"/>
    <cellStyle name="40% - Accent2 7 3 3 2" xfId="11225"/>
    <cellStyle name="40% - Accent2 7 3 3 3" xfId="8306"/>
    <cellStyle name="40% - Accent2 7 3 4" xfId="9755"/>
    <cellStyle name="40% - Accent2 7 3 5" xfId="6862"/>
    <cellStyle name="40% - Accent2 7 3 6" xfId="3976"/>
    <cellStyle name="40% - Accent2 7 3 7" xfId="2541"/>
    <cellStyle name="40% - Accent2 7 4" xfId="3172"/>
    <cellStyle name="40% - Accent2 7 4 2" xfId="5838"/>
    <cellStyle name="40% - Accent2 7 4 2 2" xfId="11644"/>
    <cellStyle name="40% - Accent2 7 4 2 3" xfId="8725"/>
    <cellStyle name="40% - Accent2 7 4 3" xfId="10180"/>
    <cellStyle name="40% - Accent2 7 4 4" xfId="7281"/>
    <cellStyle name="40% - Accent2 7 4 5" xfId="4395"/>
    <cellStyle name="40% - Accent2 7 5" xfId="4947"/>
    <cellStyle name="40% - Accent2 7 5 2" xfId="6390"/>
    <cellStyle name="40% - Accent2 7 5 2 2" xfId="12197"/>
    <cellStyle name="40% - Accent2 7 5 2 3" xfId="9278"/>
    <cellStyle name="40% - Accent2 7 5 3" xfId="10753"/>
    <cellStyle name="40% - Accent2 7 5 4" xfId="7834"/>
    <cellStyle name="40% - Accent2 7 6" xfId="5244"/>
    <cellStyle name="40% - Accent2 7 6 2" xfId="11050"/>
    <cellStyle name="40% - Accent2 7 6 3" xfId="8131"/>
    <cellStyle name="40% - Accent2 7 7" xfId="9580"/>
    <cellStyle name="40% - Accent2 7 8" xfId="6687"/>
    <cellStyle name="40% - Accent2 7 9" xfId="3801"/>
    <cellStyle name="40% - Accent2 8" xfId="1557"/>
    <cellStyle name="40% - Accent2 8 2" xfId="2106"/>
    <cellStyle name="40% - Accent2 8 2 2" xfId="3381"/>
    <cellStyle name="40% - Accent2 8 2 2 2" xfId="6047"/>
    <cellStyle name="40% - Accent2 8 2 2 2 2" xfId="11853"/>
    <cellStyle name="40% - Accent2 8 2 2 2 3" xfId="8934"/>
    <cellStyle name="40% - Accent2 8 2 2 3" xfId="10389"/>
    <cellStyle name="40% - Accent2 8 2 2 4" xfId="7490"/>
    <cellStyle name="40% - Accent2 8 2 2 5" xfId="4604"/>
    <cellStyle name="40% - Accent2 8 2 3" xfId="5453"/>
    <cellStyle name="40% - Accent2 8 2 3 2" xfId="11259"/>
    <cellStyle name="40% - Accent2 8 2 3 3" xfId="8340"/>
    <cellStyle name="40% - Accent2 8 2 4" xfId="9789"/>
    <cellStyle name="40% - Accent2 8 2 5" xfId="6896"/>
    <cellStyle name="40% - Accent2 8 2 6" xfId="4010"/>
    <cellStyle name="40% - Accent2 8 2 7" xfId="2575"/>
    <cellStyle name="40% - Accent2 8 3" xfId="3206"/>
    <cellStyle name="40% - Accent2 8 3 2" xfId="5872"/>
    <cellStyle name="40% - Accent2 8 3 2 2" xfId="11678"/>
    <cellStyle name="40% - Accent2 8 3 2 3" xfId="8759"/>
    <cellStyle name="40% - Accent2 8 3 3" xfId="10214"/>
    <cellStyle name="40% - Accent2 8 3 4" xfId="7315"/>
    <cellStyle name="40% - Accent2 8 3 5" xfId="4429"/>
    <cellStyle name="40% - Accent2 8 4" xfId="5278"/>
    <cellStyle name="40% - Accent2 8 4 2" xfId="11084"/>
    <cellStyle name="40% - Accent2 8 4 3" xfId="8165"/>
    <cellStyle name="40% - Accent2 8 5" xfId="9614"/>
    <cellStyle name="40% - Accent2 8 6" xfId="6721"/>
    <cellStyle name="40% - Accent2 8 7" xfId="3835"/>
    <cellStyle name="40% - Accent2 8 8" xfId="2399"/>
    <cellStyle name="40% - Accent2 9" xfId="2007"/>
    <cellStyle name="40% - Accent2 9 2" xfId="3439"/>
    <cellStyle name="40% - Accent2 9 2 2" xfId="6105"/>
    <cellStyle name="40% - Accent2 9 2 2 2" xfId="11911"/>
    <cellStyle name="40% - Accent2 9 2 2 3" xfId="8992"/>
    <cellStyle name="40% - Accent2 9 2 3" xfId="10447"/>
    <cellStyle name="40% - Accent2 9 2 4" xfId="7548"/>
    <cellStyle name="40% - Accent2 9 2 5" xfId="4662"/>
    <cellStyle name="40% - Accent2 9 3" xfId="5511"/>
    <cellStyle name="40% - Accent2 9 3 2" xfId="11317"/>
    <cellStyle name="40% - Accent2 9 3 3" xfId="8398"/>
    <cellStyle name="40% - Accent2 9 4" xfId="9847"/>
    <cellStyle name="40% - Accent2 9 5" xfId="6954"/>
    <cellStyle name="40% - Accent2 9 6" xfId="4068"/>
    <cellStyle name="40% - Accent2 9 7" xfId="2645"/>
    <cellStyle name="40% - Accent3" xfId="32" builtinId="39" customBuiltin="1"/>
    <cellStyle name="40% - Accent3 10" xfId="2455"/>
    <cellStyle name="40% - Accent3 10 2" xfId="3261"/>
    <cellStyle name="40% - Accent3 10 2 2" xfId="5927"/>
    <cellStyle name="40% - Accent3 10 2 2 2" xfId="11733"/>
    <cellStyle name="40% - Accent3 10 2 2 3" xfId="8814"/>
    <cellStyle name="40% - Accent3 10 2 3" xfId="10269"/>
    <cellStyle name="40% - Accent3 10 2 4" xfId="7370"/>
    <cellStyle name="40% - Accent3 10 2 5" xfId="4484"/>
    <cellStyle name="40% - Accent3 10 3" xfId="5333"/>
    <cellStyle name="40% - Accent3 10 3 2" xfId="11139"/>
    <cellStyle name="40% - Accent3 10 3 3" xfId="8220"/>
    <cellStyle name="40% - Accent3 10 4" xfId="9669"/>
    <cellStyle name="40% - Accent3 10 5" xfId="6776"/>
    <cellStyle name="40% - Accent3 10 6" xfId="3890"/>
    <cellStyle name="40% - Accent3 11" xfId="3038"/>
    <cellStyle name="40% - Accent3 11 2" xfId="3654"/>
    <cellStyle name="40% - Accent3 11 2 2" xfId="6300"/>
    <cellStyle name="40% - Accent3 11 2 2 2" xfId="12106"/>
    <cellStyle name="40% - Accent3 11 2 2 3" xfId="9187"/>
    <cellStyle name="40% - Accent3 11 2 3" xfId="10662"/>
    <cellStyle name="40% - Accent3 11 2 4" xfId="7743"/>
    <cellStyle name="40% - Accent3 11 2 5" xfId="4857"/>
    <cellStyle name="40% - Accent3 11 3" xfId="5706"/>
    <cellStyle name="40% - Accent3 11 3 2" xfId="11512"/>
    <cellStyle name="40% - Accent3 11 3 3" xfId="8593"/>
    <cellStyle name="40% - Accent3 11 4" xfId="10044"/>
    <cellStyle name="40% - Accent3 11 5" xfId="7149"/>
    <cellStyle name="40% - Accent3 11 6" xfId="4263"/>
    <cellStyle name="40% - Accent3 12" xfId="3086"/>
    <cellStyle name="40% - Accent3 12 2" xfId="5752"/>
    <cellStyle name="40% - Accent3 12 2 2" xfId="11558"/>
    <cellStyle name="40% - Accent3 12 2 3" xfId="8639"/>
    <cellStyle name="40% - Accent3 12 3" xfId="10094"/>
    <cellStyle name="40% - Accent3 12 4" xfId="7195"/>
    <cellStyle name="40% - Accent3 12 5" xfId="4309"/>
    <cellStyle name="40% - Accent3 13" xfId="3668"/>
    <cellStyle name="40% - Accent3 13 2" xfId="6318"/>
    <cellStyle name="40% - Accent3 13 2 2" xfId="12124"/>
    <cellStyle name="40% - Accent3 13 2 3" xfId="9205"/>
    <cellStyle name="40% - Accent3 13 3" xfId="10680"/>
    <cellStyle name="40% - Accent3 13 4" xfId="7761"/>
    <cellStyle name="40% - Accent3 13 5" xfId="4874"/>
    <cellStyle name="40% - Accent3 14" xfId="4948"/>
    <cellStyle name="40% - Accent3 14 2" xfId="6391"/>
    <cellStyle name="40% - Accent3 14 2 2" xfId="12198"/>
    <cellStyle name="40% - Accent3 14 2 3" xfId="9279"/>
    <cellStyle name="40% - Accent3 14 3" xfId="10754"/>
    <cellStyle name="40% - Accent3 14 4" xfId="7835"/>
    <cellStyle name="40% - Accent3 15" xfId="5158"/>
    <cellStyle name="40% - Accent3 15 2" xfId="10964"/>
    <cellStyle name="40% - Accent3 15 3" xfId="8045"/>
    <cellStyle name="40% - Accent3 16" xfId="9494"/>
    <cellStyle name="40% - Accent3 17" xfId="6601"/>
    <cellStyle name="40% - Accent3 18" xfId="3715"/>
    <cellStyle name="40% - Accent3 19" xfId="12401"/>
    <cellStyle name="40% - Accent3 2" xfId="205"/>
    <cellStyle name="40% - Accent3 2 2" xfId="348"/>
    <cellStyle name="40% - Accent3 2 2 2" xfId="316"/>
    <cellStyle name="40% - Accent3 2 2 2 2" xfId="2652"/>
    <cellStyle name="40% - Accent3 2 3" xfId="302"/>
    <cellStyle name="40% - Accent3 2 3 2" xfId="12526"/>
    <cellStyle name="40% - Accent3 2 4" xfId="304"/>
    <cellStyle name="40% - Accent3 20" xfId="12418"/>
    <cellStyle name="40% - Accent3 21" xfId="12432"/>
    <cellStyle name="40% - Accent3 22" xfId="12449"/>
    <cellStyle name="40% - Accent3 23" xfId="12468"/>
    <cellStyle name="40% - Accent3 24" xfId="12483"/>
    <cellStyle name="40% - Accent3 25" xfId="12501"/>
    <cellStyle name="40% - Accent3 26" xfId="2275"/>
    <cellStyle name="40% - Accent3 3" xfId="206"/>
    <cellStyle name="40% - Accent3 3 10" xfId="2294"/>
    <cellStyle name="40% - Accent3 3 2" xfId="740"/>
    <cellStyle name="40% - Accent3 3 2 2" xfId="1597"/>
    <cellStyle name="40% - Accent3 3 2 2 2" xfId="2159"/>
    <cellStyle name="40% - Accent3 3 2 2 2 2" xfId="11918"/>
    <cellStyle name="40% - Accent3 3 2 2 2 3" xfId="8999"/>
    <cellStyle name="40% - Accent3 3 2 2 2 4" xfId="6112"/>
    <cellStyle name="40% - Accent3 3 2 2 3" xfId="10454"/>
    <cellStyle name="40% - Accent3 3 2 2 4" xfId="7555"/>
    <cellStyle name="40% - Accent3 3 2 2 5" xfId="4669"/>
    <cellStyle name="40% - Accent3 3 2 2 6" xfId="3446"/>
    <cellStyle name="40% - Accent3 3 2 3" xfId="1508"/>
    <cellStyle name="40% - Accent3 3 2 3 2" xfId="6392"/>
    <cellStyle name="40% - Accent3 3 2 3 2 2" xfId="12199"/>
    <cellStyle name="40% - Accent3 3 2 3 2 3" xfId="9280"/>
    <cellStyle name="40% - Accent3 3 2 3 3" xfId="10755"/>
    <cellStyle name="40% - Accent3 3 2 3 4" xfId="7836"/>
    <cellStyle name="40% - Accent3 3 2 3 5" xfId="4949"/>
    <cellStyle name="40% - Accent3 3 2 4" xfId="5518"/>
    <cellStyle name="40% - Accent3 3 2 4 2" xfId="11324"/>
    <cellStyle name="40% - Accent3 3 2 4 3" xfId="8405"/>
    <cellStyle name="40% - Accent3 3 2 5" xfId="9854"/>
    <cellStyle name="40% - Accent3 3 2 6" xfId="6961"/>
    <cellStyle name="40% - Accent3 3 2 7" xfId="4075"/>
    <cellStyle name="40% - Accent3 3 2 8" xfId="2654"/>
    <cellStyle name="40% - Accent3 3 3" xfId="296"/>
    <cellStyle name="40% - Accent3 3 3 2" xfId="2653"/>
    <cellStyle name="40% - Accent3 3 4" xfId="2474"/>
    <cellStyle name="40% - Accent3 3 4 2" xfId="3280"/>
    <cellStyle name="40% - Accent3 3 4 2 2" xfId="5946"/>
    <cellStyle name="40% - Accent3 3 4 2 2 2" xfId="11752"/>
    <cellStyle name="40% - Accent3 3 4 2 2 3" xfId="8833"/>
    <cellStyle name="40% - Accent3 3 4 2 3" xfId="10288"/>
    <cellStyle name="40% - Accent3 3 4 2 4" xfId="7389"/>
    <cellStyle name="40% - Accent3 3 4 2 5" xfId="4503"/>
    <cellStyle name="40% - Accent3 3 4 3" xfId="5352"/>
    <cellStyle name="40% - Accent3 3 4 3 2" xfId="11158"/>
    <cellStyle name="40% - Accent3 3 4 3 3" xfId="8239"/>
    <cellStyle name="40% - Accent3 3 4 4" xfId="9688"/>
    <cellStyle name="40% - Accent3 3 4 5" xfId="6795"/>
    <cellStyle name="40% - Accent3 3 4 6" xfId="3909"/>
    <cellStyle name="40% - Accent3 3 5" xfId="3105"/>
    <cellStyle name="40% - Accent3 3 5 2" xfId="5771"/>
    <cellStyle name="40% - Accent3 3 5 2 2" xfId="11577"/>
    <cellStyle name="40% - Accent3 3 5 2 3" xfId="8658"/>
    <cellStyle name="40% - Accent3 3 5 3" xfId="10113"/>
    <cellStyle name="40% - Accent3 3 5 4" xfId="7214"/>
    <cellStyle name="40% - Accent3 3 5 5" xfId="4328"/>
    <cellStyle name="40% - Accent3 3 6" xfId="5177"/>
    <cellStyle name="40% - Accent3 3 6 2" xfId="10983"/>
    <cellStyle name="40% - Accent3 3 6 3" xfId="8064"/>
    <cellStyle name="40% - Accent3 3 7" xfId="9513"/>
    <cellStyle name="40% - Accent3 3 8" xfId="6620"/>
    <cellStyle name="40% - Accent3 3 9" xfId="3734"/>
    <cellStyle name="40% - Accent3 4" xfId="207"/>
    <cellStyle name="40% - Accent3 4 10" xfId="2315"/>
    <cellStyle name="40% - Accent3 4 2" xfId="1521"/>
    <cellStyle name="40% - Accent3 4 2 2" xfId="1618"/>
    <cellStyle name="40% - Accent3 4 2 2 2" xfId="2180"/>
    <cellStyle name="40% - Accent3 4 2 2 2 2" xfId="11919"/>
    <cellStyle name="40% - Accent3 4 2 2 2 3" xfId="9000"/>
    <cellStyle name="40% - Accent3 4 2 2 2 4" xfId="6113"/>
    <cellStyle name="40% - Accent3 4 2 2 3" xfId="10455"/>
    <cellStyle name="40% - Accent3 4 2 2 4" xfId="7556"/>
    <cellStyle name="40% - Accent3 4 2 2 5" xfId="4670"/>
    <cellStyle name="40% - Accent3 4 2 2 6" xfId="3447"/>
    <cellStyle name="40% - Accent3 4 2 3" xfId="2067"/>
    <cellStyle name="40% - Accent3 4 2 3 2" xfId="11325"/>
    <cellStyle name="40% - Accent3 4 2 3 3" xfId="8406"/>
    <cellStyle name="40% - Accent3 4 2 3 4" xfId="5519"/>
    <cellStyle name="40% - Accent3 4 2 4" xfId="9855"/>
    <cellStyle name="40% - Accent3 4 2 5" xfId="6962"/>
    <cellStyle name="40% - Accent3 4 2 6" xfId="4076"/>
    <cellStyle name="40% - Accent3 4 2 7" xfId="2655"/>
    <cellStyle name="40% - Accent3 4 3" xfId="2495"/>
    <cellStyle name="40% - Accent3 4 3 2" xfId="3301"/>
    <cellStyle name="40% - Accent3 4 3 2 2" xfId="5967"/>
    <cellStyle name="40% - Accent3 4 3 2 2 2" xfId="11773"/>
    <cellStyle name="40% - Accent3 4 3 2 2 3" xfId="8854"/>
    <cellStyle name="40% - Accent3 4 3 2 3" xfId="10309"/>
    <cellStyle name="40% - Accent3 4 3 2 4" xfId="7410"/>
    <cellStyle name="40% - Accent3 4 3 2 5" xfId="4524"/>
    <cellStyle name="40% - Accent3 4 3 3" xfId="5373"/>
    <cellStyle name="40% - Accent3 4 3 3 2" xfId="11179"/>
    <cellStyle name="40% - Accent3 4 3 3 3" xfId="8260"/>
    <cellStyle name="40% - Accent3 4 3 4" xfId="9709"/>
    <cellStyle name="40% - Accent3 4 3 5" xfId="6816"/>
    <cellStyle name="40% - Accent3 4 3 6" xfId="3930"/>
    <cellStyle name="40% - Accent3 4 4" xfId="3126"/>
    <cellStyle name="40% - Accent3 4 4 2" xfId="5792"/>
    <cellStyle name="40% - Accent3 4 4 2 2" xfId="11598"/>
    <cellStyle name="40% - Accent3 4 4 2 3" xfId="8679"/>
    <cellStyle name="40% - Accent3 4 4 3" xfId="10134"/>
    <cellStyle name="40% - Accent3 4 4 4" xfId="7235"/>
    <cellStyle name="40% - Accent3 4 4 5" xfId="4349"/>
    <cellStyle name="40% - Accent3 4 5" xfId="4950"/>
    <cellStyle name="40% - Accent3 4 5 2" xfId="6393"/>
    <cellStyle name="40% - Accent3 4 5 2 2" xfId="12200"/>
    <cellStyle name="40% - Accent3 4 5 2 3" xfId="9281"/>
    <cellStyle name="40% - Accent3 4 5 3" xfId="10756"/>
    <cellStyle name="40% - Accent3 4 5 4" xfId="7837"/>
    <cellStyle name="40% - Accent3 4 6" xfId="5198"/>
    <cellStyle name="40% - Accent3 4 6 2" xfId="11004"/>
    <cellStyle name="40% - Accent3 4 6 3" xfId="8085"/>
    <cellStyle name="40% - Accent3 4 7" xfId="9534"/>
    <cellStyle name="40% - Accent3 4 8" xfId="6641"/>
    <cellStyle name="40% - Accent3 4 9" xfId="3755"/>
    <cellStyle name="40% - Accent3 5" xfId="208"/>
    <cellStyle name="40% - Accent3 5 10" xfId="2330"/>
    <cellStyle name="40% - Accent3 5 2" xfId="1534"/>
    <cellStyle name="40% - Accent3 5 2 2" xfId="1633"/>
    <cellStyle name="40% - Accent3 5 2 2 2" xfId="2195"/>
    <cellStyle name="40% - Accent3 5 2 2 2 2" xfId="11920"/>
    <cellStyle name="40% - Accent3 5 2 2 2 3" xfId="9001"/>
    <cellStyle name="40% - Accent3 5 2 2 2 4" xfId="6114"/>
    <cellStyle name="40% - Accent3 5 2 2 3" xfId="10456"/>
    <cellStyle name="40% - Accent3 5 2 2 4" xfId="7557"/>
    <cellStyle name="40% - Accent3 5 2 2 5" xfId="4671"/>
    <cellStyle name="40% - Accent3 5 2 2 6" xfId="3448"/>
    <cellStyle name="40% - Accent3 5 2 3" xfId="2082"/>
    <cellStyle name="40% - Accent3 5 2 3 2" xfId="11326"/>
    <cellStyle name="40% - Accent3 5 2 3 3" xfId="8407"/>
    <cellStyle name="40% - Accent3 5 2 3 4" xfId="5520"/>
    <cellStyle name="40% - Accent3 5 2 4" xfId="9856"/>
    <cellStyle name="40% - Accent3 5 2 5" xfId="6963"/>
    <cellStyle name="40% - Accent3 5 2 6" xfId="4077"/>
    <cellStyle name="40% - Accent3 5 2 7" xfId="2656"/>
    <cellStyle name="40% - Accent3 5 3" xfId="2510"/>
    <cellStyle name="40% - Accent3 5 3 2" xfId="3316"/>
    <cellStyle name="40% - Accent3 5 3 2 2" xfId="5982"/>
    <cellStyle name="40% - Accent3 5 3 2 2 2" xfId="11788"/>
    <cellStyle name="40% - Accent3 5 3 2 2 3" xfId="8869"/>
    <cellStyle name="40% - Accent3 5 3 2 3" xfId="10324"/>
    <cellStyle name="40% - Accent3 5 3 2 4" xfId="7425"/>
    <cellStyle name="40% - Accent3 5 3 2 5" xfId="4539"/>
    <cellStyle name="40% - Accent3 5 3 3" xfId="5388"/>
    <cellStyle name="40% - Accent3 5 3 3 2" xfId="11194"/>
    <cellStyle name="40% - Accent3 5 3 3 3" xfId="8275"/>
    <cellStyle name="40% - Accent3 5 3 4" xfId="9724"/>
    <cellStyle name="40% - Accent3 5 3 5" xfId="6831"/>
    <cellStyle name="40% - Accent3 5 3 6" xfId="3945"/>
    <cellStyle name="40% - Accent3 5 4" xfId="3141"/>
    <cellStyle name="40% - Accent3 5 4 2" xfId="5807"/>
    <cellStyle name="40% - Accent3 5 4 2 2" xfId="11613"/>
    <cellStyle name="40% - Accent3 5 4 2 3" xfId="8694"/>
    <cellStyle name="40% - Accent3 5 4 3" xfId="10149"/>
    <cellStyle name="40% - Accent3 5 4 4" xfId="7250"/>
    <cellStyle name="40% - Accent3 5 4 5" xfId="4364"/>
    <cellStyle name="40% - Accent3 5 5" xfId="4951"/>
    <cellStyle name="40% - Accent3 5 5 2" xfId="6394"/>
    <cellStyle name="40% - Accent3 5 5 2 2" xfId="12201"/>
    <cellStyle name="40% - Accent3 5 5 2 3" xfId="9282"/>
    <cellStyle name="40% - Accent3 5 5 3" xfId="10757"/>
    <cellStyle name="40% - Accent3 5 5 4" xfId="7838"/>
    <cellStyle name="40% - Accent3 5 6" xfId="5213"/>
    <cellStyle name="40% - Accent3 5 6 2" xfId="11019"/>
    <cellStyle name="40% - Accent3 5 6 3" xfId="8100"/>
    <cellStyle name="40% - Accent3 5 7" xfId="9549"/>
    <cellStyle name="40% - Accent3 5 8" xfId="6656"/>
    <cellStyle name="40% - Accent3 5 9" xfId="3770"/>
    <cellStyle name="40% - Accent3 6" xfId="204"/>
    <cellStyle name="40% - Accent3 6 10" xfId="2344"/>
    <cellStyle name="40% - Accent3 6 2" xfId="1547"/>
    <cellStyle name="40% - Accent3 6 2 2" xfId="1647"/>
    <cellStyle name="40% - Accent3 6 2 2 2" xfId="2209"/>
    <cellStyle name="40% - Accent3 6 2 2 2 2" xfId="11921"/>
    <cellStyle name="40% - Accent3 6 2 2 2 3" xfId="9002"/>
    <cellStyle name="40% - Accent3 6 2 2 2 4" xfId="6115"/>
    <cellStyle name="40% - Accent3 6 2 2 3" xfId="10457"/>
    <cellStyle name="40% - Accent3 6 2 2 4" xfId="7558"/>
    <cellStyle name="40% - Accent3 6 2 2 5" xfId="4672"/>
    <cellStyle name="40% - Accent3 6 2 2 6" xfId="3449"/>
    <cellStyle name="40% - Accent3 6 2 3" xfId="2096"/>
    <cellStyle name="40% - Accent3 6 2 3 2" xfId="11327"/>
    <cellStyle name="40% - Accent3 6 2 3 3" xfId="8408"/>
    <cellStyle name="40% - Accent3 6 2 3 4" xfId="5521"/>
    <cellStyle name="40% - Accent3 6 2 4" xfId="9857"/>
    <cellStyle name="40% - Accent3 6 2 5" xfId="6964"/>
    <cellStyle name="40% - Accent3 6 2 6" xfId="4078"/>
    <cellStyle name="40% - Accent3 6 2 7" xfId="2657"/>
    <cellStyle name="40% - Accent3 6 3" xfId="2524"/>
    <cellStyle name="40% - Accent3 6 3 2" xfId="3330"/>
    <cellStyle name="40% - Accent3 6 3 2 2" xfId="5996"/>
    <cellStyle name="40% - Accent3 6 3 2 2 2" xfId="11802"/>
    <cellStyle name="40% - Accent3 6 3 2 2 3" xfId="8883"/>
    <cellStyle name="40% - Accent3 6 3 2 3" xfId="10338"/>
    <cellStyle name="40% - Accent3 6 3 2 4" xfId="7439"/>
    <cellStyle name="40% - Accent3 6 3 2 5" xfId="4553"/>
    <cellStyle name="40% - Accent3 6 3 3" xfId="5402"/>
    <cellStyle name="40% - Accent3 6 3 3 2" xfId="11208"/>
    <cellStyle name="40% - Accent3 6 3 3 3" xfId="8289"/>
    <cellStyle name="40% - Accent3 6 3 4" xfId="9738"/>
    <cellStyle name="40% - Accent3 6 3 5" xfId="6845"/>
    <cellStyle name="40% - Accent3 6 3 6" xfId="3959"/>
    <cellStyle name="40% - Accent3 6 4" xfId="3155"/>
    <cellStyle name="40% - Accent3 6 4 2" xfId="5821"/>
    <cellStyle name="40% - Accent3 6 4 2 2" xfId="11627"/>
    <cellStyle name="40% - Accent3 6 4 2 3" xfId="8708"/>
    <cellStyle name="40% - Accent3 6 4 3" xfId="10163"/>
    <cellStyle name="40% - Accent3 6 4 4" xfId="7264"/>
    <cellStyle name="40% - Accent3 6 4 5" xfId="4378"/>
    <cellStyle name="40% - Accent3 6 5" xfId="4952"/>
    <cellStyle name="40% - Accent3 6 5 2" xfId="6395"/>
    <cellStyle name="40% - Accent3 6 5 2 2" xfId="12202"/>
    <cellStyle name="40% - Accent3 6 5 2 3" xfId="9283"/>
    <cellStyle name="40% - Accent3 6 5 3" xfId="10758"/>
    <cellStyle name="40% - Accent3 6 5 4" xfId="7839"/>
    <cellStyle name="40% - Accent3 6 6" xfId="5227"/>
    <cellStyle name="40% - Accent3 6 6 2" xfId="11033"/>
    <cellStyle name="40% - Accent3 6 6 3" xfId="8114"/>
    <cellStyle name="40% - Accent3 6 7" xfId="9563"/>
    <cellStyle name="40% - Accent3 6 8" xfId="6670"/>
    <cellStyle name="40% - Accent3 6 9" xfId="3784"/>
    <cellStyle name="40% - Accent3 7" xfId="1663"/>
    <cellStyle name="40% - Accent3 7 10" xfId="2363"/>
    <cellStyle name="40% - Accent3 7 2" xfId="1772"/>
    <cellStyle name="40% - Accent3 7 2 2" xfId="3450"/>
    <cellStyle name="40% - Accent3 7 2 2 2" xfId="6116"/>
    <cellStyle name="40% - Accent3 7 2 2 2 2" xfId="11922"/>
    <cellStyle name="40% - Accent3 7 2 2 2 3" xfId="9003"/>
    <cellStyle name="40% - Accent3 7 2 2 3" xfId="10458"/>
    <cellStyle name="40% - Accent3 7 2 2 4" xfId="7559"/>
    <cellStyle name="40% - Accent3 7 2 2 5" xfId="4673"/>
    <cellStyle name="40% - Accent3 7 2 3" xfId="5522"/>
    <cellStyle name="40% - Accent3 7 2 3 2" xfId="11328"/>
    <cellStyle name="40% - Accent3 7 2 3 3" xfId="8409"/>
    <cellStyle name="40% - Accent3 7 2 4" xfId="9858"/>
    <cellStyle name="40% - Accent3 7 2 5" xfId="6965"/>
    <cellStyle name="40% - Accent3 7 2 6" xfId="4079"/>
    <cellStyle name="40% - Accent3 7 2 7" xfId="2658"/>
    <cellStyle name="40% - Accent3 7 3" xfId="2228"/>
    <cellStyle name="40% - Accent3 7 3 2" xfId="3349"/>
    <cellStyle name="40% - Accent3 7 3 2 2" xfId="6015"/>
    <cellStyle name="40% - Accent3 7 3 2 2 2" xfId="11821"/>
    <cellStyle name="40% - Accent3 7 3 2 2 3" xfId="8902"/>
    <cellStyle name="40% - Accent3 7 3 2 3" xfId="10357"/>
    <cellStyle name="40% - Accent3 7 3 2 4" xfId="7458"/>
    <cellStyle name="40% - Accent3 7 3 2 5" xfId="4572"/>
    <cellStyle name="40% - Accent3 7 3 3" xfId="5421"/>
    <cellStyle name="40% - Accent3 7 3 3 2" xfId="11227"/>
    <cellStyle name="40% - Accent3 7 3 3 3" xfId="8308"/>
    <cellStyle name="40% - Accent3 7 3 4" xfId="9757"/>
    <cellStyle name="40% - Accent3 7 3 5" xfId="6864"/>
    <cellStyle name="40% - Accent3 7 3 6" xfId="3978"/>
    <cellStyle name="40% - Accent3 7 3 7" xfId="2543"/>
    <cellStyle name="40% - Accent3 7 4" xfId="3174"/>
    <cellStyle name="40% - Accent3 7 4 2" xfId="5840"/>
    <cellStyle name="40% - Accent3 7 4 2 2" xfId="11646"/>
    <cellStyle name="40% - Accent3 7 4 2 3" xfId="8727"/>
    <cellStyle name="40% - Accent3 7 4 3" xfId="10182"/>
    <cellStyle name="40% - Accent3 7 4 4" xfId="7283"/>
    <cellStyle name="40% - Accent3 7 4 5" xfId="4397"/>
    <cellStyle name="40% - Accent3 7 5" xfId="4953"/>
    <cellStyle name="40% - Accent3 7 5 2" xfId="6396"/>
    <cellStyle name="40% - Accent3 7 5 2 2" xfId="12203"/>
    <cellStyle name="40% - Accent3 7 5 2 3" xfId="9284"/>
    <cellStyle name="40% - Accent3 7 5 3" xfId="10759"/>
    <cellStyle name="40% - Accent3 7 5 4" xfId="7840"/>
    <cellStyle name="40% - Accent3 7 6" xfId="5246"/>
    <cellStyle name="40% - Accent3 7 6 2" xfId="11052"/>
    <cellStyle name="40% - Accent3 7 6 3" xfId="8133"/>
    <cellStyle name="40% - Accent3 7 7" xfId="9582"/>
    <cellStyle name="40% - Accent3 7 8" xfId="6689"/>
    <cellStyle name="40% - Accent3 7 9" xfId="3803"/>
    <cellStyle name="40% - Accent3 8" xfId="1559"/>
    <cellStyle name="40% - Accent3 8 2" xfId="2108"/>
    <cellStyle name="40% - Accent3 8 2 2" xfId="3383"/>
    <cellStyle name="40% - Accent3 8 2 2 2" xfId="6049"/>
    <cellStyle name="40% - Accent3 8 2 2 2 2" xfId="11855"/>
    <cellStyle name="40% - Accent3 8 2 2 2 3" xfId="8936"/>
    <cellStyle name="40% - Accent3 8 2 2 3" xfId="10391"/>
    <cellStyle name="40% - Accent3 8 2 2 4" xfId="7492"/>
    <cellStyle name="40% - Accent3 8 2 2 5" xfId="4606"/>
    <cellStyle name="40% - Accent3 8 2 3" xfId="5455"/>
    <cellStyle name="40% - Accent3 8 2 3 2" xfId="11261"/>
    <cellStyle name="40% - Accent3 8 2 3 3" xfId="8342"/>
    <cellStyle name="40% - Accent3 8 2 4" xfId="9791"/>
    <cellStyle name="40% - Accent3 8 2 5" xfId="6898"/>
    <cellStyle name="40% - Accent3 8 2 6" xfId="4012"/>
    <cellStyle name="40% - Accent3 8 2 7" xfId="2577"/>
    <cellStyle name="40% - Accent3 8 3" xfId="3208"/>
    <cellStyle name="40% - Accent3 8 3 2" xfId="5874"/>
    <cellStyle name="40% - Accent3 8 3 2 2" xfId="11680"/>
    <cellStyle name="40% - Accent3 8 3 2 3" xfId="8761"/>
    <cellStyle name="40% - Accent3 8 3 3" xfId="10216"/>
    <cellStyle name="40% - Accent3 8 3 4" xfId="7317"/>
    <cellStyle name="40% - Accent3 8 3 5" xfId="4431"/>
    <cellStyle name="40% - Accent3 8 4" xfId="5280"/>
    <cellStyle name="40% - Accent3 8 4 2" xfId="11086"/>
    <cellStyle name="40% - Accent3 8 4 3" xfId="8167"/>
    <cellStyle name="40% - Accent3 8 5" xfId="9616"/>
    <cellStyle name="40% - Accent3 8 6" xfId="6723"/>
    <cellStyle name="40% - Accent3 8 7" xfId="3837"/>
    <cellStyle name="40% - Accent3 8 8" xfId="2401"/>
    <cellStyle name="40% - Accent3 9" xfId="2009"/>
    <cellStyle name="40% - Accent3 9 2" xfId="3445"/>
    <cellStyle name="40% - Accent3 9 2 2" xfId="6111"/>
    <cellStyle name="40% - Accent3 9 2 2 2" xfId="11917"/>
    <cellStyle name="40% - Accent3 9 2 2 3" xfId="8998"/>
    <cellStyle name="40% - Accent3 9 2 3" xfId="10453"/>
    <cellStyle name="40% - Accent3 9 2 4" xfId="7554"/>
    <cellStyle name="40% - Accent3 9 2 5" xfId="4668"/>
    <cellStyle name="40% - Accent3 9 3" xfId="5517"/>
    <cellStyle name="40% - Accent3 9 3 2" xfId="11323"/>
    <cellStyle name="40% - Accent3 9 3 3" xfId="8404"/>
    <cellStyle name="40% - Accent3 9 4" xfId="9853"/>
    <cellStyle name="40% - Accent3 9 5" xfId="6960"/>
    <cellStyle name="40% - Accent3 9 6" xfId="4074"/>
    <cellStyle name="40% - Accent3 9 7" xfId="2651"/>
    <cellStyle name="40% - Accent4" xfId="36" builtinId="43" customBuiltin="1"/>
    <cellStyle name="40% - Accent4 10" xfId="2457"/>
    <cellStyle name="40% - Accent4 10 2" xfId="3263"/>
    <cellStyle name="40% - Accent4 10 2 2" xfId="5929"/>
    <cellStyle name="40% - Accent4 10 2 2 2" xfId="11735"/>
    <cellStyle name="40% - Accent4 10 2 2 3" xfId="8816"/>
    <cellStyle name="40% - Accent4 10 2 3" xfId="10271"/>
    <cellStyle name="40% - Accent4 10 2 4" xfId="7372"/>
    <cellStyle name="40% - Accent4 10 2 5" xfId="4486"/>
    <cellStyle name="40% - Accent4 10 3" xfId="5335"/>
    <cellStyle name="40% - Accent4 10 3 2" xfId="11141"/>
    <cellStyle name="40% - Accent4 10 3 3" xfId="8222"/>
    <cellStyle name="40% - Accent4 10 4" xfId="9671"/>
    <cellStyle name="40% - Accent4 10 5" xfId="6778"/>
    <cellStyle name="40% - Accent4 10 6" xfId="3892"/>
    <cellStyle name="40% - Accent4 11" xfId="3040"/>
    <cellStyle name="40% - Accent4 11 2" xfId="3656"/>
    <cellStyle name="40% - Accent4 11 2 2" xfId="6302"/>
    <cellStyle name="40% - Accent4 11 2 2 2" xfId="12108"/>
    <cellStyle name="40% - Accent4 11 2 2 3" xfId="9189"/>
    <cellStyle name="40% - Accent4 11 2 3" xfId="10664"/>
    <cellStyle name="40% - Accent4 11 2 4" xfId="7745"/>
    <cellStyle name="40% - Accent4 11 2 5" xfId="4859"/>
    <cellStyle name="40% - Accent4 11 3" xfId="5708"/>
    <cellStyle name="40% - Accent4 11 3 2" xfId="11514"/>
    <cellStyle name="40% - Accent4 11 3 3" xfId="8595"/>
    <cellStyle name="40% - Accent4 11 4" xfId="10046"/>
    <cellStyle name="40% - Accent4 11 5" xfId="7151"/>
    <cellStyle name="40% - Accent4 11 6" xfId="4265"/>
    <cellStyle name="40% - Accent4 12" xfId="3088"/>
    <cellStyle name="40% - Accent4 12 2" xfId="5754"/>
    <cellStyle name="40% - Accent4 12 2 2" xfId="11560"/>
    <cellStyle name="40% - Accent4 12 2 3" xfId="8641"/>
    <cellStyle name="40% - Accent4 12 3" xfId="10096"/>
    <cellStyle name="40% - Accent4 12 4" xfId="7197"/>
    <cellStyle name="40% - Accent4 12 5" xfId="4311"/>
    <cellStyle name="40% - Accent4 13" xfId="3670"/>
    <cellStyle name="40% - Accent4 13 2" xfId="6320"/>
    <cellStyle name="40% - Accent4 13 2 2" xfId="12126"/>
    <cellStyle name="40% - Accent4 13 2 3" xfId="9207"/>
    <cellStyle name="40% - Accent4 13 3" xfId="10682"/>
    <cellStyle name="40% - Accent4 13 4" xfId="7763"/>
    <cellStyle name="40% - Accent4 13 5" xfId="4876"/>
    <cellStyle name="40% - Accent4 14" xfId="4954"/>
    <cellStyle name="40% - Accent4 14 2" xfId="6397"/>
    <cellStyle name="40% - Accent4 14 2 2" xfId="12204"/>
    <cellStyle name="40% - Accent4 14 2 3" xfId="9285"/>
    <cellStyle name="40% - Accent4 14 3" xfId="10760"/>
    <cellStyle name="40% - Accent4 14 4" xfId="7841"/>
    <cellStyle name="40% - Accent4 15" xfId="5160"/>
    <cellStyle name="40% - Accent4 15 2" xfId="10966"/>
    <cellStyle name="40% - Accent4 15 3" xfId="8047"/>
    <cellStyle name="40% - Accent4 16" xfId="9496"/>
    <cellStyle name="40% - Accent4 17" xfId="6603"/>
    <cellStyle name="40% - Accent4 18" xfId="3717"/>
    <cellStyle name="40% - Accent4 19" xfId="12403"/>
    <cellStyle name="40% - Accent4 2" xfId="210"/>
    <cellStyle name="40% - Accent4 2 2" xfId="349"/>
    <cellStyle name="40% - Accent4 2 2 2" xfId="300"/>
    <cellStyle name="40% - Accent4 2 2 2 2" xfId="2660"/>
    <cellStyle name="40% - Accent4 2 3" xfId="739"/>
    <cellStyle name="40% - Accent4 2 3 2" xfId="12527"/>
    <cellStyle name="40% - Accent4 2 4" xfId="684"/>
    <cellStyle name="40% - Accent4 20" xfId="12420"/>
    <cellStyle name="40% - Accent4 21" xfId="12434"/>
    <cellStyle name="40% - Accent4 22" xfId="12451"/>
    <cellStyle name="40% - Accent4 23" xfId="12470"/>
    <cellStyle name="40% - Accent4 24" xfId="12485"/>
    <cellStyle name="40% - Accent4 25" xfId="12505"/>
    <cellStyle name="40% - Accent4 26" xfId="2277"/>
    <cellStyle name="40% - Accent4 3" xfId="211"/>
    <cellStyle name="40% - Accent4 3 10" xfId="2296"/>
    <cellStyle name="40% - Accent4 3 2" xfId="299"/>
    <cellStyle name="40% - Accent4 3 2 2" xfId="1599"/>
    <cellStyle name="40% - Accent4 3 2 2 2" xfId="2161"/>
    <cellStyle name="40% - Accent4 3 2 2 2 2" xfId="11924"/>
    <cellStyle name="40% - Accent4 3 2 2 2 3" xfId="9005"/>
    <cellStyle name="40% - Accent4 3 2 2 2 4" xfId="6118"/>
    <cellStyle name="40% - Accent4 3 2 2 3" xfId="10460"/>
    <cellStyle name="40% - Accent4 3 2 2 4" xfId="7561"/>
    <cellStyle name="40% - Accent4 3 2 2 5" xfId="4675"/>
    <cellStyle name="40% - Accent4 3 2 2 6" xfId="3452"/>
    <cellStyle name="40% - Accent4 3 2 3" xfId="1510"/>
    <cellStyle name="40% - Accent4 3 2 3 2" xfId="6398"/>
    <cellStyle name="40% - Accent4 3 2 3 2 2" xfId="12205"/>
    <cellStyle name="40% - Accent4 3 2 3 2 3" xfId="9286"/>
    <cellStyle name="40% - Accent4 3 2 3 3" xfId="10761"/>
    <cellStyle name="40% - Accent4 3 2 3 4" xfId="7842"/>
    <cellStyle name="40% - Accent4 3 2 3 5" xfId="4955"/>
    <cellStyle name="40% - Accent4 3 2 4" xfId="5524"/>
    <cellStyle name="40% - Accent4 3 2 4 2" xfId="11330"/>
    <cellStyle name="40% - Accent4 3 2 4 3" xfId="8411"/>
    <cellStyle name="40% - Accent4 3 2 5" xfId="9860"/>
    <cellStyle name="40% - Accent4 3 2 6" xfId="6967"/>
    <cellStyle name="40% - Accent4 3 2 7" xfId="4081"/>
    <cellStyle name="40% - Accent4 3 2 8" xfId="2662"/>
    <cellStyle name="40% - Accent4 3 3" xfId="683"/>
    <cellStyle name="40% - Accent4 3 3 2" xfId="2661"/>
    <cellStyle name="40% - Accent4 3 4" xfId="2476"/>
    <cellStyle name="40% - Accent4 3 4 2" xfId="3282"/>
    <cellStyle name="40% - Accent4 3 4 2 2" xfId="5948"/>
    <cellStyle name="40% - Accent4 3 4 2 2 2" xfId="11754"/>
    <cellStyle name="40% - Accent4 3 4 2 2 3" xfId="8835"/>
    <cellStyle name="40% - Accent4 3 4 2 3" xfId="10290"/>
    <cellStyle name="40% - Accent4 3 4 2 4" xfId="7391"/>
    <cellStyle name="40% - Accent4 3 4 2 5" xfId="4505"/>
    <cellStyle name="40% - Accent4 3 4 3" xfId="5354"/>
    <cellStyle name="40% - Accent4 3 4 3 2" xfId="11160"/>
    <cellStyle name="40% - Accent4 3 4 3 3" xfId="8241"/>
    <cellStyle name="40% - Accent4 3 4 4" xfId="9690"/>
    <cellStyle name="40% - Accent4 3 4 5" xfId="6797"/>
    <cellStyle name="40% - Accent4 3 4 6" xfId="3911"/>
    <cellStyle name="40% - Accent4 3 5" xfId="3107"/>
    <cellStyle name="40% - Accent4 3 5 2" xfId="5773"/>
    <cellStyle name="40% - Accent4 3 5 2 2" xfId="11579"/>
    <cellStyle name="40% - Accent4 3 5 2 3" xfId="8660"/>
    <cellStyle name="40% - Accent4 3 5 3" xfId="10115"/>
    <cellStyle name="40% - Accent4 3 5 4" xfId="7216"/>
    <cellStyle name="40% - Accent4 3 5 5" xfId="4330"/>
    <cellStyle name="40% - Accent4 3 6" xfId="5179"/>
    <cellStyle name="40% - Accent4 3 6 2" xfId="10985"/>
    <cellStyle name="40% - Accent4 3 6 3" xfId="8066"/>
    <cellStyle name="40% - Accent4 3 7" xfId="9515"/>
    <cellStyle name="40% - Accent4 3 8" xfId="6622"/>
    <cellStyle name="40% - Accent4 3 9" xfId="3736"/>
    <cellStyle name="40% - Accent4 4" xfId="212"/>
    <cellStyle name="40% - Accent4 4 10" xfId="2317"/>
    <cellStyle name="40% - Accent4 4 2" xfId="1523"/>
    <cellStyle name="40% - Accent4 4 2 2" xfId="1620"/>
    <cellStyle name="40% - Accent4 4 2 2 2" xfId="2182"/>
    <cellStyle name="40% - Accent4 4 2 2 2 2" xfId="11925"/>
    <cellStyle name="40% - Accent4 4 2 2 2 3" xfId="9006"/>
    <cellStyle name="40% - Accent4 4 2 2 2 4" xfId="6119"/>
    <cellStyle name="40% - Accent4 4 2 2 3" xfId="10461"/>
    <cellStyle name="40% - Accent4 4 2 2 4" xfId="7562"/>
    <cellStyle name="40% - Accent4 4 2 2 5" xfId="4676"/>
    <cellStyle name="40% - Accent4 4 2 2 6" xfId="3453"/>
    <cellStyle name="40% - Accent4 4 2 3" xfId="2069"/>
    <cellStyle name="40% - Accent4 4 2 3 2" xfId="11331"/>
    <cellStyle name="40% - Accent4 4 2 3 3" xfId="8412"/>
    <cellStyle name="40% - Accent4 4 2 3 4" xfId="5525"/>
    <cellStyle name="40% - Accent4 4 2 4" xfId="9861"/>
    <cellStyle name="40% - Accent4 4 2 5" xfId="6968"/>
    <cellStyle name="40% - Accent4 4 2 6" xfId="4082"/>
    <cellStyle name="40% - Accent4 4 2 7" xfId="2663"/>
    <cellStyle name="40% - Accent4 4 3" xfId="2497"/>
    <cellStyle name="40% - Accent4 4 3 2" xfId="3303"/>
    <cellStyle name="40% - Accent4 4 3 2 2" xfId="5969"/>
    <cellStyle name="40% - Accent4 4 3 2 2 2" xfId="11775"/>
    <cellStyle name="40% - Accent4 4 3 2 2 3" xfId="8856"/>
    <cellStyle name="40% - Accent4 4 3 2 3" xfId="10311"/>
    <cellStyle name="40% - Accent4 4 3 2 4" xfId="7412"/>
    <cellStyle name="40% - Accent4 4 3 2 5" xfId="4526"/>
    <cellStyle name="40% - Accent4 4 3 3" xfId="5375"/>
    <cellStyle name="40% - Accent4 4 3 3 2" xfId="11181"/>
    <cellStyle name="40% - Accent4 4 3 3 3" xfId="8262"/>
    <cellStyle name="40% - Accent4 4 3 4" xfId="9711"/>
    <cellStyle name="40% - Accent4 4 3 5" xfId="6818"/>
    <cellStyle name="40% - Accent4 4 3 6" xfId="3932"/>
    <cellStyle name="40% - Accent4 4 4" xfId="3128"/>
    <cellStyle name="40% - Accent4 4 4 2" xfId="5794"/>
    <cellStyle name="40% - Accent4 4 4 2 2" xfId="11600"/>
    <cellStyle name="40% - Accent4 4 4 2 3" xfId="8681"/>
    <cellStyle name="40% - Accent4 4 4 3" xfId="10136"/>
    <cellStyle name="40% - Accent4 4 4 4" xfId="7237"/>
    <cellStyle name="40% - Accent4 4 4 5" xfId="4351"/>
    <cellStyle name="40% - Accent4 4 5" xfId="4956"/>
    <cellStyle name="40% - Accent4 4 5 2" xfId="6399"/>
    <cellStyle name="40% - Accent4 4 5 2 2" xfId="12206"/>
    <cellStyle name="40% - Accent4 4 5 2 3" xfId="9287"/>
    <cellStyle name="40% - Accent4 4 5 3" xfId="10762"/>
    <cellStyle name="40% - Accent4 4 5 4" xfId="7843"/>
    <cellStyle name="40% - Accent4 4 6" xfId="5200"/>
    <cellStyle name="40% - Accent4 4 6 2" xfId="11006"/>
    <cellStyle name="40% - Accent4 4 6 3" xfId="8087"/>
    <cellStyle name="40% - Accent4 4 7" xfId="9536"/>
    <cellStyle name="40% - Accent4 4 8" xfId="6643"/>
    <cellStyle name="40% - Accent4 4 9" xfId="3757"/>
    <cellStyle name="40% - Accent4 5" xfId="213"/>
    <cellStyle name="40% - Accent4 5 10" xfId="2332"/>
    <cellStyle name="40% - Accent4 5 2" xfId="1536"/>
    <cellStyle name="40% - Accent4 5 2 2" xfId="1635"/>
    <cellStyle name="40% - Accent4 5 2 2 2" xfId="2197"/>
    <cellStyle name="40% - Accent4 5 2 2 2 2" xfId="11926"/>
    <cellStyle name="40% - Accent4 5 2 2 2 3" xfId="9007"/>
    <cellStyle name="40% - Accent4 5 2 2 2 4" xfId="6120"/>
    <cellStyle name="40% - Accent4 5 2 2 3" xfId="10462"/>
    <cellStyle name="40% - Accent4 5 2 2 4" xfId="7563"/>
    <cellStyle name="40% - Accent4 5 2 2 5" xfId="4677"/>
    <cellStyle name="40% - Accent4 5 2 2 6" xfId="3454"/>
    <cellStyle name="40% - Accent4 5 2 3" xfId="2084"/>
    <cellStyle name="40% - Accent4 5 2 3 2" xfId="11332"/>
    <cellStyle name="40% - Accent4 5 2 3 3" xfId="8413"/>
    <cellStyle name="40% - Accent4 5 2 3 4" xfId="5526"/>
    <cellStyle name="40% - Accent4 5 2 4" xfId="9862"/>
    <cellStyle name="40% - Accent4 5 2 5" xfId="6969"/>
    <cellStyle name="40% - Accent4 5 2 6" xfId="4083"/>
    <cellStyle name="40% - Accent4 5 2 7" xfId="2664"/>
    <cellStyle name="40% - Accent4 5 3" xfId="2512"/>
    <cellStyle name="40% - Accent4 5 3 2" xfId="3318"/>
    <cellStyle name="40% - Accent4 5 3 2 2" xfId="5984"/>
    <cellStyle name="40% - Accent4 5 3 2 2 2" xfId="11790"/>
    <cellStyle name="40% - Accent4 5 3 2 2 3" xfId="8871"/>
    <cellStyle name="40% - Accent4 5 3 2 3" xfId="10326"/>
    <cellStyle name="40% - Accent4 5 3 2 4" xfId="7427"/>
    <cellStyle name="40% - Accent4 5 3 2 5" xfId="4541"/>
    <cellStyle name="40% - Accent4 5 3 3" xfId="5390"/>
    <cellStyle name="40% - Accent4 5 3 3 2" xfId="11196"/>
    <cellStyle name="40% - Accent4 5 3 3 3" xfId="8277"/>
    <cellStyle name="40% - Accent4 5 3 4" xfId="9726"/>
    <cellStyle name="40% - Accent4 5 3 5" xfId="6833"/>
    <cellStyle name="40% - Accent4 5 3 6" xfId="3947"/>
    <cellStyle name="40% - Accent4 5 4" xfId="3143"/>
    <cellStyle name="40% - Accent4 5 4 2" xfId="5809"/>
    <cellStyle name="40% - Accent4 5 4 2 2" xfId="11615"/>
    <cellStyle name="40% - Accent4 5 4 2 3" xfId="8696"/>
    <cellStyle name="40% - Accent4 5 4 3" xfId="10151"/>
    <cellStyle name="40% - Accent4 5 4 4" xfId="7252"/>
    <cellStyle name="40% - Accent4 5 4 5" xfId="4366"/>
    <cellStyle name="40% - Accent4 5 5" xfId="4957"/>
    <cellStyle name="40% - Accent4 5 5 2" xfId="6400"/>
    <cellStyle name="40% - Accent4 5 5 2 2" xfId="12207"/>
    <cellStyle name="40% - Accent4 5 5 2 3" xfId="9288"/>
    <cellStyle name="40% - Accent4 5 5 3" xfId="10763"/>
    <cellStyle name="40% - Accent4 5 5 4" xfId="7844"/>
    <cellStyle name="40% - Accent4 5 6" xfId="5215"/>
    <cellStyle name="40% - Accent4 5 6 2" xfId="11021"/>
    <cellStyle name="40% - Accent4 5 6 3" xfId="8102"/>
    <cellStyle name="40% - Accent4 5 7" xfId="9551"/>
    <cellStyle name="40% - Accent4 5 8" xfId="6658"/>
    <cellStyle name="40% - Accent4 5 9" xfId="3772"/>
    <cellStyle name="40% - Accent4 6" xfId="209"/>
    <cellStyle name="40% - Accent4 6 10" xfId="2346"/>
    <cellStyle name="40% - Accent4 6 2" xfId="1549"/>
    <cellStyle name="40% - Accent4 6 2 2" xfId="1649"/>
    <cellStyle name="40% - Accent4 6 2 2 2" xfId="2211"/>
    <cellStyle name="40% - Accent4 6 2 2 2 2" xfId="11927"/>
    <cellStyle name="40% - Accent4 6 2 2 2 3" xfId="9008"/>
    <cellStyle name="40% - Accent4 6 2 2 2 4" xfId="6121"/>
    <cellStyle name="40% - Accent4 6 2 2 3" xfId="10463"/>
    <cellStyle name="40% - Accent4 6 2 2 4" xfId="7564"/>
    <cellStyle name="40% - Accent4 6 2 2 5" xfId="4678"/>
    <cellStyle name="40% - Accent4 6 2 2 6" xfId="3455"/>
    <cellStyle name="40% - Accent4 6 2 3" xfId="2098"/>
    <cellStyle name="40% - Accent4 6 2 3 2" xfId="11333"/>
    <cellStyle name="40% - Accent4 6 2 3 3" xfId="8414"/>
    <cellStyle name="40% - Accent4 6 2 3 4" xfId="5527"/>
    <cellStyle name="40% - Accent4 6 2 4" xfId="9863"/>
    <cellStyle name="40% - Accent4 6 2 5" xfId="6970"/>
    <cellStyle name="40% - Accent4 6 2 6" xfId="4084"/>
    <cellStyle name="40% - Accent4 6 2 7" xfId="2665"/>
    <cellStyle name="40% - Accent4 6 3" xfId="2526"/>
    <cellStyle name="40% - Accent4 6 3 2" xfId="3332"/>
    <cellStyle name="40% - Accent4 6 3 2 2" xfId="5998"/>
    <cellStyle name="40% - Accent4 6 3 2 2 2" xfId="11804"/>
    <cellStyle name="40% - Accent4 6 3 2 2 3" xfId="8885"/>
    <cellStyle name="40% - Accent4 6 3 2 3" xfId="10340"/>
    <cellStyle name="40% - Accent4 6 3 2 4" xfId="7441"/>
    <cellStyle name="40% - Accent4 6 3 2 5" xfId="4555"/>
    <cellStyle name="40% - Accent4 6 3 3" xfId="5404"/>
    <cellStyle name="40% - Accent4 6 3 3 2" xfId="11210"/>
    <cellStyle name="40% - Accent4 6 3 3 3" xfId="8291"/>
    <cellStyle name="40% - Accent4 6 3 4" xfId="9740"/>
    <cellStyle name="40% - Accent4 6 3 5" xfId="6847"/>
    <cellStyle name="40% - Accent4 6 3 6" xfId="3961"/>
    <cellStyle name="40% - Accent4 6 4" xfId="3157"/>
    <cellStyle name="40% - Accent4 6 4 2" xfId="5823"/>
    <cellStyle name="40% - Accent4 6 4 2 2" xfId="11629"/>
    <cellStyle name="40% - Accent4 6 4 2 3" xfId="8710"/>
    <cellStyle name="40% - Accent4 6 4 3" xfId="10165"/>
    <cellStyle name="40% - Accent4 6 4 4" xfId="7266"/>
    <cellStyle name="40% - Accent4 6 4 5" xfId="4380"/>
    <cellStyle name="40% - Accent4 6 5" xfId="4958"/>
    <cellStyle name="40% - Accent4 6 5 2" xfId="6401"/>
    <cellStyle name="40% - Accent4 6 5 2 2" xfId="12208"/>
    <cellStyle name="40% - Accent4 6 5 2 3" xfId="9289"/>
    <cellStyle name="40% - Accent4 6 5 3" xfId="10764"/>
    <cellStyle name="40% - Accent4 6 5 4" xfId="7845"/>
    <cellStyle name="40% - Accent4 6 6" xfId="5229"/>
    <cellStyle name="40% - Accent4 6 6 2" xfId="11035"/>
    <cellStyle name="40% - Accent4 6 6 3" xfId="8116"/>
    <cellStyle name="40% - Accent4 6 7" xfId="9565"/>
    <cellStyle name="40% - Accent4 6 8" xfId="6672"/>
    <cellStyle name="40% - Accent4 6 9" xfId="3786"/>
    <cellStyle name="40% - Accent4 7" xfId="1666"/>
    <cellStyle name="40% - Accent4 7 10" xfId="2366"/>
    <cellStyle name="40% - Accent4 7 2" xfId="1774"/>
    <cellStyle name="40% - Accent4 7 2 2" xfId="3456"/>
    <cellStyle name="40% - Accent4 7 2 2 2" xfId="6122"/>
    <cellStyle name="40% - Accent4 7 2 2 2 2" xfId="11928"/>
    <cellStyle name="40% - Accent4 7 2 2 2 3" xfId="9009"/>
    <cellStyle name="40% - Accent4 7 2 2 3" xfId="10464"/>
    <cellStyle name="40% - Accent4 7 2 2 4" xfId="7565"/>
    <cellStyle name="40% - Accent4 7 2 2 5" xfId="4679"/>
    <cellStyle name="40% - Accent4 7 2 3" xfId="5528"/>
    <cellStyle name="40% - Accent4 7 2 3 2" xfId="11334"/>
    <cellStyle name="40% - Accent4 7 2 3 3" xfId="8415"/>
    <cellStyle name="40% - Accent4 7 2 4" xfId="9864"/>
    <cellStyle name="40% - Accent4 7 2 5" xfId="6971"/>
    <cellStyle name="40% - Accent4 7 2 6" xfId="4085"/>
    <cellStyle name="40% - Accent4 7 2 7" xfId="2666"/>
    <cellStyle name="40% - Accent4 7 3" xfId="2231"/>
    <cellStyle name="40% - Accent4 7 3 2" xfId="3352"/>
    <cellStyle name="40% - Accent4 7 3 2 2" xfId="6018"/>
    <cellStyle name="40% - Accent4 7 3 2 2 2" xfId="11824"/>
    <cellStyle name="40% - Accent4 7 3 2 2 3" xfId="8905"/>
    <cellStyle name="40% - Accent4 7 3 2 3" xfId="10360"/>
    <cellStyle name="40% - Accent4 7 3 2 4" xfId="7461"/>
    <cellStyle name="40% - Accent4 7 3 2 5" xfId="4575"/>
    <cellStyle name="40% - Accent4 7 3 3" xfId="5424"/>
    <cellStyle name="40% - Accent4 7 3 3 2" xfId="11230"/>
    <cellStyle name="40% - Accent4 7 3 3 3" xfId="8311"/>
    <cellStyle name="40% - Accent4 7 3 4" xfId="9760"/>
    <cellStyle name="40% - Accent4 7 3 5" xfId="6867"/>
    <cellStyle name="40% - Accent4 7 3 6" xfId="3981"/>
    <cellStyle name="40% - Accent4 7 3 7" xfId="2546"/>
    <cellStyle name="40% - Accent4 7 4" xfId="3177"/>
    <cellStyle name="40% - Accent4 7 4 2" xfId="5843"/>
    <cellStyle name="40% - Accent4 7 4 2 2" xfId="11649"/>
    <cellStyle name="40% - Accent4 7 4 2 3" xfId="8730"/>
    <cellStyle name="40% - Accent4 7 4 3" xfId="10185"/>
    <cellStyle name="40% - Accent4 7 4 4" xfId="7286"/>
    <cellStyle name="40% - Accent4 7 4 5" xfId="4400"/>
    <cellStyle name="40% - Accent4 7 5" xfId="4959"/>
    <cellStyle name="40% - Accent4 7 5 2" xfId="6402"/>
    <cellStyle name="40% - Accent4 7 5 2 2" xfId="12209"/>
    <cellStyle name="40% - Accent4 7 5 2 3" xfId="9290"/>
    <cellStyle name="40% - Accent4 7 5 3" xfId="10765"/>
    <cellStyle name="40% - Accent4 7 5 4" xfId="7846"/>
    <cellStyle name="40% - Accent4 7 6" xfId="5249"/>
    <cellStyle name="40% - Accent4 7 6 2" xfId="11055"/>
    <cellStyle name="40% - Accent4 7 6 3" xfId="8136"/>
    <cellStyle name="40% - Accent4 7 7" xfId="9585"/>
    <cellStyle name="40% - Accent4 7 8" xfId="6692"/>
    <cellStyle name="40% - Accent4 7 9" xfId="3806"/>
    <cellStyle name="40% - Accent4 8" xfId="1561"/>
    <cellStyle name="40% - Accent4 8 2" xfId="2110"/>
    <cellStyle name="40% - Accent4 8 2 2" xfId="3386"/>
    <cellStyle name="40% - Accent4 8 2 2 2" xfId="6052"/>
    <cellStyle name="40% - Accent4 8 2 2 2 2" xfId="11858"/>
    <cellStyle name="40% - Accent4 8 2 2 2 3" xfId="8939"/>
    <cellStyle name="40% - Accent4 8 2 2 3" xfId="10394"/>
    <cellStyle name="40% - Accent4 8 2 2 4" xfId="7495"/>
    <cellStyle name="40% - Accent4 8 2 2 5" xfId="4609"/>
    <cellStyle name="40% - Accent4 8 2 3" xfId="5458"/>
    <cellStyle name="40% - Accent4 8 2 3 2" xfId="11264"/>
    <cellStyle name="40% - Accent4 8 2 3 3" xfId="8345"/>
    <cellStyle name="40% - Accent4 8 2 4" xfId="9794"/>
    <cellStyle name="40% - Accent4 8 2 5" xfId="6901"/>
    <cellStyle name="40% - Accent4 8 2 6" xfId="4015"/>
    <cellStyle name="40% - Accent4 8 2 7" xfId="2580"/>
    <cellStyle name="40% - Accent4 8 3" xfId="3211"/>
    <cellStyle name="40% - Accent4 8 3 2" xfId="5877"/>
    <cellStyle name="40% - Accent4 8 3 2 2" xfId="11683"/>
    <cellStyle name="40% - Accent4 8 3 2 3" xfId="8764"/>
    <cellStyle name="40% - Accent4 8 3 3" xfId="10219"/>
    <cellStyle name="40% - Accent4 8 3 4" xfId="7320"/>
    <cellStyle name="40% - Accent4 8 3 5" xfId="4434"/>
    <cellStyle name="40% - Accent4 8 4" xfId="5283"/>
    <cellStyle name="40% - Accent4 8 4 2" xfId="11089"/>
    <cellStyle name="40% - Accent4 8 4 3" xfId="8170"/>
    <cellStyle name="40% - Accent4 8 5" xfId="9619"/>
    <cellStyle name="40% - Accent4 8 6" xfId="6726"/>
    <cellStyle name="40% - Accent4 8 7" xfId="3840"/>
    <cellStyle name="40% - Accent4 8 8" xfId="2404"/>
    <cellStyle name="40% - Accent4 9" xfId="2011"/>
    <cellStyle name="40% - Accent4 9 2" xfId="3451"/>
    <cellStyle name="40% - Accent4 9 2 2" xfId="6117"/>
    <cellStyle name="40% - Accent4 9 2 2 2" xfId="11923"/>
    <cellStyle name="40% - Accent4 9 2 2 3" xfId="9004"/>
    <cellStyle name="40% - Accent4 9 2 3" xfId="10459"/>
    <cellStyle name="40% - Accent4 9 2 4" xfId="7560"/>
    <cellStyle name="40% - Accent4 9 2 5" xfId="4674"/>
    <cellStyle name="40% - Accent4 9 3" xfId="5523"/>
    <cellStyle name="40% - Accent4 9 3 2" xfId="11329"/>
    <cellStyle name="40% - Accent4 9 3 3" xfId="8410"/>
    <cellStyle name="40% - Accent4 9 4" xfId="9859"/>
    <cellStyle name="40% - Accent4 9 5" xfId="6966"/>
    <cellStyle name="40% - Accent4 9 6" xfId="4080"/>
    <cellStyle name="40% - Accent4 9 7" xfId="2659"/>
    <cellStyle name="40% - Accent5" xfId="40" builtinId="47" customBuiltin="1"/>
    <cellStyle name="40% - Accent5 10" xfId="2459"/>
    <cellStyle name="40% - Accent5 10 2" xfId="3265"/>
    <cellStyle name="40% - Accent5 10 2 2" xfId="5931"/>
    <cellStyle name="40% - Accent5 10 2 2 2" xfId="11737"/>
    <cellStyle name="40% - Accent5 10 2 2 3" xfId="8818"/>
    <cellStyle name="40% - Accent5 10 2 3" xfId="10273"/>
    <cellStyle name="40% - Accent5 10 2 4" xfId="7374"/>
    <cellStyle name="40% - Accent5 10 2 5" xfId="4488"/>
    <cellStyle name="40% - Accent5 10 3" xfId="5337"/>
    <cellStyle name="40% - Accent5 10 3 2" xfId="11143"/>
    <cellStyle name="40% - Accent5 10 3 3" xfId="8224"/>
    <cellStyle name="40% - Accent5 10 4" xfId="9673"/>
    <cellStyle name="40% - Accent5 10 5" xfId="6780"/>
    <cellStyle name="40% - Accent5 10 6" xfId="3894"/>
    <cellStyle name="40% - Accent5 11" xfId="3042"/>
    <cellStyle name="40% - Accent5 11 2" xfId="3658"/>
    <cellStyle name="40% - Accent5 11 2 2" xfId="6304"/>
    <cellStyle name="40% - Accent5 11 2 2 2" xfId="12110"/>
    <cellStyle name="40% - Accent5 11 2 2 3" xfId="9191"/>
    <cellStyle name="40% - Accent5 11 2 3" xfId="10666"/>
    <cellStyle name="40% - Accent5 11 2 4" xfId="7747"/>
    <cellStyle name="40% - Accent5 11 2 5" xfId="4861"/>
    <cellStyle name="40% - Accent5 11 3" xfId="5710"/>
    <cellStyle name="40% - Accent5 11 3 2" xfId="11516"/>
    <cellStyle name="40% - Accent5 11 3 3" xfId="8597"/>
    <cellStyle name="40% - Accent5 11 4" xfId="10048"/>
    <cellStyle name="40% - Accent5 11 5" xfId="7153"/>
    <cellStyle name="40% - Accent5 11 6" xfId="4267"/>
    <cellStyle name="40% - Accent5 12" xfId="3090"/>
    <cellStyle name="40% - Accent5 12 2" xfId="5756"/>
    <cellStyle name="40% - Accent5 12 2 2" xfId="11562"/>
    <cellStyle name="40% - Accent5 12 2 3" xfId="8643"/>
    <cellStyle name="40% - Accent5 12 3" xfId="10098"/>
    <cellStyle name="40% - Accent5 12 4" xfId="7199"/>
    <cellStyle name="40% - Accent5 12 5" xfId="4313"/>
    <cellStyle name="40% - Accent5 13" xfId="3672"/>
    <cellStyle name="40% - Accent5 13 2" xfId="6322"/>
    <cellStyle name="40% - Accent5 13 2 2" xfId="12128"/>
    <cellStyle name="40% - Accent5 13 2 3" xfId="9209"/>
    <cellStyle name="40% - Accent5 13 3" xfId="10684"/>
    <cellStyle name="40% - Accent5 13 4" xfId="7765"/>
    <cellStyle name="40% - Accent5 13 5" xfId="4878"/>
    <cellStyle name="40% - Accent5 14" xfId="4960"/>
    <cellStyle name="40% - Accent5 14 2" xfId="6403"/>
    <cellStyle name="40% - Accent5 14 2 2" xfId="12210"/>
    <cellStyle name="40% - Accent5 14 2 3" xfId="9291"/>
    <cellStyle name="40% - Accent5 14 3" xfId="10766"/>
    <cellStyle name="40% - Accent5 14 4" xfId="7847"/>
    <cellStyle name="40% - Accent5 15" xfId="5162"/>
    <cellStyle name="40% - Accent5 15 2" xfId="10968"/>
    <cellStyle name="40% - Accent5 15 3" xfId="8049"/>
    <cellStyle name="40% - Accent5 16" xfId="9498"/>
    <cellStyle name="40% - Accent5 17" xfId="6605"/>
    <cellStyle name="40% - Accent5 18" xfId="3719"/>
    <cellStyle name="40% - Accent5 19" xfId="12405"/>
    <cellStyle name="40% - Accent5 2" xfId="215"/>
    <cellStyle name="40% - Accent5 2 2" xfId="350"/>
    <cellStyle name="40% - Accent5 2 2 2" xfId="297"/>
    <cellStyle name="40% - Accent5 2 2 2 2" xfId="2668"/>
    <cellStyle name="40% - Accent5 2 3" xfId="766"/>
    <cellStyle name="40% - Accent5 2 3 2" xfId="12528"/>
    <cellStyle name="40% - Accent5 2 4" xfId="298"/>
    <cellStyle name="40% - Accent5 20" xfId="12422"/>
    <cellStyle name="40% - Accent5 21" xfId="12436"/>
    <cellStyle name="40% - Accent5 22" xfId="12453"/>
    <cellStyle name="40% - Accent5 23" xfId="12473"/>
    <cellStyle name="40% - Accent5 24" xfId="12487"/>
    <cellStyle name="40% - Accent5 25" xfId="12509"/>
    <cellStyle name="40% - Accent5 26" xfId="2279"/>
    <cellStyle name="40% - Accent5 3" xfId="216"/>
    <cellStyle name="40% - Accent5 3 10" xfId="2298"/>
    <cellStyle name="40% - Accent5 3 2" xfId="761"/>
    <cellStyle name="40% - Accent5 3 2 2" xfId="1601"/>
    <cellStyle name="40% - Accent5 3 2 2 2" xfId="2163"/>
    <cellStyle name="40% - Accent5 3 2 2 2 2" xfId="11930"/>
    <cellStyle name="40% - Accent5 3 2 2 2 3" xfId="9011"/>
    <cellStyle name="40% - Accent5 3 2 2 2 4" xfId="6124"/>
    <cellStyle name="40% - Accent5 3 2 2 3" xfId="10466"/>
    <cellStyle name="40% - Accent5 3 2 2 4" xfId="7567"/>
    <cellStyle name="40% - Accent5 3 2 2 5" xfId="4681"/>
    <cellStyle name="40% - Accent5 3 2 2 6" xfId="3458"/>
    <cellStyle name="40% - Accent5 3 2 3" xfId="1512"/>
    <cellStyle name="40% - Accent5 3 2 3 2" xfId="6404"/>
    <cellStyle name="40% - Accent5 3 2 3 2 2" xfId="12211"/>
    <cellStyle name="40% - Accent5 3 2 3 2 3" xfId="9292"/>
    <cellStyle name="40% - Accent5 3 2 3 3" xfId="10767"/>
    <cellStyle name="40% - Accent5 3 2 3 4" xfId="7848"/>
    <cellStyle name="40% - Accent5 3 2 3 5" xfId="4961"/>
    <cellStyle name="40% - Accent5 3 2 4" xfId="5530"/>
    <cellStyle name="40% - Accent5 3 2 4 2" xfId="11336"/>
    <cellStyle name="40% - Accent5 3 2 4 3" xfId="8417"/>
    <cellStyle name="40% - Accent5 3 2 5" xfId="9866"/>
    <cellStyle name="40% - Accent5 3 2 6" xfId="6973"/>
    <cellStyle name="40% - Accent5 3 2 7" xfId="4087"/>
    <cellStyle name="40% - Accent5 3 2 8" xfId="2670"/>
    <cellStyle name="40% - Accent5 3 3" xfId="764"/>
    <cellStyle name="40% - Accent5 3 3 2" xfId="2669"/>
    <cellStyle name="40% - Accent5 3 4" xfId="2478"/>
    <cellStyle name="40% - Accent5 3 4 2" xfId="3284"/>
    <cellStyle name="40% - Accent5 3 4 2 2" xfId="5950"/>
    <cellStyle name="40% - Accent5 3 4 2 2 2" xfId="11756"/>
    <cellStyle name="40% - Accent5 3 4 2 2 3" xfId="8837"/>
    <cellStyle name="40% - Accent5 3 4 2 3" xfId="10292"/>
    <cellStyle name="40% - Accent5 3 4 2 4" xfId="7393"/>
    <cellStyle name="40% - Accent5 3 4 2 5" xfId="4507"/>
    <cellStyle name="40% - Accent5 3 4 3" xfId="5356"/>
    <cellStyle name="40% - Accent5 3 4 3 2" xfId="11162"/>
    <cellStyle name="40% - Accent5 3 4 3 3" xfId="8243"/>
    <cellStyle name="40% - Accent5 3 4 4" xfId="9692"/>
    <cellStyle name="40% - Accent5 3 4 5" xfId="6799"/>
    <cellStyle name="40% - Accent5 3 4 6" xfId="3913"/>
    <cellStyle name="40% - Accent5 3 5" xfId="3109"/>
    <cellStyle name="40% - Accent5 3 5 2" xfId="5775"/>
    <cellStyle name="40% - Accent5 3 5 2 2" xfId="11581"/>
    <cellStyle name="40% - Accent5 3 5 2 3" xfId="8662"/>
    <cellStyle name="40% - Accent5 3 5 3" xfId="10117"/>
    <cellStyle name="40% - Accent5 3 5 4" xfId="7218"/>
    <cellStyle name="40% - Accent5 3 5 5" xfId="4332"/>
    <cellStyle name="40% - Accent5 3 6" xfId="5181"/>
    <cellStyle name="40% - Accent5 3 6 2" xfId="10987"/>
    <cellStyle name="40% - Accent5 3 6 3" xfId="8068"/>
    <cellStyle name="40% - Accent5 3 7" xfId="9517"/>
    <cellStyle name="40% - Accent5 3 8" xfId="6624"/>
    <cellStyle name="40% - Accent5 3 9" xfId="3738"/>
    <cellStyle name="40% - Accent5 4" xfId="217"/>
    <cellStyle name="40% - Accent5 4 10" xfId="2319"/>
    <cellStyle name="40% - Accent5 4 2" xfId="1525"/>
    <cellStyle name="40% - Accent5 4 2 2" xfId="1622"/>
    <cellStyle name="40% - Accent5 4 2 2 2" xfId="2184"/>
    <cellStyle name="40% - Accent5 4 2 2 2 2" xfId="11931"/>
    <cellStyle name="40% - Accent5 4 2 2 2 3" xfId="9012"/>
    <cellStyle name="40% - Accent5 4 2 2 2 4" xfId="6125"/>
    <cellStyle name="40% - Accent5 4 2 2 3" xfId="10467"/>
    <cellStyle name="40% - Accent5 4 2 2 4" xfId="7568"/>
    <cellStyle name="40% - Accent5 4 2 2 5" xfId="4682"/>
    <cellStyle name="40% - Accent5 4 2 2 6" xfId="3459"/>
    <cellStyle name="40% - Accent5 4 2 3" xfId="2071"/>
    <cellStyle name="40% - Accent5 4 2 3 2" xfId="11337"/>
    <cellStyle name="40% - Accent5 4 2 3 3" xfId="8418"/>
    <cellStyle name="40% - Accent5 4 2 3 4" xfId="5531"/>
    <cellStyle name="40% - Accent5 4 2 4" xfId="9867"/>
    <cellStyle name="40% - Accent5 4 2 5" xfId="6974"/>
    <cellStyle name="40% - Accent5 4 2 6" xfId="4088"/>
    <cellStyle name="40% - Accent5 4 2 7" xfId="2671"/>
    <cellStyle name="40% - Accent5 4 3" xfId="2499"/>
    <cellStyle name="40% - Accent5 4 3 2" xfId="3305"/>
    <cellStyle name="40% - Accent5 4 3 2 2" xfId="5971"/>
    <cellStyle name="40% - Accent5 4 3 2 2 2" xfId="11777"/>
    <cellStyle name="40% - Accent5 4 3 2 2 3" xfId="8858"/>
    <cellStyle name="40% - Accent5 4 3 2 3" xfId="10313"/>
    <cellStyle name="40% - Accent5 4 3 2 4" xfId="7414"/>
    <cellStyle name="40% - Accent5 4 3 2 5" xfId="4528"/>
    <cellStyle name="40% - Accent5 4 3 3" xfId="5377"/>
    <cellStyle name="40% - Accent5 4 3 3 2" xfId="11183"/>
    <cellStyle name="40% - Accent5 4 3 3 3" xfId="8264"/>
    <cellStyle name="40% - Accent5 4 3 4" xfId="9713"/>
    <cellStyle name="40% - Accent5 4 3 5" xfId="6820"/>
    <cellStyle name="40% - Accent5 4 3 6" xfId="3934"/>
    <cellStyle name="40% - Accent5 4 4" xfId="3130"/>
    <cellStyle name="40% - Accent5 4 4 2" xfId="5796"/>
    <cellStyle name="40% - Accent5 4 4 2 2" xfId="11602"/>
    <cellStyle name="40% - Accent5 4 4 2 3" xfId="8683"/>
    <cellStyle name="40% - Accent5 4 4 3" xfId="10138"/>
    <cellStyle name="40% - Accent5 4 4 4" xfId="7239"/>
    <cellStyle name="40% - Accent5 4 4 5" xfId="4353"/>
    <cellStyle name="40% - Accent5 4 5" xfId="4962"/>
    <cellStyle name="40% - Accent5 4 5 2" xfId="6405"/>
    <cellStyle name="40% - Accent5 4 5 2 2" xfId="12212"/>
    <cellStyle name="40% - Accent5 4 5 2 3" xfId="9293"/>
    <cellStyle name="40% - Accent5 4 5 3" xfId="10768"/>
    <cellStyle name="40% - Accent5 4 5 4" xfId="7849"/>
    <cellStyle name="40% - Accent5 4 6" xfId="5202"/>
    <cellStyle name="40% - Accent5 4 6 2" xfId="11008"/>
    <cellStyle name="40% - Accent5 4 6 3" xfId="8089"/>
    <cellStyle name="40% - Accent5 4 7" xfId="9538"/>
    <cellStyle name="40% - Accent5 4 8" xfId="6645"/>
    <cellStyle name="40% - Accent5 4 9" xfId="3759"/>
    <cellStyle name="40% - Accent5 5" xfId="218"/>
    <cellStyle name="40% - Accent5 5 10" xfId="2334"/>
    <cellStyle name="40% - Accent5 5 2" xfId="1538"/>
    <cellStyle name="40% - Accent5 5 2 2" xfId="1637"/>
    <cellStyle name="40% - Accent5 5 2 2 2" xfId="2199"/>
    <cellStyle name="40% - Accent5 5 2 2 2 2" xfId="11932"/>
    <cellStyle name="40% - Accent5 5 2 2 2 3" xfId="9013"/>
    <cellStyle name="40% - Accent5 5 2 2 2 4" xfId="6126"/>
    <cellStyle name="40% - Accent5 5 2 2 3" xfId="10468"/>
    <cellStyle name="40% - Accent5 5 2 2 4" xfId="7569"/>
    <cellStyle name="40% - Accent5 5 2 2 5" xfId="4683"/>
    <cellStyle name="40% - Accent5 5 2 2 6" xfId="3460"/>
    <cellStyle name="40% - Accent5 5 2 3" xfId="2086"/>
    <cellStyle name="40% - Accent5 5 2 3 2" xfId="11338"/>
    <cellStyle name="40% - Accent5 5 2 3 3" xfId="8419"/>
    <cellStyle name="40% - Accent5 5 2 3 4" xfId="5532"/>
    <cellStyle name="40% - Accent5 5 2 4" xfId="9868"/>
    <cellStyle name="40% - Accent5 5 2 5" xfId="6975"/>
    <cellStyle name="40% - Accent5 5 2 6" xfId="4089"/>
    <cellStyle name="40% - Accent5 5 2 7" xfId="2672"/>
    <cellStyle name="40% - Accent5 5 3" xfId="2514"/>
    <cellStyle name="40% - Accent5 5 3 2" xfId="3320"/>
    <cellStyle name="40% - Accent5 5 3 2 2" xfId="5986"/>
    <cellStyle name="40% - Accent5 5 3 2 2 2" xfId="11792"/>
    <cellStyle name="40% - Accent5 5 3 2 2 3" xfId="8873"/>
    <cellStyle name="40% - Accent5 5 3 2 3" xfId="10328"/>
    <cellStyle name="40% - Accent5 5 3 2 4" xfId="7429"/>
    <cellStyle name="40% - Accent5 5 3 2 5" xfId="4543"/>
    <cellStyle name="40% - Accent5 5 3 3" xfId="5392"/>
    <cellStyle name="40% - Accent5 5 3 3 2" xfId="11198"/>
    <cellStyle name="40% - Accent5 5 3 3 3" xfId="8279"/>
    <cellStyle name="40% - Accent5 5 3 4" xfId="9728"/>
    <cellStyle name="40% - Accent5 5 3 5" xfId="6835"/>
    <cellStyle name="40% - Accent5 5 3 6" xfId="3949"/>
    <cellStyle name="40% - Accent5 5 4" xfId="3145"/>
    <cellStyle name="40% - Accent5 5 4 2" xfId="5811"/>
    <cellStyle name="40% - Accent5 5 4 2 2" xfId="11617"/>
    <cellStyle name="40% - Accent5 5 4 2 3" xfId="8698"/>
    <cellStyle name="40% - Accent5 5 4 3" xfId="10153"/>
    <cellStyle name="40% - Accent5 5 4 4" xfId="7254"/>
    <cellStyle name="40% - Accent5 5 4 5" xfId="4368"/>
    <cellStyle name="40% - Accent5 5 5" xfId="4963"/>
    <cellStyle name="40% - Accent5 5 5 2" xfId="6406"/>
    <cellStyle name="40% - Accent5 5 5 2 2" xfId="12213"/>
    <cellStyle name="40% - Accent5 5 5 2 3" xfId="9294"/>
    <cellStyle name="40% - Accent5 5 5 3" xfId="10769"/>
    <cellStyle name="40% - Accent5 5 5 4" xfId="7850"/>
    <cellStyle name="40% - Accent5 5 6" xfId="5217"/>
    <cellStyle name="40% - Accent5 5 6 2" xfId="11023"/>
    <cellStyle name="40% - Accent5 5 6 3" xfId="8104"/>
    <cellStyle name="40% - Accent5 5 7" xfId="9553"/>
    <cellStyle name="40% - Accent5 5 8" xfId="6660"/>
    <cellStyle name="40% - Accent5 5 9" xfId="3774"/>
    <cellStyle name="40% - Accent5 6" xfId="214"/>
    <cellStyle name="40% - Accent5 6 10" xfId="2348"/>
    <cellStyle name="40% - Accent5 6 2" xfId="1551"/>
    <cellStyle name="40% - Accent5 6 2 2" xfId="1651"/>
    <cellStyle name="40% - Accent5 6 2 2 2" xfId="2213"/>
    <cellStyle name="40% - Accent5 6 2 2 2 2" xfId="11933"/>
    <cellStyle name="40% - Accent5 6 2 2 2 3" xfId="9014"/>
    <cellStyle name="40% - Accent5 6 2 2 2 4" xfId="6127"/>
    <cellStyle name="40% - Accent5 6 2 2 3" xfId="10469"/>
    <cellStyle name="40% - Accent5 6 2 2 4" xfId="7570"/>
    <cellStyle name="40% - Accent5 6 2 2 5" xfId="4684"/>
    <cellStyle name="40% - Accent5 6 2 2 6" xfId="3461"/>
    <cellStyle name="40% - Accent5 6 2 3" xfId="2100"/>
    <cellStyle name="40% - Accent5 6 2 3 2" xfId="11339"/>
    <cellStyle name="40% - Accent5 6 2 3 3" xfId="8420"/>
    <cellStyle name="40% - Accent5 6 2 3 4" xfId="5533"/>
    <cellStyle name="40% - Accent5 6 2 4" xfId="9869"/>
    <cellStyle name="40% - Accent5 6 2 5" xfId="6976"/>
    <cellStyle name="40% - Accent5 6 2 6" xfId="4090"/>
    <cellStyle name="40% - Accent5 6 2 7" xfId="2673"/>
    <cellStyle name="40% - Accent5 6 3" xfId="2528"/>
    <cellStyle name="40% - Accent5 6 3 2" xfId="3334"/>
    <cellStyle name="40% - Accent5 6 3 2 2" xfId="6000"/>
    <cellStyle name="40% - Accent5 6 3 2 2 2" xfId="11806"/>
    <cellStyle name="40% - Accent5 6 3 2 2 3" xfId="8887"/>
    <cellStyle name="40% - Accent5 6 3 2 3" xfId="10342"/>
    <cellStyle name="40% - Accent5 6 3 2 4" xfId="7443"/>
    <cellStyle name="40% - Accent5 6 3 2 5" xfId="4557"/>
    <cellStyle name="40% - Accent5 6 3 3" xfId="5406"/>
    <cellStyle name="40% - Accent5 6 3 3 2" xfId="11212"/>
    <cellStyle name="40% - Accent5 6 3 3 3" xfId="8293"/>
    <cellStyle name="40% - Accent5 6 3 4" xfId="9742"/>
    <cellStyle name="40% - Accent5 6 3 5" xfId="6849"/>
    <cellStyle name="40% - Accent5 6 3 6" xfId="3963"/>
    <cellStyle name="40% - Accent5 6 4" xfId="3159"/>
    <cellStyle name="40% - Accent5 6 4 2" xfId="5825"/>
    <cellStyle name="40% - Accent5 6 4 2 2" xfId="11631"/>
    <cellStyle name="40% - Accent5 6 4 2 3" xfId="8712"/>
    <cellStyle name="40% - Accent5 6 4 3" xfId="10167"/>
    <cellStyle name="40% - Accent5 6 4 4" xfId="7268"/>
    <cellStyle name="40% - Accent5 6 4 5" xfId="4382"/>
    <cellStyle name="40% - Accent5 6 5" xfId="4964"/>
    <cellStyle name="40% - Accent5 6 5 2" xfId="6407"/>
    <cellStyle name="40% - Accent5 6 5 2 2" xfId="12214"/>
    <cellStyle name="40% - Accent5 6 5 2 3" xfId="9295"/>
    <cellStyle name="40% - Accent5 6 5 3" xfId="10770"/>
    <cellStyle name="40% - Accent5 6 5 4" xfId="7851"/>
    <cellStyle name="40% - Accent5 6 6" xfId="5231"/>
    <cellStyle name="40% - Accent5 6 6 2" xfId="11037"/>
    <cellStyle name="40% - Accent5 6 6 3" xfId="8118"/>
    <cellStyle name="40% - Accent5 6 7" xfId="9567"/>
    <cellStyle name="40% - Accent5 6 8" xfId="6674"/>
    <cellStyle name="40% - Accent5 6 9" xfId="3788"/>
    <cellStyle name="40% - Accent5 7" xfId="1668"/>
    <cellStyle name="40% - Accent5 7 10" xfId="2368"/>
    <cellStyle name="40% - Accent5 7 2" xfId="1776"/>
    <cellStyle name="40% - Accent5 7 2 2" xfId="3462"/>
    <cellStyle name="40% - Accent5 7 2 2 2" xfId="6128"/>
    <cellStyle name="40% - Accent5 7 2 2 2 2" xfId="11934"/>
    <cellStyle name="40% - Accent5 7 2 2 2 3" xfId="9015"/>
    <cellStyle name="40% - Accent5 7 2 2 3" xfId="10470"/>
    <cellStyle name="40% - Accent5 7 2 2 4" xfId="7571"/>
    <cellStyle name="40% - Accent5 7 2 2 5" xfId="4685"/>
    <cellStyle name="40% - Accent5 7 2 3" xfId="5534"/>
    <cellStyle name="40% - Accent5 7 2 3 2" xfId="11340"/>
    <cellStyle name="40% - Accent5 7 2 3 3" xfId="8421"/>
    <cellStyle name="40% - Accent5 7 2 4" xfId="9870"/>
    <cellStyle name="40% - Accent5 7 2 5" xfId="6977"/>
    <cellStyle name="40% - Accent5 7 2 6" xfId="4091"/>
    <cellStyle name="40% - Accent5 7 2 7" xfId="2674"/>
    <cellStyle name="40% - Accent5 7 3" xfId="2233"/>
    <cellStyle name="40% - Accent5 7 3 2" xfId="3354"/>
    <cellStyle name="40% - Accent5 7 3 2 2" xfId="6020"/>
    <cellStyle name="40% - Accent5 7 3 2 2 2" xfId="11826"/>
    <cellStyle name="40% - Accent5 7 3 2 2 3" xfId="8907"/>
    <cellStyle name="40% - Accent5 7 3 2 3" xfId="10362"/>
    <cellStyle name="40% - Accent5 7 3 2 4" xfId="7463"/>
    <cellStyle name="40% - Accent5 7 3 2 5" xfId="4577"/>
    <cellStyle name="40% - Accent5 7 3 3" xfId="5426"/>
    <cellStyle name="40% - Accent5 7 3 3 2" xfId="11232"/>
    <cellStyle name="40% - Accent5 7 3 3 3" xfId="8313"/>
    <cellStyle name="40% - Accent5 7 3 4" xfId="9762"/>
    <cellStyle name="40% - Accent5 7 3 5" xfId="6869"/>
    <cellStyle name="40% - Accent5 7 3 6" xfId="3983"/>
    <cellStyle name="40% - Accent5 7 3 7" xfId="2548"/>
    <cellStyle name="40% - Accent5 7 4" xfId="3179"/>
    <cellStyle name="40% - Accent5 7 4 2" xfId="5845"/>
    <cellStyle name="40% - Accent5 7 4 2 2" xfId="11651"/>
    <cellStyle name="40% - Accent5 7 4 2 3" xfId="8732"/>
    <cellStyle name="40% - Accent5 7 4 3" xfId="10187"/>
    <cellStyle name="40% - Accent5 7 4 4" xfId="7288"/>
    <cellStyle name="40% - Accent5 7 4 5" xfId="4402"/>
    <cellStyle name="40% - Accent5 7 5" xfId="4965"/>
    <cellStyle name="40% - Accent5 7 5 2" xfId="6408"/>
    <cellStyle name="40% - Accent5 7 5 2 2" xfId="12215"/>
    <cellStyle name="40% - Accent5 7 5 2 3" xfId="9296"/>
    <cellStyle name="40% - Accent5 7 5 3" xfId="10771"/>
    <cellStyle name="40% - Accent5 7 5 4" xfId="7852"/>
    <cellStyle name="40% - Accent5 7 6" xfId="5251"/>
    <cellStyle name="40% - Accent5 7 6 2" xfId="11057"/>
    <cellStyle name="40% - Accent5 7 6 3" xfId="8138"/>
    <cellStyle name="40% - Accent5 7 7" xfId="9587"/>
    <cellStyle name="40% - Accent5 7 8" xfId="6694"/>
    <cellStyle name="40% - Accent5 7 9" xfId="3808"/>
    <cellStyle name="40% - Accent5 8" xfId="1563"/>
    <cellStyle name="40% - Accent5 8 2" xfId="2112"/>
    <cellStyle name="40% - Accent5 8 2 2" xfId="3389"/>
    <cellStyle name="40% - Accent5 8 2 2 2" xfId="6055"/>
    <cellStyle name="40% - Accent5 8 2 2 2 2" xfId="11861"/>
    <cellStyle name="40% - Accent5 8 2 2 2 3" xfId="8942"/>
    <cellStyle name="40% - Accent5 8 2 2 3" xfId="10397"/>
    <cellStyle name="40% - Accent5 8 2 2 4" xfId="7498"/>
    <cellStyle name="40% - Accent5 8 2 2 5" xfId="4612"/>
    <cellStyle name="40% - Accent5 8 2 3" xfId="5461"/>
    <cellStyle name="40% - Accent5 8 2 3 2" xfId="11267"/>
    <cellStyle name="40% - Accent5 8 2 3 3" xfId="8348"/>
    <cellStyle name="40% - Accent5 8 2 4" xfId="9797"/>
    <cellStyle name="40% - Accent5 8 2 5" xfId="6904"/>
    <cellStyle name="40% - Accent5 8 2 6" xfId="4018"/>
    <cellStyle name="40% - Accent5 8 2 7" xfId="2583"/>
    <cellStyle name="40% - Accent5 8 3" xfId="3214"/>
    <cellStyle name="40% - Accent5 8 3 2" xfId="5880"/>
    <cellStyle name="40% - Accent5 8 3 2 2" xfId="11686"/>
    <cellStyle name="40% - Accent5 8 3 2 3" xfId="8767"/>
    <cellStyle name="40% - Accent5 8 3 3" xfId="10222"/>
    <cellStyle name="40% - Accent5 8 3 4" xfId="7323"/>
    <cellStyle name="40% - Accent5 8 3 5" xfId="4437"/>
    <cellStyle name="40% - Accent5 8 4" xfId="5286"/>
    <cellStyle name="40% - Accent5 8 4 2" xfId="11092"/>
    <cellStyle name="40% - Accent5 8 4 3" xfId="8173"/>
    <cellStyle name="40% - Accent5 8 5" xfId="9622"/>
    <cellStyle name="40% - Accent5 8 6" xfId="6729"/>
    <cellStyle name="40% - Accent5 8 7" xfId="3843"/>
    <cellStyle name="40% - Accent5 8 8" xfId="2407"/>
    <cellStyle name="40% - Accent5 9" xfId="2013"/>
    <cellStyle name="40% - Accent5 9 2" xfId="3457"/>
    <cellStyle name="40% - Accent5 9 2 2" xfId="6123"/>
    <cellStyle name="40% - Accent5 9 2 2 2" xfId="11929"/>
    <cellStyle name="40% - Accent5 9 2 2 3" xfId="9010"/>
    <cellStyle name="40% - Accent5 9 2 3" xfId="10465"/>
    <cellStyle name="40% - Accent5 9 2 4" xfId="7566"/>
    <cellStyle name="40% - Accent5 9 2 5" xfId="4680"/>
    <cellStyle name="40% - Accent5 9 3" xfId="5529"/>
    <cellStyle name="40% - Accent5 9 3 2" xfId="11335"/>
    <cellStyle name="40% - Accent5 9 3 3" xfId="8416"/>
    <cellStyle name="40% - Accent5 9 4" xfId="9865"/>
    <cellStyle name="40% - Accent5 9 5" xfId="6972"/>
    <cellStyle name="40% - Accent5 9 6" xfId="4086"/>
    <cellStyle name="40% - Accent5 9 7" xfId="2667"/>
    <cellStyle name="40% - Accent6" xfId="44" builtinId="51" customBuiltin="1"/>
    <cellStyle name="40% - Accent6 10" xfId="2461"/>
    <cellStyle name="40% - Accent6 10 2" xfId="3267"/>
    <cellStyle name="40% - Accent6 10 2 2" xfId="5933"/>
    <cellStyle name="40% - Accent6 10 2 2 2" xfId="11739"/>
    <cellStyle name="40% - Accent6 10 2 2 3" xfId="8820"/>
    <cellStyle name="40% - Accent6 10 2 3" xfId="10275"/>
    <cellStyle name="40% - Accent6 10 2 4" xfId="7376"/>
    <cellStyle name="40% - Accent6 10 2 5" xfId="4490"/>
    <cellStyle name="40% - Accent6 10 3" xfId="5339"/>
    <cellStyle name="40% - Accent6 10 3 2" xfId="11145"/>
    <cellStyle name="40% - Accent6 10 3 3" xfId="8226"/>
    <cellStyle name="40% - Accent6 10 4" xfId="9675"/>
    <cellStyle name="40% - Accent6 10 5" xfId="6782"/>
    <cellStyle name="40% - Accent6 10 6" xfId="3896"/>
    <cellStyle name="40% - Accent6 11" xfId="3044"/>
    <cellStyle name="40% - Accent6 11 2" xfId="3660"/>
    <cellStyle name="40% - Accent6 11 2 2" xfId="6306"/>
    <cellStyle name="40% - Accent6 11 2 2 2" xfId="12112"/>
    <cellStyle name="40% - Accent6 11 2 2 3" xfId="9193"/>
    <cellStyle name="40% - Accent6 11 2 3" xfId="10668"/>
    <cellStyle name="40% - Accent6 11 2 4" xfId="7749"/>
    <cellStyle name="40% - Accent6 11 2 5" xfId="4863"/>
    <cellStyle name="40% - Accent6 11 3" xfId="5712"/>
    <cellStyle name="40% - Accent6 11 3 2" xfId="11518"/>
    <cellStyle name="40% - Accent6 11 3 3" xfId="8599"/>
    <cellStyle name="40% - Accent6 11 4" xfId="10050"/>
    <cellStyle name="40% - Accent6 11 5" xfId="7155"/>
    <cellStyle name="40% - Accent6 11 6" xfId="4269"/>
    <cellStyle name="40% - Accent6 12" xfId="3092"/>
    <cellStyle name="40% - Accent6 12 2" xfId="5758"/>
    <cellStyle name="40% - Accent6 12 2 2" xfId="11564"/>
    <cellStyle name="40% - Accent6 12 2 3" xfId="8645"/>
    <cellStyle name="40% - Accent6 12 3" xfId="10100"/>
    <cellStyle name="40% - Accent6 12 4" xfId="7201"/>
    <cellStyle name="40% - Accent6 12 5" xfId="4315"/>
    <cellStyle name="40% - Accent6 13" xfId="3674"/>
    <cellStyle name="40% - Accent6 13 2" xfId="6325"/>
    <cellStyle name="40% - Accent6 13 2 2" xfId="12131"/>
    <cellStyle name="40% - Accent6 13 2 3" xfId="9212"/>
    <cellStyle name="40% - Accent6 13 3" xfId="10687"/>
    <cellStyle name="40% - Accent6 13 4" xfId="7768"/>
    <cellStyle name="40% - Accent6 13 5" xfId="4881"/>
    <cellStyle name="40% - Accent6 14" xfId="4966"/>
    <cellStyle name="40% - Accent6 14 2" xfId="6409"/>
    <cellStyle name="40% - Accent6 14 2 2" xfId="12216"/>
    <cellStyle name="40% - Accent6 14 2 3" xfId="9297"/>
    <cellStyle name="40% - Accent6 14 3" xfId="10772"/>
    <cellStyle name="40% - Accent6 14 4" xfId="7853"/>
    <cellStyle name="40% - Accent6 15" xfId="5164"/>
    <cellStyle name="40% - Accent6 15 2" xfId="10970"/>
    <cellStyle name="40% - Accent6 15 3" xfId="8051"/>
    <cellStyle name="40% - Accent6 16" xfId="9500"/>
    <cellStyle name="40% - Accent6 17" xfId="6607"/>
    <cellStyle name="40% - Accent6 18" xfId="3721"/>
    <cellStyle name="40% - Accent6 19" xfId="12407"/>
    <cellStyle name="40% - Accent6 2" xfId="220"/>
    <cellStyle name="40% - Accent6 2 2" xfId="351"/>
    <cellStyle name="40% - Accent6 2 2 2" xfId="682"/>
    <cellStyle name="40% - Accent6 2 2 2 2" xfId="2676"/>
    <cellStyle name="40% - Accent6 2 3" xfId="736"/>
    <cellStyle name="40% - Accent6 2 3 2" xfId="12529"/>
    <cellStyle name="40% - Accent6 2 4" xfId="738"/>
    <cellStyle name="40% - Accent6 20" xfId="12424"/>
    <cellStyle name="40% - Accent6 21" xfId="12438"/>
    <cellStyle name="40% - Accent6 22" xfId="12455"/>
    <cellStyle name="40% - Accent6 23" xfId="12475"/>
    <cellStyle name="40% - Accent6 24" xfId="12489"/>
    <cellStyle name="40% - Accent6 25" xfId="12512"/>
    <cellStyle name="40% - Accent6 26" xfId="2281"/>
    <cellStyle name="40% - Accent6 3" xfId="221"/>
    <cellStyle name="40% - Accent6 3 10" xfId="2300"/>
    <cellStyle name="40% - Accent6 3 2" xfId="291"/>
    <cellStyle name="40% - Accent6 3 2 2" xfId="1603"/>
    <cellStyle name="40% - Accent6 3 2 2 2" xfId="2165"/>
    <cellStyle name="40% - Accent6 3 2 2 2 2" xfId="11936"/>
    <cellStyle name="40% - Accent6 3 2 2 2 3" xfId="9017"/>
    <cellStyle name="40% - Accent6 3 2 2 2 4" xfId="6130"/>
    <cellStyle name="40% - Accent6 3 2 2 3" xfId="10472"/>
    <cellStyle name="40% - Accent6 3 2 2 4" xfId="7573"/>
    <cellStyle name="40% - Accent6 3 2 2 5" xfId="4687"/>
    <cellStyle name="40% - Accent6 3 2 2 6" xfId="3464"/>
    <cellStyle name="40% - Accent6 3 2 3" xfId="1514"/>
    <cellStyle name="40% - Accent6 3 2 3 2" xfId="6410"/>
    <cellStyle name="40% - Accent6 3 2 3 2 2" xfId="12217"/>
    <cellStyle name="40% - Accent6 3 2 3 2 3" xfId="9298"/>
    <cellStyle name="40% - Accent6 3 2 3 3" xfId="10773"/>
    <cellStyle name="40% - Accent6 3 2 3 4" xfId="7854"/>
    <cellStyle name="40% - Accent6 3 2 3 5" xfId="4967"/>
    <cellStyle name="40% - Accent6 3 2 4" xfId="5536"/>
    <cellStyle name="40% - Accent6 3 2 4 2" xfId="11342"/>
    <cellStyle name="40% - Accent6 3 2 4 3" xfId="8423"/>
    <cellStyle name="40% - Accent6 3 2 5" xfId="9872"/>
    <cellStyle name="40% - Accent6 3 2 6" xfId="6979"/>
    <cellStyle name="40% - Accent6 3 2 7" xfId="4093"/>
    <cellStyle name="40% - Accent6 3 2 8" xfId="2678"/>
    <cellStyle name="40% - Accent6 3 3" xfId="737"/>
    <cellStyle name="40% - Accent6 3 3 2" xfId="2677"/>
    <cellStyle name="40% - Accent6 3 4" xfId="2480"/>
    <cellStyle name="40% - Accent6 3 4 2" xfId="3286"/>
    <cellStyle name="40% - Accent6 3 4 2 2" xfId="5952"/>
    <cellStyle name="40% - Accent6 3 4 2 2 2" xfId="11758"/>
    <cellStyle name="40% - Accent6 3 4 2 2 3" xfId="8839"/>
    <cellStyle name="40% - Accent6 3 4 2 3" xfId="10294"/>
    <cellStyle name="40% - Accent6 3 4 2 4" xfId="7395"/>
    <cellStyle name="40% - Accent6 3 4 2 5" xfId="4509"/>
    <cellStyle name="40% - Accent6 3 4 3" xfId="5358"/>
    <cellStyle name="40% - Accent6 3 4 3 2" xfId="11164"/>
    <cellStyle name="40% - Accent6 3 4 3 3" xfId="8245"/>
    <cellStyle name="40% - Accent6 3 4 4" xfId="9694"/>
    <cellStyle name="40% - Accent6 3 4 5" xfId="6801"/>
    <cellStyle name="40% - Accent6 3 4 6" xfId="3915"/>
    <cellStyle name="40% - Accent6 3 5" xfId="3111"/>
    <cellStyle name="40% - Accent6 3 5 2" xfId="5777"/>
    <cellStyle name="40% - Accent6 3 5 2 2" xfId="11583"/>
    <cellStyle name="40% - Accent6 3 5 2 3" xfId="8664"/>
    <cellStyle name="40% - Accent6 3 5 3" xfId="10119"/>
    <cellStyle name="40% - Accent6 3 5 4" xfId="7220"/>
    <cellStyle name="40% - Accent6 3 5 5" xfId="4334"/>
    <cellStyle name="40% - Accent6 3 6" xfId="5183"/>
    <cellStyle name="40% - Accent6 3 6 2" xfId="10989"/>
    <cellStyle name="40% - Accent6 3 6 3" xfId="8070"/>
    <cellStyle name="40% - Accent6 3 7" xfId="9519"/>
    <cellStyle name="40% - Accent6 3 8" xfId="6626"/>
    <cellStyle name="40% - Accent6 3 9" xfId="3740"/>
    <cellStyle name="40% - Accent6 4" xfId="222"/>
    <cellStyle name="40% - Accent6 4 10" xfId="2321"/>
    <cellStyle name="40% - Accent6 4 2" xfId="1527"/>
    <cellStyle name="40% - Accent6 4 2 2" xfId="1624"/>
    <cellStyle name="40% - Accent6 4 2 2 2" xfId="2186"/>
    <cellStyle name="40% - Accent6 4 2 2 2 2" xfId="11937"/>
    <cellStyle name="40% - Accent6 4 2 2 2 3" xfId="9018"/>
    <cellStyle name="40% - Accent6 4 2 2 2 4" xfId="6131"/>
    <cellStyle name="40% - Accent6 4 2 2 3" xfId="10473"/>
    <cellStyle name="40% - Accent6 4 2 2 4" xfId="7574"/>
    <cellStyle name="40% - Accent6 4 2 2 5" xfId="4688"/>
    <cellStyle name="40% - Accent6 4 2 2 6" xfId="3465"/>
    <cellStyle name="40% - Accent6 4 2 3" xfId="2073"/>
    <cellStyle name="40% - Accent6 4 2 3 2" xfId="11343"/>
    <cellStyle name="40% - Accent6 4 2 3 3" xfId="8424"/>
    <cellStyle name="40% - Accent6 4 2 3 4" xfId="5537"/>
    <cellStyle name="40% - Accent6 4 2 4" xfId="9873"/>
    <cellStyle name="40% - Accent6 4 2 5" xfId="6980"/>
    <cellStyle name="40% - Accent6 4 2 6" xfId="4094"/>
    <cellStyle name="40% - Accent6 4 2 7" xfId="2679"/>
    <cellStyle name="40% - Accent6 4 3" xfId="2501"/>
    <cellStyle name="40% - Accent6 4 3 2" xfId="3307"/>
    <cellStyle name="40% - Accent6 4 3 2 2" xfId="5973"/>
    <cellStyle name="40% - Accent6 4 3 2 2 2" xfId="11779"/>
    <cellStyle name="40% - Accent6 4 3 2 2 3" xfId="8860"/>
    <cellStyle name="40% - Accent6 4 3 2 3" xfId="10315"/>
    <cellStyle name="40% - Accent6 4 3 2 4" xfId="7416"/>
    <cellStyle name="40% - Accent6 4 3 2 5" xfId="4530"/>
    <cellStyle name="40% - Accent6 4 3 3" xfId="5379"/>
    <cellStyle name="40% - Accent6 4 3 3 2" xfId="11185"/>
    <cellStyle name="40% - Accent6 4 3 3 3" xfId="8266"/>
    <cellStyle name="40% - Accent6 4 3 4" xfId="9715"/>
    <cellStyle name="40% - Accent6 4 3 5" xfId="6822"/>
    <cellStyle name="40% - Accent6 4 3 6" xfId="3936"/>
    <cellStyle name="40% - Accent6 4 4" xfId="3132"/>
    <cellStyle name="40% - Accent6 4 4 2" xfId="5798"/>
    <cellStyle name="40% - Accent6 4 4 2 2" xfId="11604"/>
    <cellStyle name="40% - Accent6 4 4 2 3" xfId="8685"/>
    <cellStyle name="40% - Accent6 4 4 3" xfId="10140"/>
    <cellStyle name="40% - Accent6 4 4 4" xfId="7241"/>
    <cellStyle name="40% - Accent6 4 4 5" xfId="4355"/>
    <cellStyle name="40% - Accent6 4 5" xfId="4968"/>
    <cellStyle name="40% - Accent6 4 5 2" xfId="6411"/>
    <cellStyle name="40% - Accent6 4 5 2 2" xfId="12218"/>
    <cellStyle name="40% - Accent6 4 5 2 3" xfId="9299"/>
    <cellStyle name="40% - Accent6 4 5 3" xfId="10774"/>
    <cellStyle name="40% - Accent6 4 5 4" xfId="7855"/>
    <cellStyle name="40% - Accent6 4 6" xfId="5204"/>
    <cellStyle name="40% - Accent6 4 6 2" xfId="11010"/>
    <cellStyle name="40% - Accent6 4 6 3" xfId="8091"/>
    <cellStyle name="40% - Accent6 4 7" xfId="9540"/>
    <cellStyle name="40% - Accent6 4 8" xfId="6647"/>
    <cellStyle name="40% - Accent6 4 9" xfId="3761"/>
    <cellStyle name="40% - Accent6 5" xfId="223"/>
    <cellStyle name="40% - Accent6 5 10" xfId="2336"/>
    <cellStyle name="40% - Accent6 5 2" xfId="1540"/>
    <cellStyle name="40% - Accent6 5 2 2" xfId="1639"/>
    <cellStyle name="40% - Accent6 5 2 2 2" xfId="2201"/>
    <cellStyle name="40% - Accent6 5 2 2 2 2" xfId="11938"/>
    <cellStyle name="40% - Accent6 5 2 2 2 3" xfId="9019"/>
    <cellStyle name="40% - Accent6 5 2 2 2 4" xfId="6132"/>
    <cellStyle name="40% - Accent6 5 2 2 3" xfId="10474"/>
    <cellStyle name="40% - Accent6 5 2 2 4" xfId="7575"/>
    <cellStyle name="40% - Accent6 5 2 2 5" xfId="4689"/>
    <cellStyle name="40% - Accent6 5 2 2 6" xfId="3466"/>
    <cellStyle name="40% - Accent6 5 2 3" xfId="2088"/>
    <cellStyle name="40% - Accent6 5 2 3 2" xfId="11344"/>
    <cellStyle name="40% - Accent6 5 2 3 3" xfId="8425"/>
    <cellStyle name="40% - Accent6 5 2 3 4" xfId="5538"/>
    <cellStyle name="40% - Accent6 5 2 4" xfId="9874"/>
    <cellStyle name="40% - Accent6 5 2 5" xfId="6981"/>
    <cellStyle name="40% - Accent6 5 2 6" xfId="4095"/>
    <cellStyle name="40% - Accent6 5 2 7" xfId="2680"/>
    <cellStyle name="40% - Accent6 5 3" xfId="2516"/>
    <cellStyle name="40% - Accent6 5 3 2" xfId="3322"/>
    <cellStyle name="40% - Accent6 5 3 2 2" xfId="5988"/>
    <cellStyle name="40% - Accent6 5 3 2 2 2" xfId="11794"/>
    <cellStyle name="40% - Accent6 5 3 2 2 3" xfId="8875"/>
    <cellStyle name="40% - Accent6 5 3 2 3" xfId="10330"/>
    <cellStyle name="40% - Accent6 5 3 2 4" xfId="7431"/>
    <cellStyle name="40% - Accent6 5 3 2 5" xfId="4545"/>
    <cellStyle name="40% - Accent6 5 3 3" xfId="5394"/>
    <cellStyle name="40% - Accent6 5 3 3 2" xfId="11200"/>
    <cellStyle name="40% - Accent6 5 3 3 3" xfId="8281"/>
    <cellStyle name="40% - Accent6 5 3 4" xfId="9730"/>
    <cellStyle name="40% - Accent6 5 3 5" xfId="6837"/>
    <cellStyle name="40% - Accent6 5 3 6" xfId="3951"/>
    <cellStyle name="40% - Accent6 5 4" xfId="3147"/>
    <cellStyle name="40% - Accent6 5 4 2" xfId="5813"/>
    <cellStyle name="40% - Accent6 5 4 2 2" xfId="11619"/>
    <cellStyle name="40% - Accent6 5 4 2 3" xfId="8700"/>
    <cellStyle name="40% - Accent6 5 4 3" xfId="10155"/>
    <cellStyle name="40% - Accent6 5 4 4" xfId="7256"/>
    <cellStyle name="40% - Accent6 5 4 5" xfId="4370"/>
    <cellStyle name="40% - Accent6 5 5" xfId="4969"/>
    <cellStyle name="40% - Accent6 5 5 2" xfId="6412"/>
    <cellStyle name="40% - Accent6 5 5 2 2" xfId="12219"/>
    <cellStyle name="40% - Accent6 5 5 2 3" xfId="9300"/>
    <cellStyle name="40% - Accent6 5 5 3" xfId="10775"/>
    <cellStyle name="40% - Accent6 5 5 4" xfId="7856"/>
    <cellStyle name="40% - Accent6 5 6" xfId="5219"/>
    <cellStyle name="40% - Accent6 5 6 2" xfId="11025"/>
    <cellStyle name="40% - Accent6 5 6 3" xfId="8106"/>
    <cellStyle name="40% - Accent6 5 7" xfId="9555"/>
    <cellStyle name="40% - Accent6 5 8" xfId="6662"/>
    <cellStyle name="40% - Accent6 5 9" xfId="3776"/>
    <cellStyle name="40% - Accent6 6" xfId="219"/>
    <cellStyle name="40% - Accent6 6 10" xfId="2350"/>
    <cellStyle name="40% - Accent6 6 2" xfId="1553"/>
    <cellStyle name="40% - Accent6 6 2 2" xfId="1653"/>
    <cellStyle name="40% - Accent6 6 2 2 2" xfId="2215"/>
    <cellStyle name="40% - Accent6 6 2 2 2 2" xfId="11939"/>
    <cellStyle name="40% - Accent6 6 2 2 2 3" xfId="9020"/>
    <cellStyle name="40% - Accent6 6 2 2 2 4" xfId="6133"/>
    <cellStyle name="40% - Accent6 6 2 2 3" xfId="10475"/>
    <cellStyle name="40% - Accent6 6 2 2 4" xfId="7576"/>
    <cellStyle name="40% - Accent6 6 2 2 5" xfId="4690"/>
    <cellStyle name="40% - Accent6 6 2 2 6" xfId="3467"/>
    <cellStyle name="40% - Accent6 6 2 3" xfId="2102"/>
    <cellStyle name="40% - Accent6 6 2 3 2" xfId="11345"/>
    <cellStyle name="40% - Accent6 6 2 3 3" xfId="8426"/>
    <cellStyle name="40% - Accent6 6 2 3 4" xfId="5539"/>
    <cellStyle name="40% - Accent6 6 2 4" xfId="9875"/>
    <cellStyle name="40% - Accent6 6 2 5" xfId="6982"/>
    <cellStyle name="40% - Accent6 6 2 6" xfId="4096"/>
    <cellStyle name="40% - Accent6 6 2 7" xfId="2681"/>
    <cellStyle name="40% - Accent6 6 3" xfId="2530"/>
    <cellStyle name="40% - Accent6 6 3 2" xfId="3336"/>
    <cellStyle name="40% - Accent6 6 3 2 2" xfId="6002"/>
    <cellStyle name="40% - Accent6 6 3 2 2 2" xfId="11808"/>
    <cellStyle name="40% - Accent6 6 3 2 2 3" xfId="8889"/>
    <cellStyle name="40% - Accent6 6 3 2 3" xfId="10344"/>
    <cellStyle name="40% - Accent6 6 3 2 4" xfId="7445"/>
    <cellStyle name="40% - Accent6 6 3 2 5" xfId="4559"/>
    <cellStyle name="40% - Accent6 6 3 3" xfId="5408"/>
    <cellStyle name="40% - Accent6 6 3 3 2" xfId="11214"/>
    <cellStyle name="40% - Accent6 6 3 3 3" xfId="8295"/>
    <cellStyle name="40% - Accent6 6 3 4" xfId="9744"/>
    <cellStyle name="40% - Accent6 6 3 5" xfId="6851"/>
    <cellStyle name="40% - Accent6 6 3 6" xfId="3965"/>
    <cellStyle name="40% - Accent6 6 4" xfId="3161"/>
    <cellStyle name="40% - Accent6 6 4 2" xfId="5827"/>
    <cellStyle name="40% - Accent6 6 4 2 2" xfId="11633"/>
    <cellStyle name="40% - Accent6 6 4 2 3" xfId="8714"/>
    <cellStyle name="40% - Accent6 6 4 3" xfId="10169"/>
    <cellStyle name="40% - Accent6 6 4 4" xfId="7270"/>
    <cellStyle name="40% - Accent6 6 4 5" xfId="4384"/>
    <cellStyle name="40% - Accent6 6 5" xfId="4970"/>
    <cellStyle name="40% - Accent6 6 5 2" xfId="6413"/>
    <cellStyle name="40% - Accent6 6 5 2 2" xfId="12220"/>
    <cellStyle name="40% - Accent6 6 5 2 3" xfId="9301"/>
    <cellStyle name="40% - Accent6 6 5 3" xfId="10776"/>
    <cellStyle name="40% - Accent6 6 5 4" xfId="7857"/>
    <cellStyle name="40% - Accent6 6 6" xfId="5233"/>
    <cellStyle name="40% - Accent6 6 6 2" xfId="11039"/>
    <cellStyle name="40% - Accent6 6 6 3" xfId="8120"/>
    <cellStyle name="40% - Accent6 6 7" xfId="9569"/>
    <cellStyle name="40% - Accent6 6 8" xfId="6676"/>
    <cellStyle name="40% - Accent6 6 9" xfId="3790"/>
    <cellStyle name="40% - Accent6 7" xfId="1670"/>
    <cellStyle name="40% - Accent6 7 10" xfId="2370"/>
    <cellStyle name="40% - Accent6 7 2" xfId="1778"/>
    <cellStyle name="40% - Accent6 7 2 2" xfId="3468"/>
    <cellStyle name="40% - Accent6 7 2 2 2" xfId="6134"/>
    <cellStyle name="40% - Accent6 7 2 2 2 2" xfId="11940"/>
    <cellStyle name="40% - Accent6 7 2 2 2 3" xfId="9021"/>
    <cellStyle name="40% - Accent6 7 2 2 3" xfId="10476"/>
    <cellStyle name="40% - Accent6 7 2 2 4" xfId="7577"/>
    <cellStyle name="40% - Accent6 7 2 2 5" xfId="4691"/>
    <cellStyle name="40% - Accent6 7 2 3" xfId="5540"/>
    <cellStyle name="40% - Accent6 7 2 3 2" xfId="11346"/>
    <cellStyle name="40% - Accent6 7 2 3 3" xfId="8427"/>
    <cellStyle name="40% - Accent6 7 2 4" xfId="9876"/>
    <cellStyle name="40% - Accent6 7 2 5" xfId="6983"/>
    <cellStyle name="40% - Accent6 7 2 6" xfId="4097"/>
    <cellStyle name="40% - Accent6 7 2 7" xfId="2682"/>
    <cellStyle name="40% - Accent6 7 3" xfId="2235"/>
    <cellStyle name="40% - Accent6 7 3 2" xfId="3356"/>
    <cellStyle name="40% - Accent6 7 3 2 2" xfId="6022"/>
    <cellStyle name="40% - Accent6 7 3 2 2 2" xfId="11828"/>
    <cellStyle name="40% - Accent6 7 3 2 2 3" xfId="8909"/>
    <cellStyle name="40% - Accent6 7 3 2 3" xfId="10364"/>
    <cellStyle name="40% - Accent6 7 3 2 4" xfId="7465"/>
    <cellStyle name="40% - Accent6 7 3 2 5" xfId="4579"/>
    <cellStyle name="40% - Accent6 7 3 3" xfId="5428"/>
    <cellStyle name="40% - Accent6 7 3 3 2" xfId="11234"/>
    <cellStyle name="40% - Accent6 7 3 3 3" xfId="8315"/>
    <cellStyle name="40% - Accent6 7 3 4" xfId="9764"/>
    <cellStyle name="40% - Accent6 7 3 5" xfId="6871"/>
    <cellStyle name="40% - Accent6 7 3 6" xfId="3985"/>
    <cellStyle name="40% - Accent6 7 3 7" xfId="2550"/>
    <cellStyle name="40% - Accent6 7 4" xfId="3181"/>
    <cellStyle name="40% - Accent6 7 4 2" xfId="5847"/>
    <cellStyle name="40% - Accent6 7 4 2 2" xfId="11653"/>
    <cellStyle name="40% - Accent6 7 4 2 3" xfId="8734"/>
    <cellStyle name="40% - Accent6 7 4 3" xfId="10189"/>
    <cellStyle name="40% - Accent6 7 4 4" xfId="7290"/>
    <cellStyle name="40% - Accent6 7 4 5" xfId="4404"/>
    <cellStyle name="40% - Accent6 7 5" xfId="4971"/>
    <cellStyle name="40% - Accent6 7 5 2" xfId="6414"/>
    <cellStyle name="40% - Accent6 7 5 2 2" xfId="12221"/>
    <cellStyle name="40% - Accent6 7 5 2 3" xfId="9302"/>
    <cellStyle name="40% - Accent6 7 5 3" xfId="10777"/>
    <cellStyle name="40% - Accent6 7 5 4" xfId="7858"/>
    <cellStyle name="40% - Accent6 7 6" xfId="5253"/>
    <cellStyle name="40% - Accent6 7 6 2" xfId="11059"/>
    <cellStyle name="40% - Accent6 7 6 3" xfId="8140"/>
    <cellStyle name="40% - Accent6 7 7" xfId="9589"/>
    <cellStyle name="40% - Accent6 7 8" xfId="6696"/>
    <cellStyle name="40% - Accent6 7 9" xfId="3810"/>
    <cellStyle name="40% - Accent6 8" xfId="1565"/>
    <cellStyle name="40% - Accent6 8 2" xfId="2114"/>
    <cellStyle name="40% - Accent6 8 2 2" xfId="3392"/>
    <cellStyle name="40% - Accent6 8 2 2 2" xfId="6058"/>
    <cellStyle name="40% - Accent6 8 2 2 2 2" xfId="11864"/>
    <cellStyle name="40% - Accent6 8 2 2 2 3" xfId="8945"/>
    <cellStyle name="40% - Accent6 8 2 2 3" xfId="10400"/>
    <cellStyle name="40% - Accent6 8 2 2 4" xfId="7501"/>
    <cellStyle name="40% - Accent6 8 2 2 5" xfId="4615"/>
    <cellStyle name="40% - Accent6 8 2 3" xfId="5464"/>
    <cellStyle name="40% - Accent6 8 2 3 2" xfId="11270"/>
    <cellStyle name="40% - Accent6 8 2 3 3" xfId="8351"/>
    <cellStyle name="40% - Accent6 8 2 4" xfId="9800"/>
    <cellStyle name="40% - Accent6 8 2 5" xfId="6907"/>
    <cellStyle name="40% - Accent6 8 2 6" xfId="4021"/>
    <cellStyle name="40% - Accent6 8 2 7" xfId="2586"/>
    <cellStyle name="40% - Accent6 8 3" xfId="3217"/>
    <cellStyle name="40% - Accent6 8 3 2" xfId="5883"/>
    <cellStyle name="40% - Accent6 8 3 2 2" xfId="11689"/>
    <cellStyle name="40% - Accent6 8 3 2 3" xfId="8770"/>
    <cellStyle name="40% - Accent6 8 3 3" xfId="10225"/>
    <cellStyle name="40% - Accent6 8 3 4" xfId="7326"/>
    <cellStyle name="40% - Accent6 8 3 5" xfId="4440"/>
    <cellStyle name="40% - Accent6 8 4" xfId="5289"/>
    <cellStyle name="40% - Accent6 8 4 2" xfId="11095"/>
    <cellStyle name="40% - Accent6 8 4 3" xfId="8176"/>
    <cellStyle name="40% - Accent6 8 5" xfId="9625"/>
    <cellStyle name="40% - Accent6 8 6" xfId="6732"/>
    <cellStyle name="40% - Accent6 8 7" xfId="3846"/>
    <cellStyle name="40% - Accent6 8 8" xfId="2410"/>
    <cellStyle name="40% - Accent6 9" xfId="2015"/>
    <cellStyle name="40% - Accent6 9 2" xfId="3463"/>
    <cellStyle name="40% - Accent6 9 2 2" xfId="6129"/>
    <cellStyle name="40% - Accent6 9 2 2 2" xfId="11935"/>
    <cellStyle name="40% - Accent6 9 2 2 3" xfId="9016"/>
    <cellStyle name="40% - Accent6 9 2 3" xfId="10471"/>
    <cellStyle name="40% - Accent6 9 2 4" xfId="7572"/>
    <cellStyle name="40% - Accent6 9 2 5" xfId="4686"/>
    <cellStyle name="40% - Accent6 9 3" xfId="5535"/>
    <cellStyle name="40% - Accent6 9 3 2" xfId="11341"/>
    <cellStyle name="40% - Accent6 9 3 3" xfId="8422"/>
    <cellStyle name="40% - Accent6 9 4" xfId="9871"/>
    <cellStyle name="40% - Accent6 9 5" xfId="6978"/>
    <cellStyle name="40% - Accent6 9 6" xfId="4092"/>
    <cellStyle name="40% - Accent6 9 7" xfId="2675"/>
    <cellStyle name="60% - Accent1" xfId="25" builtinId="32" customBuiltin="1"/>
    <cellStyle name="60% - Accent1 2" xfId="224"/>
    <cellStyle name="60% - Accent1 2 2" xfId="352"/>
    <cellStyle name="60% - Accent1 2 2 2" xfId="294"/>
    <cellStyle name="60% - Accent1 2 2 2 2" xfId="2683"/>
    <cellStyle name="60% - Accent1 2 3" xfId="293"/>
    <cellStyle name="60% - Accent1 2 3 2" xfId="12530"/>
    <cellStyle name="60% - Accent1 2 4" xfId="295"/>
    <cellStyle name="60% - Accent1 3" xfId="292"/>
    <cellStyle name="60% - Accent1 3 2" xfId="735"/>
    <cellStyle name="60% - Accent2" xfId="29" builtinId="36" customBuiltin="1"/>
    <cellStyle name="60% - Accent2 2" xfId="225"/>
    <cellStyle name="60% - Accent2 2 2" xfId="353"/>
    <cellStyle name="60% - Accent2 2 2 2" xfId="734"/>
    <cellStyle name="60% - Accent2 2 2 2 2" xfId="2684"/>
    <cellStyle name="60% - Accent2 2 3" xfId="289"/>
    <cellStyle name="60% - Accent2 2 3 2" xfId="12531"/>
    <cellStyle name="60% - Accent2 2 4" xfId="290"/>
    <cellStyle name="60% - Accent2 3" xfId="732"/>
    <cellStyle name="60% - Accent2 3 2" xfId="733"/>
    <cellStyle name="60% - Accent3" xfId="33" builtinId="40" customBuiltin="1"/>
    <cellStyle name="60% - Accent3 2" xfId="226"/>
    <cellStyle name="60% - Accent3 2 2" xfId="354"/>
    <cellStyle name="60% - Accent3 2 2 2" xfId="730"/>
    <cellStyle name="60% - Accent3 2 2 2 2" xfId="2685"/>
    <cellStyle name="60% - Accent3 2 3" xfId="731"/>
    <cellStyle name="60% - Accent3 2 3 2" xfId="12532"/>
    <cellStyle name="60% - Accent3 2 4" xfId="288"/>
    <cellStyle name="60% - Accent3 3" xfId="287"/>
    <cellStyle name="60% - Accent3 3 2" xfId="728"/>
    <cellStyle name="60% - Accent4" xfId="37" builtinId="44" customBuiltin="1"/>
    <cellStyle name="60% - Accent4 2" xfId="227"/>
    <cellStyle name="60% - Accent4 2 2" xfId="355"/>
    <cellStyle name="60% - Accent4 2 2 2" xfId="281"/>
    <cellStyle name="60% - Accent4 2 2 2 2" xfId="2686"/>
    <cellStyle name="60% - Accent4 2 3" xfId="726"/>
    <cellStyle name="60% - Accent4 2 3 2" xfId="12533"/>
    <cellStyle name="60% - Accent4 2 4" xfId="729"/>
    <cellStyle name="60% - Accent4 3" xfId="727"/>
    <cellStyle name="60% - Accent4 3 2" xfId="285"/>
    <cellStyle name="60% - Accent5" xfId="41" builtinId="48" customBuiltin="1"/>
    <cellStyle name="60% - Accent5 2" xfId="228"/>
    <cellStyle name="60% - Accent5 2 2" xfId="356"/>
    <cellStyle name="60% - Accent5 2 2 2" xfId="724"/>
    <cellStyle name="60% - Accent5 2 2 2 2" xfId="2687"/>
    <cellStyle name="60% - Accent5 2 3" xfId="284"/>
    <cellStyle name="60% - Accent5 2 3 2" xfId="12534"/>
    <cellStyle name="60% - Accent5 2 4" xfId="725"/>
    <cellStyle name="60% - Accent5 3" xfId="283"/>
    <cellStyle name="60% - Accent5 3 2" xfId="681"/>
    <cellStyle name="60% - Accent6" xfId="45" builtinId="52" customBuiltin="1"/>
    <cellStyle name="60% - Accent6 2" xfId="229"/>
    <cellStyle name="60% - Accent6 2 2" xfId="357"/>
    <cellStyle name="60% - Accent6 2 2 2" xfId="282"/>
    <cellStyle name="60% - Accent6 2 2 2 2" xfId="2688"/>
    <cellStyle name="60% - Accent6 2 3" xfId="276"/>
    <cellStyle name="60% - Accent6 2 3 2" xfId="12535"/>
    <cellStyle name="60% - Accent6 2 4" xfId="723"/>
    <cellStyle name="60% - Accent6 3" xfId="765"/>
    <cellStyle name="60% - Accent6 3 2" xfId="763"/>
    <cellStyle name="Accent1" xfId="22" builtinId="29" customBuiltin="1"/>
    <cellStyle name="Accent1 2" xfId="230"/>
    <cellStyle name="Accent1 2 2" xfId="358"/>
    <cellStyle name="Accent1 2 2 2" xfId="280"/>
    <cellStyle name="Accent1 2 2 2 2" xfId="2689"/>
    <cellStyle name="Accent1 2 3" xfId="722"/>
    <cellStyle name="Accent1 2 3 2" xfId="12536"/>
    <cellStyle name="Accent1 2 4" xfId="760"/>
    <cellStyle name="Accent1 3" xfId="680"/>
    <cellStyle name="Accent1 3 2" xfId="721"/>
    <cellStyle name="Accent2" xfId="26" builtinId="33" customBuiltin="1"/>
    <cellStyle name="Accent2 2" xfId="231"/>
    <cellStyle name="Accent2 2 2" xfId="359"/>
    <cellStyle name="Accent2 2 2 2" xfId="279"/>
    <cellStyle name="Accent2 2 2 2 2" xfId="2690"/>
    <cellStyle name="Accent2 2 3" xfId="278"/>
    <cellStyle name="Accent2 2 3 2" xfId="12537"/>
    <cellStyle name="Accent2 2 4" xfId="679"/>
    <cellStyle name="Accent2 3" xfId="277"/>
    <cellStyle name="Accent2 3 2" xfId="271"/>
    <cellStyle name="Accent3" xfId="30" builtinId="37" customBuiltin="1"/>
    <cellStyle name="Accent3 2" xfId="232"/>
    <cellStyle name="Accent3 2 2" xfId="360"/>
    <cellStyle name="Accent3 2 2 2" xfId="274"/>
    <cellStyle name="Accent3 2 2 2 2" xfId="2691"/>
    <cellStyle name="Accent3 2 3" xfId="273"/>
    <cellStyle name="Accent3 2 3 2" xfId="12538"/>
    <cellStyle name="Accent3 2 4" xfId="275"/>
    <cellStyle name="Accent3 3" xfId="272"/>
    <cellStyle name="Accent3 3 2" xfId="266"/>
    <cellStyle name="Accent4" xfId="34" builtinId="41" customBuiltin="1"/>
    <cellStyle name="Accent4 2" xfId="233"/>
    <cellStyle name="Accent4 2 2" xfId="361"/>
    <cellStyle name="Accent4 2 2 2" xfId="269"/>
    <cellStyle name="Accent4 2 2 2 2" xfId="2692"/>
    <cellStyle name="Accent4 2 3" xfId="268"/>
    <cellStyle name="Accent4 2 3 2" xfId="12539"/>
    <cellStyle name="Accent4 2 4" xfId="270"/>
    <cellStyle name="Accent4 3" xfId="267"/>
    <cellStyle name="Accent4 3 2" xfId="321"/>
    <cellStyle name="Accent5" xfId="38" builtinId="45" customBuiltin="1"/>
    <cellStyle name="Accent5 2" xfId="234"/>
    <cellStyle name="Accent5 2 2" xfId="362"/>
    <cellStyle name="Accent5 2 2 2" xfId="323"/>
    <cellStyle name="Accent5 2 2 2 2" xfId="12540"/>
    <cellStyle name="Accent5 2 3" xfId="322"/>
    <cellStyle name="Accent6" xfId="42" builtinId="49" customBuiltin="1"/>
    <cellStyle name="Accent6 2" xfId="235"/>
    <cellStyle name="Accent6 2 2" xfId="363"/>
    <cellStyle name="Accent6 2 2 2" xfId="325"/>
    <cellStyle name="Accent6 2 2 2 2" xfId="2693"/>
    <cellStyle name="Accent6 2 3" xfId="326"/>
    <cellStyle name="Accent6 2 3 2" xfId="12541"/>
    <cellStyle name="Accent6 2 4" xfId="324"/>
    <cellStyle name="Accent6 3" xfId="327"/>
    <cellStyle name="Accent6 3 2" xfId="328"/>
    <cellStyle name="Bad" xfId="12" builtinId="27" customBuiltin="1"/>
    <cellStyle name="Bad 2" xfId="236"/>
    <cellStyle name="Bad 2 2" xfId="364"/>
    <cellStyle name="Bad 2 2 2" xfId="330"/>
    <cellStyle name="Bad 2 2 2 2" xfId="2694"/>
    <cellStyle name="Bad 2 3" xfId="331"/>
    <cellStyle name="Bad 2 3 2" xfId="12542"/>
    <cellStyle name="Bad 2 4" xfId="329"/>
    <cellStyle name="Bad 3" xfId="332"/>
    <cellStyle name="Bad 3 2" xfId="333"/>
    <cellStyle name="Basic" xfId="1788"/>
    <cellStyle name="Basic 2" xfId="12576"/>
    <cellStyle name="black" xfId="1789"/>
    <cellStyle name="black 2" xfId="12577"/>
    <cellStyle name="blu" xfId="1790"/>
    <cellStyle name="bot" xfId="1791"/>
    <cellStyle name="bot 2" xfId="12578"/>
    <cellStyle name="bottom" xfId="365"/>
    <cellStyle name="bottom 2" xfId="334"/>
    <cellStyle name="Bullet" xfId="1792"/>
    <cellStyle name="Bullet [0]" xfId="1793"/>
    <cellStyle name="Bullet [2]" xfId="1794"/>
    <cellStyle name="Bullet [4]" xfId="1795"/>
    <cellStyle name="c" xfId="1796"/>
    <cellStyle name="c," xfId="1797"/>
    <cellStyle name="c_HardInc " xfId="1798"/>
    <cellStyle name="c_HardInc _ITC Great Plains Formula 1-12-09a" xfId="1799"/>
    <cellStyle name="c_HardInc _ITC Great Plains Formula 1-12-09a 2" xfId="12579"/>
    <cellStyle name="C00A" xfId="47"/>
    <cellStyle name="C00A 2" xfId="12580"/>
    <cellStyle name="C00B" xfId="48"/>
    <cellStyle name="C00B 2" xfId="12581"/>
    <cellStyle name="C00L" xfId="49"/>
    <cellStyle name="C00L 2" xfId="12582"/>
    <cellStyle name="C01A" xfId="50"/>
    <cellStyle name="C01B" xfId="51"/>
    <cellStyle name="C01B 2" xfId="1710"/>
    <cellStyle name="C01H" xfId="52"/>
    <cellStyle name="C01L" xfId="53"/>
    <cellStyle name="C02A" xfId="54"/>
    <cellStyle name="C02A 2" xfId="12543"/>
    <cellStyle name="C02B" xfId="55"/>
    <cellStyle name="C02B 2" xfId="1711"/>
    <cellStyle name="C02H" xfId="56"/>
    <cellStyle name="C02L" xfId="57"/>
    <cellStyle name="C03A" xfId="58"/>
    <cellStyle name="C03B" xfId="59"/>
    <cellStyle name="C03H" xfId="60"/>
    <cellStyle name="C03L" xfId="61"/>
    <cellStyle name="C04A" xfId="62"/>
    <cellStyle name="C04A 2" xfId="1712"/>
    <cellStyle name="C04B" xfId="63"/>
    <cellStyle name="C04H" xfId="64"/>
    <cellStyle name="C04L" xfId="65"/>
    <cellStyle name="C05A" xfId="66"/>
    <cellStyle name="C05A 2" xfId="1800"/>
    <cellStyle name="C05B" xfId="67"/>
    <cellStyle name="C05H" xfId="68"/>
    <cellStyle name="C05L" xfId="69"/>
    <cellStyle name="C05L 2" xfId="1713"/>
    <cellStyle name="C06A" xfId="70"/>
    <cellStyle name="C06B" xfId="71"/>
    <cellStyle name="C06H" xfId="72"/>
    <cellStyle name="C06L" xfId="73"/>
    <cellStyle name="C07A" xfId="74"/>
    <cellStyle name="C07B" xfId="75"/>
    <cellStyle name="C07H" xfId="76"/>
    <cellStyle name="C07L" xfId="77"/>
    <cellStyle name="c1" xfId="1801"/>
    <cellStyle name="c1," xfId="1802"/>
    <cellStyle name="c2" xfId="1803"/>
    <cellStyle name="c2 2" xfId="12583"/>
    <cellStyle name="c2," xfId="1804"/>
    <cellStyle name="c3" xfId="1805"/>
    <cellStyle name="Calc Currency (0)" xfId="78"/>
    <cellStyle name="Calculation" xfId="16" builtinId="22" customBuiltin="1"/>
    <cellStyle name="Calculation 2" xfId="237"/>
    <cellStyle name="Calculation 2 2" xfId="366"/>
    <cellStyle name="Calculation 2 2 2" xfId="336"/>
    <cellStyle name="Calculation 2 2 2 2" xfId="3470"/>
    <cellStyle name="Calculation 2 2 2 2 2" xfId="10478"/>
    <cellStyle name="Calculation 2 2 2 2 2 2" xfId="12373"/>
    <cellStyle name="Calculation 2 2 2 3" xfId="2696"/>
    <cellStyle name="Calculation 2 2 3" xfId="3469"/>
    <cellStyle name="Calculation 2 2 3 2" xfId="10477"/>
    <cellStyle name="Calculation 2 2 3 2 2" xfId="12372"/>
    <cellStyle name="Calculation 2 2 4" xfId="2695"/>
    <cellStyle name="Calculation 2 3" xfId="337"/>
    <cellStyle name="Calculation 2 3 2" xfId="3471"/>
    <cellStyle name="Calculation 2 3 2 2" xfId="10479"/>
    <cellStyle name="Calculation 2 3 2 2 2" xfId="12374"/>
    <cellStyle name="Calculation 2 3 3" xfId="2697"/>
    <cellStyle name="Calculation 2 4" xfId="335"/>
    <cellStyle name="Calculation 2 4 2" xfId="10051"/>
    <cellStyle name="Calculation 2 4 2 2" xfId="12369"/>
    <cellStyle name="Calculation 2 5" xfId="12544"/>
    <cellStyle name="Calculation 3" xfId="338"/>
    <cellStyle name="Calculation 3 2" xfId="720"/>
    <cellStyle name="Calculation 3 2 2" xfId="3473"/>
    <cellStyle name="Calculation 3 2 2 2" xfId="10481"/>
    <cellStyle name="Calculation 3 2 2 2 2" xfId="12376"/>
    <cellStyle name="Calculation 3 3" xfId="3472"/>
    <cellStyle name="Calculation 3 3 2" xfId="10480"/>
    <cellStyle name="Calculation 3 3 2 2" xfId="12375"/>
    <cellStyle name="cas" xfId="1806"/>
    <cellStyle name="cas 2" xfId="12584"/>
    <cellStyle name="Centered Heading" xfId="1807"/>
    <cellStyle name="Check Cell" xfId="18" builtinId="23" customBuiltin="1"/>
    <cellStyle name="Check Cell 2" xfId="238"/>
    <cellStyle name="Check Cell 2 2" xfId="367"/>
    <cellStyle name="Check Cell 2 2 2" xfId="678"/>
    <cellStyle name="Check Cell 2 2 2 2" xfId="12545"/>
    <cellStyle name="Check Cell 2 3" xfId="719"/>
    <cellStyle name="Comma" xfId="1" builtinId="3"/>
    <cellStyle name="Comma  - Style1" xfId="1808"/>
    <cellStyle name="Comma  - Style2" xfId="1809"/>
    <cellStyle name="Comma  - Style3" xfId="1810"/>
    <cellStyle name="Comma  - Style4" xfId="1811"/>
    <cellStyle name="Comma  - Style5" xfId="1812"/>
    <cellStyle name="Comma  - Style6" xfId="1813"/>
    <cellStyle name="Comma  - Style7" xfId="1814"/>
    <cellStyle name="Comma  - Style8" xfId="1815"/>
    <cellStyle name="Comma [0] 2" xfId="718"/>
    <cellStyle name="Comma [0] 2 2" xfId="677"/>
    <cellStyle name="Comma [0] 2 2 2" xfId="12647"/>
    <cellStyle name="Comma [0] 2 3" xfId="717"/>
    <cellStyle name="Comma [0] 2 4" xfId="676"/>
    <cellStyle name="Comma [0] 2 5" xfId="716"/>
    <cellStyle name="Comma [0] 3" xfId="675"/>
    <cellStyle name="Comma [0] 3 2" xfId="12515"/>
    <cellStyle name="Comma [1]" xfId="1816"/>
    <cellStyle name="Comma [2]" xfId="1817"/>
    <cellStyle name="Comma [3]" xfId="1818"/>
    <cellStyle name="Comma 0.0" xfId="1819"/>
    <cellStyle name="Comma 0.00" xfId="1820"/>
    <cellStyle name="Comma 0.000" xfId="1821"/>
    <cellStyle name="Comma 0.0000" xfId="1822"/>
    <cellStyle name="Comma 10" xfId="79"/>
    <cellStyle name="Comma 10 10" xfId="6562"/>
    <cellStyle name="Comma 10 11" xfId="3676"/>
    <cellStyle name="Comma 10 12" xfId="2236"/>
    <cellStyle name="Comma 10 2" xfId="604"/>
    <cellStyle name="Comma 10 2 2" xfId="674"/>
    <cellStyle name="Comma 10 2 2 2" xfId="1751"/>
    <cellStyle name="Comma 10 2 3" xfId="2115"/>
    <cellStyle name="Comma 10 2 4" xfId="2699"/>
    <cellStyle name="Comma 10 3" xfId="714"/>
    <cellStyle name="Comma 10 3 2" xfId="2700"/>
    <cellStyle name="Comma 10 3 3" xfId="1737"/>
    <cellStyle name="Comma 10 4" xfId="715"/>
    <cellStyle name="Comma 10 4 2" xfId="3474"/>
    <cellStyle name="Comma 10 4 2 2" xfId="6135"/>
    <cellStyle name="Comma 10 4 2 2 2" xfId="11941"/>
    <cellStyle name="Comma 10 4 2 2 3" xfId="9022"/>
    <cellStyle name="Comma 10 4 2 3" xfId="10482"/>
    <cellStyle name="Comma 10 4 2 4" xfId="7578"/>
    <cellStyle name="Comma 10 4 2 5" xfId="4692"/>
    <cellStyle name="Comma 10 4 3" xfId="4972"/>
    <cellStyle name="Comma 10 4 3 2" xfId="6415"/>
    <cellStyle name="Comma 10 4 3 2 2" xfId="12222"/>
    <cellStyle name="Comma 10 4 3 2 3" xfId="9303"/>
    <cellStyle name="Comma 10 4 3 3" xfId="10778"/>
    <cellStyle name="Comma 10 4 3 4" xfId="7859"/>
    <cellStyle name="Comma 10 4 4" xfId="5541"/>
    <cellStyle name="Comma 10 4 4 2" xfId="11347"/>
    <cellStyle name="Comma 10 4 4 3" xfId="8428"/>
    <cellStyle name="Comma 10 4 5" xfId="9877"/>
    <cellStyle name="Comma 10 4 6" xfId="6984"/>
    <cellStyle name="Comma 10 4 7" xfId="4098"/>
    <cellStyle name="Comma 10 4 8" xfId="2701"/>
    <cellStyle name="Comma 10 4 9" xfId="2016"/>
    <cellStyle name="Comma 10 5" xfId="549"/>
    <cellStyle name="Comma 10 5 2" xfId="2698"/>
    <cellStyle name="Comma 10 6" xfId="2415"/>
    <cellStyle name="Comma 10 6 2" xfId="3222"/>
    <cellStyle name="Comma 10 6 2 2" xfId="5888"/>
    <cellStyle name="Comma 10 6 2 2 2" xfId="11694"/>
    <cellStyle name="Comma 10 6 2 2 3" xfId="8775"/>
    <cellStyle name="Comma 10 6 2 3" xfId="10230"/>
    <cellStyle name="Comma 10 6 2 4" xfId="7331"/>
    <cellStyle name="Comma 10 6 2 5" xfId="4445"/>
    <cellStyle name="Comma 10 6 3" xfId="5294"/>
    <cellStyle name="Comma 10 6 3 2" xfId="11100"/>
    <cellStyle name="Comma 10 6 3 3" xfId="8181"/>
    <cellStyle name="Comma 10 6 4" xfId="9630"/>
    <cellStyle name="Comma 10 6 5" xfId="6737"/>
    <cellStyle name="Comma 10 6 6" xfId="3851"/>
    <cellStyle name="Comma 10 7" xfId="3045"/>
    <cellStyle name="Comma 10 7 2" xfId="5713"/>
    <cellStyle name="Comma 10 7 2 2" xfId="11519"/>
    <cellStyle name="Comma 10 7 2 3" xfId="8600"/>
    <cellStyle name="Comma 10 7 3" xfId="10052"/>
    <cellStyle name="Comma 10 7 4" xfId="7156"/>
    <cellStyle name="Comma 10 7 5" xfId="4270"/>
    <cellStyle name="Comma 10 8" xfId="5119"/>
    <cellStyle name="Comma 10 8 2" xfId="10925"/>
    <cellStyle name="Comma 10 8 3" xfId="8006"/>
    <cellStyle name="Comma 10 9" xfId="9450"/>
    <cellStyle name="Comma 11" xfId="608"/>
    <cellStyle name="Comma 11 10" xfId="6678"/>
    <cellStyle name="Comma 11 11" xfId="3792"/>
    <cellStyle name="Comma 11 12" xfId="2352"/>
    <cellStyle name="Comma 11 2" xfId="713"/>
    <cellStyle name="Comma 11 2 2" xfId="2703"/>
    <cellStyle name="Comma 11 2 3" xfId="1764"/>
    <cellStyle name="Comma 11 3" xfId="673"/>
    <cellStyle name="Comma 11 3 2" xfId="3475"/>
    <cellStyle name="Comma 11 3 2 2" xfId="6136"/>
    <cellStyle name="Comma 11 3 2 2 2" xfId="11942"/>
    <cellStyle name="Comma 11 3 2 2 3" xfId="9023"/>
    <cellStyle name="Comma 11 3 2 3" xfId="10483"/>
    <cellStyle name="Comma 11 3 2 4" xfId="7579"/>
    <cellStyle name="Comma 11 3 2 5" xfId="4693"/>
    <cellStyle name="Comma 11 3 3" xfId="4973"/>
    <cellStyle name="Comma 11 3 3 2" xfId="6416"/>
    <cellStyle name="Comma 11 3 3 2 2" xfId="12223"/>
    <cellStyle name="Comma 11 3 3 2 3" xfId="9304"/>
    <cellStyle name="Comma 11 3 3 3" xfId="10779"/>
    <cellStyle name="Comma 11 3 3 4" xfId="7860"/>
    <cellStyle name="Comma 11 3 4" xfId="5542"/>
    <cellStyle name="Comma 11 3 4 2" xfId="11348"/>
    <cellStyle name="Comma 11 3 4 3" xfId="8429"/>
    <cellStyle name="Comma 11 3 5" xfId="9878"/>
    <cellStyle name="Comma 11 3 6" xfId="6985"/>
    <cellStyle name="Comma 11 3 7" xfId="4099"/>
    <cellStyle name="Comma 11 3 8" xfId="2704"/>
    <cellStyle name="Comma 11 3 9" xfId="1750"/>
    <cellStyle name="Comma 11 4" xfId="2217"/>
    <cellStyle name="Comma 11 4 2" xfId="2705"/>
    <cellStyle name="Comma 11 5" xfId="2702"/>
    <cellStyle name="Comma 11 6" xfId="2532"/>
    <cellStyle name="Comma 11 6 2" xfId="3338"/>
    <cellStyle name="Comma 11 6 2 2" xfId="6004"/>
    <cellStyle name="Comma 11 6 2 2 2" xfId="11810"/>
    <cellStyle name="Comma 11 6 2 2 3" xfId="8891"/>
    <cellStyle name="Comma 11 6 2 3" xfId="10346"/>
    <cellStyle name="Comma 11 6 2 4" xfId="7447"/>
    <cellStyle name="Comma 11 6 2 5" xfId="4561"/>
    <cellStyle name="Comma 11 6 3" xfId="5410"/>
    <cellStyle name="Comma 11 6 3 2" xfId="11216"/>
    <cellStyle name="Comma 11 6 3 3" xfId="8297"/>
    <cellStyle name="Comma 11 6 4" xfId="9746"/>
    <cellStyle name="Comma 11 6 5" xfId="6853"/>
    <cellStyle name="Comma 11 6 6" xfId="3967"/>
    <cellStyle name="Comma 11 7" xfId="3163"/>
    <cellStyle name="Comma 11 7 2" xfId="5829"/>
    <cellStyle name="Comma 11 7 2 2" xfId="11635"/>
    <cellStyle name="Comma 11 7 2 3" xfId="8716"/>
    <cellStyle name="Comma 11 7 3" xfId="10171"/>
    <cellStyle name="Comma 11 7 4" xfId="7272"/>
    <cellStyle name="Comma 11 7 5" xfId="4386"/>
    <cellStyle name="Comma 11 8" xfId="5235"/>
    <cellStyle name="Comma 11 8 2" xfId="11041"/>
    <cellStyle name="Comma 11 8 3" xfId="8122"/>
    <cellStyle name="Comma 11 9" xfId="9571"/>
    <cellStyle name="Comma 12" xfId="672"/>
    <cellStyle name="Comma 12 10" xfId="1823"/>
    <cellStyle name="Comma 12 2" xfId="712"/>
    <cellStyle name="Comma 12 3" xfId="2552"/>
    <cellStyle name="Comma 12 3 2" xfId="3358"/>
    <cellStyle name="Comma 12 3 2 2" xfId="6024"/>
    <cellStyle name="Comma 12 3 2 2 2" xfId="11830"/>
    <cellStyle name="Comma 12 3 2 2 3" xfId="8911"/>
    <cellStyle name="Comma 12 3 2 3" xfId="10366"/>
    <cellStyle name="Comma 12 3 2 4" xfId="7467"/>
    <cellStyle name="Comma 12 3 2 5" xfId="4581"/>
    <cellStyle name="Comma 12 3 3" xfId="5430"/>
    <cellStyle name="Comma 12 3 3 2" xfId="11236"/>
    <cellStyle name="Comma 12 3 3 3" xfId="8317"/>
    <cellStyle name="Comma 12 3 4" xfId="9766"/>
    <cellStyle name="Comma 12 3 5" xfId="6873"/>
    <cellStyle name="Comma 12 3 6" xfId="3987"/>
    <cellStyle name="Comma 12 4" xfId="3183"/>
    <cellStyle name="Comma 12 4 2" xfId="5849"/>
    <cellStyle name="Comma 12 4 2 2" xfId="11655"/>
    <cellStyle name="Comma 12 4 2 3" xfId="8736"/>
    <cellStyle name="Comma 12 4 3" xfId="10191"/>
    <cellStyle name="Comma 12 4 4" xfId="7292"/>
    <cellStyle name="Comma 12 4 5" xfId="4406"/>
    <cellStyle name="Comma 12 5" xfId="5255"/>
    <cellStyle name="Comma 12 5 2" xfId="11061"/>
    <cellStyle name="Comma 12 5 3" xfId="8142"/>
    <cellStyle name="Comma 12 6" xfId="9591"/>
    <cellStyle name="Comma 12 7" xfId="6698"/>
    <cellStyle name="Comma 12 8" xfId="3812"/>
    <cellStyle name="Comma 12 9" xfId="2372"/>
    <cellStyle name="Comma 13" xfId="671"/>
    <cellStyle name="Comma 13 2" xfId="711"/>
    <cellStyle name="Comma 13 3" xfId="2557"/>
    <cellStyle name="Comma 13 3 2" xfId="3363"/>
    <cellStyle name="Comma 13 3 2 2" xfId="6029"/>
    <cellStyle name="Comma 13 3 2 2 2" xfId="11835"/>
    <cellStyle name="Comma 13 3 2 2 3" xfId="8916"/>
    <cellStyle name="Comma 13 3 2 3" xfId="10371"/>
    <cellStyle name="Comma 13 3 2 4" xfId="7472"/>
    <cellStyle name="Comma 13 3 2 5" xfId="4586"/>
    <cellStyle name="Comma 13 3 3" xfId="5435"/>
    <cellStyle name="Comma 13 3 3 2" xfId="11241"/>
    <cellStyle name="Comma 13 3 3 3" xfId="8322"/>
    <cellStyle name="Comma 13 3 4" xfId="9771"/>
    <cellStyle name="Comma 13 3 5" xfId="6878"/>
    <cellStyle name="Comma 13 3 6" xfId="3992"/>
    <cellStyle name="Comma 13 4" xfId="3188"/>
    <cellStyle name="Comma 13 4 2" xfId="5854"/>
    <cellStyle name="Comma 13 4 2 2" xfId="11660"/>
    <cellStyle name="Comma 13 4 2 3" xfId="8741"/>
    <cellStyle name="Comma 13 4 3" xfId="10196"/>
    <cellStyle name="Comma 13 4 4" xfId="7297"/>
    <cellStyle name="Comma 13 4 5" xfId="4411"/>
    <cellStyle name="Comma 13 5" xfId="5260"/>
    <cellStyle name="Comma 13 5 2" xfId="11066"/>
    <cellStyle name="Comma 13 5 3" xfId="8147"/>
    <cellStyle name="Comma 13 6" xfId="9596"/>
    <cellStyle name="Comma 13 7" xfId="6703"/>
    <cellStyle name="Comma 13 8" xfId="3817"/>
    <cellStyle name="Comma 13 9" xfId="2381"/>
    <cellStyle name="Comma 14" xfId="670"/>
    <cellStyle name="Comma 14 2" xfId="2706"/>
    <cellStyle name="Comma 14 3" xfId="2558"/>
    <cellStyle name="Comma 14 3 2" xfId="3364"/>
    <cellStyle name="Comma 14 3 2 2" xfId="6030"/>
    <cellStyle name="Comma 14 3 2 2 2" xfId="11836"/>
    <cellStyle name="Comma 14 3 2 2 3" xfId="8917"/>
    <cellStyle name="Comma 14 3 2 3" xfId="10372"/>
    <cellStyle name="Comma 14 3 2 4" xfId="7473"/>
    <cellStyle name="Comma 14 3 2 5" xfId="4587"/>
    <cellStyle name="Comma 14 3 3" xfId="5436"/>
    <cellStyle name="Comma 14 3 3 2" xfId="11242"/>
    <cellStyle name="Comma 14 3 3 3" xfId="8323"/>
    <cellStyle name="Comma 14 3 4" xfId="9772"/>
    <cellStyle name="Comma 14 3 5" xfId="6879"/>
    <cellStyle name="Comma 14 3 6" xfId="3993"/>
    <cellStyle name="Comma 14 4" xfId="3189"/>
    <cellStyle name="Comma 14 4 2" xfId="5855"/>
    <cellStyle name="Comma 14 4 2 2" xfId="11661"/>
    <cellStyle name="Comma 14 4 2 3" xfId="8742"/>
    <cellStyle name="Comma 14 4 3" xfId="10197"/>
    <cellStyle name="Comma 14 4 4" xfId="7298"/>
    <cellStyle name="Comma 14 4 5" xfId="4412"/>
    <cellStyle name="Comma 14 5" xfId="5261"/>
    <cellStyle name="Comma 14 5 2" xfId="11067"/>
    <cellStyle name="Comma 14 5 3" xfId="8148"/>
    <cellStyle name="Comma 14 6" xfId="9597"/>
    <cellStyle name="Comma 14 7" xfId="6704"/>
    <cellStyle name="Comma 14 8" xfId="3818"/>
    <cellStyle name="Comma 14 9" xfId="2382"/>
    <cellStyle name="Comma 15" xfId="710"/>
    <cellStyle name="Comma 16" xfId="669"/>
    <cellStyle name="Comma 16 2" xfId="709"/>
    <cellStyle name="Comma 17" xfId="668"/>
    <cellStyle name="Comma 17 2" xfId="708"/>
    <cellStyle name="Comma 18" xfId="667"/>
    <cellStyle name="Comma 18 2" xfId="707"/>
    <cellStyle name="Comma 19" xfId="666"/>
    <cellStyle name="Comma 19 2" xfId="661"/>
    <cellStyle name="Comma 2" xfId="4"/>
    <cellStyle name="Comma 2 10" xfId="665"/>
    <cellStyle name="Comma 2 11" xfId="664"/>
    <cellStyle name="Comma 2 12" xfId="663"/>
    <cellStyle name="Comma 2 13" xfId="706"/>
    <cellStyle name="Comma 2 14" xfId="662"/>
    <cellStyle name="Comma 2 15" xfId="657"/>
    <cellStyle name="Comma 2 16" xfId="660"/>
    <cellStyle name="Comma 2 17" xfId="659"/>
    <cellStyle name="Comma 2 18" xfId="658"/>
    <cellStyle name="Comma 2 19" xfId="705"/>
    <cellStyle name="Comma 2 2" xfId="80"/>
    <cellStyle name="Comma 2 2 2" xfId="368"/>
    <cellStyle name="Comma 2 2 2 2" xfId="1714"/>
    <cellStyle name="Comma 2 2 2 2 2" xfId="2708"/>
    <cellStyle name="Comma 2 2 2 2 2 2" xfId="2709"/>
    <cellStyle name="Comma 2 2 2 2 3" xfId="2710"/>
    <cellStyle name="Comma 2 2 2 2 4" xfId="2707"/>
    <cellStyle name="Comma 2 2 2 3" xfId="4891"/>
    <cellStyle name="Comma 2 2 2 3 2" xfId="6334"/>
    <cellStyle name="Comma 2 2 2 3 2 2" xfId="12141"/>
    <cellStyle name="Comma 2 2 2 3 2 3" xfId="9222"/>
    <cellStyle name="Comma 2 2 2 3 3" xfId="10697"/>
    <cellStyle name="Comma 2 2 2 3 4" xfId="7778"/>
    <cellStyle name="Comma 2 2 3" xfId="320"/>
    <cellStyle name="Comma 2 2 3 2" xfId="2712"/>
    <cellStyle name="Comma 2 2 3 2 2" xfId="2713"/>
    <cellStyle name="Comma 2 2 3 3" xfId="2714"/>
    <cellStyle name="Comma 2 2 3 4" xfId="2711"/>
    <cellStyle name="Comma 2 2 4" xfId="759"/>
    <cellStyle name="Comma 2 2 4 2" xfId="1707"/>
    <cellStyle name="Comma 2 2 5" xfId="1703"/>
    <cellStyle name="Comma 2 2 6" xfId="2416"/>
    <cellStyle name="Comma 2 2 7" xfId="4886"/>
    <cellStyle name="Comma 2 2 7 2" xfId="6328"/>
    <cellStyle name="Comma 2 2 7 2 2" xfId="12135"/>
    <cellStyle name="Comma 2 2 7 2 3" xfId="9216"/>
    <cellStyle name="Comma 2 2 7 3" xfId="10691"/>
    <cellStyle name="Comma 2 2 7 4" xfId="7772"/>
    <cellStyle name="Comma 2 20" xfId="656"/>
    <cellStyle name="Comma 2 21" xfId="655"/>
    <cellStyle name="Comma 2 22" xfId="654"/>
    <cellStyle name="Comma 2 23" xfId="704"/>
    <cellStyle name="Comma 2 24" xfId="653"/>
    <cellStyle name="Comma 2 25" xfId="648"/>
    <cellStyle name="Comma 2 26" xfId="652"/>
    <cellStyle name="Comma 2 27" xfId="651"/>
    <cellStyle name="Comma 2 28" xfId="650"/>
    <cellStyle name="Comma 2 29" xfId="703"/>
    <cellStyle name="Comma 2 3" xfId="240"/>
    <cellStyle name="Comma 2 3 10" xfId="4888"/>
    <cellStyle name="Comma 2 3 10 2" xfId="6330"/>
    <cellStyle name="Comma 2 3 10 2 2" xfId="12137"/>
    <cellStyle name="Comma 2 3 10 2 3" xfId="9218"/>
    <cellStyle name="Comma 2 3 10 3" xfId="10693"/>
    <cellStyle name="Comma 2 3 10 4" xfId="7774"/>
    <cellStyle name="Comma 2 3 11" xfId="5120"/>
    <cellStyle name="Comma 2 3 11 2" xfId="10926"/>
    <cellStyle name="Comma 2 3 11 3" xfId="8007"/>
    <cellStyle name="Comma 2 3 12" xfId="9451"/>
    <cellStyle name="Comma 2 3 13" xfId="6563"/>
    <cellStyle name="Comma 2 3 14" xfId="3677"/>
    <cellStyle name="Comma 2 3 15" xfId="12573"/>
    <cellStyle name="Comma 2 3 16" xfId="2237"/>
    <cellStyle name="Comma 2 3 2" xfId="643"/>
    <cellStyle name="Comma 2 3 2 2" xfId="1566"/>
    <cellStyle name="Comma 2 3 2 2 2" xfId="2116"/>
    <cellStyle name="Comma 2 3 2 2 2 2" xfId="2718"/>
    <cellStyle name="Comma 2 3 2 2 3" xfId="2717"/>
    <cellStyle name="Comma 2 3 2 3" xfId="1417"/>
    <cellStyle name="Comma 2 3 2 3 2" xfId="2719"/>
    <cellStyle name="Comma 2 3 2 4" xfId="4893"/>
    <cellStyle name="Comma 2 3 2 4 2" xfId="6336"/>
    <cellStyle name="Comma 2 3 2 4 2 2" xfId="12143"/>
    <cellStyle name="Comma 2 3 2 4 2 3" xfId="9224"/>
    <cellStyle name="Comma 2 3 2 4 3" xfId="10699"/>
    <cellStyle name="Comma 2 3 2 4 4" xfId="7780"/>
    <cellStyle name="Comma 2 3 2 5" xfId="2716"/>
    <cellStyle name="Comma 2 3 3" xfId="647"/>
    <cellStyle name="Comma 2 3 3 2" xfId="2720"/>
    <cellStyle name="Comma 2 3 4" xfId="646"/>
    <cellStyle name="Comma 2 3 4 2" xfId="2722"/>
    <cellStyle name="Comma 2 3 4 3" xfId="2721"/>
    <cellStyle name="Comma 2 3 5" xfId="649"/>
    <cellStyle name="Comma 2 3 6" xfId="2723"/>
    <cellStyle name="Comma 2 3 6 2" xfId="3476"/>
    <cellStyle name="Comma 2 3 6 2 2" xfId="6137"/>
    <cellStyle name="Comma 2 3 6 2 2 2" xfId="11943"/>
    <cellStyle name="Comma 2 3 6 2 2 3" xfId="9024"/>
    <cellStyle name="Comma 2 3 6 2 3" xfId="10484"/>
    <cellStyle name="Comma 2 3 6 2 4" xfId="7580"/>
    <cellStyle name="Comma 2 3 6 2 5" xfId="4694"/>
    <cellStyle name="Comma 2 3 6 3" xfId="4974"/>
    <cellStyle name="Comma 2 3 6 3 2" xfId="6417"/>
    <cellStyle name="Comma 2 3 6 3 2 2" xfId="12224"/>
    <cellStyle name="Comma 2 3 6 3 2 3" xfId="9305"/>
    <cellStyle name="Comma 2 3 6 3 3" xfId="10780"/>
    <cellStyle name="Comma 2 3 6 3 4" xfId="7861"/>
    <cellStyle name="Comma 2 3 6 4" xfId="5543"/>
    <cellStyle name="Comma 2 3 6 4 2" xfId="11349"/>
    <cellStyle name="Comma 2 3 6 4 3" xfId="8430"/>
    <cellStyle name="Comma 2 3 6 5" xfId="9879"/>
    <cellStyle name="Comma 2 3 6 6" xfId="6986"/>
    <cellStyle name="Comma 2 3 6 7" xfId="4100"/>
    <cellStyle name="Comma 2 3 7" xfId="2715"/>
    <cellStyle name="Comma 2 3 8" xfId="2417"/>
    <cellStyle name="Comma 2 3 8 2" xfId="3223"/>
    <cellStyle name="Comma 2 3 8 2 2" xfId="5889"/>
    <cellStyle name="Comma 2 3 8 2 2 2" xfId="11695"/>
    <cellStyle name="Comma 2 3 8 2 2 3" xfId="8776"/>
    <cellStyle name="Comma 2 3 8 2 3" xfId="10231"/>
    <cellStyle name="Comma 2 3 8 2 4" xfId="7332"/>
    <cellStyle name="Comma 2 3 8 2 5" xfId="4446"/>
    <cellStyle name="Comma 2 3 8 3" xfId="5295"/>
    <cellStyle name="Comma 2 3 8 3 2" xfId="11101"/>
    <cellStyle name="Comma 2 3 8 3 3" xfId="8182"/>
    <cellStyle name="Comma 2 3 8 4" xfId="9631"/>
    <cellStyle name="Comma 2 3 8 5" xfId="6738"/>
    <cellStyle name="Comma 2 3 8 6" xfId="3852"/>
    <cellStyle name="Comma 2 3 9" xfId="3046"/>
    <cellStyle name="Comma 2 3 9 2" xfId="5714"/>
    <cellStyle name="Comma 2 3 9 2 2" xfId="11520"/>
    <cellStyle name="Comma 2 3 9 2 3" xfId="8601"/>
    <cellStyle name="Comma 2 3 9 3" xfId="10053"/>
    <cellStyle name="Comma 2 3 9 4" xfId="7157"/>
    <cellStyle name="Comma 2 3 9 5" xfId="4271"/>
    <cellStyle name="Comma 2 30" xfId="645"/>
    <cellStyle name="Comma 2 31" xfId="702"/>
    <cellStyle name="Comma 2 32" xfId="644"/>
    <cellStyle name="Comma 2 33" xfId="638"/>
    <cellStyle name="Comma 2 34" xfId="642"/>
    <cellStyle name="Comma 2 35" xfId="641"/>
    <cellStyle name="Comma 2 36" xfId="640"/>
    <cellStyle name="Comma 2 37" xfId="701"/>
    <cellStyle name="Comma 2 38" xfId="639"/>
    <cellStyle name="Comma 2 39" xfId="633"/>
    <cellStyle name="Comma 2 4" xfId="637"/>
    <cellStyle name="Comma 2 4 2" xfId="2725"/>
    <cellStyle name="Comma 2 4 2 2" xfId="2726"/>
    <cellStyle name="Comma 2 4 3" xfId="2727"/>
    <cellStyle name="Comma 2 4 4" xfId="4889"/>
    <cellStyle name="Comma 2 4 4 2" xfId="6332"/>
    <cellStyle name="Comma 2 4 4 2 2" xfId="12139"/>
    <cellStyle name="Comma 2 4 4 2 3" xfId="9220"/>
    <cellStyle name="Comma 2 4 4 3" xfId="10695"/>
    <cellStyle name="Comma 2 4 4 4" xfId="7776"/>
    <cellStyle name="Comma 2 4 5" xfId="2724"/>
    <cellStyle name="Comma 2 40" xfId="636"/>
    <cellStyle name="Comma 2 41" xfId="635"/>
    <cellStyle name="Comma 2 42" xfId="700"/>
    <cellStyle name="Comma 2 43" xfId="634"/>
    <cellStyle name="Comma 2 44" xfId="1677"/>
    <cellStyle name="Comma 2 5" xfId="628"/>
    <cellStyle name="Comma 2 5 2" xfId="6327"/>
    <cellStyle name="Comma 2 5 2 2" xfId="12133"/>
    <cellStyle name="Comma 2 5 2 3" xfId="9214"/>
    <cellStyle name="Comma 2 5 3" xfId="10689"/>
    <cellStyle name="Comma 2 5 4" xfId="7770"/>
    <cellStyle name="Comma 2 5 5" xfId="4885"/>
    <cellStyle name="Comma 2 6" xfId="632"/>
    <cellStyle name="Comma 2 7" xfId="631"/>
    <cellStyle name="Comma 2 8" xfId="630"/>
    <cellStyle name="Comma 2 9" xfId="699"/>
    <cellStyle name="Comma 20" xfId="629"/>
    <cellStyle name="Comma 20 2" xfId="623"/>
    <cellStyle name="Comma 21" xfId="627"/>
    <cellStyle name="Comma 22" xfId="626"/>
    <cellStyle name="Comma 23" xfId="625"/>
    <cellStyle name="Comma 24" xfId="698"/>
    <cellStyle name="Comma 24 2" xfId="624"/>
    <cellStyle name="Comma 24 2 2" xfId="2730"/>
    <cellStyle name="Comma 24 2 2 2" xfId="2731"/>
    <cellStyle name="Comma 24 2 3" xfId="2732"/>
    <cellStyle name="Comma 24 2 4" xfId="2729"/>
    <cellStyle name="Comma 24 3" xfId="2733"/>
    <cellStyle name="Comma 24 3 2" xfId="2734"/>
    <cellStyle name="Comma 24 4" xfId="2735"/>
    <cellStyle name="Comma 24 5" xfId="2728"/>
    <cellStyle name="Comma 25" xfId="619"/>
    <cellStyle name="Comma 26" xfId="622"/>
    <cellStyle name="Comma 27" xfId="621"/>
    <cellStyle name="Comma 28" xfId="620"/>
    <cellStyle name="Comma 29" xfId="697"/>
    <cellStyle name="Comma 3" xfId="81"/>
    <cellStyle name="Comma 3 2" xfId="82"/>
    <cellStyle name="Comma 3 2 2" xfId="369"/>
    <cellStyle name="Comma 3 2 3" xfId="319"/>
    <cellStyle name="Comma 3 2 4" xfId="758"/>
    <cellStyle name="Comma 3 2 5" xfId="1698"/>
    <cellStyle name="Comma 3 3" xfId="370"/>
    <cellStyle name="Comma 3 3 2" xfId="1715"/>
    <cellStyle name="Comma 3 4" xfId="618"/>
    <cellStyle name="Comma 3 4 10" xfId="3678"/>
    <cellStyle name="Comma 3 4 11" xfId="2238"/>
    <cellStyle name="Comma 3 4 2" xfId="617"/>
    <cellStyle name="Comma 3 4 2 2" xfId="1567"/>
    <cellStyle name="Comma 3 4 2 3" xfId="2737"/>
    <cellStyle name="Comma 3 4 3" xfId="1418"/>
    <cellStyle name="Comma 3 4 3 2" xfId="3477"/>
    <cellStyle name="Comma 3 4 3 2 2" xfId="6138"/>
    <cellStyle name="Comma 3 4 3 2 2 2" xfId="11944"/>
    <cellStyle name="Comma 3 4 3 2 2 3" xfId="9025"/>
    <cellStyle name="Comma 3 4 3 2 3" xfId="10485"/>
    <cellStyle name="Comma 3 4 3 2 4" xfId="7581"/>
    <cellStyle name="Comma 3 4 3 2 5" xfId="4695"/>
    <cellStyle name="Comma 3 4 3 3" xfId="4975"/>
    <cellStyle name="Comma 3 4 3 3 2" xfId="6418"/>
    <cellStyle name="Comma 3 4 3 3 2 2" xfId="12225"/>
    <cellStyle name="Comma 3 4 3 3 2 3" xfId="9306"/>
    <cellStyle name="Comma 3 4 3 3 3" xfId="10781"/>
    <cellStyle name="Comma 3 4 3 3 4" xfId="7862"/>
    <cellStyle name="Comma 3 4 3 4" xfId="5544"/>
    <cellStyle name="Comma 3 4 3 4 2" xfId="11350"/>
    <cellStyle name="Comma 3 4 3 4 3" xfId="8431"/>
    <cellStyle name="Comma 3 4 3 5" xfId="9880"/>
    <cellStyle name="Comma 3 4 3 6" xfId="6987"/>
    <cellStyle name="Comma 3 4 3 7" xfId="4101"/>
    <cellStyle name="Comma 3 4 3 8" xfId="2738"/>
    <cellStyle name="Comma 3 4 4" xfId="2736"/>
    <cellStyle name="Comma 3 4 5" xfId="2418"/>
    <cellStyle name="Comma 3 4 5 2" xfId="3224"/>
    <cellStyle name="Comma 3 4 5 2 2" xfId="5890"/>
    <cellStyle name="Comma 3 4 5 2 2 2" xfId="11696"/>
    <cellStyle name="Comma 3 4 5 2 2 3" xfId="8777"/>
    <cellStyle name="Comma 3 4 5 2 3" xfId="10232"/>
    <cellStyle name="Comma 3 4 5 2 4" xfId="7333"/>
    <cellStyle name="Comma 3 4 5 2 5" xfId="4447"/>
    <cellStyle name="Comma 3 4 5 3" xfId="5296"/>
    <cellStyle name="Comma 3 4 5 3 2" xfId="11102"/>
    <cellStyle name="Comma 3 4 5 3 3" xfId="8183"/>
    <cellStyle name="Comma 3 4 5 4" xfId="9632"/>
    <cellStyle name="Comma 3 4 5 5" xfId="6739"/>
    <cellStyle name="Comma 3 4 5 6" xfId="3853"/>
    <cellStyle name="Comma 3 4 6" xfId="3047"/>
    <cellStyle name="Comma 3 4 6 2" xfId="5715"/>
    <cellStyle name="Comma 3 4 6 2 2" xfId="11521"/>
    <cellStyle name="Comma 3 4 6 2 3" xfId="8602"/>
    <cellStyle name="Comma 3 4 6 3" xfId="10054"/>
    <cellStyle name="Comma 3 4 6 4" xfId="7158"/>
    <cellStyle name="Comma 3 4 6 5" xfId="4272"/>
    <cellStyle name="Comma 3 4 7" xfId="5121"/>
    <cellStyle name="Comma 3 4 7 2" xfId="10927"/>
    <cellStyle name="Comma 3 4 7 3" xfId="8008"/>
    <cellStyle name="Comma 3 4 8" xfId="9452"/>
    <cellStyle name="Comma 3 4 9" xfId="6564"/>
    <cellStyle name="Comma 3 5" xfId="1679"/>
    <cellStyle name="Comma 30" xfId="696"/>
    <cellStyle name="Comma 31" xfId="616"/>
    <cellStyle name="Comma 32" xfId="611"/>
    <cellStyle name="Comma 33" xfId="615"/>
    <cellStyle name="Comma 34" xfId="614"/>
    <cellStyle name="Comma 35" xfId="613"/>
    <cellStyle name="Comma 36" xfId="695"/>
    <cellStyle name="Comma 37" xfId="612"/>
    <cellStyle name="Comma 37 2" xfId="2739"/>
    <cellStyle name="Comma 38" xfId="767"/>
    <cellStyle name="Comma 38 2" xfId="2740"/>
    <cellStyle name="Comma 39" xfId="768"/>
    <cellStyle name="Comma 39 2" xfId="2741"/>
    <cellStyle name="Comma 4" xfId="83"/>
    <cellStyle name="Comma 4 2" xfId="372"/>
    <cellStyle name="Comma 4 2 2" xfId="770"/>
    <cellStyle name="Comma 4 2 3" xfId="771"/>
    <cellStyle name="Comma 4 2 4" xfId="769"/>
    <cellStyle name="Comma 4 3" xfId="371"/>
    <cellStyle name="Comma 4 3 10" xfId="3679"/>
    <cellStyle name="Comma 4 3 11" xfId="2239"/>
    <cellStyle name="Comma 4 3 2" xfId="1568"/>
    <cellStyle name="Comma 4 3 2 2" xfId="2117"/>
    <cellStyle name="Comma 4 3 2 3" xfId="2743"/>
    <cellStyle name="Comma 4 3 3" xfId="1419"/>
    <cellStyle name="Comma 4 3 3 2" xfId="3478"/>
    <cellStyle name="Comma 4 3 3 2 2" xfId="6139"/>
    <cellStyle name="Comma 4 3 3 2 2 2" xfId="11945"/>
    <cellStyle name="Comma 4 3 3 2 2 3" xfId="9026"/>
    <cellStyle name="Comma 4 3 3 2 3" xfId="10486"/>
    <cellStyle name="Comma 4 3 3 2 4" xfId="7582"/>
    <cellStyle name="Comma 4 3 3 2 5" xfId="4696"/>
    <cellStyle name="Comma 4 3 3 3" xfId="4976"/>
    <cellStyle name="Comma 4 3 3 3 2" xfId="6419"/>
    <cellStyle name="Comma 4 3 3 3 2 2" xfId="12226"/>
    <cellStyle name="Comma 4 3 3 3 2 3" xfId="9307"/>
    <cellStyle name="Comma 4 3 3 3 3" xfId="10782"/>
    <cellStyle name="Comma 4 3 3 3 4" xfId="7863"/>
    <cellStyle name="Comma 4 3 3 4" xfId="5545"/>
    <cellStyle name="Comma 4 3 3 4 2" xfId="11351"/>
    <cellStyle name="Comma 4 3 3 4 3" xfId="8432"/>
    <cellStyle name="Comma 4 3 3 5" xfId="9881"/>
    <cellStyle name="Comma 4 3 3 6" xfId="6988"/>
    <cellStyle name="Comma 4 3 3 7" xfId="4102"/>
    <cellStyle name="Comma 4 3 3 8" xfId="2744"/>
    <cellStyle name="Comma 4 3 4" xfId="2017"/>
    <cellStyle name="Comma 4 3 4 2" xfId="2742"/>
    <cellStyle name="Comma 4 3 5" xfId="2419"/>
    <cellStyle name="Comma 4 3 5 2" xfId="3225"/>
    <cellStyle name="Comma 4 3 5 2 2" xfId="5891"/>
    <cellStyle name="Comma 4 3 5 2 2 2" xfId="11697"/>
    <cellStyle name="Comma 4 3 5 2 2 3" xfId="8778"/>
    <cellStyle name="Comma 4 3 5 2 3" xfId="10233"/>
    <cellStyle name="Comma 4 3 5 2 4" xfId="7334"/>
    <cellStyle name="Comma 4 3 5 2 5" xfId="4448"/>
    <cellStyle name="Comma 4 3 5 3" xfId="5297"/>
    <cellStyle name="Comma 4 3 5 3 2" xfId="11103"/>
    <cellStyle name="Comma 4 3 5 3 3" xfId="8184"/>
    <cellStyle name="Comma 4 3 5 4" xfId="9633"/>
    <cellStyle name="Comma 4 3 5 5" xfId="6740"/>
    <cellStyle name="Comma 4 3 5 6" xfId="3854"/>
    <cellStyle name="Comma 4 3 6" xfId="3048"/>
    <cellStyle name="Comma 4 3 6 2" xfId="5716"/>
    <cellStyle name="Comma 4 3 6 2 2" xfId="11522"/>
    <cellStyle name="Comma 4 3 6 2 3" xfId="8603"/>
    <cellStyle name="Comma 4 3 6 3" xfId="10055"/>
    <cellStyle name="Comma 4 3 6 4" xfId="7159"/>
    <cellStyle name="Comma 4 3 6 5" xfId="4273"/>
    <cellStyle name="Comma 4 3 7" xfId="5122"/>
    <cellStyle name="Comma 4 3 7 2" xfId="10928"/>
    <cellStyle name="Comma 4 3 7 3" xfId="8009"/>
    <cellStyle name="Comma 4 3 8" xfId="9453"/>
    <cellStyle name="Comma 4 3 9" xfId="6565"/>
    <cellStyle name="Comma 4 4" xfId="318"/>
    <cellStyle name="Comma 4 4 2" xfId="6339"/>
    <cellStyle name="Comma 4 4 2 2" xfId="12146"/>
    <cellStyle name="Comma 4 4 2 3" xfId="9227"/>
    <cellStyle name="Comma 4 4 3" xfId="10702"/>
    <cellStyle name="Comma 4 4 4" xfId="7783"/>
    <cellStyle name="Comma 4 4 5" xfId="4896"/>
    <cellStyle name="Comma 4 5" xfId="762"/>
    <cellStyle name="Comma 4 5 2" xfId="12574"/>
    <cellStyle name="Comma 4 6" xfId="1697"/>
    <cellStyle name="Comma 40" xfId="772"/>
    <cellStyle name="Comma 40 2" xfId="2746"/>
    <cellStyle name="Comma 40 3" xfId="2745"/>
    <cellStyle name="Comma 41" xfId="773"/>
    <cellStyle name="Comma 41 2" xfId="2748"/>
    <cellStyle name="Comma 41 3" xfId="2747"/>
    <cellStyle name="Comma 42" xfId="774"/>
    <cellStyle name="Comma 42 2" xfId="2750"/>
    <cellStyle name="Comma 42 3" xfId="2749"/>
    <cellStyle name="Comma 43" xfId="775"/>
    <cellStyle name="Comma 43 2" xfId="2752"/>
    <cellStyle name="Comma 43 3" xfId="2751"/>
    <cellStyle name="Comma 44" xfId="776"/>
    <cellStyle name="Comma 44 2" xfId="2754"/>
    <cellStyle name="Comma 44 3" xfId="2753"/>
    <cellStyle name="Comma 45" xfId="777"/>
    <cellStyle name="Comma 45 2" xfId="778"/>
    <cellStyle name="Comma 46" xfId="779"/>
    <cellStyle name="Comma 46 2" xfId="780"/>
    <cellStyle name="Comma 47" xfId="781"/>
    <cellStyle name="Comma 47 2" xfId="782"/>
    <cellStyle name="Comma 48" xfId="783"/>
    <cellStyle name="Comma 48 2" xfId="2756"/>
    <cellStyle name="Comma 48 3" xfId="2755"/>
    <cellStyle name="Comma 49" xfId="784"/>
    <cellStyle name="Comma 49 2" xfId="2758"/>
    <cellStyle name="Comma 49 3" xfId="2757"/>
    <cellStyle name="Comma 5" xfId="84"/>
    <cellStyle name="Comma 5 2" xfId="374"/>
    <cellStyle name="Comma 5 3" xfId="373"/>
    <cellStyle name="Comma 5 3 10" xfId="3680"/>
    <cellStyle name="Comma 5 3 11" xfId="2240"/>
    <cellStyle name="Comma 5 3 2" xfId="1569"/>
    <cellStyle name="Comma 5 3 2 2" xfId="2118"/>
    <cellStyle name="Comma 5 3 2 3" xfId="2760"/>
    <cellStyle name="Comma 5 3 3" xfId="1420"/>
    <cellStyle name="Comma 5 3 3 2" xfId="3479"/>
    <cellStyle name="Comma 5 3 3 2 2" xfId="6140"/>
    <cellStyle name="Comma 5 3 3 2 2 2" xfId="11946"/>
    <cellStyle name="Comma 5 3 3 2 2 3" xfId="9027"/>
    <cellStyle name="Comma 5 3 3 2 3" xfId="10487"/>
    <cellStyle name="Comma 5 3 3 2 4" xfId="7583"/>
    <cellStyle name="Comma 5 3 3 2 5" xfId="4697"/>
    <cellStyle name="Comma 5 3 3 3" xfId="4977"/>
    <cellStyle name="Comma 5 3 3 3 2" xfId="6420"/>
    <cellStyle name="Comma 5 3 3 3 2 2" xfId="12227"/>
    <cellStyle name="Comma 5 3 3 3 2 3" xfId="9308"/>
    <cellStyle name="Comma 5 3 3 3 3" xfId="10783"/>
    <cellStyle name="Comma 5 3 3 3 4" xfId="7864"/>
    <cellStyle name="Comma 5 3 3 4" xfId="5546"/>
    <cellStyle name="Comma 5 3 3 4 2" xfId="11352"/>
    <cellStyle name="Comma 5 3 3 4 3" xfId="8433"/>
    <cellStyle name="Comma 5 3 3 5" xfId="9882"/>
    <cellStyle name="Comma 5 3 3 6" xfId="6989"/>
    <cellStyle name="Comma 5 3 3 7" xfId="4103"/>
    <cellStyle name="Comma 5 3 3 8" xfId="2761"/>
    <cellStyle name="Comma 5 3 4" xfId="2018"/>
    <cellStyle name="Comma 5 3 4 2" xfId="2759"/>
    <cellStyle name="Comma 5 3 5" xfId="2420"/>
    <cellStyle name="Comma 5 3 5 2" xfId="3226"/>
    <cellStyle name="Comma 5 3 5 2 2" xfId="5892"/>
    <cellStyle name="Comma 5 3 5 2 2 2" xfId="11698"/>
    <cellStyle name="Comma 5 3 5 2 2 3" xfId="8779"/>
    <cellStyle name="Comma 5 3 5 2 3" xfId="10234"/>
    <cellStyle name="Comma 5 3 5 2 4" xfId="7335"/>
    <cellStyle name="Comma 5 3 5 2 5" xfId="4449"/>
    <cellStyle name="Comma 5 3 5 3" xfId="5298"/>
    <cellStyle name="Comma 5 3 5 3 2" xfId="11104"/>
    <cellStyle name="Comma 5 3 5 3 3" xfId="8185"/>
    <cellStyle name="Comma 5 3 5 4" xfId="9634"/>
    <cellStyle name="Comma 5 3 5 5" xfId="6741"/>
    <cellStyle name="Comma 5 3 5 6" xfId="3855"/>
    <cellStyle name="Comma 5 3 6" xfId="3049"/>
    <cellStyle name="Comma 5 3 6 2" xfId="5717"/>
    <cellStyle name="Comma 5 3 6 2 2" xfId="11523"/>
    <cellStyle name="Comma 5 3 6 2 3" xfId="8604"/>
    <cellStyle name="Comma 5 3 6 3" xfId="10056"/>
    <cellStyle name="Comma 5 3 6 4" xfId="7160"/>
    <cellStyle name="Comma 5 3 6 5" xfId="4274"/>
    <cellStyle name="Comma 5 3 7" xfId="5123"/>
    <cellStyle name="Comma 5 3 7 2" xfId="10929"/>
    <cellStyle name="Comma 5 3 7 3" xfId="8010"/>
    <cellStyle name="Comma 5 3 8" xfId="9454"/>
    <cellStyle name="Comma 5 3 9" xfId="6566"/>
    <cellStyle name="Comma 5 4" xfId="317"/>
    <cellStyle name="Comma 5 5" xfId="1691"/>
    <cellStyle name="Comma 5 6" xfId="1696"/>
    <cellStyle name="Comma 50" xfId="785"/>
    <cellStyle name="Comma 50 2" xfId="2763"/>
    <cellStyle name="Comma 50 3" xfId="2762"/>
    <cellStyle name="Comma 51" xfId="786"/>
    <cellStyle name="Comma 51 2" xfId="2765"/>
    <cellStyle name="Comma 51 3" xfId="2766"/>
    <cellStyle name="Comma 51 4" xfId="2764"/>
    <cellStyle name="Comma 52" xfId="787"/>
    <cellStyle name="Comma 52 2" xfId="2768"/>
    <cellStyle name="Comma 52 3" xfId="2767"/>
    <cellStyle name="Comma 53" xfId="788"/>
    <cellStyle name="Comma 53 2" xfId="2770"/>
    <cellStyle name="Comma 53 3" xfId="2769"/>
    <cellStyle name="Comma 54" xfId="789"/>
    <cellStyle name="Comma 54 2" xfId="2772"/>
    <cellStyle name="Comma 54 3" xfId="2771"/>
    <cellStyle name="Comma 55" xfId="790"/>
    <cellStyle name="Comma 55 2" xfId="2774"/>
    <cellStyle name="Comma 55 3" xfId="2773"/>
    <cellStyle name="Comma 56" xfId="791"/>
    <cellStyle name="Comma 56 2" xfId="2776"/>
    <cellStyle name="Comma 56 3" xfId="2775"/>
    <cellStyle name="Comma 57" xfId="792"/>
    <cellStyle name="Comma 57 2" xfId="2778"/>
    <cellStyle name="Comma 57 3" xfId="2777"/>
    <cellStyle name="Comma 58" xfId="793"/>
    <cellStyle name="Comma 58 2" xfId="2780"/>
    <cellStyle name="Comma 58 3" xfId="2779"/>
    <cellStyle name="Comma 59" xfId="794"/>
    <cellStyle name="Comma 59 2" xfId="2782"/>
    <cellStyle name="Comma 59 3" xfId="2781"/>
    <cellStyle name="Comma 6" xfId="85"/>
    <cellStyle name="Comma 6 2" xfId="376"/>
    <cellStyle name="Comma 6 3" xfId="375"/>
    <cellStyle name="Comma 6 3 10" xfId="3681"/>
    <cellStyle name="Comma 6 3 11" xfId="2241"/>
    <cellStyle name="Comma 6 3 2" xfId="1570"/>
    <cellStyle name="Comma 6 3 2 2" xfId="2119"/>
    <cellStyle name="Comma 6 3 2 3" xfId="2784"/>
    <cellStyle name="Comma 6 3 3" xfId="1421"/>
    <cellStyle name="Comma 6 3 3 2" xfId="3480"/>
    <cellStyle name="Comma 6 3 3 2 2" xfId="6141"/>
    <cellStyle name="Comma 6 3 3 2 2 2" xfId="11947"/>
    <cellStyle name="Comma 6 3 3 2 2 3" xfId="9028"/>
    <cellStyle name="Comma 6 3 3 2 3" xfId="10488"/>
    <cellStyle name="Comma 6 3 3 2 4" xfId="7584"/>
    <cellStyle name="Comma 6 3 3 2 5" xfId="4698"/>
    <cellStyle name="Comma 6 3 3 3" xfId="4978"/>
    <cellStyle name="Comma 6 3 3 3 2" xfId="6421"/>
    <cellStyle name="Comma 6 3 3 3 2 2" xfId="12228"/>
    <cellStyle name="Comma 6 3 3 3 2 3" xfId="9309"/>
    <cellStyle name="Comma 6 3 3 3 3" xfId="10784"/>
    <cellStyle name="Comma 6 3 3 3 4" xfId="7865"/>
    <cellStyle name="Comma 6 3 3 4" xfId="5547"/>
    <cellStyle name="Comma 6 3 3 4 2" xfId="11353"/>
    <cellStyle name="Comma 6 3 3 4 3" xfId="8434"/>
    <cellStyle name="Comma 6 3 3 5" xfId="9883"/>
    <cellStyle name="Comma 6 3 3 6" xfId="6990"/>
    <cellStyle name="Comma 6 3 3 7" xfId="4104"/>
    <cellStyle name="Comma 6 3 3 8" xfId="2785"/>
    <cellStyle name="Comma 6 3 4" xfId="2019"/>
    <cellStyle name="Comma 6 3 4 2" xfId="2783"/>
    <cellStyle name="Comma 6 3 5" xfId="2421"/>
    <cellStyle name="Comma 6 3 5 2" xfId="3227"/>
    <cellStyle name="Comma 6 3 5 2 2" xfId="5893"/>
    <cellStyle name="Comma 6 3 5 2 2 2" xfId="11699"/>
    <cellStyle name="Comma 6 3 5 2 2 3" xfId="8780"/>
    <cellStyle name="Comma 6 3 5 2 3" xfId="10235"/>
    <cellStyle name="Comma 6 3 5 2 4" xfId="7336"/>
    <cellStyle name="Comma 6 3 5 2 5" xfId="4450"/>
    <cellStyle name="Comma 6 3 5 3" xfId="5299"/>
    <cellStyle name="Comma 6 3 5 3 2" xfId="11105"/>
    <cellStyle name="Comma 6 3 5 3 3" xfId="8186"/>
    <cellStyle name="Comma 6 3 5 4" xfId="9635"/>
    <cellStyle name="Comma 6 3 5 5" xfId="6742"/>
    <cellStyle name="Comma 6 3 5 6" xfId="3856"/>
    <cellStyle name="Comma 6 3 6" xfId="3050"/>
    <cellStyle name="Comma 6 3 6 2" xfId="5718"/>
    <cellStyle name="Comma 6 3 6 2 2" xfId="11524"/>
    <cellStyle name="Comma 6 3 6 2 3" xfId="8605"/>
    <cellStyle name="Comma 6 3 6 3" xfId="10057"/>
    <cellStyle name="Comma 6 3 6 4" xfId="7161"/>
    <cellStyle name="Comma 6 3 6 5" xfId="4275"/>
    <cellStyle name="Comma 6 3 7" xfId="5124"/>
    <cellStyle name="Comma 6 3 7 2" xfId="10930"/>
    <cellStyle name="Comma 6 3 7 3" xfId="8011"/>
    <cellStyle name="Comma 6 3 8" xfId="9455"/>
    <cellStyle name="Comma 6 3 9" xfId="6567"/>
    <cellStyle name="Comma 6 4" xfId="311"/>
    <cellStyle name="Comma 6 5" xfId="1690"/>
    <cellStyle name="Comma 6 6" xfId="1695"/>
    <cellStyle name="Comma 60" xfId="795"/>
    <cellStyle name="Comma 60 2" xfId="2787"/>
    <cellStyle name="Comma 60 3" xfId="2786"/>
    <cellStyle name="Comma 61" xfId="1400"/>
    <cellStyle name="Comma 61 2" xfId="2789"/>
    <cellStyle name="Comma 61 3" xfId="2788"/>
    <cellStyle name="Comma 62" xfId="1402"/>
    <cellStyle name="Comma 62 2" xfId="2791"/>
    <cellStyle name="Comma 62 3" xfId="2790"/>
    <cellStyle name="Comma 63" xfId="1407"/>
    <cellStyle name="Comma 63 2" xfId="2793"/>
    <cellStyle name="Comma 63 3" xfId="2792"/>
    <cellStyle name="Comma 64" xfId="1403"/>
    <cellStyle name="Comma 64 2" xfId="2795"/>
    <cellStyle name="Comma 64 3" xfId="2794"/>
    <cellStyle name="Comma 65" xfId="1412"/>
    <cellStyle name="Comma 65 2" xfId="2797"/>
    <cellStyle name="Comma 65 3" xfId="2796"/>
    <cellStyle name="Comma 66" xfId="1414"/>
    <cellStyle name="Comma 66 2" xfId="3481"/>
    <cellStyle name="Comma 66 2 2" xfId="6142"/>
    <cellStyle name="Comma 66 2 2 2" xfId="11948"/>
    <cellStyle name="Comma 66 2 2 3" xfId="9029"/>
    <cellStyle name="Comma 66 2 3" xfId="10489"/>
    <cellStyle name="Comma 66 2 4" xfId="7585"/>
    <cellStyle name="Comma 66 2 5" xfId="4699"/>
    <cellStyle name="Comma 66 3" xfId="4979"/>
    <cellStyle name="Comma 66 3 2" xfId="6422"/>
    <cellStyle name="Comma 66 3 2 2" xfId="12229"/>
    <cellStyle name="Comma 66 3 2 3" xfId="9310"/>
    <cellStyle name="Comma 66 3 3" xfId="10785"/>
    <cellStyle name="Comma 66 3 4" xfId="7866"/>
    <cellStyle name="Comma 66 4" xfId="5548"/>
    <cellStyle name="Comma 66 4 2" xfId="11354"/>
    <cellStyle name="Comma 66 4 3" xfId="8435"/>
    <cellStyle name="Comma 66 5" xfId="9884"/>
    <cellStyle name="Comma 66 6" xfId="6991"/>
    <cellStyle name="Comma 66 7" xfId="4105"/>
    <cellStyle name="Comma 66 8" xfId="2798"/>
    <cellStyle name="Comma 67" xfId="1699"/>
    <cellStyle name="Comma 67 2" xfId="3482"/>
    <cellStyle name="Comma 67 2 2" xfId="6143"/>
    <cellStyle name="Comma 67 2 2 2" xfId="11949"/>
    <cellStyle name="Comma 67 2 2 3" xfId="9030"/>
    <cellStyle name="Comma 67 2 3" xfId="10490"/>
    <cellStyle name="Comma 67 2 4" xfId="7586"/>
    <cellStyle name="Comma 67 2 5" xfId="4700"/>
    <cellStyle name="Comma 67 3" xfId="4980"/>
    <cellStyle name="Comma 67 3 2" xfId="6423"/>
    <cellStyle name="Comma 67 3 2 2" xfId="12230"/>
    <cellStyle name="Comma 67 3 2 3" xfId="9311"/>
    <cellStyle name="Comma 67 3 3" xfId="10786"/>
    <cellStyle name="Comma 67 3 4" xfId="7867"/>
    <cellStyle name="Comma 67 4" xfId="5549"/>
    <cellStyle name="Comma 67 4 2" xfId="11355"/>
    <cellStyle name="Comma 67 4 3" xfId="8436"/>
    <cellStyle name="Comma 67 5" xfId="9885"/>
    <cellStyle name="Comma 67 6" xfId="6992"/>
    <cellStyle name="Comma 67 7" xfId="4106"/>
    <cellStyle name="Comma 67 8" xfId="2799"/>
    <cellStyle name="Comma 68" xfId="2800"/>
    <cellStyle name="Comma 68 2" xfId="3483"/>
    <cellStyle name="Comma 68 2 2" xfId="6144"/>
    <cellStyle name="Comma 68 2 2 2" xfId="11950"/>
    <cellStyle name="Comma 68 2 2 3" xfId="9031"/>
    <cellStyle name="Comma 68 2 3" xfId="10491"/>
    <cellStyle name="Comma 68 2 4" xfId="7587"/>
    <cellStyle name="Comma 68 2 5" xfId="4701"/>
    <cellStyle name="Comma 68 3" xfId="4981"/>
    <cellStyle name="Comma 68 3 2" xfId="6424"/>
    <cellStyle name="Comma 68 3 2 2" xfId="12231"/>
    <cellStyle name="Comma 68 3 2 3" xfId="9312"/>
    <cellStyle name="Comma 68 3 3" xfId="10787"/>
    <cellStyle name="Comma 68 3 4" xfId="7868"/>
    <cellStyle name="Comma 68 4" xfId="5550"/>
    <cellStyle name="Comma 68 4 2" xfId="11356"/>
    <cellStyle name="Comma 68 4 3" xfId="8437"/>
    <cellStyle name="Comma 68 5" xfId="9886"/>
    <cellStyle name="Comma 68 6" xfId="6993"/>
    <cellStyle name="Comma 68 7" xfId="4107"/>
    <cellStyle name="Comma 69" xfId="2801"/>
    <cellStyle name="Comma 69 2" xfId="3484"/>
    <cellStyle name="Comma 69 2 2" xfId="6145"/>
    <cellStyle name="Comma 69 2 2 2" xfId="11951"/>
    <cellStyle name="Comma 69 2 2 3" xfId="9032"/>
    <cellStyle name="Comma 69 2 3" xfId="10492"/>
    <cellStyle name="Comma 69 2 4" xfId="7588"/>
    <cellStyle name="Comma 69 2 5" xfId="4702"/>
    <cellStyle name="Comma 69 3" xfId="4982"/>
    <cellStyle name="Comma 69 3 2" xfId="6425"/>
    <cellStyle name="Comma 69 3 2 2" xfId="12232"/>
    <cellStyle name="Comma 69 3 2 3" xfId="9313"/>
    <cellStyle name="Comma 69 3 3" xfId="10788"/>
    <cellStyle name="Comma 69 3 4" xfId="7869"/>
    <cellStyle name="Comma 69 4" xfId="5551"/>
    <cellStyle name="Comma 69 4 2" xfId="11357"/>
    <cellStyle name="Comma 69 4 3" xfId="8438"/>
    <cellStyle name="Comma 69 5" xfId="9887"/>
    <cellStyle name="Comma 69 6" xfId="6994"/>
    <cellStyle name="Comma 69 7" xfId="4108"/>
    <cellStyle name="Comma 7" xfId="86"/>
    <cellStyle name="Comma 7 2" xfId="378"/>
    <cellStyle name="Comma 7 3" xfId="377"/>
    <cellStyle name="Comma 7 3 10" xfId="3682"/>
    <cellStyle name="Comma 7 3 11" xfId="2242"/>
    <cellStyle name="Comma 7 3 2" xfId="1571"/>
    <cellStyle name="Comma 7 3 2 2" xfId="2120"/>
    <cellStyle name="Comma 7 3 2 3" xfId="2803"/>
    <cellStyle name="Comma 7 3 3" xfId="1422"/>
    <cellStyle name="Comma 7 3 3 2" xfId="3485"/>
    <cellStyle name="Comma 7 3 3 2 2" xfId="6146"/>
    <cellStyle name="Comma 7 3 3 2 2 2" xfId="11952"/>
    <cellStyle name="Comma 7 3 3 2 2 3" xfId="9033"/>
    <cellStyle name="Comma 7 3 3 2 3" xfId="10493"/>
    <cellStyle name="Comma 7 3 3 2 4" xfId="7589"/>
    <cellStyle name="Comma 7 3 3 2 5" xfId="4703"/>
    <cellStyle name="Comma 7 3 3 3" xfId="4983"/>
    <cellStyle name="Comma 7 3 3 3 2" xfId="6426"/>
    <cellStyle name="Comma 7 3 3 3 2 2" xfId="12233"/>
    <cellStyle name="Comma 7 3 3 3 2 3" xfId="9314"/>
    <cellStyle name="Comma 7 3 3 3 3" xfId="10789"/>
    <cellStyle name="Comma 7 3 3 3 4" xfId="7870"/>
    <cellStyle name="Comma 7 3 3 4" xfId="5552"/>
    <cellStyle name="Comma 7 3 3 4 2" xfId="11358"/>
    <cellStyle name="Comma 7 3 3 4 3" xfId="8439"/>
    <cellStyle name="Comma 7 3 3 5" xfId="9888"/>
    <cellStyle name="Comma 7 3 3 6" xfId="6995"/>
    <cellStyle name="Comma 7 3 3 7" xfId="4109"/>
    <cellStyle name="Comma 7 3 3 8" xfId="2804"/>
    <cellStyle name="Comma 7 3 4" xfId="2020"/>
    <cellStyle name="Comma 7 3 4 2" xfId="2802"/>
    <cellStyle name="Comma 7 3 5" xfId="2422"/>
    <cellStyle name="Comma 7 3 5 2" xfId="3228"/>
    <cellStyle name="Comma 7 3 5 2 2" xfId="5894"/>
    <cellStyle name="Comma 7 3 5 2 2 2" xfId="11700"/>
    <cellStyle name="Comma 7 3 5 2 2 3" xfId="8781"/>
    <cellStyle name="Comma 7 3 5 2 3" xfId="10236"/>
    <cellStyle name="Comma 7 3 5 2 4" xfId="7337"/>
    <cellStyle name="Comma 7 3 5 2 5" xfId="4451"/>
    <cellStyle name="Comma 7 3 5 3" xfId="5300"/>
    <cellStyle name="Comma 7 3 5 3 2" xfId="11106"/>
    <cellStyle name="Comma 7 3 5 3 3" xfId="8187"/>
    <cellStyle name="Comma 7 3 5 4" xfId="9636"/>
    <cellStyle name="Comma 7 3 5 5" xfId="6743"/>
    <cellStyle name="Comma 7 3 5 6" xfId="3857"/>
    <cellStyle name="Comma 7 3 6" xfId="3051"/>
    <cellStyle name="Comma 7 3 6 2" xfId="5719"/>
    <cellStyle name="Comma 7 3 6 2 2" xfId="11525"/>
    <cellStyle name="Comma 7 3 6 2 3" xfId="8606"/>
    <cellStyle name="Comma 7 3 6 3" xfId="10058"/>
    <cellStyle name="Comma 7 3 6 4" xfId="7162"/>
    <cellStyle name="Comma 7 3 6 5" xfId="4276"/>
    <cellStyle name="Comma 7 3 7" xfId="5125"/>
    <cellStyle name="Comma 7 3 7 2" xfId="10931"/>
    <cellStyle name="Comma 7 3 7 3" xfId="8012"/>
    <cellStyle name="Comma 7 3 8" xfId="9456"/>
    <cellStyle name="Comma 7 3 9" xfId="6568"/>
    <cellStyle name="Comma 7 4" xfId="315"/>
    <cellStyle name="Comma 7 5" xfId="1689"/>
    <cellStyle name="Comma 7 6" xfId="1694"/>
    <cellStyle name="Comma 70" xfId="3021"/>
    <cellStyle name="Comma 70 2" xfId="3637"/>
    <cellStyle name="Comma 70 2 2" xfId="6283"/>
    <cellStyle name="Comma 70 2 2 2" xfId="12089"/>
    <cellStyle name="Comma 70 2 2 3" xfId="9170"/>
    <cellStyle name="Comma 70 2 3" xfId="10645"/>
    <cellStyle name="Comma 70 2 4" xfId="7726"/>
    <cellStyle name="Comma 70 2 5" xfId="4840"/>
    <cellStyle name="Comma 70 3" xfId="5689"/>
    <cellStyle name="Comma 70 3 2" xfId="11495"/>
    <cellStyle name="Comma 70 3 3" xfId="8576"/>
    <cellStyle name="Comma 70 4" xfId="10027"/>
    <cellStyle name="Comma 70 5" xfId="7132"/>
    <cellStyle name="Comma 70 6" xfId="4246"/>
    <cellStyle name="Comma 71" xfId="3024"/>
    <cellStyle name="Comma 71 2" xfId="3640"/>
    <cellStyle name="Comma 71 2 2" xfId="6286"/>
    <cellStyle name="Comma 71 2 2 2" xfId="12092"/>
    <cellStyle name="Comma 71 2 2 3" xfId="9173"/>
    <cellStyle name="Comma 71 2 3" xfId="10648"/>
    <cellStyle name="Comma 71 2 4" xfId="7729"/>
    <cellStyle name="Comma 71 2 5" xfId="4843"/>
    <cellStyle name="Comma 71 3" xfId="5692"/>
    <cellStyle name="Comma 71 3 2" xfId="11498"/>
    <cellStyle name="Comma 71 3 3" xfId="8579"/>
    <cellStyle name="Comma 71 4" xfId="10030"/>
    <cellStyle name="Comma 71 5" xfId="7135"/>
    <cellStyle name="Comma 71 6" xfId="4249"/>
    <cellStyle name="Comma 72" xfId="3028"/>
    <cellStyle name="Comma 72 2" xfId="3644"/>
    <cellStyle name="Comma 72 2 2" xfId="6290"/>
    <cellStyle name="Comma 72 2 2 2" xfId="12096"/>
    <cellStyle name="Comma 72 2 2 3" xfId="9177"/>
    <cellStyle name="Comma 72 2 3" xfId="10652"/>
    <cellStyle name="Comma 72 2 4" xfId="7733"/>
    <cellStyle name="Comma 72 2 5" xfId="4847"/>
    <cellStyle name="Comma 72 3" xfId="5696"/>
    <cellStyle name="Comma 72 3 2" xfId="11502"/>
    <cellStyle name="Comma 72 3 3" xfId="8583"/>
    <cellStyle name="Comma 72 4" xfId="10034"/>
    <cellStyle name="Comma 72 5" xfId="7139"/>
    <cellStyle name="Comma 72 6" xfId="4253"/>
    <cellStyle name="Comma 73" xfId="4870"/>
    <cellStyle name="Comma 73 2" xfId="6314"/>
    <cellStyle name="Comma 73 2 2" xfId="12120"/>
    <cellStyle name="Comma 73 2 3" xfId="9201"/>
    <cellStyle name="Comma 73 3" xfId="10676"/>
    <cellStyle name="Comma 73 4" xfId="7757"/>
    <cellStyle name="Comma 74" xfId="4884"/>
    <cellStyle name="Comma 75" xfId="4898"/>
    <cellStyle name="Comma 75 2" xfId="6341"/>
    <cellStyle name="Comma 75 2 2" xfId="12148"/>
    <cellStyle name="Comma 75 2 3" xfId="9229"/>
    <cellStyle name="Comma 75 3" xfId="10704"/>
    <cellStyle name="Comma 75 4" xfId="7785"/>
    <cellStyle name="Comma 76" xfId="12507"/>
    <cellStyle name="Comma 77" xfId="12503"/>
    <cellStyle name="Comma 78" xfId="12499"/>
    <cellStyle name="Comma 79" xfId="12496"/>
    <cellStyle name="Comma 8" xfId="87"/>
    <cellStyle name="Comma 8 2" xfId="379"/>
    <cellStyle name="Comma 8 2 2" xfId="796"/>
    <cellStyle name="Comma 80" xfId="1702"/>
    <cellStyle name="Comma 9" xfId="88"/>
    <cellStyle name="Comma 9 2" xfId="380"/>
    <cellStyle name="Comma 9 2 2" xfId="799"/>
    <cellStyle name="Comma 9 2 2 2" xfId="2805"/>
    <cellStyle name="Comma 9 2 3" xfId="798"/>
    <cellStyle name="Comma 9 3" xfId="314"/>
    <cellStyle name="Comma 9 4" xfId="800"/>
    <cellStyle name="Comma 9 4 2" xfId="1704"/>
    <cellStyle name="Comma 9 5" xfId="797"/>
    <cellStyle name="Comma 9 6" xfId="312"/>
    <cellStyle name="Comma Input" xfId="1824"/>
    <cellStyle name="Comma0" xfId="89"/>
    <cellStyle name="Comma0 2" xfId="1716"/>
    <cellStyle name="Company Name" xfId="1825"/>
    <cellStyle name="Copied" xfId="90"/>
    <cellStyle name="COSS" xfId="91"/>
    <cellStyle name="Currency [0] 2" xfId="12516"/>
    <cellStyle name="Currency [1]" xfId="1826"/>
    <cellStyle name="Currency [2]" xfId="1827"/>
    <cellStyle name="Currency [3]" xfId="1828"/>
    <cellStyle name="Currency 0.0" xfId="1829"/>
    <cellStyle name="Currency 0.00" xfId="1830"/>
    <cellStyle name="Currency 0.000" xfId="1831"/>
    <cellStyle name="Currency 0.0000" xfId="1832"/>
    <cellStyle name="Currency 10" xfId="12493"/>
    <cellStyle name="Currency 11" xfId="12513"/>
    <cellStyle name="Currency 2" xfId="5"/>
    <cellStyle name="Currency 2 2" xfId="382"/>
    <cellStyle name="Currency 2 2 2" xfId="803"/>
    <cellStyle name="Currency 2 2 2 2" xfId="1833"/>
    <cellStyle name="Currency 2 2 3" xfId="804"/>
    <cellStyle name="Currency 2 2 4" xfId="802"/>
    <cellStyle name="Currency 2 3" xfId="381"/>
    <cellStyle name="Currency 2 3 10" xfId="3683"/>
    <cellStyle name="Currency 2 3 11" xfId="12585"/>
    <cellStyle name="Currency 2 3 12" xfId="2243"/>
    <cellStyle name="Currency 2 3 2" xfId="1572"/>
    <cellStyle name="Currency 2 3 2 2" xfId="2121"/>
    <cellStyle name="Currency 2 3 2 3" xfId="2807"/>
    <cellStyle name="Currency 2 3 3" xfId="1423"/>
    <cellStyle name="Currency 2 3 3 2" xfId="3486"/>
    <cellStyle name="Currency 2 3 3 2 2" xfId="6147"/>
    <cellStyle name="Currency 2 3 3 2 2 2" xfId="11953"/>
    <cellStyle name="Currency 2 3 3 2 2 3" xfId="9034"/>
    <cellStyle name="Currency 2 3 3 2 3" xfId="10494"/>
    <cellStyle name="Currency 2 3 3 2 4" xfId="7590"/>
    <cellStyle name="Currency 2 3 3 2 5" xfId="4704"/>
    <cellStyle name="Currency 2 3 3 3" xfId="4984"/>
    <cellStyle name="Currency 2 3 3 3 2" xfId="6427"/>
    <cellStyle name="Currency 2 3 3 3 2 2" xfId="12234"/>
    <cellStyle name="Currency 2 3 3 3 2 3" xfId="9315"/>
    <cellStyle name="Currency 2 3 3 3 3" xfId="10790"/>
    <cellStyle name="Currency 2 3 3 3 4" xfId="7871"/>
    <cellStyle name="Currency 2 3 3 4" xfId="5553"/>
    <cellStyle name="Currency 2 3 3 4 2" xfId="11359"/>
    <cellStyle name="Currency 2 3 3 4 3" xfId="8440"/>
    <cellStyle name="Currency 2 3 3 5" xfId="9889"/>
    <cellStyle name="Currency 2 3 3 6" xfId="6996"/>
    <cellStyle name="Currency 2 3 3 7" xfId="4110"/>
    <cellStyle name="Currency 2 3 3 8" xfId="2808"/>
    <cellStyle name="Currency 2 3 4" xfId="2021"/>
    <cellStyle name="Currency 2 3 4 2" xfId="2806"/>
    <cellStyle name="Currency 2 3 5" xfId="2423"/>
    <cellStyle name="Currency 2 3 5 2" xfId="3229"/>
    <cellStyle name="Currency 2 3 5 2 2" xfId="5895"/>
    <cellStyle name="Currency 2 3 5 2 2 2" xfId="11701"/>
    <cellStyle name="Currency 2 3 5 2 2 3" xfId="8782"/>
    <cellStyle name="Currency 2 3 5 2 3" xfId="10237"/>
    <cellStyle name="Currency 2 3 5 2 4" xfId="7338"/>
    <cellStyle name="Currency 2 3 5 2 5" xfId="4452"/>
    <cellStyle name="Currency 2 3 5 3" xfId="5301"/>
    <cellStyle name="Currency 2 3 5 3 2" xfId="11107"/>
    <cellStyle name="Currency 2 3 5 3 3" xfId="8188"/>
    <cellStyle name="Currency 2 3 5 4" xfId="9637"/>
    <cellStyle name="Currency 2 3 5 5" xfId="6744"/>
    <cellStyle name="Currency 2 3 5 6" xfId="3858"/>
    <cellStyle name="Currency 2 3 6" xfId="3052"/>
    <cellStyle name="Currency 2 3 6 2" xfId="5720"/>
    <cellStyle name="Currency 2 3 6 2 2" xfId="11526"/>
    <cellStyle name="Currency 2 3 6 2 3" xfId="8607"/>
    <cellStyle name="Currency 2 3 6 3" xfId="10059"/>
    <cellStyle name="Currency 2 3 6 4" xfId="7163"/>
    <cellStyle name="Currency 2 3 6 5" xfId="4277"/>
    <cellStyle name="Currency 2 3 7" xfId="5126"/>
    <cellStyle name="Currency 2 3 7 2" xfId="10932"/>
    <cellStyle name="Currency 2 3 7 3" xfId="8013"/>
    <cellStyle name="Currency 2 3 8" xfId="9457"/>
    <cellStyle name="Currency 2 3 9" xfId="6569"/>
    <cellStyle name="Currency 2 4" xfId="313"/>
    <cellStyle name="Currency 2 4 2" xfId="805"/>
    <cellStyle name="Currency 2 5" xfId="801"/>
    <cellStyle name="Currency 2 6" xfId="757"/>
    <cellStyle name="Currency 2 7" xfId="1678"/>
    <cellStyle name="Currency 3" xfId="241"/>
    <cellStyle name="Currency 3 2" xfId="383"/>
    <cellStyle name="Currency 3 2 10" xfId="3684"/>
    <cellStyle name="Currency 3 2 11" xfId="12547"/>
    <cellStyle name="Currency 3 2 12" xfId="2244"/>
    <cellStyle name="Currency 3 2 2" xfId="1573"/>
    <cellStyle name="Currency 3 2 2 2" xfId="2122"/>
    <cellStyle name="Currency 3 2 2 2 2" xfId="12587"/>
    <cellStyle name="Currency 3 2 2 3" xfId="2810"/>
    <cellStyle name="Currency 3 2 3" xfId="1425"/>
    <cellStyle name="Currency 3 2 3 2" xfId="3487"/>
    <cellStyle name="Currency 3 2 3 2 2" xfId="6148"/>
    <cellStyle name="Currency 3 2 3 2 2 2" xfId="11954"/>
    <cellStyle name="Currency 3 2 3 2 2 3" xfId="9035"/>
    <cellStyle name="Currency 3 2 3 2 3" xfId="10495"/>
    <cellStyle name="Currency 3 2 3 2 4" xfId="7591"/>
    <cellStyle name="Currency 3 2 3 2 5" xfId="4705"/>
    <cellStyle name="Currency 3 2 3 3" xfId="4985"/>
    <cellStyle name="Currency 3 2 3 3 2" xfId="6428"/>
    <cellStyle name="Currency 3 2 3 3 2 2" xfId="12235"/>
    <cellStyle name="Currency 3 2 3 3 2 3" xfId="9316"/>
    <cellStyle name="Currency 3 2 3 3 3" xfId="10791"/>
    <cellStyle name="Currency 3 2 3 3 4" xfId="7872"/>
    <cellStyle name="Currency 3 2 3 4" xfId="5554"/>
    <cellStyle name="Currency 3 2 3 4 2" xfId="11360"/>
    <cellStyle name="Currency 3 2 3 4 3" xfId="8441"/>
    <cellStyle name="Currency 3 2 3 5" xfId="9890"/>
    <cellStyle name="Currency 3 2 3 6" xfId="6997"/>
    <cellStyle name="Currency 3 2 3 7" xfId="4111"/>
    <cellStyle name="Currency 3 2 3 8" xfId="2811"/>
    <cellStyle name="Currency 3 2 4" xfId="2022"/>
    <cellStyle name="Currency 3 2 4 2" xfId="2809"/>
    <cellStyle name="Currency 3 2 5" xfId="2424"/>
    <cellStyle name="Currency 3 2 5 2" xfId="3230"/>
    <cellStyle name="Currency 3 2 5 2 2" xfId="5896"/>
    <cellStyle name="Currency 3 2 5 2 2 2" xfId="11702"/>
    <cellStyle name="Currency 3 2 5 2 2 3" xfId="8783"/>
    <cellStyle name="Currency 3 2 5 2 3" xfId="10238"/>
    <cellStyle name="Currency 3 2 5 2 4" xfId="7339"/>
    <cellStyle name="Currency 3 2 5 2 5" xfId="4453"/>
    <cellStyle name="Currency 3 2 5 3" xfId="5302"/>
    <cellStyle name="Currency 3 2 5 3 2" xfId="11108"/>
    <cellStyle name="Currency 3 2 5 3 3" xfId="8189"/>
    <cellStyle name="Currency 3 2 5 4" xfId="9638"/>
    <cellStyle name="Currency 3 2 5 5" xfId="6745"/>
    <cellStyle name="Currency 3 2 5 6" xfId="3859"/>
    <cellStyle name="Currency 3 2 6" xfId="3053"/>
    <cellStyle name="Currency 3 2 6 2" xfId="5721"/>
    <cellStyle name="Currency 3 2 6 2 2" xfId="11527"/>
    <cellStyle name="Currency 3 2 6 2 3" xfId="8608"/>
    <cellStyle name="Currency 3 2 6 3" xfId="10060"/>
    <cellStyle name="Currency 3 2 6 4" xfId="7164"/>
    <cellStyle name="Currency 3 2 6 5" xfId="4278"/>
    <cellStyle name="Currency 3 2 7" xfId="5127"/>
    <cellStyle name="Currency 3 2 7 2" xfId="10933"/>
    <cellStyle name="Currency 3 2 7 3" xfId="8014"/>
    <cellStyle name="Currency 3 2 8" xfId="9458"/>
    <cellStyle name="Currency 3 2 9" xfId="6570"/>
    <cellStyle name="Currency 3 3" xfId="807"/>
    <cellStyle name="Currency 3 3 2" xfId="1424"/>
    <cellStyle name="Currency 3 3 2 2" xfId="12586"/>
    <cellStyle name="Currency 3 3 3" xfId="2812"/>
    <cellStyle name="Currency 3 4" xfId="806"/>
    <cellStyle name="Currency 3 5" xfId="12546"/>
    <cellStyle name="Currency 4" xfId="92"/>
    <cellStyle name="Currency 4 10" xfId="6571"/>
    <cellStyle name="Currency 4 11" xfId="3685"/>
    <cellStyle name="Currency 4 12" xfId="2245"/>
    <cellStyle name="Currency 4 2" xfId="605"/>
    <cellStyle name="Currency 4 2 2" xfId="809"/>
    <cellStyle name="Currency 4 2 2 2" xfId="1752"/>
    <cellStyle name="Currency 4 2 3" xfId="1717"/>
    <cellStyle name="Currency 4 2 3 2" xfId="2123"/>
    <cellStyle name="Currency 4 2 4" xfId="2814"/>
    <cellStyle name="Currency 4 3" xfId="810"/>
    <cellStyle name="Currency 4 3 2" xfId="2815"/>
    <cellStyle name="Currency 4 3 3" xfId="1738"/>
    <cellStyle name="Currency 4 4" xfId="808"/>
    <cellStyle name="Currency 4 4 2" xfId="3488"/>
    <cellStyle name="Currency 4 4 2 2" xfId="6149"/>
    <cellStyle name="Currency 4 4 2 2 2" xfId="11955"/>
    <cellStyle name="Currency 4 4 2 2 3" xfId="9036"/>
    <cellStyle name="Currency 4 4 2 3" xfId="10496"/>
    <cellStyle name="Currency 4 4 2 4" xfId="7592"/>
    <cellStyle name="Currency 4 4 2 5" xfId="4706"/>
    <cellStyle name="Currency 4 4 3" xfId="4986"/>
    <cellStyle name="Currency 4 4 3 2" xfId="6429"/>
    <cellStyle name="Currency 4 4 3 2 2" xfId="12236"/>
    <cellStyle name="Currency 4 4 3 2 3" xfId="9317"/>
    <cellStyle name="Currency 4 4 3 3" xfId="10792"/>
    <cellStyle name="Currency 4 4 3 4" xfId="7873"/>
    <cellStyle name="Currency 4 4 4" xfId="5555"/>
    <cellStyle name="Currency 4 4 4 2" xfId="11361"/>
    <cellStyle name="Currency 4 4 4 3" xfId="8442"/>
    <cellStyle name="Currency 4 4 5" xfId="9891"/>
    <cellStyle name="Currency 4 4 6" xfId="6998"/>
    <cellStyle name="Currency 4 4 7" xfId="4112"/>
    <cellStyle name="Currency 4 4 8" xfId="2816"/>
    <cellStyle name="Currency 4 4 9" xfId="2023"/>
    <cellStyle name="Currency 4 5" xfId="550"/>
    <cellStyle name="Currency 4 5 2" xfId="2813"/>
    <cellStyle name="Currency 4 6" xfId="1680"/>
    <cellStyle name="Currency 4 6 2" xfId="3231"/>
    <cellStyle name="Currency 4 6 2 2" xfId="5897"/>
    <cellStyle name="Currency 4 6 2 2 2" xfId="11703"/>
    <cellStyle name="Currency 4 6 2 2 3" xfId="8784"/>
    <cellStyle name="Currency 4 6 2 3" xfId="10239"/>
    <cellStyle name="Currency 4 6 2 4" xfId="7340"/>
    <cellStyle name="Currency 4 6 2 5" xfId="4454"/>
    <cellStyle name="Currency 4 6 3" xfId="5303"/>
    <cellStyle name="Currency 4 6 3 2" xfId="11109"/>
    <cellStyle name="Currency 4 6 3 3" xfId="8190"/>
    <cellStyle name="Currency 4 6 4" xfId="9639"/>
    <cellStyle name="Currency 4 6 5" xfId="6746"/>
    <cellStyle name="Currency 4 6 6" xfId="3860"/>
    <cellStyle name="Currency 4 6 7" xfId="2425"/>
    <cellStyle name="Currency 4 7" xfId="3054"/>
    <cellStyle name="Currency 4 7 2" xfId="5722"/>
    <cellStyle name="Currency 4 7 2 2" xfId="11528"/>
    <cellStyle name="Currency 4 7 2 3" xfId="8609"/>
    <cellStyle name="Currency 4 7 3" xfId="10061"/>
    <cellStyle name="Currency 4 7 4" xfId="7165"/>
    <cellStyle name="Currency 4 7 5" xfId="4279"/>
    <cellStyle name="Currency 4 8" xfId="5128"/>
    <cellStyle name="Currency 4 8 2" xfId="10934"/>
    <cellStyle name="Currency 4 8 3" xfId="8015"/>
    <cellStyle name="Currency 4 9" xfId="9459"/>
    <cellStyle name="Currency 5" xfId="609"/>
    <cellStyle name="Currency 5 10" xfId="6572"/>
    <cellStyle name="Currency 5 11" xfId="3686"/>
    <cellStyle name="Currency 5 12" xfId="2246"/>
    <cellStyle name="Currency 5 2" xfId="811"/>
    <cellStyle name="Currency 5 2 2" xfId="1574"/>
    <cellStyle name="Currency 5 2 3" xfId="2818"/>
    <cellStyle name="Currency 5 3" xfId="1739"/>
    <cellStyle name="Currency 5 3 2" xfId="2819"/>
    <cellStyle name="Currency 5 4" xfId="2024"/>
    <cellStyle name="Currency 5 4 2" xfId="3489"/>
    <cellStyle name="Currency 5 4 2 2" xfId="6150"/>
    <cellStyle name="Currency 5 4 2 2 2" xfId="11956"/>
    <cellStyle name="Currency 5 4 2 2 3" xfId="9037"/>
    <cellStyle name="Currency 5 4 2 3" xfId="10497"/>
    <cellStyle name="Currency 5 4 2 4" xfId="7593"/>
    <cellStyle name="Currency 5 4 2 5" xfId="4707"/>
    <cellStyle name="Currency 5 4 3" xfId="4987"/>
    <cellStyle name="Currency 5 4 3 2" xfId="6430"/>
    <cellStyle name="Currency 5 4 3 2 2" xfId="12237"/>
    <cellStyle name="Currency 5 4 3 2 3" xfId="9318"/>
    <cellStyle name="Currency 5 4 3 3" xfId="10793"/>
    <cellStyle name="Currency 5 4 3 4" xfId="7874"/>
    <cellStyle name="Currency 5 4 4" xfId="5556"/>
    <cellStyle name="Currency 5 4 4 2" xfId="11362"/>
    <cellStyle name="Currency 5 4 4 3" xfId="8443"/>
    <cellStyle name="Currency 5 4 5" xfId="9892"/>
    <cellStyle name="Currency 5 4 6" xfId="6999"/>
    <cellStyle name="Currency 5 4 7" xfId="4113"/>
    <cellStyle name="Currency 5 4 8" xfId="2820"/>
    <cellStyle name="Currency 5 5" xfId="2817"/>
    <cellStyle name="Currency 5 6" xfId="2426"/>
    <cellStyle name="Currency 5 6 2" xfId="3232"/>
    <cellStyle name="Currency 5 6 2 2" xfId="5898"/>
    <cellStyle name="Currency 5 6 2 2 2" xfId="11704"/>
    <cellStyle name="Currency 5 6 2 2 3" xfId="8785"/>
    <cellStyle name="Currency 5 6 2 3" xfId="10240"/>
    <cellStyle name="Currency 5 6 2 4" xfId="7341"/>
    <cellStyle name="Currency 5 6 2 5" xfId="4455"/>
    <cellStyle name="Currency 5 6 3" xfId="5304"/>
    <cellStyle name="Currency 5 6 3 2" xfId="11110"/>
    <cellStyle name="Currency 5 6 3 3" xfId="8191"/>
    <cellStyle name="Currency 5 6 4" xfId="9640"/>
    <cellStyle name="Currency 5 6 5" xfId="6747"/>
    <cellStyle name="Currency 5 6 6" xfId="3861"/>
    <cellStyle name="Currency 5 7" xfId="3055"/>
    <cellStyle name="Currency 5 7 2" xfId="5723"/>
    <cellStyle name="Currency 5 7 2 2" xfId="11529"/>
    <cellStyle name="Currency 5 7 2 3" xfId="8610"/>
    <cellStyle name="Currency 5 7 3" xfId="10062"/>
    <cellStyle name="Currency 5 7 4" xfId="7166"/>
    <cellStyle name="Currency 5 7 5" xfId="4280"/>
    <cellStyle name="Currency 5 8" xfId="5129"/>
    <cellStyle name="Currency 5 8 2" xfId="10935"/>
    <cellStyle name="Currency 5 8 3" xfId="8016"/>
    <cellStyle name="Currency 5 9" xfId="9460"/>
    <cellStyle name="Currency 6" xfId="812"/>
    <cellStyle name="Currency 6 10" xfId="3687"/>
    <cellStyle name="Currency 6 11" xfId="2247"/>
    <cellStyle name="Currency 6 2" xfId="1575"/>
    <cellStyle name="Currency 6 2 2" xfId="2124"/>
    <cellStyle name="Currency 6 2 3" xfId="2822"/>
    <cellStyle name="Currency 6 3" xfId="2025"/>
    <cellStyle name="Currency 6 3 2" xfId="3490"/>
    <cellStyle name="Currency 6 3 2 2" xfId="6151"/>
    <cellStyle name="Currency 6 3 2 2 2" xfId="11957"/>
    <cellStyle name="Currency 6 3 2 2 3" xfId="9038"/>
    <cellStyle name="Currency 6 3 2 3" xfId="10498"/>
    <cellStyle name="Currency 6 3 2 4" xfId="7594"/>
    <cellStyle name="Currency 6 3 2 5" xfId="4708"/>
    <cellStyle name="Currency 6 3 3" xfId="4988"/>
    <cellStyle name="Currency 6 3 3 2" xfId="6431"/>
    <cellStyle name="Currency 6 3 3 2 2" xfId="12238"/>
    <cellStyle name="Currency 6 3 3 2 3" xfId="9319"/>
    <cellStyle name="Currency 6 3 3 3" xfId="10794"/>
    <cellStyle name="Currency 6 3 3 4" xfId="7875"/>
    <cellStyle name="Currency 6 3 4" xfId="5557"/>
    <cellStyle name="Currency 6 3 4 2" xfId="11363"/>
    <cellStyle name="Currency 6 3 4 3" xfId="8444"/>
    <cellStyle name="Currency 6 3 5" xfId="9893"/>
    <cellStyle name="Currency 6 3 6" xfId="7000"/>
    <cellStyle name="Currency 6 3 7" xfId="4114"/>
    <cellStyle name="Currency 6 3 8" xfId="2823"/>
    <cellStyle name="Currency 6 4" xfId="2821"/>
    <cellStyle name="Currency 6 5" xfId="2427"/>
    <cellStyle name="Currency 6 5 2" xfId="3233"/>
    <cellStyle name="Currency 6 5 2 2" xfId="5899"/>
    <cellStyle name="Currency 6 5 2 2 2" xfId="11705"/>
    <cellStyle name="Currency 6 5 2 2 3" xfId="8786"/>
    <cellStyle name="Currency 6 5 2 3" xfId="10241"/>
    <cellStyle name="Currency 6 5 2 4" xfId="7342"/>
    <cellStyle name="Currency 6 5 2 5" xfId="4456"/>
    <cellStyle name="Currency 6 5 3" xfId="5305"/>
    <cellStyle name="Currency 6 5 3 2" xfId="11111"/>
    <cellStyle name="Currency 6 5 3 3" xfId="8192"/>
    <cellStyle name="Currency 6 5 4" xfId="9641"/>
    <cellStyle name="Currency 6 5 5" xfId="6748"/>
    <cellStyle name="Currency 6 5 6" xfId="3862"/>
    <cellStyle name="Currency 6 6" xfId="3056"/>
    <cellStyle name="Currency 6 6 2" xfId="5724"/>
    <cellStyle name="Currency 6 6 2 2" xfId="11530"/>
    <cellStyle name="Currency 6 6 2 3" xfId="8611"/>
    <cellStyle name="Currency 6 6 3" xfId="10063"/>
    <cellStyle name="Currency 6 6 4" xfId="7167"/>
    <cellStyle name="Currency 6 6 5" xfId="4281"/>
    <cellStyle name="Currency 6 7" xfId="5130"/>
    <cellStyle name="Currency 6 7 2" xfId="10936"/>
    <cellStyle name="Currency 6 7 3" xfId="8017"/>
    <cellStyle name="Currency 6 8" xfId="9461"/>
    <cellStyle name="Currency 6 9" xfId="6573"/>
    <cellStyle name="Currency 7" xfId="1426"/>
    <cellStyle name="Currency 7 2" xfId="1427"/>
    <cellStyle name="Currency 7 2 10" xfId="3688"/>
    <cellStyle name="Currency 7 2 11" xfId="2248"/>
    <cellStyle name="Currency 7 2 2" xfId="1576"/>
    <cellStyle name="Currency 7 2 2 2" xfId="2125"/>
    <cellStyle name="Currency 7 2 2 3" xfId="2825"/>
    <cellStyle name="Currency 7 2 3" xfId="2026"/>
    <cellStyle name="Currency 7 2 3 2" xfId="3491"/>
    <cellStyle name="Currency 7 2 3 2 2" xfId="6152"/>
    <cellStyle name="Currency 7 2 3 2 2 2" xfId="11958"/>
    <cellStyle name="Currency 7 2 3 2 2 3" xfId="9039"/>
    <cellStyle name="Currency 7 2 3 2 3" xfId="10499"/>
    <cellStyle name="Currency 7 2 3 2 4" xfId="7595"/>
    <cellStyle name="Currency 7 2 3 2 5" xfId="4709"/>
    <cellStyle name="Currency 7 2 3 3" xfId="4989"/>
    <cellStyle name="Currency 7 2 3 3 2" xfId="6432"/>
    <cellStyle name="Currency 7 2 3 3 2 2" xfId="12239"/>
    <cellStyle name="Currency 7 2 3 3 2 3" xfId="9320"/>
    <cellStyle name="Currency 7 2 3 3 3" xfId="10795"/>
    <cellStyle name="Currency 7 2 3 3 4" xfId="7876"/>
    <cellStyle name="Currency 7 2 3 4" xfId="5558"/>
    <cellStyle name="Currency 7 2 3 4 2" xfId="11364"/>
    <cellStyle name="Currency 7 2 3 4 3" xfId="8445"/>
    <cellStyle name="Currency 7 2 3 5" xfId="9894"/>
    <cellStyle name="Currency 7 2 3 6" xfId="7001"/>
    <cellStyle name="Currency 7 2 3 7" xfId="4115"/>
    <cellStyle name="Currency 7 2 3 8" xfId="2826"/>
    <cellStyle name="Currency 7 2 4" xfId="2824"/>
    <cellStyle name="Currency 7 2 5" xfId="2428"/>
    <cellStyle name="Currency 7 2 5 2" xfId="3234"/>
    <cellStyle name="Currency 7 2 5 2 2" xfId="5900"/>
    <cellStyle name="Currency 7 2 5 2 2 2" xfId="11706"/>
    <cellStyle name="Currency 7 2 5 2 2 3" xfId="8787"/>
    <cellStyle name="Currency 7 2 5 2 3" xfId="10242"/>
    <cellStyle name="Currency 7 2 5 2 4" xfId="7343"/>
    <cellStyle name="Currency 7 2 5 2 5" xfId="4457"/>
    <cellStyle name="Currency 7 2 5 3" xfId="5306"/>
    <cellStyle name="Currency 7 2 5 3 2" xfId="11112"/>
    <cellStyle name="Currency 7 2 5 3 3" xfId="8193"/>
    <cellStyle name="Currency 7 2 5 4" xfId="9642"/>
    <cellStyle name="Currency 7 2 5 5" xfId="6749"/>
    <cellStyle name="Currency 7 2 5 6" xfId="3863"/>
    <cellStyle name="Currency 7 2 6" xfId="3057"/>
    <cellStyle name="Currency 7 2 6 2" xfId="5725"/>
    <cellStyle name="Currency 7 2 6 2 2" xfId="11531"/>
    <cellStyle name="Currency 7 2 6 2 3" xfId="8612"/>
    <cellStyle name="Currency 7 2 6 3" xfId="10064"/>
    <cellStyle name="Currency 7 2 6 4" xfId="7168"/>
    <cellStyle name="Currency 7 2 6 5" xfId="4282"/>
    <cellStyle name="Currency 7 2 7" xfId="5131"/>
    <cellStyle name="Currency 7 2 7 2" xfId="10937"/>
    <cellStyle name="Currency 7 2 7 3" xfId="8018"/>
    <cellStyle name="Currency 7 2 8" xfId="9462"/>
    <cellStyle name="Currency 7 2 9" xfId="6574"/>
    <cellStyle name="Currency 8" xfId="2377"/>
    <cellStyle name="Currency 8 2" xfId="2828"/>
    <cellStyle name="Currency 8 3" xfId="2827"/>
    <cellStyle name="Currency 8 4" xfId="2554"/>
    <cellStyle name="Currency 8 4 2" xfId="3360"/>
    <cellStyle name="Currency 8 4 2 2" xfId="6026"/>
    <cellStyle name="Currency 8 4 2 2 2" xfId="11832"/>
    <cellStyle name="Currency 8 4 2 2 3" xfId="8913"/>
    <cellStyle name="Currency 8 4 2 3" xfId="10368"/>
    <cellStyle name="Currency 8 4 2 4" xfId="7469"/>
    <cellStyle name="Currency 8 4 2 5" xfId="4583"/>
    <cellStyle name="Currency 8 4 3" xfId="5432"/>
    <cellStyle name="Currency 8 4 3 2" xfId="11238"/>
    <cellStyle name="Currency 8 4 3 3" xfId="8319"/>
    <cellStyle name="Currency 8 4 4" xfId="9768"/>
    <cellStyle name="Currency 8 4 5" xfId="6875"/>
    <cellStyle name="Currency 8 4 6" xfId="3989"/>
    <cellStyle name="Currency 8 5" xfId="3185"/>
    <cellStyle name="Currency 8 5 2" xfId="5851"/>
    <cellStyle name="Currency 8 5 2 2" xfId="11657"/>
    <cellStyle name="Currency 8 5 2 3" xfId="8738"/>
    <cellStyle name="Currency 8 5 3" xfId="10193"/>
    <cellStyle name="Currency 8 5 4" xfId="7294"/>
    <cellStyle name="Currency 8 5 5" xfId="4408"/>
    <cellStyle name="Currency 8 6" xfId="5257"/>
    <cellStyle name="Currency 8 6 2" xfId="11063"/>
    <cellStyle name="Currency 8 6 3" xfId="8144"/>
    <cellStyle name="Currency 8 7" xfId="9593"/>
    <cellStyle name="Currency 8 8" xfId="6700"/>
    <cellStyle name="Currency 8 9" xfId="3814"/>
    <cellStyle name="Currency 9" xfId="3029"/>
    <cellStyle name="Currency 9 2" xfId="3645"/>
    <cellStyle name="Currency 9 2 2" xfId="6291"/>
    <cellStyle name="Currency 9 2 2 2" xfId="12097"/>
    <cellStyle name="Currency 9 2 2 3" xfId="9178"/>
    <cellStyle name="Currency 9 2 3" xfId="10653"/>
    <cellStyle name="Currency 9 2 4" xfId="7734"/>
    <cellStyle name="Currency 9 2 5" xfId="4848"/>
    <cellStyle name="Currency 9 3" xfId="5697"/>
    <cellStyle name="Currency 9 3 2" xfId="11503"/>
    <cellStyle name="Currency 9 3 3" xfId="8584"/>
    <cellStyle name="Currency 9 4" xfId="10035"/>
    <cellStyle name="Currency 9 5" xfId="7140"/>
    <cellStyle name="Currency 9 6" xfId="4254"/>
    <cellStyle name="Currency Input" xfId="1834"/>
    <cellStyle name="Currency0" xfId="94"/>
    <cellStyle name="Currency0 2" xfId="1718"/>
    <cellStyle name="d" xfId="1835"/>
    <cellStyle name="d 2" xfId="12588"/>
    <cellStyle name="d," xfId="1836"/>
    <cellStyle name="d1" xfId="1837"/>
    <cellStyle name="d1 2" xfId="12589"/>
    <cellStyle name="d1," xfId="1838"/>
    <cellStyle name="d2" xfId="1839"/>
    <cellStyle name="d2 2" xfId="12590"/>
    <cellStyle name="d2," xfId="1840"/>
    <cellStyle name="d3" xfId="1841"/>
    <cellStyle name="Dash" xfId="1842"/>
    <cellStyle name="Date" xfId="95"/>
    <cellStyle name="Date [Abbreviated]" xfId="1843"/>
    <cellStyle name="Date [Long Europe]" xfId="1844"/>
    <cellStyle name="Date [Long U.S.]" xfId="1845"/>
    <cellStyle name="Date [Short Europe]" xfId="1846"/>
    <cellStyle name="Date [Short U.S.]" xfId="1847"/>
    <cellStyle name="Date 2" xfId="1709"/>
    <cellStyle name="Date 2 2" xfId="1720"/>
    <cellStyle name="Date 3" xfId="1719"/>
    <cellStyle name="Date 4" xfId="1706"/>
    <cellStyle name="Date_ITCM 2010 Template" xfId="1848"/>
    <cellStyle name="Define$0" xfId="1849"/>
    <cellStyle name="Define$1" xfId="1850"/>
    <cellStyle name="Define$2" xfId="1851"/>
    <cellStyle name="Define0" xfId="1852"/>
    <cellStyle name="Define1" xfId="1853"/>
    <cellStyle name="Define1x" xfId="1854"/>
    <cellStyle name="Define2" xfId="1855"/>
    <cellStyle name="Define2x" xfId="1856"/>
    <cellStyle name="Dollar" xfId="1857"/>
    <cellStyle name="e" xfId="1858"/>
    <cellStyle name="e1" xfId="1859"/>
    <cellStyle name="e2" xfId="1860"/>
    <cellStyle name="Entered" xfId="96"/>
    <cellStyle name="Euro" xfId="1861"/>
    <cellStyle name="Explanatory Text" xfId="20" builtinId="53" customBuiltin="1"/>
    <cellStyle name="Explanatory Text 2" xfId="242"/>
    <cellStyle name="Explanatory Text 2 2" xfId="384"/>
    <cellStyle name="Explanatory Text 2 2 2" xfId="814"/>
    <cellStyle name="Explanatory Text 2 2 2 2" xfId="12548"/>
    <cellStyle name="Explanatory Text 2 3" xfId="813"/>
    <cellStyle name="Fixed" xfId="97"/>
    <cellStyle name="Fixed 2" xfId="1721"/>
    <cellStyle name="FOOTER - Style1" xfId="1862"/>
    <cellStyle name="g" xfId="1863"/>
    <cellStyle name="general" xfId="1864"/>
    <cellStyle name="General [C]" xfId="1865"/>
    <cellStyle name="General [R]" xfId="1866"/>
    <cellStyle name="general 2" xfId="12591"/>
    <cellStyle name="Good" xfId="11" builtinId="26" customBuiltin="1"/>
    <cellStyle name="Good 2" xfId="243"/>
    <cellStyle name="Good 2 2" xfId="385"/>
    <cellStyle name="Good 2 2 2" xfId="816"/>
    <cellStyle name="Good 2 2 2 2" xfId="2829"/>
    <cellStyle name="Good 2 3" xfId="817"/>
    <cellStyle name="Good 2 3 2" xfId="12549"/>
    <cellStyle name="Good 2 4" xfId="815"/>
    <cellStyle name="Good 3" xfId="818"/>
    <cellStyle name="Good 3 2" xfId="819"/>
    <cellStyle name="Green" xfId="1867"/>
    <cellStyle name="Grey" xfId="98"/>
    <cellStyle name="Grey 2" xfId="820"/>
    <cellStyle name="grey 2 2" xfId="12550"/>
    <cellStyle name="Header1" xfId="99"/>
    <cellStyle name="Header2" xfId="100"/>
    <cellStyle name="Header2 2" xfId="2830"/>
    <cellStyle name="Header2 2 2" xfId="3492"/>
    <cellStyle name="Header2 2 2 2" xfId="10500"/>
    <cellStyle name="Header2 2 2 2 2" xfId="12377"/>
    <cellStyle name="Header2 3" xfId="3058"/>
    <cellStyle name="Header2 3 2" xfId="10065"/>
    <cellStyle name="Header2 3 2 2" xfId="12370"/>
    <cellStyle name="Heading" xfId="1868"/>
    <cellStyle name="Heading 1" xfId="7" builtinId="16" customBuiltin="1"/>
    <cellStyle name="Heading 1 2" xfId="101"/>
    <cellStyle name="Heading 1 2 2" xfId="386"/>
    <cellStyle name="Heading 1 2 2 2" xfId="822"/>
    <cellStyle name="Heading 1 2 2 2 2" xfId="2831"/>
    <cellStyle name="Heading 1 2 3" xfId="823"/>
    <cellStyle name="Heading 1 2 3 2" xfId="12551"/>
    <cellStyle name="Heading 1 2 4" xfId="821"/>
    <cellStyle name="Heading 1 2 5" xfId="1681"/>
    <cellStyle name="Heading 1 2 6" xfId="1673"/>
    <cellStyle name="Heading 1 3" xfId="244"/>
    <cellStyle name="Heading 1 3 2" xfId="825"/>
    <cellStyle name="Heading 1 3 3" xfId="824"/>
    <cellStyle name="Heading 2" xfId="8" builtinId="17" customBuiltin="1"/>
    <cellStyle name="Heading 2 2" xfId="102"/>
    <cellStyle name="Heading 2 2 2" xfId="387"/>
    <cellStyle name="Heading 2 2 2 2" xfId="827"/>
    <cellStyle name="Heading 2 2 2 2 2" xfId="2832"/>
    <cellStyle name="Heading 2 2 3" xfId="828"/>
    <cellStyle name="Heading 2 2 3 2" xfId="12592"/>
    <cellStyle name="Heading 2 2 4" xfId="826"/>
    <cellStyle name="Heading 2 2 5" xfId="1682"/>
    <cellStyle name="Heading 2 2 6" xfId="1674"/>
    <cellStyle name="Heading 2 3" xfId="245"/>
    <cellStyle name="Heading 2 3 2" xfId="830"/>
    <cellStyle name="Heading 2 3 2 2" xfId="12552"/>
    <cellStyle name="Heading 2 3 3" xfId="829"/>
    <cellStyle name="Heading 2 3 3 2" xfId="2833"/>
    <cellStyle name="Heading 3" xfId="9" builtinId="18" customBuiltin="1"/>
    <cellStyle name="Heading 3 2" xfId="246"/>
    <cellStyle name="Heading 3 2 2" xfId="388"/>
    <cellStyle name="Heading 3 2 2 2" xfId="832"/>
    <cellStyle name="Heading 3 2 2 2 2" xfId="2834"/>
    <cellStyle name="Heading 3 2 3" xfId="833"/>
    <cellStyle name="Heading 3 2 3 2" xfId="12553"/>
    <cellStyle name="Heading 3 2 4" xfId="831"/>
    <cellStyle name="Heading 3 3" xfId="834"/>
    <cellStyle name="Heading 3 3 2" xfId="835"/>
    <cellStyle name="Heading 4" xfId="10" builtinId="19" customBuiltin="1"/>
    <cellStyle name="Heading 4 2" xfId="247"/>
    <cellStyle name="Heading 4 2 2" xfId="389"/>
    <cellStyle name="Heading 4 2 2 2" xfId="837"/>
    <cellStyle name="Heading 4 2 2 2 2" xfId="2835"/>
    <cellStyle name="Heading 4 2 3" xfId="838"/>
    <cellStyle name="Heading 4 2 3 2" xfId="12554"/>
    <cellStyle name="Heading 4 2 4" xfId="836"/>
    <cellStyle name="Heading 4 3" xfId="839"/>
    <cellStyle name="Heading 4 3 2" xfId="840"/>
    <cellStyle name="Heading No Underline" xfId="1869"/>
    <cellStyle name="Heading With Underline" xfId="1870"/>
    <cellStyle name="Heading1" xfId="103"/>
    <cellStyle name="Heading2" xfId="104"/>
    <cellStyle name="Headline" xfId="1871"/>
    <cellStyle name="Highlight" xfId="1872"/>
    <cellStyle name="in" xfId="1873"/>
    <cellStyle name="in 2" xfId="12555"/>
    <cellStyle name="Indented [0]" xfId="1874"/>
    <cellStyle name="Indented [2]" xfId="1875"/>
    <cellStyle name="Indented [4]" xfId="1876"/>
    <cellStyle name="Indented [6]" xfId="1877"/>
    <cellStyle name="Input" xfId="14" builtinId="20" customBuiltin="1"/>
    <cellStyle name="Input [yellow]" xfId="105"/>
    <cellStyle name="Input [yellow] 2" xfId="841"/>
    <cellStyle name="Input [yellow] 2 2" xfId="3493"/>
    <cellStyle name="Input [yellow] 2 2 2" xfId="10501"/>
    <cellStyle name="Input [yellow] 3" xfId="3059"/>
    <cellStyle name="Input [yellow] 3 2" xfId="10066"/>
    <cellStyle name="Input 10" xfId="842"/>
    <cellStyle name="Input 11" xfId="843"/>
    <cellStyle name="Input 12" xfId="844"/>
    <cellStyle name="Input 2" xfId="248"/>
    <cellStyle name="Input 2 2" xfId="390"/>
    <cellStyle name="Input 2 2 2" xfId="846"/>
    <cellStyle name="Input 2 2 2 2" xfId="3495"/>
    <cellStyle name="Input 2 2 2 2 2" xfId="10503"/>
    <cellStyle name="Input 2 2 2 2 2 2" xfId="12379"/>
    <cellStyle name="Input 2 2 2 3" xfId="2837"/>
    <cellStyle name="Input 2 2 3" xfId="3494"/>
    <cellStyle name="Input 2 2 3 2" xfId="10502"/>
    <cellStyle name="Input 2 2 3 2 2" xfId="12378"/>
    <cellStyle name="Input 2 2 4" xfId="2836"/>
    <cellStyle name="Input 2 3" xfId="847"/>
    <cellStyle name="Input 2 3 2" xfId="3496"/>
    <cellStyle name="Input 2 3 2 2" xfId="10504"/>
    <cellStyle name="Input 2 3 2 2 2" xfId="12380"/>
    <cellStyle name="Input 2 3 3" xfId="2838"/>
    <cellStyle name="Input 2 4" xfId="845"/>
    <cellStyle name="Input 2 4 2" xfId="10067"/>
    <cellStyle name="Input 2 4 2 2" xfId="12371"/>
    <cellStyle name="Input 2 5" xfId="12556"/>
    <cellStyle name="Input 3" xfId="260"/>
    <cellStyle name="Input 3 2" xfId="849"/>
    <cellStyle name="Input 3 2 2" xfId="3498"/>
    <cellStyle name="Input 3 2 2 2" xfId="10506"/>
    <cellStyle name="Input 3 2 2 2 2" xfId="12382"/>
    <cellStyle name="Input 3 3" xfId="848"/>
    <cellStyle name="Input 3 3 2" xfId="10505"/>
    <cellStyle name="Input 3 3 2 2" xfId="12381"/>
    <cellStyle name="Input 3 3 3" xfId="3497"/>
    <cellStyle name="Input 3 4" xfId="2839"/>
    <cellStyle name="Input 4" xfId="259"/>
    <cellStyle name="Input 4 2" xfId="850"/>
    <cellStyle name="Input 4 2 2" xfId="3500"/>
    <cellStyle name="Input 4 2 2 2" xfId="10508"/>
    <cellStyle name="Input 4 2 2 2 2" xfId="12384"/>
    <cellStyle name="Input 4 3" xfId="3499"/>
    <cellStyle name="Input 4 3 2" xfId="10507"/>
    <cellStyle name="Input 4 3 2 2" xfId="12383"/>
    <cellStyle name="Input 4 4" xfId="2840"/>
    <cellStyle name="Input 5" xfId="851"/>
    <cellStyle name="Input 5 2" xfId="852"/>
    <cellStyle name="Input 5 2 2" xfId="3502"/>
    <cellStyle name="Input 5 2 2 2" xfId="10510"/>
    <cellStyle name="Input 5 2 2 2 2" xfId="12386"/>
    <cellStyle name="Input 5 3" xfId="3501"/>
    <cellStyle name="Input 5 3 2" xfId="10509"/>
    <cellStyle name="Input 5 3 2 2" xfId="12385"/>
    <cellStyle name="Input 6" xfId="853"/>
    <cellStyle name="Input 6 2" xfId="854"/>
    <cellStyle name="Input 6 2 2" xfId="3504"/>
    <cellStyle name="Input 6 2 2 2" xfId="10512"/>
    <cellStyle name="Input 6 2 2 2 2" xfId="12388"/>
    <cellStyle name="Input 6 3" xfId="3503"/>
    <cellStyle name="Input 6 3 2" xfId="10511"/>
    <cellStyle name="Input 6 3 2 2" xfId="12387"/>
    <cellStyle name="Input 7" xfId="855"/>
    <cellStyle name="Input 7 2" xfId="2841"/>
    <cellStyle name="Input 7 2 2" xfId="3506"/>
    <cellStyle name="Input 7 2 2 2" xfId="10514"/>
    <cellStyle name="Input 7 2 2 2 2" xfId="12390"/>
    <cellStyle name="Input 7 3" xfId="3505"/>
    <cellStyle name="Input 7 3 2" xfId="10513"/>
    <cellStyle name="Input 7 3 2 2" xfId="12389"/>
    <cellStyle name="Input 8" xfId="856"/>
    <cellStyle name="Input 8 2" xfId="10690"/>
    <cellStyle name="Input 8 2 2" xfId="12391"/>
    <cellStyle name="Input 9" xfId="857"/>
    <cellStyle name="Input$0" xfId="1878"/>
    <cellStyle name="Input$1" xfId="1879"/>
    <cellStyle name="Input$2" xfId="1880"/>
    <cellStyle name="Input0" xfId="1881"/>
    <cellStyle name="Input1" xfId="1882"/>
    <cellStyle name="Input1x" xfId="1883"/>
    <cellStyle name="Input2" xfId="1884"/>
    <cellStyle name="Input2x" xfId="1885"/>
    <cellStyle name="lborder" xfId="1886"/>
    <cellStyle name="LeftSubtitle" xfId="1887"/>
    <cellStyle name="Linked Cell" xfId="17" builtinId="24" customBuiltin="1"/>
    <cellStyle name="Linked Cell 2" xfId="249"/>
    <cellStyle name="Linked Cell 2 2" xfId="391"/>
    <cellStyle name="Linked Cell 2 2 2" xfId="859"/>
    <cellStyle name="Linked Cell 2 2 2 2" xfId="2842"/>
    <cellStyle name="Linked Cell 2 3" xfId="860"/>
    <cellStyle name="Linked Cell 2 3 2" xfId="12557"/>
    <cellStyle name="Linked Cell 2 4" xfId="858"/>
    <cellStyle name="Linked Cell 3" xfId="861"/>
    <cellStyle name="Linked Cell 3 2" xfId="862"/>
    <cellStyle name="m" xfId="1888"/>
    <cellStyle name="m 2" xfId="12593"/>
    <cellStyle name="m1" xfId="1889"/>
    <cellStyle name="m1 2" xfId="12594"/>
    <cellStyle name="m2" xfId="1890"/>
    <cellStyle name="m2 2" xfId="12595"/>
    <cellStyle name="m3" xfId="1891"/>
    <cellStyle name="m3 2" xfId="12596"/>
    <cellStyle name="Multiple" xfId="1892"/>
    <cellStyle name="Negative" xfId="1893"/>
    <cellStyle name="Negative 2" xfId="12597"/>
    <cellStyle name="Neutral" xfId="13" builtinId="28" customBuiltin="1"/>
    <cellStyle name="Neutral 2" xfId="250"/>
    <cellStyle name="Neutral 2 2" xfId="392"/>
    <cellStyle name="Neutral 2 2 2" xfId="864"/>
    <cellStyle name="Neutral 2 2 2 2" xfId="2843"/>
    <cellStyle name="Neutral 2 3" xfId="865"/>
    <cellStyle name="Neutral 2 3 2" xfId="12558"/>
    <cellStyle name="Neutral 2 4" xfId="863"/>
    <cellStyle name="Neutral 3" xfId="866"/>
    <cellStyle name="Neutral 3 2" xfId="867"/>
    <cellStyle name="no dec" xfId="1894"/>
    <cellStyle name="Normal" xfId="0" builtinId="0"/>
    <cellStyle name="Normal - Style1" xfId="106"/>
    <cellStyle name="Normal - Style1 2" xfId="394"/>
    <cellStyle name="Normal - Style1 2 2" xfId="12598"/>
    <cellStyle name="Normal - Style1 3" xfId="393"/>
    <cellStyle name="Normal - Style1 3 2" xfId="12559"/>
    <cellStyle name="Normal - Style1 4" xfId="303"/>
    <cellStyle name="Normal - Style1 5" xfId="1688"/>
    <cellStyle name="Normal - Style1 6" xfId="1693"/>
    <cellStyle name="Normal 10" xfId="262"/>
    <cellStyle name="Normal 10 2" xfId="395"/>
    <cellStyle name="Normal 10 2 2" xfId="869"/>
    <cellStyle name="Normal 10 2 2 2" xfId="2374"/>
    <cellStyle name="Normal 10 3" xfId="870"/>
    <cellStyle name="Normal 10 4" xfId="868"/>
    <cellStyle name="Normal 100" xfId="871"/>
    <cellStyle name="Normal 101" xfId="872"/>
    <cellStyle name="Normal 101 2" xfId="1428"/>
    <cellStyle name="Normal 102" xfId="873"/>
    <cellStyle name="Normal 102 2" xfId="1429"/>
    <cellStyle name="Normal 103" xfId="874"/>
    <cellStyle name="Normal 103 2" xfId="1430"/>
    <cellStyle name="Normal 104" xfId="875"/>
    <cellStyle name="Normal 104 2" xfId="1431"/>
    <cellStyle name="Normal 105" xfId="876"/>
    <cellStyle name="Normal 105 2" xfId="1432"/>
    <cellStyle name="Normal 106" xfId="877"/>
    <cellStyle name="Normal 106 2" xfId="878"/>
    <cellStyle name="Normal 106 3" xfId="1433"/>
    <cellStyle name="Normal 107" xfId="879"/>
    <cellStyle name="Normal 107 2" xfId="880"/>
    <cellStyle name="Normal 107 3" xfId="1434"/>
    <cellStyle name="Normal 108" xfId="881"/>
    <cellStyle name="Normal 108 2" xfId="882"/>
    <cellStyle name="Normal 108 3" xfId="1435"/>
    <cellStyle name="Normal 109" xfId="883"/>
    <cellStyle name="Normal 109 2" xfId="884"/>
    <cellStyle name="Normal 109 3" xfId="1436"/>
    <cellStyle name="Normal 11" xfId="107"/>
    <cellStyle name="Normal 11 2" xfId="396"/>
    <cellStyle name="Normal 11 3" xfId="885"/>
    <cellStyle name="Normal 110" xfId="886"/>
    <cellStyle name="Normal 110 2" xfId="887"/>
    <cellStyle name="Normal 110 3" xfId="1437"/>
    <cellStyle name="Normal 111" xfId="888"/>
    <cellStyle name="Normal 111 2" xfId="889"/>
    <cellStyle name="Normal 111 3" xfId="1438"/>
    <cellStyle name="Normal 112" xfId="890"/>
    <cellStyle name="Normal 112 2" xfId="891"/>
    <cellStyle name="Normal 112 3" xfId="1439"/>
    <cellStyle name="Normal 113" xfId="892"/>
    <cellStyle name="Normal 113 2" xfId="893"/>
    <cellStyle name="Normal 113 3" xfId="1440"/>
    <cellStyle name="Normal 114" xfId="894"/>
    <cellStyle name="Normal 114 2" xfId="895"/>
    <cellStyle name="Normal 114 3" xfId="1441"/>
    <cellStyle name="Normal 115" xfId="896"/>
    <cellStyle name="Normal 115 2" xfId="897"/>
    <cellStyle name="Normal 115 3" xfId="1442"/>
    <cellStyle name="Normal 116" xfId="898"/>
    <cellStyle name="Normal 116 2" xfId="899"/>
    <cellStyle name="Normal 116 3" xfId="1443"/>
    <cellStyle name="Normal 117" xfId="900"/>
    <cellStyle name="Normal 117 2" xfId="901"/>
    <cellStyle name="Normal 117 3" xfId="1444"/>
    <cellStyle name="Normal 118" xfId="902"/>
    <cellStyle name="Normal 118 2" xfId="1445"/>
    <cellStyle name="Normal 119" xfId="903"/>
    <cellStyle name="Normal 119 2" xfId="1446"/>
    <cellStyle name="Normal 12" xfId="46"/>
    <cellStyle name="Normal 12 2" xfId="904"/>
    <cellStyle name="Normal 12 2 2" xfId="2844"/>
    <cellStyle name="Normal 12 2 2 2" xfId="3508"/>
    <cellStyle name="Normal 12 2 2 2 2" xfId="6154"/>
    <cellStyle name="Normal 12 2 2 2 2 2" xfId="11960"/>
    <cellStyle name="Normal 12 2 2 2 2 3" xfId="9041"/>
    <cellStyle name="Normal 12 2 2 2 3" xfId="10516"/>
    <cellStyle name="Normal 12 2 2 2 4" xfId="7597"/>
    <cellStyle name="Normal 12 2 2 2 5" xfId="4711"/>
    <cellStyle name="Normal 12 2 2 3" xfId="4991"/>
    <cellStyle name="Normal 12 2 2 3 2" xfId="6434"/>
    <cellStyle name="Normal 12 2 2 3 2 2" xfId="12241"/>
    <cellStyle name="Normal 12 2 2 3 2 3" xfId="9322"/>
    <cellStyle name="Normal 12 2 2 3 3" xfId="10797"/>
    <cellStyle name="Normal 12 2 2 3 4" xfId="7878"/>
    <cellStyle name="Normal 12 2 2 4" xfId="5560"/>
    <cellStyle name="Normal 12 2 2 4 2" xfId="11366"/>
    <cellStyle name="Normal 12 2 2 4 3" xfId="8447"/>
    <cellStyle name="Normal 12 2 2 5" xfId="9896"/>
    <cellStyle name="Normal 12 2 2 6" xfId="7003"/>
    <cellStyle name="Normal 12 2 2 7" xfId="4117"/>
    <cellStyle name="Normal 12 2 3" xfId="3507"/>
    <cellStyle name="Normal 12 2 3 2" xfId="6153"/>
    <cellStyle name="Normal 12 2 3 2 2" xfId="11959"/>
    <cellStyle name="Normal 12 2 3 2 3" xfId="9040"/>
    <cellStyle name="Normal 12 2 3 3" xfId="10515"/>
    <cellStyle name="Normal 12 2 3 4" xfId="7596"/>
    <cellStyle name="Normal 12 2 3 5" xfId="4710"/>
    <cellStyle name="Normal 12 2 4" xfId="4990"/>
    <cellStyle name="Normal 12 2 4 2" xfId="6433"/>
    <cellStyle name="Normal 12 2 4 2 2" xfId="12240"/>
    <cellStyle name="Normal 12 2 4 2 3" xfId="9321"/>
    <cellStyle name="Normal 12 2 4 3" xfId="10796"/>
    <cellStyle name="Normal 12 2 4 4" xfId="7877"/>
    <cellStyle name="Normal 12 2 5" xfId="5559"/>
    <cellStyle name="Normal 12 2 5 2" xfId="11365"/>
    <cellStyle name="Normal 12 2 5 3" xfId="8446"/>
    <cellStyle name="Normal 12 2 6" xfId="9895"/>
    <cellStyle name="Normal 12 2 7" xfId="7002"/>
    <cellStyle name="Normal 12 2 8" xfId="4116"/>
    <cellStyle name="Normal 12 3" xfId="397"/>
    <cellStyle name="Normal 12 3 2" xfId="3509"/>
    <cellStyle name="Normal 12 3 2 2" xfId="6155"/>
    <cellStyle name="Normal 12 3 2 2 2" xfId="11961"/>
    <cellStyle name="Normal 12 3 2 2 3" xfId="9042"/>
    <cellStyle name="Normal 12 3 2 3" xfId="10517"/>
    <cellStyle name="Normal 12 3 2 4" xfId="7598"/>
    <cellStyle name="Normal 12 3 2 5" xfId="4712"/>
    <cellStyle name="Normal 12 3 3" xfId="4992"/>
    <cellStyle name="Normal 12 3 3 2" xfId="6435"/>
    <cellStyle name="Normal 12 3 3 2 2" xfId="12242"/>
    <cellStyle name="Normal 12 3 3 2 3" xfId="9323"/>
    <cellStyle name="Normal 12 3 3 3" xfId="10798"/>
    <cellStyle name="Normal 12 3 3 4" xfId="7879"/>
    <cellStyle name="Normal 12 3 4" xfId="5561"/>
    <cellStyle name="Normal 12 3 4 2" xfId="11367"/>
    <cellStyle name="Normal 12 3 4 3" xfId="8448"/>
    <cellStyle name="Normal 12 3 5" xfId="9897"/>
    <cellStyle name="Normal 12 3 6" xfId="7004"/>
    <cellStyle name="Normal 12 3 7" xfId="4118"/>
    <cellStyle name="Normal 12 3 8" xfId="2845"/>
    <cellStyle name="Normal 12 4" xfId="2846"/>
    <cellStyle name="Normal 12 4 2" xfId="3510"/>
    <cellStyle name="Normal 12 4 2 2" xfId="6156"/>
    <cellStyle name="Normal 12 4 2 2 2" xfId="11962"/>
    <cellStyle name="Normal 12 4 2 2 3" xfId="9043"/>
    <cellStyle name="Normal 12 4 2 3" xfId="10518"/>
    <cellStyle name="Normal 12 4 2 4" xfId="7599"/>
    <cellStyle name="Normal 12 4 2 5" xfId="4713"/>
    <cellStyle name="Normal 12 4 3" xfId="4993"/>
    <cellStyle name="Normal 12 4 3 2" xfId="6436"/>
    <cellStyle name="Normal 12 4 3 2 2" xfId="12243"/>
    <cellStyle name="Normal 12 4 3 2 3" xfId="9324"/>
    <cellStyle name="Normal 12 4 3 3" xfId="10799"/>
    <cellStyle name="Normal 12 4 3 4" xfId="7880"/>
    <cellStyle name="Normal 12 4 4" xfId="5562"/>
    <cellStyle name="Normal 12 4 4 2" xfId="11368"/>
    <cellStyle name="Normal 12 4 4 3" xfId="8449"/>
    <cellStyle name="Normal 12 4 5" xfId="9898"/>
    <cellStyle name="Normal 12 4 6" xfId="7005"/>
    <cellStyle name="Normal 12 4 7" xfId="4119"/>
    <cellStyle name="Normal 120" xfId="905"/>
    <cellStyle name="Normal 120 2" xfId="1447"/>
    <cellStyle name="Normal 121" xfId="906"/>
    <cellStyle name="Normal 121 2" xfId="1448"/>
    <cellStyle name="Normal 122" xfId="907"/>
    <cellStyle name="Normal 122 2" xfId="1449"/>
    <cellStyle name="Normal 123" xfId="908"/>
    <cellStyle name="Normal 123 2" xfId="1450"/>
    <cellStyle name="Normal 124" xfId="909"/>
    <cellStyle name="Normal 124 2" xfId="1451"/>
    <cellStyle name="Normal 125" xfId="910"/>
    <cellStyle name="Normal 125 2" xfId="1452"/>
    <cellStyle name="Normal 126" xfId="911"/>
    <cellStyle name="Normal 126 2" xfId="1453"/>
    <cellStyle name="Normal 127" xfId="912"/>
    <cellStyle name="Normal 127 2" xfId="1454"/>
    <cellStyle name="Normal 128" xfId="913"/>
    <cellStyle name="Normal 128 2" xfId="1455"/>
    <cellStyle name="Normal 129" xfId="914"/>
    <cellStyle name="Normal 129 2" xfId="1456"/>
    <cellStyle name="Normal 13" xfId="108"/>
    <cellStyle name="Normal 13 2" xfId="398"/>
    <cellStyle name="Normal 13 3" xfId="915"/>
    <cellStyle name="Normal 130" xfId="916"/>
    <cellStyle name="Normal 130 2" xfId="1457"/>
    <cellStyle name="Normal 131" xfId="917"/>
    <cellStyle name="Normal 131 2" xfId="1458"/>
    <cellStyle name="Normal 132" xfId="918"/>
    <cellStyle name="Normal 132 2" xfId="1459"/>
    <cellStyle name="Normal 133" xfId="919"/>
    <cellStyle name="Normal 133 2" xfId="1460"/>
    <cellStyle name="Normal 134" xfId="920"/>
    <cellStyle name="Normal 134 2" xfId="1461"/>
    <cellStyle name="Normal 135" xfId="921"/>
    <cellStyle name="Normal 135 2" xfId="1462"/>
    <cellStyle name="Normal 136" xfId="922"/>
    <cellStyle name="Normal 136 2" xfId="1463"/>
    <cellStyle name="Normal 137" xfId="923"/>
    <cellStyle name="Normal 137 2" xfId="1464"/>
    <cellStyle name="Normal 138" xfId="924"/>
    <cellStyle name="Normal 138 2" xfId="1465"/>
    <cellStyle name="Normal 139" xfId="925"/>
    <cellStyle name="Normal 139 2" xfId="1466"/>
    <cellStyle name="Normal 14" xfId="93"/>
    <cellStyle name="Normal 14 2" xfId="926"/>
    <cellStyle name="Normal 14 2 2" xfId="2848"/>
    <cellStyle name="Normal 14 2 2 2" xfId="3512"/>
    <cellStyle name="Normal 14 2 2 2 2" xfId="6158"/>
    <cellStyle name="Normal 14 2 2 2 2 2" xfId="11964"/>
    <cellStyle name="Normal 14 2 2 2 2 3" xfId="9045"/>
    <cellStyle name="Normal 14 2 2 2 3" xfId="10520"/>
    <cellStyle name="Normal 14 2 2 2 4" xfId="7601"/>
    <cellStyle name="Normal 14 2 2 2 5" xfId="4715"/>
    <cellStyle name="Normal 14 2 2 3" xfId="4995"/>
    <cellStyle name="Normal 14 2 2 3 2" xfId="6438"/>
    <cellStyle name="Normal 14 2 2 3 2 2" xfId="12245"/>
    <cellStyle name="Normal 14 2 2 3 2 3" xfId="9326"/>
    <cellStyle name="Normal 14 2 2 3 3" xfId="10801"/>
    <cellStyle name="Normal 14 2 2 3 4" xfId="7882"/>
    <cellStyle name="Normal 14 2 2 4" xfId="5564"/>
    <cellStyle name="Normal 14 2 2 4 2" xfId="11370"/>
    <cellStyle name="Normal 14 2 2 4 3" xfId="8451"/>
    <cellStyle name="Normal 14 2 2 5" xfId="9900"/>
    <cellStyle name="Normal 14 2 2 6" xfId="7007"/>
    <cellStyle name="Normal 14 2 2 7" xfId="4121"/>
    <cellStyle name="Normal 14 2 3" xfId="3511"/>
    <cellStyle name="Normal 14 2 3 2" xfId="6157"/>
    <cellStyle name="Normal 14 2 3 2 2" xfId="11963"/>
    <cellStyle name="Normal 14 2 3 2 3" xfId="9044"/>
    <cellStyle name="Normal 14 2 3 3" xfId="10519"/>
    <cellStyle name="Normal 14 2 3 4" xfId="7600"/>
    <cellStyle name="Normal 14 2 3 5" xfId="4714"/>
    <cellStyle name="Normal 14 2 4" xfId="4994"/>
    <cellStyle name="Normal 14 2 4 2" xfId="6437"/>
    <cellStyle name="Normal 14 2 4 2 2" xfId="12244"/>
    <cellStyle name="Normal 14 2 4 2 3" xfId="9325"/>
    <cellStyle name="Normal 14 2 4 3" xfId="10800"/>
    <cellStyle name="Normal 14 2 4 4" xfId="7881"/>
    <cellStyle name="Normal 14 2 5" xfId="5563"/>
    <cellStyle name="Normal 14 2 5 2" xfId="11369"/>
    <cellStyle name="Normal 14 2 5 3" xfId="8450"/>
    <cellStyle name="Normal 14 2 6" xfId="9899"/>
    <cellStyle name="Normal 14 2 7" xfId="7006"/>
    <cellStyle name="Normal 14 2 8" xfId="4120"/>
    <cellStyle name="Normal 14 2 9" xfId="2847"/>
    <cellStyle name="Normal 14 3" xfId="927"/>
    <cellStyle name="Normal 14 3 2" xfId="3513"/>
    <cellStyle name="Normal 14 3 2 2" xfId="6159"/>
    <cellStyle name="Normal 14 3 2 2 2" xfId="11965"/>
    <cellStyle name="Normal 14 3 2 2 3" xfId="9046"/>
    <cellStyle name="Normal 14 3 2 3" xfId="10521"/>
    <cellStyle name="Normal 14 3 2 4" xfId="7602"/>
    <cellStyle name="Normal 14 3 2 5" xfId="4716"/>
    <cellStyle name="Normal 14 3 3" xfId="4996"/>
    <cellStyle name="Normal 14 3 3 2" xfId="6439"/>
    <cellStyle name="Normal 14 3 3 2 2" xfId="12246"/>
    <cellStyle name="Normal 14 3 3 2 3" xfId="9327"/>
    <cellStyle name="Normal 14 3 3 3" xfId="10802"/>
    <cellStyle name="Normal 14 3 3 4" xfId="7883"/>
    <cellStyle name="Normal 14 3 4" xfId="5565"/>
    <cellStyle name="Normal 14 3 4 2" xfId="11371"/>
    <cellStyle name="Normal 14 3 4 3" xfId="8452"/>
    <cellStyle name="Normal 14 3 5" xfId="9901"/>
    <cellStyle name="Normal 14 3 6" xfId="7008"/>
    <cellStyle name="Normal 14 3 7" xfId="4122"/>
    <cellStyle name="Normal 14 4" xfId="399"/>
    <cellStyle name="Normal 14 4 2" xfId="3514"/>
    <cellStyle name="Normal 14 4 2 2" xfId="6160"/>
    <cellStyle name="Normal 14 4 2 2 2" xfId="11966"/>
    <cellStyle name="Normal 14 4 2 2 3" xfId="9047"/>
    <cellStyle name="Normal 14 4 2 3" xfId="10522"/>
    <cellStyle name="Normal 14 4 2 4" xfId="7603"/>
    <cellStyle name="Normal 14 4 2 5" xfId="4717"/>
    <cellStyle name="Normal 14 4 3" xfId="4997"/>
    <cellStyle name="Normal 14 4 3 2" xfId="6440"/>
    <cellStyle name="Normal 14 4 3 2 2" xfId="12247"/>
    <cellStyle name="Normal 14 4 3 2 3" xfId="9328"/>
    <cellStyle name="Normal 14 4 3 3" xfId="10803"/>
    <cellStyle name="Normal 14 4 3 4" xfId="7884"/>
    <cellStyle name="Normal 14 4 4" xfId="5566"/>
    <cellStyle name="Normal 14 4 4 2" xfId="11372"/>
    <cellStyle name="Normal 14 4 4 3" xfId="8453"/>
    <cellStyle name="Normal 14 4 5" xfId="9902"/>
    <cellStyle name="Normal 14 4 6" xfId="7009"/>
    <cellStyle name="Normal 14 4 7" xfId="4123"/>
    <cellStyle name="Normal 14 4 8" xfId="2849"/>
    <cellStyle name="Normal 140" xfId="928"/>
    <cellStyle name="Normal 140 2" xfId="1467"/>
    <cellStyle name="Normal 141" xfId="929"/>
    <cellStyle name="Normal 141 2" xfId="1468"/>
    <cellStyle name="Normal 142" xfId="930"/>
    <cellStyle name="Normal 142 2" xfId="1469"/>
    <cellStyle name="Normal 143" xfId="931"/>
    <cellStyle name="Normal 143 2" xfId="1470"/>
    <cellStyle name="Normal 144" xfId="932"/>
    <cellStyle name="Normal 144 2" xfId="1471"/>
    <cellStyle name="Normal 145" xfId="933"/>
    <cellStyle name="Normal 145 2" xfId="1472"/>
    <cellStyle name="Normal 146" xfId="934"/>
    <cellStyle name="Normal 146 2" xfId="1473"/>
    <cellStyle name="Normal 147" xfId="935"/>
    <cellStyle name="Normal 147 2" xfId="1474"/>
    <cellStyle name="Normal 148" xfId="936"/>
    <cellStyle name="Normal 148 2" xfId="1475"/>
    <cellStyle name="Normal 149" xfId="937"/>
    <cellStyle name="Normal 149 2" xfId="1476"/>
    <cellStyle name="Normal 15" xfId="400"/>
    <cellStyle name="Normal 15 2" xfId="938"/>
    <cellStyle name="Normal 15 2 2" xfId="2851"/>
    <cellStyle name="Normal 15 2 2 2" xfId="3516"/>
    <cellStyle name="Normal 15 2 2 2 2" xfId="6162"/>
    <cellStyle name="Normal 15 2 2 2 2 2" xfId="11968"/>
    <cellStyle name="Normal 15 2 2 2 2 3" xfId="9049"/>
    <cellStyle name="Normal 15 2 2 2 3" xfId="10524"/>
    <cellStyle name="Normal 15 2 2 2 4" xfId="7605"/>
    <cellStyle name="Normal 15 2 2 2 5" xfId="4719"/>
    <cellStyle name="Normal 15 2 2 3" xfId="4999"/>
    <cellStyle name="Normal 15 2 2 3 2" xfId="6442"/>
    <cellStyle name="Normal 15 2 2 3 2 2" xfId="12249"/>
    <cellStyle name="Normal 15 2 2 3 2 3" xfId="9330"/>
    <cellStyle name="Normal 15 2 2 3 3" xfId="10805"/>
    <cellStyle name="Normal 15 2 2 3 4" xfId="7886"/>
    <cellStyle name="Normal 15 2 2 4" xfId="5568"/>
    <cellStyle name="Normal 15 2 2 4 2" xfId="11374"/>
    <cellStyle name="Normal 15 2 2 4 3" xfId="8455"/>
    <cellStyle name="Normal 15 2 2 5" xfId="9904"/>
    <cellStyle name="Normal 15 2 2 6" xfId="7011"/>
    <cellStyle name="Normal 15 2 2 7" xfId="4125"/>
    <cellStyle name="Normal 15 2 3" xfId="3515"/>
    <cellStyle name="Normal 15 2 3 2" xfId="6161"/>
    <cellStyle name="Normal 15 2 3 2 2" xfId="11967"/>
    <cellStyle name="Normal 15 2 3 2 3" xfId="9048"/>
    <cellStyle name="Normal 15 2 3 3" xfId="10523"/>
    <cellStyle name="Normal 15 2 3 4" xfId="7604"/>
    <cellStyle name="Normal 15 2 3 5" xfId="4718"/>
    <cellStyle name="Normal 15 2 4" xfId="4998"/>
    <cellStyle name="Normal 15 2 4 2" xfId="6441"/>
    <cellStyle name="Normal 15 2 4 2 2" xfId="12248"/>
    <cellStyle name="Normal 15 2 4 2 3" xfId="9329"/>
    <cellStyle name="Normal 15 2 4 3" xfId="10804"/>
    <cellStyle name="Normal 15 2 4 4" xfId="7885"/>
    <cellStyle name="Normal 15 2 5" xfId="5567"/>
    <cellStyle name="Normal 15 2 5 2" xfId="11373"/>
    <cellStyle name="Normal 15 2 5 3" xfId="8454"/>
    <cellStyle name="Normal 15 2 6" xfId="9903"/>
    <cellStyle name="Normal 15 2 7" xfId="7010"/>
    <cellStyle name="Normal 15 2 8" xfId="4124"/>
    <cellStyle name="Normal 15 2 9" xfId="2850"/>
    <cellStyle name="Normal 15 3" xfId="939"/>
    <cellStyle name="Normal 15 3 2" xfId="3517"/>
    <cellStyle name="Normal 15 3 2 2" xfId="6163"/>
    <cellStyle name="Normal 15 3 2 2 2" xfId="11969"/>
    <cellStyle name="Normal 15 3 2 2 3" xfId="9050"/>
    <cellStyle name="Normal 15 3 2 3" xfId="10525"/>
    <cellStyle name="Normal 15 3 2 4" xfId="7606"/>
    <cellStyle name="Normal 15 3 2 5" xfId="4720"/>
    <cellStyle name="Normal 15 3 3" xfId="5000"/>
    <cellStyle name="Normal 15 3 3 2" xfId="6443"/>
    <cellStyle name="Normal 15 3 3 2 2" xfId="12250"/>
    <cellStyle name="Normal 15 3 3 2 3" xfId="9331"/>
    <cellStyle name="Normal 15 3 3 3" xfId="10806"/>
    <cellStyle name="Normal 15 3 3 4" xfId="7887"/>
    <cellStyle name="Normal 15 3 4" xfId="5569"/>
    <cellStyle name="Normal 15 3 4 2" xfId="11375"/>
    <cellStyle name="Normal 15 3 4 3" xfId="8456"/>
    <cellStyle name="Normal 15 3 5" xfId="9905"/>
    <cellStyle name="Normal 15 3 6" xfId="7012"/>
    <cellStyle name="Normal 15 3 7" xfId="4126"/>
    <cellStyle name="Normal 15 4" xfId="2852"/>
    <cellStyle name="Normal 15 4 2" xfId="3518"/>
    <cellStyle name="Normal 15 4 2 2" xfId="6164"/>
    <cellStyle name="Normal 15 4 2 2 2" xfId="11970"/>
    <cellStyle name="Normal 15 4 2 2 3" xfId="9051"/>
    <cellStyle name="Normal 15 4 2 3" xfId="10526"/>
    <cellStyle name="Normal 15 4 2 4" xfId="7607"/>
    <cellStyle name="Normal 15 4 2 5" xfId="4721"/>
    <cellStyle name="Normal 15 4 3" xfId="5001"/>
    <cellStyle name="Normal 15 4 3 2" xfId="6444"/>
    <cellStyle name="Normal 15 4 3 2 2" xfId="12251"/>
    <cellStyle name="Normal 15 4 3 2 3" xfId="9332"/>
    <cellStyle name="Normal 15 4 3 3" xfId="10807"/>
    <cellStyle name="Normal 15 4 3 4" xfId="7888"/>
    <cellStyle name="Normal 15 4 4" xfId="5570"/>
    <cellStyle name="Normal 15 4 4 2" xfId="11376"/>
    <cellStyle name="Normal 15 4 4 3" xfId="8457"/>
    <cellStyle name="Normal 15 4 5" xfId="9906"/>
    <cellStyle name="Normal 15 4 6" xfId="7013"/>
    <cellStyle name="Normal 15 4 7" xfId="4127"/>
    <cellStyle name="Normal 150" xfId="940"/>
    <cellStyle name="Normal 150 2" xfId="1477"/>
    <cellStyle name="Normal 151" xfId="941"/>
    <cellStyle name="Normal 151 2" xfId="1478"/>
    <cellStyle name="Normal 152" xfId="942"/>
    <cellStyle name="Normal 152 2" xfId="1479"/>
    <cellStyle name="Normal 153" xfId="943"/>
    <cellStyle name="Normal 154" xfId="944"/>
    <cellStyle name="Normal 154 2" xfId="1480"/>
    <cellStyle name="Normal 155" xfId="945"/>
    <cellStyle name="Normal 155 2" xfId="1481"/>
    <cellStyle name="Normal 156" xfId="946"/>
    <cellStyle name="Normal 156 2" xfId="1482"/>
    <cellStyle name="Normal 157" xfId="947"/>
    <cellStyle name="Normal 157 2" xfId="1483"/>
    <cellStyle name="Normal 158" xfId="948"/>
    <cellStyle name="Normal 158 2" xfId="1484"/>
    <cellStyle name="Normal 159" xfId="949"/>
    <cellStyle name="Normal 159 2" xfId="1485"/>
    <cellStyle name="Normal 16" xfId="401"/>
    <cellStyle name="Normal 16 2" xfId="950"/>
    <cellStyle name="Normal 16 2 2" xfId="2853"/>
    <cellStyle name="Normal 16 3" xfId="951"/>
    <cellStyle name="Normal 160" xfId="952"/>
    <cellStyle name="Normal 160 2" xfId="1486"/>
    <cellStyle name="Normal 161" xfId="953"/>
    <cellStyle name="Normal 161 2" xfId="1487"/>
    <cellStyle name="Normal 162" xfId="954"/>
    <cellStyle name="Normal 162 2" xfId="1488"/>
    <cellStyle name="Normal 163" xfId="955"/>
    <cellStyle name="Normal 163 2" xfId="1489"/>
    <cellStyle name="Normal 164" xfId="956"/>
    <cellStyle name="Normal 164 2" xfId="1490"/>
    <cellStyle name="Normal 165" xfId="957"/>
    <cellStyle name="Normal 165 2" xfId="1491"/>
    <cellStyle name="Normal 166" xfId="958"/>
    <cellStyle name="Normal 166 2" xfId="1492"/>
    <cellStyle name="Normal 167" xfId="959"/>
    <cellStyle name="Normal 167 2" xfId="1493"/>
    <cellStyle name="Normal 168" xfId="960"/>
    <cellStyle name="Normal 168 2" xfId="1494"/>
    <cellStyle name="Normal 169" xfId="961"/>
    <cellStyle name="Normal 169 2" xfId="1495"/>
    <cellStyle name="Normal 17" xfId="402"/>
    <cellStyle name="Normal 17 2" xfId="962"/>
    <cellStyle name="Normal 17 2 2" xfId="2854"/>
    <cellStyle name="Normal 17 3" xfId="963"/>
    <cellStyle name="Normal 170" xfId="964"/>
    <cellStyle name="Normal 170 10" xfId="3689"/>
    <cellStyle name="Normal 170 11" xfId="2249"/>
    <cellStyle name="Normal 170 2" xfId="1496"/>
    <cellStyle name="Normal 170 3" xfId="1577"/>
    <cellStyle name="Normal 170 3 2" xfId="2126"/>
    <cellStyle name="Normal 170 3 2 2" xfId="6165"/>
    <cellStyle name="Normal 170 3 2 2 2" xfId="11971"/>
    <cellStyle name="Normal 170 3 2 2 3" xfId="9052"/>
    <cellStyle name="Normal 170 3 2 3" xfId="10527"/>
    <cellStyle name="Normal 170 3 2 4" xfId="7608"/>
    <cellStyle name="Normal 170 3 2 5" xfId="4722"/>
    <cellStyle name="Normal 170 3 2 6" xfId="3519"/>
    <cellStyle name="Normal 170 3 3" xfId="5571"/>
    <cellStyle name="Normal 170 3 3 2" xfId="11377"/>
    <cellStyle name="Normal 170 3 3 3" xfId="8458"/>
    <cellStyle name="Normal 170 3 4" xfId="9907"/>
    <cellStyle name="Normal 170 3 5" xfId="7014"/>
    <cellStyle name="Normal 170 3 6" xfId="4128"/>
    <cellStyle name="Normal 170 3 7" xfId="2855"/>
    <cellStyle name="Normal 170 4" xfId="2027"/>
    <cellStyle name="Normal 170 4 2" xfId="3235"/>
    <cellStyle name="Normal 170 4 2 2" xfId="5901"/>
    <cellStyle name="Normal 170 4 2 2 2" xfId="11707"/>
    <cellStyle name="Normal 170 4 2 2 3" xfId="8788"/>
    <cellStyle name="Normal 170 4 2 3" xfId="10243"/>
    <cellStyle name="Normal 170 4 2 4" xfId="7344"/>
    <cellStyle name="Normal 170 4 2 5" xfId="4458"/>
    <cellStyle name="Normal 170 4 3" xfId="5307"/>
    <cellStyle name="Normal 170 4 3 2" xfId="11113"/>
    <cellStyle name="Normal 170 4 3 3" xfId="8194"/>
    <cellStyle name="Normal 170 4 4" xfId="9643"/>
    <cellStyle name="Normal 170 4 5" xfId="6750"/>
    <cellStyle name="Normal 170 4 6" xfId="3864"/>
    <cellStyle name="Normal 170 4 7" xfId="2429"/>
    <cellStyle name="Normal 170 5" xfId="3060"/>
    <cellStyle name="Normal 170 5 2" xfId="5726"/>
    <cellStyle name="Normal 170 5 2 2" xfId="11532"/>
    <cellStyle name="Normal 170 5 2 3" xfId="8613"/>
    <cellStyle name="Normal 170 5 3" xfId="10068"/>
    <cellStyle name="Normal 170 5 4" xfId="7169"/>
    <cellStyle name="Normal 170 5 5" xfId="4283"/>
    <cellStyle name="Normal 170 6" xfId="5002"/>
    <cellStyle name="Normal 170 6 2" xfId="6445"/>
    <cellStyle name="Normal 170 6 2 2" xfId="12252"/>
    <cellStyle name="Normal 170 6 2 3" xfId="9333"/>
    <cellStyle name="Normal 170 6 3" xfId="10808"/>
    <cellStyle name="Normal 170 6 4" xfId="7889"/>
    <cellStyle name="Normal 170 7" xfId="5132"/>
    <cellStyle name="Normal 170 7 2" xfId="10938"/>
    <cellStyle name="Normal 170 7 3" xfId="8019"/>
    <cellStyle name="Normal 170 8" xfId="9463"/>
    <cellStyle name="Normal 170 9" xfId="6575"/>
    <cellStyle name="Normal 171" xfId="965"/>
    <cellStyle name="Normal 171 10" xfId="2250"/>
    <cellStyle name="Normal 171 2" xfId="1578"/>
    <cellStyle name="Normal 171 2 2" xfId="2127"/>
    <cellStyle name="Normal 171 2 2 2" xfId="6166"/>
    <cellStyle name="Normal 171 2 2 2 2" xfId="11972"/>
    <cellStyle name="Normal 171 2 2 2 3" xfId="9053"/>
    <cellStyle name="Normal 171 2 2 3" xfId="10528"/>
    <cellStyle name="Normal 171 2 2 4" xfId="7609"/>
    <cellStyle name="Normal 171 2 2 5" xfId="4723"/>
    <cellStyle name="Normal 171 2 2 6" xfId="3520"/>
    <cellStyle name="Normal 171 2 3" xfId="5572"/>
    <cellStyle name="Normal 171 2 3 2" xfId="11378"/>
    <cellStyle name="Normal 171 2 3 3" xfId="8459"/>
    <cellStyle name="Normal 171 2 4" xfId="9908"/>
    <cellStyle name="Normal 171 2 5" xfId="7015"/>
    <cellStyle name="Normal 171 2 6" xfId="4129"/>
    <cellStyle name="Normal 171 2 7" xfId="2856"/>
    <cellStyle name="Normal 171 3" xfId="2028"/>
    <cellStyle name="Normal 171 3 2" xfId="3236"/>
    <cellStyle name="Normal 171 3 2 2" xfId="5902"/>
    <cellStyle name="Normal 171 3 2 2 2" xfId="11708"/>
    <cellStyle name="Normal 171 3 2 2 3" xfId="8789"/>
    <cellStyle name="Normal 171 3 2 3" xfId="10244"/>
    <cellStyle name="Normal 171 3 2 4" xfId="7345"/>
    <cellStyle name="Normal 171 3 2 5" xfId="4459"/>
    <cellStyle name="Normal 171 3 3" xfId="5308"/>
    <cellStyle name="Normal 171 3 3 2" xfId="11114"/>
    <cellStyle name="Normal 171 3 3 3" xfId="8195"/>
    <cellStyle name="Normal 171 3 4" xfId="9644"/>
    <cellStyle name="Normal 171 3 5" xfId="6751"/>
    <cellStyle name="Normal 171 3 6" xfId="3865"/>
    <cellStyle name="Normal 171 3 7" xfId="2430"/>
    <cellStyle name="Normal 171 4" xfId="3061"/>
    <cellStyle name="Normal 171 4 2" xfId="5727"/>
    <cellStyle name="Normal 171 4 2 2" xfId="11533"/>
    <cellStyle name="Normal 171 4 2 3" xfId="8614"/>
    <cellStyle name="Normal 171 4 3" xfId="10069"/>
    <cellStyle name="Normal 171 4 4" xfId="7170"/>
    <cellStyle name="Normal 171 4 5" xfId="4284"/>
    <cellStyle name="Normal 171 5" xfId="5003"/>
    <cellStyle name="Normal 171 5 2" xfId="6446"/>
    <cellStyle name="Normal 171 5 2 2" xfId="12253"/>
    <cellStyle name="Normal 171 5 2 3" xfId="9334"/>
    <cellStyle name="Normal 171 5 3" xfId="10809"/>
    <cellStyle name="Normal 171 5 4" xfId="7890"/>
    <cellStyle name="Normal 171 6" xfId="5133"/>
    <cellStyle name="Normal 171 6 2" xfId="10939"/>
    <cellStyle name="Normal 171 6 3" xfId="8020"/>
    <cellStyle name="Normal 171 7" xfId="9464"/>
    <cellStyle name="Normal 171 8" xfId="6576"/>
    <cellStyle name="Normal 171 9" xfId="3690"/>
    <cellStyle name="Normal 172" xfId="966"/>
    <cellStyle name="Normal 172 10" xfId="2251"/>
    <cellStyle name="Normal 172 2" xfId="1579"/>
    <cellStyle name="Normal 172 2 2" xfId="2128"/>
    <cellStyle name="Normal 172 2 2 2" xfId="6167"/>
    <cellStyle name="Normal 172 2 2 2 2" xfId="11973"/>
    <cellStyle name="Normal 172 2 2 2 3" xfId="9054"/>
    <cellStyle name="Normal 172 2 2 3" xfId="10529"/>
    <cellStyle name="Normal 172 2 2 4" xfId="7610"/>
    <cellStyle name="Normal 172 2 2 5" xfId="4724"/>
    <cellStyle name="Normal 172 2 2 6" xfId="3521"/>
    <cellStyle name="Normal 172 2 3" xfId="5573"/>
    <cellStyle name="Normal 172 2 3 2" xfId="11379"/>
    <cellStyle name="Normal 172 2 3 3" xfId="8460"/>
    <cellStyle name="Normal 172 2 4" xfId="9909"/>
    <cellStyle name="Normal 172 2 5" xfId="7016"/>
    <cellStyle name="Normal 172 2 6" xfId="4130"/>
    <cellStyle name="Normal 172 2 7" xfId="2857"/>
    <cellStyle name="Normal 172 3" xfId="2029"/>
    <cellStyle name="Normal 172 3 2" xfId="3237"/>
    <cellStyle name="Normal 172 3 2 2" xfId="5903"/>
    <cellStyle name="Normal 172 3 2 2 2" xfId="11709"/>
    <cellStyle name="Normal 172 3 2 2 3" xfId="8790"/>
    <cellStyle name="Normal 172 3 2 3" xfId="10245"/>
    <cellStyle name="Normal 172 3 2 4" xfId="7346"/>
    <cellStyle name="Normal 172 3 2 5" xfId="4460"/>
    <cellStyle name="Normal 172 3 3" xfId="5309"/>
    <cellStyle name="Normal 172 3 3 2" xfId="11115"/>
    <cellStyle name="Normal 172 3 3 3" xfId="8196"/>
    <cellStyle name="Normal 172 3 4" xfId="9645"/>
    <cellStyle name="Normal 172 3 5" xfId="6752"/>
    <cellStyle name="Normal 172 3 6" xfId="3866"/>
    <cellStyle name="Normal 172 3 7" xfId="2431"/>
    <cellStyle name="Normal 172 4" xfId="3062"/>
    <cellStyle name="Normal 172 4 2" xfId="5728"/>
    <cellStyle name="Normal 172 4 2 2" xfId="11534"/>
    <cellStyle name="Normal 172 4 2 3" xfId="8615"/>
    <cellStyle name="Normal 172 4 3" xfId="10070"/>
    <cellStyle name="Normal 172 4 4" xfId="7171"/>
    <cellStyle name="Normal 172 4 5" xfId="4285"/>
    <cellStyle name="Normal 172 5" xfId="5004"/>
    <cellStyle name="Normal 172 5 2" xfId="6447"/>
    <cellStyle name="Normal 172 5 2 2" xfId="12254"/>
    <cellStyle name="Normal 172 5 2 3" xfId="9335"/>
    <cellStyle name="Normal 172 5 3" xfId="10810"/>
    <cellStyle name="Normal 172 5 4" xfId="7891"/>
    <cellStyle name="Normal 172 6" xfId="5134"/>
    <cellStyle name="Normal 172 6 2" xfId="10940"/>
    <cellStyle name="Normal 172 6 3" xfId="8021"/>
    <cellStyle name="Normal 172 7" xfId="9465"/>
    <cellStyle name="Normal 172 8" xfId="6577"/>
    <cellStyle name="Normal 172 9" xfId="3691"/>
    <cellStyle name="Normal 173" xfId="967"/>
    <cellStyle name="Normal 173 2" xfId="1497"/>
    <cellStyle name="Normal 174" xfId="968"/>
    <cellStyle name="Normal 174 2" xfId="1498"/>
    <cellStyle name="Normal 175" xfId="969"/>
    <cellStyle name="Normal 175 2" xfId="1499"/>
    <cellStyle name="Normal 176" xfId="970"/>
    <cellStyle name="Normal 176 10" xfId="2252"/>
    <cellStyle name="Normal 176 2" xfId="1580"/>
    <cellStyle name="Normal 176 2 2" xfId="2129"/>
    <cellStyle name="Normal 176 2 2 2" xfId="6168"/>
    <cellStyle name="Normal 176 2 2 2 2" xfId="11974"/>
    <cellStyle name="Normal 176 2 2 2 3" xfId="9055"/>
    <cellStyle name="Normal 176 2 2 3" xfId="10530"/>
    <cellStyle name="Normal 176 2 2 4" xfId="7611"/>
    <cellStyle name="Normal 176 2 2 5" xfId="4725"/>
    <cellStyle name="Normal 176 2 2 6" xfId="3522"/>
    <cellStyle name="Normal 176 2 3" xfId="5574"/>
    <cellStyle name="Normal 176 2 3 2" xfId="11380"/>
    <cellStyle name="Normal 176 2 3 3" xfId="8461"/>
    <cellStyle name="Normal 176 2 4" xfId="9910"/>
    <cellStyle name="Normal 176 2 5" xfId="7017"/>
    <cellStyle name="Normal 176 2 6" xfId="4131"/>
    <cellStyle name="Normal 176 2 7" xfId="2858"/>
    <cellStyle name="Normal 176 3" xfId="2030"/>
    <cellStyle name="Normal 176 3 2" xfId="3238"/>
    <cellStyle name="Normal 176 3 2 2" xfId="5904"/>
    <cellStyle name="Normal 176 3 2 2 2" xfId="11710"/>
    <cellStyle name="Normal 176 3 2 2 3" xfId="8791"/>
    <cellStyle name="Normal 176 3 2 3" xfId="10246"/>
    <cellStyle name="Normal 176 3 2 4" xfId="7347"/>
    <cellStyle name="Normal 176 3 2 5" xfId="4461"/>
    <cellStyle name="Normal 176 3 3" xfId="5310"/>
    <cellStyle name="Normal 176 3 3 2" xfId="11116"/>
    <cellStyle name="Normal 176 3 3 3" xfId="8197"/>
    <cellStyle name="Normal 176 3 4" xfId="9646"/>
    <cellStyle name="Normal 176 3 5" xfId="6753"/>
    <cellStyle name="Normal 176 3 6" xfId="3867"/>
    <cellStyle name="Normal 176 3 7" xfId="2432"/>
    <cellStyle name="Normal 176 4" xfId="3063"/>
    <cellStyle name="Normal 176 4 2" xfId="5729"/>
    <cellStyle name="Normal 176 4 2 2" xfId="11535"/>
    <cellStyle name="Normal 176 4 2 3" xfId="8616"/>
    <cellStyle name="Normal 176 4 3" xfId="10071"/>
    <cellStyle name="Normal 176 4 4" xfId="7172"/>
    <cellStyle name="Normal 176 4 5" xfId="4286"/>
    <cellStyle name="Normal 176 5" xfId="5005"/>
    <cellStyle name="Normal 176 5 2" xfId="6448"/>
    <cellStyle name="Normal 176 5 2 2" xfId="12255"/>
    <cellStyle name="Normal 176 5 2 3" xfId="9336"/>
    <cellStyle name="Normal 176 5 3" xfId="10811"/>
    <cellStyle name="Normal 176 5 4" xfId="7892"/>
    <cellStyle name="Normal 176 6" xfId="5135"/>
    <cellStyle name="Normal 176 6 2" xfId="10941"/>
    <cellStyle name="Normal 176 6 3" xfId="8022"/>
    <cellStyle name="Normal 176 7" xfId="9466"/>
    <cellStyle name="Normal 176 8" xfId="6578"/>
    <cellStyle name="Normal 176 9" xfId="3692"/>
    <cellStyle name="Normal 177" xfId="971"/>
    <cellStyle name="Normal 177 2" xfId="1500"/>
    <cellStyle name="Normal 178" xfId="972"/>
    <cellStyle name="Normal 178 10" xfId="2253"/>
    <cellStyle name="Normal 178 2" xfId="1581"/>
    <cellStyle name="Normal 178 2 2" xfId="2130"/>
    <cellStyle name="Normal 178 2 2 2" xfId="6169"/>
    <cellStyle name="Normal 178 2 2 2 2" xfId="11975"/>
    <cellStyle name="Normal 178 2 2 2 3" xfId="9056"/>
    <cellStyle name="Normal 178 2 2 3" xfId="10531"/>
    <cellStyle name="Normal 178 2 2 4" xfId="7612"/>
    <cellStyle name="Normal 178 2 2 5" xfId="4726"/>
    <cellStyle name="Normal 178 2 2 6" xfId="3523"/>
    <cellStyle name="Normal 178 2 3" xfId="5575"/>
    <cellStyle name="Normal 178 2 3 2" xfId="11381"/>
    <cellStyle name="Normal 178 2 3 3" xfId="8462"/>
    <cellStyle name="Normal 178 2 4" xfId="9911"/>
    <cellStyle name="Normal 178 2 5" xfId="7018"/>
    <cellStyle name="Normal 178 2 6" xfId="4132"/>
    <cellStyle name="Normal 178 2 7" xfId="2859"/>
    <cellStyle name="Normal 178 3" xfId="2031"/>
    <cellStyle name="Normal 178 3 2" xfId="3239"/>
    <cellStyle name="Normal 178 3 2 2" xfId="5905"/>
    <cellStyle name="Normal 178 3 2 2 2" xfId="11711"/>
    <cellStyle name="Normal 178 3 2 2 3" xfId="8792"/>
    <cellStyle name="Normal 178 3 2 3" xfId="10247"/>
    <cellStyle name="Normal 178 3 2 4" xfId="7348"/>
    <cellStyle name="Normal 178 3 2 5" xfId="4462"/>
    <cellStyle name="Normal 178 3 3" xfId="5311"/>
    <cellStyle name="Normal 178 3 3 2" xfId="11117"/>
    <cellStyle name="Normal 178 3 3 3" xfId="8198"/>
    <cellStyle name="Normal 178 3 4" xfId="9647"/>
    <cellStyle name="Normal 178 3 5" xfId="6754"/>
    <cellStyle name="Normal 178 3 6" xfId="3868"/>
    <cellStyle name="Normal 178 3 7" xfId="2433"/>
    <cellStyle name="Normal 178 4" xfId="3064"/>
    <cellStyle name="Normal 178 4 2" xfId="5730"/>
    <cellStyle name="Normal 178 4 2 2" xfId="11536"/>
    <cellStyle name="Normal 178 4 2 3" xfId="8617"/>
    <cellStyle name="Normal 178 4 3" xfId="10072"/>
    <cellStyle name="Normal 178 4 4" xfId="7173"/>
    <cellStyle name="Normal 178 4 5" xfId="4287"/>
    <cellStyle name="Normal 178 5" xfId="5006"/>
    <cellStyle name="Normal 178 5 2" xfId="6449"/>
    <cellStyle name="Normal 178 5 2 2" xfId="12256"/>
    <cellStyle name="Normal 178 5 2 3" xfId="9337"/>
    <cellStyle name="Normal 178 5 3" xfId="10812"/>
    <cellStyle name="Normal 178 5 4" xfId="7893"/>
    <cellStyle name="Normal 178 6" xfId="5136"/>
    <cellStyle name="Normal 178 6 2" xfId="10942"/>
    <cellStyle name="Normal 178 6 3" xfId="8023"/>
    <cellStyle name="Normal 178 7" xfId="9467"/>
    <cellStyle name="Normal 178 8" xfId="6579"/>
    <cellStyle name="Normal 178 9" xfId="3693"/>
    <cellStyle name="Normal 179" xfId="973"/>
    <cellStyle name="Normal 179 10" xfId="2282"/>
    <cellStyle name="Normal 179 2" xfId="1585"/>
    <cellStyle name="Normal 179 2 2" xfId="2147"/>
    <cellStyle name="Normal 179 2 2 2" xfId="6170"/>
    <cellStyle name="Normal 179 2 2 2 2" xfId="11976"/>
    <cellStyle name="Normal 179 2 2 2 3" xfId="9057"/>
    <cellStyle name="Normal 179 2 2 3" xfId="10532"/>
    <cellStyle name="Normal 179 2 2 4" xfId="7613"/>
    <cellStyle name="Normal 179 2 2 5" xfId="4727"/>
    <cellStyle name="Normal 179 2 2 6" xfId="3524"/>
    <cellStyle name="Normal 179 2 3" xfId="5576"/>
    <cellStyle name="Normal 179 2 3 2" xfId="11382"/>
    <cellStyle name="Normal 179 2 3 3" xfId="8463"/>
    <cellStyle name="Normal 179 2 4" xfId="9912"/>
    <cellStyle name="Normal 179 2 5" xfId="7019"/>
    <cellStyle name="Normal 179 2 6" xfId="4133"/>
    <cellStyle name="Normal 179 2 7" xfId="2860"/>
    <cellStyle name="Normal 179 3" xfId="2045"/>
    <cellStyle name="Normal 179 3 2" xfId="3268"/>
    <cellStyle name="Normal 179 3 2 2" xfId="5934"/>
    <cellStyle name="Normal 179 3 2 2 2" xfId="11740"/>
    <cellStyle name="Normal 179 3 2 2 3" xfId="8821"/>
    <cellStyle name="Normal 179 3 2 3" xfId="10276"/>
    <cellStyle name="Normal 179 3 2 4" xfId="7377"/>
    <cellStyle name="Normal 179 3 2 5" xfId="4491"/>
    <cellStyle name="Normal 179 3 3" xfId="5340"/>
    <cellStyle name="Normal 179 3 3 2" xfId="11146"/>
    <cellStyle name="Normal 179 3 3 3" xfId="8227"/>
    <cellStyle name="Normal 179 3 4" xfId="9676"/>
    <cellStyle name="Normal 179 3 5" xfId="6783"/>
    <cellStyle name="Normal 179 3 6" xfId="3897"/>
    <cellStyle name="Normal 179 3 7" xfId="2462"/>
    <cellStyle name="Normal 179 4" xfId="3093"/>
    <cellStyle name="Normal 179 4 2" xfId="5759"/>
    <cellStyle name="Normal 179 4 2 2" xfId="11565"/>
    <cellStyle name="Normal 179 4 2 3" xfId="8646"/>
    <cellStyle name="Normal 179 4 3" xfId="10101"/>
    <cellStyle name="Normal 179 4 4" xfId="7202"/>
    <cellStyle name="Normal 179 4 5" xfId="4316"/>
    <cellStyle name="Normal 179 5" xfId="5007"/>
    <cellStyle name="Normal 179 5 2" xfId="6450"/>
    <cellStyle name="Normal 179 5 2 2" xfId="12257"/>
    <cellStyle name="Normal 179 5 2 3" xfId="9338"/>
    <cellStyle name="Normal 179 5 3" xfId="10813"/>
    <cellStyle name="Normal 179 5 4" xfId="7894"/>
    <cellStyle name="Normal 179 6" xfId="5165"/>
    <cellStyle name="Normal 179 6 2" xfId="10971"/>
    <cellStyle name="Normal 179 6 3" xfId="8052"/>
    <cellStyle name="Normal 179 7" xfId="9501"/>
    <cellStyle name="Normal 179 8" xfId="6608"/>
    <cellStyle name="Normal 179 9" xfId="3722"/>
    <cellStyle name="Normal 18" xfId="403"/>
    <cellStyle name="Normal 18 2" xfId="974"/>
    <cellStyle name="Normal 18 2 2" xfId="2861"/>
    <cellStyle name="Normal 18 3" xfId="975"/>
    <cellStyle name="Normal 180" xfId="976"/>
    <cellStyle name="Normal 180 10" xfId="2283"/>
    <cellStyle name="Normal 180 2" xfId="1586"/>
    <cellStyle name="Normal 180 2 2" xfId="2148"/>
    <cellStyle name="Normal 180 2 2 2" xfId="6171"/>
    <cellStyle name="Normal 180 2 2 2 2" xfId="11977"/>
    <cellStyle name="Normal 180 2 2 2 3" xfId="9058"/>
    <cellStyle name="Normal 180 2 2 3" xfId="10533"/>
    <cellStyle name="Normal 180 2 2 4" xfId="7614"/>
    <cellStyle name="Normal 180 2 2 5" xfId="4728"/>
    <cellStyle name="Normal 180 2 2 6" xfId="3525"/>
    <cellStyle name="Normal 180 2 3" xfId="5577"/>
    <cellStyle name="Normal 180 2 3 2" xfId="11383"/>
    <cellStyle name="Normal 180 2 3 3" xfId="8464"/>
    <cellStyle name="Normal 180 2 4" xfId="9913"/>
    <cellStyle name="Normal 180 2 5" xfId="7020"/>
    <cellStyle name="Normal 180 2 6" xfId="4134"/>
    <cellStyle name="Normal 180 2 7" xfId="2862"/>
    <cellStyle name="Normal 180 3" xfId="2046"/>
    <cellStyle name="Normal 180 3 2" xfId="3269"/>
    <cellStyle name="Normal 180 3 2 2" xfId="5935"/>
    <cellStyle name="Normal 180 3 2 2 2" xfId="11741"/>
    <cellStyle name="Normal 180 3 2 2 3" xfId="8822"/>
    <cellStyle name="Normal 180 3 2 3" xfId="10277"/>
    <cellStyle name="Normal 180 3 2 4" xfId="7378"/>
    <cellStyle name="Normal 180 3 2 5" xfId="4492"/>
    <cellStyle name="Normal 180 3 3" xfId="5341"/>
    <cellStyle name="Normal 180 3 3 2" xfId="11147"/>
    <cellStyle name="Normal 180 3 3 3" xfId="8228"/>
    <cellStyle name="Normal 180 3 4" xfId="9677"/>
    <cellStyle name="Normal 180 3 5" xfId="6784"/>
    <cellStyle name="Normal 180 3 6" xfId="3898"/>
    <cellStyle name="Normal 180 3 7" xfId="2463"/>
    <cellStyle name="Normal 180 4" xfId="3094"/>
    <cellStyle name="Normal 180 4 2" xfId="5760"/>
    <cellStyle name="Normal 180 4 2 2" xfId="11566"/>
    <cellStyle name="Normal 180 4 2 3" xfId="8647"/>
    <cellStyle name="Normal 180 4 3" xfId="10102"/>
    <cellStyle name="Normal 180 4 4" xfId="7203"/>
    <cellStyle name="Normal 180 4 5" xfId="4317"/>
    <cellStyle name="Normal 180 5" xfId="5008"/>
    <cellStyle name="Normal 180 5 2" xfId="6451"/>
    <cellStyle name="Normal 180 5 2 2" xfId="12258"/>
    <cellStyle name="Normal 180 5 2 3" xfId="9339"/>
    <cellStyle name="Normal 180 5 3" xfId="10814"/>
    <cellStyle name="Normal 180 5 4" xfId="7895"/>
    <cellStyle name="Normal 180 6" xfId="5166"/>
    <cellStyle name="Normal 180 6 2" xfId="10972"/>
    <cellStyle name="Normal 180 6 3" xfId="8053"/>
    <cellStyle name="Normal 180 7" xfId="9502"/>
    <cellStyle name="Normal 180 8" xfId="6609"/>
    <cellStyle name="Normal 180 9" xfId="3723"/>
    <cellStyle name="Normal 181" xfId="977"/>
    <cellStyle name="Normal 181 10" xfId="2285"/>
    <cellStyle name="Normal 181 2" xfId="1588"/>
    <cellStyle name="Normal 181 2 2" xfId="2150"/>
    <cellStyle name="Normal 181 2 2 2" xfId="6172"/>
    <cellStyle name="Normal 181 2 2 2 2" xfId="11978"/>
    <cellStyle name="Normal 181 2 2 2 3" xfId="9059"/>
    <cellStyle name="Normal 181 2 2 3" xfId="10534"/>
    <cellStyle name="Normal 181 2 2 4" xfId="7615"/>
    <cellStyle name="Normal 181 2 2 5" xfId="4729"/>
    <cellStyle name="Normal 181 2 2 6" xfId="3526"/>
    <cellStyle name="Normal 181 2 3" xfId="5578"/>
    <cellStyle name="Normal 181 2 3 2" xfId="11384"/>
    <cellStyle name="Normal 181 2 3 3" xfId="8465"/>
    <cellStyle name="Normal 181 2 4" xfId="9914"/>
    <cellStyle name="Normal 181 2 5" xfId="7021"/>
    <cellStyle name="Normal 181 2 6" xfId="4135"/>
    <cellStyle name="Normal 181 2 7" xfId="2863"/>
    <cellStyle name="Normal 181 3" xfId="2047"/>
    <cellStyle name="Normal 181 3 2" xfId="3271"/>
    <cellStyle name="Normal 181 3 2 2" xfId="5937"/>
    <cellStyle name="Normal 181 3 2 2 2" xfId="11743"/>
    <cellStyle name="Normal 181 3 2 2 3" xfId="8824"/>
    <cellStyle name="Normal 181 3 2 3" xfId="10279"/>
    <cellStyle name="Normal 181 3 2 4" xfId="7380"/>
    <cellStyle name="Normal 181 3 2 5" xfId="4494"/>
    <cellStyle name="Normal 181 3 3" xfId="5343"/>
    <cellStyle name="Normal 181 3 3 2" xfId="11149"/>
    <cellStyle name="Normal 181 3 3 3" xfId="8230"/>
    <cellStyle name="Normal 181 3 4" xfId="9679"/>
    <cellStyle name="Normal 181 3 5" xfId="6786"/>
    <cellStyle name="Normal 181 3 6" xfId="3900"/>
    <cellStyle name="Normal 181 3 7" xfId="2465"/>
    <cellStyle name="Normal 181 4" xfId="3096"/>
    <cellStyle name="Normal 181 4 2" xfId="5762"/>
    <cellStyle name="Normal 181 4 2 2" xfId="11568"/>
    <cellStyle name="Normal 181 4 2 3" xfId="8649"/>
    <cellStyle name="Normal 181 4 3" xfId="10104"/>
    <cellStyle name="Normal 181 4 4" xfId="7205"/>
    <cellStyle name="Normal 181 4 5" xfId="4319"/>
    <cellStyle name="Normal 181 5" xfId="5009"/>
    <cellStyle name="Normal 181 5 2" xfId="6452"/>
    <cellStyle name="Normal 181 5 2 2" xfId="12259"/>
    <cellStyle name="Normal 181 5 2 3" xfId="9340"/>
    <cellStyle name="Normal 181 5 3" xfId="10815"/>
    <cellStyle name="Normal 181 5 4" xfId="7896"/>
    <cellStyle name="Normal 181 6" xfId="5168"/>
    <cellStyle name="Normal 181 6 2" xfId="10974"/>
    <cellStyle name="Normal 181 6 3" xfId="8055"/>
    <cellStyle name="Normal 181 7" xfId="9504"/>
    <cellStyle name="Normal 181 8" xfId="6611"/>
    <cellStyle name="Normal 181 9" xfId="3725"/>
    <cellStyle name="Normal 182" xfId="978"/>
    <cellStyle name="Normal 182 10" xfId="2286"/>
    <cellStyle name="Normal 182 2" xfId="1589"/>
    <cellStyle name="Normal 182 2 2" xfId="2151"/>
    <cellStyle name="Normal 182 2 2 2" xfId="6173"/>
    <cellStyle name="Normal 182 2 2 2 2" xfId="11979"/>
    <cellStyle name="Normal 182 2 2 2 3" xfId="9060"/>
    <cellStyle name="Normal 182 2 2 3" xfId="10535"/>
    <cellStyle name="Normal 182 2 2 4" xfId="7616"/>
    <cellStyle name="Normal 182 2 2 5" xfId="4730"/>
    <cellStyle name="Normal 182 2 2 6" xfId="3527"/>
    <cellStyle name="Normal 182 2 3" xfId="5579"/>
    <cellStyle name="Normal 182 2 3 2" xfId="11385"/>
    <cellStyle name="Normal 182 2 3 3" xfId="8466"/>
    <cellStyle name="Normal 182 2 4" xfId="9915"/>
    <cellStyle name="Normal 182 2 5" xfId="7022"/>
    <cellStyle name="Normal 182 2 6" xfId="4136"/>
    <cellStyle name="Normal 182 2 7" xfId="2864"/>
    <cellStyle name="Normal 182 3" xfId="2048"/>
    <cellStyle name="Normal 182 3 2" xfId="3272"/>
    <cellStyle name="Normal 182 3 2 2" xfId="5938"/>
    <cellStyle name="Normal 182 3 2 2 2" xfId="11744"/>
    <cellStyle name="Normal 182 3 2 2 3" xfId="8825"/>
    <cellStyle name="Normal 182 3 2 3" xfId="10280"/>
    <cellStyle name="Normal 182 3 2 4" xfId="7381"/>
    <cellStyle name="Normal 182 3 2 5" xfId="4495"/>
    <cellStyle name="Normal 182 3 3" xfId="5344"/>
    <cellStyle name="Normal 182 3 3 2" xfId="11150"/>
    <cellStyle name="Normal 182 3 3 3" xfId="8231"/>
    <cellStyle name="Normal 182 3 4" xfId="9680"/>
    <cellStyle name="Normal 182 3 5" xfId="6787"/>
    <cellStyle name="Normal 182 3 6" xfId="3901"/>
    <cellStyle name="Normal 182 3 7" xfId="2466"/>
    <cellStyle name="Normal 182 4" xfId="3097"/>
    <cellStyle name="Normal 182 4 2" xfId="5763"/>
    <cellStyle name="Normal 182 4 2 2" xfId="11569"/>
    <cellStyle name="Normal 182 4 2 3" xfId="8650"/>
    <cellStyle name="Normal 182 4 3" xfId="10105"/>
    <cellStyle name="Normal 182 4 4" xfId="7206"/>
    <cellStyle name="Normal 182 4 5" xfId="4320"/>
    <cellStyle name="Normal 182 5" xfId="5010"/>
    <cellStyle name="Normal 182 5 2" xfId="6453"/>
    <cellStyle name="Normal 182 5 2 2" xfId="12260"/>
    <cellStyle name="Normal 182 5 2 3" xfId="9341"/>
    <cellStyle name="Normal 182 5 3" xfId="10816"/>
    <cellStyle name="Normal 182 5 4" xfId="7897"/>
    <cellStyle name="Normal 182 6" xfId="5169"/>
    <cellStyle name="Normal 182 6 2" xfId="10975"/>
    <cellStyle name="Normal 182 6 3" xfId="8056"/>
    <cellStyle name="Normal 182 7" xfId="9505"/>
    <cellStyle name="Normal 182 8" xfId="6612"/>
    <cellStyle name="Normal 182 9" xfId="3726"/>
    <cellStyle name="Normal 183" xfId="979"/>
    <cellStyle name="Normal 183 10" xfId="2287"/>
    <cellStyle name="Normal 183 2" xfId="1590"/>
    <cellStyle name="Normal 183 2 2" xfId="2152"/>
    <cellStyle name="Normal 183 2 2 2" xfId="6174"/>
    <cellStyle name="Normal 183 2 2 2 2" xfId="11980"/>
    <cellStyle name="Normal 183 2 2 2 3" xfId="9061"/>
    <cellStyle name="Normal 183 2 2 3" xfId="10536"/>
    <cellStyle name="Normal 183 2 2 4" xfId="7617"/>
    <cellStyle name="Normal 183 2 2 5" xfId="4731"/>
    <cellStyle name="Normal 183 2 2 6" xfId="3528"/>
    <cellStyle name="Normal 183 2 3" xfId="5580"/>
    <cellStyle name="Normal 183 2 3 2" xfId="11386"/>
    <cellStyle name="Normal 183 2 3 3" xfId="8467"/>
    <cellStyle name="Normal 183 2 4" xfId="9916"/>
    <cellStyle name="Normal 183 2 5" xfId="7023"/>
    <cellStyle name="Normal 183 2 6" xfId="4137"/>
    <cellStyle name="Normal 183 2 7" xfId="2865"/>
    <cellStyle name="Normal 183 3" xfId="2049"/>
    <cellStyle name="Normal 183 3 2" xfId="3273"/>
    <cellStyle name="Normal 183 3 2 2" xfId="5939"/>
    <cellStyle name="Normal 183 3 2 2 2" xfId="11745"/>
    <cellStyle name="Normal 183 3 2 2 3" xfId="8826"/>
    <cellStyle name="Normal 183 3 2 3" xfId="10281"/>
    <cellStyle name="Normal 183 3 2 4" xfId="7382"/>
    <cellStyle name="Normal 183 3 2 5" xfId="4496"/>
    <cellStyle name="Normal 183 3 3" xfId="5345"/>
    <cellStyle name="Normal 183 3 3 2" xfId="11151"/>
    <cellStyle name="Normal 183 3 3 3" xfId="8232"/>
    <cellStyle name="Normal 183 3 4" xfId="9681"/>
    <cellStyle name="Normal 183 3 5" xfId="6788"/>
    <cellStyle name="Normal 183 3 6" xfId="3902"/>
    <cellStyle name="Normal 183 3 7" xfId="2467"/>
    <cellStyle name="Normal 183 4" xfId="3098"/>
    <cellStyle name="Normal 183 4 2" xfId="5764"/>
    <cellStyle name="Normal 183 4 2 2" xfId="11570"/>
    <cellStyle name="Normal 183 4 2 3" xfId="8651"/>
    <cellStyle name="Normal 183 4 3" xfId="10106"/>
    <cellStyle name="Normal 183 4 4" xfId="7207"/>
    <cellStyle name="Normal 183 4 5" xfId="4321"/>
    <cellStyle name="Normal 183 5" xfId="5011"/>
    <cellStyle name="Normal 183 5 2" xfId="6454"/>
    <cellStyle name="Normal 183 5 2 2" xfId="12261"/>
    <cellStyle name="Normal 183 5 2 3" xfId="9342"/>
    <cellStyle name="Normal 183 5 3" xfId="10817"/>
    <cellStyle name="Normal 183 5 4" xfId="7898"/>
    <cellStyle name="Normal 183 6" xfId="5170"/>
    <cellStyle name="Normal 183 6 2" xfId="10976"/>
    <cellStyle name="Normal 183 6 3" xfId="8057"/>
    <cellStyle name="Normal 183 7" xfId="9506"/>
    <cellStyle name="Normal 183 8" xfId="6613"/>
    <cellStyle name="Normal 183 9" xfId="3727"/>
    <cellStyle name="Normal 184" xfId="980"/>
    <cellStyle name="Normal 184 10" xfId="2302"/>
    <cellStyle name="Normal 184 2" xfId="1605"/>
    <cellStyle name="Normal 184 2 2" xfId="2167"/>
    <cellStyle name="Normal 184 2 2 2" xfId="6175"/>
    <cellStyle name="Normal 184 2 2 2 2" xfId="11981"/>
    <cellStyle name="Normal 184 2 2 2 3" xfId="9062"/>
    <cellStyle name="Normal 184 2 2 3" xfId="10537"/>
    <cellStyle name="Normal 184 2 2 4" xfId="7618"/>
    <cellStyle name="Normal 184 2 2 5" xfId="4732"/>
    <cellStyle name="Normal 184 2 2 6" xfId="3529"/>
    <cellStyle name="Normal 184 2 3" xfId="5581"/>
    <cellStyle name="Normal 184 2 3 2" xfId="11387"/>
    <cellStyle name="Normal 184 2 3 3" xfId="8468"/>
    <cellStyle name="Normal 184 2 4" xfId="9917"/>
    <cellStyle name="Normal 184 2 5" xfId="7024"/>
    <cellStyle name="Normal 184 2 6" xfId="4138"/>
    <cellStyle name="Normal 184 2 7" xfId="2866"/>
    <cellStyle name="Normal 184 3" xfId="2054"/>
    <cellStyle name="Normal 184 3 2" xfId="3288"/>
    <cellStyle name="Normal 184 3 2 2" xfId="5954"/>
    <cellStyle name="Normal 184 3 2 2 2" xfId="11760"/>
    <cellStyle name="Normal 184 3 2 2 3" xfId="8841"/>
    <cellStyle name="Normal 184 3 2 3" xfId="10296"/>
    <cellStyle name="Normal 184 3 2 4" xfId="7397"/>
    <cellStyle name="Normal 184 3 2 5" xfId="4511"/>
    <cellStyle name="Normal 184 3 3" xfId="5360"/>
    <cellStyle name="Normal 184 3 3 2" xfId="11166"/>
    <cellStyle name="Normal 184 3 3 3" xfId="8247"/>
    <cellStyle name="Normal 184 3 4" xfId="9696"/>
    <cellStyle name="Normal 184 3 5" xfId="6803"/>
    <cellStyle name="Normal 184 3 6" xfId="3917"/>
    <cellStyle name="Normal 184 3 7" xfId="2482"/>
    <cellStyle name="Normal 184 4" xfId="3113"/>
    <cellStyle name="Normal 184 4 2" xfId="5779"/>
    <cellStyle name="Normal 184 4 2 2" xfId="11585"/>
    <cellStyle name="Normal 184 4 2 3" xfId="8666"/>
    <cellStyle name="Normal 184 4 3" xfId="10121"/>
    <cellStyle name="Normal 184 4 4" xfId="7222"/>
    <cellStyle name="Normal 184 4 5" xfId="4336"/>
    <cellStyle name="Normal 184 5" xfId="5012"/>
    <cellStyle name="Normal 184 5 2" xfId="6455"/>
    <cellStyle name="Normal 184 5 2 2" xfId="12262"/>
    <cellStyle name="Normal 184 5 2 3" xfId="9343"/>
    <cellStyle name="Normal 184 5 3" xfId="10818"/>
    <cellStyle name="Normal 184 5 4" xfId="7899"/>
    <cellStyle name="Normal 184 6" xfId="5185"/>
    <cellStyle name="Normal 184 6 2" xfId="10991"/>
    <cellStyle name="Normal 184 6 3" xfId="8072"/>
    <cellStyle name="Normal 184 7" xfId="9521"/>
    <cellStyle name="Normal 184 8" xfId="6628"/>
    <cellStyle name="Normal 184 9" xfId="3742"/>
    <cellStyle name="Normal 185" xfId="981"/>
    <cellStyle name="Normal 185 10" xfId="2303"/>
    <cellStyle name="Normal 185 2" xfId="1606"/>
    <cellStyle name="Normal 185 2 2" xfId="2168"/>
    <cellStyle name="Normal 185 2 2 2" xfId="6176"/>
    <cellStyle name="Normal 185 2 2 2 2" xfId="11982"/>
    <cellStyle name="Normal 185 2 2 2 3" xfId="9063"/>
    <cellStyle name="Normal 185 2 2 3" xfId="10538"/>
    <cellStyle name="Normal 185 2 2 4" xfId="7619"/>
    <cellStyle name="Normal 185 2 2 5" xfId="4733"/>
    <cellStyle name="Normal 185 2 2 6" xfId="3530"/>
    <cellStyle name="Normal 185 2 3" xfId="5582"/>
    <cellStyle name="Normal 185 2 3 2" xfId="11388"/>
    <cellStyle name="Normal 185 2 3 3" xfId="8469"/>
    <cellStyle name="Normal 185 2 4" xfId="9918"/>
    <cellStyle name="Normal 185 2 5" xfId="7025"/>
    <cellStyle name="Normal 185 2 6" xfId="4139"/>
    <cellStyle name="Normal 185 2 7" xfId="2867"/>
    <cellStyle name="Normal 185 3" xfId="2055"/>
    <cellStyle name="Normal 185 3 2" xfId="3289"/>
    <cellStyle name="Normal 185 3 2 2" xfId="5955"/>
    <cellStyle name="Normal 185 3 2 2 2" xfId="11761"/>
    <cellStyle name="Normal 185 3 2 2 3" xfId="8842"/>
    <cellStyle name="Normal 185 3 2 3" xfId="10297"/>
    <cellStyle name="Normal 185 3 2 4" xfId="7398"/>
    <cellStyle name="Normal 185 3 2 5" xfId="4512"/>
    <cellStyle name="Normal 185 3 3" xfId="5361"/>
    <cellStyle name="Normal 185 3 3 2" xfId="11167"/>
    <cellStyle name="Normal 185 3 3 3" xfId="8248"/>
    <cellStyle name="Normal 185 3 4" xfId="9697"/>
    <cellStyle name="Normal 185 3 5" xfId="6804"/>
    <cellStyle name="Normal 185 3 6" xfId="3918"/>
    <cellStyle name="Normal 185 3 7" xfId="2483"/>
    <cellStyle name="Normal 185 4" xfId="3114"/>
    <cellStyle name="Normal 185 4 2" xfId="5780"/>
    <cellStyle name="Normal 185 4 2 2" xfId="11586"/>
    <cellStyle name="Normal 185 4 2 3" xfId="8667"/>
    <cellStyle name="Normal 185 4 3" xfId="10122"/>
    <cellStyle name="Normal 185 4 4" xfId="7223"/>
    <cellStyle name="Normal 185 4 5" xfId="4337"/>
    <cellStyle name="Normal 185 5" xfId="5013"/>
    <cellStyle name="Normal 185 5 2" xfId="6456"/>
    <cellStyle name="Normal 185 5 2 2" xfId="12263"/>
    <cellStyle name="Normal 185 5 2 3" xfId="9344"/>
    <cellStyle name="Normal 185 5 3" xfId="10819"/>
    <cellStyle name="Normal 185 5 4" xfId="7900"/>
    <cellStyle name="Normal 185 6" xfId="5186"/>
    <cellStyle name="Normal 185 6 2" xfId="10992"/>
    <cellStyle name="Normal 185 6 3" xfId="8073"/>
    <cellStyle name="Normal 185 7" xfId="9522"/>
    <cellStyle name="Normal 185 8" xfId="6629"/>
    <cellStyle name="Normal 185 9" xfId="3743"/>
    <cellStyle name="Normal 186" xfId="982"/>
    <cellStyle name="Normal 186 10" xfId="2301"/>
    <cellStyle name="Normal 186 2" xfId="1604"/>
    <cellStyle name="Normal 186 2 2" xfId="2166"/>
    <cellStyle name="Normal 186 2 2 2" xfId="6177"/>
    <cellStyle name="Normal 186 2 2 2 2" xfId="11983"/>
    <cellStyle name="Normal 186 2 2 2 3" xfId="9064"/>
    <cellStyle name="Normal 186 2 2 3" xfId="10539"/>
    <cellStyle name="Normal 186 2 2 4" xfId="7620"/>
    <cellStyle name="Normal 186 2 2 5" xfId="4734"/>
    <cellStyle name="Normal 186 2 2 6" xfId="3531"/>
    <cellStyle name="Normal 186 2 3" xfId="5583"/>
    <cellStyle name="Normal 186 2 3 2" xfId="11389"/>
    <cellStyle name="Normal 186 2 3 3" xfId="8470"/>
    <cellStyle name="Normal 186 2 4" xfId="9919"/>
    <cellStyle name="Normal 186 2 5" xfId="7026"/>
    <cellStyle name="Normal 186 2 6" xfId="4140"/>
    <cellStyle name="Normal 186 2 7" xfId="2868"/>
    <cellStyle name="Normal 186 3" xfId="2053"/>
    <cellStyle name="Normal 186 3 2" xfId="3287"/>
    <cellStyle name="Normal 186 3 2 2" xfId="5953"/>
    <cellStyle name="Normal 186 3 2 2 2" xfId="11759"/>
    <cellStyle name="Normal 186 3 2 2 3" xfId="8840"/>
    <cellStyle name="Normal 186 3 2 3" xfId="10295"/>
    <cellStyle name="Normal 186 3 2 4" xfId="7396"/>
    <cellStyle name="Normal 186 3 2 5" xfId="4510"/>
    <cellStyle name="Normal 186 3 3" xfId="5359"/>
    <cellStyle name="Normal 186 3 3 2" xfId="11165"/>
    <cellStyle name="Normal 186 3 3 3" xfId="8246"/>
    <cellStyle name="Normal 186 3 4" xfId="9695"/>
    <cellStyle name="Normal 186 3 5" xfId="6802"/>
    <cellStyle name="Normal 186 3 6" xfId="3916"/>
    <cellStyle name="Normal 186 3 7" xfId="2481"/>
    <cellStyle name="Normal 186 4" xfId="3112"/>
    <cellStyle name="Normal 186 4 2" xfId="5778"/>
    <cellStyle name="Normal 186 4 2 2" xfId="11584"/>
    <cellStyle name="Normal 186 4 2 3" xfId="8665"/>
    <cellStyle name="Normal 186 4 3" xfId="10120"/>
    <cellStyle name="Normal 186 4 4" xfId="7221"/>
    <cellStyle name="Normal 186 4 5" xfId="4335"/>
    <cellStyle name="Normal 186 5" xfId="5014"/>
    <cellStyle name="Normal 186 5 2" xfId="6457"/>
    <cellStyle name="Normal 186 5 2 2" xfId="12264"/>
    <cellStyle name="Normal 186 5 2 3" xfId="9345"/>
    <cellStyle name="Normal 186 5 3" xfId="10820"/>
    <cellStyle name="Normal 186 5 4" xfId="7901"/>
    <cellStyle name="Normal 186 6" xfId="5184"/>
    <cellStyle name="Normal 186 6 2" xfId="10990"/>
    <cellStyle name="Normal 186 6 3" xfId="8071"/>
    <cellStyle name="Normal 186 7" xfId="9520"/>
    <cellStyle name="Normal 186 8" xfId="6627"/>
    <cellStyle name="Normal 186 9" xfId="3741"/>
    <cellStyle name="Normal 187" xfId="983"/>
    <cellStyle name="Normal 187 10" xfId="2304"/>
    <cellStyle name="Normal 187 2" xfId="1607"/>
    <cellStyle name="Normal 187 2 2" xfId="2169"/>
    <cellStyle name="Normal 187 2 2 2" xfId="6178"/>
    <cellStyle name="Normal 187 2 2 2 2" xfId="11984"/>
    <cellStyle name="Normal 187 2 2 2 3" xfId="9065"/>
    <cellStyle name="Normal 187 2 2 3" xfId="10540"/>
    <cellStyle name="Normal 187 2 2 4" xfId="7621"/>
    <cellStyle name="Normal 187 2 2 5" xfId="4735"/>
    <cellStyle name="Normal 187 2 2 6" xfId="3532"/>
    <cellStyle name="Normal 187 2 3" xfId="5584"/>
    <cellStyle name="Normal 187 2 3 2" xfId="11390"/>
    <cellStyle name="Normal 187 2 3 3" xfId="8471"/>
    <cellStyle name="Normal 187 2 4" xfId="9920"/>
    <cellStyle name="Normal 187 2 5" xfId="7027"/>
    <cellStyle name="Normal 187 2 6" xfId="4141"/>
    <cellStyle name="Normal 187 2 7" xfId="2869"/>
    <cellStyle name="Normal 187 3" xfId="2056"/>
    <cellStyle name="Normal 187 3 2" xfId="3290"/>
    <cellStyle name="Normal 187 3 2 2" xfId="5956"/>
    <cellStyle name="Normal 187 3 2 2 2" xfId="11762"/>
    <cellStyle name="Normal 187 3 2 2 3" xfId="8843"/>
    <cellStyle name="Normal 187 3 2 3" xfId="10298"/>
    <cellStyle name="Normal 187 3 2 4" xfId="7399"/>
    <cellStyle name="Normal 187 3 2 5" xfId="4513"/>
    <cellStyle name="Normal 187 3 3" xfId="5362"/>
    <cellStyle name="Normal 187 3 3 2" xfId="11168"/>
    <cellStyle name="Normal 187 3 3 3" xfId="8249"/>
    <cellStyle name="Normal 187 3 4" xfId="9698"/>
    <cellStyle name="Normal 187 3 5" xfId="6805"/>
    <cellStyle name="Normal 187 3 6" xfId="3919"/>
    <cellStyle name="Normal 187 3 7" xfId="2484"/>
    <cellStyle name="Normal 187 4" xfId="3115"/>
    <cellStyle name="Normal 187 4 2" xfId="5781"/>
    <cellStyle name="Normal 187 4 2 2" xfId="11587"/>
    <cellStyle name="Normal 187 4 2 3" xfId="8668"/>
    <cellStyle name="Normal 187 4 3" xfId="10123"/>
    <cellStyle name="Normal 187 4 4" xfId="7224"/>
    <cellStyle name="Normal 187 4 5" xfId="4338"/>
    <cellStyle name="Normal 187 5" xfId="5015"/>
    <cellStyle name="Normal 187 5 2" xfId="6458"/>
    <cellStyle name="Normal 187 5 2 2" xfId="12265"/>
    <cellStyle name="Normal 187 5 2 3" xfId="9346"/>
    <cellStyle name="Normal 187 5 3" xfId="10821"/>
    <cellStyle name="Normal 187 5 4" xfId="7902"/>
    <cellStyle name="Normal 187 6" xfId="5187"/>
    <cellStyle name="Normal 187 6 2" xfId="10993"/>
    <cellStyle name="Normal 187 6 3" xfId="8074"/>
    <cellStyle name="Normal 187 7" xfId="9523"/>
    <cellStyle name="Normal 187 8" xfId="6630"/>
    <cellStyle name="Normal 187 9" xfId="3744"/>
    <cellStyle name="Normal 188" xfId="984"/>
    <cellStyle name="Normal 188 10" xfId="2305"/>
    <cellStyle name="Normal 188 2" xfId="1608"/>
    <cellStyle name="Normal 188 2 2" xfId="2170"/>
    <cellStyle name="Normal 188 2 2 2" xfId="6179"/>
    <cellStyle name="Normal 188 2 2 2 2" xfId="11985"/>
    <cellStyle name="Normal 188 2 2 2 3" xfId="9066"/>
    <cellStyle name="Normal 188 2 2 3" xfId="10541"/>
    <cellStyle name="Normal 188 2 2 4" xfId="7622"/>
    <cellStyle name="Normal 188 2 2 5" xfId="4736"/>
    <cellStyle name="Normal 188 2 2 6" xfId="3533"/>
    <cellStyle name="Normal 188 2 3" xfId="5585"/>
    <cellStyle name="Normal 188 2 3 2" xfId="11391"/>
    <cellStyle name="Normal 188 2 3 3" xfId="8472"/>
    <cellStyle name="Normal 188 2 4" xfId="9921"/>
    <cellStyle name="Normal 188 2 5" xfId="7028"/>
    <cellStyle name="Normal 188 2 6" xfId="4142"/>
    <cellStyle name="Normal 188 2 7" xfId="2870"/>
    <cellStyle name="Normal 188 3" xfId="2057"/>
    <cellStyle name="Normal 188 3 2" xfId="3291"/>
    <cellStyle name="Normal 188 3 2 2" xfId="5957"/>
    <cellStyle name="Normal 188 3 2 2 2" xfId="11763"/>
    <cellStyle name="Normal 188 3 2 2 3" xfId="8844"/>
    <cellStyle name="Normal 188 3 2 3" xfId="10299"/>
    <cellStyle name="Normal 188 3 2 4" xfId="7400"/>
    <cellStyle name="Normal 188 3 2 5" xfId="4514"/>
    <cellStyle name="Normal 188 3 3" xfId="5363"/>
    <cellStyle name="Normal 188 3 3 2" xfId="11169"/>
    <cellStyle name="Normal 188 3 3 3" xfId="8250"/>
    <cellStyle name="Normal 188 3 4" xfId="9699"/>
    <cellStyle name="Normal 188 3 5" xfId="6806"/>
    <cellStyle name="Normal 188 3 6" xfId="3920"/>
    <cellStyle name="Normal 188 3 7" xfId="2485"/>
    <cellStyle name="Normal 188 4" xfId="3116"/>
    <cellStyle name="Normal 188 4 2" xfId="5782"/>
    <cellStyle name="Normal 188 4 2 2" xfId="11588"/>
    <cellStyle name="Normal 188 4 2 3" xfId="8669"/>
    <cellStyle name="Normal 188 4 3" xfId="10124"/>
    <cellStyle name="Normal 188 4 4" xfId="7225"/>
    <cellStyle name="Normal 188 4 5" xfId="4339"/>
    <cellStyle name="Normal 188 5" xfId="5016"/>
    <cellStyle name="Normal 188 5 2" xfId="6459"/>
    <cellStyle name="Normal 188 5 2 2" xfId="12266"/>
    <cellStyle name="Normal 188 5 2 3" xfId="9347"/>
    <cellStyle name="Normal 188 5 3" xfId="10822"/>
    <cellStyle name="Normal 188 5 4" xfId="7903"/>
    <cellStyle name="Normal 188 6" xfId="5188"/>
    <cellStyle name="Normal 188 6 2" xfId="10994"/>
    <cellStyle name="Normal 188 6 3" xfId="8075"/>
    <cellStyle name="Normal 188 7" xfId="9524"/>
    <cellStyle name="Normal 188 8" xfId="6631"/>
    <cellStyle name="Normal 188 9" xfId="3745"/>
    <cellStyle name="Normal 189" xfId="985"/>
    <cellStyle name="Normal 189 10" xfId="2306"/>
    <cellStyle name="Normal 189 2" xfId="1609"/>
    <cellStyle name="Normal 189 2 2" xfId="2171"/>
    <cellStyle name="Normal 189 2 2 2" xfId="6180"/>
    <cellStyle name="Normal 189 2 2 2 2" xfId="11986"/>
    <cellStyle name="Normal 189 2 2 2 3" xfId="9067"/>
    <cellStyle name="Normal 189 2 2 3" xfId="10542"/>
    <cellStyle name="Normal 189 2 2 4" xfId="7623"/>
    <cellStyle name="Normal 189 2 2 5" xfId="4737"/>
    <cellStyle name="Normal 189 2 2 6" xfId="3534"/>
    <cellStyle name="Normal 189 2 3" xfId="5586"/>
    <cellStyle name="Normal 189 2 3 2" xfId="11392"/>
    <cellStyle name="Normal 189 2 3 3" xfId="8473"/>
    <cellStyle name="Normal 189 2 4" xfId="9922"/>
    <cellStyle name="Normal 189 2 5" xfId="7029"/>
    <cellStyle name="Normal 189 2 6" xfId="4143"/>
    <cellStyle name="Normal 189 2 7" xfId="2871"/>
    <cellStyle name="Normal 189 3" xfId="2058"/>
    <cellStyle name="Normal 189 3 2" xfId="3292"/>
    <cellStyle name="Normal 189 3 2 2" xfId="5958"/>
    <cellStyle name="Normal 189 3 2 2 2" xfId="11764"/>
    <cellStyle name="Normal 189 3 2 2 3" xfId="8845"/>
    <cellStyle name="Normal 189 3 2 3" xfId="10300"/>
    <cellStyle name="Normal 189 3 2 4" xfId="7401"/>
    <cellStyle name="Normal 189 3 2 5" xfId="4515"/>
    <cellStyle name="Normal 189 3 3" xfId="5364"/>
    <cellStyle name="Normal 189 3 3 2" xfId="11170"/>
    <cellStyle name="Normal 189 3 3 3" xfId="8251"/>
    <cellStyle name="Normal 189 3 4" xfId="9700"/>
    <cellStyle name="Normal 189 3 5" xfId="6807"/>
    <cellStyle name="Normal 189 3 6" xfId="3921"/>
    <cellStyle name="Normal 189 3 7" xfId="2486"/>
    <cellStyle name="Normal 189 4" xfId="3117"/>
    <cellStyle name="Normal 189 4 2" xfId="5783"/>
    <cellStyle name="Normal 189 4 2 2" xfId="11589"/>
    <cellStyle name="Normal 189 4 2 3" xfId="8670"/>
    <cellStyle name="Normal 189 4 3" xfId="10125"/>
    <cellStyle name="Normal 189 4 4" xfId="7226"/>
    <cellStyle name="Normal 189 4 5" xfId="4340"/>
    <cellStyle name="Normal 189 5" xfId="5017"/>
    <cellStyle name="Normal 189 5 2" xfId="6460"/>
    <cellStyle name="Normal 189 5 2 2" xfId="12267"/>
    <cellStyle name="Normal 189 5 2 3" xfId="9348"/>
    <cellStyle name="Normal 189 5 3" xfId="10823"/>
    <cellStyle name="Normal 189 5 4" xfId="7904"/>
    <cellStyle name="Normal 189 6" xfId="5189"/>
    <cellStyle name="Normal 189 6 2" xfId="10995"/>
    <cellStyle name="Normal 189 6 3" xfId="8076"/>
    <cellStyle name="Normal 189 7" xfId="9525"/>
    <cellStyle name="Normal 189 8" xfId="6632"/>
    <cellStyle name="Normal 189 9" xfId="3746"/>
    <cellStyle name="Normal 19" xfId="404"/>
    <cellStyle name="Normal 19 2" xfId="986"/>
    <cellStyle name="Normal 19 2 2" xfId="2873"/>
    <cellStyle name="Normal 19 2 2 2" xfId="3536"/>
    <cellStyle name="Normal 19 2 2 2 2" xfId="6182"/>
    <cellStyle name="Normal 19 2 2 2 2 2" xfId="11988"/>
    <cellStyle name="Normal 19 2 2 2 2 3" xfId="9069"/>
    <cellStyle name="Normal 19 2 2 2 3" xfId="10544"/>
    <cellStyle name="Normal 19 2 2 2 4" xfId="7625"/>
    <cellStyle name="Normal 19 2 2 2 5" xfId="4739"/>
    <cellStyle name="Normal 19 2 2 3" xfId="5019"/>
    <cellStyle name="Normal 19 2 2 3 2" xfId="6462"/>
    <cellStyle name="Normal 19 2 2 3 2 2" xfId="12269"/>
    <cellStyle name="Normal 19 2 2 3 2 3" xfId="9350"/>
    <cellStyle name="Normal 19 2 2 3 3" xfId="10825"/>
    <cellStyle name="Normal 19 2 2 3 4" xfId="7906"/>
    <cellStyle name="Normal 19 2 2 4" xfId="5588"/>
    <cellStyle name="Normal 19 2 2 4 2" xfId="11394"/>
    <cellStyle name="Normal 19 2 2 4 3" xfId="8475"/>
    <cellStyle name="Normal 19 2 2 5" xfId="9924"/>
    <cellStyle name="Normal 19 2 2 6" xfId="7031"/>
    <cellStyle name="Normal 19 2 2 7" xfId="4145"/>
    <cellStyle name="Normal 19 2 3" xfId="3535"/>
    <cellStyle name="Normal 19 2 3 2" xfId="6181"/>
    <cellStyle name="Normal 19 2 3 2 2" xfId="11987"/>
    <cellStyle name="Normal 19 2 3 2 3" xfId="9068"/>
    <cellStyle name="Normal 19 2 3 3" xfId="10543"/>
    <cellStyle name="Normal 19 2 3 4" xfId="7624"/>
    <cellStyle name="Normal 19 2 3 5" xfId="4738"/>
    <cellStyle name="Normal 19 2 4" xfId="5018"/>
    <cellStyle name="Normal 19 2 4 2" xfId="6461"/>
    <cellStyle name="Normal 19 2 4 2 2" xfId="12268"/>
    <cellStyle name="Normal 19 2 4 2 3" xfId="9349"/>
    <cellStyle name="Normal 19 2 4 3" xfId="10824"/>
    <cellStyle name="Normal 19 2 4 4" xfId="7905"/>
    <cellStyle name="Normal 19 2 5" xfId="5587"/>
    <cellStyle name="Normal 19 2 5 2" xfId="11393"/>
    <cellStyle name="Normal 19 2 5 3" xfId="8474"/>
    <cellStyle name="Normal 19 2 6" xfId="9923"/>
    <cellStyle name="Normal 19 2 7" xfId="7030"/>
    <cellStyle name="Normal 19 2 8" xfId="4144"/>
    <cellStyle name="Normal 19 2 9" xfId="2872"/>
    <cellStyle name="Normal 19 3" xfId="987"/>
    <cellStyle name="Normal 19 3 2" xfId="3537"/>
    <cellStyle name="Normal 19 3 2 2" xfId="6183"/>
    <cellStyle name="Normal 19 3 2 2 2" xfId="11989"/>
    <cellStyle name="Normal 19 3 2 2 3" xfId="9070"/>
    <cellStyle name="Normal 19 3 2 3" xfId="10545"/>
    <cellStyle name="Normal 19 3 2 4" xfId="7626"/>
    <cellStyle name="Normal 19 3 2 5" xfId="4740"/>
    <cellStyle name="Normal 19 3 3" xfId="5020"/>
    <cellStyle name="Normal 19 3 3 2" xfId="6463"/>
    <cellStyle name="Normal 19 3 3 2 2" xfId="12270"/>
    <cellStyle name="Normal 19 3 3 2 3" xfId="9351"/>
    <cellStyle name="Normal 19 3 3 3" xfId="10826"/>
    <cellStyle name="Normal 19 3 3 4" xfId="7907"/>
    <cellStyle name="Normal 19 3 4" xfId="5589"/>
    <cellStyle name="Normal 19 3 4 2" xfId="11395"/>
    <cellStyle name="Normal 19 3 4 3" xfId="8476"/>
    <cellStyle name="Normal 19 3 5" xfId="9925"/>
    <cellStyle name="Normal 19 3 6" xfId="7032"/>
    <cellStyle name="Normal 19 3 7" xfId="4146"/>
    <cellStyle name="Normal 19 4" xfId="2874"/>
    <cellStyle name="Normal 19 4 2" xfId="3538"/>
    <cellStyle name="Normal 19 4 2 2" xfId="6184"/>
    <cellStyle name="Normal 19 4 2 2 2" xfId="11990"/>
    <cellStyle name="Normal 19 4 2 2 3" xfId="9071"/>
    <cellStyle name="Normal 19 4 2 3" xfId="10546"/>
    <cellStyle name="Normal 19 4 2 4" xfId="7627"/>
    <cellStyle name="Normal 19 4 2 5" xfId="4741"/>
    <cellStyle name="Normal 19 4 3" xfId="5021"/>
    <cellStyle name="Normal 19 4 3 2" xfId="6464"/>
    <cellStyle name="Normal 19 4 3 2 2" xfId="12271"/>
    <cellStyle name="Normal 19 4 3 2 3" xfId="9352"/>
    <cellStyle name="Normal 19 4 3 3" xfId="10827"/>
    <cellStyle name="Normal 19 4 3 4" xfId="7908"/>
    <cellStyle name="Normal 19 4 4" xfId="5590"/>
    <cellStyle name="Normal 19 4 4 2" xfId="11396"/>
    <cellStyle name="Normal 19 4 4 3" xfId="8477"/>
    <cellStyle name="Normal 19 4 5" xfId="9926"/>
    <cellStyle name="Normal 19 4 6" xfId="7033"/>
    <cellStyle name="Normal 19 4 7" xfId="4147"/>
    <cellStyle name="Normal 190" xfId="988"/>
    <cellStyle name="Normal 190 10" xfId="2307"/>
    <cellStyle name="Normal 190 2" xfId="1610"/>
    <cellStyle name="Normal 190 2 2" xfId="2172"/>
    <cellStyle name="Normal 190 2 2 2" xfId="6185"/>
    <cellStyle name="Normal 190 2 2 2 2" xfId="11991"/>
    <cellStyle name="Normal 190 2 2 2 3" xfId="9072"/>
    <cellStyle name="Normal 190 2 2 3" xfId="10547"/>
    <cellStyle name="Normal 190 2 2 4" xfId="7628"/>
    <cellStyle name="Normal 190 2 2 5" xfId="4742"/>
    <cellStyle name="Normal 190 2 2 6" xfId="3539"/>
    <cellStyle name="Normal 190 2 3" xfId="5591"/>
    <cellStyle name="Normal 190 2 3 2" xfId="11397"/>
    <cellStyle name="Normal 190 2 3 3" xfId="8478"/>
    <cellStyle name="Normal 190 2 4" xfId="9927"/>
    <cellStyle name="Normal 190 2 5" xfId="7034"/>
    <cellStyle name="Normal 190 2 6" xfId="4148"/>
    <cellStyle name="Normal 190 2 7" xfId="2875"/>
    <cellStyle name="Normal 190 3" xfId="2059"/>
    <cellStyle name="Normal 190 3 2" xfId="3293"/>
    <cellStyle name="Normal 190 3 2 2" xfId="5959"/>
    <cellStyle name="Normal 190 3 2 2 2" xfId="11765"/>
    <cellStyle name="Normal 190 3 2 2 3" xfId="8846"/>
    <cellStyle name="Normal 190 3 2 3" xfId="10301"/>
    <cellStyle name="Normal 190 3 2 4" xfId="7402"/>
    <cellStyle name="Normal 190 3 2 5" xfId="4516"/>
    <cellStyle name="Normal 190 3 3" xfId="5365"/>
    <cellStyle name="Normal 190 3 3 2" xfId="11171"/>
    <cellStyle name="Normal 190 3 3 3" xfId="8252"/>
    <cellStyle name="Normal 190 3 4" xfId="9701"/>
    <cellStyle name="Normal 190 3 5" xfId="6808"/>
    <cellStyle name="Normal 190 3 6" xfId="3922"/>
    <cellStyle name="Normal 190 3 7" xfId="2487"/>
    <cellStyle name="Normal 190 4" xfId="3118"/>
    <cellStyle name="Normal 190 4 2" xfId="5784"/>
    <cellStyle name="Normal 190 4 2 2" xfId="11590"/>
    <cellStyle name="Normal 190 4 2 3" xfId="8671"/>
    <cellStyle name="Normal 190 4 3" xfId="10126"/>
    <cellStyle name="Normal 190 4 4" xfId="7227"/>
    <cellStyle name="Normal 190 4 5" xfId="4341"/>
    <cellStyle name="Normal 190 5" xfId="5022"/>
    <cellStyle name="Normal 190 5 2" xfId="6465"/>
    <cellStyle name="Normal 190 5 2 2" xfId="12272"/>
    <cellStyle name="Normal 190 5 2 3" xfId="9353"/>
    <cellStyle name="Normal 190 5 3" xfId="10828"/>
    <cellStyle name="Normal 190 5 4" xfId="7909"/>
    <cellStyle name="Normal 190 6" xfId="5190"/>
    <cellStyle name="Normal 190 6 2" xfId="10996"/>
    <cellStyle name="Normal 190 6 3" xfId="8077"/>
    <cellStyle name="Normal 190 7" xfId="9526"/>
    <cellStyle name="Normal 190 8" xfId="6633"/>
    <cellStyle name="Normal 190 9" xfId="3747"/>
    <cellStyle name="Normal 191" xfId="989"/>
    <cellStyle name="Normal 191 10" xfId="2308"/>
    <cellStyle name="Normal 191 2" xfId="1611"/>
    <cellStyle name="Normal 191 2 2" xfId="2173"/>
    <cellStyle name="Normal 191 2 2 2" xfId="6186"/>
    <cellStyle name="Normal 191 2 2 2 2" xfId="11992"/>
    <cellStyle name="Normal 191 2 2 2 3" xfId="9073"/>
    <cellStyle name="Normal 191 2 2 3" xfId="10548"/>
    <cellStyle name="Normal 191 2 2 4" xfId="7629"/>
    <cellStyle name="Normal 191 2 2 5" xfId="4743"/>
    <cellStyle name="Normal 191 2 2 6" xfId="3540"/>
    <cellStyle name="Normal 191 2 3" xfId="5592"/>
    <cellStyle name="Normal 191 2 3 2" xfId="11398"/>
    <cellStyle name="Normal 191 2 3 3" xfId="8479"/>
    <cellStyle name="Normal 191 2 4" xfId="9928"/>
    <cellStyle name="Normal 191 2 5" xfId="7035"/>
    <cellStyle name="Normal 191 2 6" xfId="4149"/>
    <cellStyle name="Normal 191 2 7" xfId="2876"/>
    <cellStyle name="Normal 191 3" xfId="2060"/>
    <cellStyle name="Normal 191 3 2" xfId="3294"/>
    <cellStyle name="Normal 191 3 2 2" xfId="5960"/>
    <cellStyle name="Normal 191 3 2 2 2" xfId="11766"/>
    <cellStyle name="Normal 191 3 2 2 3" xfId="8847"/>
    <cellStyle name="Normal 191 3 2 3" xfId="10302"/>
    <cellStyle name="Normal 191 3 2 4" xfId="7403"/>
    <cellStyle name="Normal 191 3 2 5" xfId="4517"/>
    <cellStyle name="Normal 191 3 3" xfId="5366"/>
    <cellStyle name="Normal 191 3 3 2" xfId="11172"/>
    <cellStyle name="Normal 191 3 3 3" xfId="8253"/>
    <cellStyle name="Normal 191 3 4" xfId="9702"/>
    <cellStyle name="Normal 191 3 5" xfId="6809"/>
    <cellStyle name="Normal 191 3 6" xfId="3923"/>
    <cellStyle name="Normal 191 3 7" xfId="2488"/>
    <cellStyle name="Normal 191 4" xfId="3119"/>
    <cellStyle name="Normal 191 4 2" xfId="5785"/>
    <cellStyle name="Normal 191 4 2 2" xfId="11591"/>
    <cellStyle name="Normal 191 4 2 3" xfId="8672"/>
    <cellStyle name="Normal 191 4 3" xfId="10127"/>
    <cellStyle name="Normal 191 4 4" xfId="7228"/>
    <cellStyle name="Normal 191 4 5" xfId="4342"/>
    <cellStyle name="Normal 191 5" xfId="5023"/>
    <cellStyle name="Normal 191 5 2" xfId="6466"/>
    <cellStyle name="Normal 191 5 2 2" xfId="12273"/>
    <cellStyle name="Normal 191 5 2 3" xfId="9354"/>
    <cellStyle name="Normal 191 5 3" xfId="10829"/>
    <cellStyle name="Normal 191 5 4" xfId="7910"/>
    <cellStyle name="Normal 191 6" xfId="5191"/>
    <cellStyle name="Normal 191 6 2" xfId="10997"/>
    <cellStyle name="Normal 191 6 3" xfId="8078"/>
    <cellStyle name="Normal 191 7" xfId="9527"/>
    <cellStyle name="Normal 191 8" xfId="6634"/>
    <cellStyle name="Normal 191 9" xfId="3748"/>
    <cellStyle name="Normal 192" xfId="990"/>
    <cellStyle name="Normal 192 10" xfId="2322"/>
    <cellStyle name="Normal 192 2" xfId="1625"/>
    <cellStyle name="Normal 192 2 2" xfId="2187"/>
    <cellStyle name="Normal 192 2 2 2" xfId="6187"/>
    <cellStyle name="Normal 192 2 2 2 2" xfId="11993"/>
    <cellStyle name="Normal 192 2 2 2 3" xfId="9074"/>
    <cellStyle name="Normal 192 2 2 3" xfId="10549"/>
    <cellStyle name="Normal 192 2 2 4" xfId="7630"/>
    <cellStyle name="Normal 192 2 2 5" xfId="4744"/>
    <cellStyle name="Normal 192 2 2 6" xfId="3541"/>
    <cellStyle name="Normal 192 2 3" xfId="5593"/>
    <cellStyle name="Normal 192 2 3 2" xfId="11399"/>
    <cellStyle name="Normal 192 2 3 3" xfId="8480"/>
    <cellStyle name="Normal 192 2 4" xfId="9929"/>
    <cellStyle name="Normal 192 2 5" xfId="7036"/>
    <cellStyle name="Normal 192 2 6" xfId="4150"/>
    <cellStyle name="Normal 192 2 7" xfId="2877"/>
    <cellStyle name="Normal 192 3" xfId="2074"/>
    <cellStyle name="Normal 192 3 2" xfId="3308"/>
    <cellStyle name="Normal 192 3 2 2" xfId="5974"/>
    <cellStyle name="Normal 192 3 2 2 2" xfId="11780"/>
    <cellStyle name="Normal 192 3 2 2 3" xfId="8861"/>
    <cellStyle name="Normal 192 3 2 3" xfId="10316"/>
    <cellStyle name="Normal 192 3 2 4" xfId="7417"/>
    <cellStyle name="Normal 192 3 2 5" xfId="4531"/>
    <cellStyle name="Normal 192 3 3" xfId="5380"/>
    <cellStyle name="Normal 192 3 3 2" xfId="11186"/>
    <cellStyle name="Normal 192 3 3 3" xfId="8267"/>
    <cellStyle name="Normal 192 3 4" xfId="9716"/>
    <cellStyle name="Normal 192 3 5" xfId="6823"/>
    <cellStyle name="Normal 192 3 6" xfId="3937"/>
    <cellStyle name="Normal 192 3 7" xfId="2502"/>
    <cellStyle name="Normal 192 4" xfId="3133"/>
    <cellStyle name="Normal 192 4 2" xfId="5799"/>
    <cellStyle name="Normal 192 4 2 2" xfId="11605"/>
    <cellStyle name="Normal 192 4 2 3" xfId="8686"/>
    <cellStyle name="Normal 192 4 3" xfId="10141"/>
    <cellStyle name="Normal 192 4 4" xfId="7242"/>
    <cellStyle name="Normal 192 4 5" xfId="4356"/>
    <cellStyle name="Normal 192 5" xfId="5024"/>
    <cellStyle name="Normal 192 5 2" xfId="6467"/>
    <cellStyle name="Normal 192 5 2 2" xfId="12274"/>
    <cellStyle name="Normal 192 5 2 3" xfId="9355"/>
    <cellStyle name="Normal 192 5 3" xfId="10830"/>
    <cellStyle name="Normal 192 5 4" xfId="7911"/>
    <cellStyle name="Normal 192 6" xfId="5205"/>
    <cellStyle name="Normal 192 6 2" xfId="11011"/>
    <cellStyle name="Normal 192 6 3" xfId="8092"/>
    <cellStyle name="Normal 192 7" xfId="9541"/>
    <cellStyle name="Normal 192 8" xfId="6648"/>
    <cellStyle name="Normal 192 9" xfId="3762"/>
    <cellStyle name="Normal 193" xfId="991"/>
    <cellStyle name="Normal 193 10" xfId="2323"/>
    <cellStyle name="Normal 193 2" xfId="1626"/>
    <cellStyle name="Normal 193 2 2" xfId="2188"/>
    <cellStyle name="Normal 193 2 2 2" xfId="6188"/>
    <cellStyle name="Normal 193 2 2 2 2" xfId="11994"/>
    <cellStyle name="Normal 193 2 2 2 3" xfId="9075"/>
    <cellStyle name="Normal 193 2 2 3" xfId="10550"/>
    <cellStyle name="Normal 193 2 2 4" xfId="7631"/>
    <cellStyle name="Normal 193 2 2 5" xfId="4745"/>
    <cellStyle name="Normal 193 2 2 6" xfId="3542"/>
    <cellStyle name="Normal 193 2 3" xfId="5594"/>
    <cellStyle name="Normal 193 2 3 2" xfId="11400"/>
    <cellStyle name="Normal 193 2 3 3" xfId="8481"/>
    <cellStyle name="Normal 193 2 4" xfId="9930"/>
    <cellStyle name="Normal 193 2 5" xfId="7037"/>
    <cellStyle name="Normal 193 2 6" xfId="4151"/>
    <cellStyle name="Normal 193 2 7" xfId="2878"/>
    <cellStyle name="Normal 193 3" xfId="2075"/>
    <cellStyle name="Normal 193 3 2" xfId="3309"/>
    <cellStyle name="Normal 193 3 2 2" xfId="5975"/>
    <cellStyle name="Normal 193 3 2 2 2" xfId="11781"/>
    <cellStyle name="Normal 193 3 2 2 3" xfId="8862"/>
    <cellStyle name="Normal 193 3 2 3" xfId="10317"/>
    <cellStyle name="Normal 193 3 2 4" xfId="7418"/>
    <cellStyle name="Normal 193 3 2 5" xfId="4532"/>
    <cellStyle name="Normal 193 3 3" xfId="5381"/>
    <cellStyle name="Normal 193 3 3 2" xfId="11187"/>
    <cellStyle name="Normal 193 3 3 3" xfId="8268"/>
    <cellStyle name="Normal 193 3 4" xfId="9717"/>
    <cellStyle name="Normal 193 3 5" xfId="6824"/>
    <cellStyle name="Normal 193 3 6" xfId="3938"/>
    <cellStyle name="Normal 193 3 7" xfId="2503"/>
    <cellStyle name="Normal 193 4" xfId="3134"/>
    <cellStyle name="Normal 193 4 2" xfId="5800"/>
    <cellStyle name="Normal 193 4 2 2" xfId="11606"/>
    <cellStyle name="Normal 193 4 2 3" xfId="8687"/>
    <cellStyle name="Normal 193 4 3" xfId="10142"/>
    <cellStyle name="Normal 193 4 4" xfId="7243"/>
    <cellStyle name="Normal 193 4 5" xfId="4357"/>
    <cellStyle name="Normal 193 5" xfId="5025"/>
    <cellStyle name="Normal 193 5 2" xfId="6468"/>
    <cellStyle name="Normal 193 5 2 2" xfId="12275"/>
    <cellStyle name="Normal 193 5 2 3" xfId="9356"/>
    <cellStyle name="Normal 193 5 3" xfId="10831"/>
    <cellStyle name="Normal 193 5 4" xfId="7912"/>
    <cellStyle name="Normal 193 6" xfId="5206"/>
    <cellStyle name="Normal 193 6 2" xfId="11012"/>
    <cellStyle name="Normal 193 6 3" xfId="8093"/>
    <cellStyle name="Normal 193 7" xfId="9542"/>
    <cellStyle name="Normal 193 8" xfId="6649"/>
    <cellStyle name="Normal 193 9" xfId="3763"/>
    <cellStyle name="Normal 194" xfId="992"/>
    <cellStyle name="Normal 194 10" xfId="2337"/>
    <cellStyle name="Normal 194 2" xfId="1640"/>
    <cellStyle name="Normal 194 2 2" xfId="2202"/>
    <cellStyle name="Normal 194 2 2 2" xfId="6189"/>
    <cellStyle name="Normal 194 2 2 2 2" xfId="11995"/>
    <cellStyle name="Normal 194 2 2 2 3" xfId="9076"/>
    <cellStyle name="Normal 194 2 2 3" xfId="10551"/>
    <cellStyle name="Normal 194 2 2 4" xfId="7632"/>
    <cellStyle name="Normal 194 2 2 5" xfId="4746"/>
    <cellStyle name="Normal 194 2 2 6" xfId="3543"/>
    <cellStyle name="Normal 194 2 3" xfId="5595"/>
    <cellStyle name="Normal 194 2 3 2" xfId="11401"/>
    <cellStyle name="Normal 194 2 3 3" xfId="8482"/>
    <cellStyle name="Normal 194 2 4" xfId="9931"/>
    <cellStyle name="Normal 194 2 5" xfId="7038"/>
    <cellStyle name="Normal 194 2 6" xfId="4152"/>
    <cellStyle name="Normal 194 2 7" xfId="2879"/>
    <cellStyle name="Normal 194 3" xfId="2089"/>
    <cellStyle name="Normal 194 3 2" xfId="3323"/>
    <cellStyle name="Normal 194 3 2 2" xfId="5989"/>
    <cellStyle name="Normal 194 3 2 2 2" xfId="11795"/>
    <cellStyle name="Normal 194 3 2 2 3" xfId="8876"/>
    <cellStyle name="Normal 194 3 2 3" xfId="10331"/>
    <cellStyle name="Normal 194 3 2 4" xfId="7432"/>
    <cellStyle name="Normal 194 3 2 5" xfId="4546"/>
    <cellStyle name="Normal 194 3 3" xfId="5395"/>
    <cellStyle name="Normal 194 3 3 2" xfId="11201"/>
    <cellStyle name="Normal 194 3 3 3" xfId="8282"/>
    <cellStyle name="Normal 194 3 4" xfId="9731"/>
    <cellStyle name="Normal 194 3 5" xfId="6838"/>
    <cellStyle name="Normal 194 3 6" xfId="3952"/>
    <cellStyle name="Normal 194 3 7" xfId="2517"/>
    <cellStyle name="Normal 194 4" xfId="3148"/>
    <cellStyle name="Normal 194 4 2" xfId="5814"/>
    <cellStyle name="Normal 194 4 2 2" xfId="11620"/>
    <cellStyle name="Normal 194 4 2 3" xfId="8701"/>
    <cellStyle name="Normal 194 4 3" xfId="10156"/>
    <cellStyle name="Normal 194 4 4" xfId="7257"/>
    <cellStyle name="Normal 194 4 5" xfId="4371"/>
    <cellStyle name="Normal 194 5" xfId="5026"/>
    <cellStyle name="Normal 194 5 2" xfId="6469"/>
    <cellStyle name="Normal 194 5 2 2" xfId="12276"/>
    <cellStyle name="Normal 194 5 2 3" xfId="9357"/>
    <cellStyle name="Normal 194 5 3" xfId="10832"/>
    <cellStyle name="Normal 194 5 4" xfId="7913"/>
    <cellStyle name="Normal 194 6" xfId="5220"/>
    <cellStyle name="Normal 194 6 2" xfId="11026"/>
    <cellStyle name="Normal 194 6 3" xfId="8107"/>
    <cellStyle name="Normal 194 7" xfId="9556"/>
    <cellStyle name="Normal 194 8" xfId="6663"/>
    <cellStyle name="Normal 194 9" xfId="3777"/>
    <cellStyle name="Normal 195" xfId="993"/>
    <cellStyle name="Normal 195 10" xfId="2351"/>
    <cellStyle name="Normal 195 2" xfId="1763"/>
    <cellStyle name="Normal 195 2 2" xfId="3544"/>
    <cellStyle name="Normal 195 2 2 2" xfId="6190"/>
    <cellStyle name="Normal 195 2 2 2 2" xfId="11996"/>
    <cellStyle name="Normal 195 2 2 2 3" xfId="9077"/>
    <cellStyle name="Normal 195 2 2 3" xfId="10552"/>
    <cellStyle name="Normal 195 2 2 4" xfId="7633"/>
    <cellStyle name="Normal 195 2 2 5" xfId="4747"/>
    <cellStyle name="Normal 195 2 3" xfId="5596"/>
    <cellStyle name="Normal 195 2 3 2" xfId="11402"/>
    <cellStyle name="Normal 195 2 3 3" xfId="8483"/>
    <cellStyle name="Normal 195 2 4" xfId="9932"/>
    <cellStyle name="Normal 195 2 5" xfId="7039"/>
    <cellStyle name="Normal 195 2 6" xfId="4153"/>
    <cellStyle name="Normal 195 2 7" xfId="2880"/>
    <cellStyle name="Normal 195 3" xfId="2216"/>
    <cellStyle name="Normal 195 3 2" xfId="3337"/>
    <cellStyle name="Normal 195 3 2 2" xfId="6003"/>
    <cellStyle name="Normal 195 3 2 2 2" xfId="11809"/>
    <cellStyle name="Normal 195 3 2 2 3" xfId="8890"/>
    <cellStyle name="Normal 195 3 2 3" xfId="10345"/>
    <cellStyle name="Normal 195 3 2 4" xfId="7446"/>
    <cellStyle name="Normal 195 3 2 5" xfId="4560"/>
    <cellStyle name="Normal 195 3 3" xfId="5409"/>
    <cellStyle name="Normal 195 3 3 2" xfId="11215"/>
    <cellStyle name="Normal 195 3 3 3" xfId="8296"/>
    <cellStyle name="Normal 195 3 4" xfId="9745"/>
    <cellStyle name="Normal 195 3 5" xfId="6852"/>
    <cellStyle name="Normal 195 3 6" xfId="3966"/>
    <cellStyle name="Normal 195 3 7" xfId="2531"/>
    <cellStyle name="Normal 195 4" xfId="3162"/>
    <cellStyle name="Normal 195 4 2" xfId="5828"/>
    <cellStyle name="Normal 195 4 2 2" xfId="11634"/>
    <cellStyle name="Normal 195 4 2 3" xfId="8715"/>
    <cellStyle name="Normal 195 4 3" xfId="10170"/>
    <cellStyle name="Normal 195 4 4" xfId="7271"/>
    <cellStyle name="Normal 195 4 5" xfId="4385"/>
    <cellStyle name="Normal 195 5" xfId="5027"/>
    <cellStyle name="Normal 195 5 2" xfId="6470"/>
    <cellStyle name="Normal 195 5 2 2" xfId="12277"/>
    <cellStyle name="Normal 195 5 2 3" xfId="9358"/>
    <cellStyle name="Normal 195 5 3" xfId="10833"/>
    <cellStyle name="Normal 195 5 4" xfId="7914"/>
    <cellStyle name="Normal 195 6" xfId="5234"/>
    <cellStyle name="Normal 195 6 2" xfId="11040"/>
    <cellStyle name="Normal 195 6 3" xfId="8121"/>
    <cellStyle name="Normal 195 7" xfId="9570"/>
    <cellStyle name="Normal 195 8" xfId="6677"/>
    <cellStyle name="Normal 195 9" xfId="3791"/>
    <cellStyle name="Normal 196" xfId="994"/>
    <cellStyle name="Normal 196 10" xfId="2354"/>
    <cellStyle name="Normal 196 2" xfId="1765"/>
    <cellStyle name="Normal 196 2 2" xfId="3545"/>
    <cellStyle name="Normal 196 2 2 2" xfId="6191"/>
    <cellStyle name="Normal 196 2 2 2 2" xfId="11997"/>
    <cellStyle name="Normal 196 2 2 2 3" xfId="9078"/>
    <cellStyle name="Normal 196 2 2 3" xfId="10553"/>
    <cellStyle name="Normal 196 2 2 4" xfId="7634"/>
    <cellStyle name="Normal 196 2 2 5" xfId="4748"/>
    <cellStyle name="Normal 196 2 3" xfId="5597"/>
    <cellStyle name="Normal 196 2 3 2" xfId="11403"/>
    <cellStyle name="Normal 196 2 3 3" xfId="8484"/>
    <cellStyle name="Normal 196 2 4" xfId="9933"/>
    <cellStyle name="Normal 196 2 5" xfId="7040"/>
    <cellStyle name="Normal 196 2 6" xfId="4154"/>
    <cellStyle name="Normal 196 2 7" xfId="2881"/>
    <cellStyle name="Normal 196 3" xfId="2219"/>
    <cellStyle name="Normal 196 3 2" xfId="3340"/>
    <cellStyle name="Normal 196 3 2 2" xfId="6006"/>
    <cellStyle name="Normal 196 3 2 2 2" xfId="11812"/>
    <cellStyle name="Normal 196 3 2 2 3" xfId="8893"/>
    <cellStyle name="Normal 196 3 2 3" xfId="10348"/>
    <cellStyle name="Normal 196 3 2 4" xfId="7449"/>
    <cellStyle name="Normal 196 3 2 5" xfId="4563"/>
    <cellStyle name="Normal 196 3 3" xfId="5412"/>
    <cellStyle name="Normal 196 3 3 2" xfId="11218"/>
    <cellStyle name="Normal 196 3 3 3" xfId="8299"/>
    <cellStyle name="Normal 196 3 4" xfId="9748"/>
    <cellStyle name="Normal 196 3 5" xfId="6855"/>
    <cellStyle name="Normal 196 3 6" xfId="3969"/>
    <cellStyle name="Normal 196 3 7" xfId="2534"/>
    <cellStyle name="Normal 196 4" xfId="3165"/>
    <cellStyle name="Normal 196 4 2" xfId="5831"/>
    <cellStyle name="Normal 196 4 2 2" xfId="11637"/>
    <cellStyle name="Normal 196 4 2 3" xfId="8718"/>
    <cellStyle name="Normal 196 4 3" xfId="10173"/>
    <cellStyle name="Normal 196 4 4" xfId="7274"/>
    <cellStyle name="Normal 196 4 5" xfId="4388"/>
    <cellStyle name="Normal 196 5" xfId="5028"/>
    <cellStyle name="Normal 196 5 2" xfId="6471"/>
    <cellStyle name="Normal 196 5 2 2" xfId="12278"/>
    <cellStyle name="Normal 196 5 2 3" xfId="9359"/>
    <cellStyle name="Normal 196 5 3" xfId="10834"/>
    <cellStyle name="Normal 196 5 4" xfId="7915"/>
    <cellStyle name="Normal 196 6" xfId="5237"/>
    <cellStyle name="Normal 196 6 2" xfId="11043"/>
    <cellStyle name="Normal 196 6 3" xfId="8124"/>
    <cellStyle name="Normal 196 7" xfId="9573"/>
    <cellStyle name="Normal 196 8" xfId="6680"/>
    <cellStyle name="Normal 196 9" xfId="3794"/>
    <cellStyle name="Normal 197" xfId="265"/>
    <cellStyle name="Normal 197 10" xfId="2364"/>
    <cellStyle name="Normal 197 2" xfId="1664"/>
    <cellStyle name="Normal 197 2 2" xfId="3546"/>
    <cellStyle name="Normal 197 2 2 2" xfId="6192"/>
    <cellStyle name="Normal 197 2 2 2 2" xfId="11998"/>
    <cellStyle name="Normal 197 2 2 2 3" xfId="9079"/>
    <cellStyle name="Normal 197 2 2 3" xfId="10554"/>
    <cellStyle name="Normal 197 2 2 4" xfId="7635"/>
    <cellStyle name="Normal 197 2 2 5" xfId="4749"/>
    <cellStyle name="Normal 197 2 3" xfId="5598"/>
    <cellStyle name="Normal 197 2 3 2" xfId="11404"/>
    <cellStyle name="Normal 197 2 3 3" xfId="8485"/>
    <cellStyle name="Normal 197 2 4" xfId="9934"/>
    <cellStyle name="Normal 197 2 5" xfId="7041"/>
    <cellStyle name="Normal 197 2 6" xfId="4155"/>
    <cellStyle name="Normal 197 2 7" xfId="2882"/>
    <cellStyle name="Normal 197 3" xfId="2229"/>
    <cellStyle name="Normal 197 3 2" xfId="3350"/>
    <cellStyle name="Normal 197 3 2 2" xfId="6016"/>
    <cellStyle name="Normal 197 3 2 2 2" xfId="11822"/>
    <cellStyle name="Normal 197 3 2 2 3" xfId="8903"/>
    <cellStyle name="Normal 197 3 2 3" xfId="10358"/>
    <cellStyle name="Normal 197 3 2 4" xfId="7459"/>
    <cellStyle name="Normal 197 3 2 5" xfId="4573"/>
    <cellStyle name="Normal 197 3 3" xfId="5422"/>
    <cellStyle name="Normal 197 3 3 2" xfId="11228"/>
    <cellStyle name="Normal 197 3 3 3" xfId="8309"/>
    <cellStyle name="Normal 197 3 4" xfId="9758"/>
    <cellStyle name="Normal 197 3 5" xfId="6865"/>
    <cellStyle name="Normal 197 3 6" xfId="3979"/>
    <cellStyle name="Normal 197 3 7" xfId="2544"/>
    <cellStyle name="Normal 197 4" xfId="3175"/>
    <cellStyle name="Normal 197 4 2" xfId="5841"/>
    <cellStyle name="Normal 197 4 2 2" xfId="11647"/>
    <cellStyle name="Normal 197 4 2 3" xfId="8728"/>
    <cellStyle name="Normal 197 4 3" xfId="10183"/>
    <cellStyle name="Normal 197 4 4" xfId="7284"/>
    <cellStyle name="Normal 197 4 5" xfId="4398"/>
    <cellStyle name="Normal 197 5" xfId="5029"/>
    <cellStyle name="Normal 197 5 2" xfId="6472"/>
    <cellStyle name="Normal 197 5 2 2" xfId="12279"/>
    <cellStyle name="Normal 197 5 2 3" xfId="9360"/>
    <cellStyle name="Normal 197 5 3" xfId="10835"/>
    <cellStyle name="Normal 197 5 4" xfId="7916"/>
    <cellStyle name="Normal 197 6" xfId="5247"/>
    <cellStyle name="Normal 197 6 2" xfId="11053"/>
    <cellStyle name="Normal 197 6 3" xfId="8134"/>
    <cellStyle name="Normal 197 7" xfId="9583"/>
    <cellStyle name="Normal 197 8" xfId="6690"/>
    <cellStyle name="Normal 197 9" xfId="3804"/>
    <cellStyle name="Normal 198" xfId="1399"/>
    <cellStyle name="Normal 198 10" xfId="2371"/>
    <cellStyle name="Normal 198 11" xfId="1779"/>
    <cellStyle name="Normal 198 2" xfId="2883"/>
    <cellStyle name="Normal 198 2 2" xfId="3547"/>
    <cellStyle name="Normal 198 2 2 2" xfId="6193"/>
    <cellStyle name="Normal 198 2 2 2 2" xfId="11999"/>
    <cellStyle name="Normal 198 2 2 2 3" xfId="9080"/>
    <cellStyle name="Normal 198 2 2 3" xfId="10555"/>
    <cellStyle name="Normal 198 2 2 4" xfId="7636"/>
    <cellStyle name="Normal 198 2 2 5" xfId="4750"/>
    <cellStyle name="Normal 198 2 3" xfId="5599"/>
    <cellStyle name="Normal 198 2 3 2" xfId="11405"/>
    <cellStyle name="Normal 198 2 3 3" xfId="8486"/>
    <cellStyle name="Normal 198 2 4" xfId="9935"/>
    <cellStyle name="Normal 198 2 5" xfId="7042"/>
    <cellStyle name="Normal 198 2 6" xfId="4156"/>
    <cellStyle name="Normal 198 3" xfId="2551"/>
    <cellStyle name="Normal 198 3 2" xfId="3357"/>
    <cellStyle name="Normal 198 3 2 2" xfId="6023"/>
    <cellStyle name="Normal 198 3 2 2 2" xfId="11829"/>
    <cellStyle name="Normal 198 3 2 2 3" xfId="8910"/>
    <cellStyle name="Normal 198 3 2 3" xfId="10365"/>
    <cellStyle name="Normal 198 3 2 4" xfId="7466"/>
    <cellStyle name="Normal 198 3 2 5" xfId="4580"/>
    <cellStyle name="Normal 198 3 3" xfId="5429"/>
    <cellStyle name="Normal 198 3 3 2" xfId="11235"/>
    <cellStyle name="Normal 198 3 3 3" xfId="8316"/>
    <cellStyle name="Normal 198 3 4" xfId="9765"/>
    <cellStyle name="Normal 198 3 5" xfId="6872"/>
    <cellStyle name="Normal 198 3 6" xfId="3986"/>
    <cellStyle name="Normal 198 4" xfId="3182"/>
    <cellStyle name="Normal 198 4 2" xfId="5848"/>
    <cellStyle name="Normal 198 4 2 2" xfId="11654"/>
    <cellStyle name="Normal 198 4 2 3" xfId="8735"/>
    <cellStyle name="Normal 198 4 3" xfId="10190"/>
    <cellStyle name="Normal 198 4 4" xfId="7291"/>
    <cellStyle name="Normal 198 4 5" xfId="4405"/>
    <cellStyle name="Normal 198 5" xfId="5030"/>
    <cellStyle name="Normal 198 5 2" xfId="6473"/>
    <cellStyle name="Normal 198 5 2 2" xfId="12280"/>
    <cellStyle name="Normal 198 5 2 3" xfId="9361"/>
    <cellStyle name="Normal 198 5 3" xfId="10836"/>
    <cellStyle name="Normal 198 5 4" xfId="7917"/>
    <cellStyle name="Normal 198 6" xfId="5254"/>
    <cellStyle name="Normal 198 6 2" xfId="11060"/>
    <cellStyle name="Normal 198 6 3" xfId="8141"/>
    <cellStyle name="Normal 198 7" xfId="9590"/>
    <cellStyle name="Normal 198 8" xfId="6697"/>
    <cellStyle name="Normal 198 9" xfId="3811"/>
    <cellStyle name="Normal 199" xfId="1408"/>
    <cellStyle name="Normal 199 10" xfId="2378"/>
    <cellStyle name="Normal 199 2" xfId="2884"/>
    <cellStyle name="Normal 199 2 2" xfId="3548"/>
    <cellStyle name="Normal 199 2 2 2" xfId="6194"/>
    <cellStyle name="Normal 199 2 2 2 2" xfId="12000"/>
    <cellStyle name="Normal 199 2 2 2 3" xfId="9081"/>
    <cellStyle name="Normal 199 2 2 3" xfId="10556"/>
    <cellStyle name="Normal 199 2 2 4" xfId="7637"/>
    <cellStyle name="Normal 199 2 2 5" xfId="4751"/>
    <cellStyle name="Normal 199 2 3" xfId="5600"/>
    <cellStyle name="Normal 199 2 3 2" xfId="11406"/>
    <cellStyle name="Normal 199 2 3 3" xfId="8487"/>
    <cellStyle name="Normal 199 2 4" xfId="9936"/>
    <cellStyle name="Normal 199 2 5" xfId="7043"/>
    <cellStyle name="Normal 199 2 6" xfId="4157"/>
    <cellStyle name="Normal 199 3" xfId="2555"/>
    <cellStyle name="Normal 199 3 2" xfId="3361"/>
    <cellStyle name="Normal 199 3 2 2" xfId="6027"/>
    <cellStyle name="Normal 199 3 2 2 2" xfId="11833"/>
    <cellStyle name="Normal 199 3 2 2 3" xfId="8914"/>
    <cellStyle name="Normal 199 3 2 3" xfId="10369"/>
    <cellStyle name="Normal 199 3 2 4" xfId="7470"/>
    <cellStyle name="Normal 199 3 2 5" xfId="4584"/>
    <cellStyle name="Normal 199 3 3" xfId="5433"/>
    <cellStyle name="Normal 199 3 3 2" xfId="11239"/>
    <cellStyle name="Normal 199 3 3 3" xfId="8320"/>
    <cellStyle name="Normal 199 3 4" xfId="9769"/>
    <cellStyle name="Normal 199 3 5" xfId="6876"/>
    <cellStyle name="Normal 199 3 6" xfId="3990"/>
    <cellStyle name="Normal 199 4" xfId="3186"/>
    <cellStyle name="Normal 199 4 2" xfId="5852"/>
    <cellStyle name="Normal 199 4 2 2" xfId="11658"/>
    <cellStyle name="Normal 199 4 2 3" xfId="8739"/>
    <cellStyle name="Normal 199 4 3" xfId="10194"/>
    <cellStyle name="Normal 199 4 4" xfId="7295"/>
    <cellStyle name="Normal 199 4 5" xfId="4409"/>
    <cellStyle name="Normal 199 5" xfId="5031"/>
    <cellStyle name="Normal 199 5 2" xfId="6474"/>
    <cellStyle name="Normal 199 5 2 2" xfId="12281"/>
    <cellStyle name="Normal 199 5 2 3" xfId="9362"/>
    <cellStyle name="Normal 199 5 3" xfId="10837"/>
    <cellStyle name="Normal 199 5 4" xfId="7918"/>
    <cellStyle name="Normal 199 6" xfId="5258"/>
    <cellStyle name="Normal 199 6 2" xfId="11064"/>
    <cellStyle name="Normal 199 6 3" xfId="8145"/>
    <cellStyle name="Normal 199 7" xfId="9594"/>
    <cellStyle name="Normal 199 8" xfId="6701"/>
    <cellStyle name="Normal 199 9" xfId="3815"/>
    <cellStyle name="Normal 2" xfId="3"/>
    <cellStyle name="Normal 2 10" xfId="995"/>
    <cellStyle name="Normal 2 10 2" xfId="996"/>
    <cellStyle name="Normal 2 10 3" xfId="997"/>
    <cellStyle name="Normal 2 11" xfId="998"/>
    <cellStyle name="Normal 2 11 2" xfId="999"/>
    <cellStyle name="Normal 2 11 3" xfId="1000"/>
    <cellStyle name="Normal 2 12" xfId="1001"/>
    <cellStyle name="Normal 2 12 2" xfId="1002"/>
    <cellStyle name="Normal 2 12 3" xfId="1003"/>
    <cellStyle name="Normal 2 13" xfId="1004"/>
    <cellStyle name="Normal 2 13 2" xfId="1005"/>
    <cellStyle name="Normal 2 13 3" xfId="1006"/>
    <cellStyle name="Normal 2 14" xfId="1007"/>
    <cellStyle name="Normal 2 14 2" xfId="1008"/>
    <cellStyle name="Normal 2 14 3" xfId="1009"/>
    <cellStyle name="Normal 2 15" xfId="1010"/>
    <cellStyle name="Normal 2 15 2" xfId="1011"/>
    <cellStyle name="Normal 2 15 3" xfId="1012"/>
    <cellStyle name="Normal 2 16" xfId="1013"/>
    <cellStyle name="Normal 2 16 2" xfId="1014"/>
    <cellStyle name="Normal 2 16 3" xfId="1015"/>
    <cellStyle name="Normal 2 17" xfId="1016"/>
    <cellStyle name="Normal 2 17 2" xfId="1017"/>
    <cellStyle name="Normal 2 17 3" xfId="1018"/>
    <cellStyle name="Normal 2 18" xfId="1019"/>
    <cellStyle name="Normal 2 18 2" xfId="1020"/>
    <cellStyle name="Normal 2 18 3" xfId="1021"/>
    <cellStyle name="Normal 2 19" xfId="1022"/>
    <cellStyle name="Normal 2 19 2" xfId="1023"/>
    <cellStyle name="Normal 2 19 3" xfId="1024"/>
    <cellStyle name="Normal 2 2" xfId="251"/>
    <cellStyle name="Normal 2 2 10" xfId="1026"/>
    <cellStyle name="Normal 2 2 11" xfId="1027"/>
    <cellStyle name="Normal 2 2 12" xfId="1028"/>
    <cellStyle name="Normal 2 2 13" xfId="1029"/>
    <cellStyle name="Normal 2 2 14" xfId="1030"/>
    <cellStyle name="Normal 2 2 15" xfId="1031"/>
    <cellStyle name="Normal 2 2 16" xfId="1032"/>
    <cellStyle name="Normal 2 2 17" xfId="1033"/>
    <cellStyle name="Normal 2 2 18" xfId="1034"/>
    <cellStyle name="Normal 2 2 19" xfId="1035"/>
    <cellStyle name="Normal 2 2 2" xfId="405"/>
    <cellStyle name="Normal 2 2 2 10" xfId="2885"/>
    <cellStyle name="Normal 2 2 2 2" xfId="1036"/>
    <cellStyle name="Normal 2 2 2 2 2" xfId="3550"/>
    <cellStyle name="Normal 2 2 2 2 2 2" xfId="6196"/>
    <cellStyle name="Normal 2 2 2 2 2 2 2" xfId="12002"/>
    <cellStyle name="Normal 2 2 2 2 2 2 3" xfId="9083"/>
    <cellStyle name="Normal 2 2 2 2 2 3" xfId="10558"/>
    <cellStyle name="Normal 2 2 2 2 2 4" xfId="7639"/>
    <cellStyle name="Normal 2 2 2 2 2 5" xfId="4753"/>
    <cellStyle name="Normal 2 2 2 2 3" xfId="5033"/>
    <cellStyle name="Normal 2 2 2 2 3 2" xfId="6476"/>
    <cellStyle name="Normal 2 2 2 2 3 2 2" xfId="12283"/>
    <cellStyle name="Normal 2 2 2 2 3 2 3" xfId="9364"/>
    <cellStyle name="Normal 2 2 2 2 3 3" xfId="10839"/>
    <cellStyle name="Normal 2 2 2 2 3 4" xfId="7920"/>
    <cellStyle name="Normal 2 2 2 2 4" xfId="5602"/>
    <cellStyle name="Normal 2 2 2 2 4 2" xfId="11408"/>
    <cellStyle name="Normal 2 2 2 2 4 3" xfId="8489"/>
    <cellStyle name="Normal 2 2 2 2 5" xfId="9938"/>
    <cellStyle name="Normal 2 2 2 2 6" xfId="7045"/>
    <cellStyle name="Normal 2 2 2 2 7" xfId="4159"/>
    <cellStyle name="Normal 2 2 2 2 8" xfId="2886"/>
    <cellStyle name="Normal 2 2 2 3" xfId="3549"/>
    <cellStyle name="Normal 2 2 2 3 2" xfId="6195"/>
    <cellStyle name="Normal 2 2 2 3 2 2" xfId="12001"/>
    <cellStyle name="Normal 2 2 2 3 2 3" xfId="9082"/>
    <cellStyle name="Normal 2 2 2 3 3" xfId="10557"/>
    <cellStyle name="Normal 2 2 2 3 4" xfId="7638"/>
    <cellStyle name="Normal 2 2 2 3 5" xfId="4752"/>
    <cellStyle name="Normal 2 2 2 4" xfId="4892"/>
    <cellStyle name="Normal 2 2 2 4 2" xfId="6335"/>
    <cellStyle name="Normal 2 2 2 4 2 2" xfId="12142"/>
    <cellStyle name="Normal 2 2 2 4 2 3" xfId="9223"/>
    <cellStyle name="Normal 2 2 2 4 3" xfId="10698"/>
    <cellStyle name="Normal 2 2 2 4 4" xfId="7779"/>
    <cellStyle name="Normal 2 2 2 5" xfId="5032"/>
    <cellStyle name="Normal 2 2 2 5 2" xfId="6475"/>
    <cellStyle name="Normal 2 2 2 5 2 2" xfId="12282"/>
    <cellStyle name="Normal 2 2 2 5 2 3" xfId="9363"/>
    <cellStyle name="Normal 2 2 2 5 3" xfId="10838"/>
    <cellStyle name="Normal 2 2 2 5 4" xfId="7919"/>
    <cellStyle name="Normal 2 2 2 6" xfId="5601"/>
    <cellStyle name="Normal 2 2 2 6 2" xfId="11407"/>
    <cellStyle name="Normal 2 2 2 6 3" xfId="8488"/>
    <cellStyle name="Normal 2 2 2 7" xfId="9937"/>
    <cellStyle name="Normal 2 2 2 8" xfId="7044"/>
    <cellStyle name="Normal 2 2 2 9" xfId="4158"/>
    <cellStyle name="Normal 2 2 20" xfId="1037"/>
    <cellStyle name="Normal 2 2 21" xfId="1038"/>
    <cellStyle name="Normal 2 2 22" xfId="1039"/>
    <cellStyle name="Normal 2 2 23" xfId="1040"/>
    <cellStyle name="Normal 2 2 24" xfId="1041"/>
    <cellStyle name="Normal 2 2 25" xfId="1042"/>
    <cellStyle name="Normal 2 2 26" xfId="1043"/>
    <cellStyle name="Normal 2 2 27" xfId="1044"/>
    <cellStyle name="Normal 2 2 28" xfId="1045"/>
    <cellStyle name="Normal 2 2 29" xfId="1046"/>
    <cellStyle name="Normal 2 2 3" xfId="1047"/>
    <cellStyle name="Normal 2 2 3 2" xfId="3551"/>
    <cellStyle name="Normal 2 2 3 2 2" xfId="6197"/>
    <cellStyle name="Normal 2 2 3 2 2 2" xfId="12003"/>
    <cellStyle name="Normal 2 2 3 2 2 3" xfId="9084"/>
    <cellStyle name="Normal 2 2 3 2 3" xfId="10559"/>
    <cellStyle name="Normal 2 2 3 2 4" xfId="7640"/>
    <cellStyle name="Normal 2 2 3 2 5" xfId="4754"/>
    <cellStyle name="Normal 2 2 3 3" xfId="5034"/>
    <cellStyle name="Normal 2 2 3 3 2" xfId="6477"/>
    <cellStyle name="Normal 2 2 3 3 2 2" xfId="12284"/>
    <cellStyle name="Normal 2 2 3 3 2 3" xfId="9365"/>
    <cellStyle name="Normal 2 2 3 3 3" xfId="10840"/>
    <cellStyle name="Normal 2 2 3 3 4" xfId="7921"/>
    <cellStyle name="Normal 2 2 3 4" xfId="5603"/>
    <cellStyle name="Normal 2 2 3 4 2" xfId="11409"/>
    <cellStyle name="Normal 2 2 3 4 3" xfId="8490"/>
    <cellStyle name="Normal 2 2 3 5" xfId="9939"/>
    <cellStyle name="Normal 2 2 3 6" xfId="7046"/>
    <cellStyle name="Normal 2 2 3 7" xfId="4160"/>
    <cellStyle name="Normal 2 2 3 8" xfId="2887"/>
    <cellStyle name="Normal 2 2 30" xfId="1048"/>
    <cellStyle name="Normal 2 2 31" xfId="1049"/>
    <cellStyle name="Normal 2 2 32" xfId="1050"/>
    <cellStyle name="Normal 2 2 33" xfId="1051"/>
    <cellStyle name="Normal 2 2 34" xfId="1052"/>
    <cellStyle name="Normal 2 2 35" xfId="1053"/>
    <cellStyle name="Normal 2 2 36" xfId="1054"/>
    <cellStyle name="Normal 2 2 37" xfId="1055"/>
    <cellStyle name="Normal 2 2 38" xfId="1056"/>
    <cellStyle name="Normal 2 2 39" xfId="1057"/>
    <cellStyle name="Normal 2 2 4" xfId="1058"/>
    <cellStyle name="Normal 2 2 4 2" xfId="3552"/>
    <cellStyle name="Normal 2 2 4 2 2" xfId="6198"/>
    <cellStyle name="Normal 2 2 4 2 2 2" xfId="12004"/>
    <cellStyle name="Normal 2 2 4 2 2 3" xfId="9085"/>
    <cellStyle name="Normal 2 2 4 2 3" xfId="10560"/>
    <cellStyle name="Normal 2 2 4 2 4" xfId="7641"/>
    <cellStyle name="Normal 2 2 4 2 5" xfId="4755"/>
    <cellStyle name="Normal 2 2 4 3" xfId="5035"/>
    <cellStyle name="Normal 2 2 4 3 2" xfId="6478"/>
    <cellStyle name="Normal 2 2 4 3 2 2" xfId="12285"/>
    <cellStyle name="Normal 2 2 4 3 2 3" xfId="9366"/>
    <cellStyle name="Normal 2 2 4 3 3" xfId="10841"/>
    <cellStyle name="Normal 2 2 4 3 4" xfId="7922"/>
    <cellStyle name="Normal 2 2 4 4" xfId="5604"/>
    <cellStyle name="Normal 2 2 4 4 2" xfId="11410"/>
    <cellStyle name="Normal 2 2 4 4 3" xfId="8491"/>
    <cellStyle name="Normal 2 2 4 5" xfId="9940"/>
    <cellStyle name="Normal 2 2 4 6" xfId="7047"/>
    <cellStyle name="Normal 2 2 4 7" xfId="4161"/>
    <cellStyle name="Normal 2 2 4 8" xfId="2888"/>
    <cellStyle name="Normal 2 2 40" xfId="1059"/>
    <cellStyle name="Normal 2 2 41" xfId="1060"/>
    <cellStyle name="Normal 2 2 42" xfId="1061"/>
    <cellStyle name="Normal 2 2 43" xfId="1062"/>
    <cellStyle name="Normal 2 2 44" xfId="1063"/>
    <cellStyle name="Normal 2 2 45" xfId="1064"/>
    <cellStyle name="Normal 2 2 46" xfId="1065"/>
    <cellStyle name="Normal 2 2 47" xfId="1025"/>
    <cellStyle name="Normal 2 2 5" xfId="1066"/>
    <cellStyle name="Normal 2 2 5 2" xfId="6329"/>
    <cellStyle name="Normal 2 2 5 2 2" xfId="12136"/>
    <cellStyle name="Normal 2 2 5 2 3" xfId="9217"/>
    <cellStyle name="Normal 2 2 5 3" xfId="10692"/>
    <cellStyle name="Normal 2 2 5 4" xfId="7773"/>
    <cellStyle name="Normal 2 2 5 5" xfId="4887"/>
    <cellStyle name="Normal 2 2 6" xfId="1067"/>
    <cellStyle name="Normal 2 2 7" xfId="1068"/>
    <cellStyle name="Normal 2 2 8" xfId="1069"/>
    <cellStyle name="Normal 2 2 9" xfId="1070"/>
    <cellStyle name="Normal 2 20" xfId="1071"/>
    <cellStyle name="Normal 2 20 2" xfId="1072"/>
    <cellStyle name="Normal 2 20 3" xfId="1073"/>
    <cellStyle name="Normal 2 21" xfId="1074"/>
    <cellStyle name="Normal 2 21 2" xfId="1075"/>
    <cellStyle name="Normal 2 21 3" xfId="1076"/>
    <cellStyle name="Normal 2 22" xfId="1077"/>
    <cellStyle name="Normal 2 22 2" xfId="1078"/>
    <cellStyle name="Normal 2 22 3" xfId="1079"/>
    <cellStyle name="Normal 2 23" xfId="1080"/>
    <cellStyle name="Normal 2 23 2" xfId="1081"/>
    <cellStyle name="Normal 2 23 3" xfId="1082"/>
    <cellStyle name="Normal 2 24" xfId="1083"/>
    <cellStyle name="Normal 2 24 2" xfId="1084"/>
    <cellStyle name="Normal 2 24 3" xfId="1085"/>
    <cellStyle name="Normal 2 25" xfId="1086"/>
    <cellStyle name="Normal 2 25 2" xfId="1087"/>
    <cellStyle name="Normal 2 25 3" xfId="1088"/>
    <cellStyle name="Normal 2 26" xfId="1089"/>
    <cellStyle name="Normal 2 26 2" xfId="1090"/>
    <cellStyle name="Normal 2 26 3" xfId="1091"/>
    <cellStyle name="Normal 2 27" xfId="1092"/>
    <cellStyle name="Normal 2 27 2" xfId="1093"/>
    <cellStyle name="Normal 2 27 3" xfId="1094"/>
    <cellStyle name="Normal 2 28" xfId="1095"/>
    <cellStyle name="Normal 2 28 2" xfId="1096"/>
    <cellStyle name="Normal 2 28 3" xfId="1097"/>
    <cellStyle name="Normal 2 29" xfId="1098"/>
    <cellStyle name="Normal 2 29 2" xfId="1099"/>
    <cellStyle name="Normal 2 29 3" xfId="1100"/>
    <cellStyle name="Normal 2 3" xfId="109"/>
    <cellStyle name="Normal 2 3 2" xfId="1102"/>
    <cellStyle name="Normal 2 3 2 2" xfId="1103"/>
    <cellStyle name="Normal 2 3 2 2 2" xfId="3554"/>
    <cellStyle name="Normal 2 3 2 2 2 2" xfId="6200"/>
    <cellStyle name="Normal 2 3 2 2 2 2 2" xfId="12006"/>
    <cellStyle name="Normal 2 3 2 2 2 2 3" xfId="9087"/>
    <cellStyle name="Normal 2 3 2 2 2 3" xfId="10562"/>
    <cellStyle name="Normal 2 3 2 2 2 4" xfId="7643"/>
    <cellStyle name="Normal 2 3 2 2 2 5" xfId="4757"/>
    <cellStyle name="Normal 2 3 2 2 3" xfId="5037"/>
    <cellStyle name="Normal 2 3 2 2 3 2" xfId="6480"/>
    <cellStyle name="Normal 2 3 2 2 3 2 2" xfId="12287"/>
    <cellStyle name="Normal 2 3 2 2 3 2 3" xfId="9368"/>
    <cellStyle name="Normal 2 3 2 2 3 3" xfId="10843"/>
    <cellStyle name="Normal 2 3 2 2 3 4" xfId="7924"/>
    <cellStyle name="Normal 2 3 2 2 4" xfId="5606"/>
    <cellStyle name="Normal 2 3 2 2 4 2" xfId="11412"/>
    <cellStyle name="Normal 2 3 2 2 4 3" xfId="8493"/>
    <cellStyle name="Normal 2 3 2 2 5" xfId="9942"/>
    <cellStyle name="Normal 2 3 2 2 6" xfId="7049"/>
    <cellStyle name="Normal 2 3 2 2 7" xfId="4163"/>
    <cellStyle name="Normal 2 3 2 3" xfId="1722"/>
    <cellStyle name="Normal 2 3 2 3 2" xfId="6199"/>
    <cellStyle name="Normal 2 3 2 3 2 2" xfId="12005"/>
    <cellStyle name="Normal 2 3 2 3 2 3" xfId="9086"/>
    <cellStyle name="Normal 2 3 2 3 3" xfId="10561"/>
    <cellStyle name="Normal 2 3 2 3 4" xfId="7642"/>
    <cellStyle name="Normal 2 3 2 3 5" xfId="4756"/>
    <cellStyle name="Normal 2 3 2 3 6" xfId="3553"/>
    <cellStyle name="Normal 2 3 2 4" xfId="4894"/>
    <cellStyle name="Normal 2 3 2 4 2" xfId="6337"/>
    <cellStyle name="Normal 2 3 2 4 2 2" xfId="12144"/>
    <cellStyle name="Normal 2 3 2 4 2 3" xfId="9225"/>
    <cellStyle name="Normal 2 3 2 4 3" xfId="10700"/>
    <cellStyle name="Normal 2 3 2 4 4" xfId="7781"/>
    <cellStyle name="Normal 2 3 2 5" xfId="5036"/>
    <cellStyle name="Normal 2 3 2 5 2" xfId="6479"/>
    <cellStyle name="Normal 2 3 2 5 2 2" xfId="12286"/>
    <cellStyle name="Normal 2 3 2 5 2 3" xfId="9367"/>
    <cellStyle name="Normal 2 3 2 5 3" xfId="10842"/>
    <cellStyle name="Normal 2 3 2 5 4" xfId="7923"/>
    <cellStyle name="Normal 2 3 2 6" xfId="5605"/>
    <cellStyle name="Normal 2 3 2 6 2" xfId="11411"/>
    <cellStyle name="Normal 2 3 2 6 3" xfId="8492"/>
    <cellStyle name="Normal 2 3 2 7" xfId="9941"/>
    <cellStyle name="Normal 2 3 2 8" xfId="7048"/>
    <cellStyle name="Normal 2 3 2 9" xfId="4162"/>
    <cellStyle name="Normal 2 3 3" xfId="1104"/>
    <cellStyle name="Normal 2 3 3 2" xfId="3555"/>
    <cellStyle name="Normal 2 3 3 2 2" xfId="6201"/>
    <cellStyle name="Normal 2 3 3 2 2 2" xfId="12007"/>
    <cellStyle name="Normal 2 3 3 2 2 3" xfId="9088"/>
    <cellStyle name="Normal 2 3 3 2 3" xfId="10563"/>
    <cellStyle name="Normal 2 3 3 2 4" xfId="7644"/>
    <cellStyle name="Normal 2 3 3 2 5" xfId="4758"/>
    <cellStyle name="Normal 2 3 3 3" xfId="5038"/>
    <cellStyle name="Normal 2 3 3 3 2" xfId="6481"/>
    <cellStyle name="Normal 2 3 3 3 2 2" xfId="12288"/>
    <cellStyle name="Normal 2 3 3 3 2 3" xfId="9369"/>
    <cellStyle name="Normal 2 3 3 3 3" xfId="10844"/>
    <cellStyle name="Normal 2 3 3 3 4" xfId="7925"/>
    <cellStyle name="Normal 2 3 3 4" xfId="5607"/>
    <cellStyle name="Normal 2 3 3 4 2" xfId="11413"/>
    <cellStyle name="Normal 2 3 3 4 3" xfId="8494"/>
    <cellStyle name="Normal 2 3 3 5" xfId="9943"/>
    <cellStyle name="Normal 2 3 3 6" xfId="7050"/>
    <cellStyle name="Normal 2 3 3 7" xfId="4164"/>
    <cellStyle name="Normal 2 3 4" xfId="1105"/>
    <cellStyle name="Normal 2 3 4 2" xfId="3556"/>
    <cellStyle name="Normal 2 3 4 2 2" xfId="6202"/>
    <cellStyle name="Normal 2 3 4 2 2 2" xfId="12008"/>
    <cellStyle name="Normal 2 3 4 2 2 3" xfId="9089"/>
    <cellStyle name="Normal 2 3 4 2 3" xfId="10564"/>
    <cellStyle name="Normal 2 3 4 2 4" xfId="7645"/>
    <cellStyle name="Normal 2 3 4 2 5" xfId="4759"/>
    <cellStyle name="Normal 2 3 4 3" xfId="5039"/>
    <cellStyle name="Normal 2 3 4 3 2" xfId="6482"/>
    <cellStyle name="Normal 2 3 4 3 2 2" xfId="12289"/>
    <cellStyle name="Normal 2 3 4 3 2 3" xfId="9370"/>
    <cellStyle name="Normal 2 3 4 3 3" xfId="10845"/>
    <cellStyle name="Normal 2 3 4 3 4" xfId="7926"/>
    <cellStyle name="Normal 2 3 4 4" xfId="5608"/>
    <cellStyle name="Normal 2 3 4 4 2" xfId="11414"/>
    <cellStyle name="Normal 2 3 4 4 3" xfId="8495"/>
    <cellStyle name="Normal 2 3 4 5" xfId="9944"/>
    <cellStyle name="Normal 2 3 4 6" xfId="7051"/>
    <cellStyle name="Normal 2 3 4 7" xfId="4165"/>
    <cellStyle name="Normal 2 3 5" xfId="1101"/>
    <cellStyle name="Normal 2 3 5 2" xfId="6331"/>
    <cellStyle name="Normal 2 3 5 2 2" xfId="12138"/>
    <cellStyle name="Normal 2 3 5 2 3" xfId="9219"/>
    <cellStyle name="Normal 2 3 5 3" xfId="10694"/>
    <cellStyle name="Normal 2 3 5 4" xfId="7775"/>
    <cellStyle name="Normal 2 3 6" xfId="406"/>
    <cellStyle name="Normal 2 30" xfId="1106"/>
    <cellStyle name="Normal 2 30 2" xfId="1107"/>
    <cellStyle name="Normal 2 30 3" xfId="1108"/>
    <cellStyle name="Normal 2 31" xfId="1109"/>
    <cellStyle name="Normal 2 31 2" xfId="1110"/>
    <cellStyle name="Normal 2 31 3" xfId="1111"/>
    <cellStyle name="Normal 2 32" xfId="1112"/>
    <cellStyle name="Normal 2 32 2" xfId="1113"/>
    <cellStyle name="Normal 2 32 3" xfId="1114"/>
    <cellStyle name="Normal 2 33" xfId="1115"/>
    <cellStyle name="Normal 2 33 2" xfId="1116"/>
    <cellStyle name="Normal 2 33 3" xfId="1117"/>
    <cellStyle name="Normal 2 34" xfId="1118"/>
    <cellStyle name="Normal 2 35" xfId="1119"/>
    <cellStyle name="Normal 2 36" xfId="1120"/>
    <cellStyle name="Normal 2 37" xfId="1121"/>
    <cellStyle name="Normal 2 38" xfId="1122"/>
    <cellStyle name="Normal 2 39" xfId="1123"/>
    <cellStyle name="Normal 2 4" xfId="552"/>
    <cellStyle name="Normal 2 4 10" xfId="6580"/>
    <cellStyle name="Normal 2 4 11" xfId="3694"/>
    <cellStyle name="Normal 2 4 12" xfId="2254"/>
    <cellStyle name="Normal 2 4 2" xfId="1125"/>
    <cellStyle name="Normal 2 4 2 2" xfId="2131"/>
    <cellStyle name="Normal 2 4 2 2 2" xfId="6204"/>
    <cellStyle name="Normal 2 4 2 2 2 2" xfId="12010"/>
    <cellStyle name="Normal 2 4 2 2 2 3" xfId="9091"/>
    <cellStyle name="Normal 2 4 2 2 3" xfId="10566"/>
    <cellStyle name="Normal 2 4 2 2 4" xfId="7647"/>
    <cellStyle name="Normal 2 4 2 2 5" xfId="4761"/>
    <cellStyle name="Normal 2 4 2 2 6" xfId="3558"/>
    <cellStyle name="Normal 2 4 2 3" xfId="5041"/>
    <cellStyle name="Normal 2 4 2 3 2" xfId="6484"/>
    <cellStyle name="Normal 2 4 2 3 2 2" xfId="12291"/>
    <cellStyle name="Normal 2 4 2 3 2 3" xfId="9372"/>
    <cellStyle name="Normal 2 4 2 3 3" xfId="10847"/>
    <cellStyle name="Normal 2 4 2 3 4" xfId="7928"/>
    <cellStyle name="Normal 2 4 2 4" xfId="5610"/>
    <cellStyle name="Normal 2 4 2 4 2" xfId="11416"/>
    <cellStyle name="Normal 2 4 2 4 3" xfId="8497"/>
    <cellStyle name="Normal 2 4 2 5" xfId="9946"/>
    <cellStyle name="Normal 2 4 2 6" xfId="7053"/>
    <cellStyle name="Normal 2 4 2 7" xfId="4167"/>
    <cellStyle name="Normal 2 4 2 8" xfId="2890"/>
    <cellStyle name="Normal 2 4 3" xfId="1126"/>
    <cellStyle name="Normal 2 4 3 2" xfId="3557"/>
    <cellStyle name="Normal 2 4 3 2 2" xfId="6203"/>
    <cellStyle name="Normal 2 4 3 2 2 2" xfId="12009"/>
    <cellStyle name="Normal 2 4 3 2 2 3" xfId="9090"/>
    <cellStyle name="Normal 2 4 3 2 3" xfId="10565"/>
    <cellStyle name="Normal 2 4 3 2 4" xfId="7646"/>
    <cellStyle name="Normal 2 4 3 2 5" xfId="4760"/>
    <cellStyle name="Normal 2 4 3 3" xfId="5609"/>
    <cellStyle name="Normal 2 4 3 3 2" xfId="11415"/>
    <cellStyle name="Normal 2 4 3 3 3" xfId="8496"/>
    <cellStyle name="Normal 2 4 3 4" xfId="9945"/>
    <cellStyle name="Normal 2 4 3 5" xfId="7052"/>
    <cellStyle name="Normal 2 4 3 6" xfId="4166"/>
    <cellStyle name="Normal 2 4 3 7" xfId="2889"/>
    <cellStyle name="Normal 2 4 4" xfId="1124"/>
    <cellStyle name="Normal 2 4 4 2" xfId="3240"/>
    <cellStyle name="Normal 2 4 4 2 2" xfId="5906"/>
    <cellStyle name="Normal 2 4 4 2 2 2" xfId="11712"/>
    <cellStyle name="Normal 2 4 4 2 2 3" xfId="8793"/>
    <cellStyle name="Normal 2 4 4 2 3" xfId="10248"/>
    <cellStyle name="Normal 2 4 4 2 4" xfId="7349"/>
    <cellStyle name="Normal 2 4 4 2 5" xfId="4463"/>
    <cellStyle name="Normal 2 4 4 3" xfId="5312"/>
    <cellStyle name="Normal 2 4 4 3 2" xfId="11118"/>
    <cellStyle name="Normal 2 4 4 3 3" xfId="8199"/>
    <cellStyle name="Normal 2 4 4 4" xfId="9648"/>
    <cellStyle name="Normal 2 4 4 5" xfId="6755"/>
    <cellStyle name="Normal 2 4 4 6" xfId="3869"/>
    <cellStyle name="Normal 2 4 4 7" xfId="2434"/>
    <cellStyle name="Normal 2 4 5" xfId="3065"/>
    <cellStyle name="Normal 2 4 5 2" xfId="5731"/>
    <cellStyle name="Normal 2 4 5 2 2" xfId="11537"/>
    <cellStyle name="Normal 2 4 5 2 3" xfId="8618"/>
    <cellStyle name="Normal 2 4 5 3" xfId="10073"/>
    <cellStyle name="Normal 2 4 5 4" xfId="7174"/>
    <cellStyle name="Normal 2 4 5 5" xfId="4288"/>
    <cellStyle name="Normal 2 4 6" xfId="4890"/>
    <cellStyle name="Normal 2 4 6 2" xfId="6333"/>
    <cellStyle name="Normal 2 4 6 2 2" xfId="12140"/>
    <cellStyle name="Normal 2 4 6 2 3" xfId="9221"/>
    <cellStyle name="Normal 2 4 6 3" xfId="10696"/>
    <cellStyle name="Normal 2 4 6 4" xfId="7777"/>
    <cellStyle name="Normal 2 4 7" xfId="5040"/>
    <cellStyle name="Normal 2 4 7 2" xfId="6483"/>
    <cellStyle name="Normal 2 4 7 2 2" xfId="12290"/>
    <cellStyle name="Normal 2 4 7 2 3" xfId="9371"/>
    <cellStyle name="Normal 2 4 7 3" xfId="10846"/>
    <cellStyle name="Normal 2 4 7 4" xfId="7927"/>
    <cellStyle name="Normal 2 4 8" xfId="5137"/>
    <cellStyle name="Normal 2 4 8 2" xfId="10943"/>
    <cellStyle name="Normal 2 4 8 3" xfId="8024"/>
    <cellStyle name="Normal 2 4 9" xfId="9468"/>
    <cellStyle name="Normal 2 40" xfId="1127"/>
    <cellStyle name="Normal 2 40 2" xfId="1128"/>
    <cellStyle name="Normal 2 40 3" xfId="1129"/>
    <cellStyle name="Normal 2 41" xfId="1130"/>
    <cellStyle name="Normal 2 41 2" xfId="1131"/>
    <cellStyle name="Normal 2 41 3" xfId="1132"/>
    <cellStyle name="Normal 2 42" xfId="1133"/>
    <cellStyle name="Normal 2 42 2" xfId="1134"/>
    <cellStyle name="Normal 2 42 3" xfId="1135"/>
    <cellStyle name="Normal 2 43" xfId="1136"/>
    <cellStyle name="Normal 2 43 2" xfId="1137"/>
    <cellStyle name="Normal 2 43 3" xfId="1138"/>
    <cellStyle name="Normal 2 44" xfId="1139"/>
    <cellStyle name="Normal 2 44 2" xfId="1140"/>
    <cellStyle name="Normal 2 44 3" xfId="1141"/>
    <cellStyle name="Normal 2 45" xfId="1142"/>
    <cellStyle name="Normal 2 45 2" xfId="1143"/>
    <cellStyle name="Normal 2 45 3" xfId="1144"/>
    <cellStyle name="Normal 2 46" xfId="1145"/>
    <cellStyle name="Normal 2 46 2" xfId="1146"/>
    <cellStyle name="Normal 2 46 3" xfId="1147"/>
    <cellStyle name="Normal 2 47" xfId="1148"/>
    <cellStyle name="Normal 2 47 2" xfId="1149"/>
    <cellStyle name="Normal 2 47 3" xfId="1150"/>
    <cellStyle name="Normal 2 48" xfId="1151"/>
    <cellStyle name="Normal 2 48 2" xfId="1152"/>
    <cellStyle name="Normal 2 48 3" xfId="1153"/>
    <cellStyle name="Normal 2 49" xfId="1154"/>
    <cellStyle name="Normal 2 49 2" xfId="1155"/>
    <cellStyle name="Normal 2 49 3" xfId="1156"/>
    <cellStyle name="Normal 2 5" xfId="1157"/>
    <cellStyle name="Normal 2 5 2" xfId="1158"/>
    <cellStyle name="Normal 2 5 2 2" xfId="2379"/>
    <cellStyle name="Normal 2 5 3" xfId="1159"/>
    <cellStyle name="Normal 2 5 4" xfId="1895"/>
    <cellStyle name="Normal 2 50" xfId="1160"/>
    <cellStyle name="Normal 2 51" xfId="1161"/>
    <cellStyle name="Normal 2 51 2" xfId="1162"/>
    <cellStyle name="Normal 2 51 3" xfId="1163"/>
    <cellStyle name="Normal 2 52" xfId="1164"/>
    <cellStyle name="Normal 2 52 2" xfId="1165"/>
    <cellStyle name="Normal 2 53" xfId="1166"/>
    <cellStyle name="Normal 2 54" xfId="1676"/>
    <cellStyle name="Normal 2 6" xfId="1167"/>
    <cellStyle name="Normal 2 6 2" xfId="1168"/>
    <cellStyle name="Normal 2 6 2 2" xfId="12134"/>
    <cellStyle name="Normal 2 6 2 3" xfId="9215"/>
    <cellStyle name="Normal 2 6 3" xfId="1169"/>
    <cellStyle name="Normal 2 6 4" xfId="7771"/>
    <cellStyle name="Normal 2 7" xfId="1170"/>
    <cellStyle name="Normal 2 7 2" xfId="1171"/>
    <cellStyle name="Normal 2 7 3" xfId="1172"/>
    <cellStyle name="Normal 2 8" xfId="1173"/>
    <cellStyle name="Normal 2 8 2" xfId="1174"/>
    <cellStyle name="Normal 2 8 3" xfId="1175"/>
    <cellStyle name="Normal 2 9" xfId="1176"/>
    <cellStyle name="Normal 2 9 2" xfId="1177"/>
    <cellStyle name="Normal 2 9 3" xfId="1178"/>
    <cellStyle name="Normal 20" xfId="407"/>
    <cellStyle name="Normal 20 2" xfId="1179"/>
    <cellStyle name="Normal 20 2 2" xfId="2891"/>
    <cellStyle name="Normal 200" xfId="1409"/>
    <cellStyle name="Normal 200 10" xfId="2380"/>
    <cellStyle name="Normal 200 2" xfId="2892"/>
    <cellStyle name="Normal 200 2 2" xfId="3559"/>
    <cellStyle name="Normal 200 2 2 2" xfId="6205"/>
    <cellStyle name="Normal 200 2 2 2 2" xfId="12011"/>
    <cellStyle name="Normal 200 2 2 2 3" xfId="9092"/>
    <cellStyle name="Normal 200 2 2 3" xfId="10567"/>
    <cellStyle name="Normal 200 2 2 4" xfId="7648"/>
    <cellStyle name="Normal 200 2 2 5" xfId="4762"/>
    <cellStyle name="Normal 200 2 3" xfId="5611"/>
    <cellStyle name="Normal 200 2 3 2" xfId="11417"/>
    <cellStyle name="Normal 200 2 3 3" xfId="8498"/>
    <cellStyle name="Normal 200 2 4" xfId="9947"/>
    <cellStyle name="Normal 200 2 5" xfId="7054"/>
    <cellStyle name="Normal 200 2 6" xfId="4168"/>
    <cellStyle name="Normal 200 3" xfId="2556"/>
    <cellStyle name="Normal 200 3 2" xfId="3362"/>
    <cellStyle name="Normal 200 3 2 2" xfId="6028"/>
    <cellStyle name="Normal 200 3 2 2 2" xfId="11834"/>
    <cellStyle name="Normal 200 3 2 2 3" xfId="8915"/>
    <cellStyle name="Normal 200 3 2 3" xfId="10370"/>
    <cellStyle name="Normal 200 3 2 4" xfId="7471"/>
    <cellStyle name="Normal 200 3 2 5" xfId="4585"/>
    <cellStyle name="Normal 200 3 3" xfId="5434"/>
    <cellStyle name="Normal 200 3 3 2" xfId="11240"/>
    <cellStyle name="Normal 200 3 3 3" xfId="8321"/>
    <cellStyle name="Normal 200 3 4" xfId="9770"/>
    <cellStyle name="Normal 200 3 5" xfId="6877"/>
    <cellStyle name="Normal 200 3 6" xfId="3991"/>
    <cellStyle name="Normal 200 4" xfId="3187"/>
    <cellStyle name="Normal 200 4 2" xfId="5853"/>
    <cellStyle name="Normal 200 4 2 2" xfId="11659"/>
    <cellStyle name="Normal 200 4 2 3" xfId="8740"/>
    <cellStyle name="Normal 200 4 3" xfId="10195"/>
    <cellStyle name="Normal 200 4 4" xfId="7296"/>
    <cellStyle name="Normal 200 4 5" xfId="4410"/>
    <cellStyle name="Normal 200 5" xfId="5042"/>
    <cellStyle name="Normal 200 5 2" xfId="6485"/>
    <cellStyle name="Normal 200 5 2 2" xfId="12292"/>
    <cellStyle name="Normal 200 5 2 3" xfId="9373"/>
    <cellStyle name="Normal 200 5 3" xfId="10848"/>
    <cellStyle name="Normal 200 5 4" xfId="7929"/>
    <cellStyle name="Normal 200 6" xfId="5259"/>
    <cellStyle name="Normal 200 6 2" xfId="11065"/>
    <cellStyle name="Normal 200 6 3" xfId="8146"/>
    <cellStyle name="Normal 200 7" xfId="9595"/>
    <cellStyle name="Normal 200 8" xfId="6702"/>
    <cellStyle name="Normal 200 9" xfId="3816"/>
    <cellStyle name="Normal 201" xfId="1410"/>
    <cellStyle name="Normal 201 10" xfId="2383"/>
    <cellStyle name="Normal 201 2" xfId="2893"/>
    <cellStyle name="Normal 201 2 2" xfId="3560"/>
    <cellStyle name="Normal 201 2 2 2" xfId="6206"/>
    <cellStyle name="Normal 201 2 2 2 2" xfId="12012"/>
    <cellStyle name="Normal 201 2 2 2 3" xfId="9093"/>
    <cellStyle name="Normal 201 2 2 3" xfId="10568"/>
    <cellStyle name="Normal 201 2 2 4" xfId="7649"/>
    <cellStyle name="Normal 201 2 2 5" xfId="4763"/>
    <cellStyle name="Normal 201 2 3" xfId="5612"/>
    <cellStyle name="Normal 201 2 3 2" xfId="11418"/>
    <cellStyle name="Normal 201 2 3 3" xfId="8499"/>
    <cellStyle name="Normal 201 2 4" xfId="9948"/>
    <cellStyle name="Normal 201 2 5" xfId="7055"/>
    <cellStyle name="Normal 201 2 6" xfId="4169"/>
    <cellStyle name="Normal 201 3" xfId="2559"/>
    <cellStyle name="Normal 201 3 2" xfId="3365"/>
    <cellStyle name="Normal 201 3 2 2" xfId="6031"/>
    <cellStyle name="Normal 201 3 2 2 2" xfId="11837"/>
    <cellStyle name="Normal 201 3 2 2 3" xfId="8918"/>
    <cellStyle name="Normal 201 3 2 3" xfId="10373"/>
    <cellStyle name="Normal 201 3 2 4" xfId="7474"/>
    <cellStyle name="Normal 201 3 2 5" xfId="4588"/>
    <cellStyle name="Normal 201 3 3" xfId="5437"/>
    <cellStyle name="Normal 201 3 3 2" xfId="11243"/>
    <cellStyle name="Normal 201 3 3 3" xfId="8324"/>
    <cellStyle name="Normal 201 3 4" xfId="9773"/>
    <cellStyle name="Normal 201 3 5" xfId="6880"/>
    <cellStyle name="Normal 201 3 6" xfId="3994"/>
    <cellStyle name="Normal 201 4" xfId="3190"/>
    <cellStyle name="Normal 201 4 2" xfId="5856"/>
    <cellStyle name="Normal 201 4 2 2" xfId="11662"/>
    <cellStyle name="Normal 201 4 2 3" xfId="8743"/>
    <cellStyle name="Normal 201 4 3" xfId="10198"/>
    <cellStyle name="Normal 201 4 4" xfId="7299"/>
    <cellStyle name="Normal 201 4 5" xfId="4413"/>
    <cellStyle name="Normal 201 5" xfId="5043"/>
    <cellStyle name="Normal 201 5 2" xfId="6486"/>
    <cellStyle name="Normal 201 5 2 2" xfId="12293"/>
    <cellStyle name="Normal 201 5 2 3" xfId="9374"/>
    <cellStyle name="Normal 201 5 3" xfId="10849"/>
    <cellStyle name="Normal 201 5 4" xfId="7930"/>
    <cellStyle name="Normal 201 6" xfId="5262"/>
    <cellStyle name="Normal 201 6 2" xfId="11068"/>
    <cellStyle name="Normal 201 6 3" xfId="8149"/>
    <cellStyle name="Normal 201 7" xfId="9598"/>
    <cellStyle name="Normal 201 8" xfId="6705"/>
    <cellStyle name="Normal 201 9" xfId="3819"/>
    <cellStyle name="Normal 202" xfId="1411"/>
    <cellStyle name="Normal 202 10" xfId="2395"/>
    <cellStyle name="Normal 202 2" xfId="2894"/>
    <cellStyle name="Normal 202 2 2" xfId="3561"/>
    <cellStyle name="Normal 202 2 2 2" xfId="6207"/>
    <cellStyle name="Normal 202 2 2 2 2" xfId="12013"/>
    <cellStyle name="Normal 202 2 2 2 3" xfId="9094"/>
    <cellStyle name="Normal 202 2 2 3" xfId="10569"/>
    <cellStyle name="Normal 202 2 2 4" xfId="7650"/>
    <cellStyle name="Normal 202 2 2 5" xfId="4764"/>
    <cellStyle name="Normal 202 2 3" xfId="5613"/>
    <cellStyle name="Normal 202 2 3 2" xfId="11419"/>
    <cellStyle name="Normal 202 2 3 3" xfId="8500"/>
    <cellStyle name="Normal 202 2 4" xfId="9949"/>
    <cellStyle name="Normal 202 2 5" xfId="7056"/>
    <cellStyle name="Normal 202 2 6" xfId="4170"/>
    <cellStyle name="Normal 202 3" xfId="2571"/>
    <cellStyle name="Normal 202 3 2" xfId="3377"/>
    <cellStyle name="Normal 202 3 2 2" xfId="6043"/>
    <cellStyle name="Normal 202 3 2 2 2" xfId="11849"/>
    <cellStyle name="Normal 202 3 2 2 3" xfId="8930"/>
    <cellStyle name="Normal 202 3 2 3" xfId="10385"/>
    <cellStyle name="Normal 202 3 2 4" xfId="7486"/>
    <cellStyle name="Normal 202 3 2 5" xfId="4600"/>
    <cellStyle name="Normal 202 3 3" xfId="5449"/>
    <cellStyle name="Normal 202 3 3 2" xfId="11255"/>
    <cellStyle name="Normal 202 3 3 3" xfId="8336"/>
    <cellStyle name="Normal 202 3 4" xfId="9785"/>
    <cellStyle name="Normal 202 3 5" xfId="6892"/>
    <cellStyle name="Normal 202 3 6" xfId="4006"/>
    <cellStyle name="Normal 202 4" xfId="3202"/>
    <cellStyle name="Normal 202 4 2" xfId="5868"/>
    <cellStyle name="Normal 202 4 2 2" xfId="11674"/>
    <cellStyle name="Normal 202 4 2 3" xfId="8755"/>
    <cellStyle name="Normal 202 4 3" xfId="10210"/>
    <cellStyle name="Normal 202 4 4" xfId="7311"/>
    <cellStyle name="Normal 202 4 5" xfId="4425"/>
    <cellStyle name="Normal 202 5" xfId="5044"/>
    <cellStyle name="Normal 202 5 2" xfId="6487"/>
    <cellStyle name="Normal 202 5 2 2" xfId="12294"/>
    <cellStyle name="Normal 202 5 2 3" xfId="9375"/>
    <cellStyle name="Normal 202 5 3" xfId="10850"/>
    <cellStyle name="Normal 202 5 4" xfId="7931"/>
    <cellStyle name="Normal 202 6" xfId="5274"/>
    <cellStyle name="Normal 202 6 2" xfId="11080"/>
    <cellStyle name="Normal 202 6 3" xfId="8161"/>
    <cellStyle name="Normal 202 7" xfId="9610"/>
    <cellStyle name="Normal 202 8" xfId="6717"/>
    <cellStyle name="Normal 202 9" xfId="3831"/>
    <cellStyle name="Normal 203" xfId="1416"/>
    <cellStyle name="Normal 203 10" xfId="2388"/>
    <cellStyle name="Normal 203 2" xfId="2895"/>
    <cellStyle name="Normal 203 2 2" xfId="3562"/>
    <cellStyle name="Normal 203 2 2 2" xfId="6208"/>
    <cellStyle name="Normal 203 2 2 2 2" xfId="12014"/>
    <cellStyle name="Normal 203 2 2 2 3" xfId="9095"/>
    <cellStyle name="Normal 203 2 2 3" xfId="10570"/>
    <cellStyle name="Normal 203 2 2 4" xfId="7651"/>
    <cellStyle name="Normal 203 2 2 5" xfId="4765"/>
    <cellStyle name="Normal 203 2 3" xfId="5614"/>
    <cellStyle name="Normal 203 2 3 2" xfId="11420"/>
    <cellStyle name="Normal 203 2 3 3" xfId="8501"/>
    <cellStyle name="Normal 203 2 4" xfId="9950"/>
    <cellStyle name="Normal 203 2 5" xfId="7057"/>
    <cellStyle name="Normal 203 2 6" xfId="4171"/>
    <cellStyle name="Normal 203 3" xfId="2564"/>
    <cellStyle name="Normal 203 3 2" xfId="3370"/>
    <cellStyle name="Normal 203 3 2 2" xfId="6036"/>
    <cellStyle name="Normal 203 3 2 2 2" xfId="11842"/>
    <cellStyle name="Normal 203 3 2 2 3" xfId="8923"/>
    <cellStyle name="Normal 203 3 2 3" xfId="10378"/>
    <cellStyle name="Normal 203 3 2 4" xfId="7479"/>
    <cellStyle name="Normal 203 3 2 5" xfId="4593"/>
    <cellStyle name="Normal 203 3 3" xfId="5442"/>
    <cellStyle name="Normal 203 3 3 2" xfId="11248"/>
    <cellStyle name="Normal 203 3 3 3" xfId="8329"/>
    <cellStyle name="Normal 203 3 4" xfId="9778"/>
    <cellStyle name="Normal 203 3 5" xfId="6885"/>
    <cellStyle name="Normal 203 3 6" xfId="3999"/>
    <cellStyle name="Normal 203 4" xfId="3195"/>
    <cellStyle name="Normal 203 4 2" xfId="5861"/>
    <cellStyle name="Normal 203 4 2 2" xfId="11667"/>
    <cellStyle name="Normal 203 4 2 3" xfId="8748"/>
    <cellStyle name="Normal 203 4 3" xfId="10203"/>
    <cellStyle name="Normal 203 4 4" xfId="7304"/>
    <cellStyle name="Normal 203 4 5" xfId="4418"/>
    <cellStyle name="Normal 203 5" xfId="5045"/>
    <cellStyle name="Normal 203 5 2" xfId="6488"/>
    <cellStyle name="Normal 203 5 2 2" xfId="12295"/>
    <cellStyle name="Normal 203 5 2 3" xfId="9376"/>
    <cellStyle name="Normal 203 5 3" xfId="10851"/>
    <cellStyle name="Normal 203 5 4" xfId="7932"/>
    <cellStyle name="Normal 203 6" xfId="5267"/>
    <cellStyle name="Normal 203 6 2" xfId="11073"/>
    <cellStyle name="Normal 203 6 3" xfId="8154"/>
    <cellStyle name="Normal 203 7" xfId="9603"/>
    <cellStyle name="Normal 203 8" xfId="6710"/>
    <cellStyle name="Normal 203 9" xfId="3824"/>
    <cellStyle name="Normal 204" xfId="1686"/>
    <cellStyle name="Normal 204 10" xfId="2391"/>
    <cellStyle name="Normal 204 2" xfId="2896"/>
    <cellStyle name="Normal 204 2 2" xfId="3563"/>
    <cellStyle name="Normal 204 2 2 2" xfId="6209"/>
    <cellStyle name="Normal 204 2 2 2 2" xfId="12015"/>
    <cellStyle name="Normal 204 2 2 2 3" xfId="9096"/>
    <cellStyle name="Normal 204 2 2 3" xfId="10571"/>
    <cellStyle name="Normal 204 2 2 4" xfId="7652"/>
    <cellStyle name="Normal 204 2 2 5" xfId="4766"/>
    <cellStyle name="Normal 204 2 3" xfId="5615"/>
    <cellStyle name="Normal 204 2 3 2" xfId="11421"/>
    <cellStyle name="Normal 204 2 3 3" xfId="8502"/>
    <cellStyle name="Normal 204 2 4" xfId="9951"/>
    <cellStyle name="Normal 204 2 5" xfId="7058"/>
    <cellStyle name="Normal 204 2 6" xfId="4172"/>
    <cellStyle name="Normal 204 3" xfId="2567"/>
    <cellStyle name="Normal 204 3 2" xfId="3373"/>
    <cellStyle name="Normal 204 3 2 2" xfId="6039"/>
    <cellStyle name="Normal 204 3 2 2 2" xfId="11845"/>
    <cellStyle name="Normal 204 3 2 2 3" xfId="8926"/>
    <cellStyle name="Normal 204 3 2 3" xfId="10381"/>
    <cellStyle name="Normal 204 3 2 4" xfId="7482"/>
    <cellStyle name="Normal 204 3 2 5" xfId="4596"/>
    <cellStyle name="Normal 204 3 3" xfId="5445"/>
    <cellStyle name="Normal 204 3 3 2" xfId="11251"/>
    <cellStyle name="Normal 204 3 3 3" xfId="8332"/>
    <cellStyle name="Normal 204 3 4" xfId="9781"/>
    <cellStyle name="Normal 204 3 5" xfId="6888"/>
    <cellStyle name="Normal 204 3 6" xfId="4002"/>
    <cellStyle name="Normal 204 4" xfId="3198"/>
    <cellStyle name="Normal 204 4 2" xfId="5864"/>
    <cellStyle name="Normal 204 4 2 2" xfId="11670"/>
    <cellStyle name="Normal 204 4 2 3" xfId="8751"/>
    <cellStyle name="Normal 204 4 3" xfId="10206"/>
    <cellStyle name="Normal 204 4 4" xfId="7307"/>
    <cellStyle name="Normal 204 4 5" xfId="4421"/>
    <cellStyle name="Normal 204 5" xfId="5046"/>
    <cellStyle name="Normal 204 5 2" xfId="6489"/>
    <cellStyle name="Normal 204 5 2 2" xfId="12296"/>
    <cellStyle name="Normal 204 5 2 3" xfId="9377"/>
    <cellStyle name="Normal 204 5 3" xfId="10852"/>
    <cellStyle name="Normal 204 5 4" xfId="7933"/>
    <cellStyle name="Normal 204 6" xfId="5270"/>
    <cellStyle name="Normal 204 6 2" xfId="11076"/>
    <cellStyle name="Normal 204 6 3" xfId="8157"/>
    <cellStyle name="Normal 204 7" xfId="9606"/>
    <cellStyle name="Normal 204 8" xfId="6713"/>
    <cellStyle name="Normal 204 9" xfId="3827"/>
    <cellStyle name="Normal 205" xfId="2405"/>
    <cellStyle name="Normal 205 2" xfId="2897"/>
    <cellStyle name="Normal 205 2 2" xfId="3564"/>
    <cellStyle name="Normal 205 2 2 2" xfId="6210"/>
    <cellStyle name="Normal 205 2 2 2 2" xfId="12016"/>
    <cellStyle name="Normal 205 2 2 2 3" xfId="9097"/>
    <cellStyle name="Normal 205 2 2 3" xfId="10572"/>
    <cellStyle name="Normal 205 2 2 4" xfId="7653"/>
    <cellStyle name="Normal 205 2 2 5" xfId="4767"/>
    <cellStyle name="Normal 205 2 3" xfId="5616"/>
    <cellStyle name="Normal 205 2 3 2" xfId="11422"/>
    <cellStyle name="Normal 205 2 3 3" xfId="8503"/>
    <cellStyle name="Normal 205 2 4" xfId="9952"/>
    <cellStyle name="Normal 205 2 5" xfId="7059"/>
    <cellStyle name="Normal 205 2 6" xfId="4173"/>
    <cellStyle name="Normal 205 3" xfId="2581"/>
    <cellStyle name="Normal 205 3 2" xfId="3387"/>
    <cellStyle name="Normal 205 3 2 2" xfId="6053"/>
    <cellStyle name="Normal 205 3 2 2 2" xfId="11859"/>
    <cellStyle name="Normal 205 3 2 2 3" xfId="8940"/>
    <cellStyle name="Normal 205 3 2 3" xfId="10395"/>
    <cellStyle name="Normal 205 3 2 4" xfId="7496"/>
    <cellStyle name="Normal 205 3 2 5" xfId="4610"/>
    <cellStyle name="Normal 205 3 3" xfId="5459"/>
    <cellStyle name="Normal 205 3 3 2" xfId="11265"/>
    <cellStyle name="Normal 205 3 3 3" xfId="8346"/>
    <cellStyle name="Normal 205 3 4" xfId="9795"/>
    <cellStyle name="Normal 205 3 5" xfId="6902"/>
    <cellStyle name="Normal 205 3 6" xfId="4016"/>
    <cellStyle name="Normal 205 4" xfId="3212"/>
    <cellStyle name="Normal 205 4 2" xfId="5878"/>
    <cellStyle name="Normal 205 4 2 2" xfId="11684"/>
    <cellStyle name="Normal 205 4 2 3" xfId="8765"/>
    <cellStyle name="Normal 205 4 3" xfId="10220"/>
    <cellStyle name="Normal 205 4 4" xfId="7321"/>
    <cellStyle name="Normal 205 4 5" xfId="4435"/>
    <cellStyle name="Normal 205 5" xfId="5047"/>
    <cellStyle name="Normal 205 5 2" xfId="6490"/>
    <cellStyle name="Normal 205 5 2 2" xfId="12297"/>
    <cellStyle name="Normal 205 5 2 3" xfId="9378"/>
    <cellStyle name="Normal 205 5 3" xfId="10853"/>
    <cellStyle name="Normal 205 5 4" xfId="7934"/>
    <cellStyle name="Normal 205 6" xfId="5284"/>
    <cellStyle name="Normal 205 6 2" xfId="11090"/>
    <cellStyle name="Normal 205 6 3" xfId="8171"/>
    <cellStyle name="Normal 205 7" xfId="9620"/>
    <cellStyle name="Normal 205 8" xfId="6727"/>
    <cellStyle name="Normal 205 9" xfId="3841"/>
    <cellStyle name="Normal 206" xfId="2386"/>
    <cellStyle name="Normal 206 10" xfId="3822"/>
    <cellStyle name="Normal 206 2" xfId="2899"/>
    <cellStyle name="Normal 206 3" xfId="2898"/>
    <cellStyle name="Normal 206 3 2" xfId="3565"/>
    <cellStyle name="Normal 206 3 2 2" xfId="6211"/>
    <cellStyle name="Normal 206 3 2 2 2" xfId="12017"/>
    <cellStyle name="Normal 206 3 2 2 3" xfId="9098"/>
    <cellStyle name="Normal 206 3 2 3" xfId="10573"/>
    <cellStyle name="Normal 206 3 2 4" xfId="7654"/>
    <cellStyle name="Normal 206 3 2 5" xfId="4768"/>
    <cellStyle name="Normal 206 3 3" xfId="5617"/>
    <cellStyle name="Normal 206 3 3 2" xfId="11423"/>
    <cellStyle name="Normal 206 3 3 3" xfId="8504"/>
    <cellStyle name="Normal 206 3 4" xfId="9953"/>
    <cellStyle name="Normal 206 3 5" xfId="7060"/>
    <cellStyle name="Normal 206 3 6" xfId="4174"/>
    <cellStyle name="Normal 206 4" xfId="2562"/>
    <cellStyle name="Normal 206 4 2" xfId="3368"/>
    <cellStyle name="Normal 206 4 2 2" xfId="6034"/>
    <cellStyle name="Normal 206 4 2 2 2" xfId="11840"/>
    <cellStyle name="Normal 206 4 2 2 3" xfId="8921"/>
    <cellStyle name="Normal 206 4 2 3" xfId="10376"/>
    <cellStyle name="Normal 206 4 2 4" xfId="7477"/>
    <cellStyle name="Normal 206 4 2 5" xfId="4591"/>
    <cellStyle name="Normal 206 4 3" xfId="5440"/>
    <cellStyle name="Normal 206 4 3 2" xfId="11246"/>
    <cellStyle name="Normal 206 4 3 3" xfId="8327"/>
    <cellStyle name="Normal 206 4 4" xfId="9776"/>
    <cellStyle name="Normal 206 4 5" xfId="6883"/>
    <cellStyle name="Normal 206 4 6" xfId="3997"/>
    <cellStyle name="Normal 206 5" xfId="3193"/>
    <cellStyle name="Normal 206 5 2" xfId="5859"/>
    <cellStyle name="Normal 206 5 2 2" xfId="11665"/>
    <cellStyle name="Normal 206 5 2 3" xfId="8746"/>
    <cellStyle name="Normal 206 5 3" xfId="10201"/>
    <cellStyle name="Normal 206 5 4" xfId="7302"/>
    <cellStyle name="Normal 206 5 5" xfId="4416"/>
    <cellStyle name="Normal 206 6" xfId="5048"/>
    <cellStyle name="Normal 206 6 2" xfId="6491"/>
    <cellStyle name="Normal 206 6 2 2" xfId="12298"/>
    <cellStyle name="Normal 206 6 2 3" xfId="9379"/>
    <cellStyle name="Normal 206 6 3" xfId="10854"/>
    <cellStyle name="Normal 206 6 4" xfId="7935"/>
    <cellStyle name="Normal 206 7" xfId="5265"/>
    <cellStyle name="Normal 206 7 2" xfId="11071"/>
    <cellStyle name="Normal 206 7 3" xfId="8152"/>
    <cellStyle name="Normal 206 8" xfId="9601"/>
    <cellStyle name="Normal 206 9" xfId="6708"/>
    <cellStyle name="Normal 207" xfId="2384"/>
    <cellStyle name="Normal 207 2" xfId="2900"/>
    <cellStyle name="Normal 207 2 2" xfId="3566"/>
    <cellStyle name="Normal 207 2 2 2" xfId="6212"/>
    <cellStyle name="Normal 207 2 2 2 2" xfId="12018"/>
    <cellStyle name="Normal 207 2 2 2 3" xfId="9099"/>
    <cellStyle name="Normal 207 2 2 3" xfId="10574"/>
    <cellStyle name="Normal 207 2 2 4" xfId="7655"/>
    <cellStyle name="Normal 207 2 2 5" xfId="4769"/>
    <cellStyle name="Normal 207 2 3" xfId="5618"/>
    <cellStyle name="Normal 207 2 3 2" xfId="11424"/>
    <cellStyle name="Normal 207 2 3 3" xfId="8505"/>
    <cellStyle name="Normal 207 2 4" xfId="9954"/>
    <cellStyle name="Normal 207 2 5" xfId="7061"/>
    <cellStyle name="Normal 207 2 6" xfId="4175"/>
    <cellStyle name="Normal 207 3" xfId="2560"/>
    <cellStyle name="Normal 207 3 2" xfId="3366"/>
    <cellStyle name="Normal 207 3 2 2" xfId="6032"/>
    <cellStyle name="Normal 207 3 2 2 2" xfId="11838"/>
    <cellStyle name="Normal 207 3 2 2 3" xfId="8919"/>
    <cellStyle name="Normal 207 3 2 3" xfId="10374"/>
    <cellStyle name="Normal 207 3 2 4" xfId="7475"/>
    <cellStyle name="Normal 207 3 2 5" xfId="4589"/>
    <cellStyle name="Normal 207 3 3" xfId="5438"/>
    <cellStyle name="Normal 207 3 3 2" xfId="11244"/>
    <cellStyle name="Normal 207 3 3 3" xfId="8325"/>
    <cellStyle name="Normal 207 3 4" xfId="9774"/>
    <cellStyle name="Normal 207 3 5" xfId="6881"/>
    <cellStyle name="Normal 207 3 6" xfId="3995"/>
    <cellStyle name="Normal 207 4" xfId="3191"/>
    <cellStyle name="Normal 207 4 2" xfId="5857"/>
    <cellStyle name="Normal 207 4 2 2" xfId="11663"/>
    <cellStyle name="Normal 207 4 2 3" xfId="8744"/>
    <cellStyle name="Normal 207 4 3" xfId="10199"/>
    <cellStyle name="Normal 207 4 4" xfId="7300"/>
    <cellStyle name="Normal 207 4 5" xfId="4414"/>
    <cellStyle name="Normal 207 5" xfId="5049"/>
    <cellStyle name="Normal 207 5 2" xfId="6492"/>
    <cellStyle name="Normal 207 5 2 2" xfId="12299"/>
    <cellStyle name="Normal 207 5 2 3" xfId="9380"/>
    <cellStyle name="Normal 207 5 3" xfId="10855"/>
    <cellStyle name="Normal 207 5 4" xfId="7936"/>
    <cellStyle name="Normal 207 6" xfId="5263"/>
    <cellStyle name="Normal 207 6 2" xfId="11069"/>
    <cellStyle name="Normal 207 6 3" xfId="8150"/>
    <cellStyle name="Normal 207 7" xfId="9599"/>
    <cellStyle name="Normal 207 8" xfId="6706"/>
    <cellStyle name="Normal 207 9" xfId="3820"/>
    <cellStyle name="Normal 208" xfId="2392"/>
    <cellStyle name="Normal 208 2" xfId="2901"/>
    <cellStyle name="Normal 208 2 2" xfId="3567"/>
    <cellStyle name="Normal 208 2 2 2" xfId="6213"/>
    <cellStyle name="Normal 208 2 2 2 2" xfId="12019"/>
    <cellStyle name="Normal 208 2 2 2 3" xfId="9100"/>
    <cellStyle name="Normal 208 2 2 3" xfId="10575"/>
    <cellStyle name="Normal 208 2 2 4" xfId="7656"/>
    <cellStyle name="Normal 208 2 2 5" xfId="4770"/>
    <cellStyle name="Normal 208 2 3" xfId="5619"/>
    <cellStyle name="Normal 208 2 3 2" xfId="11425"/>
    <cellStyle name="Normal 208 2 3 3" xfId="8506"/>
    <cellStyle name="Normal 208 2 4" xfId="9955"/>
    <cellStyle name="Normal 208 2 5" xfId="7062"/>
    <cellStyle name="Normal 208 2 6" xfId="4176"/>
    <cellStyle name="Normal 208 3" xfId="2568"/>
    <cellStyle name="Normal 208 3 2" xfId="3374"/>
    <cellStyle name="Normal 208 3 2 2" xfId="6040"/>
    <cellStyle name="Normal 208 3 2 2 2" xfId="11846"/>
    <cellStyle name="Normal 208 3 2 2 3" xfId="8927"/>
    <cellStyle name="Normal 208 3 2 3" xfId="10382"/>
    <cellStyle name="Normal 208 3 2 4" xfId="7483"/>
    <cellStyle name="Normal 208 3 2 5" xfId="4597"/>
    <cellStyle name="Normal 208 3 3" xfId="5446"/>
    <cellStyle name="Normal 208 3 3 2" xfId="11252"/>
    <cellStyle name="Normal 208 3 3 3" xfId="8333"/>
    <cellStyle name="Normal 208 3 4" xfId="9782"/>
    <cellStyle name="Normal 208 3 5" xfId="6889"/>
    <cellStyle name="Normal 208 3 6" xfId="4003"/>
    <cellStyle name="Normal 208 4" xfId="3199"/>
    <cellStyle name="Normal 208 4 2" xfId="5865"/>
    <cellStyle name="Normal 208 4 2 2" xfId="11671"/>
    <cellStyle name="Normal 208 4 2 3" xfId="8752"/>
    <cellStyle name="Normal 208 4 3" xfId="10207"/>
    <cellStyle name="Normal 208 4 4" xfId="7308"/>
    <cellStyle name="Normal 208 4 5" xfId="4422"/>
    <cellStyle name="Normal 208 5" xfId="5050"/>
    <cellStyle name="Normal 208 5 2" xfId="6493"/>
    <cellStyle name="Normal 208 5 2 2" xfId="12300"/>
    <cellStyle name="Normal 208 5 2 3" xfId="9381"/>
    <cellStyle name="Normal 208 5 3" xfId="10856"/>
    <cellStyle name="Normal 208 5 4" xfId="7937"/>
    <cellStyle name="Normal 208 6" xfId="5271"/>
    <cellStyle name="Normal 208 6 2" xfId="11077"/>
    <cellStyle name="Normal 208 6 3" xfId="8158"/>
    <cellStyle name="Normal 208 7" xfId="9607"/>
    <cellStyle name="Normal 208 8" xfId="6714"/>
    <cellStyle name="Normal 208 9" xfId="3828"/>
    <cellStyle name="Normal 209" xfId="2408"/>
    <cellStyle name="Normal 209 2" xfId="2902"/>
    <cellStyle name="Normal 209 2 2" xfId="3568"/>
    <cellStyle name="Normal 209 2 2 2" xfId="6214"/>
    <cellStyle name="Normal 209 2 2 2 2" xfId="12020"/>
    <cellStyle name="Normal 209 2 2 2 3" xfId="9101"/>
    <cellStyle name="Normal 209 2 2 3" xfId="10576"/>
    <cellStyle name="Normal 209 2 2 4" xfId="7657"/>
    <cellStyle name="Normal 209 2 2 5" xfId="4771"/>
    <cellStyle name="Normal 209 2 3" xfId="5620"/>
    <cellStyle name="Normal 209 2 3 2" xfId="11426"/>
    <cellStyle name="Normal 209 2 3 3" xfId="8507"/>
    <cellStyle name="Normal 209 2 4" xfId="9956"/>
    <cellStyle name="Normal 209 2 5" xfId="7063"/>
    <cellStyle name="Normal 209 2 6" xfId="4177"/>
    <cellStyle name="Normal 209 3" xfId="2584"/>
    <cellStyle name="Normal 209 3 2" xfId="3390"/>
    <cellStyle name="Normal 209 3 2 2" xfId="6056"/>
    <cellStyle name="Normal 209 3 2 2 2" xfId="11862"/>
    <cellStyle name="Normal 209 3 2 2 3" xfId="8943"/>
    <cellStyle name="Normal 209 3 2 3" xfId="10398"/>
    <cellStyle name="Normal 209 3 2 4" xfId="7499"/>
    <cellStyle name="Normal 209 3 2 5" xfId="4613"/>
    <cellStyle name="Normal 209 3 3" xfId="5462"/>
    <cellStyle name="Normal 209 3 3 2" xfId="11268"/>
    <cellStyle name="Normal 209 3 3 3" xfId="8349"/>
    <cellStyle name="Normal 209 3 4" xfId="9798"/>
    <cellStyle name="Normal 209 3 5" xfId="6905"/>
    <cellStyle name="Normal 209 3 6" xfId="4019"/>
    <cellStyle name="Normal 209 4" xfId="3215"/>
    <cellStyle name="Normal 209 4 2" xfId="5881"/>
    <cellStyle name="Normal 209 4 2 2" xfId="11687"/>
    <cellStyle name="Normal 209 4 2 3" xfId="8768"/>
    <cellStyle name="Normal 209 4 3" xfId="10223"/>
    <cellStyle name="Normal 209 4 4" xfId="7324"/>
    <cellStyle name="Normal 209 4 5" xfId="4438"/>
    <cellStyle name="Normal 209 5" xfId="5051"/>
    <cellStyle name="Normal 209 5 2" xfId="6494"/>
    <cellStyle name="Normal 209 5 2 2" xfId="12301"/>
    <cellStyle name="Normal 209 5 2 3" xfId="9382"/>
    <cellStyle name="Normal 209 5 3" xfId="10857"/>
    <cellStyle name="Normal 209 5 4" xfId="7938"/>
    <cellStyle name="Normal 209 6" xfId="5287"/>
    <cellStyle name="Normal 209 6 2" xfId="11093"/>
    <cellStyle name="Normal 209 6 3" xfId="8174"/>
    <cellStyle name="Normal 209 7" xfId="9623"/>
    <cellStyle name="Normal 209 8" xfId="6730"/>
    <cellStyle name="Normal 209 9" xfId="3844"/>
    <cellStyle name="Normal 21" xfId="408"/>
    <cellStyle name="Normal 21 2" xfId="1180"/>
    <cellStyle name="Normal 21 2 2" xfId="2903"/>
    <cellStyle name="Normal 210" xfId="2394"/>
    <cellStyle name="Normal 210 2" xfId="2904"/>
    <cellStyle name="Normal 210 2 2" xfId="3569"/>
    <cellStyle name="Normal 210 2 2 2" xfId="6215"/>
    <cellStyle name="Normal 210 2 2 2 2" xfId="12021"/>
    <cellStyle name="Normal 210 2 2 2 3" xfId="9102"/>
    <cellStyle name="Normal 210 2 2 3" xfId="10577"/>
    <cellStyle name="Normal 210 2 2 4" xfId="7658"/>
    <cellStyle name="Normal 210 2 2 5" xfId="4772"/>
    <cellStyle name="Normal 210 2 3" xfId="5621"/>
    <cellStyle name="Normal 210 2 3 2" xfId="11427"/>
    <cellStyle name="Normal 210 2 3 3" xfId="8508"/>
    <cellStyle name="Normal 210 2 4" xfId="9957"/>
    <cellStyle name="Normal 210 2 5" xfId="7064"/>
    <cellStyle name="Normal 210 2 6" xfId="4178"/>
    <cellStyle name="Normal 210 3" xfId="2570"/>
    <cellStyle name="Normal 210 3 2" xfId="3376"/>
    <cellStyle name="Normal 210 3 2 2" xfId="6042"/>
    <cellStyle name="Normal 210 3 2 2 2" xfId="11848"/>
    <cellStyle name="Normal 210 3 2 2 3" xfId="8929"/>
    <cellStyle name="Normal 210 3 2 3" xfId="10384"/>
    <cellStyle name="Normal 210 3 2 4" xfId="7485"/>
    <cellStyle name="Normal 210 3 2 5" xfId="4599"/>
    <cellStyle name="Normal 210 3 3" xfId="5448"/>
    <cellStyle name="Normal 210 3 3 2" xfId="11254"/>
    <cellStyle name="Normal 210 3 3 3" xfId="8335"/>
    <cellStyle name="Normal 210 3 4" xfId="9784"/>
    <cellStyle name="Normal 210 3 5" xfId="6891"/>
    <cellStyle name="Normal 210 3 6" xfId="4005"/>
    <cellStyle name="Normal 210 4" xfId="3201"/>
    <cellStyle name="Normal 210 4 2" xfId="5867"/>
    <cellStyle name="Normal 210 4 2 2" xfId="11673"/>
    <cellStyle name="Normal 210 4 2 3" xfId="8754"/>
    <cellStyle name="Normal 210 4 3" xfId="10209"/>
    <cellStyle name="Normal 210 4 4" xfId="7310"/>
    <cellStyle name="Normal 210 4 5" xfId="4424"/>
    <cellStyle name="Normal 210 5" xfId="5052"/>
    <cellStyle name="Normal 210 5 2" xfId="6495"/>
    <cellStyle name="Normal 210 5 2 2" xfId="12302"/>
    <cellStyle name="Normal 210 5 2 3" xfId="9383"/>
    <cellStyle name="Normal 210 5 3" xfId="10858"/>
    <cellStyle name="Normal 210 5 4" xfId="7939"/>
    <cellStyle name="Normal 210 6" xfId="5273"/>
    <cellStyle name="Normal 210 6 2" xfId="11079"/>
    <cellStyle name="Normal 210 6 3" xfId="8160"/>
    <cellStyle name="Normal 210 7" xfId="9609"/>
    <cellStyle name="Normal 210 8" xfId="6716"/>
    <cellStyle name="Normal 210 9" xfId="3830"/>
    <cellStyle name="Normal 211" xfId="2385"/>
    <cellStyle name="Normal 211 2" xfId="2905"/>
    <cellStyle name="Normal 211 2 2" xfId="3570"/>
    <cellStyle name="Normal 211 2 2 2" xfId="6216"/>
    <cellStyle name="Normal 211 2 2 2 2" xfId="12022"/>
    <cellStyle name="Normal 211 2 2 2 3" xfId="9103"/>
    <cellStyle name="Normal 211 2 2 3" xfId="10578"/>
    <cellStyle name="Normal 211 2 2 4" xfId="7659"/>
    <cellStyle name="Normal 211 2 2 5" xfId="4773"/>
    <cellStyle name="Normal 211 2 3" xfId="5622"/>
    <cellStyle name="Normal 211 2 3 2" xfId="11428"/>
    <cellStyle name="Normal 211 2 3 3" xfId="8509"/>
    <cellStyle name="Normal 211 2 4" xfId="9958"/>
    <cellStyle name="Normal 211 2 5" xfId="7065"/>
    <cellStyle name="Normal 211 2 6" xfId="4179"/>
    <cellStyle name="Normal 211 3" xfId="2561"/>
    <cellStyle name="Normal 211 3 2" xfId="3367"/>
    <cellStyle name="Normal 211 3 2 2" xfId="6033"/>
    <cellStyle name="Normal 211 3 2 2 2" xfId="11839"/>
    <cellStyle name="Normal 211 3 2 2 3" xfId="8920"/>
    <cellStyle name="Normal 211 3 2 3" xfId="10375"/>
    <cellStyle name="Normal 211 3 2 4" xfId="7476"/>
    <cellStyle name="Normal 211 3 2 5" xfId="4590"/>
    <cellStyle name="Normal 211 3 3" xfId="5439"/>
    <cellStyle name="Normal 211 3 3 2" xfId="11245"/>
    <cellStyle name="Normal 211 3 3 3" xfId="8326"/>
    <cellStyle name="Normal 211 3 4" xfId="9775"/>
    <cellStyle name="Normal 211 3 5" xfId="6882"/>
    <cellStyle name="Normal 211 3 6" xfId="3996"/>
    <cellStyle name="Normal 211 4" xfId="3192"/>
    <cellStyle name="Normal 211 4 2" xfId="5858"/>
    <cellStyle name="Normal 211 4 2 2" xfId="11664"/>
    <cellStyle name="Normal 211 4 2 3" xfId="8745"/>
    <cellStyle name="Normal 211 4 3" xfId="10200"/>
    <cellStyle name="Normal 211 4 4" xfId="7301"/>
    <cellStyle name="Normal 211 4 5" xfId="4415"/>
    <cellStyle name="Normal 211 5" xfId="5053"/>
    <cellStyle name="Normal 211 5 2" xfId="6496"/>
    <cellStyle name="Normal 211 5 2 2" xfId="12303"/>
    <cellStyle name="Normal 211 5 2 3" xfId="9384"/>
    <cellStyle name="Normal 211 5 3" xfId="10859"/>
    <cellStyle name="Normal 211 5 4" xfId="7940"/>
    <cellStyle name="Normal 211 6" xfId="5264"/>
    <cellStyle name="Normal 211 6 2" xfId="11070"/>
    <cellStyle name="Normal 211 6 3" xfId="8151"/>
    <cellStyle name="Normal 211 7" xfId="9600"/>
    <cellStyle name="Normal 211 8" xfId="6707"/>
    <cellStyle name="Normal 211 9" xfId="3821"/>
    <cellStyle name="Normal 212" xfId="2412"/>
    <cellStyle name="Normal 212 2" xfId="2906"/>
    <cellStyle name="Normal 212 2 2" xfId="3571"/>
    <cellStyle name="Normal 212 2 2 2" xfId="6217"/>
    <cellStyle name="Normal 212 2 2 2 2" xfId="12023"/>
    <cellStyle name="Normal 212 2 2 2 3" xfId="9104"/>
    <cellStyle name="Normal 212 2 2 3" xfId="10579"/>
    <cellStyle name="Normal 212 2 2 4" xfId="7660"/>
    <cellStyle name="Normal 212 2 2 5" xfId="4774"/>
    <cellStyle name="Normal 212 2 3" xfId="5623"/>
    <cellStyle name="Normal 212 2 3 2" xfId="11429"/>
    <cellStyle name="Normal 212 2 3 3" xfId="8510"/>
    <cellStyle name="Normal 212 2 4" xfId="9959"/>
    <cellStyle name="Normal 212 2 5" xfId="7066"/>
    <cellStyle name="Normal 212 2 6" xfId="4180"/>
    <cellStyle name="Normal 212 3" xfId="2588"/>
    <cellStyle name="Normal 212 3 2" xfId="3394"/>
    <cellStyle name="Normal 212 3 2 2" xfId="6060"/>
    <cellStyle name="Normal 212 3 2 2 2" xfId="11866"/>
    <cellStyle name="Normal 212 3 2 2 3" xfId="8947"/>
    <cellStyle name="Normal 212 3 2 3" xfId="10402"/>
    <cellStyle name="Normal 212 3 2 4" xfId="7503"/>
    <cellStyle name="Normal 212 3 2 5" xfId="4617"/>
    <cellStyle name="Normal 212 3 3" xfId="5466"/>
    <cellStyle name="Normal 212 3 3 2" xfId="11272"/>
    <cellStyle name="Normal 212 3 3 3" xfId="8353"/>
    <cellStyle name="Normal 212 3 4" xfId="9802"/>
    <cellStyle name="Normal 212 3 5" xfId="6909"/>
    <cellStyle name="Normal 212 3 6" xfId="4023"/>
    <cellStyle name="Normal 212 4" xfId="3219"/>
    <cellStyle name="Normal 212 4 2" xfId="5885"/>
    <cellStyle name="Normal 212 4 2 2" xfId="11691"/>
    <cellStyle name="Normal 212 4 2 3" xfId="8772"/>
    <cellStyle name="Normal 212 4 3" xfId="10227"/>
    <cellStyle name="Normal 212 4 4" xfId="7328"/>
    <cellStyle name="Normal 212 4 5" xfId="4442"/>
    <cellStyle name="Normal 212 5" xfId="5054"/>
    <cellStyle name="Normal 212 5 2" xfId="6497"/>
    <cellStyle name="Normal 212 5 2 2" xfId="12304"/>
    <cellStyle name="Normal 212 5 2 3" xfId="9385"/>
    <cellStyle name="Normal 212 5 3" xfId="10860"/>
    <cellStyle name="Normal 212 5 4" xfId="7941"/>
    <cellStyle name="Normal 212 6" xfId="5291"/>
    <cellStyle name="Normal 212 6 2" xfId="11097"/>
    <cellStyle name="Normal 212 6 3" xfId="8178"/>
    <cellStyle name="Normal 212 7" xfId="9627"/>
    <cellStyle name="Normal 212 8" xfId="6734"/>
    <cellStyle name="Normal 212 9" xfId="3848"/>
    <cellStyle name="Normal 213" xfId="2413"/>
    <cellStyle name="Normal 213 2" xfId="2907"/>
    <cellStyle name="Normal 213 2 2" xfId="3572"/>
    <cellStyle name="Normal 213 2 2 2" xfId="6218"/>
    <cellStyle name="Normal 213 2 2 2 2" xfId="12024"/>
    <cellStyle name="Normal 213 2 2 2 3" xfId="9105"/>
    <cellStyle name="Normal 213 2 2 3" xfId="10580"/>
    <cellStyle name="Normal 213 2 2 4" xfId="7661"/>
    <cellStyle name="Normal 213 2 2 5" xfId="4775"/>
    <cellStyle name="Normal 213 2 3" xfId="5624"/>
    <cellStyle name="Normal 213 2 3 2" xfId="11430"/>
    <cellStyle name="Normal 213 2 3 3" xfId="8511"/>
    <cellStyle name="Normal 213 2 4" xfId="9960"/>
    <cellStyle name="Normal 213 2 5" xfId="7067"/>
    <cellStyle name="Normal 213 2 6" xfId="4181"/>
    <cellStyle name="Normal 213 3" xfId="2589"/>
    <cellStyle name="Normal 213 3 2" xfId="3395"/>
    <cellStyle name="Normal 213 3 2 2" xfId="6061"/>
    <cellStyle name="Normal 213 3 2 2 2" xfId="11867"/>
    <cellStyle name="Normal 213 3 2 2 3" xfId="8948"/>
    <cellStyle name="Normal 213 3 2 3" xfId="10403"/>
    <cellStyle name="Normal 213 3 2 4" xfId="7504"/>
    <cellStyle name="Normal 213 3 2 5" xfId="4618"/>
    <cellStyle name="Normal 213 3 3" xfId="5467"/>
    <cellStyle name="Normal 213 3 3 2" xfId="11273"/>
    <cellStyle name="Normal 213 3 3 3" xfId="8354"/>
    <cellStyle name="Normal 213 3 4" xfId="9803"/>
    <cellStyle name="Normal 213 3 5" xfId="6910"/>
    <cellStyle name="Normal 213 3 6" xfId="4024"/>
    <cellStyle name="Normal 213 4" xfId="3220"/>
    <cellStyle name="Normal 213 4 2" xfId="5886"/>
    <cellStyle name="Normal 213 4 2 2" xfId="11692"/>
    <cellStyle name="Normal 213 4 2 3" xfId="8773"/>
    <cellStyle name="Normal 213 4 3" xfId="10228"/>
    <cellStyle name="Normal 213 4 4" xfId="7329"/>
    <cellStyle name="Normal 213 4 5" xfId="4443"/>
    <cellStyle name="Normal 213 5" xfId="5055"/>
    <cellStyle name="Normal 213 5 2" xfId="6498"/>
    <cellStyle name="Normal 213 5 2 2" xfId="12305"/>
    <cellStyle name="Normal 213 5 2 3" xfId="9386"/>
    <cellStyle name="Normal 213 5 3" xfId="10861"/>
    <cellStyle name="Normal 213 5 4" xfId="7942"/>
    <cellStyle name="Normal 213 6" xfId="5292"/>
    <cellStyle name="Normal 213 6 2" xfId="11098"/>
    <cellStyle name="Normal 213 6 3" xfId="8179"/>
    <cellStyle name="Normal 213 7" xfId="9628"/>
    <cellStyle name="Normal 213 8" xfId="6735"/>
    <cellStyle name="Normal 213 9" xfId="3849"/>
    <cellStyle name="Normal 214" xfId="2411"/>
    <cellStyle name="Normal 214 2" xfId="2908"/>
    <cellStyle name="Normal 214 2 2" xfId="3573"/>
    <cellStyle name="Normal 214 2 2 2" xfId="6219"/>
    <cellStyle name="Normal 214 2 2 2 2" xfId="12025"/>
    <cellStyle name="Normal 214 2 2 2 3" xfId="9106"/>
    <cellStyle name="Normal 214 2 2 3" xfId="10581"/>
    <cellStyle name="Normal 214 2 2 4" xfId="7662"/>
    <cellStyle name="Normal 214 2 2 5" xfId="4776"/>
    <cellStyle name="Normal 214 2 3" xfId="5625"/>
    <cellStyle name="Normal 214 2 3 2" xfId="11431"/>
    <cellStyle name="Normal 214 2 3 3" xfId="8512"/>
    <cellStyle name="Normal 214 2 4" xfId="9961"/>
    <cellStyle name="Normal 214 2 5" xfId="7068"/>
    <cellStyle name="Normal 214 2 6" xfId="4182"/>
    <cellStyle name="Normal 214 3" xfId="2587"/>
    <cellStyle name="Normal 214 3 2" xfId="3393"/>
    <cellStyle name="Normal 214 3 2 2" xfId="6059"/>
    <cellStyle name="Normal 214 3 2 2 2" xfId="11865"/>
    <cellStyle name="Normal 214 3 2 2 3" xfId="8946"/>
    <cellStyle name="Normal 214 3 2 3" xfId="10401"/>
    <cellStyle name="Normal 214 3 2 4" xfId="7502"/>
    <cellStyle name="Normal 214 3 2 5" xfId="4616"/>
    <cellStyle name="Normal 214 3 3" xfId="5465"/>
    <cellStyle name="Normal 214 3 3 2" xfId="11271"/>
    <cellStyle name="Normal 214 3 3 3" xfId="8352"/>
    <cellStyle name="Normal 214 3 4" xfId="9801"/>
    <cellStyle name="Normal 214 3 5" xfId="6908"/>
    <cellStyle name="Normal 214 3 6" xfId="4022"/>
    <cellStyle name="Normal 214 4" xfId="3218"/>
    <cellStyle name="Normal 214 4 2" xfId="5884"/>
    <cellStyle name="Normal 214 4 2 2" xfId="11690"/>
    <cellStyle name="Normal 214 4 2 3" xfId="8771"/>
    <cellStyle name="Normal 214 4 3" xfId="10226"/>
    <cellStyle name="Normal 214 4 4" xfId="7327"/>
    <cellStyle name="Normal 214 4 5" xfId="4441"/>
    <cellStyle name="Normal 214 5" xfId="5056"/>
    <cellStyle name="Normal 214 5 2" xfId="6499"/>
    <cellStyle name="Normal 214 5 2 2" xfId="12306"/>
    <cellStyle name="Normal 214 5 2 3" xfId="9387"/>
    <cellStyle name="Normal 214 5 3" xfId="10862"/>
    <cellStyle name="Normal 214 5 4" xfId="7943"/>
    <cellStyle name="Normal 214 6" xfId="5290"/>
    <cellStyle name="Normal 214 6 2" xfId="11096"/>
    <cellStyle name="Normal 214 6 3" xfId="8177"/>
    <cellStyle name="Normal 214 7" xfId="9626"/>
    <cellStyle name="Normal 214 8" xfId="6733"/>
    <cellStyle name="Normal 214 9" xfId="3847"/>
    <cellStyle name="Normal 215" xfId="2414"/>
    <cellStyle name="Normal 215 2" xfId="2909"/>
    <cellStyle name="Normal 215 2 2" xfId="3574"/>
    <cellStyle name="Normal 215 2 2 2" xfId="6220"/>
    <cellStyle name="Normal 215 2 2 2 2" xfId="12026"/>
    <cellStyle name="Normal 215 2 2 2 3" xfId="9107"/>
    <cellStyle name="Normal 215 2 2 3" xfId="10582"/>
    <cellStyle name="Normal 215 2 2 4" xfId="7663"/>
    <cellStyle name="Normal 215 2 2 5" xfId="4777"/>
    <cellStyle name="Normal 215 2 3" xfId="5626"/>
    <cellStyle name="Normal 215 2 3 2" xfId="11432"/>
    <cellStyle name="Normal 215 2 3 3" xfId="8513"/>
    <cellStyle name="Normal 215 2 4" xfId="9962"/>
    <cellStyle name="Normal 215 2 5" xfId="7069"/>
    <cellStyle name="Normal 215 2 6" xfId="4183"/>
    <cellStyle name="Normal 215 3" xfId="2590"/>
    <cellStyle name="Normal 215 3 2" xfId="3396"/>
    <cellStyle name="Normal 215 3 2 2" xfId="6062"/>
    <cellStyle name="Normal 215 3 2 2 2" xfId="11868"/>
    <cellStyle name="Normal 215 3 2 2 3" xfId="8949"/>
    <cellStyle name="Normal 215 3 2 3" xfId="10404"/>
    <cellStyle name="Normal 215 3 2 4" xfId="7505"/>
    <cellStyle name="Normal 215 3 2 5" xfId="4619"/>
    <cellStyle name="Normal 215 3 3" xfId="5468"/>
    <cellStyle name="Normal 215 3 3 2" xfId="11274"/>
    <cellStyle name="Normal 215 3 3 3" xfId="8355"/>
    <cellStyle name="Normal 215 3 4" xfId="9804"/>
    <cellStyle name="Normal 215 3 5" xfId="6911"/>
    <cellStyle name="Normal 215 3 6" xfId="4025"/>
    <cellStyle name="Normal 215 4" xfId="3221"/>
    <cellStyle name="Normal 215 4 2" xfId="5887"/>
    <cellStyle name="Normal 215 4 2 2" xfId="11693"/>
    <cellStyle name="Normal 215 4 2 3" xfId="8774"/>
    <cellStyle name="Normal 215 4 3" xfId="10229"/>
    <cellStyle name="Normal 215 4 4" xfId="7330"/>
    <cellStyle name="Normal 215 4 5" xfId="4444"/>
    <cellStyle name="Normal 215 5" xfId="5057"/>
    <cellStyle name="Normal 215 5 2" xfId="6500"/>
    <cellStyle name="Normal 215 5 2 2" xfId="12307"/>
    <cellStyle name="Normal 215 5 2 3" xfId="9388"/>
    <cellStyle name="Normal 215 5 3" xfId="10863"/>
    <cellStyle name="Normal 215 5 4" xfId="7944"/>
    <cellStyle name="Normal 215 6" xfId="5293"/>
    <cellStyle name="Normal 215 6 2" xfId="11099"/>
    <cellStyle name="Normal 215 6 3" xfId="8180"/>
    <cellStyle name="Normal 215 7" xfId="9629"/>
    <cellStyle name="Normal 215 8" xfId="6736"/>
    <cellStyle name="Normal 215 9" xfId="3850"/>
    <cellStyle name="Normal 216" xfId="2389"/>
    <cellStyle name="Normal 216 2" xfId="2910"/>
    <cellStyle name="Normal 216 2 2" xfId="3575"/>
    <cellStyle name="Normal 216 2 2 2" xfId="6221"/>
    <cellStyle name="Normal 216 2 2 2 2" xfId="12027"/>
    <cellStyle name="Normal 216 2 2 2 3" xfId="9108"/>
    <cellStyle name="Normal 216 2 2 3" xfId="10583"/>
    <cellStyle name="Normal 216 2 2 4" xfId="7664"/>
    <cellStyle name="Normal 216 2 2 5" xfId="4778"/>
    <cellStyle name="Normal 216 2 3" xfId="5627"/>
    <cellStyle name="Normal 216 2 3 2" xfId="11433"/>
    <cellStyle name="Normal 216 2 3 3" xfId="8514"/>
    <cellStyle name="Normal 216 2 4" xfId="9963"/>
    <cellStyle name="Normal 216 2 5" xfId="7070"/>
    <cellStyle name="Normal 216 2 6" xfId="4184"/>
    <cellStyle name="Normal 216 3" xfId="2565"/>
    <cellStyle name="Normal 216 3 2" xfId="3371"/>
    <cellStyle name="Normal 216 3 2 2" xfId="6037"/>
    <cellStyle name="Normal 216 3 2 2 2" xfId="11843"/>
    <cellStyle name="Normal 216 3 2 2 3" xfId="8924"/>
    <cellStyle name="Normal 216 3 2 3" xfId="10379"/>
    <cellStyle name="Normal 216 3 2 4" xfId="7480"/>
    <cellStyle name="Normal 216 3 2 5" xfId="4594"/>
    <cellStyle name="Normal 216 3 3" xfId="5443"/>
    <cellStyle name="Normal 216 3 3 2" xfId="11249"/>
    <cellStyle name="Normal 216 3 3 3" xfId="8330"/>
    <cellStyle name="Normal 216 3 4" xfId="9779"/>
    <cellStyle name="Normal 216 3 5" xfId="6886"/>
    <cellStyle name="Normal 216 3 6" xfId="4000"/>
    <cellStyle name="Normal 216 4" xfId="3196"/>
    <cellStyle name="Normal 216 4 2" xfId="5862"/>
    <cellStyle name="Normal 216 4 2 2" xfId="11668"/>
    <cellStyle name="Normal 216 4 2 3" xfId="8749"/>
    <cellStyle name="Normal 216 4 3" xfId="10204"/>
    <cellStyle name="Normal 216 4 4" xfId="7305"/>
    <cellStyle name="Normal 216 4 5" xfId="4419"/>
    <cellStyle name="Normal 216 5" xfId="5058"/>
    <cellStyle name="Normal 216 5 2" xfId="6501"/>
    <cellStyle name="Normal 216 5 2 2" xfId="12308"/>
    <cellStyle name="Normal 216 5 2 3" xfId="9389"/>
    <cellStyle name="Normal 216 5 3" xfId="10864"/>
    <cellStyle name="Normal 216 5 4" xfId="7945"/>
    <cellStyle name="Normal 216 6" xfId="5268"/>
    <cellStyle name="Normal 216 6 2" xfId="11074"/>
    <cellStyle name="Normal 216 6 3" xfId="8155"/>
    <cellStyle name="Normal 216 7" xfId="9604"/>
    <cellStyle name="Normal 216 8" xfId="6711"/>
    <cellStyle name="Normal 216 9" xfId="3825"/>
    <cellStyle name="Normal 217" xfId="2390"/>
    <cellStyle name="Normal 217 2" xfId="2911"/>
    <cellStyle name="Normal 217 2 2" xfId="3576"/>
    <cellStyle name="Normal 217 2 2 2" xfId="6222"/>
    <cellStyle name="Normal 217 2 2 2 2" xfId="12028"/>
    <cellStyle name="Normal 217 2 2 2 3" xfId="9109"/>
    <cellStyle name="Normal 217 2 2 3" xfId="10584"/>
    <cellStyle name="Normal 217 2 2 4" xfId="7665"/>
    <cellStyle name="Normal 217 2 2 5" xfId="4779"/>
    <cellStyle name="Normal 217 2 3" xfId="5628"/>
    <cellStyle name="Normal 217 2 3 2" xfId="11434"/>
    <cellStyle name="Normal 217 2 3 3" xfId="8515"/>
    <cellStyle name="Normal 217 2 4" xfId="9964"/>
    <cellStyle name="Normal 217 2 5" xfId="7071"/>
    <cellStyle name="Normal 217 2 6" xfId="4185"/>
    <cellStyle name="Normal 217 3" xfId="2566"/>
    <cellStyle name="Normal 217 3 2" xfId="3372"/>
    <cellStyle name="Normal 217 3 2 2" xfId="6038"/>
    <cellStyle name="Normal 217 3 2 2 2" xfId="11844"/>
    <cellStyle name="Normal 217 3 2 2 3" xfId="8925"/>
    <cellStyle name="Normal 217 3 2 3" xfId="10380"/>
    <cellStyle name="Normal 217 3 2 4" xfId="7481"/>
    <cellStyle name="Normal 217 3 2 5" xfId="4595"/>
    <cellStyle name="Normal 217 3 3" xfId="5444"/>
    <cellStyle name="Normal 217 3 3 2" xfId="11250"/>
    <cellStyle name="Normal 217 3 3 3" xfId="8331"/>
    <cellStyle name="Normal 217 3 4" xfId="9780"/>
    <cellStyle name="Normal 217 3 5" xfId="6887"/>
    <cellStyle name="Normal 217 3 6" xfId="4001"/>
    <cellStyle name="Normal 217 4" xfId="3197"/>
    <cellStyle name="Normal 217 4 2" xfId="5863"/>
    <cellStyle name="Normal 217 4 2 2" xfId="11669"/>
    <cellStyle name="Normal 217 4 2 3" xfId="8750"/>
    <cellStyle name="Normal 217 4 3" xfId="10205"/>
    <cellStyle name="Normal 217 4 4" xfId="7306"/>
    <cellStyle name="Normal 217 4 5" xfId="4420"/>
    <cellStyle name="Normal 217 5" xfId="5059"/>
    <cellStyle name="Normal 217 5 2" xfId="6502"/>
    <cellStyle name="Normal 217 5 2 2" xfId="12309"/>
    <cellStyle name="Normal 217 5 2 3" xfId="9390"/>
    <cellStyle name="Normal 217 5 3" xfId="10865"/>
    <cellStyle name="Normal 217 5 4" xfId="7946"/>
    <cellStyle name="Normal 217 6" xfId="5269"/>
    <cellStyle name="Normal 217 6 2" xfId="11075"/>
    <cellStyle name="Normal 217 6 3" xfId="8156"/>
    <cellStyle name="Normal 217 7" xfId="9605"/>
    <cellStyle name="Normal 217 8" xfId="6712"/>
    <cellStyle name="Normal 217 9" xfId="3826"/>
    <cellStyle name="Normal 218" xfId="2402"/>
    <cellStyle name="Normal 218 2" xfId="2912"/>
    <cellStyle name="Normal 218 2 2" xfId="3577"/>
    <cellStyle name="Normal 218 2 2 2" xfId="6223"/>
    <cellStyle name="Normal 218 2 2 2 2" xfId="12029"/>
    <cellStyle name="Normal 218 2 2 2 3" xfId="9110"/>
    <cellStyle name="Normal 218 2 2 3" xfId="10585"/>
    <cellStyle name="Normal 218 2 2 4" xfId="7666"/>
    <cellStyle name="Normal 218 2 2 5" xfId="4780"/>
    <cellStyle name="Normal 218 2 3" xfId="5629"/>
    <cellStyle name="Normal 218 2 3 2" xfId="11435"/>
    <cellStyle name="Normal 218 2 3 3" xfId="8516"/>
    <cellStyle name="Normal 218 2 4" xfId="9965"/>
    <cellStyle name="Normal 218 2 5" xfId="7072"/>
    <cellStyle name="Normal 218 2 6" xfId="4186"/>
    <cellStyle name="Normal 218 3" xfId="2578"/>
    <cellStyle name="Normal 218 3 2" xfId="3384"/>
    <cellStyle name="Normal 218 3 2 2" xfId="6050"/>
    <cellStyle name="Normal 218 3 2 2 2" xfId="11856"/>
    <cellStyle name="Normal 218 3 2 2 3" xfId="8937"/>
    <cellStyle name="Normal 218 3 2 3" xfId="10392"/>
    <cellStyle name="Normal 218 3 2 4" xfId="7493"/>
    <cellStyle name="Normal 218 3 2 5" xfId="4607"/>
    <cellStyle name="Normal 218 3 3" xfId="5456"/>
    <cellStyle name="Normal 218 3 3 2" xfId="11262"/>
    <cellStyle name="Normal 218 3 3 3" xfId="8343"/>
    <cellStyle name="Normal 218 3 4" xfId="9792"/>
    <cellStyle name="Normal 218 3 5" xfId="6899"/>
    <cellStyle name="Normal 218 3 6" xfId="4013"/>
    <cellStyle name="Normal 218 4" xfId="3209"/>
    <cellStyle name="Normal 218 4 2" xfId="5875"/>
    <cellStyle name="Normal 218 4 2 2" xfId="11681"/>
    <cellStyle name="Normal 218 4 2 3" xfId="8762"/>
    <cellStyle name="Normal 218 4 3" xfId="10217"/>
    <cellStyle name="Normal 218 4 4" xfId="7318"/>
    <cellStyle name="Normal 218 4 5" xfId="4432"/>
    <cellStyle name="Normal 218 5" xfId="5060"/>
    <cellStyle name="Normal 218 5 2" xfId="6503"/>
    <cellStyle name="Normal 218 5 2 2" xfId="12310"/>
    <cellStyle name="Normal 218 5 2 3" xfId="9391"/>
    <cellStyle name="Normal 218 5 3" xfId="10866"/>
    <cellStyle name="Normal 218 5 4" xfId="7947"/>
    <cellStyle name="Normal 218 6" xfId="5281"/>
    <cellStyle name="Normal 218 6 2" xfId="11087"/>
    <cellStyle name="Normal 218 6 3" xfId="8168"/>
    <cellStyle name="Normal 218 7" xfId="9617"/>
    <cellStyle name="Normal 218 8" xfId="6724"/>
    <cellStyle name="Normal 218 9" xfId="3838"/>
    <cellStyle name="Normal 219" xfId="2387"/>
    <cellStyle name="Normal 219 2" xfId="2913"/>
    <cellStyle name="Normal 219 2 2" xfId="3578"/>
    <cellStyle name="Normal 219 2 2 2" xfId="6224"/>
    <cellStyle name="Normal 219 2 2 2 2" xfId="12030"/>
    <cellStyle name="Normal 219 2 2 2 3" xfId="9111"/>
    <cellStyle name="Normal 219 2 2 3" xfId="10586"/>
    <cellStyle name="Normal 219 2 2 4" xfId="7667"/>
    <cellStyle name="Normal 219 2 2 5" xfId="4781"/>
    <cellStyle name="Normal 219 2 3" xfId="5630"/>
    <cellStyle name="Normal 219 2 3 2" xfId="11436"/>
    <cellStyle name="Normal 219 2 3 3" xfId="8517"/>
    <cellStyle name="Normal 219 2 4" xfId="9966"/>
    <cellStyle name="Normal 219 2 5" xfId="7073"/>
    <cellStyle name="Normal 219 2 6" xfId="4187"/>
    <cellStyle name="Normal 219 3" xfId="2563"/>
    <cellStyle name="Normal 219 3 2" xfId="3369"/>
    <cellStyle name="Normal 219 3 2 2" xfId="6035"/>
    <cellStyle name="Normal 219 3 2 2 2" xfId="11841"/>
    <cellStyle name="Normal 219 3 2 2 3" xfId="8922"/>
    <cellStyle name="Normal 219 3 2 3" xfId="10377"/>
    <cellStyle name="Normal 219 3 2 4" xfId="7478"/>
    <cellStyle name="Normal 219 3 2 5" xfId="4592"/>
    <cellStyle name="Normal 219 3 3" xfId="5441"/>
    <cellStyle name="Normal 219 3 3 2" xfId="11247"/>
    <cellStyle name="Normal 219 3 3 3" xfId="8328"/>
    <cellStyle name="Normal 219 3 4" xfId="9777"/>
    <cellStyle name="Normal 219 3 5" xfId="6884"/>
    <cellStyle name="Normal 219 3 6" xfId="3998"/>
    <cellStyle name="Normal 219 4" xfId="3194"/>
    <cellStyle name="Normal 219 4 2" xfId="5860"/>
    <cellStyle name="Normal 219 4 2 2" xfId="11666"/>
    <cellStyle name="Normal 219 4 2 3" xfId="8747"/>
    <cellStyle name="Normal 219 4 3" xfId="10202"/>
    <cellStyle name="Normal 219 4 4" xfId="7303"/>
    <cellStyle name="Normal 219 4 5" xfId="4417"/>
    <cellStyle name="Normal 219 5" xfId="5061"/>
    <cellStyle name="Normal 219 5 2" xfId="6504"/>
    <cellStyle name="Normal 219 5 2 2" xfId="12311"/>
    <cellStyle name="Normal 219 5 2 3" xfId="9392"/>
    <cellStyle name="Normal 219 5 3" xfId="10867"/>
    <cellStyle name="Normal 219 5 4" xfId="7948"/>
    <cellStyle name="Normal 219 6" xfId="5266"/>
    <cellStyle name="Normal 219 6 2" xfId="11072"/>
    <cellStyle name="Normal 219 6 3" xfId="8153"/>
    <cellStyle name="Normal 219 7" xfId="9602"/>
    <cellStyle name="Normal 219 8" xfId="6709"/>
    <cellStyle name="Normal 219 9" xfId="3823"/>
    <cellStyle name="Normal 22" xfId="409"/>
    <cellStyle name="Normal 22 2" xfId="1181"/>
    <cellStyle name="Normal 22 2 2" xfId="2914"/>
    <cellStyle name="Normal 220" xfId="2915"/>
    <cellStyle name="Normal 220 2" xfId="3579"/>
    <cellStyle name="Normal 220 2 2" xfId="6225"/>
    <cellStyle name="Normal 220 2 2 2" xfId="12031"/>
    <cellStyle name="Normal 220 2 2 3" xfId="9112"/>
    <cellStyle name="Normal 220 2 3" xfId="10587"/>
    <cellStyle name="Normal 220 2 4" xfId="7668"/>
    <cellStyle name="Normal 220 2 5" xfId="4782"/>
    <cellStyle name="Normal 220 3" xfId="5062"/>
    <cellStyle name="Normal 220 3 2" xfId="6505"/>
    <cellStyle name="Normal 220 3 2 2" xfId="12312"/>
    <cellStyle name="Normal 220 3 2 3" xfId="9393"/>
    <cellStyle name="Normal 220 3 3" xfId="10868"/>
    <cellStyle name="Normal 220 3 4" xfId="7949"/>
    <cellStyle name="Normal 220 4" xfId="5631"/>
    <cellStyle name="Normal 220 4 2" xfId="11437"/>
    <cellStyle name="Normal 220 4 3" xfId="8518"/>
    <cellStyle name="Normal 220 5" xfId="9967"/>
    <cellStyle name="Normal 220 6" xfId="7074"/>
    <cellStyle name="Normal 220 7" xfId="4188"/>
    <cellStyle name="Normal 221" xfId="2916"/>
    <cellStyle name="Normal 221 2" xfId="3580"/>
    <cellStyle name="Normal 221 2 2" xfId="6226"/>
    <cellStyle name="Normal 221 2 2 2" xfId="12032"/>
    <cellStyle name="Normal 221 2 2 3" xfId="9113"/>
    <cellStyle name="Normal 221 2 3" xfId="10588"/>
    <cellStyle name="Normal 221 2 4" xfId="7669"/>
    <cellStyle name="Normal 221 2 5" xfId="4783"/>
    <cellStyle name="Normal 221 3" xfId="5063"/>
    <cellStyle name="Normal 221 3 2" xfId="6506"/>
    <cellStyle name="Normal 221 3 2 2" xfId="12313"/>
    <cellStyle name="Normal 221 3 2 3" xfId="9394"/>
    <cellStyle name="Normal 221 3 3" xfId="10869"/>
    <cellStyle name="Normal 221 3 4" xfId="7950"/>
    <cellStyle name="Normal 221 4" xfId="5632"/>
    <cellStyle name="Normal 221 4 2" xfId="11438"/>
    <cellStyle name="Normal 221 4 3" xfId="8519"/>
    <cellStyle name="Normal 221 5" xfId="9968"/>
    <cellStyle name="Normal 221 6" xfId="7075"/>
    <cellStyle name="Normal 221 7" xfId="4189"/>
    <cellStyle name="Normal 222" xfId="2917"/>
    <cellStyle name="Normal 222 2" xfId="3581"/>
    <cellStyle name="Normal 222 2 2" xfId="6227"/>
    <cellStyle name="Normal 222 2 2 2" xfId="12033"/>
    <cellStyle name="Normal 222 2 2 3" xfId="9114"/>
    <cellStyle name="Normal 222 2 3" xfId="10589"/>
    <cellStyle name="Normal 222 2 4" xfId="7670"/>
    <cellStyle name="Normal 222 2 5" xfId="4784"/>
    <cellStyle name="Normal 222 3" xfId="5064"/>
    <cellStyle name="Normal 222 3 2" xfId="6507"/>
    <cellStyle name="Normal 222 3 2 2" xfId="12314"/>
    <cellStyle name="Normal 222 3 2 3" xfId="9395"/>
    <cellStyle name="Normal 222 3 3" xfId="10870"/>
    <cellStyle name="Normal 222 3 4" xfId="7951"/>
    <cellStyle name="Normal 222 4" xfId="5633"/>
    <cellStyle name="Normal 222 4 2" xfId="11439"/>
    <cellStyle name="Normal 222 4 3" xfId="8520"/>
    <cellStyle name="Normal 222 5" xfId="9969"/>
    <cellStyle name="Normal 222 6" xfId="7076"/>
    <cellStyle name="Normal 222 7" xfId="4190"/>
    <cellStyle name="Normal 223" xfId="2918"/>
    <cellStyle name="Normal 223 2" xfId="3582"/>
    <cellStyle name="Normal 223 2 2" xfId="6228"/>
    <cellStyle name="Normal 223 2 2 2" xfId="12034"/>
    <cellStyle name="Normal 223 2 2 3" xfId="9115"/>
    <cellStyle name="Normal 223 2 3" xfId="10590"/>
    <cellStyle name="Normal 223 2 4" xfId="7671"/>
    <cellStyle name="Normal 223 2 5" xfId="4785"/>
    <cellStyle name="Normal 223 3" xfId="5065"/>
    <cellStyle name="Normal 223 3 2" xfId="6508"/>
    <cellStyle name="Normal 223 3 2 2" xfId="12315"/>
    <cellStyle name="Normal 223 3 2 3" xfId="9396"/>
    <cellStyle name="Normal 223 3 3" xfId="10871"/>
    <cellStyle name="Normal 223 3 4" xfId="7952"/>
    <cellStyle name="Normal 223 4" xfId="5634"/>
    <cellStyle name="Normal 223 4 2" xfId="11440"/>
    <cellStyle name="Normal 223 4 3" xfId="8521"/>
    <cellStyle name="Normal 223 5" xfId="9970"/>
    <cellStyle name="Normal 223 6" xfId="7077"/>
    <cellStyle name="Normal 223 7" xfId="4191"/>
    <cellStyle name="Normal 224" xfId="2919"/>
    <cellStyle name="Normal 224 2" xfId="3583"/>
    <cellStyle name="Normal 224 2 2" xfId="6229"/>
    <cellStyle name="Normal 224 2 2 2" xfId="12035"/>
    <cellStyle name="Normal 224 2 2 3" xfId="9116"/>
    <cellStyle name="Normal 224 2 3" xfId="10591"/>
    <cellStyle name="Normal 224 2 4" xfId="7672"/>
    <cellStyle name="Normal 224 2 5" xfId="4786"/>
    <cellStyle name="Normal 224 3" xfId="5066"/>
    <cellStyle name="Normal 224 3 2" xfId="6509"/>
    <cellStyle name="Normal 224 3 2 2" xfId="12316"/>
    <cellStyle name="Normal 224 3 2 3" xfId="9397"/>
    <cellStyle name="Normal 224 3 3" xfId="10872"/>
    <cellStyle name="Normal 224 3 4" xfId="7953"/>
    <cellStyle name="Normal 224 4" xfId="5635"/>
    <cellStyle name="Normal 224 4 2" xfId="11441"/>
    <cellStyle name="Normal 224 4 3" xfId="8522"/>
    <cellStyle name="Normal 224 5" xfId="9971"/>
    <cellStyle name="Normal 224 6" xfId="7078"/>
    <cellStyle name="Normal 224 7" xfId="4192"/>
    <cellStyle name="Normal 225" xfId="2920"/>
    <cellStyle name="Normal 225 2" xfId="3584"/>
    <cellStyle name="Normal 225 2 2" xfId="6230"/>
    <cellStyle name="Normal 225 2 2 2" xfId="12036"/>
    <cellStyle name="Normal 225 2 2 3" xfId="9117"/>
    <cellStyle name="Normal 225 2 3" xfId="10592"/>
    <cellStyle name="Normal 225 2 4" xfId="7673"/>
    <cellStyle name="Normal 225 2 5" xfId="4787"/>
    <cellStyle name="Normal 225 3" xfId="5067"/>
    <cellStyle name="Normal 225 3 2" xfId="6510"/>
    <cellStyle name="Normal 225 3 2 2" xfId="12317"/>
    <cellStyle name="Normal 225 3 2 3" xfId="9398"/>
    <cellStyle name="Normal 225 3 3" xfId="10873"/>
    <cellStyle name="Normal 225 3 4" xfId="7954"/>
    <cellStyle name="Normal 225 4" xfId="5636"/>
    <cellStyle name="Normal 225 4 2" xfId="11442"/>
    <cellStyle name="Normal 225 4 3" xfId="8523"/>
    <cellStyle name="Normal 225 5" xfId="9972"/>
    <cellStyle name="Normal 225 6" xfId="7079"/>
    <cellStyle name="Normal 225 7" xfId="4193"/>
    <cellStyle name="Normal 226" xfId="2921"/>
    <cellStyle name="Normal 226 2" xfId="3585"/>
    <cellStyle name="Normal 226 2 2" xfId="6231"/>
    <cellStyle name="Normal 226 2 2 2" xfId="12037"/>
    <cellStyle name="Normal 226 2 2 3" xfId="9118"/>
    <cellStyle name="Normal 226 2 3" xfId="10593"/>
    <cellStyle name="Normal 226 2 4" xfId="7674"/>
    <cellStyle name="Normal 226 2 5" xfId="4788"/>
    <cellStyle name="Normal 226 3" xfId="5068"/>
    <cellStyle name="Normal 226 3 2" xfId="6511"/>
    <cellStyle name="Normal 226 3 2 2" xfId="12318"/>
    <cellStyle name="Normal 226 3 2 3" xfId="9399"/>
    <cellStyle name="Normal 226 3 3" xfId="10874"/>
    <cellStyle name="Normal 226 3 4" xfId="7955"/>
    <cellStyle name="Normal 226 4" xfId="5637"/>
    <cellStyle name="Normal 226 4 2" xfId="11443"/>
    <cellStyle name="Normal 226 4 3" xfId="8524"/>
    <cellStyle name="Normal 226 5" xfId="9973"/>
    <cellStyle name="Normal 226 6" xfId="7080"/>
    <cellStyle name="Normal 226 7" xfId="4194"/>
    <cellStyle name="Normal 227" xfId="2922"/>
    <cellStyle name="Normal 227 2" xfId="3586"/>
    <cellStyle name="Normal 227 2 2" xfId="6232"/>
    <cellStyle name="Normal 227 2 2 2" xfId="12038"/>
    <cellStyle name="Normal 227 2 2 3" xfId="9119"/>
    <cellStyle name="Normal 227 2 3" xfId="10594"/>
    <cellStyle name="Normal 227 2 4" xfId="7675"/>
    <cellStyle name="Normal 227 2 5" xfId="4789"/>
    <cellStyle name="Normal 227 3" xfId="5069"/>
    <cellStyle name="Normal 227 3 2" xfId="6512"/>
    <cellStyle name="Normal 227 3 2 2" xfId="12319"/>
    <cellStyle name="Normal 227 3 2 3" xfId="9400"/>
    <cellStyle name="Normal 227 3 3" xfId="10875"/>
    <cellStyle name="Normal 227 3 4" xfId="7956"/>
    <cellStyle name="Normal 227 4" xfId="5638"/>
    <cellStyle name="Normal 227 4 2" xfId="11444"/>
    <cellStyle name="Normal 227 4 3" xfId="8525"/>
    <cellStyle name="Normal 227 5" xfId="9974"/>
    <cellStyle name="Normal 227 6" xfId="7081"/>
    <cellStyle name="Normal 227 7" xfId="4195"/>
    <cellStyle name="Normal 228" xfId="2923"/>
    <cellStyle name="Normal 228 2" xfId="3587"/>
    <cellStyle name="Normal 228 2 2" xfId="6233"/>
    <cellStyle name="Normal 228 2 2 2" xfId="12039"/>
    <cellStyle name="Normal 228 2 2 3" xfId="9120"/>
    <cellStyle name="Normal 228 2 3" xfId="10595"/>
    <cellStyle name="Normal 228 2 4" xfId="7676"/>
    <cellStyle name="Normal 228 2 5" xfId="4790"/>
    <cellStyle name="Normal 228 3" xfId="5070"/>
    <cellStyle name="Normal 228 3 2" xfId="6513"/>
    <cellStyle name="Normal 228 3 2 2" xfId="12320"/>
    <cellStyle name="Normal 228 3 2 3" xfId="9401"/>
    <cellStyle name="Normal 228 3 3" xfId="10876"/>
    <cellStyle name="Normal 228 3 4" xfId="7957"/>
    <cellStyle name="Normal 228 4" xfId="5639"/>
    <cellStyle name="Normal 228 4 2" xfId="11445"/>
    <cellStyle name="Normal 228 4 3" xfId="8526"/>
    <cellStyle name="Normal 228 5" xfId="9975"/>
    <cellStyle name="Normal 228 6" xfId="7082"/>
    <cellStyle name="Normal 228 7" xfId="4196"/>
    <cellStyle name="Normal 229" xfId="2924"/>
    <cellStyle name="Normal 229 2" xfId="3588"/>
    <cellStyle name="Normal 229 2 2" xfId="6234"/>
    <cellStyle name="Normal 229 2 2 2" xfId="12040"/>
    <cellStyle name="Normal 229 2 2 3" xfId="9121"/>
    <cellStyle name="Normal 229 2 3" xfId="10596"/>
    <cellStyle name="Normal 229 2 4" xfId="7677"/>
    <cellStyle name="Normal 229 2 5" xfId="4791"/>
    <cellStyle name="Normal 229 3" xfId="5071"/>
    <cellStyle name="Normal 229 3 2" xfId="6514"/>
    <cellStyle name="Normal 229 3 2 2" xfId="12321"/>
    <cellStyle name="Normal 229 3 2 3" xfId="9402"/>
    <cellStyle name="Normal 229 3 3" xfId="10877"/>
    <cellStyle name="Normal 229 3 4" xfId="7958"/>
    <cellStyle name="Normal 229 4" xfId="5640"/>
    <cellStyle name="Normal 229 4 2" xfId="11446"/>
    <cellStyle name="Normal 229 4 3" xfId="8527"/>
    <cellStyle name="Normal 229 5" xfId="9976"/>
    <cellStyle name="Normal 229 6" xfId="7083"/>
    <cellStyle name="Normal 229 7" xfId="4197"/>
    <cellStyle name="Normal 23" xfId="410"/>
    <cellStyle name="Normal 23 2" xfId="1182"/>
    <cellStyle name="Normal 23 2 2" xfId="2925"/>
    <cellStyle name="Normal 230" xfId="2926"/>
    <cellStyle name="Normal 230 2" xfId="3589"/>
    <cellStyle name="Normal 230 2 2" xfId="6235"/>
    <cellStyle name="Normal 230 2 2 2" xfId="12041"/>
    <cellStyle name="Normal 230 2 2 3" xfId="9122"/>
    <cellStyle name="Normal 230 2 3" xfId="10597"/>
    <cellStyle name="Normal 230 2 4" xfId="7678"/>
    <cellStyle name="Normal 230 2 5" xfId="4792"/>
    <cellStyle name="Normal 230 3" xfId="5072"/>
    <cellStyle name="Normal 230 3 2" xfId="6515"/>
    <cellStyle name="Normal 230 3 2 2" xfId="12322"/>
    <cellStyle name="Normal 230 3 2 3" xfId="9403"/>
    <cellStyle name="Normal 230 3 3" xfId="10878"/>
    <cellStyle name="Normal 230 3 4" xfId="7959"/>
    <cellStyle name="Normal 230 4" xfId="5641"/>
    <cellStyle name="Normal 230 4 2" xfId="11447"/>
    <cellStyle name="Normal 230 4 3" xfId="8528"/>
    <cellStyle name="Normal 230 5" xfId="9977"/>
    <cellStyle name="Normal 230 6" xfId="7084"/>
    <cellStyle name="Normal 230 7" xfId="4198"/>
    <cellStyle name="Normal 231" xfId="2927"/>
    <cellStyle name="Normal 231 2" xfId="3590"/>
    <cellStyle name="Normal 231 2 2" xfId="6236"/>
    <cellStyle name="Normal 231 2 2 2" xfId="12042"/>
    <cellStyle name="Normal 231 2 2 3" xfId="9123"/>
    <cellStyle name="Normal 231 2 3" xfId="10598"/>
    <cellStyle name="Normal 231 2 4" xfId="7679"/>
    <cellStyle name="Normal 231 2 5" xfId="4793"/>
    <cellStyle name="Normal 231 3" xfId="5073"/>
    <cellStyle name="Normal 231 3 2" xfId="6516"/>
    <cellStyle name="Normal 231 3 2 2" xfId="12323"/>
    <cellStyle name="Normal 231 3 2 3" xfId="9404"/>
    <cellStyle name="Normal 231 3 3" xfId="10879"/>
    <cellStyle name="Normal 231 3 4" xfId="7960"/>
    <cellStyle name="Normal 231 4" xfId="5642"/>
    <cellStyle name="Normal 231 4 2" xfId="11448"/>
    <cellStyle name="Normal 231 4 3" xfId="8529"/>
    <cellStyle name="Normal 231 5" xfId="9978"/>
    <cellStyle name="Normal 231 6" xfId="7085"/>
    <cellStyle name="Normal 231 7" xfId="4199"/>
    <cellStyle name="Normal 232" xfId="2928"/>
    <cellStyle name="Normal 232 2" xfId="3591"/>
    <cellStyle name="Normal 232 2 2" xfId="6237"/>
    <cellStyle name="Normal 232 2 2 2" xfId="12043"/>
    <cellStyle name="Normal 232 2 2 3" xfId="9124"/>
    <cellStyle name="Normal 232 2 3" xfId="10599"/>
    <cellStyle name="Normal 232 2 4" xfId="7680"/>
    <cellStyle name="Normal 232 2 5" xfId="4794"/>
    <cellStyle name="Normal 232 3" xfId="5074"/>
    <cellStyle name="Normal 232 3 2" xfId="6517"/>
    <cellStyle name="Normal 232 3 2 2" xfId="12324"/>
    <cellStyle name="Normal 232 3 2 3" xfId="9405"/>
    <cellStyle name="Normal 232 3 3" xfId="10880"/>
    <cellStyle name="Normal 232 3 4" xfId="7961"/>
    <cellStyle name="Normal 232 4" xfId="5643"/>
    <cellStyle name="Normal 232 4 2" xfId="11449"/>
    <cellStyle name="Normal 232 4 3" xfId="8530"/>
    <cellStyle name="Normal 232 5" xfId="9979"/>
    <cellStyle name="Normal 232 6" xfId="7086"/>
    <cellStyle name="Normal 232 7" xfId="4200"/>
    <cellStyle name="Normal 233" xfId="2929"/>
    <cellStyle name="Normal 233 2" xfId="3592"/>
    <cellStyle name="Normal 233 2 2" xfId="6238"/>
    <cellStyle name="Normal 233 2 2 2" xfId="12044"/>
    <cellStyle name="Normal 233 2 2 3" xfId="9125"/>
    <cellStyle name="Normal 233 2 3" xfId="10600"/>
    <cellStyle name="Normal 233 2 4" xfId="7681"/>
    <cellStyle name="Normal 233 2 5" xfId="4795"/>
    <cellStyle name="Normal 233 3" xfId="5075"/>
    <cellStyle name="Normal 233 3 2" xfId="6518"/>
    <cellStyle name="Normal 233 3 2 2" xfId="12325"/>
    <cellStyle name="Normal 233 3 2 3" xfId="9406"/>
    <cellStyle name="Normal 233 3 3" xfId="10881"/>
    <cellStyle name="Normal 233 3 4" xfId="7962"/>
    <cellStyle name="Normal 233 4" xfId="5644"/>
    <cellStyle name="Normal 233 4 2" xfId="11450"/>
    <cellStyle name="Normal 233 4 3" xfId="8531"/>
    <cellStyle name="Normal 233 5" xfId="9980"/>
    <cellStyle name="Normal 233 6" xfId="7087"/>
    <cellStyle name="Normal 233 7" xfId="4201"/>
    <cellStyle name="Normal 234" xfId="2930"/>
    <cellStyle name="Normal 234 2" xfId="3593"/>
    <cellStyle name="Normal 234 2 2" xfId="6239"/>
    <cellStyle name="Normal 234 2 2 2" xfId="12045"/>
    <cellStyle name="Normal 234 2 2 3" xfId="9126"/>
    <cellStyle name="Normal 234 2 3" xfId="10601"/>
    <cellStyle name="Normal 234 2 4" xfId="7682"/>
    <cellStyle name="Normal 234 2 5" xfId="4796"/>
    <cellStyle name="Normal 234 3" xfId="5076"/>
    <cellStyle name="Normal 234 3 2" xfId="6519"/>
    <cellStyle name="Normal 234 3 2 2" xfId="12326"/>
    <cellStyle name="Normal 234 3 2 3" xfId="9407"/>
    <cellStyle name="Normal 234 3 3" xfId="10882"/>
    <cellStyle name="Normal 234 3 4" xfId="7963"/>
    <cellStyle name="Normal 234 4" xfId="5645"/>
    <cellStyle name="Normal 234 4 2" xfId="11451"/>
    <cellStyle name="Normal 234 4 3" xfId="8532"/>
    <cellStyle name="Normal 234 5" xfId="9981"/>
    <cellStyle name="Normal 234 6" xfId="7088"/>
    <cellStyle name="Normal 234 7" xfId="4202"/>
    <cellStyle name="Normal 235" xfId="3019"/>
    <cellStyle name="Normal 235 2" xfId="3635"/>
    <cellStyle name="Normal 235 2 2" xfId="6281"/>
    <cellStyle name="Normal 235 2 2 2" xfId="12087"/>
    <cellStyle name="Normal 235 2 2 3" xfId="9168"/>
    <cellStyle name="Normal 235 2 3" xfId="10643"/>
    <cellStyle name="Normal 235 2 4" xfId="7724"/>
    <cellStyle name="Normal 235 2 5" xfId="4838"/>
    <cellStyle name="Normal 235 3" xfId="5687"/>
    <cellStyle name="Normal 235 3 2" xfId="11493"/>
    <cellStyle name="Normal 235 3 3" xfId="8574"/>
    <cellStyle name="Normal 235 4" xfId="10025"/>
    <cellStyle name="Normal 235 5" xfId="7130"/>
    <cellStyle name="Normal 235 6" xfId="4244"/>
    <cellStyle name="Normal 236" xfId="3020"/>
    <cellStyle name="Normal 236 2" xfId="3636"/>
    <cellStyle name="Normal 236 2 2" xfId="6282"/>
    <cellStyle name="Normal 236 2 2 2" xfId="12088"/>
    <cellStyle name="Normal 236 2 2 3" xfId="9169"/>
    <cellStyle name="Normal 236 2 3" xfId="10644"/>
    <cellStyle name="Normal 236 2 4" xfId="7725"/>
    <cellStyle name="Normal 236 2 5" xfId="4839"/>
    <cellStyle name="Normal 236 3" xfId="5688"/>
    <cellStyle name="Normal 236 3 2" xfId="11494"/>
    <cellStyle name="Normal 236 3 3" xfId="8575"/>
    <cellStyle name="Normal 236 4" xfId="10026"/>
    <cellStyle name="Normal 236 5" xfId="7131"/>
    <cellStyle name="Normal 236 6" xfId="4245"/>
    <cellStyle name="Normal 237" xfId="3023"/>
    <cellStyle name="Normal 237 2" xfId="3639"/>
    <cellStyle name="Normal 237 2 2" xfId="6285"/>
    <cellStyle name="Normal 237 2 2 2" xfId="12091"/>
    <cellStyle name="Normal 237 2 2 3" xfId="9172"/>
    <cellStyle name="Normal 237 2 3" xfId="10647"/>
    <cellStyle name="Normal 237 2 4" xfId="7728"/>
    <cellStyle name="Normal 237 2 5" xfId="4842"/>
    <cellStyle name="Normal 237 3" xfId="5691"/>
    <cellStyle name="Normal 237 3 2" xfId="11497"/>
    <cellStyle name="Normal 237 3 3" xfId="8578"/>
    <cellStyle name="Normal 237 4" xfId="10029"/>
    <cellStyle name="Normal 237 5" xfId="7134"/>
    <cellStyle name="Normal 237 6" xfId="4248"/>
    <cellStyle name="Normal 238" xfId="3026"/>
    <cellStyle name="Normal 238 2" xfId="3642"/>
    <cellStyle name="Normal 238 2 2" xfId="6288"/>
    <cellStyle name="Normal 238 2 2 2" xfId="12094"/>
    <cellStyle name="Normal 238 2 2 3" xfId="9175"/>
    <cellStyle name="Normal 238 2 3" xfId="10650"/>
    <cellStyle name="Normal 238 2 4" xfId="7731"/>
    <cellStyle name="Normal 238 2 5" xfId="4845"/>
    <cellStyle name="Normal 238 3" xfId="5694"/>
    <cellStyle name="Normal 238 3 2" xfId="11500"/>
    <cellStyle name="Normal 238 3 3" xfId="8581"/>
    <cellStyle name="Normal 238 4" xfId="10032"/>
    <cellStyle name="Normal 238 5" xfId="7137"/>
    <cellStyle name="Normal 238 6" xfId="4251"/>
    <cellStyle name="Normal 239" xfId="3030"/>
    <cellStyle name="Normal 239 2" xfId="3646"/>
    <cellStyle name="Normal 239 2 2" xfId="6292"/>
    <cellStyle name="Normal 239 2 2 2" xfId="12098"/>
    <cellStyle name="Normal 239 2 2 3" xfId="9179"/>
    <cellStyle name="Normal 239 2 3" xfId="10654"/>
    <cellStyle name="Normal 239 2 4" xfId="7735"/>
    <cellStyle name="Normal 239 2 5" xfId="4849"/>
    <cellStyle name="Normal 239 3" xfId="5698"/>
    <cellStyle name="Normal 239 3 2" xfId="11504"/>
    <cellStyle name="Normal 239 3 3" xfId="8585"/>
    <cellStyle name="Normal 239 4" xfId="10036"/>
    <cellStyle name="Normal 239 5" xfId="7141"/>
    <cellStyle name="Normal 239 6" xfId="4255"/>
    <cellStyle name="Normal 24" xfId="411"/>
    <cellStyle name="Normal 24 2" xfId="1183"/>
    <cellStyle name="Normal 24 2 2" xfId="2931"/>
    <cellStyle name="Normal 240" xfId="3031"/>
    <cellStyle name="Normal 240 2" xfId="3647"/>
    <cellStyle name="Normal 240 2 2" xfId="6293"/>
    <cellStyle name="Normal 240 2 2 2" xfId="12099"/>
    <cellStyle name="Normal 240 2 2 3" xfId="9180"/>
    <cellStyle name="Normal 240 2 3" xfId="10655"/>
    <cellStyle name="Normal 240 2 4" xfId="7736"/>
    <cellStyle name="Normal 240 2 5" xfId="4850"/>
    <cellStyle name="Normal 240 3" xfId="5699"/>
    <cellStyle name="Normal 240 3 2" xfId="11505"/>
    <cellStyle name="Normal 240 3 3" xfId="8586"/>
    <cellStyle name="Normal 240 4" xfId="10037"/>
    <cellStyle name="Normal 240 5" xfId="7142"/>
    <cellStyle name="Normal 240 6" xfId="4256"/>
    <cellStyle name="Normal 241" xfId="3661"/>
    <cellStyle name="Normal 241 2" xfId="6307"/>
    <cellStyle name="Normal 241 2 2" xfId="12113"/>
    <cellStyle name="Normal 241 2 3" xfId="9194"/>
    <cellStyle name="Normal 241 3" xfId="10669"/>
    <cellStyle name="Normal 241 4" xfId="7750"/>
    <cellStyle name="Normal 241 5" xfId="4864"/>
    <cellStyle name="Normal 242" xfId="3675"/>
    <cellStyle name="Normal 242 2" xfId="6310"/>
    <cellStyle name="Normal 242 2 2" xfId="12116"/>
    <cellStyle name="Normal 242 2 3" xfId="9197"/>
    <cellStyle name="Normal 242 3" xfId="10672"/>
    <cellStyle name="Normal 242 4" xfId="7753"/>
    <cellStyle name="Normal 243" xfId="4865"/>
    <cellStyle name="Normal 243 2" xfId="6308"/>
    <cellStyle name="Normal 243 2 2" xfId="12114"/>
    <cellStyle name="Normal 243 2 3" xfId="9195"/>
    <cellStyle name="Normal 243 3" xfId="10670"/>
    <cellStyle name="Normal 243 4" xfId="7751"/>
    <cellStyle name="Normal 244" xfId="4866"/>
    <cellStyle name="Normal 244 2" xfId="6309"/>
    <cellStyle name="Normal 244 2 2" xfId="12115"/>
    <cellStyle name="Normal 244 2 3" xfId="9196"/>
    <cellStyle name="Normal 244 3" xfId="10671"/>
    <cellStyle name="Normal 244 4" xfId="7752"/>
    <cellStyle name="Normal 245" xfId="4879"/>
    <cellStyle name="Normal 245 2" xfId="6323"/>
    <cellStyle name="Normal 245 2 2" xfId="12129"/>
    <cellStyle name="Normal 245 2 3" xfId="9210"/>
    <cellStyle name="Normal 245 3" xfId="10685"/>
    <cellStyle name="Normal 245 4" xfId="7766"/>
    <cellStyle name="Normal 246" xfId="4882"/>
    <cellStyle name="Normal 247" xfId="4883"/>
    <cellStyle name="Normal 247 2" xfId="6326"/>
    <cellStyle name="Normal 247 2 2" xfId="12132"/>
    <cellStyle name="Normal 247 2 3" xfId="9213"/>
    <cellStyle name="Normal 247 3" xfId="10688"/>
    <cellStyle name="Normal 247 4" xfId="7769"/>
    <cellStyle name="Normal 248" xfId="4897"/>
    <cellStyle name="Normal 248 2" xfId="6340"/>
    <cellStyle name="Normal 248 2 2" xfId="12147"/>
    <cellStyle name="Normal 248 2 3" xfId="9228"/>
    <cellStyle name="Normal 248 3" xfId="10703"/>
    <cellStyle name="Normal 248 4" xfId="7784"/>
    <cellStyle name="Normal 249" xfId="5118"/>
    <cellStyle name="Normal 249 2" xfId="6561"/>
    <cellStyle name="Normal 249 2 2" xfId="12368"/>
    <cellStyle name="Normal 249 2 3" xfId="9449"/>
    <cellStyle name="Normal 249 3" xfId="10924"/>
    <cellStyle name="Normal 249 4" xfId="8005"/>
    <cellStyle name="Normal 249 5" xfId="12491"/>
    <cellStyle name="Normal 25" xfId="412"/>
    <cellStyle name="Normal 25 2" xfId="1184"/>
    <cellStyle name="Normal 25 2 2" xfId="2932"/>
    <cellStyle name="Normal 250" xfId="12392"/>
    <cellStyle name="Normal 251" xfId="12394"/>
    <cellStyle name="Normal 252" xfId="12393"/>
    <cellStyle name="Normal 253" xfId="12408"/>
    <cellStyle name="Normal 254" xfId="12411"/>
    <cellStyle name="Normal 255" xfId="12409"/>
    <cellStyle name="Normal 256" xfId="12410"/>
    <cellStyle name="Normal 257" xfId="12425"/>
    <cellStyle name="Normal 258" xfId="12439"/>
    <cellStyle name="Normal 259" xfId="12442"/>
    <cellStyle name="Normal 26" xfId="413"/>
    <cellStyle name="Normal 26 2" xfId="2933"/>
    <cellStyle name="Normal 260" xfId="12440"/>
    <cellStyle name="Normal 261" xfId="12441"/>
    <cellStyle name="Normal 262" xfId="12456"/>
    <cellStyle name="Normal 263" xfId="12462"/>
    <cellStyle name="Normal 264" xfId="12459"/>
    <cellStyle name="Normal 265" xfId="12460"/>
    <cellStyle name="Normal 266" xfId="12471"/>
    <cellStyle name="Normal 267" xfId="12458"/>
    <cellStyle name="Normal 268" xfId="12457"/>
    <cellStyle name="Normal 269" xfId="12476"/>
    <cellStyle name="Normal 27" xfId="414"/>
    <cellStyle name="Normal 27 2" xfId="2934"/>
    <cellStyle name="Normal 270" xfId="12490"/>
    <cellStyle name="Normal 271" xfId="12514"/>
    <cellStyle name="Normal 272" xfId="1708"/>
    <cellStyle name="Normal 28" xfId="415"/>
    <cellStyle name="Normal 28 2" xfId="2935"/>
    <cellStyle name="Normal 29" xfId="416"/>
    <cellStyle name="Normal 29 2" xfId="2936"/>
    <cellStyle name="Normal 3" xfId="110"/>
    <cellStyle name="Normal 3 2" xfId="417"/>
    <cellStyle name="Normal 3 2 2" xfId="1185"/>
    <cellStyle name="Normal 3 2 2 10" xfId="2937"/>
    <cellStyle name="Normal 3 2 2 11" xfId="1896"/>
    <cellStyle name="Normal 3 2 2 2" xfId="1186"/>
    <cellStyle name="Normal 3 2 2 2 2" xfId="3595"/>
    <cellStyle name="Normal 3 2 2 2 2 2" xfId="6241"/>
    <cellStyle name="Normal 3 2 2 2 2 2 2" xfId="12047"/>
    <cellStyle name="Normal 3 2 2 2 2 2 3" xfId="9128"/>
    <cellStyle name="Normal 3 2 2 2 2 3" xfId="10603"/>
    <cellStyle name="Normal 3 2 2 2 2 4" xfId="7684"/>
    <cellStyle name="Normal 3 2 2 2 2 5" xfId="4798"/>
    <cellStyle name="Normal 3 2 2 2 3" xfId="5078"/>
    <cellStyle name="Normal 3 2 2 2 3 2" xfId="6521"/>
    <cellStyle name="Normal 3 2 2 2 3 2 2" xfId="12328"/>
    <cellStyle name="Normal 3 2 2 2 3 2 3" xfId="9409"/>
    <cellStyle name="Normal 3 2 2 2 3 3" xfId="10884"/>
    <cellStyle name="Normal 3 2 2 2 3 4" xfId="7965"/>
    <cellStyle name="Normal 3 2 2 2 4" xfId="5647"/>
    <cellStyle name="Normal 3 2 2 2 4 2" xfId="11453"/>
    <cellStyle name="Normal 3 2 2 2 4 3" xfId="8534"/>
    <cellStyle name="Normal 3 2 2 2 5" xfId="9983"/>
    <cellStyle name="Normal 3 2 2 2 6" xfId="7090"/>
    <cellStyle name="Normal 3 2 2 2 7" xfId="4204"/>
    <cellStyle name="Normal 3 2 2 3" xfId="3594"/>
    <cellStyle name="Normal 3 2 2 3 2" xfId="6240"/>
    <cellStyle name="Normal 3 2 2 3 2 2" xfId="12046"/>
    <cellStyle name="Normal 3 2 2 3 2 3" xfId="9127"/>
    <cellStyle name="Normal 3 2 2 3 3" xfId="10602"/>
    <cellStyle name="Normal 3 2 2 3 4" xfId="7683"/>
    <cellStyle name="Normal 3 2 2 3 5" xfId="4797"/>
    <cellStyle name="Normal 3 2 2 4" xfId="5077"/>
    <cellStyle name="Normal 3 2 2 4 2" xfId="6520"/>
    <cellStyle name="Normal 3 2 2 4 2 2" xfId="12327"/>
    <cellStyle name="Normal 3 2 2 4 2 3" xfId="9408"/>
    <cellStyle name="Normal 3 2 2 4 3" xfId="10883"/>
    <cellStyle name="Normal 3 2 2 4 4" xfId="7964"/>
    <cellStyle name="Normal 3 2 2 5" xfId="5646"/>
    <cellStyle name="Normal 3 2 2 5 2" xfId="11452"/>
    <cellStyle name="Normal 3 2 2 5 3" xfId="8533"/>
    <cellStyle name="Normal 3 2 2 6" xfId="9982"/>
    <cellStyle name="Normal 3 2 2 7" xfId="7089"/>
    <cellStyle name="Normal 3 2 2 8" xfId="4203"/>
    <cellStyle name="Normal 3 2 2 9" xfId="12600"/>
    <cellStyle name="Normal 3 2 3" xfId="1187"/>
    <cellStyle name="Normal 3 2 3 2" xfId="3596"/>
    <cellStyle name="Normal 3 2 3 2 2" xfId="6242"/>
    <cellStyle name="Normal 3 2 3 2 2 2" xfId="12048"/>
    <cellStyle name="Normal 3 2 3 2 2 3" xfId="9129"/>
    <cellStyle name="Normal 3 2 3 2 3" xfId="10604"/>
    <cellStyle name="Normal 3 2 3 2 4" xfId="7685"/>
    <cellStyle name="Normal 3 2 3 2 5" xfId="4799"/>
    <cellStyle name="Normal 3 2 3 3" xfId="5079"/>
    <cellStyle name="Normal 3 2 3 3 2" xfId="6522"/>
    <cellStyle name="Normal 3 2 3 3 2 2" xfId="12329"/>
    <cellStyle name="Normal 3 2 3 3 2 3" xfId="9410"/>
    <cellStyle name="Normal 3 2 3 3 3" xfId="10885"/>
    <cellStyle name="Normal 3 2 3 3 4" xfId="7966"/>
    <cellStyle name="Normal 3 2 3 4" xfId="5648"/>
    <cellStyle name="Normal 3 2 3 4 2" xfId="11454"/>
    <cellStyle name="Normal 3 2 3 4 3" xfId="8535"/>
    <cellStyle name="Normal 3 2 3 5" xfId="9984"/>
    <cellStyle name="Normal 3 2 3 6" xfId="7091"/>
    <cellStyle name="Normal 3 2 3 7" xfId="4205"/>
    <cellStyle name="Normal 3 2 4" xfId="1188"/>
    <cellStyle name="Normal 3 2 4 2" xfId="3597"/>
    <cellStyle name="Normal 3 2 4 2 2" xfId="6243"/>
    <cellStyle name="Normal 3 2 4 2 2 2" xfId="12049"/>
    <cellStyle name="Normal 3 2 4 2 2 3" xfId="9130"/>
    <cellStyle name="Normal 3 2 4 2 3" xfId="10605"/>
    <cellStyle name="Normal 3 2 4 2 4" xfId="7686"/>
    <cellStyle name="Normal 3 2 4 2 5" xfId="4800"/>
    <cellStyle name="Normal 3 2 4 3" xfId="5080"/>
    <cellStyle name="Normal 3 2 4 3 2" xfId="6523"/>
    <cellStyle name="Normal 3 2 4 3 2 2" xfId="12330"/>
    <cellStyle name="Normal 3 2 4 3 2 3" xfId="9411"/>
    <cellStyle name="Normal 3 2 4 3 3" xfId="10886"/>
    <cellStyle name="Normal 3 2 4 3 4" xfId="7967"/>
    <cellStyle name="Normal 3 2 4 4" xfId="5649"/>
    <cellStyle name="Normal 3 2 4 4 2" xfId="11455"/>
    <cellStyle name="Normal 3 2 4 4 3" xfId="8536"/>
    <cellStyle name="Normal 3 2 4 5" xfId="9985"/>
    <cellStyle name="Normal 3 2 4 6" xfId="7092"/>
    <cellStyle name="Normal 3 2 4 7" xfId="4206"/>
    <cellStyle name="Normal 3 2 5" xfId="1189"/>
    <cellStyle name="Normal 3 3" xfId="1190"/>
    <cellStyle name="Normal 3 3 10" xfId="3695"/>
    <cellStyle name="Normal 3 3 11" xfId="12599"/>
    <cellStyle name="Normal 3 3 12" xfId="2255"/>
    <cellStyle name="Normal 3 3 2" xfId="1191"/>
    <cellStyle name="Normal 3 3 2 2" xfId="2132"/>
    <cellStyle name="Normal 3 3 2 3" xfId="2939"/>
    <cellStyle name="Normal 3 3 3" xfId="1192"/>
    <cellStyle name="Normal 3 3 3 2" xfId="3598"/>
    <cellStyle name="Normal 3 3 3 2 2" xfId="6244"/>
    <cellStyle name="Normal 3 3 3 2 2 2" xfId="12050"/>
    <cellStyle name="Normal 3 3 3 2 2 3" xfId="9131"/>
    <cellStyle name="Normal 3 3 3 2 3" xfId="10606"/>
    <cellStyle name="Normal 3 3 3 2 4" xfId="7687"/>
    <cellStyle name="Normal 3 3 3 2 5" xfId="4801"/>
    <cellStyle name="Normal 3 3 3 3" xfId="5650"/>
    <cellStyle name="Normal 3 3 3 3 2" xfId="11456"/>
    <cellStyle name="Normal 3 3 3 3 3" xfId="8537"/>
    <cellStyle name="Normal 3 3 3 4" xfId="9986"/>
    <cellStyle name="Normal 3 3 3 5" xfId="7093"/>
    <cellStyle name="Normal 3 3 3 6" xfId="4207"/>
    <cellStyle name="Normal 3 3 3 7" xfId="2938"/>
    <cellStyle name="Normal 3 3 4" xfId="2435"/>
    <cellStyle name="Normal 3 3 4 2" xfId="3241"/>
    <cellStyle name="Normal 3 3 4 2 2" xfId="5907"/>
    <cellStyle name="Normal 3 3 4 2 2 2" xfId="11713"/>
    <cellStyle name="Normal 3 3 4 2 2 3" xfId="8794"/>
    <cellStyle name="Normal 3 3 4 2 3" xfId="10249"/>
    <cellStyle name="Normal 3 3 4 2 4" xfId="7350"/>
    <cellStyle name="Normal 3 3 4 2 5" xfId="4464"/>
    <cellStyle name="Normal 3 3 4 3" xfId="5313"/>
    <cellStyle name="Normal 3 3 4 3 2" xfId="11119"/>
    <cellStyle name="Normal 3 3 4 3 3" xfId="8200"/>
    <cellStyle name="Normal 3 3 4 4" xfId="9649"/>
    <cellStyle name="Normal 3 3 4 5" xfId="6756"/>
    <cellStyle name="Normal 3 3 4 6" xfId="3870"/>
    <cellStyle name="Normal 3 3 5" xfId="3066"/>
    <cellStyle name="Normal 3 3 5 2" xfId="5732"/>
    <cellStyle name="Normal 3 3 5 2 2" xfId="11538"/>
    <cellStyle name="Normal 3 3 5 2 3" xfId="8619"/>
    <cellStyle name="Normal 3 3 5 3" xfId="10074"/>
    <cellStyle name="Normal 3 3 5 4" xfId="7175"/>
    <cellStyle name="Normal 3 3 5 5" xfId="4289"/>
    <cellStyle name="Normal 3 3 6" xfId="5081"/>
    <cellStyle name="Normal 3 3 6 2" xfId="6524"/>
    <cellStyle name="Normal 3 3 6 2 2" xfId="12331"/>
    <cellStyle name="Normal 3 3 6 2 3" xfId="9412"/>
    <cellStyle name="Normal 3 3 6 3" xfId="10887"/>
    <cellStyle name="Normal 3 3 6 4" xfId="7968"/>
    <cellStyle name="Normal 3 3 7" xfId="5138"/>
    <cellStyle name="Normal 3 3 7 2" xfId="10944"/>
    <cellStyle name="Normal 3 3 7 3" xfId="8025"/>
    <cellStyle name="Normal 3 3 8" xfId="9469"/>
    <cellStyle name="Normal 3 3 9" xfId="6581"/>
    <cellStyle name="Normal 3 4" xfId="1193"/>
    <cellStyle name="Normal 3 4 2" xfId="1194"/>
    <cellStyle name="Normal 3 4 3" xfId="1195"/>
    <cellStyle name="Normal 3 5" xfId="1196"/>
    <cellStyle name="Normal 3 5 2" xfId="1197"/>
    <cellStyle name="Normal 3 6" xfId="1198"/>
    <cellStyle name="Normal 3 7" xfId="1199"/>
    <cellStyle name="Normal 3 8" xfId="1683"/>
    <cellStyle name="Normal 3_ITC-Great Plains Heintz 6-24-08a" xfId="1897"/>
    <cellStyle name="Normal 30" xfId="418"/>
    <cellStyle name="Normal 30 2" xfId="2940"/>
    <cellStyle name="Normal 31" xfId="419"/>
    <cellStyle name="Normal 31 2" xfId="2941"/>
    <cellStyle name="Normal 32" xfId="420"/>
    <cellStyle name="Normal 32 2" xfId="2942"/>
    <cellStyle name="Normal 33" xfId="421"/>
    <cellStyle name="Normal 33 10" xfId="3696"/>
    <cellStyle name="Normal 33 11" xfId="2256"/>
    <cellStyle name="Normal 33 2" xfId="518"/>
    <cellStyle name="Normal 33 2 2" xfId="573"/>
    <cellStyle name="Normal 33 2 3" xfId="1753"/>
    <cellStyle name="Normal 33 2 4" xfId="2133"/>
    <cellStyle name="Normal 33 2 5" xfId="2944"/>
    <cellStyle name="Normal 33 3" xfId="528"/>
    <cellStyle name="Normal 33 3 2" xfId="583"/>
    <cellStyle name="Normal 33 3 2 2" xfId="6245"/>
    <cellStyle name="Normal 33 3 2 2 2" xfId="12051"/>
    <cellStyle name="Normal 33 3 2 2 3" xfId="9132"/>
    <cellStyle name="Normal 33 3 2 3" xfId="10607"/>
    <cellStyle name="Normal 33 3 2 4" xfId="7688"/>
    <cellStyle name="Normal 33 3 2 5" xfId="4802"/>
    <cellStyle name="Normal 33 3 2 6" xfId="3599"/>
    <cellStyle name="Normal 33 3 3" xfId="5651"/>
    <cellStyle name="Normal 33 3 3 2" xfId="11457"/>
    <cellStyle name="Normal 33 3 3 3" xfId="8538"/>
    <cellStyle name="Normal 33 3 4" xfId="9987"/>
    <cellStyle name="Normal 33 3 5" xfId="7094"/>
    <cellStyle name="Normal 33 3 6" xfId="4208"/>
    <cellStyle name="Normal 33 3 7" xfId="2943"/>
    <cellStyle name="Normal 33 4" xfId="538"/>
    <cellStyle name="Normal 33 4 2" xfId="593"/>
    <cellStyle name="Normal 33 4 2 2" xfId="5908"/>
    <cellStyle name="Normal 33 4 2 2 2" xfId="11714"/>
    <cellStyle name="Normal 33 4 2 2 3" xfId="8795"/>
    <cellStyle name="Normal 33 4 2 3" xfId="10250"/>
    <cellStyle name="Normal 33 4 2 4" xfId="7351"/>
    <cellStyle name="Normal 33 4 2 5" xfId="4465"/>
    <cellStyle name="Normal 33 4 2 6" xfId="3242"/>
    <cellStyle name="Normal 33 4 3" xfId="5314"/>
    <cellStyle name="Normal 33 4 3 2" xfId="11120"/>
    <cellStyle name="Normal 33 4 3 3" xfId="8201"/>
    <cellStyle name="Normal 33 4 4" xfId="9650"/>
    <cellStyle name="Normal 33 4 5" xfId="6757"/>
    <cellStyle name="Normal 33 4 6" xfId="3871"/>
    <cellStyle name="Normal 33 4 7" xfId="2436"/>
    <cellStyle name="Normal 33 5" xfId="563"/>
    <cellStyle name="Normal 33 5 2" xfId="5733"/>
    <cellStyle name="Normal 33 5 2 2" xfId="11539"/>
    <cellStyle name="Normal 33 5 2 3" xfId="8620"/>
    <cellStyle name="Normal 33 5 3" xfId="10075"/>
    <cellStyle name="Normal 33 5 4" xfId="7176"/>
    <cellStyle name="Normal 33 5 5" xfId="4290"/>
    <cellStyle name="Normal 33 5 6" xfId="3067"/>
    <cellStyle name="Normal 33 6" xfId="553"/>
    <cellStyle name="Normal 33 6 2" xfId="6525"/>
    <cellStyle name="Normal 33 6 2 2" xfId="12332"/>
    <cellStyle name="Normal 33 6 2 3" xfId="9413"/>
    <cellStyle name="Normal 33 6 3" xfId="10888"/>
    <cellStyle name="Normal 33 6 4" xfId="7969"/>
    <cellStyle name="Normal 33 6 5" xfId="5082"/>
    <cellStyle name="Normal 33 7" xfId="1740"/>
    <cellStyle name="Normal 33 7 2" xfId="10945"/>
    <cellStyle name="Normal 33 7 3" xfId="8026"/>
    <cellStyle name="Normal 33 7 4" xfId="5139"/>
    <cellStyle name="Normal 33 8" xfId="2032"/>
    <cellStyle name="Normal 33 8 2" xfId="9470"/>
    <cellStyle name="Normal 33 9" xfId="6582"/>
    <cellStyle name="Normal 34" xfId="422"/>
    <cellStyle name="Normal 34 2" xfId="2945"/>
    <cellStyle name="Normal 34 2 2" xfId="3600"/>
    <cellStyle name="Normal 34 2 2 2" xfId="6246"/>
    <cellStyle name="Normal 34 2 2 2 2" xfId="12052"/>
    <cellStyle name="Normal 34 2 2 2 3" xfId="9133"/>
    <cellStyle name="Normal 34 2 2 3" xfId="10608"/>
    <cellStyle name="Normal 34 2 2 4" xfId="7689"/>
    <cellStyle name="Normal 34 2 2 5" xfId="4803"/>
    <cellStyle name="Normal 34 2 3" xfId="5083"/>
    <cellStyle name="Normal 34 2 3 2" xfId="6526"/>
    <cellStyle name="Normal 34 2 3 2 2" xfId="12333"/>
    <cellStyle name="Normal 34 2 3 2 3" xfId="9414"/>
    <cellStyle name="Normal 34 2 3 3" xfId="10889"/>
    <cellStyle name="Normal 34 2 3 4" xfId="7970"/>
    <cellStyle name="Normal 34 2 4" xfId="5652"/>
    <cellStyle name="Normal 34 2 4 2" xfId="11458"/>
    <cellStyle name="Normal 34 2 4 3" xfId="8539"/>
    <cellStyle name="Normal 34 2 5" xfId="9988"/>
    <cellStyle name="Normal 34 2 6" xfId="7095"/>
    <cellStyle name="Normal 34 2 7" xfId="4209"/>
    <cellStyle name="Normal 35" xfId="423"/>
    <cellStyle name="Normal 35 2" xfId="2946"/>
    <cellStyle name="Normal 36" xfId="424"/>
    <cellStyle name="Normal 36 2" xfId="2947"/>
    <cellStyle name="Normal 36 2 2" xfId="3601"/>
    <cellStyle name="Normal 36 2 2 2" xfId="6247"/>
    <cellStyle name="Normal 36 2 2 2 2" xfId="12053"/>
    <cellStyle name="Normal 36 2 2 2 3" xfId="9134"/>
    <cellStyle name="Normal 36 2 2 3" xfId="10609"/>
    <cellStyle name="Normal 36 2 2 4" xfId="7690"/>
    <cellStyle name="Normal 36 2 2 5" xfId="4804"/>
    <cellStyle name="Normal 36 2 3" xfId="5084"/>
    <cellStyle name="Normal 36 2 3 2" xfId="6527"/>
    <cellStyle name="Normal 36 2 3 2 2" xfId="12334"/>
    <cellStyle name="Normal 36 2 3 2 3" xfId="9415"/>
    <cellStyle name="Normal 36 2 3 3" xfId="10890"/>
    <cellStyle name="Normal 36 2 3 4" xfId="7971"/>
    <cellStyle name="Normal 36 2 4" xfId="5653"/>
    <cellStyle name="Normal 36 2 4 2" xfId="11459"/>
    <cellStyle name="Normal 36 2 4 3" xfId="8540"/>
    <cellStyle name="Normal 36 2 5" xfId="9989"/>
    <cellStyle name="Normal 36 2 6" xfId="7096"/>
    <cellStyle name="Normal 36 2 7" xfId="4210"/>
    <cellStyle name="Normal 37" xfId="425"/>
    <cellStyle name="Normal 37 2" xfId="2948"/>
    <cellStyle name="Normal 37 2 2" xfId="3602"/>
    <cellStyle name="Normal 37 2 2 2" xfId="6248"/>
    <cellStyle name="Normal 37 2 2 2 2" xfId="12054"/>
    <cellStyle name="Normal 37 2 2 2 3" xfId="9135"/>
    <cellStyle name="Normal 37 2 2 3" xfId="10610"/>
    <cellStyle name="Normal 37 2 2 4" xfId="7691"/>
    <cellStyle name="Normal 37 2 2 5" xfId="4805"/>
    <cellStyle name="Normal 37 2 3" xfId="5085"/>
    <cellStyle name="Normal 37 2 3 2" xfId="6528"/>
    <cellStyle name="Normal 37 2 3 2 2" xfId="12335"/>
    <cellStyle name="Normal 37 2 3 2 3" xfId="9416"/>
    <cellStyle name="Normal 37 2 3 3" xfId="10891"/>
    <cellStyle name="Normal 37 2 3 4" xfId="7972"/>
    <cellStyle name="Normal 37 2 4" xfId="5654"/>
    <cellStyle name="Normal 37 2 4 2" xfId="11460"/>
    <cellStyle name="Normal 37 2 4 3" xfId="8541"/>
    <cellStyle name="Normal 37 2 5" xfId="9990"/>
    <cellStyle name="Normal 37 2 6" xfId="7097"/>
    <cellStyle name="Normal 37 2 7" xfId="4211"/>
    <cellStyle name="Normal 38" xfId="426"/>
    <cellStyle name="Normal 39" xfId="427"/>
    <cellStyle name="Normal 4" xfId="111"/>
    <cellStyle name="Normal 4 10" xfId="1672"/>
    <cellStyle name="Normal 4 2" xfId="112"/>
    <cellStyle name="Normal 4 2 2" xfId="428"/>
    <cellStyle name="Normal 4 2 3" xfId="1898"/>
    <cellStyle name="Normal 4 3" xfId="429"/>
    <cellStyle name="Normal 4 3 2" xfId="1201"/>
    <cellStyle name="Normal 4 3 2 2" xfId="1202"/>
    <cellStyle name="Normal 4 3 2 2 2" xfId="1203"/>
    <cellStyle name="Normal 4 3 2 3" xfId="1204"/>
    <cellStyle name="Normal 4 3 2 4" xfId="1205"/>
    <cellStyle name="Normal 4 3 2 5" xfId="2949"/>
    <cellStyle name="Normal 4 3 3" xfId="1206"/>
    <cellStyle name="Normal 4 3 3 2" xfId="1207"/>
    <cellStyle name="Normal 4 3 4" xfId="1208"/>
    <cellStyle name="Normal 4 3 5" xfId="1209"/>
    <cellStyle name="Normal 4 3 6" xfId="1210"/>
    <cellStyle name="Normal 4 3 7" xfId="1200"/>
    <cellStyle name="Normal 4 4" xfId="430"/>
    <cellStyle name="Normal 4 4 2" xfId="1212"/>
    <cellStyle name="Normal 4 4 2 2" xfId="1213"/>
    <cellStyle name="Normal 4 4 2 3" xfId="2950"/>
    <cellStyle name="Normal 4 4 3" xfId="1214"/>
    <cellStyle name="Normal 4 4 4" xfId="1215"/>
    <cellStyle name="Normal 4 4 5" xfId="1211"/>
    <cellStyle name="Normal 4 5" xfId="1216"/>
    <cellStyle name="Normal 4 5 10" xfId="2257"/>
    <cellStyle name="Normal 4 5 2" xfId="1217"/>
    <cellStyle name="Normal 4 5 2 2" xfId="2134"/>
    <cellStyle name="Normal 4 5 2 2 2" xfId="6249"/>
    <cellStyle name="Normal 4 5 2 2 2 2" xfId="12055"/>
    <cellStyle name="Normal 4 5 2 2 2 3" xfId="9136"/>
    <cellStyle name="Normal 4 5 2 2 3" xfId="10611"/>
    <cellStyle name="Normal 4 5 2 2 4" xfId="7692"/>
    <cellStyle name="Normal 4 5 2 2 5" xfId="4806"/>
    <cellStyle name="Normal 4 5 2 2 6" xfId="3603"/>
    <cellStyle name="Normal 4 5 2 3" xfId="5655"/>
    <cellStyle name="Normal 4 5 2 3 2" xfId="11461"/>
    <cellStyle name="Normal 4 5 2 3 3" xfId="8542"/>
    <cellStyle name="Normal 4 5 2 4" xfId="9991"/>
    <cellStyle name="Normal 4 5 2 5" xfId="7098"/>
    <cellStyle name="Normal 4 5 2 6" xfId="4212"/>
    <cellStyle name="Normal 4 5 2 7" xfId="2951"/>
    <cellStyle name="Normal 4 5 3" xfId="2033"/>
    <cellStyle name="Normal 4 5 3 2" xfId="3243"/>
    <cellStyle name="Normal 4 5 3 2 2" xfId="5909"/>
    <cellStyle name="Normal 4 5 3 2 2 2" xfId="11715"/>
    <cellStyle name="Normal 4 5 3 2 2 3" xfId="8796"/>
    <cellStyle name="Normal 4 5 3 2 3" xfId="10251"/>
    <cellStyle name="Normal 4 5 3 2 4" xfId="7352"/>
    <cellStyle name="Normal 4 5 3 2 5" xfId="4466"/>
    <cellStyle name="Normal 4 5 3 3" xfId="5315"/>
    <cellStyle name="Normal 4 5 3 3 2" xfId="11121"/>
    <cellStyle name="Normal 4 5 3 3 3" xfId="8202"/>
    <cellStyle name="Normal 4 5 3 4" xfId="9651"/>
    <cellStyle name="Normal 4 5 3 5" xfId="6758"/>
    <cellStyle name="Normal 4 5 3 6" xfId="3872"/>
    <cellStyle name="Normal 4 5 3 7" xfId="2437"/>
    <cellStyle name="Normal 4 5 4" xfId="3068"/>
    <cellStyle name="Normal 4 5 4 2" xfId="5734"/>
    <cellStyle name="Normal 4 5 4 2 2" xfId="11540"/>
    <cellStyle name="Normal 4 5 4 2 3" xfId="8621"/>
    <cellStyle name="Normal 4 5 4 3" xfId="10076"/>
    <cellStyle name="Normal 4 5 4 4" xfId="7177"/>
    <cellStyle name="Normal 4 5 4 5" xfId="4291"/>
    <cellStyle name="Normal 4 5 5" xfId="5086"/>
    <cellStyle name="Normal 4 5 5 2" xfId="6529"/>
    <cellStyle name="Normal 4 5 5 2 2" xfId="12336"/>
    <cellStyle name="Normal 4 5 5 2 3" xfId="9417"/>
    <cellStyle name="Normal 4 5 5 3" xfId="10892"/>
    <cellStyle name="Normal 4 5 5 4" xfId="7973"/>
    <cellStyle name="Normal 4 5 6" xfId="5140"/>
    <cellStyle name="Normal 4 5 6 2" xfId="10946"/>
    <cellStyle name="Normal 4 5 6 3" xfId="8027"/>
    <cellStyle name="Normal 4 5 7" xfId="9471"/>
    <cellStyle name="Normal 4 5 8" xfId="6583"/>
    <cellStyle name="Normal 4 5 9" xfId="3697"/>
    <cellStyle name="Normal 4 6" xfId="1218"/>
    <cellStyle name="Normal 4 7" xfId="1219"/>
    <cellStyle name="Normal 4 8" xfId="1220"/>
    <cellStyle name="Normal 4 9" xfId="1684"/>
    <cellStyle name="Normal 4_ITC-Great Plains Heintz 6-24-08a" xfId="1899"/>
    <cellStyle name="Normal 40" xfId="431"/>
    <cellStyle name="Normal 41" xfId="432"/>
    <cellStyle name="Normal 42" xfId="433"/>
    <cellStyle name="Normal 43" xfId="434"/>
    <cellStyle name="Normal 44" xfId="435"/>
    <cellStyle name="Normal 45" xfId="436"/>
    <cellStyle name="Normal 46" xfId="437"/>
    <cellStyle name="Normal 47" xfId="438"/>
    <cellStyle name="Normal 48" xfId="439"/>
    <cellStyle name="Normal 49" xfId="440"/>
    <cellStyle name="Normal 5" xfId="113"/>
    <cellStyle name="Normal 5 2" xfId="441"/>
    <cellStyle name="Normal 5 2 2" xfId="1222"/>
    <cellStyle name="Normal 5 2 2 2" xfId="2953"/>
    <cellStyle name="Normal 5 2 2 2 2" xfId="3605"/>
    <cellStyle name="Normal 5 2 2 2 2 2" xfId="6251"/>
    <cellStyle name="Normal 5 2 2 2 2 2 2" xfId="12057"/>
    <cellStyle name="Normal 5 2 2 2 2 2 3" xfId="9138"/>
    <cellStyle name="Normal 5 2 2 2 2 3" xfId="10613"/>
    <cellStyle name="Normal 5 2 2 2 2 4" xfId="7694"/>
    <cellStyle name="Normal 5 2 2 2 2 5" xfId="4808"/>
    <cellStyle name="Normal 5 2 2 2 3" xfId="5088"/>
    <cellStyle name="Normal 5 2 2 2 3 2" xfId="6531"/>
    <cellStyle name="Normal 5 2 2 2 3 2 2" xfId="12338"/>
    <cellStyle name="Normal 5 2 2 2 3 2 3" xfId="9419"/>
    <cellStyle name="Normal 5 2 2 2 3 3" xfId="10894"/>
    <cellStyle name="Normal 5 2 2 2 3 4" xfId="7975"/>
    <cellStyle name="Normal 5 2 2 2 4" xfId="5657"/>
    <cellStyle name="Normal 5 2 2 2 4 2" xfId="11463"/>
    <cellStyle name="Normal 5 2 2 2 4 3" xfId="8544"/>
    <cellStyle name="Normal 5 2 2 2 5" xfId="9993"/>
    <cellStyle name="Normal 5 2 2 2 6" xfId="7100"/>
    <cellStyle name="Normal 5 2 2 2 7" xfId="4214"/>
    <cellStyle name="Normal 5 2 2 3" xfId="3604"/>
    <cellStyle name="Normal 5 2 2 3 2" xfId="6250"/>
    <cellStyle name="Normal 5 2 2 3 2 2" xfId="12056"/>
    <cellStyle name="Normal 5 2 2 3 2 3" xfId="9137"/>
    <cellStyle name="Normal 5 2 2 3 3" xfId="10612"/>
    <cellStyle name="Normal 5 2 2 3 4" xfId="7693"/>
    <cellStyle name="Normal 5 2 2 3 5" xfId="4807"/>
    <cellStyle name="Normal 5 2 2 4" xfId="5087"/>
    <cellStyle name="Normal 5 2 2 4 2" xfId="6530"/>
    <cellStyle name="Normal 5 2 2 4 2 2" xfId="12337"/>
    <cellStyle name="Normal 5 2 2 4 2 3" xfId="9418"/>
    <cellStyle name="Normal 5 2 2 4 3" xfId="10893"/>
    <cellStyle name="Normal 5 2 2 4 4" xfId="7974"/>
    <cellStyle name="Normal 5 2 2 5" xfId="5656"/>
    <cellStyle name="Normal 5 2 2 5 2" xfId="11462"/>
    <cellStyle name="Normal 5 2 2 5 3" xfId="8543"/>
    <cellStyle name="Normal 5 2 2 6" xfId="9992"/>
    <cellStyle name="Normal 5 2 2 7" xfId="7099"/>
    <cellStyle name="Normal 5 2 2 8" xfId="4213"/>
    <cellStyle name="Normal 5 2 2 9" xfId="2952"/>
    <cellStyle name="Normal 5 2 3" xfId="1223"/>
    <cellStyle name="Normal 5 2 3 2" xfId="3606"/>
    <cellStyle name="Normal 5 2 3 2 2" xfId="6252"/>
    <cellStyle name="Normal 5 2 3 2 2 2" xfId="12058"/>
    <cellStyle name="Normal 5 2 3 2 2 3" xfId="9139"/>
    <cellStyle name="Normal 5 2 3 2 3" xfId="10614"/>
    <cellStyle name="Normal 5 2 3 2 4" xfId="7695"/>
    <cellStyle name="Normal 5 2 3 2 5" xfId="4809"/>
    <cellStyle name="Normal 5 2 3 3" xfId="5089"/>
    <cellStyle name="Normal 5 2 3 3 2" xfId="6532"/>
    <cellStyle name="Normal 5 2 3 3 2 2" xfId="12339"/>
    <cellStyle name="Normal 5 2 3 3 2 3" xfId="9420"/>
    <cellStyle name="Normal 5 2 3 3 3" xfId="10895"/>
    <cellStyle name="Normal 5 2 3 3 4" xfId="7976"/>
    <cellStyle name="Normal 5 2 3 4" xfId="5658"/>
    <cellStyle name="Normal 5 2 3 4 2" xfId="11464"/>
    <cellStyle name="Normal 5 2 3 4 3" xfId="8545"/>
    <cellStyle name="Normal 5 2 3 5" xfId="9994"/>
    <cellStyle name="Normal 5 2 3 6" xfId="7101"/>
    <cellStyle name="Normal 5 2 3 7" xfId="4215"/>
    <cellStyle name="Normal 5 2 4" xfId="1221"/>
    <cellStyle name="Normal 5 2 4 2" xfId="3607"/>
    <cellStyle name="Normal 5 2 4 2 2" xfId="6253"/>
    <cellStyle name="Normal 5 2 4 2 2 2" xfId="12059"/>
    <cellStyle name="Normal 5 2 4 2 2 3" xfId="9140"/>
    <cellStyle name="Normal 5 2 4 2 3" xfId="10615"/>
    <cellStyle name="Normal 5 2 4 2 4" xfId="7696"/>
    <cellStyle name="Normal 5 2 4 2 5" xfId="4810"/>
    <cellStyle name="Normal 5 2 4 3" xfId="5090"/>
    <cellStyle name="Normal 5 2 4 3 2" xfId="6533"/>
    <cellStyle name="Normal 5 2 4 3 2 2" xfId="12340"/>
    <cellStyle name="Normal 5 2 4 3 2 3" xfId="9421"/>
    <cellStyle name="Normal 5 2 4 3 3" xfId="10896"/>
    <cellStyle name="Normal 5 2 4 3 4" xfId="7977"/>
    <cellStyle name="Normal 5 2 4 4" xfId="5659"/>
    <cellStyle name="Normal 5 2 4 4 2" xfId="11465"/>
    <cellStyle name="Normal 5 2 4 4 3" xfId="8546"/>
    <cellStyle name="Normal 5 2 4 5" xfId="9995"/>
    <cellStyle name="Normal 5 2 4 6" xfId="7102"/>
    <cellStyle name="Normal 5 2 4 7" xfId="4216"/>
    <cellStyle name="Normal 5 2 4 8" xfId="2954"/>
    <cellStyle name="Normal 5 3" xfId="442"/>
    <cellStyle name="Normal 5 3 2" xfId="1224"/>
    <cellStyle name="Normal 5 4" xfId="1225"/>
    <cellStyle name="Normal 5 4 10" xfId="2258"/>
    <cellStyle name="Normal 5 4 2" xfId="1582"/>
    <cellStyle name="Normal 5 4 2 2" xfId="2135"/>
    <cellStyle name="Normal 5 4 2 2 2" xfId="6254"/>
    <cellStyle name="Normal 5 4 2 2 2 2" xfId="12060"/>
    <cellStyle name="Normal 5 4 2 2 2 3" xfId="9141"/>
    <cellStyle name="Normal 5 4 2 2 3" xfId="10616"/>
    <cellStyle name="Normal 5 4 2 2 4" xfId="7697"/>
    <cellStyle name="Normal 5 4 2 2 5" xfId="4811"/>
    <cellStyle name="Normal 5 4 2 2 6" xfId="3608"/>
    <cellStyle name="Normal 5 4 2 3" xfId="5660"/>
    <cellStyle name="Normal 5 4 2 3 2" xfId="11466"/>
    <cellStyle name="Normal 5 4 2 3 3" xfId="8547"/>
    <cellStyle name="Normal 5 4 2 4" xfId="9996"/>
    <cellStyle name="Normal 5 4 2 5" xfId="7103"/>
    <cellStyle name="Normal 5 4 2 6" xfId="4217"/>
    <cellStyle name="Normal 5 4 2 7" xfId="2955"/>
    <cellStyle name="Normal 5 4 3" xfId="2034"/>
    <cellStyle name="Normal 5 4 3 2" xfId="3244"/>
    <cellStyle name="Normal 5 4 3 2 2" xfId="5910"/>
    <cellStyle name="Normal 5 4 3 2 2 2" xfId="11716"/>
    <cellStyle name="Normal 5 4 3 2 2 3" xfId="8797"/>
    <cellStyle name="Normal 5 4 3 2 3" xfId="10252"/>
    <cellStyle name="Normal 5 4 3 2 4" xfId="7353"/>
    <cellStyle name="Normal 5 4 3 2 5" xfId="4467"/>
    <cellStyle name="Normal 5 4 3 3" xfId="5316"/>
    <cellStyle name="Normal 5 4 3 3 2" xfId="11122"/>
    <cellStyle name="Normal 5 4 3 3 3" xfId="8203"/>
    <cellStyle name="Normal 5 4 3 4" xfId="9652"/>
    <cellStyle name="Normal 5 4 3 5" xfId="6759"/>
    <cellStyle name="Normal 5 4 3 6" xfId="3873"/>
    <cellStyle name="Normal 5 4 3 7" xfId="2438"/>
    <cellStyle name="Normal 5 4 4" xfId="3069"/>
    <cellStyle name="Normal 5 4 4 2" xfId="5735"/>
    <cellStyle name="Normal 5 4 4 2 2" xfId="11541"/>
    <cellStyle name="Normal 5 4 4 2 3" xfId="8622"/>
    <cellStyle name="Normal 5 4 4 3" xfId="10077"/>
    <cellStyle name="Normal 5 4 4 4" xfId="7178"/>
    <cellStyle name="Normal 5 4 4 5" xfId="4292"/>
    <cellStyle name="Normal 5 4 5" xfId="5091"/>
    <cellStyle name="Normal 5 4 5 2" xfId="6534"/>
    <cellStyle name="Normal 5 4 5 2 2" xfId="12341"/>
    <cellStyle name="Normal 5 4 5 2 3" xfId="9422"/>
    <cellStyle name="Normal 5 4 5 3" xfId="10897"/>
    <cellStyle name="Normal 5 4 5 4" xfId="7978"/>
    <cellStyle name="Normal 5 4 6" xfId="5141"/>
    <cellStyle name="Normal 5 4 6 2" xfId="10947"/>
    <cellStyle name="Normal 5 4 6 3" xfId="8028"/>
    <cellStyle name="Normal 5 4 7" xfId="9472"/>
    <cellStyle name="Normal 5 4 8" xfId="6584"/>
    <cellStyle name="Normal 5 4 9" xfId="3698"/>
    <cellStyle name="Normal 5 5" xfId="1226"/>
    <cellStyle name="Normal 5 5 2" xfId="12572"/>
    <cellStyle name="Normal 50" xfId="443"/>
    <cellStyle name="Normal 51" xfId="444"/>
    <cellStyle name="Normal 52" xfId="445"/>
    <cellStyle name="Normal 53" xfId="446"/>
    <cellStyle name="Normal 54" xfId="447"/>
    <cellStyle name="Normal 55" xfId="448"/>
    <cellStyle name="Normal 56" xfId="449"/>
    <cellStyle name="Normal 57" xfId="450"/>
    <cellStyle name="Normal 58" xfId="451"/>
    <cellStyle name="Normal 59" xfId="452"/>
    <cellStyle name="Normal 6" xfId="114"/>
    <cellStyle name="Normal 6 2" xfId="453"/>
    <cellStyle name="Normal 6 3" xfId="454"/>
    <cellStyle name="Normal 6 3 2" xfId="1227"/>
    <cellStyle name="Normal 6 4" xfId="1228"/>
    <cellStyle name="Normal 6 4 10" xfId="2259"/>
    <cellStyle name="Normal 6 4 2" xfId="1583"/>
    <cellStyle name="Normal 6 4 2 2" xfId="2136"/>
    <cellStyle name="Normal 6 4 2 2 2" xfId="6255"/>
    <cellStyle name="Normal 6 4 2 2 2 2" xfId="12061"/>
    <cellStyle name="Normal 6 4 2 2 2 3" xfId="9142"/>
    <cellStyle name="Normal 6 4 2 2 3" xfId="10617"/>
    <cellStyle name="Normal 6 4 2 2 4" xfId="7698"/>
    <cellStyle name="Normal 6 4 2 2 5" xfId="4812"/>
    <cellStyle name="Normal 6 4 2 2 6" xfId="3609"/>
    <cellStyle name="Normal 6 4 2 3" xfId="5661"/>
    <cellStyle name="Normal 6 4 2 3 2" xfId="11467"/>
    <cellStyle name="Normal 6 4 2 3 3" xfId="8548"/>
    <cellStyle name="Normal 6 4 2 4" xfId="9997"/>
    <cellStyle name="Normal 6 4 2 5" xfId="7104"/>
    <cellStyle name="Normal 6 4 2 6" xfId="4218"/>
    <cellStyle name="Normal 6 4 2 7" xfId="2956"/>
    <cellStyle name="Normal 6 4 3" xfId="2035"/>
    <cellStyle name="Normal 6 4 3 2" xfId="3245"/>
    <cellStyle name="Normal 6 4 3 2 2" xfId="5911"/>
    <cellStyle name="Normal 6 4 3 2 2 2" xfId="11717"/>
    <cellStyle name="Normal 6 4 3 2 2 3" xfId="8798"/>
    <cellStyle name="Normal 6 4 3 2 3" xfId="10253"/>
    <cellStyle name="Normal 6 4 3 2 4" xfId="7354"/>
    <cellStyle name="Normal 6 4 3 2 5" xfId="4468"/>
    <cellStyle name="Normal 6 4 3 3" xfId="5317"/>
    <cellStyle name="Normal 6 4 3 3 2" xfId="11123"/>
    <cellStyle name="Normal 6 4 3 3 3" xfId="8204"/>
    <cellStyle name="Normal 6 4 3 4" xfId="9653"/>
    <cellStyle name="Normal 6 4 3 5" xfId="6760"/>
    <cellStyle name="Normal 6 4 3 6" xfId="3874"/>
    <cellStyle name="Normal 6 4 3 7" xfId="2439"/>
    <cellStyle name="Normal 6 4 4" xfId="3070"/>
    <cellStyle name="Normal 6 4 4 2" xfId="5736"/>
    <cellStyle name="Normal 6 4 4 2 2" xfId="11542"/>
    <cellStyle name="Normal 6 4 4 2 3" xfId="8623"/>
    <cellStyle name="Normal 6 4 4 3" xfId="10078"/>
    <cellStyle name="Normal 6 4 4 4" xfId="7179"/>
    <cellStyle name="Normal 6 4 4 5" xfId="4293"/>
    <cellStyle name="Normal 6 4 5" xfId="5092"/>
    <cellStyle name="Normal 6 4 5 2" xfId="6535"/>
    <cellStyle name="Normal 6 4 5 2 2" xfId="12342"/>
    <cellStyle name="Normal 6 4 5 2 3" xfId="9423"/>
    <cellStyle name="Normal 6 4 5 3" xfId="10898"/>
    <cellStyle name="Normal 6 4 5 4" xfId="7979"/>
    <cellStyle name="Normal 6 4 6" xfId="5142"/>
    <cellStyle name="Normal 6 4 6 2" xfId="10948"/>
    <cellStyle name="Normal 6 4 6 3" xfId="8029"/>
    <cellStyle name="Normal 6 4 7" xfId="9473"/>
    <cellStyle name="Normal 6 4 8" xfId="6585"/>
    <cellStyle name="Normal 6 4 9" xfId="3699"/>
    <cellStyle name="Normal 6 5" xfId="1229"/>
    <cellStyle name="Normal 6 5 2" xfId="6338"/>
    <cellStyle name="Normal 6 5 2 2" xfId="12145"/>
    <cellStyle name="Normal 6 5 2 3" xfId="9226"/>
    <cellStyle name="Normal 6 5 3" xfId="10701"/>
    <cellStyle name="Normal 6 5 4" xfId="7782"/>
    <cellStyle name="Normal 6 5 5" xfId="4895"/>
    <cellStyle name="Normal 6 6" xfId="12575"/>
    <cellStyle name="Normal 60" xfId="455"/>
    <cellStyle name="Normal 61" xfId="456"/>
    <cellStyle name="Normal 62" xfId="457"/>
    <cellStyle name="Normal 63" xfId="458"/>
    <cellStyle name="Normal 63 10" xfId="3700"/>
    <cellStyle name="Normal 63 11" xfId="2260"/>
    <cellStyle name="Normal 63 2" xfId="519"/>
    <cellStyle name="Normal 63 2 2" xfId="574"/>
    <cellStyle name="Normal 63 2 3" xfId="1231"/>
    <cellStyle name="Normal 63 3" xfId="529"/>
    <cellStyle name="Normal 63 3 2" xfId="584"/>
    <cellStyle name="Normal 63 3 2 2" xfId="6256"/>
    <cellStyle name="Normal 63 3 2 2 2" xfId="12062"/>
    <cellStyle name="Normal 63 3 2 2 3" xfId="9143"/>
    <cellStyle name="Normal 63 3 2 3" xfId="10618"/>
    <cellStyle name="Normal 63 3 2 4" xfId="7699"/>
    <cellStyle name="Normal 63 3 2 5" xfId="4813"/>
    <cellStyle name="Normal 63 3 2 6" xfId="3610"/>
    <cellStyle name="Normal 63 3 3" xfId="1754"/>
    <cellStyle name="Normal 63 3 3 2" xfId="11468"/>
    <cellStyle name="Normal 63 3 3 3" xfId="8549"/>
    <cellStyle name="Normal 63 3 3 4" xfId="5662"/>
    <cellStyle name="Normal 63 3 4" xfId="2137"/>
    <cellStyle name="Normal 63 3 4 2" xfId="9998"/>
    <cellStyle name="Normal 63 3 5" xfId="7105"/>
    <cellStyle name="Normal 63 3 6" xfId="4219"/>
    <cellStyle name="Normal 63 3 7" xfId="2957"/>
    <cellStyle name="Normal 63 4" xfId="539"/>
    <cellStyle name="Normal 63 4 2" xfId="594"/>
    <cellStyle name="Normal 63 4 2 2" xfId="5912"/>
    <cellStyle name="Normal 63 4 2 2 2" xfId="11718"/>
    <cellStyle name="Normal 63 4 2 2 3" xfId="8799"/>
    <cellStyle name="Normal 63 4 2 3" xfId="10254"/>
    <cellStyle name="Normal 63 4 2 4" xfId="7355"/>
    <cellStyle name="Normal 63 4 2 5" xfId="4469"/>
    <cellStyle name="Normal 63 4 2 6" xfId="3246"/>
    <cellStyle name="Normal 63 4 3" xfId="5318"/>
    <cellStyle name="Normal 63 4 3 2" xfId="11124"/>
    <cellStyle name="Normal 63 4 3 3" xfId="8205"/>
    <cellStyle name="Normal 63 4 4" xfId="9654"/>
    <cellStyle name="Normal 63 4 5" xfId="6761"/>
    <cellStyle name="Normal 63 4 6" xfId="3875"/>
    <cellStyle name="Normal 63 4 7" xfId="2440"/>
    <cellStyle name="Normal 63 5" xfId="564"/>
    <cellStyle name="Normal 63 5 2" xfId="5737"/>
    <cellStyle name="Normal 63 5 2 2" xfId="11543"/>
    <cellStyle name="Normal 63 5 2 3" xfId="8624"/>
    <cellStyle name="Normal 63 5 3" xfId="10079"/>
    <cellStyle name="Normal 63 5 4" xfId="7180"/>
    <cellStyle name="Normal 63 5 5" xfId="4294"/>
    <cellStyle name="Normal 63 5 6" xfId="3071"/>
    <cellStyle name="Normal 63 6" xfId="554"/>
    <cellStyle name="Normal 63 6 2" xfId="6536"/>
    <cellStyle name="Normal 63 6 2 2" xfId="12343"/>
    <cellStyle name="Normal 63 6 2 3" xfId="9424"/>
    <cellStyle name="Normal 63 6 3" xfId="10899"/>
    <cellStyle name="Normal 63 6 4" xfId="7980"/>
    <cellStyle name="Normal 63 6 5" xfId="5093"/>
    <cellStyle name="Normal 63 7" xfId="1230"/>
    <cellStyle name="Normal 63 7 2" xfId="10949"/>
    <cellStyle name="Normal 63 7 3" xfId="8030"/>
    <cellStyle name="Normal 63 7 4" xfId="5143"/>
    <cellStyle name="Normal 63 7 5" xfId="1741"/>
    <cellStyle name="Normal 63 8" xfId="2036"/>
    <cellStyle name="Normal 63 8 2" xfId="9474"/>
    <cellStyle name="Normal 63 9" xfId="6586"/>
    <cellStyle name="Normal 64" xfId="459"/>
    <cellStyle name="Normal 64 10" xfId="3701"/>
    <cellStyle name="Normal 64 11" xfId="2261"/>
    <cellStyle name="Normal 64 2" xfId="520"/>
    <cellStyle name="Normal 64 2 2" xfId="575"/>
    <cellStyle name="Normal 64 2 3" xfId="1233"/>
    <cellStyle name="Normal 64 3" xfId="530"/>
    <cellStyle name="Normal 64 3 2" xfId="585"/>
    <cellStyle name="Normal 64 3 2 2" xfId="6257"/>
    <cellStyle name="Normal 64 3 2 2 2" xfId="12063"/>
    <cellStyle name="Normal 64 3 2 2 3" xfId="9144"/>
    <cellStyle name="Normal 64 3 2 3" xfId="10619"/>
    <cellStyle name="Normal 64 3 2 4" xfId="7700"/>
    <cellStyle name="Normal 64 3 2 5" xfId="4814"/>
    <cellStyle name="Normal 64 3 2 6" xfId="3611"/>
    <cellStyle name="Normal 64 3 3" xfId="1755"/>
    <cellStyle name="Normal 64 3 3 2" xfId="11469"/>
    <cellStyle name="Normal 64 3 3 3" xfId="8550"/>
    <cellStyle name="Normal 64 3 3 4" xfId="5663"/>
    <cellStyle name="Normal 64 3 4" xfId="2138"/>
    <cellStyle name="Normal 64 3 4 2" xfId="9999"/>
    <cellStyle name="Normal 64 3 5" xfId="7106"/>
    <cellStyle name="Normal 64 3 6" xfId="4220"/>
    <cellStyle name="Normal 64 3 7" xfId="2958"/>
    <cellStyle name="Normal 64 4" xfId="540"/>
    <cellStyle name="Normal 64 4 2" xfId="595"/>
    <cellStyle name="Normal 64 4 2 2" xfId="5913"/>
    <cellStyle name="Normal 64 4 2 2 2" xfId="11719"/>
    <cellStyle name="Normal 64 4 2 2 3" xfId="8800"/>
    <cellStyle name="Normal 64 4 2 3" xfId="10255"/>
    <cellStyle name="Normal 64 4 2 4" xfId="7356"/>
    <cellStyle name="Normal 64 4 2 5" xfId="4470"/>
    <cellStyle name="Normal 64 4 2 6" xfId="3247"/>
    <cellStyle name="Normal 64 4 3" xfId="5319"/>
    <cellStyle name="Normal 64 4 3 2" xfId="11125"/>
    <cellStyle name="Normal 64 4 3 3" xfId="8206"/>
    <cellStyle name="Normal 64 4 4" xfId="9655"/>
    <cellStyle name="Normal 64 4 5" xfId="6762"/>
    <cellStyle name="Normal 64 4 6" xfId="3876"/>
    <cellStyle name="Normal 64 4 7" xfId="2441"/>
    <cellStyle name="Normal 64 5" xfId="565"/>
    <cellStyle name="Normal 64 5 2" xfId="5738"/>
    <cellStyle name="Normal 64 5 2 2" xfId="11544"/>
    <cellStyle name="Normal 64 5 2 3" xfId="8625"/>
    <cellStyle name="Normal 64 5 3" xfId="10080"/>
    <cellStyle name="Normal 64 5 4" xfId="7181"/>
    <cellStyle name="Normal 64 5 5" xfId="4295"/>
    <cellStyle name="Normal 64 5 6" xfId="3072"/>
    <cellStyle name="Normal 64 6" xfId="555"/>
    <cellStyle name="Normal 64 6 2" xfId="6537"/>
    <cellStyle name="Normal 64 6 2 2" xfId="12344"/>
    <cellStyle name="Normal 64 6 2 3" xfId="9425"/>
    <cellStyle name="Normal 64 6 3" xfId="10900"/>
    <cellStyle name="Normal 64 6 4" xfId="7981"/>
    <cellStyle name="Normal 64 6 5" xfId="5094"/>
    <cellStyle name="Normal 64 7" xfId="1232"/>
    <cellStyle name="Normal 64 7 2" xfId="10950"/>
    <cellStyle name="Normal 64 7 3" xfId="8031"/>
    <cellStyle name="Normal 64 7 4" xfId="5144"/>
    <cellStyle name="Normal 64 7 5" xfId="1742"/>
    <cellStyle name="Normal 64 8" xfId="2037"/>
    <cellStyle name="Normal 64 8 2" xfId="9475"/>
    <cellStyle name="Normal 64 9" xfId="6587"/>
    <cellStyle name="Normal 65" xfId="460"/>
    <cellStyle name="Normal 65 10" xfId="3702"/>
    <cellStyle name="Normal 65 11" xfId="2262"/>
    <cellStyle name="Normal 65 2" xfId="521"/>
    <cellStyle name="Normal 65 2 2" xfId="576"/>
    <cellStyle name="Normal 65 2 3" xfId="1235"/>
    <cellStyle name="Normal 65 3" xfId="531"/>
    <cellStyle name="Normal 65 3 2" xfId="586"/>
    <cellStyle name="Normal 65 3 2 2" xfId="6258"/>
    <cellStyle name="Normal 65 3 2 2 2" xfId="12064"/>
    <cellStyle name="Normal 65 3 2 2 3" xfId="9145"/>
    <cellStyle name="Normal 65 3 2 3" xfId="10620"/>
    <cellStyle name="Normal 65 3 2 4" xfId="7701"/>
    <cellStyle name="Normal 65 3 2 5" xfId="4815"/>
    <cellStyle name="Normal 65 3 2 6" xfId="3612"/>
    <cellStyle name="Normal 65 3 3" xfId="1756"/>
    <cellStyle name="Normal 65 3 3 2" xfId="11470"/>
    <cellStyle name="Normal 65 3 3 3" xfId="8551"/>
    <cellStyle name="Normal 65 3 3 4" xfId="5664"/>
    <cellStyle name="Normal 65 3 4" xfId="2139"/>
    <cellStyle name="Normal 65 3 4 2" xfId="10000"/>
    <cellStyle name="Normal 65 3 5" xfId="7107"/>
    <cellStyle name="Normal 65 3 6" xfId="4221"/>
    <cellStyle name="Normal 65 3 7" xfId="2959"/>
    <cellStyle name="Normal 65 4" xfId="541"/>
    <cellStyle name="Normal 65 4 2" xfId="596"/>
    <cellStyle name="Normal 65 4 2 2" xfId="5914"/>
    <cellStyle name="Normal 65 4 2 2 2" xfId="11720"/>
    <cellStyle name="Normal 65 4 2 2 3" xfId="8801"/>
    <cellStyle name="Normal 65 4 2 3" xfId="10256"/>
    <cellStyle name="Normal 65 4 2 4" xfId="7357"/>
    <cellStyle name="Normal 65 4 2 5" xfId="4471"/>
    <cellStyle name="Normal 65 4 2 6" xfId="3248"/>
    <cellStyle name="Normal 65 4 3" xfId="5320"/>
    <cellStyle name="Normal 65 4 3 2" xfId="11126"/>
    <cellStyle name="Normal 65 4 3 3" xfId="8207"/>
    <cellStyle name="Normal 65 4 4" xfId="9656"/>
    <cellStyle name="Normal 65 4 5" xfId="6763"/>
    <cellStyle name="Normal 65 4 6" xfId="3877"/>
    <cellStyle name="Normal 65 4 7" xfId="2442"/>
    <cellStyle name="Normal 65 5" xfId="566"/>
    <cellStyle name="Normal 65 5 2" xfId="5739"/>
    <cellStyle name="Normal 65 5 2 2" xfId="11545"/>
    <cellStyle name="Normal 65 5 2 3" xfId="8626"/>
    <cellStyle name="Normal 65 5 3" xfId="10081"/>
    <cellStyle name="Normal 65 5 4" xfId="7182"/>
    <cellStyle name="Normal 65 5 5" xfId="4296"/>
    <cellStyle name="Normal 65 5 6" xfId="3073"/>
    <cellStyle name="Normal 65 6" xfId="556"/>
    <cellStyle name="Normal 65 6 2" xfId="6538"/>
    <cellStyle name="Normal 65 6 2 2" xfId="12345"/>
    <cellStyle name="Normal 65 6 2 3" xfId="9426"/>
    <cellStyle name="Normal 65 6 3" xfId="10901"/>
    <cellStyle name="Normal 65 6 4" xfId="7982"/>
    <cellStyle name="Normal 65 6 5" xfId="5095"/>
    <cellStyle name="Normal 65 7" xfId="1234"/>
    <cellStyle name="Normal 65 7 2" xfId="10951"/>
    <cellStyle name="Normal 65 7 3" xfId="8032"/>
    <cellStyle name="Normal 65 7 4" xfId="5145"/>
    <cellStyle name="Normal 65 7 5" xfId="1743"/>
    <cellStyle name="Normal 65 8" xfId="2038"/>
    <cellStyle name="Normal 65 8 2" xfId="9476"/>
    <cellStyle name="Normal 65 9" xfId="6588"/>
    <cellStyle name="Normal 66" xfId="461"/>
    <cellStyle name="Normal 66 10" xfId="3703"/>
    <cellStyle name="Normal 66 11" xfId="2263"/>
    <cellStyle name="Normal 66 2" xfId="522"/>
    <cellStyle name="Normal 66 2 2" xfId="577"/>
    <cellStyle name="Normal 66 2 3" xfId="1237"/>
    <cellStyle name="Normal 66 3" xfId="532"/>
    <cellStyle name="Normal 66 3 2" xfId="587"/>
    <cellStyle name="Normal 66 3 2 2" xfId="6259"/>
    <cellStyle name="Normal 66 3 2 2 2" xfId="12065"/>
    <cellStyle name="Normal 66 3 2 2 3" xfId="9146"/>
    <cellStyle name="Normal 66 3 2 3" xfId="10621"/>
    <cellStyle name="Normal 66 3 2 4" xfId="7702"/>
    <cellStyle name="Normal 66 3 2 5" xfId="4816"/>
    <cellStyle name="Normal 66 3 2 6" xfId="3613"/>
    <cellStyle name="Normal 66 3 3" xfId="1757"/>
    <cellStyle name="Normal 66 3 3 2" xfId="11471"/>
    <cellStyle name="Normal 66 3 3 3" xfId="8552"/>
    <cellStyle name="Normal 66 3 3 4" xfId="5665"/>
    <cellStyle name="Normal 66 3 4" xfId="2140"/>
    <cellStyle name="Normal 66 3 4 2" xfId="10001"/>
    <cellStyle name="Normal 66 3 5" xfId="7108"/>
    <cellStyle name="Normal 66 3 6" xfId="4222"/>
    <cellStyle name="Normal 66 3 7" xfId="2960"/>
    <cellStyle name="Normal 66 4" xfId="542"/>
    <cellStyle name="Normal 66 4 2" xfId="597"/>
    <cellStyle name="Normal 66 4 2 2" xfId="5915"/>
    <cellStyle name="Normal 66 4 2 2 2" xfId="11721"/>
    <cellStyle name="Normal 66 4 2 2 3" xfId="8802"/>
    <cellStyle name="Normal 66 4 2 3" xfId="10257"/>
    <cellStyle name="Normal 66 4 2 4" xfId="7358"/>
    <cellStyle name="Normal 66 4 2 5" xfId="4472"/>
    <cellStyle name="Normal 66 4 2 6" xfId="3249"/>
    <cellStyle name="Normal 66 4 3" xfId="5321"/>
    <cellStyle name="Normal 66 4 3 2" xfId="11127"/>
    <cellStyle name="Normal 66 4 3 3" xfId="8208"/>
    <cellStyle name="Normal 66 4 4" xfId="9657"/>
    <cellStyle name="Normal 66 4 5" xfId="6764"/>
    <cellStyle name="Normal 66 4 6" xfId="3878"/>
    <cellStyle name="Normal 66 4 7" xfId="2443"/>
    <cellStyle name="Normal 66 5" xfId="567"/>
    <cellStyle name="Normal 66 5 2" xfId="5740"/>
    <cellStyle name="Normal 66 5 2 2" xfId="11546"/>
    <cellStyle name="Normal 66 5 2 3" xfId="8627"/>
    <cellStyle name="Normal 66 5 3" xfId="10082"/>
    <cellStyle name="Normal 66 5 4" xfId="7183"/>
    <cellStyle name="Normal 66 5 5" xfId="4297"/>
    <cellStyle name="Normal 66 5 6" xfId="3074"/>
    <cellStyle name="Normal 66 6" xfId="557"/>
    <cellStyle name="Normal 66 6 2" xfId="6539"/>
    <cellStyle name="Normal 66 6 2 2" xfId="12346"/>
    <cellStyle name="Normal 66 6 2 3" xfId="9427"/>
    <cellStyle name="Normal 66 6 3" xfId="10902"/>
    <cellStyle name="Normal 66 6 4" xfId="7983"/>
    <cellStyle name="Normal 66 6 5" xfId="5096"/>
    <cellStyle name="Normal 66 7" xfId="1236"/>
    <cellStyle name="Normal 66 7 2" xfId="10952"/>
    <cellStyle name="Normal 66 7 3" xfId="8033"/>
    <cellStyle name="Normal 66 7 4" xfId="5146"/>
    <cellStyle name="Normal 66 7 5" xfId="1744"/>
    <cellStyle name="Normal 66 8" xfId="2039"/>
    <cellStyle name="Normal 66 8 2" xfId="9477"/>
    <cellStyle name="Normal 66 9" xfId="6589"/>
    <cellStyle name="Normal 67" xfId="462"/>
    <cellStyle name="Normal 67 10" xfId="3704"/>
    <cellStyle name="Normal 67 11" xfId="2264"/>
    <cellStyle name="Normal 67 2" xfId="523"/>
    <cellStyle name="Normal 67 2 2" xfId="578"/>
    <cellStyle name="Normal 67 2 3" xfId="1239"/>
    <cellStyle name="Normal 67 3" xfId="533"/>
    <cellStyle name="Normal 67 3 2" xfId="588"/>
    <cellStyle name="Normal 67 3 2 2" xfId="6260"/>
    <cellStyle name="Normal 67 3 2 2 2" xfId="12066"/>
    <cellStyle name="Normal 67 3 2 2 3" xfId="9147"/>
    <cellStyle name="Normal 67 3 2 3" xfId="10622"/>
    <cellStyle name="Normal 67 3 2 4" xfId="7703"/>
    <cellStyle name="Normal 67 3 2 5" xfId="4817"/>
    <cellStyle name="Normal 67 3 2 6" xfId="3614"/>
    <cellStyle name="Normal 67 3 3" xfId="1758"/>
    <cellStyle name="Normal 67 3 3 2" xfId="11472"/>
    <cellStyle name="Normal 67 3 3 3" xfId="8553"/>
    <cellStyle name="Normal 67 3 3 4" xfId="5666"/>
    <cellStyle name="Normal 67 3 4" xfId="2141"/>
    <cellStyle name="Normal 67 3 4 2" xfId="10002"/>
    <cellStyle name="Normal 67 3 5" xfId="7109"/>
    <cellStyle name="Normal 67 3 6" xfId="4223"/>
    <cellStyle name="Normal 67 3 7" xfId="2961"/>
    <cellStyle name="Normal 67 4" xfId="543"/>
    <cellStyle name="Normal 67 4 2" xfId="598"/>
    <cellStyle name="Normal 67 4 2 2" xfId="5916"/>
    <cellStyle name="Normal 67 4 2 2 2" xfId="11722"/>
    <cellStyle name="Normal 67 4 2 2 3" xfId="8803"/>
    <cellStyle name="Normal 67 4 2 3" xfId="10258"/>
    <cellStyle name="Normal 67 4 2 4" xfId="7359"/>
    <cellStyle name="Normal 67 4 2 5" xfId="4473"/>
    <cellStyle name="Normal 67 4 2 6" xfId="3250"/>
    <cellStyle name="Normal 67 4 3" xfId="5322"/>
    <cellStyle name="Normal 67 4 3 2" xfId="11128"/>
    <cellStyle name="Normal 67 4 3 3" xfId="8209"/>
    <cellStyle name="Normal 67 4 4" xfId="9658"/>
    <cellStyle name="Normal 67 4 5" xfId="6765"/>
    <cellStyle name="Normal 67 4 6" xfId="3879"/>
    <cellStyle name="Normal 67 4 7" xfId="2444"/>
    <cellStyle name="Normal 67 5" xfId="568"/>
    <cellStyle name="Normal 67 5 2" xfId="5741"/>
    <cellStyle name="Normal 67 5 2 2" xfId="11547"/>
    <cellStyle name="Normal 67 5 2 3" xfId="8628"/>
    <cellStyle name="Normal 67 5 3" xfId="10083"/>
    <cellStyle name="Normal 67 5 4" xfId="7184"/>
    <cellStyle name="Normal 67 5 5" xfId="4298"/>
    <cellStyle name="Normal 67 5 6" xfId="3075"/>
    <cellStyle name="Normal 67 6" xfId="558"/>
    <cellStyle name="Normal 67 6 2" xfId="6540"/>
    <cellStyle name="Normal 67 6 2 2" xfId="12347"/>
    <cellStyle name="Normal 67 6 2 3" xfId="9428"/>
    <cellStyle name="Normal 67 6 3" xfId="10903"/>
    <cellStyle name="Normal 67 6 4" xfId="7984"/>
    <cellStyle name="Normal 67 6 5" xfId="5097"/>
    <cellStyle name="Normal 67 7" xfId="1238"/>
    <cellStyle name="Normal 67 7 2" xfId="10953"/>
    <cellStyle name="Normal 67 7 3" xfId="8034"/>
    <cellStyle name="Normal 67 7 4" xfId="5147"/>
    <cellStyle name="Normal 67 7 5" xfId="1745"/>
    <cellStyle name="Normal 67 8" xfId="2040"/>
    <cellStyle name="Normal 67 8 2" xfId="9478"/>
    <cellStyle name="Normal 67 9" xfId="6590"/>
    <cellStyle name="Normal 68" xfId="463"/>
    <cellStyle name="Normal 68 10" xfId="3705"/>
    <cellStyle name="Normal 68 11" xfId="2265"/>
    <cellStyle name="Normal 68 2" xfId="524"/>
    <cellStyle name="Normal 68 2 2" xfId="579"/>
    <cellStyle name="Normal 68 2 3" xfId="1241"/>
    <cellStyle name="Normal 68 3" xfId="534"/>
    <cellStyle name="Normal 68 3 2" xfId="589"/>
    <cellStyle name="Normal 68 3 2 2" xfId="6261"/>
    <cellStyle name="Normal 68 3 2 2 2" xfId="12067"/>
    <cellStyle name="Normal 68 3 2 2 3" xfId="9148"/>
    <cellStyle name="Normal 68 3 2 3" xfId="10623"/>
    <cellStyle name="Normal 68 3 2 4" xfId="7704"/>
    <cellStyle name="Normal 68 3 2 5" xfId="4818"/>
    <cellStyle name="Normal 68 3 2 6" xfId="3615"/>
    <cellStyle name="Normal 68 3 3" xfId="1759"/>
    <cellStyle name="Normal 68 3 3 2" xfId="11473"/>
    <cellStyle name="Normal 68 3 3 3" xfId="8554"/>
    <cellStyle name="Normal 68 3 3 4" xfId="5667"/>
    <cellStyle name="Normal 68 3 4" xfId="2142"/>
    <cellStyle name="Normal 68 3 4 2" xfId="10003"/>
    <cellStyle name="Normal 68 3 5" xfId="7110"/>
    <cellStyle name="Normal 68 3 6" xfId="4224"/>
    <cellStyle name="Normal 68 3 7" xfId="2962"/>
    <cellStyle name="Normal 68 4" xfId="544"/>
    <cellStyle name="Normal 68 4 2" xfId="599"/>
    <cellStyle name="Normal 68 4 2 2" xfId="5917"/>
    <cellStyle name="Normal 68 4 2 2 2" xfId="11723"/>
    <cellStyle name="Normal 68 4 2 2 3" xfId="8804"/>
    <cellStyle name="Normal 68 4 2 3" xfId="10259"/>
    <cellStyle name="Normal 68 4 2 4" xfId="7360"/>
    <cellStyle name="Normal 68 4 2 5" xfId="4474"/>
    <cellStyle name="Normal 68 4 2 6" xfId="3251"/>
    <cellStyle name="Normal 68 4 3" xfId="5323"/>
    <cellStyle name="Normal 68 4 3 2" xfId="11129"/>
    <cellStyle name="Normal 68 4 3 3" xfId="8210"/>
    <cellStyle name="Normal 68 4 4" xfId="9659"/>
    <cellStyle name="Normal 68 4 5" xfId="6766"/>
    <cellStyle name="Normal 68 4 6" xfId="3880"/>
    <cellStyle name="Normal 68 4 7" xfId="2445"/>
    <cellStyle name="Normal 68 5" xfId="569"/>
    <cellStyle name="Normal 68 5 2" xfId="5742"/>
    <cellStyle name="Normal 68 5 2 2" xfId="11548"/>
    <cellStyle name="Normal 68 5 2 3" xfId="8629"/>
    <cellStyle name="Normal 68 5 3" xfId="10084"/>
    <cellStyle name="Normal 68 5 4" xfId="7185"/>
    <cellStyle name="Normal 68 5 5" xfId="4299"/>
    <cellStyle name="Normal 68 5 6" xfId="3076"/>
    <cellStyle name="Normal 68 6" xfId="559"/>
    <cellStyle name="Normal 68 6 2" xfId="6541"/>
    <cellStyle name="Normal 68 6 2 2" xfId="12348"/>
    <cellStyle name="Normal 68 6 2 3" xfId="9429"/>
    <cellStyle name="Normal 68 6 3" xfId="10904"/>
    <cellStyle name="Normal 68 6 4" xfId="7985"/>
    <cellStyle name="Normal 68 6 5" xfId="5098"/>
    <cellStyle name="Normal 68 7" xfId="1240"/>
    <cellStyle name="Normal 68 7 2" xfId="10954"/>
    <cellStyle name="Normal 68 7 3" xfId="8035"/>
    <cellStyle name="Normal 68 7 4" xfId="5148"/>
    <cellStyle name="Normal 68 7 5" xfId="1746"/>
    <cellStyle name="Normal 68 8" xfId="2041"/>
    <cellStyle name="Normal 68 8 2" xfId="9479"/>
    <cellStyle name="Normal 68 9" xfId="6591"/>
    <cellStyle name="Normal 69" xfId="464"/>
    <cellStyle name="Normal 69 10" xfId="3706"/>
    <cellStyle name="Normal 69 11" xfId="2266"/>
    <cellStyle name="Normal 69 2" xfId="525"/>
    <cellStyle name="Normal 69 2 2" xfId="580"/>
    <cellStyle name="Normal 69 2 3" xfId="1243"/>
    <cellStyle name="Normal 69 3" xfId="535"/>
    <cellStyle name="Normal 69 3 2" xfId="590"/>
    <cellStyle name="Normal 69 3 2 2" xfId="6262"/>
    <cellStyle name="Normal 69 3 2 2 2" xfId="12068"/>
    <cellStyle name="Normal 69 3 2 2 3" xfId="9149"/>
    <cellStyle name="Normal 69 3 2 3" xfId="10624"/>
    <cellStyle name="Normal 69 3 2 4" xfId="7705"/>
    <cellStyle name="Normal 69 3 2 5" xfId="4819"/>
    <cellStyle name="Normal 69 3 2 6" xfId="3616"/>
    <cellStyle name="Normal 69 3 3" xfId="1760"/>
    <cellStyle name="Normal 69 3 3 2" xfId="11474"/>
    <cellStyle name="Normal 69 3 3 3" xfId="8555"/>
    <cellStyle name="Normal 69 3 3 4" xfId="5668"/>
    <cellStyle name="Normal 69 3 4" xfId="2143"/>
    <cellStyle name="Normal 69 3 4 2" xfId="10004"/>
    <cellStyle name="Normal 69 3 5" xfId="7111"/>
    <cellStyle name="Normal 69 3 6" xfId="4225"/>
    <cellStyle name="Normal 69 3 7" xfId="2963"/>
    <cellStyle name="Normal 69 4" xfId="545"/>
    <cellStyle name="Normal 69 4 2" xfId="600"/>
    <cellStyle name="Normal 69 4 2 2" xfId="5918"/>
    <cellStyle name="Normal 69 4 2 2 2" xfId="11724"/>
    <cellStyle name="Normal 69 4 2 2 3" xfId="8805"/>
    <cellStyle name="Normal 69 4 2 3" xfId="10260"/>
    <cellStyle name="Normal 69 4 2 4" xfId="7361"/>
    <cellStyle name="Normal 69 4 2 5" xfId="4475"/>
    <cellStyle name="Normal 69 4 2 6" xfId="3252"/>
    <cellStyle name="Normal 69 4 3" xfId="5324"/>
    <cellStyle name="Normal 69 4 3 2" xfId="11130"/>
    <cellStyle name="Normal 69 4 3 3" xfId="8211"/>
    <cellStyle name="Normal 69 4 4" xfId="9660"/>
    <cellStyle name="Normal 69 4 5" xfId="6767"/>
    <cellStyle name="Normal 69 4 6" xfId="3881"/>
    <cellStyle name="Normal 69 4 7" xfId="2446"/>
    <cellStyle name="Normal 69 5" xfId="570"/>
    <cellStyle name="Normal 69 5 2" xfId="5743"/>
    <cellStyle name="Normal 69 5 2 2" xfId="11549"/>
    <cellStyle name="Normal 69 5 2 3" xfId="8630"/>
    <cellStyle name="Normal 69 5 3" xfId="10085"/>
    <cellStyle name="Normal 69 5 4" xfId="7186"/>
    <cellStyle name="Normal 69 5 5" xfId="4300"/>
    <cellStyle name="Normal 69 5 6" xfId="3077"/>
    <cellStyle name="Normal 69 6" xfId="560"/>
    <cellStyle name="Normal 69 6 2" xfId="6542"/>
    <cellStyle name="Normal 69 6 2 2" xfId="12349"/>
    <cellStyle name="Normal 69 6 2 3" xfId="9430"/>
    <cellStyle name="Normal 69 6 3" xfId="10905"/>
    <cellStyle name="Normal 69 6 4" xfId="7986"/>
    <cellStyle name="Normal 69 6 5" xfId="5099"/>
    <cellStyle name="Normal 69 7" xfId="1242"/>
    <cellStyle name="Normal 69 7 2" xfId="10955"/>
    <cellStyle name="Normal 69 7 3" xfId="8036"/>
    <cellStyle name="Normal 69 7 4" xfId="5149"/>
    <cellStyle name="Normal 69 7 5" xfId="1747"/>
    <cellStyle name="Normal 69 8" xfId="2042"/>
    <cellStyle name="Normal 69 8 2" xfId="9480"/>
    <cellStyle name="Normal 69 9" xfId="6592"/>
    <cellStyle name="Normal 7" xfId="115"/>
    <cellStyle name="Normal 7 2" xfId="465"/>
    <cellStyle name="Normal 7 3" xfId="1244"/>
    <cellStyle name="Normal 7 3 10" xfId="2267"/>
    <cellStyle name="Normal 7 3 2" xfId="1584"/>
    <cellStyle name="Normal 7 3 2 2" xfId="2144"/>
    <cellStyle name="Normal 7 3 2 2 2" xfId="6263"/>
    <cellStyle name="Normal 7 3 2 2 2 2" xfId="12069"/>
    <cellStyle name="Normal 7 3 2 2 2 3" xfId="9150"/>
    <cellStyle name="Normal 7 3 2 2 3" xfId="10625"/>
    <cellStyle name="Normal 7 3 2 2 4" xfId="7706"/>
    <cellStyle name="Normal 7 3 2 2 5" xfId="4820"/>
    <cellStyle name="Normal 7 3 2 2 6" xfId="3617"/>
    <cellStyle name="Normal 7 3 2 3" xfId="5669"/>
    <cellStyle name="Normal 7 3 2 3 2" xfId="11475"/>
    <cellStyle name="Normal 7 3 2 3 3" xfId="8556"/>
    <cellStyle name="Normal 7 3 2 4" xfId="10005"/>
    <cellStyle name="Normal 7 3 2 5" xfId="7112"/>
    <cellStyle name="Normal 7 3 2 6" xfId="4226"/>
    <cellStyle name="Normal 7 3 2 7" xfId="2964"/>
    <cellStyle name="Normal 7 3 3" xfId="1501"/>
    <cellStyle name="Normal 7 3 3 2" xfId="3253"/>
    <cellStyle name="Normal 7 3 3 2 2" xfId="5919"/>
    <cellStyle name="Normal 7 3 3 2 2 2" xfId="11725"/>
    <cellStyle name="Normal 7 3 3 2 2 3" xfId="8806"/>
    <cellStyle name="Normal 7 3 3 2 3" xfId="10261"/>
    <cellStyle name="Normal 7 3 3 2 4" xfId="7362"/>
    <cellStyle name="Normal 7 3 3 2 5" xfId="4476"/>
    <cellStyle name="Normal 7 3 3 3" xfId="5325"/>
    <cellStyle name="Normal 7 3 3 3 2" xfId="11131"/>
    <cellStyle name="Normal 7 3 3 3 3" xfId="8212"/>
    <cellStyle name="Normal 7 3 3 4" xfId="9661"/>
    <cellStyle name="Normal 7 3 3 5" xfId="6768"/>
    <cellStyle name="Normal 7 3 3 6" xfId="3882"/>
    <cellStyle name="Normal 7 3 3 7" xfId="2447"/>
    <cellStyle name="Normal 7 3 4" xfId="3078"/>
    <cellStyle name="Normal 7 3 4 2" xfId="5744"/>
    <cellStyle name="Normal 7 3 4 2 2" xfId="11550"/>
    <cellStyle name="Normal 7 3 4 2 3" xfId="8631"/>
    <cellStyle name="Normal 7 3 4 3" xfId="10086"/>
    <cellStyle name="Normal 7 3 4 4" xfId="7187"/>
    <cellStyle name="Normal 7 3 4 5" xfId="4301"/>
    <cellStyle name="Normal 7 3 5" xfId="5100"/>
    <cellStyle name="Normal 7 3 5 2" xfId="6543"/>
    <cellStyle name="Normal 7 3 5 2 2" xfId="12350"/>
    <cellStyle name="Normal 7 3 5 2 3" xfId="9431"/>
    <cellStyle name="Normal 7 3 5 3" xfId="10906"/>
    <cellStyle name="Normal 7 3 5 4" xfId="7987"/>
    <cellStyle name="Normal 7 3 6" xfId="5150"/>
    <cellStyle name="Normal 7 3 6 2" xfId="10956"/>
    <cellStyle name="Normal 7 3 6 3" xfId="8037"/>
    <cellStyle name="Normal 7 3 7" xfId="9481"/>
    <cellStyle name="Normal 7 3 8" xfId="6593"/>
    <cellStyle name="Normal 7 3 9" xfId="3707"/>
    <cellStyle name="Normal 7 4" xfId="1245"/>
    <cellStyle name="Normal 7 4 2" xfId="2376"/>
    <cellStyle name="Normal 70" xfId="466"/>
    <cellStyle name="Normal 70 10" xfId="3708"/>
    <cellStyle name="Normal 70 11" xfId="2268"/>
    <cellStyle name="Normal 70 2" xfId="526"/>
    <cellStyle name="Normal 70 2 2" xfId="581"/>
    <cellStyle name="Normal 70 2 3" xfId="1247"/>
    <cellStyle name="Normal 70 3" xfId="536"/>
    <cellStyle name="Normal 70 3 2" xfId="591"/>
    <cellStyle name="Normal 70 3 2 2" xfId="6264"/>
    <cellStyle name="Normal 70 3 2 2 2" xfId="12070"/>
    <cellStyle name="Normal 70 3 2 2 3" xfId="9151"/>
    <cellStyle name="Normal 70 3 2 3" xfId="10626"/>
    <cellStyle name="Normal 70 3 2 4" xfId="7707"/>
    <cellStyle name="Normal 70 3 2 5" xfId="4821"/>
    <cellStyle name="Normal 70 3 2 6" xfId="3618"/>
    <cellStyle name="Normal 70 3 3" xfId="1761"/>
    <cellStyle name="Normal 70 3 3 2" xfId="11476"/>
    <cellStyle name="Normal 70 3 3 3" xfId="8557"/>
    <cellStyle name="Normal 70 3 3 4" xfId="5670"/>
    <cellStyle name="Normal 70 3 4" xfId="2145"/>
    <cellStyle name="Normal 70 3 4 2" xfId="10006"/>
    <cellStyle name="Normal 70 3 5" xfId="7113"/>
    <cellStyle name="Normal 70 3 6" xfId="4227"/>
    <cellStyle name="Normal 70 3 7" xfId="2965"/>
    <cellStyle name="Normal 70 4" xfId="546"/>
    <cellStyle name="Normal 70 4 2" xfId="601"/>
    <cellStyle name="Normal 70 4 2 2" xfId="5920"/>
    <cellStyle name="Normal 70 4 2 2 2" xfId="11726"/>
    <cellStyle name="Normal 70 4 2 2 3" xfId="8807"/>
    <cellStyle name="Normal 70 4 2 3" xfId="10262"/>
    <cellStyle name="Normal 70 4 2 4" xfId="7363"/>
    <cellStyle name="Normal 70 4 2 5" xfId="4477"/>
    <cellStyle name="Normal 70 4 2 6" xfId="3254"/>
    <cellStyle name="Normal 70 4 3" xfId="5326"/>
    <cellStyle name="Normal 70 4 3 2" xfId="11132"/>
    <cellStyle name="Normal 70 4 3 3" xfId="8213"/>
    <cellStyle name="Normal 70 4 4" xfId="9662"/>
    <cellStyle name="Normal 70 4 5" xfId="6769"/>
    <cellStyle name="Normal 70 4 6" xfId="3883"/>
    <cellStyle name="Normal 70 4 7" xfId="2448"/>
    <cellStyle name="Normal 70 5" xfId="571"/>
    <cellStyle name="Normal 70 5 2" xfId="5745"/>
    <cellStyle name="Normal 70 5 2 2" xfId="11551"/>
    <cellStyle name="Normal 70 5 2 3" xfId="8632"/>
    <cellStyle name="Normal 70 5 3" xfId="10087"/>
    <cellStyle name="Normal 70 5 4" xfId="7188"/>
    <cellStyle name="Normal 70 5 5" xfId="4302"/>
    <cellStyle name="Normal 70 5 6" xfId="3079"/>
    <cellStyle name="Normal 70 6" xfId="561"/>
    <cellStyle name="Normal 70 6 2" xfId="6544"/>
    <cellStyle name="Normal 70 6 2 2" xfId="12351"/>
    <cellStyle name="Normal 70 6 2 3" xfId="9432"/>
    <cellStyle name="Normal 70 6 3" xfId="10907"/>
    <cellStyle name="Normal 70 6 4" xfId="7988"/>
    <cellStyle name="Normal 70 6 5" xfId="5101"/>
    <cellStyle name="Normal 70 7" xfId="1246"/>
    <cellStyle name="Normal 70 7 2" xfId="10957"/>
    <cellStyle name="Normal 70 7 3" xfId="8038"/>
    <cellStyle name="Normal 70 7 4" xfId="5151"/>
    <cellStyle name="Normal 70 7 5" xfId="1748"/>
    <cellStyle name="Normal 70 8" xfId="2043"/>
    <cellStyle name="Normal 70 8 2" xfId="9482"/>
    <cellStyle name="Normal 70 9" xfId="6594"/>
    <cellStyle name="Normal 71" xfId="467"/>
    <cellStyle name="Normal 71 2" xfId="1248"/>
    <cellStyle name="Normal 72" xfId="468"/>
    <cellStyle name="Normal 72 2" xfId="1249"/>
    <cellStyle name="Normal 73" xfId="469"/>
    <cellStyle name="Normal 73 2" xfId="1250"/>
    <cellStyle name="Normal 74" xfId="470"/>
    <cellStyle name="Normal 74 2" xfId="1251"/>
    <cellStyle name="Normal 75" xfId="471"/>
    <cellStyle name="Normal 75 2" xfId="1252"/>
    <cellStyle name="Normal 76" xfId="472"/>
    <cellStyle name="Normal 76 2" xfId="1253"/>
    <cellStyle name="Normal 77" xfId="473"/>
    <cellStyle name="Normal 77 2" xfId="1254"/>
    <cellStyle name="Normal 78" xfId="474"/>
    <cellStyle name="Normal 78 2" xfId="1255"/>
    <cellStyle name="Normal 79" xfId="475"/>
    <cellStyle name="Normal 79 2" xfId="1256"/>
    <cellStyle name="Normal 8" xfId="163"/>
    <cellStyle name="Normal 8 2" xfId="476"/>
    <cellStyle name="Normal 8 2 2" xfId="1258"/>
    <cellStyle name="Normal 8 2 2 2" xfId="3620"/>
    <cellStyle name="Normal 8 2 2 2 2" xfId="6266"/>
    <cellStyle name="Normal 8 2 2 2 2 2" xfId="12072"/>
    <cellStyle name="Normal 8 2 2 2 2 3" xfId="9153"/>
    <cellStyle name="Normal 8 2 2 2 3" xfId="10628"/>
    <cellStyle name="Normal 8 2 2 2 4" xfId="7709"/>
    <cellStyle name="Normal 8 2 2 2 5" xfId="4823"/>
    <cellStyle name="Normal 8 2 2 3" xfId="5103"/>
    <cellStyle name="Normal 8 2 2 3 2" xfId="6546"/>
    <cellStyle name="Normal 8 2 2 3 2 2" xfId="12353"/>
    <cellStyle name="Normal 8 2 2 3 2 3" xfId="9434"/>
    <cellStyle name="Normal 8 2 2 3 3" xfId="10909"/>
    <cellStyle name="Normal 8 2 2 3 4" xfId="7990"/>
    <cellStyle name="Normal 8 2 2 4" xfId="5672"/>
    <cellStyle name="Normal 8 2 2 4 2" xfId="11478"/>
    <cellStyle name="Normal 8 2 2 4 3" xfId="8559"/>
    <cellStyle name="Normal 8 2 2 5" xfId="10008"/>
    <cellStyle name="Normal 8 2 2 6" xfId="7115"/>
    <cellStyle name="Normal 8 2 2 7" xfId="4229"/>
    <cellStyle name="Normal 8 2 3" xfId="3619"/>
    <cellStyle name="Normal 8 2 3 2" xfId="6265"/>
    <cellStyle name="Normal 8 2 3 2 2" xfId="12071"/>
    <cellStyle name="Normal 8 2 3 2 3" xfId="9152"/>
    <cellStyle name="Normal 8 2 3 3" xfId="10627"/>
    <cellStyle name="Normal 8 2 3 4" xfId="7708"/>
    <cellStyle name="Normal 8 2 3 5" xfId="4822"/>
    <cellStyle name="Normal 8 2 4" xfId="5102"/>
    <cellStyle name="Normal 8 2 4 2" xfId="6545"/>
    <cellStyle name="Normal 8 2 4 2 2" xfId="12352"/>
    <cellStyle name="Normal 8 2 4 2 3" xfId="9433"/>
    <cellStyle name="Normal 8 2 4 3" xfId="10908"/>
    <cellStyle name="Normal 8 2 4 4" xfId="7989"/>
    <cellStyle name="Normal 8 2 5" xfId="5671"/>
    <cellStyle name="Normal 8 2 5 2" xfId="11477"/>
    <cellStyle name="Normal 8 2 5 3" xfId="8558"/>
    <cellStyle name="Normal 8 2 6" xfId="10007"/>
    <cellStyle name="Normal 8 2 7" xfId="7114"/>
    <cellStyle name="Normal 8 2 8" xfId="4228"/>
    <cellStyle name="Normal 8 2 9" xfId="2966"/>
    <cellStyle name="Normal 8 3" xfId="1257"/>
    <cellStyle name="Normal 8 3 2" xfId="3621"/>
    <cellStyle name="Normal 8 3 2 2" xfId="6267"/>
    <cellStyle name="Normal 8 3 2 2 2" xfId="12073"/>
    <cellStyle name="Normal 8 3 2 2 3" xfId="9154"/>
    <cellStyle name="Normal 8 3 2 3" xfId="10629"/>
    <cellStyle name="Normal 8 3 2 4" xfId="7710"/>
    <cellStyle name="Normal 8 3 2 5" xfId="4824"/>
    <cellStyle name="Normal 8 3 3" xfId="5104"/>
    <cellStyle name="Normal 8 3 3 2" xfId="6547"/>
    <cellStyle name="Normal 8 3 3 2 2" xfId="12354"/>
    <cellStyle name="Normal 8 3 3 2 3" xfId="9435"/>
    <cellStyle name="Normal 8 3 3 3" xfId="10910"/>
    <cellStyle name="Normal 8 3 3 4" xfId="7991"/>
    <cellStyle name="Normal 8 3 4" xfId="5673"/>
    <cellStyle name="Normal 8 3 4 2" xfId="11479"/>
    <cellStyle name="Normal 8 3 4 3" xfId="8560"/>
    <cellStyle name="Normal 8 3 5" xfId="10009"/>
    <cellStyle name="Normal 8 3 6" xfId="7116"/>
    <cellStyle name="Normal 8 3 7" xfId="4230"/>
    <cellStyle name="Normal 8 3 8" xfId="2967"/>
    <cellStyle name="Normal 8 4" xfId="2968"/>
    <cellStyle name="Normal 8 4 2" xfId="3622"/>
    <cellStyle name="Normal 8 4 2 2" xfId="6268"/>
    <cellStyle name="Normal 8 4 2 2 2" xfId="12074"/>
    <cellStyle name="Normal 8 4 2 2 3" xfId="9155"/>
    <cellStyle name="Normal 8 4 2 3" xfId="10630"/>
    <cellStyle name="Normal 8 4 2 4" xfId="7711"/>
    <cellStyle name="Normal 8 4 2 5" xfId="4825"/>
    <cellStyle name="Normal 8 4 3" xfId="5105"/>
    <cellStyle name="Normal 8 4 3 2" xfId="6548"/>
    <cellStyle name="Normal 8 4 3 2 2" xfId="12355"/>
    <cellStyle name="Normal 8 4 3 2 3" xfId="9436"/>
    <cellStyle name="Normal 8 4 3 3" xfId="10911"/>
    <cellStyle name="Normal 8 4 3 4" xfId="7992"/>
    <cellStyle name="Normal 8 4 4" xfId="5674"/>
    <cellStyle name="Normal 8 4 4 2" xfId="11480"/>
    <cellStyle name="Normal 8 4 4 3" xfId="8561"/>
    <cellStyle name="Normal 8 4 5" xfId="10010"/>
    <cellStyle name="Normal 8 4 6" xfId="7117"/>
    <cellStyle name="Normal 8 4 7" xfId="4231"/>
    <cellStyle name="Normal 80" xfId="477"/>
    <cellStyle name="Normal 80 2" xfId="1259"/>
    <cellStyle name="Normal 81" xfId="478"/>
    <cellStyle name="Normal 81 2" xfId="1260"/>
    <cellStyle name="Normal 82" xfId="479"/>
    <cellStyle name="Normal 82 2" xfId="1261"/>
    <cellStyle name="Normal 83" xfId="480"/>
    <cellStyle name="Normal 83 2" xfId="1262"/>
    <cellStyle name="Normal 84" xfId="481"/>
    <cellStyle name="Normal 84 2" xfId="1263"/>
    <cellStyle name="Normal 85" xfId="482"/>
    <cellStyle name="Normal 85 2" xfId="1264"/>
    <cellStyle name="Normal 86" xfId="483"/>
    <cellStyle name="Normal 86 2" xfId="1265"/>
    <cellStyle name="Normal 87" xfId="484"/>
    <cellStyle name="Normal 87 2" xfId="1266"/>
    <cellStyle name="Normal 88" xfId="485"/>
    <cellStyle name="Normal 88 2" xfId="1267"/>
    <cellStyle name="Normal 89" xfId="486"/>
    <cellStyle name="Normal 89 10" xfId="2269"/>
    <cellStyle name="Normal 89 2" xfId="527"/>
    <cellStyle name="Normal 89 2 2" xfId="582"/>
    <cellStyle name="Normal 89 2 2 2" xfId="6269"/>
    <cellStyle name="Normal 89 2 2 2 2" xfId="12075"/>
    <cellStyle name="Normal 89 2 2 2 3" xfId="9156"/>
    <cellStyle name="Normal 89 2 2 3" xfId="10631"/>
    <cellStyle name="Normal 89 2 2 4" xfId="7712"/>
    <cellStyle name="Normal 89 2 2 5" xfId="4826"/>
    <cellStyle name="Normal 89 2 2 6" xfId="3623"/>
    <cellStyle name="Normal 89 2 3" xfId="1762"/>
    <cellStyle name="Normal 89 2 3 2" xfId="11481"/>
    <cellStyle name="Normal 89 2 3 3" xfId="8562"/>
    <cellStyle name="Normal 89 2 3 4" xfId="5675"/>
    <cellStyle name="Normal 89 2 4" xfId="2146"/>
    <cellStyle name="Normal 89 2 4 2" xfId="10011"/>
    <cellStyle name="Normal 89 2 5" xfId="7118"/>
    <cellStyle name="Normal 89 2 6" xfId="4232"/>
    <cellStyle name="Normal 89 2 7" xfId="2969"/>
    <cellStyle name="Normal 89 3" xfId="537"/>
    <cellStyle name="Normal 89 3 2" xfId="592"/>
    <cellStyle name="Normal 89 3 2 2" xfId="5921"/>
    <cellStyle name="Normal 89 3 2 2 2" xfId="11727"/>
    <cellStyle name="Normal 89 3 2 2 3" xfId="8808"/>
    <cellStyle name="Normal 89 3 2 3" xfId="10263"/>
    <cellStyle name="Normal 89 3 2 4" xfId="7364"/>
    <cellStyle name="Normal 89 3 2 5" xfId="4478"/>
    <cellStyle name="Normal 89 3 2 6" xfId="3255"/>
    <cellStyle name="Normal 89 3 3" xfId="5327"/>
    <cellStyle name="Normal 89 3 3 2" xfId="11133"/>
    <cellStyle name="Normal 89 3 3 3" xfId="8214"/>
    <cellStyle name="Normal 89 3 4" xfId="9663"/>
    <cellStyle name="Normal 89 3 5" xfId="6770"/>
    <cellStyle name="Normal 89 3 6" xfId="3884"/>
    <cellStyle name="Normal 89 3 7" xfId="2449"/>
    <cellStyle name="Normal 89 4" xfId="547"/>
    <cellStyle name="Normal 89 4 2" xfId="602"/>
    <cellStyle name="Normal 89 4 2 2" xfId="11552"/>
    <cellStyle name="Normal 89 4 2 3" xfId="8633"/>
    <cellStyle name="Normal 89 4 2 4" xfId="5746"/>
    <cellStyle name="Normal 89 4 3" xfId="10088"/>
    <cellStyle name="Normal 89 4 4" xfId="7189"/>
    <cellStyle name="Normal 89 4 5" xfId="4303"/>
    <cellStyle name="Normal 89 4 6" xfId="3080"/>
    <cellStyle name="Normal 89 5" xfId="572"/>
    <cellStyle name="Normal 89 5 2" xfId="6549"/>
    <cellStyle name="Normal 89 5 2 2" xfId="12356"/>
    <cellStyle name="Normal 89 5 2 3" xfId="9437"/>
    <cellStyle name="Normal 89 5 3" xfId="10912"/>
    <cellStyle name="Normal 89 5 4" xfId="7993"/>
    <cellStyle name="Normal 89 5 5" xfId="5106"/>
    <cellStyle name="Normal 89 6" xfId="562"/>
    <cellStyle name="Normal 89 6 2" xfId="10958"/>
    <cellStyle name="Normal 89 6 3" xfId="8039"/>
    <cellStyle name="Normal 89 6 4" xfId="5152"/>
    <cellStyle name="Normal 89 7" xfId="1749"/>
    <cellStyle name="Normal 89 7 2" xfId="9483"/>
    <cellStyle name="Normal 89 8" xfId="2044"/>
    <cellStyle name="Normal 89 8 2" xfId="6595"/>
    <cellStyle name="Normal 89 9" xfId="3709"/>
    <cellStyle name="Normal 9" xfId="239"/>
    <cellStyle name="Normal 9 2" xfId="487"/>
    <cellStyle name="Normal 9 2 2" xfId="1269"/>
    <cellStyle name="Normal 9 2 2 2" xfId="2375"/>
    <cellStyle name="Normal 9 3" xfId="1270"/>
    <cellStyle name="Normal 9 4" xfId="1268"/>
    <cellStyle name="Normal 90" xfId="488"/>
    <cellStyle name="Normal 90 2" xfId="1271"/>
    <cellStyle name="Normal 91" xfId="489"/>
    <cellStyle name="Normal 91 2" xfId="1272"/>
    <cellStyle name="Normal 92" xfId="490"/>
    <cellStyle name="Normal 92 2" xfId="1273"/>
    <cellStyle name="Normal 93" xfId="491"/>
    <cellStyle name="Normal 93 2" xfId="1274"/>
    <cellStyle name="Normal 94" xfId="548"/>
    <cellStyle name="Normal 94 2" xfId="603"/>
    <cellStyle name="Normal 94 3" xfId="1275"/>
    <cellStyle name="Normal 95" xfId="607"/>
    <cellStyle name="Normal 95 2" xfId="1276"/>
    <cellStyle name="Normal 96" xfId="1277"/>
    <cellStyle name="Normal 96 2" xfId="1780"/>
    <cellStyle name="Normal 97" xfId="1278"/>
    <cellStyle name="Normal 98" xfId="1279"/>
    <cellStyle name="Normal 99" xfId="1280"/>
    <cellStyle name="Normal_Attachment O &amp; GG Final 11_11_09" xfId="116"/>
    <cellStyle name="Note" xfId="1671" builtinId="10" customBuiltin="1"/>
    <cellStyle name="Note 10" xfId="2393"/>
    <cellStyle name="Note 10 2" xfId="2569"/>
    <cellStyle name="Note 10 2 2" xfId="3375"/>
    <cellStyle name="Note 10 2 2 2" xfId="6041"/>
    <cellStyle name="Note 10 2 2 2 2" xfId="11847"/>
    <cellStyle name="Note 10 2 2 2 3" xfId="8928"/>
    <cellStyle name="Note 10 2 2 3" xfId="10383"/>
    <cellStyle name="Note 10 2 2 4" xfId="7484"/>
    <cellStyle name="Note 10 2 2 5" xfId="4598"/>
    <cellStyle name="Note 10 2 3" xfId="5447"/>
    <cellStyle name="Note 10 2 3 2" xfId="11253"/>
    <cellStyle name="Note 10 2 3 3" xfId="8334"/>
    <cellStyle name="Note 10 2 4" xfId="9783"/>
    <cellStyle name="Note 10 2 5" xfId="6890"/>
    <cellStyle name="Note 10 2 6" xfId="4004"/>
    <cellStyle name="Note 10 3" xfId="3200"/>
    <cellStyle name="Note 10 3 2" xfId="5866"/>
    <cellStyle name="Note 10 3 2 2" xfId="11672"/>
    <cellStyle name="Note 10 3 2 3" xfId="8753"/>
    <cellStyle name="Note 10 3 3" xfId="10208"/>
    <cellStyle name="Note 10 3 4" xfId="7309"/>
    <cellStyle name="Note 10 3 5" xfId="4423"/>
    <cellStyle name="Note 10 4" xfId="5272"/>
    <cellStyle name="Note 10 4 2" xfId="11078"/>
    <cellStyle name="Note 10 4 3" xfId="8159"/>
    <cellStyle name="Note 10 5" xfId="9608"/>
    <cellStyle name="Note 10 6" xfId="6715"/>
    <cellStyle name="Note 10 7" xfId="3829"/>
    <cellStyle name="Note 11" xfId="3032"/>
    <cellStyle name="Note 11 2" xfId="3648"/>
    <cellStyle name="Note 11 2 2" xfId="6294"/>
    <cellStyle name="Note 11 2 2 2" xfId="12100"/>
    <cellStyle name="Note 11 2 2 3" xfId="9181"/>
    <cellStyle name="Note 11 2 3" xfId="10656"/>
    <cellStyle name="Note 11 2 4" xfId="7737"/>
    <cellStyle name="Note 11 2 5" xfId="4851"/>
    <cellStyle name="Note 11 3" xfId="5700"/>
    <cellStyle name="Note 11 3 2" xfId="11506"/>
    <cellStyle name="Note 11 3 3" xfId="8587"/>
    <cellStyle name="Note 11 4" xfId="10038"/>
    <cellStyle name="Note 11 5" xfId="7143"/>
    <cellStyle name="Note 11 6" xfId="4257"/>
    <cellStyle name="Note 12" xfId="3662"/>
    <cellStyle name="Note 12 2" xfId="6311"/>
    <cellStyle name="Note 12 2 2" xfId="12117"/>
    <cellStyle name="Note 12 2 3" xfId="9198"/>
    <cellStyle name="Note 12 3" xfId="10673"/>
    <cellStyle name="Note 12 4" xfId="7754"/>
    <cellStyle name="Note 12 5" xfId="4867"/>
    <cellStyle name="Note 13" xfId="12395"/>
    <cellStyle name="Note 14" xfId="12412"/>
    <cellStyle name="Note 15" xfId="12426"/>
    <cellStyle name="Note 16" xfId="12443"/>
    <cellStyle name="Note 17" xfId="12461"/>
    <cellStyle name="Note 18" xfId="12477"/>
    <cellStyle name="Note 19" xfId="12492"/>
    <cellStyle name="Note 2" xfId="252"/>
    <cellStyle name="Note 2 2" xfId="492"/>
    <cellStyle name="Note 2 2 2" xfId="1282"/>
    <cellStyle name="Note 2 2 2 2" xfId="9485"/>
    <cellStyle name="Note 2 3" xfId="1283"/>
    <cellStyle name="Note 2 3 2" xfId="1284"/>
    <cellStyle name="Note 2 3 3" xfId="9484"/>
    <cellStyle name="Note 2 4" xfId="1281"/>
    <cellStyle name="Note 2 4 2" xfId="12560"/>
    <cellStyle name="Note 3" xfId="493"/>
    <cellStyle name="Note 3 2" xfId="9486"/>
    <cellStyle name="Note 4" xfId="1285"/>
    <cellStyle name="Note 4 10" xfId="2284"/>
    <cellStyle name="Note 4 2" xfId="1587"/>
    <cellStyle name="Note 4 2 2" xfId="2149"/>
    <cellStyle name="Note 4 2 2 2" xfId="6270"/>
    <cellStyle name="Note 4 2 2 2 2" xfId="12076"/>
    <cellStyle name="Note 4 2 2 2 3" xfId="9157"/>
    <cellStyle name="Note 4 2 2 3" xfId="10632"/>
    <cellStyle name="Note 4 2 2 4" xfId="7713"/>
    <cellStyle name="Note 4 2 2 5" xfId="4827"/>
    <cellStyle name="Note 4 2 2 6" xfId="3624"/>
    <cellStyle name="Note 4 2 3" xfId="5676"/>
    <cellStyle name="Note 4 2 3 2" xfId="11482"/>
    <cellStyle name="Note 4 2 3 3" xfId="8563"/>
    <cellStyle name="Note 4 2 4" xfId="10012"/>
    <cellStyle name="Note 4 2 5" xfId="7119"/>
    <cellStyle name="Note 4 2 6" xfId="4233"/>
    <cellStyle name="Note 4 2 7" xfId="2970"/>
    <cellStyle name="Note 4 3" xfId="1502"/>
    <cellStyle name="Note 4 3 2" xfId="3270"/>
    <cellStyle name="Note 4 3 2 2" xfId="5936"/>
    <cellStyle name="Note 4 3 2 2 2" xfId="11742"/>
    <cellStyle name="Note 4 3 2 2 3" xfId="8823"/>
    <cellStyle name="Note 4 3 2 3" xfId="10278"/>
    <cellStyle name="Note 4 3 2 4" xfId="7379"/>
    <cellStyle name="Note 4 3 2 5" xfId="4493"/>
    <cellStyle name="Note 4 3 3" xfId="5342"/>
    <cellStyle name="Note 4 3 3 2" xfId="11148"/>
    <cellStyle name="Note 4 3 3 3" xfId="8229"/>
    <cellStyle name="Note 4 3 4" xfId="9678"/>
    <cellStyle name="Note 4 3 5" xfId="6785"/>
    <cellStyle name="Note 4 3 6" xfId="3899"/>
    <cellStyle name="Note 4 3 7" xfId="2464"/>
    <cellStyle name="Note 4 4" xfId="3095"/>
    <cellStyle name="Note 4 4 2" xfId="5761"/>
    <cellStyle name="Note 4 4 2 2" xfId="11567"/>
    <cellStyle name="Note 4 4 2 3" xfId="8648"/>
    <cellStyle name="Note 4 4 3" xfId="10103"/>
    <cellStyle name="Note 4 4 4" xfId="7204"/>
    <cellStyle name="Note 4 4 5" xfId="4318"/>
    <cellStyle name="Note 4 5" xfId="5107"/>
    <cellStyle name="Note 4 5 2" xfId="6550"/>
    <cellStyle name="Note 4 5 2 2" xfId="12357"/>
    <cellStyle name="Note 4 5 2 3" xfId="9438"/>
    <cellStyle name="Note 4 5 3" xfId="10913"/>
    <cellStyle name="Note 4 5 4" xfId="7994"/>
    <cellStyle name="Note 4 6" xfId="5167"/>
    <cellStyle name="Note 4 6 2" xfId="10973"/>
    <cellStyle name="Note 4 6 3" xfId="8054"/>
    <cellStyle name="Note 4 7" xfId="9503"/>
    <cellStyle name="Note 4 8" xfId="6610"/>
    <cellStyle name="Note 4 9" xfId="3724"/>
    <cellStyle name="Note 5" xfId="1286"/>
    <cellStyle name="Note 5 10" xfId="2288"/>
    <cellStyle name="Note 5 2" xfId="1591"/>
    <cellStyle name="Note 5 2 2" xfId="2153"/>
    <cellStyle name="Note 5 2 2 2" xfId="6271"/>
    <cellStyle name="Note 5 2 2 2 2" xfId="12077"/>
    <cellStyle name="Note 5 2 2 2 3" xfId="9158"/>
    <cellStyle name="Note 5 2 2 3" xfId="10633"/>
    <cellStyle name="Note 5 2 2 4" xfId="7714"/>
    <cellStyle name="Note 5 2 2 5" xfId="4828"/>
    <cellStyle name="Note 5 2 2 6" xfId="3625"/>
    <cellStyle name="Note 5 2 3" xfId="5677"/>
    <cellStyle name="Note 5 2 3 2" xfId="11483"/>
    <cellStyle name="Note 5 2 3 3" xfId="8564"/>
    <cellStyle name="Note 5 2 4" xfId="10013"/>
    <cellStyle name="Note 5 2 5" xfId="7120"/>
    <cellStyle name="Note 5 2 6" xfId="4234"/>
    <cellStyle name="Note 5 2 7" xfId="2971"/>
    <cellStyle name="Note 5 3" xfId="2050"/>
    <cellStyle name="Note 5 3 2" xfId="3274"/>
    <cellStyle name="Note 5 3 2 2" xfId="5940"/>
    <cellStyle name="Note 5 3 2 2 2" xfId="11746"/>
    <cellStyle name="Note 5 3 2 2 3" xfId="8827"/>
    <cellStyle name="Note 5 3 2 3" xfId="10282"/>
    <cellStyle name="Note 5 3 2 4" xfId="7383"/>
    <cellStyle name="Note 5 3 2 5" xfId="4497"/>
    <cellStyle name="Note 5 3 3" xfId="5346"/>
    <cellStyle name="Note 5 3 3 2" xfId="11152"/>
    <cellStyle name="Note 5 3 3 3" xfId="8233"/>
    <cellStyle name="Note 5 3 4" xfId="9682"/>
    <cellStyle name="Note 5 3 5" xfId="6789"/>
    <cellStyle name="Note 5 3 6" xfId="3903"/>
    <cellStyle name="Note 5 3 7" xfId="2468"/>
    <cellStyle name="Note 5 4" xfId="3099"/>
    <cellStyle name="Note 5 4 2" xfId="5765"/>
    <cellStyle name="Note 5 4 2 2" xfId="11571"/>
    <cellStyle name="Note 5 4 2 3" xfId="8652"/>
    <cellStyle name="Note 5 4 3" xfId="10107"/>
    <cellStyle name="Note 5 4 4" xfId="7208"/>
    <cellStyle name="Note 5 4 5" xfId="4322"/>
    <cellStyle name="Note 5 5" xfId="5108"/>
    <cellStyle name="Note 5 5 2" xfId="6551"/>
    <cellStyle name="Note 5 5 2 2" xfId="12358"/>
    <cellStyle name="Note 5 5 2 3" xfId="9439"/>
    <cellStyle name="Note 5 5 3" xfId="10914"/>
    <cellStyle name="Note 5 5 4" xfId="7995"/>
    <cellStyle name="Note 5 6" xfId="5171"/>
    <cellStyle name="Note 5 6 2" xfId="10977"/>
    <cellStyle name="Note 5 6 3" xfId="8058"/>
    <cellStyle name="Note 5 7" xfId="9507"/>
    <cellStyle name="Note 5 8" xfId="6614"/>
    <cellStyle name="Note 5 9" xfId="3728"/>
    <cellStyle name="Note 6" xfId="1515"/>
    <cellStyle name="Note 6 10" xfId="2309"/>
    <cellStyle name="Note 6 2" xfId="1612"/>
    <cellStyle name="Note 6 2 2" xfId="2174"/>
    <cellStyle name="Note 6 2 2 2" xfId="6272"/>
    <cellStyle name="Note 6 2 2 2 2" xfId="12078"/>
    <cellStyle name="Note 6 2 2 2 3" xfId="9159"/>
    <cellStyle name="Note 6 2 2 3" xfId="10634"/>
    <cellStyle name="Note 6 2 2 4" xfId="7715"/>
    <cellStyle name="Note 6 2 2 5" xfId="4829"/>
    <cellStyle name="Note 6 2 2 6" xfId="3626"/>
    <cellStyle name="Note 6 2 3" xfId="5678"/>
    <cellStyle name="Note 6 2 3 2" xfId="11484"/>
    <cellStyle name="Note 6 2 3 3" xfId="8565"/>
    <cellStyle name="Note 6 2 4" xfId="10014"/>
    <cellStyle name="Note 6 2 5" xfId="7121"/>
    <cellStyle name="Note 6 2 6" xfId="4235"/>
    <cellStyle name="Note 6 2 7" xfId="2972"/>
    <cellStyle name="Note 6 3" xfId="2061"/>
    <cellStyle name="Note 6 3 2" xfId="3295"/>
    <cellStyle name="Note 6 3 2 2" xfId="5961"/>
    <cellStyle name="Note 6 3 2 2 2" xfId="11767"/>
    <cellStyle name="Note 6 3 2 2 3" xfId="8848"/>
    <cellStyle name="Note 6 3 2 3" xfId="10303"/>
    <cellStyle name="Note 6 3 2 4" xfId="7404"/>
    <cellStyle name="Note 6 3 2 5" xfId="4518"/>
    <cellStyle name="Note 6 3 3" xfId="5367"/>
    <cellStyle name="Note 6 3 3 2" xfId="11173"/>
    <cellStyle name="Note 6 3 3 3" xfId="8254"/>
    <cellStyle name="Note 6 3 4" xfId="9703"/>
    <cellStyle name="Note 6 3 5" xfId="6810"/>
    <cellStyle name="Note 6 3 6" xfId="3924"/>
    <cellStyle name="Note 6 3 7" xfId="2489"/>
    <cellStyle name="Note 6 4" xfId="3120"/>
    <cellStyle name="Note 6 4 2" xfId="5786"/>
    <cellStyle name="Note 6 4 2 2" xfId="11592"/>
    <cellStyle name="Note 6 4 2 3" xfId="8673"/>
    <cellStyle name="Note 6 4 3" xfId="10128"/>
    <cellStyle name="Note 6 4 4" xfId="7229"/>
    <cellStyle name="Note 6 4 5" xfId="4343"/>
    <cellStyle name="Note 6 5" xfId="5109"/>
    <cellStyle name="Note 6 5 2" xfId="6552"/>
    <cellStyle name="Note 6 5 2 2" xfId="12359"/>
    <cellStyle name="Note 6 5 2 3" xfId="9440"/>
    <cellStyle name="Note 6 5 3" xfId="10915"/>
    <cellStyle name="Note 6 5 4" xfId="7996"/>
    <cellStyle name="Note 6 6" xfId="5192"/>
    <cellStyle name="Note 6 6 2" xfId="10998"/>
    <cellStyle name="Note 6 6 3" xfId="8079"/>
    <cellStyle name="Note 6 7" xfId="9528"/>
    <cellStyle name="Note 6 8" xfId="6635"/>
    <cellStyle name="Note 6 9" xfId="3749"/>
    <cellStyle name="Note 7" xfId="1528"/>
    <cellStyle name="Note 7 10" xfId="2324"/>
    <cellStyle name="Note 7 2" xfId="1627"/>
    <cellStyle name="Note 7 2 2" xfId="2189"/>
    <cellStyle name="Note 7 2 2 2" xfId="6273"/>
    <cellStyle name="Note 7 2 2 2 2" xfId="12079"/>
    <cellStyle name="Note 7 2 2 2 3" xfId="9160"/>
    <cellStyle name="Note 7 2 2 3" xfId="10635"/>
    <cellStyle name="Note 7 2 2 4" xfId="7716"/>
    <cellStyle name="Note 7 2 2 5" xfId="4830"/>
    <cellStyle name="Note 7 2 2 6" xfId="3627"/>
    <cellStyle name="Note 7 2 3" xfId="5679"/>
    <cellStyle name="Note 7 2 3 2" xfId="11485"/>
    <cellStyle name="Note 7 2 3 3" xfId="8566"/>
    <cellStyle name="Note 7 2 4" xfId="10015"/>
    <cellStyle name="Note 7 2 5" xfId="7122"/>
    <cellStyle name="Note 7 2 6" xfId="4236"/>
    <cellStyle name="Note 7 2 7" xfId="2973"/>
    <cellStyle name="Note 7 3" xfId="2076"/>
    <cellStyle name="Note 7 3 2" xfId="3310"/>
    <cellStyle name="Note 7 3 2 2" xfId="5976"/>
    <cellStyle name="Note 7 3 2 2 2" xfId="11782"/>
    <cellStyle name="Note 7 3 2 2 3" xfId="8863"/>
    <cellStyle name="Note 7 3 2 3" xfId="10318"/>
    <cellStyle name="Note 7 3 2 4" xfId="7419"/>
    <cellStyle name="Note 7 3 2 5" xfId="4533"/>
    <cellStyle name="Note 7 3 3" xfId="5382"/>
    <cellStyle name="Note 7 3 3 2" xfId="11188"/>
    <cellStyle name="Note 7 3 3 3" xfId="8269"/>
    <cellStyle name="Note 7 3 4" xfId="9718"/>
    <cellStyle name="Note 7 3 5" xfId="6825"/>
    <cellStyle name="Note 7 3 6" xfId="3939"/>
    <cellStyle name="Note 7 3 7" xfId="2504"/>
    <cellStyle name="Note 7 4" xfId="3135"/>
    <cellStyle name="Note 7 4 2" xfId="5801"/>
    <cellStyle name="Note 7 4 2 2" xfId="11607"/>
    <cellStyle name="Note 7 4 2 3" xfId="8688"/>
    <cellStyle name="Note 7 4 3" xfId="10143"/>
    <cellStyle name="Note 7 4 4" xfId="7244"/>
    <cellStyle name="Note 7 4 5" xfId="4358"/>
    <cellStyle name="Note 7 5" xfId="5110"/>
    <cellStyle name="Note 7 5 2" xfId="6553"/>
    <cellStyle name="Note 7 5 2 2" xfId="12360"/>
    <cellStyle name="Note 7 5 2 3" xfId="9441"/>
    <cellStyle name="Note 7 5 3" xfId="10916"/>
    <cellStyle name="Note 7 5 4" xfId="7997"/>
    <cellStyle name="Note 7 6" xfId="5207"/>
    <cellStyle name="Note 7 6 2" xfId="11013"/>
    <cellStyle name="Note 7 6 3" xfId="8094"/>
    <cellStyle name="Note 7 7" xfId="9543"/>
    <cellStyle name="Note 7 8" xfId="6650"/>
    <cellStyle name="Note 7 9" xfId="3764"/>
    <cellStyle name="Note 8" xfId="1541"/>
    <cellStyle name="Note 8 10" xfId="2338"/>
    <cellStyle name="Note 8 2" xfId="1641"/>
    <cellStyle name="Note 8 2 2" xfId="2203"/>
    <cellStyle name="Note 8 2 2 2" xfId="6274"/>
    <cellStyle name="Note 8 2 2 2 2" xfId="12080"/>
    <cellStyle name="Note 8 2 2 2 3" xfId="9161"/>
    <cellStyle name="Note 8 2 2 3" xfId="10636"/>
    <cellStyle name="Note 8 2 2 4" xfId="7717"/>
    <cellStyle name="Note 8 2 2 5" xfId="4831"/>
    <cellStyle name="Note 8 2 2 6" xfId="3628"/>
    <cellStyle name="Note 8 2 3" xfId="5680"/>
    <cellStyle name="Note 8 2 3 2" xfId="11486"/>
    <cellStyle name="Note 8 2 3 3" xfId="8567"/>
    <cellStyle name="Note 8 2 4" xfId="10016"/>
    <cellStyle name="Note 8 2 5" xfId="7123"/>
    <cellStyle name="Note 8 2 6" xfId="4237"/>
    <cellStyle name="Note 8 2 7" xfId="2974"/>
    <cellStyle name="Note 8 3" xfId="2090"/>
    <cellStyle name="Note 8 3 2" xfId="3324"/>
    <cellStyle name="Note 8 3 2 2" xfId="5990"/>
    <cellStyle name="Note 8 3 2 2 2" xfId="11796"/>
    <cellStyle name="Note 8 3 2 2 3" xfId="8877"/>
    <cellStyle name="Note 8 3 2 3" xfId="10332"/>
    <cellStyle name="Note 8 3 2 4" xfId="7433"/>
    <cellStyle name="Note 8 3 2 5" xfId="4547"/>
    <cellStyle name="Note 8 3 3" xfId="5396"/>
    <cellStyle name="Note 8 3 3 2" xfId="11202"/>
    <cellStyle name="Note 8 3 3 3" xfId="8283"/>
    <cellStyle name="Note 8 3 4" xfId="9732"/>
    <cellStyle name="Note 8 3 5" xfId="6839"/>
    <cellStyle name="Note 8 3 6" xfId="3953"/>
    <cellStyle name="Note 8 3 7" xfId="2518"/>
    <cellStyle name="Note 8 4" xfId="3149"/>
    <cellStyle name="Note 8 4 2" xfId="5815"/>
    <cellStyle name="Note 8 4 2 2" xfId="11621"/>
    <cellStyle name="Note 8 4 2 3" xfId="8702"/>
    <cellStyle name="Note 8 4 3" xfId="10157"/>
    <cellStyle name="Note 8 4 4" xfId="7258"/>
    <cellStyle name="Note 8 4 5" xfId="4372"/>
    <cellStyle name="Note 8 5" xfId="5111"/>
    <cellStyle name="Note 8 5 2" xfId="6554"/>
    <cellStyle name="Note 8 5 2 2" xfId="12361"/>
    <cellStyle name="Note 8 5 2 3" xfId="9442"/>
    <cellStyle name="Note 8 5 3" xfId="10917"/>
    <cellStyle name="Note 8 5 4" xfId="7998"/>
    <cellStyle name="Note 8 6" xfId="5221"/>
    <cellStyle name="Note 8 6 2" xfId="11027"/>
    <cellStyle name="Note 8 6 3" xfId="8108"/>
    <cellStyle name="Note 8 7" xfId="9557"/>
    <cellStyle name="Note 8 8" xfId="6664"/>
    <cellStyle name="Note 8 9" xfId="3778"/>
    <cellStyle name="Note 9" xfId="1657"/>
    <cellStyle name="Note 9 10" xfId="2357"/>
    <cellStyle name="Note 9 2" xfId="1766"/>
    <cellStyle name="Note 9 2 2" xfId="3629"/>
    <cellStyle name="Note 9 2 2 2" xfId="6275"/>
    <cellStyle name="Note 9 2 2 2 2" xfId="12081"/>
    <cellStyle name="Note 9 2 2 2 3" xfId="9162"/>
    <cellStyle name="Note 9 2 2 3" xfId="10637"/>
    <cellStyle name="Note 9 2 2 4" xfId="7718"/>
    <cellStyle name="Note 9 2 2 5" xfId="4832"/>
    <cellStyle name="Note 9 2 3" xfId="5681"/>
    <cellStyle name="Note 9 2 3 2" xfId="11487"/>
    <cellStyle name="Note 9 2 3 3" xfId="8568"/>
    <cellStyle name="Note 9 2 4" xfId="10017"/>
    <cellStyle name="Note 9 2 5" xfId="7124"/>
    <cellStyle name="Note 9 2 6" xfId="4238"/>
    <cellStyle name="Note 9 2 7" xfId="2975"/>
    <cellStyle name="Note 9 3" xfId="2222"/>
    <cellStyle name="Note 9 3 2" xfId="3343"/>
    <cellStyle name="Note 9 3 2 2" xfId="6009"/>
    <cellStyle name="Note 9 3 2 2 2" xfId="11815"/>
    <cellStyle name="Note 9 3 2 2 3" xfId="8896"/>
    <cellStyle name="Note 9 3 2 3" xfId="10351"/>
    <cellStyle name="Note 9 3 2 4" xfId="7452"/>
    <cellStyle name="Note 9 3 2 5" xfId="4566"/>
    <cellStyle name="Note 9 3 3" xfId="5415"/>
    <cellStyle name="Note 9 3 3 2" xfId="11221"/>
    <cellStyle name="Note 9 3 3 3" xfId="8302"/>
    <cellStyle name="Note 9 3 4" xfId="9751"/>
    <cellStyle name="Note 9 3 5" xfId="6858"/>
    <cellStyle name="Note 9 3 6" xfId="3972"/>
    <cellStyle name="Note 9 3 7" xfId="2537"/>
    <cellStyle name="Note 9 4" xfId="3168"/>
    <cellStyle name="Note 9 4 2" xfId="5834"/>
    <cellStyle name="Note 9 4 2 2" xfId="11640"/>
    <cellStyle name="Note 9 4 2 3" xfId="8721"/>
    <cellStyle name="Note 9 4 3" xfId="10176"/>
    <cellStyle name="Note 9 4 4" xfId="7277"/>
    <cellStyle name="Note 9 4 5" xfId="4391"/>
    <cellStyle name="Note 9 5" xfId="5112"/>
    <cellStyle name="Note 9 5 2" xfId="6555"/>
    <cellStyle name="Note 9 5 2 2" xfId="12362"/>
    <cellStyle name="Note 9 5 2 3" xfId="9443"/>
    <cellStyle name="Note 9 5 3" xfId="10918"/>
    <cellStyle name="Note 9 5 4" xfId="7999"/>
    <cellStyle name="Note 9 6" xfId="5240"/>
    <cellStyle name="Note 9 6 2" xfId="11046"/>
    <cellStyle name="Note 9 6 3" xfId="8127"/>
    <cellStyle name="Note 9 7" xfId="9576"/>
    <cellStyle name="Note 9 8" xfId="6683"/>
    <cellStyle name="Note 9 9" xfId="3797"/>
    <cellStyle name="Output" xfId="15" builtinId="21" customBuiltin="1"/>
    <cellStyle name="Output 2" xfId="253"/>
    <cellStyle name="Output 2 2" xfId="494"/>
    <cellStyle name="Output 2 2 2" xfId="1288"/>
    <cellStyle name="Output 2 2 2 2" xfId="10018"/>
    <cellStyle name="Output 2 2 3" xfId="2976"/>
    <cellStyle name="Output 2 3" xfId="1289"/>
    <cellStyle name="Output 2 3 2" xfId="9487"/>
    <cellStyle name="Output 2 4" xfId="1287"/>
    <cellStyle name="Output 2 4 2" xfId="12561"/>
    <cellStyle name="Output 3" xfId="1290"/>
    <cellStyle name="Output 3 2" xfId="1291"/>
    <cellStyle name="Output1_Back" xfId="1900"/>
    <cellStyle name="p" xfId="1901"/>
    <cellStyle name="p 2" xfId="12601"/>
    <cellStyle name="p_2010 Attachment O  GG_082709" xfId="1902"/>
    <cellStyle name="p_2010 Attachment O Template Supporting Work Papers_ITC Midwest" xfId="1903"/>
    <cellStyle name="p_2010 Attachment O Template Supporting Work Papers_ITC Midwest 2" xfId="12602"/>
    <cellStyle name="p_2010 Attachment O Template Supporting Work Papers_ITCTransmission" xfId="1904"/>
    <cellStyle name="p_2010 Attachment O Template Supporting Work Papers_ITCTransmission 2" xfId="12603"/>
    <cellStyle name="p_2010 Attachment O Template Supporting Work Papers_METC" xfId="1905"/>
    <cellStyle name="p_2010 Attachment O Template Supporting Work Papers_METC 2" xfId="12604"/>
    <cellStyle name="p_2012 Attachment O &amp; GG" xfId="12562"/>
    <cellStyle name="p_2Mod11" xfId="1906"/>
    <cellStyle name="p_aavidmod11.xls Chart 1" xfId="1907"/>
    <cellStyle name="p_aavidmod11.xls Chart 1 2" xfId="12605"/>
    <cellStyle name="p_aavidmod11.xls Chart 2" xfId="1908"/>
    <cellStyle name="p_aavidmod11.xls Chart 2 2" xfId="12606"/>
    <cellStyle name="p_Attachment O &amp; GG" xfId="1909"/>
    <cellStyle name="p_charts for capm" xfId="1910"/>
    <cellStyle name="p_charts for capm 2" xfId="12607"/>
    <cellStyle name="p_DCF" xfId="1911"/>
    <cellStyle name="p_DCF_2Mod11" xfId="1912"/>
    <cellStyle name="p_DCF_aavidmod11.xls Chart 1" xfId="1913"/>
    <cellStyle name="p_DCF_aavidmod11.xls Chart 1 2" xfId="12608"/>
    <cellStyle name="p_DCF_aavidmod11.xls Chart 2" xfId="1914"/>
    <cellStyle name="p_DCF_aavidmod11.xls Chart 2 2" xfId="12609"/>
    <cellStyle name="p_DCF_charts for capm" xfId="1915"/>
    <cellStyle name="p_DCF_charts for capm 2" xfId="12610"/>
    <cellStyle name="p_DCF_DCF5" xfId="1916"/>
    <cellStyle name="p_DCF_DCF5 2" xfId="12611"/>
    <cellStyle name="p_DCF_Template2" xfId="1917"/>
    <cellStyle name="p_DCF_Template2 2" xfId="12612"/>
    <cellStyle name="p_DCF_Template2_1" xfId="1918"/>
    <cellStyle name="p_DCF_Template2_1 2" xfId="12613"/>
    <cellStyle name="p_DCF_VERA" xfId="1919"/>
    <cellStyle name="p_DCF_VERA 2" xfId="12614"/>
    <cellStyle name="p_DCF_VERA_1" xfId="1920"/>
    <cellStyle name="p_DCF_VERA_1 2" xfId="12615"/>
    <cellStyle name="p_DCF_VERA_1_Template2" xfId="1921"/>
    <cellStyle name="p_DCF_VERA_1_Template2 2" xfId="12616"/>
    <cellStyle name="p_DCF_VERA_aavidmod11.xls Chart 2" xfId="1922"/>
    <cellStyle name="p_DCF_VERA_aavidmod11.xls Chart 2 2" xfId="12617"/>
    <cellStyle name="p_DCF_VERA_Model02" xfId="1923"/>
    <cellStyle name="p_DCF_VERA_Model02 2" xfId="12618"/>
    <cellStyle name="p_DCF_VERA_Template2" xfId="1924"/>
    <cellStyle name="p_DCF_VERA_Template2 2" xfId="12619"/>
    <cellStyle name="p_DCF_VERA_VERA" xfId="1925"/>
    <cellStyle name="p_DCF_VERA_VERA 2" xfId="12620"/>
    <cellStyle name="p_DCF_VERA_VERA_1" xfId="1926"/>
    <cellStyle name="p_DCF_VERA_VERA_1 2" xfId="12621"/>
    <cellStyle name="p_DCF_VERA_VERA_2" xfId="1927"/>
    <cellStyle name="p_DCF_VERA_VERA_2 2" xfId="12622"/>
    <cellStyle name="p_DCF_VERA_VERA_Template2" xfId="1928"/>
    <cellStyle name="p_DCF_VERA_VERA_Template2 2" xfId="12623"/>
    <cellStyle name="p_DCF5" xfId="1929"/>
    <cellStyle name="p_DCF5 2" xfId="12624"/>
    <cellStyle name="p_ITC Great Plains Formula 1-12-09a" xfId="1930"/>
    <cellStyle name="p_ITC Great Plains Formula 1-12-09a 2" xfId="12625"/>
    <cellStyle name="p_ITCM 2010 Template" xfId="1931"/>
    <cellStyle name="p_ITCM 2010 Template 2" xfId="12626"/>
    <cellStyle name="p_ITCMW 2009 Rate" xfId="1932"/>
    <cellStyle name="p_ITCMW 2009 Rate 2" xfId="12627"/>
    <cellStyle name="p_ITCMW 2010 Rate_083109" xfId="1933"/>
    <cellStyle name="p_ITCOP 2010 Rate_083109" xfId="1934"/>
    <cellStyle name="p_ITCT 2009 Rate" xfId="1935"/>
    <cellStyle name="p_ITCT 2009 Rate 2" xfId="12628"/>
    <cellStyle name="p_ITCT New 2010 Attachment O &amp; GG_111209NL" xfId="1936"/>
    <cellStyle name="p_METC 2010 Rate_083109" xfId="1937"/>
    <cellStyle name="p_Template2" xfId="1938"/>
    <cellStyle name="p_Template2 2" xfId="12629"/>
    <cellStyle name="p_Template2_1" xfId="1939"/>
    <cellStyle name="p_Template2_1 2" xfId="12630"/>
    <cellStyle name="p_VERA" xfId="1940"/>
    <cellStyle name="p_VERA 2" xfId="12631"/>
    <cellStyle name="p_VERA_1" xfId="1941"/>
    <cellStyle name="p_VERA_1 2" xfId="12632"/>
    <cellStyle name="p_VERA_1_Template2" xfId="1942"/>
    <cellStyle name="p_VERA_1_Template2 2" xfId="12633"/>
    <cellStyle name="p_VERA_aavidmod11.xls Chart 2" xfId="1943"/>
    <cellStyle name="p_VERA_aavidmod11.xls Chart 2 2" xfId="12634"/>
    <cellStyle name="p_VERA_Model02" xfId="1944"/>
    <cellStyle name="p_VERA_Model02 2" xfId="12635"/>
    <cellStyle name="p_VERA_Template2" xfId="1945"/>
    <cellStyle name="p_VERA_Template2 2" xfId="12636"/>
    <cellStyle name="p_VERA_VERA" xfId="1946"/>
    <cellStyle name="p_VERA_VERA 2" xfId="12637"/>
    <cellStyle name="p_VERA_VERA_1" xfId="1947"/>
    <cellStyle name="p_VERA_VERA_1 2" xfId="12638"/>
    <cellStyle name="p_VERA_VERA_2" xfId="1948"/>
    <cellStyle name="p_VERA_VERA_2 2" xfId="12639"/>
    <cellStyle name="p_VERA_VERA_Template2" xfId="1949"/>
    <cellStyle name="p_VERA_VERA_Template2 2" xfId="12640"/>
    <cellStyle name="p1" xfId="1950"/>
    <cellStyle name="p2" xfId="1951"/>
    <cellStyle name="p3" xfId="1952"/>
    <cellStyle name="p3 2" xfId="12641"/>
    <cellStyle name="Percent" xfId="2" builtinId="5"/>
    <cellStyle name="Percent %" xfId="1953"/>
    <cellStyle name="Percent % Long Underline" xfId="1954"/>
    <cellStyle name="Percent (0)" xfId="1955"/>
    <cellStyle name="Percent [0]" xfId="1956"/>
    <cellStyle name="Percent [1]" xfId="1957"/>
    <cellStyle name="Percent [2]" xfId="118"/>
    <cellStyle name="Percent [2] 2" xfId="496"/>
    <cellStyle name="Percent [2] 3" xfId="495"/>
    <cellStyle name="Percent [2] 3 2" xfId="12564"/>
    <cellStyle name="Percent [2] 4" xfId="286"/>
    <cellStyle name="Percent [2] 5" xfId="1687"/>
    <cellStyle name="Percent [2] 6" xfId="1692"/>
    <cellStyle name="Percent [3]" xfId="1958"/>
    <cellStyle name="Percent 0.0%" xfId="1959"/>
    <cellStyle name="Percent 0.0% Long Underline" xfId="1960"/>
    <cellStyle name="Percent 0.00%" xfId="1961"/>
    <cellStyle name="Percent 0.00% Long Underline" xfId="1962"/>
    <cellStyle name="Percent 0.000%" xfId="1963"/>
    <cellStyle name="Percent 0.000% Long Underline" xfId="1964"/>
    <cellStyle name="Percent 0.0000%" xfId="1965"/>
    <cellStyle name="Percent 0.0000% Long Underline" xfId="1966"/>
    <cellStyle name="Percent 10" xfId="497"/>
    <cellStyle name="Percent 10 2" xfId="1292"/>
    <cellStyle name="Percent 11" xfId="498"/>
    <cellStyle name="Percent 11 2" xfId="1293"/>
    <cellStyle name="Percent 12" xfId="499"/>
    <cellStyle name="Percent 12 2" xfId="1294"/>
    <cellStyle name="Percent 13" xfId="500"/>
    <cellStyle name="Percent 14" xfId="501"/>
    <cellStyle name="Percent 15" xfId="502"/>
    <cellStyle name="Percent 16" xfId="503"/>
    <cellStyle name="Percent 17" xfId="504"/>
    <cellStyle name="Percent 18" xfId="505"/>
    <cellStyle name="Percent 19" xfId="506"/>
    <cellStyle name="Percent 2" xfId="119"/>
    <cellStyle name="Percent 2 10" xfId="1295"/>
    <cellStyle name="Percent 2 11" xfId="1296"/>
    <cellStyle name="Percent 2 12" xfId="1297"/>
    <cellStyle name="Percent 2 13" xfId="1298"/>
    <cellStyle name="Percent 2 14" xfId="1299"/>
    <cellStyle name="Percent 2 15" xfId="1300"/>
    <cellStyle name="Percent 2 16" xfId="1301"/>
    <cellStyle name="Percent 2 17" xfId="1302"/>
    <cellStyle name="Percent 2 18" xfId="1303"/>
    <cellStyle name="Percent 2 19" xfId="1304"/>
    <cellStyle name="Percent 2 2" xfId="1305"/>
    <cellStyle name="Percent 2 2 2" xfId="12642"/>
    <cellStyle name="Percent 2 20" xfId="1306"/>
    <cellStyle name="Percent 2 21" xfId="1307"/>
    <cellStyle name="Percent 2 22" xfId="1308"/>
    <cellStyle name="Percent 2 23" xfId="1309"/>
    <cellStyle name="Percent 2 24" xfId="1310"/>
    <cellStyle name="Percent 2 25" xfId="1311"/>
    <cellStyle name="Percent 2 26" xfId="1312"/>
    <cellStyle name="Percent 2 27" xfId="1313"/>
    <cellStyle name="Percent 2 28" xfId="1314"/>
    <cellStyle name="Percent 2 29" xfId="1315"/>
    <cellStyle name="Percent 2 3" xfId="1316"/>
    <cellStyle name="Percent 2 30" xfId="1317"/>
    <cellStyle name="Percent 2 31" xfId="1318"/>
    <cellStyle name="Percent 2 32" xfId="1319"/>
    <cellStyle name="Percent 2 33" xfId="1320"/>
    <cellStyle name="Percent 2 34" xfId="1321"/>
    <cellStyle name="Percent 2 35" xfId="1322"/>
    <cellStyle name="Percent 2 36" xfId="1323"/>
    <cellStyle name="Percent 2 37" xfId="1324"/>
    <cellStyle name="Percent 2 38" xfId="1325"/>
    <cellStyle name="Percent 2 39" xfId="1326"/>
    <cellStyle name="Percent 2 4" xfId="1327"/>
    <cellStyle name="Percent 2 40" xfId="1328"/>
    <cellStyle name="Percent 2 41" xfId="1329"/>
    <cellStyle name="Percent 2 42" xfId="1330"/>
    <cellStyle name="Percent 2 43" xfId="1331"/>
    <cellStyle name="Percent 2 44" xfId="1332"/>
    <cellStyle name="Percent 2 5" xfId="1333"/>
    <cellStyle name="Percent 2 6" xfId="1334"/>
    <cellStyle name="Percent 2 7" xfId="1335"/>
    <cellStyle name="Percent 2 8" xfId="1336"/>
    <cellStyle name="Percent 2 9" xfId="1337"/>
    <cellStyle name="Percent 20" xfId="507"/>
    <cellStyle name="Percent 21" xfId="508"/>
    <cellStyle name="Percent 21 2" xfId="1338"/>
    <cellStyle name="Percent 22" xfId="551"/>
    <cellStyle name="Percent 22 2" xfId="606"/>
    <cellStyle name="Percent 22 3" xfId="1339"/>
    <cellStyle name="Percent 23" xfId="610"/>
    <cellStyle name="Percent 23 2" xfId="1340"/>
    <cellStyle name="Percent 24" xfId="1341"/>
    <cellStyle name="Percent 25" xfId="1342"/>
    <cellStyle name="Percent 26" xfId="1343"/>
    <cellStyle name="Percent 26 10" xfId="6679"/>
    <cellStyle name="Percent 26 11" xfId="3793"/>
    <cellStyle name="Percent 26 12" xfId="2353"/>
    <cellStyle name="Percent 26 2" xfId="1654"/>
    <cellStyle name="Percent 26 2 2" xfId="2978"/>
    <cellStyle name="Percent 26 3" xfId="2218"/>
    <cellStyle name="Percent 26 3 2" xfId="2979"/>
    <cellStyle name="Percent 26 4" xfId="2980"/>
    <cellStyle name="Percent 26 4 2" xfId="3630"/>
    <cellStyle name="Percent 26 4 2 2" xfId="6276"/>
    <cellStyle name="Percent 26 4 2 2 2" xfId="12082"/>
    <cellStyle name="Percent 26 4 2 2 3" xfId="9163"/>
    <cellStyle name="Percent 26 4 2 3" xfId="10638"/>
    <cellStyle name="Percent 26 4 2 4" xfId="7719"/>
    <cellStyle name="Percent 26 4 2 5" xfId="4833"/>
    <cellStyle name="Percent 26 4 3" xfId="5113"/>
    <cellStyle name="Percent 26 4 3 2" xfId="6556"/>
    <cellStyle name="Percent 26 4 3 2 2" xfId="12363"/>
    <cellStyle name="Percent 26 4 3 2 3" xfId="9444"/>
    <cellStyle name="Percent 26 4 3 3" xfId="10919"/>
    <cellStyle name="Percent 26 4 3 4" xfId="8000"/>
    <cellStyle name="Percent 26 4 4" xfId="5682"/>
    <cellStyle name="Percent 26 4 4 2" xfId="11488"/>
    <cellStyle name="Percent 26 4 4 3" xfId="8569"/>
    <cellStyle name="Percent 26 4 5" xfId="10019"/>
    <cellStyle name="Percent 26 4 6" xfId="7125"/>
    <cellStyle name="Percent 26 4 7" xfId="4239"/>
    <cellStyle name="Percent 26 5" xfId="2977"/>
    <cellStyle name="Percent 26 6" xfId="2533"/>
    <cellStyle name="Percent 26 6 2" xfId="3339"/>
    <cellStyle name="Percent 26 6 2 2" xfId="6005"/>
    <cellStyle name="Percent 26 6 2 2 2" xfId="11811"/>
    <cellStyle name="Percent 26 6 2 2 3" xfId="8892"/>
    <cellStyle name="Percent 26 6 2 3" xfId="10347"/>
    <cellStyle name="Percent 26 6 2 4" xfId="7448"/>
    <cellStyle name="Percent 26 6 2 5" xfId="4562"/>
    <cellStyle name="Percent 26 6 3" xfId="5411"/>
    <cellStyle name="Percent 26 6 3 2" xfId="11217"/>
    <cellStyle name="Percent 26 6 3 3" xfId="8298"/>
    <cellStyle name="Percent 26 6 4" xfId="9747"/>
    <cellStyle name="Percent 26 6 5" xfId="6854"/>
    <cellStyle name="Percent 26 6 6" xfId="3968"/>
    <cellStyle name="Percent 26 7" xfId="3164"/>
    <cellStyle name="Percent 26 7 2" xfId="5830"/>
    <cellStyle name="Percent 26 7 2 2" xfId="11636"/>
    <cellStyle name="Percent 26 7 2 3" xfId="8717"/>
    <cellStyle name="Percent 26 7 3" xfId="10172"/>
    <cellStyle name="Percent 26 7 4" xfId="7273"/>
    <cellStyle name="Percent 26 7 5" xfId="4387"/>
    <cellStyle name="Percent 26 8" xfId="5236"/>
    <cellStyle name="Percent 26 8 2" xfId="11042"/>
    <cellStyle name="Percent 26 8 3" xfId="8123"/>
    <cellStyle name="Percent 26 9" xfId="9572"/>
    <cellStyle name="Percent 27" xfId="1344"/>
    <cellStyle name="Percent 27 10" xfId="6681"/>
    <cellStyle name="Percent 27 11" xfId="3795"/>
    <cellStyle name="Percent 27 12" xfId="2355"/>
    <cellStyle name="Percent 27 2" xfId="1655"/>
    <cellStyle name="Percent 27 2 2" xfId="2982"/>
    <cellStyle name="Percent 27 3" xfId="2220"/>
    <cellStyle name="Percent 27 3 2" xfId="2983"/>
    <cellStyle name="Percent 27 4" xfId="2984"/>
    <cellStyle name="Percent 27 4 2" xfId="3631"/>
    <cellStyle name="Percent 27 4 2 2" xfId="6277"/>
    <cellStyle name="Percent 27 4 2 2 2" xfId="12083"/>
    <cellStyle name="Percent 27 4 2 2 3" xfId="9164"/>
    <cellStyle name="Percent 27 4 2 3" xfId="10639"/>
    <cellStyle name="Percent 27 4 2 4" xfId="7720"/>
    <cellStyle name="Percent 27 4 2 5" xfId="4834"/>
    <cellStyle name="Percent 27 4 3" xfId="5114"/>
    <cellStyle name="Percent 27 4 3 2" xfId="6557"/>
    <cellStyle name="Percent 27 4 3 2 2" xfId="12364"/>
    <cellStyle name="Percent 27 4 3 2 3" xfId="9445"/>
    <cellStyle name="Percent 27 4 3 3" xfId="10920"/>
    <cellStyle name="Percent 27 4 3 4" xfId="8001"/>
    <cellStyle name="Percent 27 4 4" xfId="5683"/>
    <cellStyle name="Percent 27 4 4 2" xfId="11489"/>
    <cellStyle name="Percent 27 4 4 3" xfId="8570"/>
    <cellStyle name="Percent 27 4 5" xfId="10020"/>
    <cellStyle name="Percent 27 4 6" xfId="7126"/>
    <cellStyle name="Percent 27 4 7" xfId="4240"/>
    <cellStyle name="Percent 27 5" xfId="2981"/>
    <cellStyle name="Percent 27 6" xfId="2535"/>
    <cellStyle name="Percent 27 6 2" xfId="3341"/>
    <cellStyle name="Percent 27 6 2 2" xfId="6007"/>
    <cellStyle name="Percent 27 6 2 2 2" xfId="11813"/>
    <cellStyle name="Percent 27 6 2 2 3" xfId="8894"/>
    <cellStyle name="Percent 27 6 2 3" xfId="10349"/>
    <cellStyle name="Percent 27 6 2 4" xfId="7450"/>
    <cellStyle name="Percent 27 6 2 5" xfId="4564"/>
    <cellStyle name="Percent 27 6 3" xfId="5413"/>
    <cellStyle name="Percent 27 6 3 2" xfId="11219"/>
    <cellStyle name="Percent 27 6 3 3" xfId="8300"/>
    <cellStyle name="Percent 27 6 4" xfId="9749"/>
    <cellStyle name="Percent 27 6 5" xfId="6856"/>
    <cellStyle name="Percent 27 6 6" xfId="3970"/>
    <cellStyle name="Percent 27 7" xfId="3166"/>
    <cellStyle name="Percent 27 7 2" xfId="5832"/>
    <cellStyle name="Percent 27 7 2 2" xfId="11638"/>
    <cellStyle name="Percent 27 7 2 3" xfId="8719"/>
    <cellStyle name="Percent 27 7 3" xfId="10174"/>
    <cellStyle name="Percent 27 7 4" xfId="7275"/>
    <cellStyle name="Percent 27 7 5" xfId="4389"/>
    <cellStyle name="Percent 27 8" xfId="5238"/>
    <cellStyle name="Percent 27 8 2" xfId="11044"/>
    <cellStyle name="Percent 27 8 3" xfId="8125"/>
    <cellStyle name="Percent 27 9" xfId="9574"/>
    <cellStyle name="Percent 28" xfId="1345"/>
    <cellStyle name="Percent 28 10" xfId="6682"/>
    <cellStyle name="Percent 28 11" xfId="3796"/>
    <cellStyle name="Percent 28 12" xfId="2356"/>
    <cellStyle name="Percent 28 2" xfId="1656"/>
    <cellStyle name="Percent 28 2 2" xfId="2986"/>
    <cellStyle name="Percent 28 3" xfId="2221"/>
    <cellStyle name="Percent 28 3 2" xfId="2987"/>
    <cellStyle name="Percent 28 4" xfId="2988"/>
    <cellStyle name="Percent 28 4 2" xfId="3632"/>
    <cellStyle name="Percent 28 4 2 2" xfId="6278"/>
    <cellStyle name="Percent 28 4 2 2 2" xfId="12084"/>
    <cellStyle name="Percent 28 4 2 2 3" xfId="9165"/>
    <cellStyle name="Percent 28 4 2 3" xfId="10640"/>
    <cellStyle name="Percent 28 4 2 4" xfId="7721"/>
    <cellStyle name="Percent 28 4 2 5" xfId="4835"/>
    <cellStyle name="Percent 28 4 3" xfId="5115"/>
    <cellStyle name="Percent 28 4 3 2" xfId="6558"/>
    <cellStyle name="Percent 28 4 3 2 2" xfId="12365"/>
    <cellStyle name="Percent 28 4 3 2 3" xfId="9446"/>
    <cellStyle name="Percent 28 4 3 3" xfId="10921"/>
    <cellStyle name="Percent 28 4 3 4" xfId="8002"/>
    <cellStyle name="Percent 28 4 4" xfId="5684"/>
    <cellStyle name="Percent 28 4 4 2" xfId="11490"/>
    <cellStyle name="Percent 28 4 4 3" xfId="8571"/>
    <cellStyle name="Percent 28 4 5" xfId="10021"/>
    <cellStyle name="Percent 28 4 6" xfId="7127"/>
    <cellStyle name="Percent 28 4 7" xfId="4241"/>
    <cellStyle name="Percent 28 5" xfId="2985"/>
    <cellStyle name="Percent 28 6" xfId="2536"/>
    <cellStyle name="Percent 28 6 2" xfId="3342"/>
    <cellStyle name="Percent 28 6 2 2" xfId="6008"/>
    <cellStyle name="Percent 28 6 2 2 2" xfId="11814"/>
    <cellStyle name="Percent 28 6 2 2 3" xfId="8895"/>
    <cellStyle name="Percent 28 6 2 3" xfId="10350"/>
    <cellStyle name="Percent 28 6 2 4" xfId="7451"/>
    <cellStyle name="Percent 28 6 2 5" xfId="4565"/>
    <cellStyle name="Percent 28 6 3" xfId="5414"/>
    <cellStyle name="Percent 28 6 3 2" xfId="11220"/>
    <cellStyle name="Percent 28 6 3 3" xfId="8301"/>
    <cellStyle name="Percent 28 6 4" xfId="9750"/>
    <cellStyle name="Percent 28 6 5" xfId="6857"/>
    <cellStyle name="Percent 28 6 6" xfId="3971"/>
    <cellStyle name="Percent 28 7" xfId="3167"/>
    <cellStyle name="Percent 28 7 2" xfId="5833"/>
    <cellStyle name="Percent 28 7 2 2" xfId="11639"/>
    <cellStyle name="Percent 28 7 2 3" xfId="8720"/>
    <cellStyle name="Percent 28 7 3" xfId="10175"/>
    <cellStyle name="Percent 28 7 4" xfId="7276"/>
    <cellStyle name="Percent 28 7 5" xfId="4390"/>
    <cellStyle name="Percent 28 8" xfId="5239"/>
    <cellStyle name="Percent 28 8 2" xfId="11045"/>
    <cellStyle name="Percent 28 8 3" xfId="8126"/>
    <cellStyle name="Percent 28 9" xfId="9575"/>
    <cellStyle name="Percent 29" xfId="1346"/>
    <cellStyle name="Percent 29 10" xfId="2373"/>
    <cellStyle name="Percent 29 2" xfId="2990"/>
    <cellStyle name="Percent 29 3" xfId="2989"/>
    <cellStyle name="Percent 29 4" xfId="2553"/>
    <cellStyle name="Percent 29 4 2" xfId="3359"/>
    <cellStyle name="Percent 29 4 2 2" xfId="6025"/>
    <cellStyle name="Percent 29 4 2 2 2" xfId="11831"/>
    <cellStyle name="Percent 29 4 2 2 3" xfId="8912"/>
    <cellStyle name="Percent 29 4 2 3" xfId="10367"/>
    <cellStyle name="Percent 29 4 2 4" xfId="7468"/>
    <cellStyle name="Percent 29 4 2 5" xfId="4582"/>
    <cellStyle name="Percent 29 4 3" xfId="5431"/>
    <cellStyle name="Percent 29 4 3 2" xfId="11237"/>
    <cellStyle name="Percent 29 4 3 3" xfId="8318"/>
    <cellStyle name="Percent 29 4 4" xfId="9767"/>
    <cellStyle name="Percent 29 4 5" xfId="6874"/>
    <cellStyle name="Percent 29 4 6" xfId="3988"/>
    <cellStyle name="Percent 29 5" xfId="3184"/>
    <cellStyle name="Percent 29 5 2" xfId="5850"/>
    <cellStyle name="Percent 29 5 2 2" xfId="11656"/>
    <cellStyle name="Percent 29 5 2 3" xfId="8737"/>
    <cellStyle name="Percent 29 5 3" xfId="10192"/>
    <cellStyle name="Percent 29 5 4" xfId="7293"/>
    <cellStyle name="Percent 29 5 5" xfId="4407"/>
    <cellStyle name="Percent 29 6" xfId="5256"/>
    <cellStyle name="Percent 29 6 2" xfId="11062"/>
    <cellStyle name="Percent 29 6 3" xfId="8143"/>
    <cellStyle name="Percent 29 7" xfId="9592"/>
    <cellStyle name="Percent 29 8" xfId="6699"/>
    <cellStyle name="Percent 29 9" xfId="3813"/>
    <cellStyle name="Percent 3" xfId="120"/>
    <cellStyle name="Percent 3 2" xfId="1347"/>
    <cellStyle name="Percent 3 2 2" xfId="1348"/>
    <cellStyle name="Percent 3 2 2 2" xfId="1349"/>
    <cellStyle name="Percent 3 2 2 2 2" xfId="1350"/>
    <cellStyle name="Percent 3 2 2 3" xfId="1351"/>
    <cellStyle name="Percent 3 2 2 4" xfId="12644"/>
    <cellStyle name="Percent 3 2 3" xfId="1352"/>
    <cellStyle name="Percent 3 2 3 2" xfId="1353"/>
    <cellStyle name="Percent 3 2 4" xfId="1354"/>
    <cellStyle name="Percent 3 2 4 2" xfId="1355"/>
    <cellStyle name="Percent 3 2 5" xfId="1356"/>
    <cellStyle name="Percent 3 2 6" xfId="1723"/>
    <cellStyle name="Percent 3 2 7" xfId="1967"/>
    <cellStyle name="Percent 3 3" xfId="1357"/>
    <cellStyle name="Percent 3 3 2" xfId="1358"/>
    <cellStyle name="Percent 3 3 2 2" xfId="1359"/>
    <cellStyle name="Percent 3 3 2 3" xfId="12643"/>
    <cellStyle name="Percent 3 3 3" xfId="1360"/>
    <cellStyle name="Percent 3 3 4" xfId="1968"/>
    <cellStyle name="Percent 3 4" xfId="1361"/>
    <cellStyle name="Percent 3 4 2" xfId="1362"/>
    <cellStyle name="Percent 3 4 3" xfId="12565"/>
    <cellStyle name="Percent 3 5" xfId="1363"/>
    <cellStyle name="Percent 3 5 2" xfId="1364"/>
    <cellStyle name="Percent 3 6" xfId="1365"/>
    <cellStyle name="Percent 3 6 2" xfId="1366"/>
    <cellStyle name="Percent 30" xfId="1367"/>
    <cellStyle name="Percent 30 2" xfId="2992"/>
    <cellStyle name="Percent 30 3" xfId="2991"/>
    <cellStyle name="Percent 31" xfId="1368"/>
    <cellStyle name="Percent 31 2" xfId="2994"/>
    <cellStyle name="Percent 31 3" xfId="2993"/>
    <cellStyle name="Percent 32" xfId="263"/>
    <cellStyle name="Percent 32 2" xfId="2996"/>
    <cellStyle name="Percent 32 3" xfId="2995"/>
    <cellStyle name="Percent 33" xfId="1401"/>
    <cellStyle name="Percent 33 2" xfId="2998"/>
    <cellStyle name="Percent 33 3" xfId="2997"/>
    <cellStyle name="Percent 34" xfId="1404"/>
    <cellStyle name="Percent 34 2" xfId="3000"/>
    <cellStyle name="Percent 34 3" xfId="2999"/>
    <cellStyle name="Percent 35" xfId="1405"/>
    <cellStyle name="Percent 35 2" xfId="3002"/>
    <cellStyle name="Percent 35 3" xfId="3001"/>
    <cellStyle name="Percent 36" xfId="1406"/>
    <cellStyle name="Percent 36 2" xfId="3004"/>
    <cellStyle name="Percent 36 3" xfId="3003"/>
    <cellStyle name="Percent 37" xfId="1413"/>
    <cellStyle name="Percent 37 2" xfId="3006"/>
    <cellStyle name="Percent 37 3" xfId="3005"/>
    <cellStyle name="Percent 38" xfId="1415"/>
    <cellStyle name="Percent 38 2" xfId="3008"/>
    <cellStyle name="Percent 38 3" xfId="3007"/>
    <cellStyle name="Percent 39" xfId="1701"/>
    <cellStyle name="Percent 39 2" xfId="3010"/>
    <cellStyle name="Percent 39 3" xfId="3009"/>
    <cellStyle name="Percent 4" xfId="254"/>
    <cellStyle name="Percent 4 2" xfId="509"/>
    <cellStyle name="Percent 4 2 2" xfId="1371"/>
    <cellStyle name="Percent 4 2 2 2" xfId="1372"/>
    <cellStyle name="Percent 4 2 2 3" xfId="12563"/>
    <cellStyle name="Percent 4 2 3" xfId="1373"/>
    <cellStyle name="Percent 4 2 4" xfId="1370"/>
    <cellStyle name="Percent 4 3" xfId="1374"/>
    <cellStyle name="Percent 4 3 2" xfId="1375"/>
    <cellStyle name="Percent 4 4" xfId="1376"/>
    <cellStyle name="Percent 4 4 2" xfId="1377"/>
    <cellStyle name="Percent 4 5" xfId="1378"/>
    <cellStyle name="Percent 4 5 2" xfId="1379"/>
    <cellStyle name="Percent 4 6" xfId="1369"/>
    <cellStyle name="Percent 40" xfId="3011"/>
    <cellStyle name="Percent 40 2" xfId="3012"/>
    <cellStyle name="Percent 41" xfId="3013"/>
    <cellStyle name="Percent 42" xfId="3014"/>
    <cellStyle name="Percent 42 2" xfId="3633"/>
    <cellStyle name="Percent 42 2 2" xfId="6279"/>
    <cellStyle name="Percent 42 2 2 2" xfId="12085"/>
    <cellStyle name="Percent 42 2 2 3" xfId="9166"/>
    <cellStyle name="Percent 42 2 3" xfId="10641"/>
    <cellStyle name="Percent 42 2 4" xfId="7722"/>
    <cellStyle name="Percent 42 2 5" xfId="4836"/>
    <cellStyle name="Percent 42 3" xfId="5116"/>
    <cellStyle name="Percent 42 3 2" xfId="6559"/>
    <cellStyle name="Percent 42 3 2 2" xfId="12366"/>
    <cellStyle name="Percent 42 3 2 3" xfId="9447"/>
    <cellStyle name="Percent 42 3 3" xfId="10922"/>
    <cellStyle name="Percent 42 3 4" xfId="8003"/>
    <cellStyle name="Percent 42 4" xfId="5685"/>
    <cellStyle name="Percent 42 4 2" xfId="11491"/>
    <cellStyle name="Percent 42 4 3" xfId="8572"/>
    <cellStyle name="Percent 42 5" xfId="10022"/>
    <cellStyle name="Percent 42 6" xfId="7128"/>
    <cellStyle name="Percent 42 7" xfId="4242"/>
    <cellStyle name="Percent 43" xfId="3015"/>
    <cellStyle name="Percent 43 2" xfId="3634"/>
    <cellStyle name="Percent 43 2 2" xfId="6280"/>
    <cellStyle name="Percent 43 2 2 2" xfId="12086"/>
    <cellStyle name="Percent 43 2 2 3" xfId="9167"/>
    <cellStyle name="Percent 43 2 3" xfId="10642"/>
    <cellStyle name="Percent 43 2 4" xfId="7723"/>
    <cellStyle name="Percent 43 2 5" xfId="4837"/>
    <cellStyle name="Percent 43 3" xfId="5117"/>
    <cellStyle name="Percent 43 3 2" xfId="6560"/>
    <cellStyle name="Percent 43 3 2 2" xfId="12367"/>
    <cellStyle name="Percent 43 3 2 3" xfId="9448"/>
    <cellStyle name="Percent 43 3 3" xfId="10923"/>
    <cellStyle name="Percent 43 3 4" xfId="8004"/>
    <cellStyle name="Percent 43 4" xfId="5686"/>
    <cellStyle name="Percent 43 4 2" xfId="11492"/>
    <cellStyle name="Percent 43 4 3" xfId="8573"/>
    <cellStyle name="Percent 43 5" xfId="10023"/>
    <cellStyle name="Percent 43 6" xfId="7129"/>
    <cellStyle name="Percent 43 7" xfId="4243"/>
    <cellStyle name="Percent 44" xfId="3022"/>
    <cellStyle name="Percent 44 2" xfId="3638"/>
    <cellStyle name="Percent 44 2 2" xfId="6284"/>
    <cellStyle name="Percent 44 2 2 2" xfId="12090"/>
    <cellStyle name="Percent 44 2 2 3" xfId="9171"/>
    <cellStyle name="Percent 44 2 3" xfId="10646"/>
    <cellStyle name="Percent 44 2 4" xfId="7727"/>
    <cellStyle name="Percent 44 2 5" xfId="4841"/>
    <cellStyle name="Percent 44 3" xfId="5690"/>
    <cellStyle name="Percent 44 3 2" xfId="11496"/>
    <cellStyle name="Percent 44 3 3" xfId="8577"/>
    <cellStyle name="Percent 44 4" xfId="10028"/>
    <cellStyle name="Percent 44 5" xfId="7133"/>
    <cellStyle name="Percent 44 6" xfId="4247"/>
    <cellStyle name="Percent 45" xfId="3025"/>
    <cellStyle name="Percent 45 2" xfId="3641"/>
    <cellStyle name="Percent 45 2 2" xfId="6287"/>
    <cellStyle name="Percent 45 2 2 2" xfId="12093"/>
    <cellStyle name="Percent 45 2 2 3" xfId="9174"/>
    <cellStyle name="Percent 45 2 3" xfId="10649"/>
    <cellStyle name="Percent 45 2 4" xfId="7730"/>
    <cellStyle name="Percent 45 2 5" xfId="4844"/>
    <cellStyle name="Percent 45 3" xfId="5693"/>
    <cellStyle name="Percent 45 3 2" xfId="11499"/>
    <cellStyle name="Percent 45 3 3" xfId="8580"/>
    <cellStyle name="Percent 45 4" xfId="10031"/>
    <cellStyle name="Percent 45 5" xfId="7136"/>
    <cellStyle name="Percent 45 6" xfId="4250"/>
    <cellStyle name="Percent 46" xfId="3027"/>
    <cellStyle name="Percent 46 2" xfId="3643"/>
    <cellStyle name="Percent 46 2 2" xfId="6289"/>
    <cellStyle name="Percent 46 2 2 2" xfId="12095"/>
    <cellStyle name="Percent 46 2 2 3" xfId="9176"/>
    <cellStyle name="Percent 46 2 3" xfId="10651"/>
    <cellStyle name="Percent 46 2 4" xfId="7732"/>
    <cellStyle name="Percent 46 2 5" xfId="4846"/>
    <cellStyle name="Percent 46 3" xfId="5695"/>
    <cellStyle name="Percent 46 3 2" xfId="11501"/>
    <cellStyle name="Percent 46 3 3" xfId="8582"/>
    <cellStyle name="Percent 46 4" xfId="10033"/>
    <cellStyle name="Percent 46 5" xfId="7138"/>
    <cellStyle name="Percent 46 6" xfId="4252"/>
    <cellStyle name="Percent 47" xfId="4899"/>
    <cellStyle name="Percent 47 2" xfId="6342"/>
    <cellStyle name="Percent 47 2 2" xfId="12149"/>
    <cellStyle name="Percent 47 2 3" xfId="9230"/>
    <cellStyle name="Percent 47 3" xfId="10705"/>
    <cellStyle name="Percent 47 4" xfId="7786"/>
    <cellStyle name="Percent 48" xfId="12510"/>
    <cellStyle name="Percent 49" xfId="12506"/>
    <cellStyle name="Percent 5" xfId="261"/>
    <cellStyle name="Percent 5 2" xfId="510"/>
    <cellStyle name="Percent 5 2 2" xfId="1381"/>
    <cellStyle name="Percent 5 2 3" xfId="1734"/>
    <cellStyle name="Percent 5 3" xfId="1380"/>
    <cellStyle name="Percent 50" xfId="12502"/>
    <cellStyle name="Percent 51" xfId="12517"/>
    <cellStyle name="Percent 52" xfId="1700"/>
    <cellStyle name="Percent 6" xfId="258"/>
    <cellStyle name="Percent 6 2" xfId="511"/>
    <cellStyle name="Percent 6 2 2" xfId="1383"/>
    <cellStyle name="Percent 6 2 3" xfId="1735"/>
    <cellStyle name="Percent 6 3" xfId="1382"/>
    <cellStyle name="Percent 7" xfId="117"/>
    <cellStyle name="Percent 7 2" xfId="1384"/>
    <cellStyle name="Percent 7 2 2" xfId="1736"/>
    <cellStyle name="Percent 7 3" xfId="512"/>
    <cellStyle name="Percent 8" xfId="264"/>
    <cellStyle name="Percent 8 2" xfId="1385"/>
    <cellStyle name="Percent 8 3" xfId="513"/>
    <cellStyle name="Percent 9" xfId="514"/>
    <cellStyle name="Percent 9 2" xfId="1386"/>
    <cellStyle name="Percent 9 3" xfId="1705"/>
    <cellStyle name="Percent Input" xfId="1969"/>
    <cellStyle name="Percent0" xfId="1970"/>
    <cellStyle name="Percent1" xfId="1971"/>
    <cellStyle name="Percent2" xfId="1972"/>
    <cellStyle name="PSChar" xfId="121"/>
    <cellStyle name="PSDate" xfId="122"/>
    <cellStyle name="PSDec" xfId="123"/>
    <cellStyle name="PSdesc" xfId="124"/>
    <cellStyle name="PSdesc 2" xfId="1724"/>
    <cellStyle name="PSHeading" xfId="125"/>
    <cellStyle name="PSInt" xfId="126"/>
    <cellStyle name="PSSpacer" xfId="127"/>
    <cellStyle name="PStest" xfId="128"/>
    <cellStyle name="PStest 2" xfId="1725"/>
    <cellStyle name="R00A" xfId="129"/>
    <cellStyle name="R00B" xfId="130"/>
    <cellStyle name="R00L" xfId="131"/>
    <cellStyle name="R01A" xfId="132"/>
    <cellStyle name="R01B" xfId="133"/>
    <cellStyle name="R01B 2" xfId="12566"/>
    <cellStyle name="R01H" xfId="134"/>
    <cellStyle name="R01L" xfId="135"/>
    <cellStyle name="R02A" xfId="136"/>
    <cellStyle name="R02B" xfId="137"/>
    <cellStyle name="R02B 2" xfId="1726"/>
    <cellStyle name="R02H" xfId="138"/>
    <cellStyle name="R02L" xfId="139"/>
    <cellStyle name="R03A" xfId="140"/>
    <cellStyle name="R03A 2" xfId="1973"/>
    <cellStyle name="R03B" xfId="141"/>
    <cellStyle name="R03B 2" xfId="1727"/>
    <cellStyle name="R03H" xfId="142"/>
    <cellStyle name="R03L" xfId="143"/>
    <cellStyle name="R04A" xfId="144"/>
    <cellStyle name="R04A 2" xfId="1974"/>
    <cellStyle name="R04B" xfId="145"/>
    <cellStyle name="R04B 2" xfId="1728"/>
    <cellStyle name="R04H" xfId="146"/>
    <cellStyle name="R04L" xfId="147"/>
    <cellStyle name="R05A" xfId="148"/>
    <cellStyle name="R05A 2" xfId="1975"/>
    <cellStyle name="R05B" xfId="149"/>
    <cellStyle name="R05B 2" xfId="1729"/>
    <cellStyle name="R05H" xfId="150"/>
    <cellStyle name="R05L" xfId="151"/>
    <cellStyle name="R05L 2" xfId="1730"/>
    <cellStyle name="R06A" xfId="152"/>
    <cellStyle name="R06B" xfId="153"/>
    <cellStyle name="R06B 2" xfId="1731"/>
    <cellStyle name="R06H" xfId="154"/>
    <cellStyle name="R06L" xfId="155"/>
    <cellStyle name="R07A" xfId="156"/>
    <cellStyle name="R07B" xfId="157"/>
    <cellStyle name="R07B 2" xfId="1732"/>
    <cellStyle name="R07H" xfId="158"/>
    <cellStyle name="R07L" xfId="159"/>
    <cellStyle name="rborder" xfId="1976"/>
    <cellStyle name="red" xfId="1977"/>
    <cellStyle name="RevList" xfId="160"/>
    <cellStyle name="s_HardInc " xfId="1978"/>
    <cellStyle name="s_HardInc _ITC Great Plains Formula 1-12-09a" xfId="1979"/>
    <cellStyle name="s_HardInc _ITC Great Plains Formula 1-12-09a 2" xfId="12645"/>
    <cellStyle name="scenario" xfId="1980"/>
    <cellStyle name="Sheetmult" xfId="1981"/>
    <cellStyle name="Shtmultx" xfId="1982"/>
    <cellStyle name="Style 1" xfId="1983"/>
    <cellStyle name="STYLE1" xfId="1984"/>
    <cellStyle name="STYLE2" xfId="1985"/>
    <cellStyle name="Subtotal" xfId="161"/>
    <cellStyle name="TableHeading" xfId="1986"/>
    <cellStyle name="tb" xfId="1987"/>
    <cellStyle name="tb 2" xfId="12567"/>
    <cellStyle name="Tickmark" xfId="1988"/>
    <cellStyle name="Title" xfId="6" builtinId="15" customBuiltin="1"/>
    <cellStyle name="Title 2" xfId="255"/>
    <cellStyle name="Title 2 2" xfId="515"/>
    <cellStyle name="Title 2 2 2" xfId="1388"/>
    <cellStyle name="Title 2 2 2 2" xfId="3016"/>
    <cellStyle name="Title 2 3" xfId="1389"/>
    <cellStyle name="Title 2 4" xfId="1387"/>
    <cellStyle name="Title 3" xfId="1390"/>
    <cellStyle name="Title 3 2" xfId="1391"/>
    <cellStyle name="Title1" xfId="1989"/>
    <cellStyle name="top" xfId="1990"/>
    <cellStyle name="top 2" xfId="12646"/>
    <cellStyle name="top 3" xfId="12568"/>
    <cellStyle name="Total" xfId="21" builtinId="25" customBuiltin="1"/>
    <cellStyle name="Total 2" xfId="162"/>
    <cellStyle name="Total 2 2" xfId="516"/>
    <cellStyle name="Total 2 2 2" xfId="1393"/>
    <cellStyle name="Total 2 2 2 2" xfId="10024"/>
    <cellStyle name="Total 2 2 3" xfId="1733"/>
    <cellStyle name="Total 2 2 3 2" xfId="3017"/>
    <cellStyle name="Total 2 3" xfId="1394"/>
    <cellStyle name="Total 2 3 2" xfId="9488"/>
    <cellStyle name="Total 2 4" xfId="1392"/>
    <cellStyle name="Total 2 4 2" xfId="12569"/>
    <cellStyle name="Total 2 5" xfId="1685"/>
    <cellStyle name="Total 2 6" xfId="1675"/>
    <cellStyle name="Total 3" xfId="256"/>
    <cellStyle name="Total 3 2" xfId="1396"/>
    <cellStyle name="Total 3 3" xfId="1395"/>
    <cellStyle name="Total 3 3 2" xfId="3018"/>
    <cellStyle name="w" xfId="1991"/>
    <cellStyle name="Warning Text" xfId="19" builtinId="11" customBuiltin="1"/>
    <cellStyle name="Warning Text 2" xfId="257"/>
    <cellStyle name="Warning Text 2 2" xfId="517"/>
    <cellStyle name="Warning Text 2 2 2" xfId="1398"/>
    <cellStyle name="Warning Text 2 2 2 2" xfId="12570"/>
    <cellStyle name="Warning Text 2 3" xfId="1397"/>
    <cellStyle name="XComma" xfId="1992"/>
    <cellStyle name="XComma 0.0" xfId="1993"/>
    <cellStyle name="XComma 0.00" xfId="1994"/>
    <cellStyle name="XComma 0.000" xfId="1995"/>
    <cellStyle name="XCurrency" xfId="1996"/>
    <cellStyle name="XCurrency 0.0" xfId="1997"/>
    <cellStyle name="XCurrency 0.00" xfId="1998"/>
    <cellStyle name="XCurrency 0.000" xfId="1999"/>
    <cellStyle name="yra" xfId="2000"/>
    <cellStyle name="yrActual" xfId="2001"/>
    <cellStyle name="yre" xfId="2002"/>
    <cellStyle name="yrExpect" xfId="2003"/>
    <cellStyle name="yrExpect 2" xfId="1257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ial%20Services/2008-2038%20Financial%20Forecast/forecastbackups/2008-2038%20Rate%20Forecast%20Chris%2009-25-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al%20Services\2008-2038%20Financial%20Forecast\forecastbackups\2008-2038%20Rate%20Forecast%20Chris%2009-25-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mp0\Budget%202017%20LRCP%2030%20Year%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Refunding"/>
      <sheetName val="Refinance-Capital Markets"/>
      <sheetName val="Old FFB Debt"/>
      <sheetName val="Old RUS Debt "/>
      <sheetName val="CFC Debt"/>
      <sheetName val="Other Long Term Debt"/>
      <sheetName val="Exist New General Plant Debt"/>
      <sheetName val="New Transmission Debt"/>
      <sheetName val="New Generation Projects"/>
      <sheetName val="Debt Summary 2008 LR Plan"/>
      <sheetName val="Debt Summary 2007 LR Plan"/>
      <sheetName val="Debt Summary 2008 v. 2007"/>
      <sheetName val="CWIP"/>
      <sheetName val="CashManagement"/>
      <sheetName val="Other Investments"/>
      <sheetName val="Amortization Expense"/>
      <sheetName val="Long Term Leases"/>
      <sheetName val="Falkirk Mine"/>
      <sheetName val="Deferred Credits"/>
      <sheetName val="Ops Stmt"/>
      <sheetName val="Balance Sheet"/>
      <sheetName val="Cashflow"/>
      <sheetName val="CheckCash"/>
      <sheetName val="Depreciation"/>
      <sheetName val="Capital Additions"/>
      <sheetName val="Yield Curve Calcs"/>
      <sheetName val="Existing New Gen Debt"/>
      <sheetName val="AddlProj2"/>
      <sheetName val="AddlProj1"/>
      <sheetName val="Assumptions"/>
      <sheetName val="Output"/>
      <sheetName val=" Expense Detail"/>
      <sheetName val="Revenue Detail"/>
      <sheetName val="New HQ"/>
      <sheetName val="Rate Summary"/>
      <sheetName val="ratio&amp;stats"/>
      <sheetName val="Current Ratio"/>
      <sheetName val="External Link&amp; Input Sheet"/>
      <sheetName val="Unbundle rates"/>
      <sheetName val="Changes this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7">
          <cell r="D107">
            <v>6.3645999999999994E-2</v>
          </cell>
          <cell r="E107">
            <v>6.3583000000000001E-2</v>
          </cell>
          <cell r="F107">
            <v>6.3926999999999998E-2</v>
          </cell>
          <cell r="G107">
            <v>6.4194000000000001E-2</v>
          </cell>
          <cell r="H107">
            <v>6.407766374589266E-2</v>
          </cell>
          <cell r="I107">
            <v>6.3961008762322011E-2</v>
          </cell>
          <cell r="J107">
            <v>6.3844672508214684E-2</v>
          </cell>
          <cell r="K107">
            <v>6.3728336254107329E-2</v>
          </cell>
          <cell r="L107">
            <v>6.3612000000000002E-2</v>
          </cell>
          <cell r="M107">
            <v>6.3612000000000002E-2</v>
          </cell>
          <cell r="N107">
            <v>6.3612000000000002E-2</v>
          </cell>
          <cell r="O107">
            <v>6.3612000000000002E-2</v>
          </cell>
          <cell r="P107">
            <v>6.3612000000000002E-2</v>
          </cell>
          <cell r="Q107">
            <v>6.3612000000000002E-2</v>
          </cell>
          <cell r="R107">
            <v>6.3612000000000002E-2</v>
          </cell>
          <cell r="S107">
            <v>6.3612000000000002E-2</v>
          </cell>
          <cell r="T107">
            <v>6.3612000000000002E-2</v>
          </cell>
          <cell r="U107">
            <v>6.3612000000000002E-2</v>
          </cell>
          <cell r="V107">
            <v>6.3612000000000002E-2</v>
          </cell>
          <cell r="W107">
            <v>6.3612000000000002E-2</v>
          </cell>
          <cell r="X107">
            <v>6.3612000000000002E-2</v>
          </cell>
          <cell r="Y107">
            <v>6.3612000000000002E-2</v>
          </cell>
          <cell r="Z107">
            <v>6.3612000000000002E-2</v>
          </cell>
          <cell r="AA107">
            <v>6.3612000000000002E-2</v>
          </cell>
          <cell r="AB107">
            <v>6.3612000000000002E-2</v>
          </cell>
          <cell r="AC107">
            <v>6.3612000000000002E-2</v>
          </cell>
          <cell r="AD107">
            <v>6.3612000000000002E-2</v>
          </cell>
          <cell r="AE107">
            <v>6.3612000000000002E-2</v>
          </cell>
          <cell r="AF107">
            <v>6.3612000000000002E-2</v>
          </cell>
          <cell r="AG107">
            <v>6.3612000000000002E-2</v>
          </cell>
          <cell r="AH107">
            <v>6.3612000000000002E-2</v>
          </cell>
          <cell r="AI107">
            <v>6.3612000000000002E-2</v>
          </cell>
          <cell r="AJ107">
            <v>6.3612000000000002E-2</v>
          </cell>
          <cell r="AK107">
            <v>6.3612000000000002E-2</v>
          </cell>
        </row>
        <row r="109">
          <cell r="D109">
            <v>1.4999999999999999E-2</v>
          </cell>
        </row>
      </sheetData>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Refunding"/>
      <sheetName val="Refinance-Capital Markets"/>
      <sheetName val="Old FFB Debt"/>
      <sheetName val="Old RUS Debt "/>
      <sheetName val="CFC Debt"/>
      <sheetName val="Other Long Term Debt"/>
      <sheetName val="Exist New General Plant Debt"/>
      <sheetName val="New Transmission Debt"/>
      <sheetName val="New Generation Projects"/>
      <sheetName val="Debt Summary 2008 LR Plan"/>
      <sheetName val="Debt Summary 2007 LR Plan"/>
      <sheetName val="Debt Summary 2008 v. 2007"/>
      <sheetName val="CWIP"/>
      <sheetName val="CashManagement"/>
      <sheetName val="Other Investments"/>
      <sheetName val="Amortization Expense"/>
      <sheetName val="Long Term Leases"/>
      <sheetName val="Falkirk Mine"/>
      <sheetName val="Deferred Credits"/>
      <sheetName val="Ops Stmt"/>
      <sheetName val="Balance Sheet"/>
      <sheetName val="Cashflow"/>
      <sheetName val="CheckCash"/>
      <sheetName val="Depreciation"/>
      <sheetName val="Capital Additions"/>
      <sheetName val="Yield Curve Calcs"/>
      <sheetName val="Existing New Gen Debt"/>
      <sheetName val="AddlProj2"/>
      <sheetName val="AddlProj1"/>
      <sheetName val="Assumptions"/>
      <sheetName val="Output"/>
      <sheetName val=" Expense Detail"/>
      <sheetName val="Revenue Detail"/>
      <sheetName val="New HQ"/>
      <sheetName val="Rate Summary"/>
      <sheetName val="ratio&amp;stats"/>
      <sheetName val="Current Ratio"/>
      <sheetName val="External Link&amp; Input Sheet"/>
      <sheetName val="Unbundle rates"/>
      <sheetName val="Changes this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7">
          <cell r="D107">
            <v>6.3645999999999994E-2</v>
          </cell>
          <cell r="E107">
            <v>6.3583000000000001E-2</v>
          </cell>
          <cell r="F107">
            <v>6.3926999999999998E-2</v>
          </cell>
          <cell r="G107">
            <v>6.4194000000000001E-2</v>
          </cell>
          <cell r="H107">
            <v>6.407766374589266E-2</v>
          </cell>
          <cell r="I107">
            <v>6.3961008762322011E-2</v>
          </cell>
          <cell r="J107">
            <v>6.3844672508214684E-2</v>
          </cell>
          <cell r="K107">
            <v>6.3728336254107329E-2</v>
          </cell>
          <cell r="L107">
            <v>6.3612000000000002E-2</v>
          </cell>
          <cell r="M107">
            <v>6.3612000000000002E-2</v>
          </cell>
          <cell r="N107">
            <v>6.3612000000000002E-2</v>
          </cell>
          <cell r="O107">
            <v>6.3612000000000002E-2</v>
          </cell>
          <cell r="P107">
            <v>6.3612000000000002E-2</v>
          </cell>
          <cell r="Q107">
            <v>6.3612000000000002E-2</v>
          </cell>
          <cell r="R107">
            <v>6.3612000000000002E-2</v>
          </cell>
          <cell r="S107">
            <v>6.3612000000000002E-2</v>
          </cell>
          <cell r="T107">
            <v>6.3612000000000002E-2</v>
          </cell>
          <cell r="U107">
            <v>6.3612000000000002E-2</v>
          </cell>
          <cell r="V107">
            <v>6.3612000000000002E-2</v>
          </cell>
          <cell r="W107">
            <v>6.3612000000000002E-2</v>
          </cell>
          <cell r="X107">
            <v>6.3612000000000002E-2</v>
          </cell>
          <cell r="Y107">
            <v>6.3612000000000002E-2</v>
          </cell>
          <cell r="Z107">
            <v>6.3612000000000002E-2</v>
          </cell>
          <cell r="AA107">
            <v>6.3612000000000002E-2</v>
          </cell>
          <cell r="AB107">
            <v>6.3612000000000002E-2</v>
          </cell>
          <cell r="AC107">
            <v>6.3612000000000002E-2</v>
          </cell>
          <cell r="AD107">
            <v>6.3612000000000002E-2</v>
          </cell>
          <cell r="AE107">
            <v>6.3612000000000002E-2</v>
          </cell>
          <cell r="AF107">
            <v>6.3612000000000002E-2</v>
          </cell>
          <cell r="AG107">
            <v>6.3612000000000002E-2</v>
          </cell>
          <cell r="AH107">
            <v>6.3612000000000002E-2</v>
          </cell>
          <cell r="AI107">
            <v>6.3612000000000002E-2</v>
          </cell>
          <cell r="AJ107">
            <v>6.3612000000000002E-2</v>
          </cell>
          <cell r="AK107">
            <v>6.3612000000000002E-2</v>
          </cell>
        </row>
        <row r="109">
          <cell r="D109">
            <v>1.4999999999999999E-2</v>
          </cell>
        </row>
      </sheetData>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GRE 2016-2046 Mo &amp; Yr"/>
      <sheetName val="CWIP 6-30-2016"/>
      <sheetName val="Purpose, Driver, "/>
      <sheetName val="Control Zone"/>
      <sheetName val="Voltage"/>
      <sheetName val="In Service Date"/>
      <sheetName val="Lookup Project Info"/>
      <sheetName val="MCR Lookup"/>
      <sheetName val="Cashflow &lt;2016"/>
      <sheetName val="Summary for Rating Agency"/>
      <sheetName val="Falkirk Summary 2"/>
      <sheetName val="proj status"/>
      <sheetName val="Capex cash flow summary - Tim F"/>
    </sheetNames>
    <sheetDataSet>
      <sheetData sheetId="0" refreshError="1"/>
      <sheetData sheetId="1">
        <row r="1">
          <cell r="G1" t="str">
            <v>Project ID</v>
          </cell>
          <cell r="H1" t="str">
            <v>Responsible Division</v>
          </cell>
          <cell r="I1" t="str">
            <v>PROJECT_NAME</v>
          </cell>
          <cell r="J1" t="str">
            <v>GL CWIP Balance</v>
          </cell>
        </row>
        <row r="2">
          <cell r="G2">
            <v>203331</v>
          </cell>
          <cell r="H2" t="str">
            <v>Business Operations</v>
          </cell>
          <cell r="I2" t="str">
            <v>ER Campus Misc Improvements 2015</v>
          </cell>
          <cell r="J2">
            <v>15749.45</v>
          </cell>
        </row>
        <row r="3">
          <cell r="G3">
            <v>203345</v>
          </cell>
          <cell r="H3" t="str">
            <v>Business Operations</v>
          </cell>
          <cell r="I3" t="str">
            <v>Cloquet Cold Storage Building with Lean-To</v>
          </cell>
          <cell r="J3">
            <v>2782.57</v>
          </cell>
        </row>
        <row r="4">
          <cell r="G4">
            <v>203346</v>
          </cell>
          <cell r="H4" t="str">
            <v>Business Operations</v>
          </cell>
          <cell r="I4" t="str">
            <v>New Prague Shop Addition</v>
          </cell>
          <cell r="J4">
            <v>51166.62</v>
          </cell>
        </row>
        <row r="5">
          <cell r="G5">
            <v>204019</v>
          </cell>
          <cell r="H5" t="str">
            <v>Business Operations</v>
          </cell>
          <cell r="I5" t="str">
            <v>MG HQ Misc Improvements 2016</v>
          </cell>
          <cell r="J5">
            <v>128124.8</v>
          </cell>
        </row>
        <row r="6">
          <cell r="G6">
            <v>204020</v>
          </cell>
          <cell r="H6" t="str">
            <v>Business Operations</v>
          </cell>
          <cell r="I6" t="str">
            <v>ER Campus Misc Improvements 2016</v>
          </cell>
          <cell r="J6">
            <v>23759.52</v>
          </cell>
        </row>
        <row r="7">
          <cell r="G7">
            <v>204513</v>
          </cell>
          <cell r="H7" t="str">
            <v>Business Operations</v>
          </cell>
          <cell r="I7" t="str">
            <v>Elk River UPS Battery System</v>
          </cell>
          <cell r="J7">
            <v>88673.82</v>
          </cell>
        </row>
        <row r="8">
          <cell r="G8">
            <v>64811</v>
          </cell>
          <cell r="H8" t="str">
            <v>Business Operations</v>
          </cell>
          <cell r="I8" t="str">
            <v>MGSF - Building Cost</v>
          </cell>
          <cell r="J8">
            <v>-10098.1</v>
          </cell>
        </row>
        <row r="9">
          <cell r="G9">
            <v>64811</v>
          </cell>
          <cell r="H9" t="str">
            <v>Business Operations</v>
          </cell>
          <cell r="I9" t="str">
            <v>MGSF - Building Cost</v>
          </cell>
          <cell r="J9">
            <v>10098.1</v>
          </cell>
        </row>
        <row r="10">
          <cell r="G10">
            <v>70841</v>
          </cell>
          <cell r="H10" t="str">
            <v>Business Operations</v>
          </cell>
          <cell r="I10" t="str">
            <v>Building Improvements</v>
          </cell>
          <cell r="J10">
            <v>-8395.76</v>
          </cell>
        </row>
        <row r="11">
          <cell r="G11">
            <v>70841</v>
          </cell>
          <cell r="H11" t="str">
            <v>Business Operations</v>
          </cell>
          <cell r="I11" t="str">
            <v>Building Improvements</v>
          </cell>
          <cell r="J11">
            <v>8395.76</v>
          </cell>
        </row>
        <row r="12">
          <cell r="G12">
            <v>73231</v>
          </cell>
          <cell r="H12" t="str">
            <v>Business Operations</v>
          </cell>
          <cell r="I12" t="str">
            <v>Wadena Line and Field Tech Building</v>
          </cell>
          <cell r="J12">
            <v>299656.03000000003</v>
          </cell>
        </row>
        <row r="13">
          <cell r="G13">
            <v>73231</v>
          </cell>
          <cell r="H13" t="str">
            <v>Business Operations</v>
          </cell>
          <cell r="I13" t="str">
            <v>Wadena Line and Field Tech Building</v>
          </cell>
          <cell r="J13">
            <v>-299656.03000000003</v>
          </cell>
        </row>
        <row r="14">
          <cell r="G14">
            <v>73261</v>
          </cell>
          <cell r="H14" t="str">
            <v>Business Operations</v>
          </cell>
          <cell r="I14" t="str">
            <v>Cambridge Backup SYSOPS Control Center Building</v>
          </cell>
          <cell r="J14">
            <v>1802.93</v>
          </cell>
        </row>
        <row r="15">
          <cell r="G15">
            <v>73261</v>
          </cell>
          <cell r="H15" t="str">
            <v>Business Operations</v>
          </cell>
          <cell r="I15" t="str">
            <v>Cambridge Backup SYSOPS Control Center Building</v>
          </cell>
          <cell r="J15">
            <v>-1802.93</v>
          </cell>
        </row>
        <row r="16">
          <cell r="G16">
            <v>52331</v>
          </cell>
          <cell r="H16" t="str">
            <v>Generation</v>
          </cell>
          <cell r="I16" t="str">
            <v>Unit 2 Scrubber:  Absorber LDR's/Nozzles/ME's, Slakers, and Lime Handling</v>
          </cell>
          <cell r="J16">
            <v>-3331347.27</v>
          </cell>
        </row>
        <row r="17">
          <cell r="G17">
            <v>55911</v>
          </cell>
          <cell r="H17" t="str">
            <v>Generation</v>
          </cell>
          <cell r="I17" t="str">
            <v>Unit 5 Outage &amp; Hot Gas Path Inspection</v>
          </cell>
          <cell r="J17">
            <v>-1869389.09</v>
          </cell>
        </row>
        <row r="18">
          <cell r="G18">
            <v>55921</v>
          </cell>
          <cell r="H18" t="str">
            <v>Generation</v>
          </cell>
          <cell r="I18" t="str">
            <v>Unit 6 Outage &amp; Hot Gas Path Inspection</v>
          </cell>
          <cell r="J18">
            <v>-1547925.01</v>
          </cell>
        </row>
        <row r="19">
          <cell r="G19">
            <v>52691</v>
          </cell>
          <cell r="H19" t="str">
            <v>Generation</v>
          </cell>
          <cell r="I19" t="str">
            <v>Training Simulator Revision</v>
          </cell>
          <cell r="J19">
            <v>-967638.04</v>
          </cell>
        </row>
        <row r="20">
          <cell r="G20">
            <v>52361</v>
          </cell>
          <cell r="H20" t="str">
            <v>Generation</v>
          </cell>
          <cell r="I20" t="str">
            <v>Unit 2 Scrubber Upgrades</v>
          </cell>
          <cell r="J20">
            <v>-588914.49</v>
          </cell>
        </row>
        <row r="21">
          <cell r="G21">
            <v>71411</v>
          </cell>
          <cell r="H21" t="str">
            <v>Generation</v>
          </cell>
          <cell r="I21" t="str">
            <v>E&amp;I Shop</v>
          </cell>
          <cell r="J21">
            <v>-561931.96</v>
          </cell>
        </row>
        <row r="22">
          <cell r="G22">
            <v>49571</v>
          </cell>
          <cell r="H22" t="str">
            <v>Generation</v>
          </cell>
          <cell r="I22" t="str">
            <v>Office Area HVAC Improvements</v>
          </cell>
          <cell r="J22">
            <v>-193894.8</v>
          </cell>
        </row>
        <row r="23">
          <cell r="G23">
            <v>55661</v>
          </cell>
          <cell r="H23" t="str">
            <v>Generation</v>
          </cell>
          <cell r="I23" t="str">
            <v>ERS - Boiler 3 Control Panel Upgrade</v>
          </cell>
          <cell r="J23">
            <v>-181791.87</v>
          </cell>
        </row>
        <row r="24">
          <cell r="G24">
            <v>38631</v>
          </cell>
          <cell r="H24" t="str">
            <v>Generation</v>
          </cell>
          <cell r="I24" t="str">
            <v>Generator Wedge Repair Rock Lake Station</v>
          </cell>
          <cell r="J24">
            <v>-149166.12</v>
          </cell>
        </row>
        <row r="25">
          <cell r="G25">
            <v>80421</v>
          </cell>
          <cell r="H25" t="str">
            <v>Generation</v>
          </cell>
          <cell r="I25" t="str">
            <v>Prototype Static Dryer</v>
          </cell>
          <cell r="J25">
            <v>-140565.1</v>
          </cell>
        </row>
        <row r="26">
          <cell r="G26">
            <v>66791</v>
          </cell>
          <cell r="H26" t="str">
            <v>Generation</v>
          </cell>
          <cell r="I26" t="str">
            <v>Modify Accessory Compartments</v>
          </cell>
          <cell r="J26">
            <v>-91401.34</v>
          </cell>
        </row>
        <row r="27">
          <cell r="G27">
            <v>50601</v>
          </cell>
          <cell r="H27" t="str">
            <v>Generation</v>
          </cell>
          <cell r="I27" t="str">
            <v>Coal Dryer Patent</v>
          </cell>
          <cell r="J27">
            <v>-74039.87</v>
          </cell>
        </row>
        <row r="28">
          <cell r="G28">
            <v>66511</v>
          </cell>
          <cell r="H28" t="str">
            <v>Generation</v>
          </cell>
          <cell r="I28" t="str">
            <v>Cooling Water Make-up Pumps</v>
          </cell>
          <cell r="J28">
            <v>-70830.05</v>
          </cell>
        </row>
        <row r="29">
          <cell r="G29">
            <v>71121</v>
          </cell>
          <cell r="H29" t="str">
            <v>Generation</v>
          </cell>
          <cell r="I29" t="str">
            <v>Common Fire Panel/Detection Replacement</v>
          </cell>
          <cell r="J29">
            <v>-41633.06</v>
          </cell>
        </row>
        <row r="30">
          <cell r="G30">
            <v>52081</v>
          </cell>
          <cell r="H30" t="str">
            <v>Generation</v>
          </cell>
          <cell r="I30" t="str">
            <v>Continuous Vibration Monitoring Replacement</v>
          </cell>
          <cell r="J30">
            <v>-40781.269999999997</v>
          </cell>
        </row>
        <row r="31">
          <cell r="G31">
            <v>71401</v>
          </cell>
          <cell r="H31" t="str">
            <v>Generation</v>
          </cell>
          <cell r="I31" t="str">
            <v>Fire Protection For Admin Building, Security, &amp; HR Offices</v>
          </cell>
          <cell r="J31">
            <v>-32866.69</v>
          </cell>
        </row>
        <row r="32">
          <cell r="G32">
            <v>71611</v>
          </cell>
          <cell r="H32" t="str">
            <v>Generation</v>
          </cell>
          <cell r="I32" t="str">
            <v>Replacement Generator Excitation</v>
          </cell>
          <cell r="J32">
            <v>-20917.78</v>
          </cell>
        </row>
        <row r="33">
          <cell r="G33">
            <v>71621</v>
          </cell>
          <cell r="H33" t="str">
            <v>Generation</v>
          </cell>
          <cell r="I33" t="str">
            <v>Replacement Turbine Controls</v>
          </cell>
          <cell r="J33">
            <v>-18331.45</v>
          </cell>
        </row>
        <row r="34">
          <cell r="G34">
            <v>20481</v>
          </cell>
          <cell r="H34" t="str">
            <v>Generation</v>
          </cell>
          <cell r="I34" t="str">
            <v>LJS 1x1 Combined Cycle Conversion - Parent Project</v>
          </cell>
          <cell r="J34">
            <v>-12885.77</v>
          </cell>
        </row>
        <row r="35">
          <cell r="G35">
            <v>70751</v>
          </cell>
          <cell r="H35" t="str">
            <v>Generation</v>
          </cell>
          <cell r="I35" t="str">
            <v>Great American Energy - Static Dryer Pilot Project</v>
          </cell>
          <cell r="J35">
            <v>-6981.87</v>
          </cell>
        </row>
        <row r="36">
          <cell r="G36">
            <v>203183</v>
          </cell>
          <cell r="H36" t="str">
            <v>Generation</v>
          </cell>
          <cell r="I36" t="str">
            <v>Coal Pit Pump Access</v>
          </cell>
          <cell r="J36">
            <v>-2879.83</v>
          </cell>
        </row>
        <row r="37">
          <cell r="G37">
            <v>57331</v>
          </cell>
          <cell r="H37" t="str">
            <v>Generation</v>
          </cell>
          <cell r="I37" t="str">
            <v>Power System Stabilizer</v>
          </cell>
          <cell r="J37">
            <v>-676.14</v>
          </cell>
        </row>
        <row r="38">
          <cell r="G38">
            <v>71101</v>
          </cell>
          <cell r="H38" t="str">
            <v>Generation</v>
          </cell>
          <cell r="I38" t="str">
            <v>Demin System Improvements</v>
          </cell>
          <cell r="J38">
            <v>-53.27</v>
          </cell>
        </row>
        <row r="39">
          <cell r="G39">
            <v>203230</v>
          </cell>
          <cell r="H39" t="str">
            <v>Generation</v>
          </cell>
          <cell r="I39" t="str">
            <v>CFB Stack CEMS Weather Enclosure</v>
          </cell>
          <cell r="J39">
            <v>-5</v>
          </cell>
        </row>
        <row r="40">
          <cell r="G40">
            <v>203208</v>
          </cell>
          <cell r="H40" t="str">
            <v>Generation</v>
          </cell>
          <cell r="I40" t="str">
            <v>Large Equipment Storage Building</v>
          </cell>
          <cell r="J40">
            <v>13</v>
          </cell>
        </row>
        <row r="41">
          <cell r="G41">
            <v>71101</v>
          </cell>
          <cell r="H41" t="str">
            <v>Generation</v>
          </cell>
          <cell r="I41" t="str">
            <v>Demin System Improvements</v>
          </cell>
          <cell r="J41">
            <v>53.27</v>
          </cell>
        </row>
        <row r="42">
          <cell r="G42">
            <v>203749</v>
          </cell>
          <cell r="H42" t="str">
            <v>Generation</v>
          </cell>
          <cell r="I42" t="str">
            <v>MW Meter Replacement</v>
          </cell>
          <cell r="J42">
            <v>124.49</v>
          </cell>
        </row>
        <row r="43">
          <cell r="G43">
            <v>203234</v>
          </cell>
          <cell r="H43" t="str">
            <v>Generation</v>
          </cell>
          <cell r="I43" t="str">
            <v>Replace existing EEG</v>
          </cell>
          <cell r="J43">
            <v>234</v>
          </cell>
        </row>
        <row r="44">
          <cell r="G44">
            <v>203853</v>
          </cell>
          <cell r="H44" t="str">
            <v>Generation</v>
          </cell>
          <cell r="I44" t="str">
            <v>Nexxus Revenue Meter Upgrades</v>
          </cell>
          <cell r="J44">
            <v>450</v>
          </cell>
        </row>
        <row r="45">
          <cell r="G45">
            <v>57331</v>
          </cell>
          <cell r="H45" t="str">
            <v>Generation</v>
          </cell>
          <cell r="I45" t="str">
            <v>Power System Stabilizer</v>
          </cell>
          <cell r="J45">
            <v>676.14</v>
          </cell>
        </row>
        <row r="46">
          <cell r="G46">
            <v>203859</v>
          </cell>
          <cell r="H46" t="str">
            <v>Generation</v>
          </cell>
          <cell r="I46" t="str">
            <v>ERS Unit 1 Secondary Superheater Inconel Weld Overlay Pendants</v>
          </cell>
          <cell r="J46">
            <v>770.6</v>
          </cell>
        </row>
        <row r="47">
          <cell r="G47">
            <v>51961</v>
          </cell>
          <cell r="H47" t="str">
            <v>Generation</v>
          </cell>
          <cell r="I47" t="str">
            <v>Unit #1 GE MCC Replacement - 1st Phase</v>
          </cell>
          <cell r="J47">
            <v>800</v>
          </cell>
        </row>
        <row r="48">
          <cell r="G48">
            <v>203313</v>
          </cell>
          <cell r="H48" t="str">
            <v>Generation</v>
          </cell>
          <cell r="I48" t="str">
            <v>Water Treatment System Upgrade - Phase 2</v>
          </cell>
          <cell r="J48">
            <v>825</v>
          </cell>
        </row>
        <row r="49">
          <cell r="G49">
            <v>202400</v>
          </cell>
          <cell r="H49" t="str">
            <v>Generation</v>
          </cell>
          <cell r="I49" t="str">
            <v>MCC and Panelboard Replacements - Phase 2</v>
          </cell>
          <cell r="J49">
            <v>850</v>
          </cell>
        </row>
        <row r="50">
          <cell r="G50">
            <v>201266</v>
          </cell>
          <cell r="H50" t="str">
            <v>Generation</v>
          </cell>
          <cell r="I50" t="str">
            <v>Deep Well Injection</v>
          </cell>
          <cell r="J50">
            <v>1008</v>
          </cell>
        </row>
        <row r="51">
          <cell r="G51">
            <v>203261</v>
          </cell>
          <cell r="H51" t="str">
            <v>Generation</v>
          </cell>
          <cell r="I51" t="str">
            <v>U11 SFC/SES Control Cabinet Modernization &amp; Spare Parts</v>
          </cell>
          <cell r="J51">
            <v>1500</v>
          </cell>
        </row>
        <row r="52">
          <cell r="G52">
            <v>203304</v>
          </cell>
          <cell r="H52" t="str">
            <v>Generation</v>
          </cell>
          <cell r="I52" t="str">
            <v>U12 SFC/SES Control Cabinet Modernization</v>
          </cell>
          <cell r="J52">
            <v>1500</v>
          </cell>
        </row>
        <row r="53">
          <cell r="G53">
            <v>203305</v>
          </cell>
          <cell r="H53" t="str">
            <v>Generation</v>
          </cell>
          <cell r="I53" t="str">
            <v>U13 SFC/SES Control Cabinet Modernization</v>
          </cell>
          <cell r="J53">
            <v>1500</v>
          </cell>
        </row>
        <row r="54">
          <cell r="G54">
            <v>204307</v>
          </cell>
          <cell r="H54" t="str">
            <v>Generation</v>
          </cell>
          <cell r="I54" t="str">
            <v>Meeker Cooperative Solar Installation</v>
          </cell>
          <cell r="J54">
            <v>1843.69</v>
          </cell>
        </row>
        <row r="55">
          <cell r="G55">
            <v>203880</v>
          </cell>
          <cell r="H55" t="str">
            <v>Generation</v>
          </cell>
          <cell r="I55" t="str">
            <v>CD 26 Power Outlets and Gaitronics</v>
          </cell>
          <cell r="J55">
            <v>1872.31</v>
          </cell>
        </row>
        <row r="56">
          <cell r="G56">
            <v>204207</v>
          </cell>
          <cell r="H56" t="str">
            <v>Generation</v>
          </cell>
          <cell r="I56" t="str">
            <v>ERS - Unit 3 Cable Replacement</v>
          </cell>
          <cell r="J56">
            <v>2049.63</v>
          </cell>
        </row>
        <row r="57">
          <cell r="G57">
            <v>204001</v>
          </cell>
          <cell r="H57" t="str">
            <v>Generation</v>
          </cell>
          <cell r="I57" t="str">
            <v>ERS - Switchboard Annunciator Replacement</v>
          </cell>
          <cell r="J57">
            <v>2403.5100000000002</v>
          </cell>
        </row>
        <row r="58">
          <cell r="G58">
            <v>203992</v>
          </cell>
          <cell r="H58" t="str">
            <v>Generation</v>
          </cell>
          <cell r="I58" t="str">
            <v>Boiler 1 Roof Fan Replacement</v>
          </cell>
          <cell r="J58">
            <v>2985.74</v>
          </cell>
        </row>
        <row r="59">
          <cell r="G59">
            <v>202592</v>
          </cell>
          <cell r="H59" t="str">
            <v>Generation</v>
          </cell>
          <cell r="I59" t="str">
            <v>CD 26 and GAE Loadout Safety Upgrades</v>
          </cell>
          <cell r="J59">
            <v>3288</v>
          </cell>
        </row>
        <row r="60">
          <cell r="G60">
            <v>201957</v>
          </cell>
          <cell r="H60" t="str">
            <v>Generation</v>
          </cell>
          <cell r="I60" t="str">
            <v>Saint Bonifacius Generator Replacement</v>
          </cell>
          <cell r="J60">
            <v>3562.83</v>
          </cell>
        </row>
        <row r="61">
          <cell r="G61">
            <v>202576</v>
          </cell>
          <cell r="H61" t="str">
            <v>Generation</v>
          </cell>
          <cell r="I61" t="str">
            <v>Electrical Safety Replacements - Phase 3</v>
          </cell>
          <cell r="J61">
            <v>4847.53</v>
          </cell>
        </row>
        <row r="62">
          <cell r="G62">
            <v>204532</v>
          </cell>
          <cell r="H62" t="str">
            <v>Generation</v>
          </cell>
          <cell r="I62" t="str">
            <v>Network 1 Fire Alarm Addition</v>
          </cell>
          <cell r="J62">
            <v>5535.54</v>
          </cell>
        </row>
        <row r="63">
          <cell r="G63">
            <v>70751</v>
          </cell>
          <cell r="H63" t="str">
            <v>Generation</v>
          </cell>
          <cell r="I63" t="str">
            <v>Great American Energy - Static Dryer Pilot Project</v>
          </cell>
          <cell r="J63">
            <v>6981.87</v>
          </cell>
        </row>
        <row r="64">
          <cell r="G64">
            <v>201949</v>
          </cell>
          <cell r="H64" t="str">
            <v>Generation</v>
          </cell>
          <cell r="I64" t="str">
            <v>RPP - Clean-Up Air Classifier (C-10)</v>
          </cell>
          <cell r="J64">
            <v>10183.6</v>
          </cell>
        </row>
        <row r="65">
          <cell r="G65">
            <v>203476</v>
          </cell>
          <cell r="H65" t="str">
            <v>Generation</v>
          </cell>
          <cell r="I65" t="str">
            <v>ERS - MW Meter Upgrade</v>
          </cell>
          <cell r="J65">
            <v>10228.69</v>
          </cell>
        </row>
        <row r="66">
          <cell r="G66">
            <v>204474</v>
          </cell>
          <cell r="H66" t="str">
            <v>Generation</v>
          </cell>
          <cell r="I66" t="str">
            <v>Hoop Tent Impoundment Expansion</v>
          </cell>
          <cell r="J66">
            <v>11617.2</v>
          </cell>
        </row>
        <row r="67">
          <cell r="G67">
            <v>200528</v>
          </cell>
          <cell r="H67" t="str">
            <v>Generation</v>
          </cell>
          <cell r="I67" t="str">
            <v>ERS - Compressed Air System Upgrade</v>
          </cell>
          <cell r="J67">
            <v>11974.58</v>
          </cell>
        </row>
        <row r="68">
          <cell r="G68">
            <v>202535</v>
          </cell>
          <cell r="H68" t="str">
            <v>Generation</v>
          </cell>
          <cell r="I68" t="str">
            <v>Chiller replacement for existing E&amp;I area, relay rooms and battery room</v>
          </cell>
          <cell r="J68">
            <v>13396.78</v>
          </cell>
        </row>
        <row r="69">
          <cell r="G69">
            <v>203207</v>
          </cell>
          <cell r="H69" t="str">
            <v>Generation</v>
          </cell>
          <cell r="I69" t="str">
            <v>Stacker Reclaimer Hydraulics Replacement</v>
          </cell>
          <cell r="J69">
            <v>14600</v>
          </cell>
        </row>
        <row r="70">
          <cell r="G70">
            <v>204480</v>
          </cell>
          <cell r="H70" t="str">
            <v>Generation</v>
          </cell>
          <cell r="I70" t="str">
            <v>DSA Process Steam Safety Valve Capacity Increase</v>
          </cell>
          <cell r="J70">
            <v>15362.01</v>
          </cell>
        </row>
        <row r="71">
          <cell r="G71">
            <v>204678</v>
          </cell>
          <cell r="H71" t="str">
            <v>Generation</v>
          </cell>
          <cell r="I71" t="str">
            <v>Online Acoustic Leak Detection System</v>
          </cell>
          <cell r="J71">
            <v>15476.16</v>
          </cell>
        </row>
        <row r="72">
          <cell r="G72">
            <v>203922</v>
          </cell>
          <cell r="H72" t="str">
            <v>Generation</v>
          </cell>
          <cell r="I72" t="str">
            <v>Boiler 1 FD Fan Motor Replacement &amp; Duct Modifications</v>
          </cell>
          <cell r="J72">
            <v>16499.310000000001</v>
          </cell>
        </row>
        <row r="73">
          <cell r="G73">
            <v>200696</v>
          </cell>
          <cell r="H73" t="str">
            <v>Generation</v>
          </cell>
          <cell r="I73" t="str">
            <v>U1 MATS Compliance</v>
          </cell>
          <cell r="J73">
            <v>16527.310000000001</v>
          </cell>
        </row>
        <row r="74">
          <cell r="G74">
            <v>204531</v>
          </cell>
          <cell r="H74" t="str">
            <v>Generation</v>
          </cell>
          <cell r="I74" t="str">
            <v>RTU Upgrade</v>
          </cell>
          <cell r="J74">
            <v>16533.82</v>
          </cell>
        </row>
        <row r="75">
          <cell r="G75">
            <v>204555</v>
          </cell>
          <cell r="H75" t="str">
            <v>Generation</v>
          </cell>
          <cell r="I75" t="str">
            <v>SDA Nuclear Density Analyzer Removal</v>
          </cell>
          <cell r="J75">
            <v>16631.34</v>
          </cell>
        </row>
        <row r="76">
          <cell r="G76">
            <v>71621</v>
          </cell>
          <cell r="H76" t="str">
            <v>Generation</v>
          </cell>
          <cell r="I76" t="str">
            <v>Replacement Turbine Controls</v>
          </cell>
          <cell r="J76">
            <v>18331.45</v>
          </cell>
        </row>
        <row r="77">
          <cell r="G77">
            <v>71611</v>
          </cell>
          <cell r="H77" t="str">
            <v>Generation</v>
          </cell>
          <cell r="I77" t="str">
            <v>Replacement Generator Excitation</v>
          </cell>
          <cell r="J77">
            <v>20917.78</v>
          </cell>
        </row>
        <row r="78">
          <cell r="G78">
            <v>203349</v>
          </cell>
          <cell r="H78" t="str">
            <v>Generation</v>
          </cell>
          <cell r="I78" t="str">
            <v>DryFining Mobile Demonstration Unit</v>
          </cell>
          <cell r="J78">
            <v>24378.240000000002</v>
          </cell>
        </row>
        <row r="79">
          <cell r="G79">
            <v>76591</v>
          </cell>
          <cell r="H79" t="str">
            <v>Generation</v>
          </cell>
          <cell r="I79" t="str">
            <v>ERS - Unit 3 Turbine Control System</v>
          </cell>
          <cell r="J79">
            <v>25784.36</v>
          </cell>
        </row>
        <row r="80">
          <cell r="G80">
            <v>203238</v>
          </cell>
          <cell r="H80" t="str">
            <v>Generation</v>
          </cell>
          <cell r="I80" t="str">
            <v>ERS - CEMS UPGRADE - PHASE 2</v>
          </cell>
          <cell r="J80">
            <v>26500</v>
          </cell>
        </row>
        <row r="81">
          <cell r="G81">
            <v>203854</v>
          </cell>
          <cell r="H81" t="str">
            <v>Generation</v>
          </cell>
          <cell r="I81" t="str">
            <v>Unit 5 Fire Protection System Panel Replacement</v>
          </cell>
          <cell r="J81">
            <v>26900.720000000001</v>
          </cell>
        </row>
        <row r="82">
          <cell r="G82">
            <v>203855</v>
          </cell>
          <cell r="H82" t="str">
            <v>Generation</v>
          </cell>
          <cell r="I82" t="str">
            <v>Unit 6 Fire Protection System Panel Replacement</v>
          </cell>
          <cell r="J82">
            <v>26900.720000000001</v>
          </cell>
        </row>
        <row r="83">
          <cell r="G83">
            <v>203944</v>
          </cell>
          <cell r="H83" t="str">
            <v>Generation</v>
          </cell>
          <cell r="I83" t="str">
            <v>Multipurpose/Warehouse Building Bathroom</v>
          </cell>
          <cell r="J83">
            <v>28638.73</v>
          </cell>
        </row>
        <row r="84">
          <cell r="G84">
            <v>204187</v>
          </cell>
          <cell r="H84" t="str">
            <v>Generation</v>
          </cell>
          <cell r="I84" t="str">
            <v>Cooling Tower Staircase Enclosure</v>
          </cell>
          <cell r="J84">
            <v>29091.599999999999</v>
          </cell>
        </row>
        <row r="85">
          <cell r="G85">
            <v>203309</v>
          </cell>
          <cell r="H85" t="str">
            <v>Generation</v>
          </cell>
          <cell r="I85" t="str">
            <v>Fly Ash Silo 93 Spiral Access Stairs</v>
          </cell>
          <cell r="J85">
            <v>29181.37</v>
          </cell>
        </row>
        <row r="86">
          <cell r="G86">
            <v>66811</v>
          </cell>
          <cell r="H86" t="str">
            <v>Generation</v>
          </cell>
          <cell r="I86" t="str">
            <v>ERS - Unit 1 Turbine Controls &amp; Auxiliaries Upgrade</v>
          </cell>
          <cell r="J86">
            <v>29278.65</v>
          </cell>
        </row>
        <row r="87">
          <cell r="G87">
            <v>203120</v>
          </cell>
          <cell r="H87" t="str">
            <v>Generation</v>
          </cell>
          <cell r="I87" t="str">
            <v>Unit 5 Exhaust Diffuser Upgrade</v>
          </cell>
          <cell r="J87">
            <v>29817.49</v>
          </cell>
        </row>
        <row r="88">
          <cell r="G88">
            <v>203262</v>
          </cell>
          <cell r="H88" t="str">
            <v>Generation</v>
          </cell>
          <cell r="I88" t="str">
            <v>U2 SFC/SES Control Cabinet Modernization</v>
          </cell>
          <cell r="J88">
            <v>29921.55</v>
          </cell>
        </row>
        <row r="89">
          <cell r="G89">
            <v>204194</v>
          </cell>
          <cell r="H89" t="str">
            <v>Generation</v>
          </cell>
          <cell r="I89" t="str">
            <v>Fly Ash Silo Load Out Dust Collector</v>
          </cell>
          <cell r="J89">
            <v>30914.04</v>
          </cell>
        </row>
        <row r="90">
          <cell r="G90">
            <v>203265</v>
          </cell>
          <cell r="H90" t="str">
            <v>Generation</v>
          </cell>
          <cell r="I90" t="str">
            <v>Unit 6 Exhaust Diffuser Upgrade</v>
          </cell>
          <cell r="J90">
            <v>31000.03</v>
          </cell>
        </row>
        <row r="91">
          <cell r="G91">
            <v>201953</v>
          </cell>
          <cell r="H91" t="str">
            <v>Generation</v>
          </cell>
          <cell r="I91" t="str">
            <v>Generator Partial Discharge Monitoring</v>
          </cell>
          <cell r="J91">
            <v>31508.59</v>
          </cell>
        </row>
        <row r="92">
          <cell r="G92">
            <v>203858</v>
          </cell>
          <cell r="H92" t="str">
            <v>Generation</v>
          </cell>
          <cell r="I92" t="str">
            <v>ERS Unit 1 Boiler Access Door</v>
          </cell>
          <cell r="J92">
            <v>32582.11</v>
          </cell>
        </row>
        <row r="93">
          <cell r="G93">
            <v>71401</v>
          </cell>
          <cell r="H93" t="str">
            <v>Generation</v>
          </cell>
          <cell r="I93" t="str">
            <v>Fire Protection For Admin Building, Security, &amp; HR Offices</v>
          </cell>
          <cell r="J93">
            <v>32866.69</v>
          </cell>
        </row>
        <row r="94">
          <cell r="G94">
            <v>201237</v>
          </cell>
          <cell r="H94" t="str">
            <v>Generation</v>
          </cell>
          <cell r="I94" t="str">
            <v>RPP - Dust Collection Ductwork Upgrade</v>
          </cell>
          <cell r="J94">
            <v>33924.5</v>
          </cell>
        </row>
        <row r="95">
          <cell r="G95">
            <v>200695</v>
          </cell>
          <cell r="H95" t="str">
            <v>Generation</v>
          </cell>
          <cell r="I95" t="str">
            <v>U2 MATS Compliance</v>
          </cell>
          <cell r="J95">
            <v>34935.39</v>
          </cell>
        </row>
        <row r="96">
          <cell r="G96">
            <v>203224</v>
          </cell>
          <cell r="H96" t="str">
            <v>Generation</v>
          </cell>
          <cell r="I96" t="str">
            <v>Site Grading and Drainage</v>
          </cell>
          <cell r="J96">
            <v>35215.1</v>
          </cell>
        </row>
        <row r="97">
          <cell r="G97">
            <v>203686</v>
          </cell>
          <cell r="H97" t="str">
            <v>Generation</v>
          </cell>
          <cell r="I97" t="str">
            <v>Ash Line Replacement</v>
          </cell>
          <cell r="J97">
            <v>35227.25</v>
          </cell>
        </row>
        <row r="98">
          <cell r="G98">
            <v>203681</v>
          </cell>
          <cell r="H98" t="str">
            <v>Generation</v>
          </cell>
          <cell r="I98" t="str">
            <v>DPTP 91 Transformer Replacement</v>
          </cell>
          <cell r="J98">
            <v>35842.21</v>
          </cell>
        </row>
        <row r="99">
          <cell r="G99">
            <v>51961</v>
          </cell>
          <cell r="H99" t="str">
            <v>Generation</v>
          </cell>
          <cell r="I99" t="str">
            <v>Unit #1 GE MCC Replacement - 1st Phase</v>
          </cell>
          <cell r="J99">
            <v>35979.79</v>
          </cell>
        </row>
        <row r="100">
          <cell r="G100">
            <v>203860</v>
          </cell>
          <cell r="H100" t="str">
            <v>Generation</v>
          </cell>
          <cell r="I100" t="str">
            <v>ERS Unit 2 Boiler Access Door</v>
          </cell>
          <cell r="J100">
            <v>38344.559999999998</v>
          </cell>
        </row>
        <row r="101">
          <cell r="G101">
            <v>200527</v>
          </cell>
          <cell r="H101" t="str">
            <v>Generation</v>
          </cell>
          <cell r="I101" t="str">
            <v>ERS - New Unit 3 Boiler Ductwork System</v>
          </cell>
          <cell r="J101">
            <v>39161.519999999997</v>
          </cell>
        </row>
        <row r="102">
          <cell r="G102">
            <v>201289</v>
          </cell>
          <cell r="H102" t="str">
            <v>Generation</v>
          </cell>
          <cell r="I102" t="str">
            <v>Compressor Upgrade</v>
          </cell>
          <cell r="J102">
            <v>39577.599999999999</v>
          </cell>
        </row>
        <row r="103">
          <cell r="G103">
            <v>52081</v>
          </cell>
          <cell r="H103" t="str">
            <v>Generation</v>
          </cell>
          <cell r="I103" t="str">
            <v>Continuous Vibration Monitoring Replacement</v>
          </cell>
          <cell r="J103">
            <v>40781.269999999997</v>
          </cell>
        </row>
        <row r="104">
          <cell r="G104">
            <v>203229</v>
          </cell>
          <cell r="H104" t="str">
            <v>Generation</v>
          </cell>
          <cell r="I104" t="str">
            <v>ID Fan VFD</v>
          </cell>
          <cell r="J104">
            <v>41383.300000000003</v>
          </cell>
        </row>
        <row r="105">
          <cell r="G105">
            <v>71121</v>
          </cell>
          <cell r="H105" t="str">
            <v>Generation</v>
          </cell>
          <cell r="I105" t="str">
            <v>Common Fire Panel/Detection Replacement</v>
          </cell>
          <cell r="J105">
            <v>41633.06</v>
          </cell>
        </row>
        <row r="106">
          <cell r="G106">
            <v>203997</v>
          </cell>
          <cell r="H106" t="str">
            <v>Generation</v>
          </cell>
          <cell r="I106" t="str">
            <v>CCR Groundwater Monitoring Well Installation</v>
          </cell>
          <cell r="J106">
            <v>43733.45</v>
          </cell>
        </row>
        <row r="107">
          <cell r="G107">
            <v>66731</v>
          </cell>
          <cell r="H107" t="str">
            <v>Generation</v>
          </cell>
          <cell r="I107" t="str">
            <v>ERS -  Boiler 1 Control Panel Upgrade</v>
          </cell>
          <cell r="J107">
            <v>47746.2</v>
          </cell>
        </row>
        <row r="108">
          <cell r="G108">
            <v>203226</v>
          </cell>
          <cell r="H108" t="str">
            <v>Generation</v>
          </cell>
          <cell r="I108" t="str">
            <v>Platform Additions - Phase 1</v>
          </cell>
          <cell r="J108">
            <v>49075.54</v>
          </cell>
        </row>
        <row r="109">
          <cell r="G109">
            <v>204174</v>
          </cell>
          <cell r="H109" t="str">
            <v>Generation</v>
          </cell>
          <cell r="I109" t="str">
            <v>Dickinson Solar Installation</v>
          </cell>
          <cell r="J109">
            <v>49135.56</v>
          </cell>
        </row>
        <row r="110">
          <cell r="G110">
            <v>202543</v>
          </cell>
          <cell r="H110" t="str">
            <v>Generation</v>
          </cell>
          <cell r="I110" t="str">
            <v>U1 Spray Pump Hoist Installation</v>
          </cell>
          <cell r="J110">
            <v>56355.55</v>
          </cell>
        </row>
        <row r="111">
          <cell r="G111">
            <v>202542</v>
          </cell>
          <cell r="H111" t="str">
            <v>Generation</v>
          </cell>
          <cell r="I111" t="str">
            <v>U2 Spray Pump Hoist Installation</v>
          </cell>
          <cell r="J111">
            <v>66805.09</v>
          </cell>
        </row>
        <row r="112">
          <cell r="G112">
            <v>202401</v>
          </cell>
          <cell r="H112" t="str">
            <v>Generation</v>
          </cell>
          <cell r="I112" t="str">
            <v>MCC and Panelboard Replacements - Phase 3</v>
          </cell>
          <cell r="J112">
            <v>67635.83</v>
          </cell>
        </row>
        <row r="113">
          <cell r="G113">
            <v>204468</v>
          </cell>
          <cell r="H113" t="str">
            <v>Generation</v>
          </cell>
          <cell r="I113" t="str">
            <v>RTU Upgrade</v>
          </cell>
          <cell r="J113">
            <v>68257.259999999995</v>
          </cell>
        </row>
        <row r="114">
          <cell r="G114">
            <v>203559</v>
          </cell>
          <cell r="H114" t="str">
            <v>Generation</v>
          </cell>
          <cell r="I114" t="str">
            <v>Primary Air Fan Balancing Damper</v>
          </cell>
          <cell r="J114">
            <v>68746.98</v>
          </cell>
        </row>
        <row r="115">
          <cell r="G115">
            <v>66511</v>
          </cell>
          <cell r="H115" t="str">
            <v>Generation</v>
          </cell>
          <cell r="I115" t="str">
            <v>Cooling Water Make-up Pumps</v>
          </cell>
          <cell r="J115">
            <v>70830.05</v>
          </cell>
        </row>
        <row r="116">
          <cell r="G116">
            <v>204152</v>
          </cell>
          <cell r="H116" t="str">
            <v>Generation</v>
          </cell>
          <cell r="I116" t="str">
            <v>Boiler Outage Power Distribution</v>
          </cell>
          <cell r="J116">
            <v>72770.850000000006</v>
          </cell>
        </row>
        <row r="117">
          <cell r="G117">
            <v>50601</v>
          </cell>
          <cell r="H117" t="str">
            <v>Generation</v>
          </cell>
          <cell r="I117" t="str">
            <v>Coal Dryer Patent</v>
          </cell>
          <cell r="J117">
            <v>74039.87</v>
          </cell>
        </row>
        <row r="118">
          <cell r="G118">
            <v>204160</v>
          </cell>
          <cell r="H118" t="str">
            <v>Generation</v>
          </cell>
          <cell r="I118" t="str">
            <v>U2 Honeywell Data Acquisition System (DAS) Upgrade</v>
          </cell>
          <cell r="J118">
            <v>76881.5</v>
          </cell>
        </row>
        <row r="119">
          <cell r="G119">
            <v>202660</v>
          </cell>
          <cell r="H119" t="str">
            <v>Generation</v>
          </cell>
          <cell r="I119" t="str">
            <v>Generator Protection Relay Upgrades</v>
          </cell>
          <cell r="J119">
            <v>77561.08</v>
          </cell>
        </row>
        <row r="120">
          <cell r="G120">
            <v>203856</v>
          </cell>
          <cell r="H120" t="str">
            <v>Generation</v>
          </cell>
          <cell r="I120" t="str">
            <v>U1 &amp; U2 Dust Collector 11 &amp; 21 Screw Conveyor</v>
          </cell>
          <cell r="J120">
            <v>79455.11</v>
          </cell>
        </row>
        <row r="121">
          <cell r="G121">
            <v>203206</v>
          </cell>
          <cell r="H121" t="str">
            <v>Generation</v>
          </cell>
          <cell r="I121" t="str">
            <v>Physical Security Upgrades - Phase 3</v>
          </cell>
          <cell r="J121">
            <v>81013.59</v>
          </cell>
        </row>
        <row r="122">
          <cell r="G122">
            <v>66791</v>
          </cell>
          <cell r="H122" t="str">
            <v>Generation</v>
          </cell>
          <cell r="I122" t="str">
            <v>Modify Accessory Compartments</v>
          </cell>
          <cell r="J122">
            <v>91401.34</v>
          </cell>
        </row>
        <row r="123">
          <cell r="G123">
            <v>202577</v>
          </cell>
          <cell r="H123" t="str">
            <v>Generation</v>
          </cell>
          <cell r="I123" t="str">
            <v>Electrical Safety Replacements - Phase 4</v>
          </cell>
          <cell r="J123">
            <v>99210.72</v>
          </cell>
        </row>
        <row r="124">
          <cell r="G124">
            <v>204308</v>
          </cell>
          <cell r="H124" t="str">
            <v>Generation</v>
          </cell>
          <cell r="I124" t="str">
            <v>Building Damper Upgrades</v>
          </cell>
          <cell r="J124">
            <v>105844.13</v>
          </cell>
        </row>
        <row r="125">
          <cell r="G125">
            <v>200377</v>
          </cell>
          <cell r="H125" t="str">
            <v>Generation</v>
          </cell>
          <cell r="I125" t="str">
            <v>Lakefield - install test switches for lockouts (86G1, 86G2, 86N, 86BF)</v>
          </cell>
          <cell r="J125">
            <v>123929.06</v>
          </cell>
        </row>
        <row r="126">
          <cell r="G126">
            <v>202394</v>
          </cell>
          <cell r="H126" t="str">
            <v>Generation</v>
          </cell>
          <cell r="I126" t="str">
            <v>6.9kV Breaker Upgrades - Phase 3</v>
          </cell>
          <cell r="J126">
            <v>138406.78</v>
          </cell>
        </row>
        <row r="127">
          <cell r="G127">
            <v>80421</v>
          </cell>
          <cell r="H127" t="str">
            <v>Generation</v>
          </cell>
          <cell r="I127" t="str">
            <v>Prototype Static Dryer</v>
          </cell>
          <cell r="J127">
            <v>140565.1</v>
          </cell>
        </row>
        <row r="128">
          <cell r="G128">
            <v>38631</v>
          </cell>
          <cell r="H128" t="str">
            <v>Generation</v>
          </cell>
          <cell r="I128" t="str">
            <v>Generator Wedge Repair Rock Lake Station</v>
          </cell>
          <cell r="J128">
            <v>149166.12</v>
          </cell>
        </row>
        <row r="129">
          <cell r="G129">
            <v>203231</v>
          </cell>
          <cell r="H129" t="str">
            <v>Generation</v>
          </cell>
          <cell r="I129" t="str">
            <v>Replace Automatic Recirculation Valve</v>
          </cell>
          <cell r="J129">
            <v>152206.64000000001</v>
          </cell>
        </row>
        <row r="130">
          <cell r="G130">
            <v>202412</v>
          </cell>
          <cell r="H130" t="str">
            <v>Generation</v>
          </cell>
          <cell r="I130" t="str">
            <v>Unit 2 Flue Gas Coil Rupture Disc Access Platform</v>
          </cell>
          <cell r="J130">
            <v>165427.57999999999</v>
          </cell>
        </row>
        <row r="131">
          <cell r="G131">
            <v>202555</v>
          </cell>
          <cell r="H131" t="str">
            <v>Generation</v>
          </cell>
          <cell r="I131" t="str">
            <v>ERS - Unit 3 Gen Bank Powerwave Cleaning System</v>
          </cell>
          <cell r="J131">
            <v>165504.44</v>
          </cell>
        </row>
        <row r="132">
          <cell r="G132">
            <v>204204</v>
          </cell>
          <cell r="H132" t="str">
            <v>Generation</v>
          </cell>
          <cell r="I132" t="str">
            <v>COAL DRYER TRANSFER HOUSE BRIDGE HOIST</v>
          </cell>
          <cell r="J132">
            <v>165656.94</v>
          </cell>
        </row>
        <row r="133">
          <cell r="G133">
            <v>55661</v>
          </cell>
          <cell r="H133" t="str">
            <v>Generation</v>
          </cell>
          <cell r="I133" t="str">
            <v>ERS - Boiler 3 Control Panel Upgrade</v>
          </cell>
          <cell r="J133">
            <v>181791.87</v>
          </cell>
        </row>
        <row r="134">
          <cell r="G134">
            <v>203715</v>
          </cell>
          <cell r="H134" t="str">
            <v>Generation</v>
          </cell>
          <cell r="I134" t="str">
            <v>Backup Generator</v>
          </cell>
          <cell r="J134">
            <v>191030.62</v>
          </cell>
        </row>
        <row r="135">
          <cell r="G135">
            <v>202536</v>
          </cell>
          <cell r="H135" t="str">
            <v>Generation</v>
          </cell>
          <cell r="I135" t="str">
            <v>Air handler replacement for existing E&amp;I area, relay rooms and battery room</v>
          </cell>
          <cell r="J135">
            <v>192410.46</v>
          </cell>
        </row>
        <row r="136">
          <cell r="G136">
            <v>49571</v>
          </cell>
          <cell r="H136" t="str">
            <v>Generation</v>
          </cell>
          <cell r="I136" t="str">
            <v>Office Area HVAC Improvements</v>
          </cell>
          <cell r="J136">
            <v>193894.8</v>
          </cell>
        </row>
        <row r="137">
          <cell r="G137">
            <v>202411</v>
          </cell>
          <cell r="H137" t="str">
            <v>Generation</v>
          </cell>
          <cell r="I137" t="str">
            <v>Unit 1 Flue Gas Coil Rupture Disc Access Platform</v>
          </cell>
          <cell r="J137">
            <v>218778.8</v>
          </cell>
        </row>
        <row r="138">
          <cell r="G138">
            <v>201271</v>
          </cell>
          <cell r="H138" t="str">
            <v>Generation</v>
          </cell>
          <cell r="I138" t="str">
            <v>316B Study</v>
          </cell>
          <cell r="J138">
            <v>252835.91</v>
          </cell>
        </row>
        <row r="139">
          <cell r="G139">
            <v>204076</v>
          </cell>
          <cell r="H139" t="str">
            <v>Generation</v>
          </cell>
          <cell r="I139" t="str">
            <v>MDC Screw Conveyor Replacement</v>
          </cell>
          <cell r="J139">
            <v>260442.99</v>
          </cell>
        </row>
        <row r="140">
          <cell r="G140">
            <v>202214</v>
          </cell>
          <cell r="H140" t="str">
            <v>Generation</v>
          </cell>
          <cell r="I140" t="str">
            <v>Lighting Replacement - Phase 3</v>
          </cell>
          <cell r="J140">
            <v>260607.08</v>
          </cell>
        </row>
        <row r="141">
          <cell r="G141">
            <v>204005</v>
          </cell>
          <cell r="H141" t="str">
            <v>Generation</v>
          </cell>
          <cell r="I141" t="str">
            <v>U2 Absorber Inlet Upgrade</v>
          </cell>
          <cell r="J141">
            <v>298619.15000000002</v>
          </cell>
        </row>
        <row r="142">
          <cell r="G142">
            <v>203688</v>
          </cell>
          <cell r="H142" t="str">
            <v>Generation</v>
          </cell>
          <cell r="I142" t="str">
            <v>Boiler 10 Elevator Controls Replacement</v>
          </cell>
          <cell r="J142">
            <v>337303.53</v>
          </cell>
        </row>
        <row r="143">
          <cell r="G143">
            <v>204295</v>
          </cell>
          <cell r="H143" t="str">
            <v>Generation</v>
          </cell>
          <cell r="I143" t="str">
            <v>U2 Stack Boot Seal Extension</v>
          </cell>
          <cell r="J143">
            <v>377493.46</v>
          </cell>
        </row>
        <row r="144">
          <cell r="G144">
            <v>200632</v>
          </cell>
          <cell r="H144" t="str">
            <v>Generation</v>
          </cell>
          <cell r="I144" t="str">
            <v>Alternate Conveyor from Silo to Bunkers</v>
          </cell>
          <cell r="J144">
            <v>427982.06</v>
          </cell>
        </row>
        <row r="145">
          <cell r="G145">
            <v>203692</v>
          </cell>
          <cell r="H145" t="str">
            <v>Generation</v>
          </cell>
          <cell r="I145" t="str">
            <v>Boiler 1 IK Sootblower Replacement - Phase 1 &amp; 2</v>
          </cell>
          <cell r="J145">
            <v>544404.77</v>
          </cell>
        </row>
        <row r="146">
          <cell r="G146">
            <v>71411</v>
          </cell>
          <cell r="H146" t="str">
            <v>Generation</v>
          </cell>
          <cell r="I146" t="str">
            <v>E&amp;I Shop</v>
          </cell>
          <cell r="J146">
            <v>561931.96</v>
          </cell>
        </row>
        <row r="147">
          <cell r="G147">
            <v>52361</v>
          </cell>
          <cell r="H147" t="str">
            <v>Generation</v>
          </cell>
          <cell r="I147" t="str">
            <v>Unit 2 Scrubber Upgrades</v>
          </cell>
          <cell r="J147">
            <v>588914.49</v>
          </cell>
        </row>
        <row r="148">
          <cell r="G148">
            <v>200734</v>
          </cell>
          <cell r="H148" t="str">
            <v>Generation</v>
          </cell>
          <cell r="I148" t="str">
            <v>Future CCP Facility - Phase 1 (Engineering)</v>
          </cell>
          <cell r="J148">
            <v>787365.36</v>
          </cell>
        </row>
        <row r="149">
          <cell r="G149">
            <v>52691</v>
          </cell>
          <cell r="H149" t="str">
            <v>Generation</v>
          </cell>
          <cell r="I149" t="str">
            <v>Training Simulator Revision</v>
          </cell>
          <cell r="J149">
            <v>967638.04</v>
          </cell>
        </row>
        <row r="150">
          <cell r="G150">
            <v>203326</v>
          </cell>
          <cell r="H150" t="str">
            <v>Generation</v>
          </cell>
          <cell r="I150" t="str">
            <v>Site Remediation - Phase 2</v>
          </cell>
          <cell r="J150">
            <v>985000.93</v>
          </cell>
        </row>
        <row r="151">
          <cell r="G151">
            <v>201353</v>
          </cell>
          <cell r="H151" t="str">
            <v>Generation</v>
          </cell>
          <cell r="I151" t="str">
            <v>Plant Drainage Repair/Replacement - Phase 1</v>
          </cell>
          <cell r="J151">
            <v>1275450.79</v>
          </cell>
        </row>
        <row r="152">
          <cell r="G152">
            <v>55921</v>
          </cell>
          <cell r="H152" t="str">
            <v>Generation</v>
          </cell>
          <cell r="I152" t="str">
            <v>Unit 6 Outage &amp; Hot Gas Path Inspection</v>
          </cell>
          <cell r="J152">
            <v>1547925.01</v>
          </cell>
        </row>
        <row r="153">
          <cell r="G153">
            <v>55911</v>
          </cell>
          <cell r="H153" t="str">
            <v>Generation</v>
          </cell>
          <cell r="I153" t="str">
            <v>Unit 5 Outage &amp; Hot Gas Path Inspection</v>
          </cell>
          <cell r="J153">
            <v>1869643.68</v>
          </cell>
        </row>
        <row r="154">
          <cell r="G154">
            <v>200289</v>
          </cell>
          <cell r="H154" t="str">
            <v>Generation</v>
          </cell>
          <cell r="I154" t="str">
            <v>U2 Precipitator Upgrades</v>
          </cell>
          <cell r="J154">
            <v>2331772.5099999998</v>
          </cell>
        </row>
        <row r="155">
          <cell r="G155">
            <v>203995</v>
          </cell>
          <cell r="H155" t="str">
            <v>Generation</v>
          </cell>
          <cell r="I155" t="str">
            <v>U1 Reheat System Design Install</v>
          </cell>
          <cell r="J155">
            <v>2650234.58</v>
          </cell>
        </row>
        <row r="156">
          <cell r="G156">
            <v>52331</v>
          </cell>
          <cell r="H156" t="str">
            <v>Generation</v>
          </cell>
          <cell r="I156" t="str">
            <v>Unit 2 Scrubber:  Absorber LDR's/Nozzles/ME's, Slakers, and Lime Handling</v>
          </cell>
          <cell r="J156">
            <v>3331347.27</v>
          </cell>
        </row>
        <row r="157">
          <cell r="G157">
            <v>201557</v>
          </cell>
          <cell r="H157" t="str">
            <v>Generation</v>
          </cell>
          <cell r="I157" t="str">
            <v>Boiler #1 Dry Sorbent Injection System</v>
          </cell>
          <cell r="J157">
            <v>4008156.42</v>
          </cell>
        </row>
        <row r="158">
          <cell r="G158">
            <v>203227</v>
          </cell>
          <cell r="H158" t="str">
            <v>Generation</v>
          </cell>
          <cell r="I158" t="str">
            <v>Reject Handling Facility</v>
          </cell>
          <cell r="J158">
            <v>5450765.7400000002</v>
          </cell>
        </row>
        <row r="159">
          <cell r="G159">
            <v>203994</v>
          </cell>
          <cell r="H159" t="str">
            <v>Generation</v>
          </cell>
          <cell r="I159" t="str">
            <v>U2 Reheat System Design Install</v>
          </cell>
          <cell r="J159">
            <v>6913921.1799999997</v>
          </cell>
        </row>
        <row r="160">
          <cell r="G160">
            <v>200735</v>
          </cell>
          <cell r="H160" t="str">
            <v>Generation</v>
          </cell>
          <cell r="I160" t="str">
            <v>Future CCP Facility - Phase 2</v>
          </cell>
          <cell r="J160">
            <v>7154657.2999999998</v>
          </cell>
        </row>
        <row r="161">
          <cell r="G161">
            <v>71691</v>
          </cell>
          <cell r="H161" t="str">
            <v>Generation</v>
          </cell>
          <cell r="I161" t="str">
            <v>Unit 11 Major Turbine Inspection with De-stack Outage</v>
          </cell>
          <cell r="J161">
            <v>7155514.4900000002</v>
          </cell>
        </row>
        <row r="162">
          <cell r="G162">
            <v>100085</v>
          </cell>
          <cell r="H162" t="str">
            <v>Information Technology</v>
          </cell>
          <cell r="I162" t="str">
            <v>TOA Suite 2011 - System Operations Logging</v>
          </cell>
          <cell r="J162">
            <v>-60976.58</v>
          </cell>
        </row>
        <row r="163">
          <cell r="G163">
            <v>100085</v>
          </cell>
          <cell r="H163" t="str">
            <v>Information Technology</v>
          </cell>
          <cell r="I163" t="str">
            <v>TOA Suite 2011 - System Operations Logging</v>
          </cell>
          <cell r="J163">
            <v>60976.58</v>
          </cell>
        </row>
        <row r="164">
          <cell r="G164">
            <v>100135</v>
          </cell>
          <cell r="H164" t="str">
            <v>Information Technology</v>
          </cell>
          <cell r="I164" t="str">
            <v>Facility New - IT Infrastructure for Wadena</v>
          </cell>
          <cell r="J164">
            <v>102725.68</v>
          </cell>
        </row>
        <row r="165">
          <cell r="G165">
            <v>100135</v>
          </cell>
          <cell r="H165" t="str">
            <v>Information Technology</v>
          </cell>
          <cell r="I165" t="str">
            <v>Facility New - IT Infrastructure for Wadena</v>
          </cell>
          <cell r="J165">
            <v>-102725.68</v>
          </cell>
        </row>
        <row r="166">
          <cell r="G166">
            <v>100137</v>
          </cell>
          <cell r="H166" t="str">
            <v>Information Technology</v>
          </cell>
          <cell r="I166" t="str">
            <v>Project Estimating Tool Phase II - Implementation</v>
          </cell>
          <cell r="J166">
            <v>-174526.35</v>
          </cell>
        </row>
        <row r="167">
          <cell r="G167">
            <v>100137</v>
          </cell>
          <cell r="H167" t="str">
            <v>Information Technology</v>
          </cell>
          <cell r="I167" t="str">
            <v>Project Estimating Tool Phase II - Implementation</v>
          </cell>
          <cell r="J167">
            <v>174526.35</v>
          </cell>
        </row>
        <row r="168">
          <cell r="G168">
            <v>100140</v>
          </cell>
          <cell r="H168" t="str">
            <v>Information Technology</v>
          </cell>
          <cell r="I168" t="str">
            <v>Maximo 7.5 Upgrade</v>
          </cell>
          <cell r="J168">
            <v>242202.01</v>
          </cell>
        </row>
        <row r="169">
          <cell r="G169">
            <v>100140</v>
          </cell>
          <cell r="H169" t="str">
            <v>Information Technology</v>
          </cell>
          <cell r="I169" t="str">
            <v>Maximo 7.5 Upgrade</v>
          </cell>
          <cell r="J169">
            <v>17175.240000000002</v>
          </cell>
        </row>
        <row r="170">
          <cell r="G170">
            <v>100142</v>
          </cell>
          <cell r="H170" t="str">
            <v>Information Technology</v>
          </cell>
          <cell r="I170" t="str">
            <v>GIS - Mobile Field Crews</v>
          </cell>
          <cell r="J170">
            <v>54820.53</v>
          </cell>
        </row>
        <row r="171">
          <cell r="G171">
            <v>100142</v>
          </cell>
          <cell r="H171" t="str">
            <v>Information Technology</v>
          </cell>
          <cell r="I171" t="str">
            <v>GIS - Mobile Field Crews</v>
          </cell>
          <cell r="J171">
            <v>-54820.53</v>
          </cell>
        </row>
        <row r="172">
          <cell r="G172">
            <v>100148</v>
          </cell>
          <cell r="H172" t="str">
            <v>Information Technology</v>
          </cell>
          <cell r="I172" t="str">
            <v>Trunked Mobile Radio - Phase 1 Core Replacement</v>
          </cell>
          <cell r="J172">
            <v>4525341.54</v>
          </cell>
        </row>
        <row r="173">
          <cell r="G173">
            <v>100148</v>
          </cell>
          <cell r="H173" t="str">
            <v>Information Technology</v>
          </cell>
          <cell r="I173" t="str">
            <v>Trunked Mobile Radio - Phase 1 Core Replacement</v>
          </cell>
          <cell r="J173">
            <v>-4525341.54</v>
          </cell>
        </row>
        <row r="174">
          <cell r="G174">
            <v>200178</v>
          </cell>
          <cell r="H174" t="str">
            <v>Information Technology</v>
          </cell>
          <cell r="I174" t="str">
            <v>ND IPT Migration</v>
          </cell>
          <cell r="J174">
            <v>417266.99</v>
          </cell>
        </row>
        <row r="175">
          <cell r="G175">
            <v>200178</v>
          </cell>
          <cell r="H175" t="str">
            <v>Information Technology</v>
          </cell>
          <cell r="I175" t="str">
            <v>ND IPT Migration</v>
          </cell>
          <cell r="J175">
            <v>-417266.99</v>
          </cell>
        </row>
        <row r="176">
          <cell r="G176">
            <v>200191</v>
          </cell>
          <cell r="H176" t="str">
            <v>Information Technology</v>
          </cell>
          <cell r="I176" t="str">
            <v>Green Lake Ethernet for Coop</v>
          </cell>
          <cell r="J176">
            <v>-1868.9</v>
          </cell>
        </row>
        <row r="177">
          <cell r="G177">
            <v>200191</v>
          </cell>
          <cell r="H177" t="str">
            <v>Information Technology</v>
          </cell>
          <cell r="I177" t="str">
            <v>Green Lake Ethernet for Coop</v>
          </cell>
          <cell r="J177">
            <v>1868.9</v>
          </cell>
        </row>
        <row r="178">
          <cell r="G178">
            <v>200391</v>
          </cell>
          <cell r="H178" t="str">
            <v>Information Technology</v>
          </cell>
          <cell r="I178" t="str">
            <v>GIS - Corridor Management</v>
          </cell>
          <cell r="J178">
            <v>-469974.04</v>
          </cell>
        </row>
        <row r="179">
          <cell r="G179">
            <v>200391</v>
          </cell>
          <cell r="H179" t="str">
            <v>Information Technology</v>
          </cell>
          <cell r="I179" t="str">
            <v>GIS - Corridor Management</v>
          </cell>
          <cell r="J179">
            <v>469974.04</v>
          </cell>
        </row>
        <row r="180">
          <cell r="G180">
            <v>200433</v>
          </cell>
          <cell r="H180" t="str">
            <v>Information Technology</v>
          </cell>
          <cell r="I180" t="str">
            <v>Elk River Receptionist IPT Migration</v>
          </cell>
          <cell r="J180">
            <v>6232.42</v>
          </cell>
        </row>
        <row r="181">
          <cell r="G181">
            <v>200433</v>
          </cell>
          <cell r="H181" t="str">
            <v>Information Technology</v>
          </cell>
          <cell r="I181" t="str">
            <v>Elk River Receptionist IPT Migration</v>
          </cell>
          <cell r="J181">
            <v>-6232.42</v>
          </cell>
        </row>
        <row r="182">
          <cell r="G182">
            <v>200441</v>
          </cell>
          <cell r="H182" t="str">
            <v>Information Technology</v>
          </cell>
          <cell r="I182" t="str">
            <v>Mobile Device Management - Implementation</v>
          </cell>
          <cell r="J182">
            <v>-65137.35</v>
          </cell>
        </row>
        <row r="183">
          <cell r="G183">
            <v>200441</v>
          </cell>
          <cell r="H183" t="str">
            <v>Information Technology</v>
          </cell>
          <cell r="I183" t="str">
            <v>Mobile Device Management - Implementation</v>
          </cell>
          <cell r="J183">
            <v>65137.35</v>
          </cell>
        </row>
        <row r="184">
          <cell r="G184">
            <v>200446</v>
          </cell>
          <cell r="H184" t="str">
            <v>Information Technology</v>
          </cell>
          <cell r="I184" t="str">
            <v>GIS - ArcGIS Server</v>
          </cell>
          <cell r="J184">
            <v>795.37</v>
          </cell>
        </row>
        <row r="185">
          <cell r="G185">
            <v>200446</v>
          </cell>
          <cell r="H185" t="str">
            <v>Information Technology</v>
          </cell>
          <cell r="I185" t="str">
            <v>GIS - ArcGIS Server</v>
          </cell>
          <cell r="J185">
            <v>-795.37</v>
          </cell>
        </row>
        <row r="186">
          <cell r="G186">
            <v>200448</v>
          </cell>
          <cell r="H186" t="str">
            <v>Information Technology</v>
          </cell>
          <cell r="I186" t="str">
            <v>GIS Standard Web Viewer</v>
          </cell>
          <cell r="J186">
            <v>-31270.13</v>
          </cell>
        </row>
        <row r="187">
          <cell r="G187">
            <v>200448</v>
          </cell>
          <cell r="H187" t="str">
            <v>Information Technology</v>
          </cell>
          <cell r="I187" t="str">
            <v>GIS Standard Web Viewer</v>
          </cell>
          <cell r="J187">
            <v>31270.13</v>
          </cell>
        </row>
        <row r="188">
          <cell r="G188">
            <v>200852</v>
          </cell>
          <cell r="H188" t="str">
            <v>Information Technology</v>
          </cell>
          <cell r="I188" t="str">
            <v>PMU / Historian Synchophasor Installation</v>
          </cell>
          <cell r="J188">
            <v>-58340.89</v>
          </cell>
        </row>
        <row r="189">
          <cell r="G189">
            <v>200852</v>
          </cell>
          <cell r="H189" t="str">
            <v>Information Technology</v>
          </cell>
          <cell r="I189" t="str">
            <v>PMU / Historian Synchophasor Installation</v>
          </cell>
          <cell r="J189">
            <v>58340.89</v>
          </cell>
        </row>
        <row r="190">
          <cell r="G190">
            <v>201090</v>
          </cell>
          <cell r="H190" t="str">
            <v>Information Technology</v>
          </cell>
          <cell r="I190" t="str">
            <v>Verizon LTE Filters Remaining 700 MHz Sites</v>
          </cell>
          <cell r="J190">
            <v>-281360.28000000003</v>
          </cell>
        </row>
        <row r="191">
          <cell r="G191">
            <v>201090</v>
          </cell>
          <cell r="H191" t="str">
            <v>Information Technology</v>
          </cell>
          <cell r="I191" t="str">
            <v>Verizon LTE Filters Remaining 700 MHz Sites</v>
          </cell>
          <cell r="J191">
            <v>281360.28000000003</v>
          </cell>
        </row>
        <row r="192">
          <cell r="G192">
            <v>201096</v>
          </cell>
          <cell r="H192" t="str">
            <v>Information Technology</v>
          </cell>
          <cell r="I192" t="str">
            <v>BUCC Circuits Recoverable for Cambridge - Red Wing BTS</v>
          </cell>
          <cell r="J192">
            <v>4912.1400000000003</v>
          </cell>
        </row>
        <row r="193">
          <cell r="G193">
            <v>201096</v>
          </cell>
          <cell r="H193" t="str">
            <v>Information Technology</v>
          </cell>
          <cell r="I193" t="str">
            <v>BUCC Circuits Recoverable for Cambridge - Red Wing BTS</v>
          </cell>
          <cell r="J193">
            <v>-4912.1400000000003</v>
          </cell>
        </row>
        <row r="194">
          <cell r="G194">
            <v>201097</v>
          </cell>
          <cell r="H194" t="str">
            <v>Information Technology</v>
          </cell>
          <cell r="I194" t="str">
            <v>BUCC Circuits Recoverable for Cambridge - Plymouth</v>
          </cell>
          <cell r="J194">
            <v>-20643.080000000002</v>
          </cell>
        </row>
        <row r="195">
          <cell r="G195">
            <v>201097</v>
          </cell>
          <cell r="H195" t="str">
            <v>Information Technology</v>
          </cell>
          <cell r="I195" t="str">
            <v>BUCC Circuits Recoverable for Cambridge - Plymouth</v>
          </cell>
          <cell r="J195">
            <v>20643.080000000002</v>
          </cell>
        </row>
        <row r="196">
          <cell r="G196">
            <v>201098</v>
          </cell>
          <cell r="H196" t="str">
            <v>Information Technology</v>
          </cell>
          <cell r="I196" t="str">
            <v>BUCC Circuits Recoverable for Cambridge - N/ Fairbault BTS</v>
          </cell>
          <cell r="J196">
            <v>713.4</v>
          </cell>
        </row>
        <row r="197">
          <cell r="G197">
            <v>201098</v>
          </cell>
          <cell r="H197" t="str">
            <v>Information Technology</v>
          </cell>
          <cell r="I197" t="str">
            <v>BUCC Circuits Recoverable for Cambridge - N/ Fairbault BTS</v>
          </cell>
          <cell r="J197">
            <v>-713.4</v>
          </cell>
        </row>
        <row r="198">
          <cell r="G198">
            <v>201099</v>
          </cell>
          <cell r="H198" t="str">
            <v>Information Technology</v>
          </cell>
          <cell r="I198" t="str">
            <v>BUCC Circuits Recoverable for Cambridge - Little Elk BTS</v>
          </cell>
          <cell r="J198">
            <v>-16117.22</v>
          </cell>
        </row>
        <row r="199">
          <cell r="G199">
            <v>201099</v>
          </cell>
          <cell r="H199" t="str">
            <v>Information Technology</v>
          </cell>
          <cell r="I199" t="str">
            <v>BUCC Circuits Recoverable for Cambridge - Little Elk BTS</v>
          </cell>
          <cell r="J199">
            <v>16117.22</v>
          </cell>
        </row>
        <row r="200">
          <cell r="G200">
            <v>201100</v>
          </cell>
          <cell r="H200" t="str">
            <v>Information Technology</v>
          </cell>
          <cell r="I200" t="str">
            <v>BUCC Circuits Recoverable for Cambridge - Pilot Knob BTS</v>
          </cell>
          <cell r="J200">
            <v>17290.990000000002</v>
          </cell>
        </row>
        <row r="201">
          <cell r="G201">
            <v>201100</v>
          </cell>
          <cell r="H201" t="str">
            <v>Information Technology</v>
          </cell>
          <cell r="I201" t="str">
            <v>BUCC Circuits Recoverable for Cambridge - Pilot Knob BTS</v>
          </cell>
          <cell r="J201">
            <v>-17290.990000000002</v>
          </cell>
        </row>
        <row r="202">
          <cell r="G202">
            <v>201101</v>
          </cell>
          <cell r="H202" t="str">
            <v>Information Technology</v>
          </cell>
          <cell r="I202" t="str">
            <v>BUCC Circuits Recoverable for Cambridge - Minnetrista BTS</v>
          </cell>
          <cell r="J202">
            <v>-3820.58</v>
          </cell>
        </row>
        <row r="203">
          <cell r="G203">
            <v>201101</v>
          </cell>
          <cell r="H203" t="str">
            <v>Information Technology</v>
          </cell>
          <cell r="I203" t="str">
            <v>BUCC Circuits Recoverable for Cambridge - Minnetrista BTS</v>
          </cell>
          <cell r="J203">
            <v>3820.58</v>
          </cell>
        </row>
        <row r="204">
          <cell r="G204">
            <v>201102</v>
          </cell>
          <cell r="H204" t="str">
            <v>Information Technology</v>
          </cell>
          <cell r="I204" t="str">
            <v>BUCC Circuits Recoverable for Cambridge - Liberty</v>
          </cell>
          <cell r="J204">
            <v>-3855.61</v>
          </cell>
        </row>
        <row r="205">
          <cell r="G205">
            <v>201102</v>
          </cell>
          <cell r="H205" t="str">
            <v>Information Technology</v>
          </cell>
          <cell r="I205" t="str">
            <v>BUCC Circuits Recoverable for Cambridge - Liberty</v>
          </cell>
          <cell r="J205">
            <v>3855.61</v>
          </cell>
        </row>
        <row r="206">
          <cell r="G206">
            <v>201108</v>
          </cell>
          <cell r="H206" t="str">
            <v>Information Technology</v>
          </cell>
          <cell r="I206" t="str">
            <v>GIS - System One Line Integration</v>
          </cell>
          <cell r="J206">
            <v>158273.74</v>
          </cell>
        </row>
        <row r="207">
          <cell r="G207">
            <v>201108</v>
          </cell>
          <cell r="H207" t="str">
            <v>Information Technology</v>
          </cell>
          <cell r="I207" t="str">
            <v>GIS - System One Line Integration</v>
          </cell>
          <cell r="J207">
            <v>-158273.74</v>
          </cell>
        </row>
        <row r="208">
          <cell r="G208">
            <v>201148</v>
          </cell>
          <cell r="H208" t="str">
            <v>Information Technology</v>
          </cell>
          <cell r="I208" t="str">
            <v>Plant Performance App for Elk River Station</v>
          </cell>
          <cell r="J208">
            <v>31856.26</v>
          </cell>
        </row>
        <row r="209">
          <cell r="G209">
            <v>201162</v>
          </cell>
          <cell r="H209" t="str">
            <v>Information Technology</v>
          </cell>
          <cell r="I209" t="str">
            <v>LMS - RTU Controller Replacement - Common Cost</v>
          </cell>
          <cell r="J209">
            <v>155138.20000000001</v>
          </cell>
        </row>
        <row r="210">
          <cell r="G210">
            <v>201162</v>
          </cell>
          <cell r="H210" t="str">
            <v>Information Technology</v>
          </cell>
          <cell r="I210" t="str">
            <v>LMS - RTU Controller Replacement - Common Cost</v>
          </cell>
          <cell r="J210">
            <v>-155138.20000000001</v>
          </cell>
        </row>
        <row r="211">
          <cell r="G211">
            <v>201164</v>
          </cell>
          <cell r="H211" t="str">
            <v>Information Technology</v>
          </cell>
          <cell r="I211" t="str">
            <v>Benedict LM Tower Lease (or Replacement)</v>
          </cell>
          <cell r="J211">
            <v>134495.62</v>
          </cell>
        </row>
        <row r="212">
          <cell r="G212">
            <v>201164</v>
          </cell>
          <cell r="H212" t="str">
            <v>Information Technology</v>
          </cell>
          <cell r="I212" t="str">
            <v>Benedict LM Tower Lease (or Replacement)</v>
          </cell>
          <cell r="J212">
            <v>-134495.62</v>
          </cell>
        </row>
        <row r="213">
          <cell r="G213">
            <v>201168</v>
          </cell>
          <cell r="H213" t="str">
            <v>Information Technology</v>
          </cell>
          <cell r="I213" t="str">
            <v>LMS - Convert Communications to IP and Narrowband - Common Costs</v>
          </cell>
          <cell r="J213">
            <v>-60672.76</v>
          </cell>
        </row>
        <row r="214">
          <cell r="G214">
            <v>201168</v>
          </cell>
          <cell r="H214" t="str">
            <v>Information Technology</v>
          </cell>
          <cell r="I214" t="str">
            <v>LMS - Convert Communications to IP and Narrowband - Common Costs</v>
          </cell>
          <cell r="J214">
            <v>60672.76</v>
          </cell>
        </row>
        <row r="215">
          <cell r="G215">
            <v>201172</v>
          </cell>
          <cell r="H215" t="str">
            <v>Information Technology</v>
          </cell>
          <cell r="I215" t="str">
            <v>SecurID - Phase 2</v>
          </cell>
          <cell r="J215">
            <v>-88479.89</v>
          </cell>
        </row>
        <row r="216">
          <cell r="G216">
            <v>201172</v>
          </cell>
          <cell r="H216" t="str">
            <v>Information Technology</v>
          </cell>
          <cell r="I216" t="str">
            <v>SecurID - Phase 2</v>
          </cell>
          <cell r="J216">
            <v>77061.67</v>
          </cell>
        </row>
        <row r="217">
          <cell r="G217">
            <v>201172</v>
          </cell>
          <cell r="H217" t="str">
            <v>Information Technology</v>
          </cell>
          <cell r="I217" t="str">
            <v>SecurID - Phase 2</v>
          </cell>
          <cell r="J217">
            <v>11418.22</v>
          </cell>
        </row>
        <row r="218">
          <cell r="G218">
            <v>201181</v>
          </cell>
          <cell r="H218" t="str">
            <v>Information Technology</v>
          </cell>
          <cell r="I218" t="str">
            <v>Infoblox Upgrade</v>
          </cell>
          <cell r="J218">
            <v>-197727.99</v>
          </cell>
        </row>
        <row r="219">
          <cell r="G219">
            <v>201181</v>
          </cell>
          <cell r="H219" t="str">
            <v>Information Technology</v>
          </cell>
          <cell r="I219" t="str">
            <v>Infoblox Upgrade</v>
          </cell>
          <cell r="J219">
            <v>197727.99</v>
          </cell>
        </row>
        <row r="220">
          <cell r="G220">
            <v>201218</v>
          </cell>
          <cell r="H220" t="str">
            <v>Information Technology</v>
          </cell>
          <cell r="I220" t="str">
            <v>Intelligent Electronic Devices(IED) Crossbow Implementation</v>
          </cell>
          <cell r="J220">
            <v>8139.7</v>
          </cell>
        </row>
        <row r="221">
          <cell r="G221">
            <v>201636</v>
          </cell>
          <cell r="H221" t="str">
            <v>Information Technology</v>
          </cell>
          <cell r="I221" t="str">
            <v>Dot Com Refresh Portal Technology</v>
          </cell>
          <cell r="J221">
            <v>17275.37</v>
          </cell>
        </row>
        <row r="222">
          <cell r="G222">
            <v>201668</v>
          </cell>
          <cell r="H222" t="str">
            <v>Information Technology</v>
          </cell>
          <cell r="I222" t="str">
            <v>Implement Historian Class Hierarchy and SCADA Key Linking</v>
          </cell>
          <cell r="J222">
            <v>125216.24</v>
          </cell>
        </row>
        <row r="223">
          <cell r="G223">
            <v>201682</v>
          </cell>
          <cell r="H223" t="str">
            <v>Information Technology</v>
          </cell>
          <cell r="I223" t="str">
            <v>Wahkon Line Crew Building Comm Improvement</v>
          </cell>
          <cell r="J223">
            <v>-60.96</v>
          </cell>
        </row>
        <row r="224">
          <cell r="G224">
            <v>202298</v>
          </cell>
          <cell r="H224" t="str">
            <v>Information Technology</v>
          </cell>
          <cell r="I224" t="str">
            <v>Full Spectrum Pilot - Phase 2</v>
          </cell>
          <cell r="J224">
            <v>2827.69</v>
          </cell>
        </row>
        <row r="225">
          <cell r="G225">
            <v>202312</v>
          </cell>
          <cell r="H225" t="str">
            <v>Information Technology</v>
          </cell>
          <cell r="I225" t="str">
            <v>CapX2020 Marshall Communications Link</v>
          </cell>
          <cell r="J225">
            <v>212.48</v>
          </cell>
        </row>
        <row r="226">
          <cell r="G226">
            <v>202315</v>
          </cell>
          <cell r="H226" t="str">
            <v>Information Technology</v>
          </cell>
          <cell r="I226" t="str">
            <v>Add TMR base station at Minong, WI</v>
          </cell>
          <cell r="J226">
            <v>32489.360000000001</v>
          </cell>
        </row>
        <row r="227">
          <cell r="G227">
            <v>202605</v>
          </cell>
          <cell r="H227" t="str">
            <v>Information Technology</v>
          </cell>
          <cell r="I227" t="str">
            <v>Digital Signage</v>
          </cell>
          <cell r="J227">
            <v>10195.15</v>
          </cell>
        </row>
        <row r="228">
          <cell r="G228">
            <v>202712</v>
          </cell>
          <cell r="H228" t="str">
            <v>Information Technology</v>
          </cell>
          <cell r="I228" t="str">
            <v>TOA App Infrastructure Upgrade</v>
          </cell>
          <cell r="J228">
            <v>31400</v>
          </cell>
        </row>
        <row r="229">
          <cell r="G229">
            <v>202712</v>
          </cell>
          <cell r="H229" t="str">
            <v>Information Technology</v>
          </cell>
          <cell r="I229" t="str">
            <v>TOA App Infrastructure Upgrade</v>
          </cell>
          <cell r="J229">
            <v>-31400</v>
          </cell>
        </row>
        <row r="230">
          <cell r="G230">
            <v>202716</v>
          </cell>
          <cell r="H230" t="str">
            <v>Information Technology</v>
          </cell>
          <cell r="I230" t="str">
            <v>Dickinson - Install Inverter</v>
          </cell>
          <cell r="J230">
            <v>8641</v>
          </cell>
        </row>
        <row r="231">
          <cell r="G231">
            <v>203047</v>
          </cell>
          <cell r="H231" t="str">
            <v>Information Technology</v>
          </cell>
          <cell r="I231" t="str">
            <v>NetApp Refresh</v>
          </cell>
          <cell r="J231">
            <v>2000.06</v>
          </cell>
        </row>
        <row r="232">
          <cell r="G232">
            <v>203048</v>
          </cell>
          <cell r="H232" t="str">
            <v>Information Technology</v>
          </cell>
          <cell r="I232" t="str">
            <v>VM Upgrade</v>
          </cell>
          <cell r="J232">
            <v>27776.720000000001</v>
          </cell>
        </row>
        <row r="233">
          <cell r="G233">
            <v>203098</v>
          </cell>
          <cell r="H233" t="str">
            <v>Information Technology</v>
          </cell>
          <cell r="I233" t="str">
            <v>Meter Data Management System Implementation</v>
          </cell>
          <cell r="J233">
            <v>12286.28</v>
          </cell>
        </row>
        <row r="234">
          <cell r="G234">
            <v>203099</v>
          </cell>
          <cell r="H234" t="str">
            <v>Information Technology</v>
          </cell>
          <cell r="I234" t="str">
            <v>DRMS OATI webDistribute Implementation</v>
          </cell>
          <cell r="J234">
            <v>160690.25</v>
          </cell>
        </row>
        <row r="235">
          <cell r="G235">
            <v>203105</v>
          </cell>
          <cell r="H235" t="str">
            <v>Information Technology</v>
          </cell>
          <cell r="I235" t="str">
            <v>TOA TransDesk Logging Functions</v>
          </cell>
          <cell r="J235">
            <v>157764.81</v>
          </cell>
        </row>
        <row r="236">
          <cell r="G236">
            <v>203154</v>
          </cell>
          <cell r="H236" t="str">
            <v>Information Technology</v>
          </cell>
          <cell r="I236" t="str">
            <v>Audio Visual Refresh</v>
          </cell>
          <cell r="J236">
            <v>3958.1</v>
          </cell>
        </row>
        <row r="237">
          <cell r="G237">
            <v>203175</v>
          </cell>
          <cell r="H237" t="str">
            <v>Information Technology</v>
          </cell>
          <cell r="I237" t="str">
            <v>Truelogs Replacement Implementation - Phase 2</v>
          </cell>
          <cell r="J237">
            <v>389098.78</v>
          </cell>
        </row>
        <row r="238">
          <cell r="G238">
            <v>203339</v>
          </cell>
          <cell r="H238" t="str">
            <v>Information Technology</v>
          </cell>
          <cell r="I238" t="str">
            <v>Router Refresh 2014 - Common Cost</v>
          </cell>
          <cell r="J238">
            <v>3843.28</v>
          </cell>
        </row>
        <row r="239">
          <cell r="G239">
            <v>203359</v>
          </cell>
          <cell r="H239" t="str">
            <v>Information Technology</v>
          </cell>
          <cell r="I239" t="str">
            <v>Lakefield Junction Backup Communications</v>
          </cell>
          <cell r="J239">
            <v>-9</v>
          </cell>
        </row>
        <row r="240">
          <cell r="G240">
            <v>203372</v>
          </cell>
          <cell r="H240" t="str">
            <v>Information Technology</v>
          </cell>
          <cell r="I240" t="str">
            <v>Telecom Building and Equipment Retirement Project  - Common Cost</v>
          </cell>
          <cell r="J240">
            <v>171439.02</v>
          </cell>
        </row>
        <row r="241">
          <cell r="G241">
            <v>203373</v>
          </cell>
          <cell r="H241" t="str">
            <v>Information Technology</v>
          </cell>
          <cell r="I241" t="str">
            <v>Sandstone Telecom Site - Install 2nd Air Conditioner &amp; Economizers</v>
          </cell>
          <cell r="J241">
            <v>19857.45</v>
          </cell>
        </row>
        <row r="242">
          <cell r="G242">
            <v>203374</v>
          </cell>
          <cell r="H242" t="str">
            <v>Information Technology</v>
          </cell>
          <cell r="I242" t="str">
            <v>Cathodic Protection - Vergas</v>
          </cell>
          <cell r="J242">
            <v>31.15</v>
          </cell>
        </row>
        <row r="243">
          <cell r="G243">
            <v>203375</v>
          </cell>
          <cell r="H243" t="str">
            <v>Information Technology</v>
          </cell>
          <cell r="I243" t="str">
            <v>Cathodic Protection - Clements</v>
          </cell>
          <cell r="J243">
            <v>32.15</v>
          </cell>
        </row>
        <row r="244">
          <cell r="G244">
            <v>203376</v>
          </cell>
          <cell r="H244" t="str">
            <v>Information Technology</v>
          </cell>
          <cell r="I244" t="str">
            <v>Cathodic Protection - Folden</v>
          </cell>
          <cell r="J244">
            <v>33.15</v>
          </cell>
        </row>
        <row r="245">
          <cell r="G245">
            <v>203378</v>
          </cell>
          <cell r="H245" t="str">
            <v>Information Technology</v>
          </cell>
          <cell r="I245" t="str">
            <v>Cathodic Protection - Mankato</v>
          </cell>
          <cell r="J245">
            <v>376.27</v>
          </cell>
        </row>
        <row r="246">
          <cell r="G246">
            <v>203379</v>
          </cell>
          <cell r="H246" t="str">
            <v>Information Technology</v>
          </cell>
          <cell r="I246" t="str">
            <v>Cathodic Protection - Melrose</v>
          </cell>
          <cell r="J246">
            <v>33.15</v>
          </cell>
        </row>
        <row r="247">
          <cell r="G247">
            <v>203380</v>
          </cell>
          <cell r="H247" t="str">
            <v>Information Technology</v>
          </cell>
          <cell r="I247" t="str">
            <v>Cathodic Protection - Westwood</v>
          </cell>
          <cell r="J247">
            <v>33.15</v>
          </cell>
        </row>
        <row r="248">
          <cell r="G248">
            <v>203397</v>
          </cell>
          <cell r="H248" t="str">
            <v>Information Technology</v>
          </cell>
          <cell r="I248" t="str">
            <v>Telecom Building and Equipment Retirement Project 2014 - Benson</v>
          </cell>
          <cell r="J248">
            <v>3525.49</v>
          </cell>
        </row>
        <row r="249">
          <cell r="G249">
            <v>203398</v>
          </cell>
          <cell r="H249" t="str">
            <v>Information Technology</v>
          </cell>
          <cell r="I249" t="str">
            <v>Telecom Building and Equipment Retirement Project 2014 - Cannon Falls</v>
          </cell>
          <cell r="J249">
            <v>-4</v>
          </cell>
        </row>
        <row r="250">
          <cell r="G250">
            <v>203400</v>
          </cell>
          <cell r="H250" t="str">
            <v>Information Technology</v>
          </cell>
          <cell r="I250" t="str">
            <v>Telecom Building and Equipment Retirement Project 2014 - Geneseo</v>
          </cell>
          <cell r="J250">
            <v>4438.21</v>
          </cell>
        </row>
        <row r="251">
          <cell r="G251">
            <v>203404</v>
          </cell>
          <cell r="H251" t="str">
            <v>Information Technology</v>
          </cell>
          <cell r="I251" t="str">
            <v>Telecom Building and Equipment Retirement Project 2014 - Waseca MW</v>
          </cell>
          <cell r="J251">
            <v>3036.93</v>
          </cell>
        </row>
        <row r="252">
          <cell r="G252">
            <v>203408</v>
          </cell>
          <cell r="H252" t="str">
            <v>Information Technology</v>
          </cell>
          <cell r="I252" t="str">
            <v>Telecom Building and Equipment Retirement Project 2015 - Holmes City</v>
          </cell>
          <cell r="J252">
            <v>3833.67</v>
          </cell>
        </row>
        <row r="253">
          <cell r="G253">
            <v>203409</v>
          </cell>
          <cell r="H253" t="str">
            <v>Information Technology</v>
          </cell>
          <cell r="I253" t="str">
            <v>Telecom Building and Equipment Retirement Project 2015 - Jackson</v>
          </cell>
          <cell r="J253">
            <v>821.89</v>
          </cell>
        </row>
        <row r="254">
          <cell r="G254">
            <v>203410</v>
          </cell>
          <cell r="H254" t="str">
            <v>Information Technology</v>
          </cell>
          <cell r="I254" t="str">
            <v>Telecom Building and Equipment Retirement Project 2015 - Mankato</v>
          </cell>
          <cell r="J254">
            <v>1295.19</v>
          </cell>
        </row>
        <row r="255">
          <cell r="G255">
            <v>203411</v>
          </cell>
          <cell r="H255" t="str">
            <v>Information Technology</v>
          </cell>
          <cell r="I255" t="str">
            <v>Telecom Building and Equipment Retirement Project 2015 - Melrose</v>
          </cell>
          <cell r="J255">
            <v>8169.45</v>
          </cell>
        </row>
        <row r="256">
          <cell r="G256">
            <v>203413</v>
          </cell>
          <cell r="H256" t="str">
            <v>Information Technology</v>
          </cell>
          <cell r="I256" t="str">
            <v>Telecom Building and Equipment Retirement Project 2015 - Owatonna</v>
          </cell>
          <cell r="J256">
            <v>27098.54</v>
          </cell>
        </row>
        <row r="257">
          <cell r="G257">
            <v>203417</v>
          </cell>
          <cell r="H257" t="str">
            <v>Information Technology</v>
          </cell>
          <cell r="I257" t="str">
            <v>Telecom Building and Equipment Retirement Project 2015 - Worthington</v>
          </cell>
          <cell r="J257">
            <v>1550.07</v>
          </cell>
        </row>
        <row r="258">
          <cell r="G258">
            <v>203418</v>
          </cell>
          <cell r="H258" t="str">
            <v>Information Technology</v>
          </cell>
          <cell r="I258" t="str">
            <v>Telecom Building and Equipment Retirement Project 2015 - Wilmont</v>
          </cell>
          <cell r="J258">
            <v>4013.39</v>
          </cell>
        </row>
        <row r="259">
          <cell r="G259">
            <v>203420</v>
          </cell>
          <cell r="H259" t="str">
            <v>Information Technology</v>
          </cell>
          <cell r="I259" t="str">
            <v>Telecom Building and Equipment Retirement Project 2015 - Osakis</v>
          </cell>
          <cell r="J259">
            <v>5066.49</v>
          </cell>
        </row>
        <row r="260">
          <cell r="G260">
            <v>203421</v>
          </cell>
          <cell r="H260" t="str">
            <v>Information Technology</v>
          </cell>
          <cell r="I260" t="str">
            <v>Telecom Building and Equipment Retirement Project 2015 - Zumbrota</v>
          </cell>
          <cell r="J260">
            <v>2514.6799999999998</v>
          </cell>
        </row>
        <row r="261">
          <cell r="G261">
            <v>203422</v>
          </cell>
          <cell r="H261" t="str">
            <v>Information Technology</v>
          </cell>
          <cell r="I261" t="str">
            <v>Telecom Building and Equipment Retirement Project 2015 - Welcome</v>
          </cell>
          <cell r="J261">
            <v>1138.52</v>
          </cell>
        </row>
        <row r="262">
          <cell r="G262">
            <v>203423</v>
          </cell>
          <cell r="H262" t="str">
            <v>Information Technology</v>
          </cell>
          <cell r="I262" t="str">
            <v>Telecom Building and Equipment Retirement Project 2015 - Wilton</v>
          </cell>
          <cell r="J262">
            <v>5823.12</v>
          </cell>
        </row>
        <row r="263">
          <cell r="G263">
            <v>203437</v>
          </cell>
          <cell r="H263" t="str">
            <v>Information Technology</v>
          </cell>
          <cell r="I263" t="str">
            <v>Big Lake Linecrew Building Connection Upgrade</v>
          </cell>
          <cell r="J263">
            <v>2428.98</v>
          </cell>
        </row>
        <row r="264">
          <cell r="G264">
            <v>203438</v>
          </cell>
          <cell r="H264" t="str">
            <v>Information Technology</v>
          </cell>
          <cell r="I264" t="str">
            <v>Hawick Communication Upgrade</v>
          </cell>
          <cell r="J264">
            <v>10729.28</v>
          </cell>
        </row>
        <row r="265">
          <cell r="G265">
            <v>203466</v>
          </cell>
          <cell r="H265" t="str">
            <v>Information Technology</v>
          </cell>
          <cell r="I265" t="str">
            <v>Tripp Lake Distribution Sub CPE Replacement</v>
          </cell>
          <cell r="J265">
            <v>3766.65</v>
          </cell>
        </row>
        <row r="266">
          <cell r="G266">
            <v>203468</v>
          </cell>
          <cell r="H266" t="str">
            <v>Information Technology</v>
          </cell>
          <cell r="I266" t="str">
            <v>Hinckley Distribution Sub CPE Replacement</v>
          </cell>
          <cell r="J266">
            <v>-6</v>
          </cell>
        </row>
        <row r="267">
          <cell r="G267">
            <v>203469</v>
          </cell>
          <cell r="H267" t="str">
            <v>Information Technology</v>
          </cell>
          <cell r="I267" t="str">
            <v>Birch Lake Transmission Sub CPE Replacement</v>
          </cell>
          <cell r="J267">
            <v>2264.61</v>
          </cell>
        </row>
        <row r="268">
          <cell r="G268">
            <v>203492</v>
          </cell>
          <cell r="H268" t="str">
            <v>Information Technology</v>
          </cell>
          <cell r="I268" t="str">
            <v>Router Refresh 2014 - Phase 2 - Blaine</v>
          </cell>
          <cell r="J268">
            <v>4884.66</v>
          </cell>
        </row>
        <row r="269">
          <cell r="G269">
            <v>203500</v>
          </cell>
          <cell r="H269" t="str">
            <v>Information Technology</v>
          </cell>
          <cell r="I269" t="str">
            <v>Router Refresh 2014 - Phase 2 - Langola</v>
          </cell>
          <cell r="J269">
            <v>13370.74</v>
          </cell>
        </row>
        <row r="270">
          <cell r="G270">
            <v>203501</v>
          </cell>
          <cell r="H270" t="str">
            <v>Information Technology</v>
          </cell>
          <cell r="I270" t="str">
            <v>Router Refresh 2014 - Phase 2 - Liberty</v>
          </cell>
          <cell r="J270">
            <v>11313.66</v>
          </cell>
        </row>
        <row r="271">
          <cell r="G271">
            <v>203505</v>
          </cell>
          <cell r="H271" t="str">
            <v>Information Technology</v>
          </cell>
          <cell r="I271" t="str">
            <v>Router Refresh 2014 - Phase 2 - Welcome</v>
          </cell>
          <cell r="J271">
            <v>5292.66</v>
          </cell>
        </row>
        <row r="272">
          <cell r="G272">
            <v>203507</v>
          </cell>
          <cell r="H272" t="str">
            <v>Information Technology</v>
          </cell>
          <cell r="I272" t="str">
            <v>Router Refresh 2014 - Phase 2 - Rockford</v>
          </cell>
          <cell r="J272">
            <v>4624.71</v>
          </cell>
        </row>
        <row r="273">
          <cell r="G273">
            <v>203509</v>
          </cell>
          <cell r="H273" t="str">
            <v>Information Technology</v>
          </cell>
          <cell r="I273" t="str">
            <v>Router Refresh 2014 - Phase 2 - Sandstone</v>
          </cell>
          <cell r="J273">
            <v>6030.6</v>
          </cell>
        </row>
        <row r="274">
          <cell r="G274">
            <v>203510</v>
          </cell>
          <cell r="H274" t="str">
            <v>Information Technology</v>
          </cell>
          <cell r="I274" t="str">
            <v>Router Refresh 2014 - Phase 2 - Willmar</v>
          </cell>
          <cell r="J274">
            <v>7722.96</v>
          </cell>
        </row>
        <row r="275">
          <cell r="G275">
            <v>203627</v>
          </cell>
          <cell r="H275" t="str">
            <v>Information Technology</v>
          </cell>
          <cell r="I275" t="str">
            <v>Ball Bluff - New Telecommunications Building</v>
          </cell>
          <cell r="J275">
            <v>42561.87</v>
          </cell>
        </row>
        <row r="276">
          <cell r="G276">
            <v>203645</v>
          </cell>
          <cell r="H276" t="str">
            <v>Information Technology</v>
          </cell>
          <cell r="I276" t="str">
            <v>Elk Hill FirstNet LTE Project</v>
          </cell>
          <cell r="J276">
            <v>1971.39</v>
          </cell>
        </row>
        <row r="277">
          <cell r="G277">
            <v>203699</v>
          </cell>
          <cell r="H277" t="str">
            <v>Information Technology</v>
          </cell>
          <cell r="I277" t="str">
            <v>Brandon Road Fiber Conversion</v>
          </cell>
          <cell r="J277">
            <v>20119.64</v>
          </cell>
        </row>
        <row r="278">
          <cell r="G278">
            <v>203700</v>
          </cell>
          <cell r="H278" t="str">
            <v>Information Technology</v>
          </cell>
          <cell r="I278" t="str">
            <v>Brookston Fiber Conversion</v>
          </cell>
          <cell r="J278">
            <v>11628.82</v>
          </cell>
        </row>
        <row r="279">
          <cell r="G279">
            <v>203701</v>
          </cell>
          <cell r="H279" t="str">
            <v>Information Technology</v>
          </cell>
          <cell r="I279" t="str">
            <v>Cedar Valley Fiber Conversion</v>
          </cell>
          <cell r="J279">
            <v>6963.77</v>
          </cell>
        </row>
        <row r="280">
          <cell r="G280">
            <v>203702</v>
          </cell>
          <cell r="H280" t="str">
            <v>Information Technology</v>
          </cell>
          <cell r="I280" t="str">
            <v>Cromwell D Fiber Conversion</v>
          </cell>
          <cell r="J280">
            <v>-5215.03</v>
          </cell>
        </row>
        <row r="281">
          <cell r="G281">
            <v>203703</v>
          </cell>
          <cell r="H281" t="str">
            <v>Information Technology</v>
          </cell>
          <cell r="I281" t="str">
            <v>Gowan D Fiber Conversion</v>
          </cell>
          <cell r="J281">
            <v>8368.0300000000007</v>
          </cell>
        </row>
        <row r="282">
          <cell r="G282">
            <v>203704</v>
          </cell>
          <cell r="H282" t="str">
            <v>Information Technology</v>
          </cell>
          <cell r="I282" t="str">
            <v>Gowan T Fiber Conversion</v>
          </cell>
          <cell r="J282">
            <v>48057.21</v>
          </cell>
        </row>
        <row r="283">
          <cell r="G283">
            <v>203705</v>
          </cell>
          <cell r="H283" t="str">
            <v>Information Technology</v>
          </cell>
          <cell r="I283" t="str">
            <v>Kettle River Fiber Connection</v>
          </cell>
          <cell r="J283">
            <v>5068.12</v>
          </cell>
        </row>
        <row r="284">
          <cell r="G284">
            <v>203706</v>
          </cell>
          <cell r="H284" t="str">
            <v>Information Technology</v>
          </cell>
          <cell r="I284" t="str">
            <v>Apple Valley D Fiber Conversion</v>
          </cell>
          <cell r="J284">
            <v>177.99</v>
          </cell>
        </row>
        <row r="285">
          <cell r="G285">
            <v>203707</v>
          </cell>
          <cell r="H285" t="str">
            <v>Information Technology</v>
          </cell>
          <cell r="I285" t="str">
            <v>Blaine Microwave Building Fiber Connection</v>
          </cell>
          <cell r="J285">
            <v>47853.08</v>
          </cell>
        </row>
        <row r="286">
          <cell r="G286">
            <v>203708</v>
          </cell>
          <cell r="H286" t="str">
            <v>Information Technology</v>
          </cell>
          <cell r="I286" t="str">
            <v>Dodd Park D Fiber Conversion</v>
          </cell>
          <cell r="J286">
            <v>4994.59</v>
          </cell>
        </row>
        <row r="287">
          <cell r="G287">
            <v>203709</v>
          </cell>
          <cell r="H287" t="str">
            <v>Information Technology</v>
          </cell>
          <cell r="I287" t="str">
            <v>Eagan D Fiber Conversion</v>
          </cell>
          <cell r="J287">
            <v>7648.4</v>
          </cell>
        </row>
        <row r="288">
          <cell r="G288">
            <v>203710</v>
          </cell>
          <cell r="H288" t="str">
            <v>Information Technology</v>
          </cell>
          <cell r="I288" t="str">
            <v>Empire D Fiber Conversion</v>
          </cell>
          <cell r="J288">
            <v>5621.75</v>
          </cell>
        </row>
        <row r="289">
          <cell r="G289">
            <v>203711</v>
          </cell>
          <cell r="H289" t="str">
            <v>Information Technology</v>
          </cell>
          <cell r="I289" t="str">
            <v>Johnny Cake T Fiber Conversion</v>
          </cell>
          <cell r="J289">
            <v>5889.15</v>
          </cell>
        </row>
        <row r="290">
          <cell r="G290">
            <v>203712</v>
          </cell>
          <cell r="H290" t="str">
            <v>Information Technology</v>
          </cell>
          <cell r="I290" t="str">
            <v>Lakeville D Substation Fiber Conversion</v>
          </cell>
          <cell r="J290">
            <v>5291.28</v>
          </cell>
        </row>
        <row r="291">
          <cell r="G291">
            <v>203713</v>
          </cell>
          <cell r="H291" t="str">
            <v>Information Technology</v>
          </cell>
          <cell r="I291" t="str">
            <v>Pilot Knob T Fiber Conversion</v>
          </cell>
          <cell r="J291">
            <v>178.47</v>
          </cell>
        </row>
        <row r="292">
          <cell r="G292">
            <v>203714</v>
          </cell>
          <cell r="H292" t="str">
            <v>Information Technology</v>
          </cell>
          <cell r="I292" t="str">
            <v>Vermillion River D Fiber Conversion</v>
          </cell>
          <cell r="J292">
            <v>5143.53</v>
          </cell>
        </row>
        <row r="293">
          <cell r="G293">
            <v>203733</v>
          </cell>
          <cell r="H293" t="str">
            <v>Information Technology</v>
          </cell>
          <cell r="I293" t="str">
            <v>Yankee Doodle D Fiber Conversion</v>
          </cell>
          <cell r="J293">
            <v>6675.8</v>
          </cell>
        </row>
        <row r="294">
          <cell r="G294">
            <v>203751</v>
          </cell>
          <cell r="H294" t="str">
            <v>Information Technology</v>
          </cell>
          <cell r="I294" t="str">
            <v>Wescott Park D Fiber Conversion</v>
          </cell>
          <cell r="J294">
            <v>5829.21</v>
          </cell>
        </row>
        <row r="295">
          <cell r="G295">
            <v>203752</v>
          </cell>
          <cell r="H295" t="str">
            <v>Information Technology</v>
          </cell>
          <cell r="I295" t="str">
            <v>Max Comm Site Conversion to Fiber T1</v>
          </cell>
          <cell r="J295">
            <v>108.47</v>
          </cell>
        </row>
        <row r="296">
          <cell r="G296">
            <v>203753</v>
          </cell>
          <cell r="H296" t="str">
            <v>Information Technology</v>
          </cell>
          <cell r="I296" t="str">
            <v>Worthington Fiber Conversion</v>
          </cell>
          <cell r="J296">
            <v>10696.13</v>
          </cell>
        </row>
        <row r="297">
          <cell r="G297">
            <v>203754</v>
          </cell>
          <cell r="H297" t="str">
            <v>Information Technology</v>
          </cell>
          <cell r="I297" t="str">
            <v>Brewster Fiber Conversion</v>
          </cell>
          <cell r="J297">
            <v>16440.689999999999</v>
          </cell>
        </row>
        <row r="298">
          <cell r="G298">
            <v>203755</v>
          </cell>
          <cell r="H298" t="str">
            <v>Information Technology</v>
          </cell>
          <cell r="I298" t="str">
            <v>Heron Lake Fiber Conversion</v>
          </cell>
          <cell r="J298">
            <v>37275.33</v>
          </cell>
        </row>
        <row r="299">
          <cell r="G299">
            <v>203756</v>
          </cell>
          <cell r="H299" t="str">
            <v>Information Technology</v>
          </cell>
          <cell r="I299" t="str">
            <v>Miloma Fiber Conversion</v>
          </cell>
          <cell r="J299">
            <v>14522.82</v>
          </cell>
        </row>
        <row r="300">
          <cell r="G300">
            <v>203819</v>
          </cell>
          <cell r="H300" t="str">
            <v>Information Technology</v>
          </cell>
          <cell r="I300" t="str">
            <v>Schroeder Fiber Conversion</v>
          </cell>
          <cell r="J300">
            <v>10188.98</v>
          </cell>
        </row>
        <row r="301">
          <cell r="G301">
            <v>203820</v>
          </cell>
          <cell r="H301" t="str">
            <v>Information Technology</v>
          </cell>
          <cell r="I301" t="str">
            <v>Cascade Fiber Conversion</v>
          </cell>
          <cell r="J301">
            <v>11508.87</v>
          </cell>
        </row>
        <row r="302">
          <cell r="G302">
            <v>203821</v>
          </cell>
          <cell r="H302" t="str">
            <v>Information Technology</v>
          </cell>
          <cell r="I302" t="str">
            <v>Lutsen Fiber Conversion</v>
          </cell>
          <cell r="J302">
            <v>13456.23</v>
          </cell>
        </row>
        <row r="303">
          <cell r="G303">
            <v>203822</v>
          </cell>
          <cell r="H303" t="str">
            <v>Information Technology</v>
          </cell>
          <cell r="I303" t="str">
            <v>New Telecom Building - Glencoe</v>
          </cell>
          <cell r="J303">
            <v>325323.77</v>
          </cell>
        </row>
        <row r="304">
          <cell r="G304">
            <v>203823</v>
          </cell>
          <cell r="H304" t="str">
            <v>Information Technology</v>
          </cell>
          <cell r="I304" t="str">
            <v>New Telecom Building - Owatonna</v>
          </cell>
          <cell r="J304">
            <v>311972.03999999998</v>
          </cell>
        </row>
        <row r="305">
          <cell r="G305">
            <v>203826</v>
          </cell>
          <cell r="H305" t="str">
            <v>Information Technology</v>
          </cell>
          <cell r="I305" t="str">
            <v>Communication Sites Battery Replacement - Common Cost</v>
          </cell>
          <cell r="J305">
            <v>3705.46</v>
          </cell>
        </row>
        <row r="306">
          <cell r="G306">
            <v>203973</v>
          </cell>
          <cell r="H306" t="str">
            <v>Information Technology</v>
          </cell>
          <cell r="I306" t="str">
            <v>Eagle Bend Switch Installation</v>
          </cell>
          <cell r="J306">
            <v>1520.55</v>
          </cell>
        </row>
        <row r="307">
          <cell r="G307">
            <v>203979</v>
          </cell>
          <cell r="H307" t="str">
            <v>Information Technology</v>
          </cell>
          <cell r="I307" t="str">
            <v>Cathodic Protection - Little Elk</v>
          </cell>
          <cell r="J307">
            <v>31.15</v>
          </cell>
        </row>
        <row r="308">
          <cell r="G308">
            <v>203980</v>
          </cell>
          <cell r="H308" t="str">
            <v>Information Technology</v>
          </cell>
          <cell r="I308" t="str">
            <v>Cathodic Protection - Jackson</v>
          </cell>
          <cell r="J308">
            <v>19589.77</v>
          </cell>
        </row>
        <row r="309">
          <cell r="G309">
            <v>203981</v>
          </cell>
          <cell r="H309" t="str">
            <v>Information Technology</v>
          </cell>
          <cell r="I309" t="str">
            <v>Cathodic Protection - Jordan</v>
          </cell>
          <cell r="J309">
            <v>66.260000000000005</v>
          </cell>
        </row>
        <row r="310">
          <cell r="G310">
            <v>203982</v>
          </cell>
          <cell r="H310" t="str">
            <v>Information Technology</v>
          </cell>
          <cell r="I310" t="str">
            <v>Cathodic Protection - New Sweden</v>
          </cell>
          <cell r="J310">
            <v>66.260000000000005</v>
          </cell>
        </row>
        <row r="311">
          <cell r="G311">
            <v>203983</v>
          </cell>
          <cell r="H311" t="str">
            <v>Information Technology</v>
          </cell>
          <cell r="I311" t="str">
            <v>Cathodic Protection - Owatonna</v>
          </cell>
          <cell r="J311">
            <v>20571.53</v>
          </cell>
        </row>
        <row r="312">
          <cell r="G312">
            <v>203985</v>
          </cell>
          <cell r="H312" t="str">
            <v>Information Technology</v>
          </cell>
          <cell r="I312" t="str">
            <v>Cathodic Protection - Wilmont</v>
          </cell>
          <cell r="J312">
            <v>14393.98</v>
          </cell>
        </row>
        <row r="313">
          <cell r="G313">
            <v>204009</v>
          </cell>
          <cell r="H313" t="str">
            <v>Information Technology</v>
          </cell>
          <cell r="I313" t="str">
            <v>Benton County T Fiber Conversion</v>
          </cell>
          <cell r="J313">
            <v>11214.25</v>
          </cell>
        </row>
        <row r="314">
          <cell r="G314">
            <v>204010</v>
          </cell>
          <cell r="H314" t="str">
            <v>Information Technology</v>
          </cell>
          <cell r="I314" t="str">
            <v>Orton Distribution Sub Fiber Conversion</v>
          </cell>
          <cell r="J314">
            <v>6883.85</v>
          </cell>
        </row>
        <row r="315">
          <cell r="G315">
            <v>204011</v>
          </cell>
          <cell r="H315" t="str">
            <v>Information Technology</v>
          </cell>
          <cell r="I315" t="str">
            <v>Medina Transmission Sub Fiber Conversion</v>
          </cell>
          <cell r="J315">
            <v>2796.76</v>
          </cell>
        </row>
        <row r="316">
          <cell r="G316">
            <v>204012</v>
          </cell>
          <cell r="H316" t="str">
            <v>Information Technology</v>
          </cell>
          <cell r="I316" t="str">
            <v>Parkwood T Fiber Conn</v>
          </cell>
          <cell r="J316">
            <v>47955.3</v>
          </cell>
        </row>
        <row r="317">
          <cell r="G317">
            <v>204013</v>
          </cell>
          <cell r="H317" t="str">
            <v>Information Technology</v>
          </cell>
          <cell r="I317" t="str">
            <v>Panther Transmission Sub Fiber Conversion</v>
          </cell>
          <cell r="J317">
            <v>5766.96</v>
          </cell>
        </row>
        <row r="318">
          <cell r="G318">
            <v>204014</v>
          </cell>
          <cell r="H318" t="str">
            <v>Information Technology</v>
          </cell>
          <cell r="I318" t="str">
            <v>Olivia Communications Site Fiber Conversion</v>
          </cell>
          <cell r="J318">
            <v>587.82000000000005</v>
          </cell>
        </row>
        <row r="319">
          <cell r="G319">
            <v>204015</v>
          </cell>
          <cell r="H319" t="str">
            <v>Information Technology</v>
          </cell>
          <cell r="I319" t="str">
            <v>St. James Telecom Site - Install 2nd Air Conditioner &amp; Economizers</v>
          </cell>
          <cell r="J319">
            <v>12346.35</v>
          </cell>
        </row>
        <row r="320">
          <cell r="G320">
            <v>204016</v>
          </cell>
          <cell r="H320" t="str">
            <v>Information Technology</v>
          </cell>
          <cell r="I320" t="str">
            <v>Park Rapids Telecom Site - Install 2nd Air Conditioner &amp; Economizers</v>
          </cell>
          <cell r="J320">
            <v>8939.4699999999993</v>
          </cell>
        </row>
        <row r="321">
          <cell r="G321">
            <v>204017</v>
          </cell>
          <cell r="H321" t="str">
            <v>Information Technology</v>
          </cell>
          <cell r="I321" t="str">
            <v>Frost Telecom Site - Install 2nd Air Conditioner &amp; Economizers</v>
          </cell>
          <cell r="J321">
            <v>8527.01</v>
          </cell>
        </row>
        <row r="322">
          <cell r="G322">
            <v>204036</v>
          </cell>
          <cell r="H322" t="str">
            <v>Information Technology</v>
          </cell>
          <cell r="I322" t="str">
            <v>Trunked Mobile Radio System Replacement</v>
          </cell>
          <cell r="J322">
            <v>7863.26</v>
          </cell>
        </row>
        <row r="323">
          <cell r="G323">
            <v>204048</v>
          </cell>
          <cell r="H323" t="str">
            <v>Information Technology</v>
          </cell>
          <cell r="I323" t="str">
            <v>NERC Active Directory</v>
          </cell>
          <cell r="J323">
            <v>9245.7800000000007</v>
          </cell>
        </row>
        <row r="324">
          <cell r="G324">
            <v>204049</v>
          </cell>
          <cell r="H324" t="str">
            <v>Information Technology</v>
          </cell>
          <cell r="I324" t="str">
            <v>Communication Sites Battery Replacement - Geneseo</v>
          </cell>
          <cell r="J324">
            <v>2140.64</v>
          </cell>
        </row>
        <row r="325">
          <cell r="G325">
            <v>204050</v>
          </cell>
          <cell r="H325" t="str">
            <v>Information Technology</v>
          </cell>
          <cell r="I325" t="str">
            <v>Communication Sites Battery Replacement - Hankinson</v>
          </cell>
          <cell r="J325">
            <v>1581.51</v>
          </cell>
        </row>
        <row r="326">
          <cell r="G326">
            <v>204051</v>
          </cell>
          <cell r="H326" t="str">
            <v>Information Technology</v>
          </cell>
          <cell r="I326" t="str">
            <v>Communication Sites Battery Replacement - Hawick</v>
          </cell>
          <cell r="J326">
            <v>3684.76</v>
          </cell>
        </row>
        <row r="327">
          <cell r="G327">
            <v>204052</v>
          </cell>
          <cell r="H327" t="str">
            <v>Information Technology</v>
          </cell>
          <cell r="I327" t="str">
            <v>Communication Sites Battery Replacement - Richmond</v>
          </cell>
          <cell r="J327">
            <v>4237.5600000000004</v>
          </cell>
        </row>
        <row r="328">
          <cell r="G328">
            <v>204053</v>
          </cell>
          <cell r="H328" t="str">
            <v>Information Technology</v>
          </cell>
          <cell r="I328" t="str">
            <v>Communication Sites Battery Replacement - Stirum</v>
          </cell>
          <cell r="J328">
            <v>1916.03</v>
          </cell>
        </row>
        <row r="329">
          <cell r="G329">
            <v>204054</v>
          </cell>
          <cell r="H329" t="str">
            <v>Information Technology</v>
          </cell>
          <cell r="I329" t="str">
            <v>Communication Sites Battery Replacement - Westwood</v>
          </cell>
          <cell r="J329">
            <v>1109.3699999999999</v>
          </cell>
        </row>
        <row r="330">
          <cell r="G330">
            <v>204055</v>
          </cell>
          <cell r="H330" t="str">
            <v>Information Technology</v>
          </cell>
          <cell r="I330" t="str">
            <v>Communication Sites Battery Replacement - Alfred</v>
          </cell>
          <cell r="J330">
            <v>3740</v>
          </cell>
        </row>
        <row r="331">
          <cell r="G331">
            <v>204056</v>
          </cell>
          <cell r="H331" t="str">
            <v>Information Technology</v>
          </cell>
          <cell r="I331" t="str">
            <v>Communication Sites Battery Replacement - Lamoure</v>
          </cell>
          <cell r="J331">
            <v>3453.56</v>
          </cell>
        </row>
        <row r="332">
          <cell r="G332">
            <v>204057</v>
          </cell>
          <cell r="H332" t="str">
            <v>Information Technology</v>
          </cell>
          <cell r="I332" t="str">
            <v>Communication Sites Battery Replacement - Tappen</v>
          </cell>
          <cell r="J332">
            <v>4573.2700000000004</v>
          </cell>
        </row>
        <row r="333">
          <cell r="G333">
            <v>204058</v>
          </cell>
          <cell r="H333" t="str">
            <v>Information Technology</v>
          </cell>
          <cell r="I333" t="str">
            <v>Communication Sites Battery Replacement - Rush City</v>
          </cell>
          <cell r="J333">
            <v>1985.68</v>
          </cell>
        </row>
        <row r="334">
          <cell r="G334">
            <v>204059</v>
          </cell>
          <cell r="H334" t="str">
            <v>Information Technology</v>
          </cell>
          <cell r="I334" t="str">
            <v>Communication Sites Battery Replacement - Cannon Falls</v>
          </cell>
          <cell r="J334">
            <v>2959.32</v>
          </cell>
        </row>
        <row r="335">
          <cell r="G335">
            <v>204060</v>
          </cell>
          <cell r="H335" t="str">
            <v>Information Technology</v>
          </cell>
          <cell r="I335" t="str">
            <v>Communication Sites Battery Replacement - McGregor</v>
          </cell>
          <cell r="J335">
            <v>4519.2700000000004</v>
          </cell>
        </row>
        <row r="336">
          <cell r="G336">
            <v>204061</v>
          </cell>
          <cell r="H336" t="str">
            <v>Information Technology</v>
          </cell>
          <cell r="I336" t="str">
            <v>Communication Sites Battery Replacement - Virgina</v>
          </cell>
          <cell r="J336">
            <v>4280.62</v>
          </cell>
        </row>
        <row r="337">
          <cell r="G337">
            <v>204062</v>
          </cell>
          <cell r="H337" t="str">
            <v>Information Technology</v>
          </cell>
          <cell r="I337" t="str">
            <v>Communication Sites Battery Replacement - Jeffers</v>
          </cell>
          <cell r="J337">
            <v>3625.98</v>
          </cell>
        </row>
        <row r="338">
          <cell r="G338">
            <v>204063</v>
          </cell>
          <cell r="H338" t="str">
            <v>Information Technology</v>
          </cell>
          <cell r="I338" t="str">
            <v>Communication Sites Battery Replacement - Mankato</v>
          </cell>
          <cell r="J338">
            <v>1895.74</v>
          </cell>
        </row>
        <row r="339">
          <cell r="G339">
            <v>204064</v>
          </cell>
          <cell r="H339" t="str">
            <v>Information Technology</v>
          </cell>
          <cell r="I339" t="str">
            <v>Communication Sites Battery Replacement - Waseca</v>
          </cell>
          <cell r="J339">
            <v>3334.61</v>
          </cell>
        </row>
        <row r="340">
          <cell r="G340">
            <v>204065</v>
          </cell>
          <cell r="H340" t="str">
            <v>Information Technology</v>
          </cell>
          <cell r="I340" t="str">
            <v>Communication Sites Battery Replacement - Wilmont</v>
          </cell>
          <cell r="J340">
            <v>4154.33</v>
          </cell>
        </row>
        <row r="341">
          <cell r="G341">
            <v>204067</v>
          </cell>
          <cell r="H341" t="str">
            <v>Information Technology</v>
          </cell>
          <cell r="I341" t="str">
            <v>MPLS Roadmap Phase 1</v>
          </cell>
          <cell r="J341">
            <v>613981.69999999995</v>
          </cell>
        </row>
        <row r="342">
          <cell r="G342">
            <v>204068</v>
          </cell>
          <cell r="H342" t="str">
            <v>Information Technology</v>
          </cell>
          <cell r="I342" t="str">
            <v>Credit River MW Tower Anchor Fencing</v>
          </cell>
          <cell r="J342">
            <v>-142.25</v>
          </cell>
        </row>
        <row r="343">
          <cell r="G343">
            <v>204070</v>
          </cell>
          <cell r="H343" t="str">
            <v>Information Technology</v>
          </cell>
          <cell r="I343" t="str">
            <v>Communication Sites Battery Replacement - Herman</v>
          </cell>
          <cell r="J343">
            <v>2956.35</v>
          </cell>
        </row>
        <row r="344">
          <cell r="G344">
            <v>204077</v>
          </cell>
          <cell r="H344" t="str">
            <v>Information Technology</v>
          </cell>
          <cell r="I344" t="str">
            <v>Load Management Terminal Server Replacement</v>
          </cell>
          <cell r="J344">
            <v>2477.6799999999998</v>
          </cell>
        </row>
        <row r="345">
          <cell r="G345">
            <v>204078</v>
          </cell>
          <cell r="H345" t="str">
            <v>Information Technology</v>
          </cell>
          <cell r="I345" t="str">
            <v>Butte TMR Repeater - Convert 4W VF Circuit to Ethernet</v>
          </cell>
          <cell r="J345">
            <v>28179.16</v>
          </cell>
        </row>
        <row r="346">
          <cell r="G346">
            <v>204097</v>
          </cell>
          <cell r="H346" t="str">
            <v>Information Technology</v>
          </cell>
          <cell r="I346" t="str">
            <v>Router Refresh 2015 - Benson</v>
          </cell>
          <cell r="J346">
            <v>6299.95</v>
          </cell>
        </row>
        <row r="347">
          <cell r="G347">
            <v>204098</v>
          </cell>
          <cell r="H347" t="str">
            <v>Information Technology</v>
          </cell>
          <cell r="I347" t="str">
            <v>Router Refresh 2015 - Folden</v>
          </cell>
          <cell r="J347">
            <v>4793.7299999999996</v>
          </cell>
        </row>
        <row r="348">
          <cell r="G348">
            <v>204099</v>
          </cell>
          <cell r="H348" t="str">
            <v>Information Technology</v>
          </cell>
          <cell r="I348" t="str">
            <v>Router Refresh 2015 - Lakefield</v>
          </cell>
          <cell r="J348">
            <v>7519.49</v>
          </cell>
        </row>
        <row r="349">
          <cell r="G349">
            <v>204100</v>
          </cell>
          <cell r="H349" t="str">
            <v>Information Technology</v>
          </cell>
          <cell r="I349" t="str">
            <v>Router Refresh 2015 - Mankato</v>
          </cell>
          <cell r="J349">
            <v>4494.87</v>
          </cell>
        </row>
        <row r="350">
          <cell r="G350">
            <v>204101</v>
          </cell>
          <cell r="H350" t="str">
            <v>Information Technology</v>
          </cell>
          <cell r="I350" t="str">
            <v>Router Refresh 2015 - Moonshine</v>
          </cell>
          <cell r="J350">
            <v>4614.88</v>
          </cell>
        </row>
        <row r="351">
          <cell r="G351">
            <v>204103</v>
          </cell>
          <cell r="H351" t="str">
            <v>Information Technology</v>
          </cell>
          <cell r="I351" t="str">
            <v>Router Refresh 2015 - New Sweden</v>
          </cell>
          <cell r="J351">
            <v>4402.95</v>
          </cell>
        </row>
        <row r="352">
          <cell r="G352">
            <v>204104</v>
          </cell>
          <cell r="H352" t="str">
            <v>Information Technology</v>
          </cell>
          <cell r="I352" t="str">
            <v>Router Refresh 2015 - Owatonna</v>
          </cell>
          <cell r="J352">
            <v>4203.01</v>
          </cell>
        </row>
        <row r="353">
          <cell r="G353">
            <v>204105</v>
          </cell>
          <cell r="H353" t="str">
            <v>Information Technology</v>
          </cell>
          <cell r="I353" t="str">
            <v>Router Refresh 2015 - St. James</v>
          </cell>
          <cell r="J353">
            <v>4445.87</v>
          </cell>
        </row>
        <row r="354">
          <cell r="G354">
            <v>204106</v>
          </cell>
          <cell r="H354" t="str">
            <v>Information Technology</v>
          </cell>
          <cell r="I354" t="str">
            <v>Router Refresh 2015 - Adrian</v>
          </cell>
          <cell r="J354">
            <v>3360.98</v>
          </cell>
        </row>
        <row r="355">
          <cell r="G355">
            <v>204107</v>
          </cell>
          <cell r="H355" t="str">
            <v>Information Technology</v>
          </cell>
          <cell r="I355" t="str">
            <v>Router Refresh 2015 - Austin</v>
          </cell>
          <cell r="J355">
            <v>5373.29</v>
          </cell>
        </row>
        <row r="356">
          <cell r="G356">
            <v>204109</v>
          </cell>
          <cell r="H356" t="str">
            <v>Information Technology</v>
          </cell>
          <cell r="I356" t="str">
            <v>Router Refresh 2015 - Gapfiller</v>
          </cell>
          <cell r="J356">
            <v>8284.77</v>
          </cell>
        </row>
        <row r="357">
          <cell r="G357">
            <v>204110</v>
          </cell>
          <cell r="H357" t="str">
            <v>Information Technology</v>
          </cell>
          <cell r="I357" t="str">
            <v>Router Refresh 2015 - Glenwood</v>
          </cell>
          <cell r="J357">
            <v>5606.31</v>
          </cell>
        </row>
        <row r="358">
          <cell r="G358">
            <v>204111</v>
          </cell>
          <cell r="H358" t="str">
            <v>Information Technology</v>
          </cell>
          <cell r="I358" t="str">
            <v>Router Refresh 2015 - Holmes City</v>
          </cell>
          <cell r="J358">
            <v>4142.08</v>
          </cell>
        </row>
        <row r="359">
          <cell r="G359">
            <v>204112</v>
          </cell>
          <cell r="H359" t="str">
            <v>Information Technology</v>
          </cell>
          <cell r="I359" t="str">
            <v>Router Refresh 2015 - Jackson</v>
          </cell>
          <cell r="J359">
            <v>4212.43</v>
          </cell>
        </row>
        <row r="360">
          <cell r="G360">
            <v>204113</v>
          </cell>
          <cell r="H360" t="str">
            <v>Information Technology</v>
          </cell>
          <cell r="I360" t="str">
            <v>Router Refresh 2015 - Melrose</v>
          </cell>
          <cell r="J360">
            <v>3922.87</v>
          </cell>
        </row>
        <row r="361">
          <cell r="G361">
            <v>204114</v>
          </cell>
          <cell r="H361" t="str">
            <v>Information Technology</v>
          </cell>
          <cell r="I361" t="str">
            <v>Router Refresh 2015 - Sebeka</v>
          </cell>
          <cell r="J361">
            <v>4188.6499999999996</v>
          </cell>
        </row>
        <row r="362">
          <cell r="G362">
            <v>204115</v>
          </cell>
          <cell r="H362" t="str">
            <v>Information Technology</v>
          </cell>
          <cell r="I362" t="str">
            <v>Router Refresh 2015 - Slayton</v>
          </cell>
          <cell r="J362">
            <v>3377.81</v>
          </cell>
        </row>
        <row r="363">
          <cell r="G363">
            <v>204116</v>
          </cell>
          <cell r="H363" t="str">
            <v>Information Technology</v>
          </cell>
          <cell r="I363" t="str">
            <v>Router Refresh 2015 - Sleepy Eye</v>
          </cell>
          <cell r="J363">
            <v>3279.79</v>
          </cell>
        </row>
        <row r="364">
          <cell r="G364">
            <v>204117</v>
          </cell>
          <cell r="H364" t="str">
            <v>Information Technology</v>
          </cell>
          <cell r="I364" t="str">
            <v>Router Refresh 2015 - Common Cost</v>
          </cell>
          <cell r="J364">
            <v>5112.47</v>
          </cell>
        </row>
        <row r="365">
          <cell r="G365">
            <v>204120</v>
          </cell>
          <cell r="H365" t="str">
            <v>Information Technology</v>
          </cell>
          <cell r="I365" t="str">
            <v>Big Swan 3G Backup</v>
          </cell>
          <cell r="J365">
            <v>7932.37</v>
          </cell>
        </row>
        <row r="366">
          <cell r="G366">
            <v>204121</v>
          </cell>
          <cell r="H366" t="str">
            <v>Information Technology</v>
          </cell>
          <cell r="I366" t="str">
            <v>Circle Lake D Fiber Conversion</v>
          </cell>
          <cell r="J366">
            <v>9838.0300000000007</v>
          </cell>
        </row>
        <row r="367">
          <cell r="G367">
            <v>204122</v>
          </cell>
          <cell r="H367" t="str">
            <v>Information Technology</v>
          </cell>
          <cell r="I367" t="str">
            <v>Cathodic Protection - Waseca</v>
          </cell>
          <cell r="J367">
            <v>66.260000000000005</v>
          </cell>
        </row>
        <row r="368">
          <cell r="G368">
            <v>204132</v>
          </cell>
          <cell r="H368" t="str">
            <v>Information Technology</v>
          </cell>
          <cell r="I368" t="str">
            <v>Arvig Wadena Network Connection</v>
          </cell>
          <cell r="J368">
            <v>317.77</v>
          </cell>
        </row>
        <row r="369">
          <cell r="G369">
            <v>204137</v>
          </cell>
          <cell r="H369" t="str">
            <v>Information Technology</v>
          </cell>
          <cell r="I369" t="str">
            <v>Cornerstone Connect Implementation</v>
          </cell>
          <cell r="J369">
            <v>20183.25</v>
          </cell>
        </row>
        <row r="370">
          <cell r="G370">
            <v>204145</v>
          </cell>
          <cell r="H370" t="str">
            <v>Information Technology</v>
          </cell>
          <cell r="I370" t="str">
            <v>Hartford Switch Installation</v>
          </cell>
          <cell r="J370">
            <v>2359.5500000000002</v>
          </cell>
        </row>
        <row r="371">
          <cell r="G371">
            <v>204176</v>
          </cell>
          <cell r="H371" t="str">
            <v>Information Technology</v>
          </cell>
          <cell r="I371" t="str">
            <v>Elk River Bldg 2/Lower Level - Replace data cabling</v>
          </cell>
          <cell r="J371">
            <v>37360.94</v>
          </cell>
        </row>
        <row r="372">
          <cell r="G372">
            <v>204179</v>
          </cell>
          <cell r="H372" t="str">
            <v>Information Technology</v>
          </cell>
          <cell r="I372" t="str">
            <v>Sauk Rapids TMR Backhaul upgrade</v>
          </cell>
          <cell r="J372">
            <v>1373.02</v>
          </cell>
        </row>
        <row r="373">
          <cell r="G373">
            <v>204180</v>
          </cell>
          <cell r="H373" t="str">
            <v>Information Technology</v>
          </cell>
          <cell r="I373" t="str">
            <v>Merton D - Add IE-2000 Switch</v>
          </cell>
          <cell r="J373">
            <v>2281.4</v>
          </cell>
        </row>
        <row r="374">
          <cell r="G374">
            <v>204181</v>
          </cell>
          <cell r="H374" t="str">
            <v>Information Technology</v>
          </cell>
          <cell r="I374" t="str">
            <v>Cross Lake City Switch Installation</v>
          </cell>
          <cell r="J374">
            <v>2386.67</v>
          </cell>
        </row>
        <row r="375">
          <cell r="G375">
            <v>204183</v>
          </cell>
          <cell r="H375" t="str">
            <v>Information Technology</v>
          </cell>
          <cell r="I375" t="str">
            <v>Waldo Fiber Conversion</v>
          </cell>
          <cell r="J375">
            <v>16799.560000000001</v>
          </cell>
        </row>
        <row r="376">
          <cell r="G376">
            <v>204185</v>
          </cell>
          <cell r="H376" t="str">
            <v>Information Technology</v>
          </cell>
          <cell r="I376" t="str">
            <v>Cloquet Switch and WIFI Install</v>
          </cell>
          <cell r="J376">
            <v>6005.1</v>
          </cell>
        </row>
        <row r="377">
          <cell r="G377">
            <v>204196</v>
          </cell>
          <cell r="H377" t="str">
            <v>Information Technology</v>
          </cell>
          <cell r="I377" t="str">
            <v>Andover Fiber Conversion</v>
          </cell>
          <cell r="J377">
            <v>19062.41</v>
          </cell>
        </row>
        <row r="378">
          <cell r="G378">
            <v>204197</v>
          </cell>
          <cell r="H378" t="str">
            <v>Information Technology</v>
          </cell>
          <cell r="I378" t="str">
            <v>Liberty Transmission Sub Fiber Move</v>
          </cell>
          <cell r="J378">
            <v>12882.2</v>
          </cell>
        </row>
        <row r="379">
          <cell r="G379">
            <v>204200</v>
          </cell>
          <cell r="H379" t="str">
            <v>Information Technology</v>
          </cell>
          <cell r="I379" t="str">
            <v>Bogus Lake TMR Backhaul upgrade</v>
          </cell>
          <cell r="J379">
            <v>2348.92</v>
          </cell>
        </row>
        <row r="380">
          <cell r="G380">
            <v>204201</v>
          </cell>
          <cell r="H380" t="str">
            <v>Information Technology</v>
          </cell>
          <cell r="I380" t="str">
            <v>Isabella TMR Backhaul upgrade</v>
          </cell>
          <cell r="J380">
            <v>1098.46</v>
          </cell>
        </row>
        <row r="381">
          <cell r="G381">
            <v>204202</v>
          </cell>
          <cell r="H381" t="str">
            <v>Information Technology</v>
          </cell>
          <cell r="I381" t="str">
            <v>Kimball TMR Backhaul upgrade</v>
          </cell>
          <cell r="J381">
            <v>1287.19</v>
          </cell>
        </row>
        <row r="382">
          <cell r="G382">
            <v>204203</v>
          </cell>
          <cell r="H382" t="str">
            <v>Information Technology</v>
          </cell>
          <cell r="I382" t="str">
            <v>White Bear Lake TMR Backhaul upgrade</v>
          </cell>
          <cell r="J382">
            <v>1064.03</v>
          </cell>
        </row>
        <row r="383">
          <cell r="G383">
            <v>204213</v>
          </cell>
          <cell r="H383" t="str">
            <v>Information Technology</v>
          </cell>
          <cell r="I383" t="str">
            <v>Cloquet Line Crew Building Communications Upgrade</v>
          </cell>
          <cell r="J383">
            <v>9729.4500000000007</v>
          </cell>
        </row>
        <row r="384">
          <cell r="G384">
            <v>204218</v>
          </cell>
          <cell r="H384" t="str">
            <v>Information Technology</v>
          </cell>
          <cell r="I384" t="str">
            <v>Intrusion Detection &amp; Logging (Phase I &amp; Phase ll- HVDC)</v>
          </cell>
          <cell r="J384">
            <v>924853.03</v>
          </cell>
        </row>
        <row r="385">
          <cell r="G385">
            <v>204224</v>
          </cell>
          <cell r="H385" t="str">
            <v>Information Technology</v>
          </cell>
          <cell r="I385" t="str">
            <v>Backup Infrastructure Refresh</v>
          </cell>
          <cell r="J385">
            <v>298374.19</v>
          </cell>
        </row>
        <row r="386">
          <cell r="G386">
            <v>204314</v>
          </cell>
          <cell r="H386" t="str">
            <v>Information Technology</v>
          </cell>
          <cell r="I386" t="str">
            <v>Trunked Mobile Radio System Replacement - Core &amp; Subscribers</v>
          </cell>
          <cell r="J386">
            <v>1435925.15</v>
          </cell>
        </row>
        <row r="387">
          <cell r="G387">
            <v>204328</v>
          </cell>
          <cell r="H387" t="str">
            <v>Information Technology</v>
          </cell>
          <cell r="I387" t="str">
            <v>Traverse 3G Backup</v>
          </cell>
          <cell r="J387">
            <v>5624.03</v>
          </cell>
        </row>
        <row r="388">
          <cell r="G388">
            <v>204336</v>
          </cell>
          <cell r="H388" t="str">
            <v>Information Technology</v>
          </cell>
          <cell r="I388" t="str">
            <v>TMR Replacement 2 Channel - Ball Bluff</v>
          </cell>
          <cell r="J388">
            <v>77772.23</v>
          </cell>
        </row>
        <row r="389">
          <cell r="G389">
            <v>204337</v>
          </cell>
          <cell r="H389" t="str">
            <v>Information Technology</v>
          </cell>
          <cell r="I389" t="str">
            <v>TMR Replacement 2 Channel - Bogus Lake</v>
          </cell>
          <cell r="J389">
            <v>81061.88</v>
          </cell>
        </row>
        <row r="390">
          <cell r="G390">
            <v>204338</v>
          </cell>
          <cell r="H390" t="str">
            <v>Information Technology</v>
          </cell>
          <cell r="I390" t="str">
            <v>TMR Replacement 2 Channel - Brookston</v>
          </cell>
          <cell r="J390">
            <v>77769.179999999993</v>
          </cell>
        </row>
        <row r="391">
          <cell r="G391">
            <v>204339</v>
          </cell>
          <cell r="H391" t="str">
            <v>Information Technology</v>
          </cell>
          <cell r="I391" t="str">
            <v>TMR Replacement 2 Channel - Gheen</v>
          </cell>
          <cell r="J391">
            <v>82116.59</v>
          </cell>
        </row>
        <row r="392">
          <cell r="G392">
            <v>204340</v>
          </cell>
          <cell r="H392" t="str">
            <v>Information Technology</v>
          </cell>
          <cell r="I392" t="str">
            <v>TMR Replacement 2 Channel - Herman</v>
          </cell>
          <cell r="J392">
            <v>83213.929999999993</v>
          </cell>
        </row>
        <row r="393">
          <cell r="G393">
            <v>204341</v>
          </cell>
          <cell r="H393" t="str">
            <v>Information Technology</v>
          </cell>
          <cell r="I393" t="str">
            <v>TMR Replacement 2 Channel - Hibbing</v>
          </cell>
          <cell r="J393">
            <v>77665.88</v>
          </cell>
        </row>
        <row r="394">
          <cell r="G394">
            <v>204342</v>
          </cell>
          <cell r="H394" t="str">
            <v>Information Technology</v>
          </cell>
          <cell r="I394" t="str">
            <v>TMR Replacement 2 Channel - Holloway</v>
          </cell>
          <cell r="J394">
            <v>79775.990000000005</v>
          </cell>
        </row>
        <row r="395">
          <cell r="G395">
            <v>204343</v>
          </cell>
          <cell r="H395" t="str">
            <v>Information Technology</v>
          </cell>
          <cell r="I395" t="str">
            <v>TMR Replacement 2 Channel - Holmes City</v>
          </cell>
          <cell r="J395">
            <v>78828.2</v>
          </cell>
        </row>
        <row r="396">
          <cell r="G396">
            <v>204344</v>
          </cell>
          <cell r="H396" t="str">
            <v>Information Technology</v>
          </cell>
          <cell r="I396" t="str">
            <v>TMR Replacement 2 Channel - Isabella</v>
          </cell>
          <cell r="J396">
            <v>82513.679999999993</v>
          </cell>
        </row>
        <row r="397">
          <cell r="G397">
            <v>204345</v>
          </cell>
          <cell r="H397" t="str">
            <v>Information Technology</v>
          </cell>
          <cell r="I397" t="str">
            <v>TMR Replacement 2 Channel - Longville</v>
          </cell>
          <cell r="J397">
            <v>77803.600000000006</v>
          </cell>
        </row>
        <row r="398">
          <cell r="G398">
            <v>204346</v>
          </cell>
          <cell r="H398" t="str">
            <v>Information Technology</v>
          </cell>
          <cell r="I398" t="str">
            <v>TMR Replacement 2 Channel - Lutsen</v>
          </cell>
          <cell r="J398">
            <v>77302.02</v>
          </cell>
        </row>
        <row r="399">
          <cell r="G399">
            <v>204347</v>
          </cell>
          <cell r="H399" t="str">
            <v>Information Technology</v>
          </cell>
          <cell r="I399" t="str">
            <v>TMR Replacement 2 Channel - Marcell</v>
          </cell>
          <cell r="J399">
            <v>77683.100000000006</v>
          </cell>
        </row>
        <row r="400">
          <cell r="G400">
            <v>204348</v>
          </cell>
          <cell r="H400" t="str">
            <v>Information Technology</v>
          </cell>
          <cell r="I400" t="str">
            <v>TMR Replacement 2 Channel - Markham</v>
          </cell>
          <cell r="J400">
            <v>77498.94</v>
          </cell>
        </row>
        <row r="401">
          <cell r="G401">
            <v>204349</v>
          </cell>
          <cell r="H401" t="str">
            <v>Information Technology</v>
          </cell>
          <cell r="I401" t="str">
            <v>TMR Replacement 2 Channel - Max</v>
          </cell>
          <cell r="J401">
            <v>1240.9100000000001</v>
          </cell>
        </row>
        <row r="402">
          <cell r="G402">
            <v>204350</v>
          </cell>
          <cell r="H402" t="str">
            <v>Information Technology</v>
          </cell>
          <cell r="I402" t="str">
            <v>TMR Replacement 2 Channel - Medina</v>
          </cell>
          <cell r="J402">
            <v>78919.91</v>
          </cell>
        </row>
        <row r="403">
          <cell r="G403">
            <v>204351</v>
          </cell>
          <cell r="H403" t="str">
            <v>Information Technology</v>
          </cell>
          <cell r="I403" t="str">
            <v>TMR Replacement 2 Channel - Melrose</v>
          </cell>
          <cell r="J403">
            <v>78522.570000000007</v>
          </cell>
        </row>
        <row r="404">
          <cell r="G404">
            <v>204352</v>
          </cell>
          <cell r="H404" t="str">
            <v>Information Technology</v>
          </cell>
          <cell r="I404" t="str">
            <v>TMR Replacement 2 Channel - Silver Bay B</v>
          </cell>
          <cell r="J404">
            <v>86098.2</v>
          </cell>
        </row>
        <row r="405">
          <cell r="G405">
            <v>204353</v>
          </cell>
          <cell r="H405" t="str">
            <v>Information Technology</v>
          </cell>
          <cell r="I405" t="str">
            <v>TMR Replacement 2 Channel - Virginia</v>
          </cell>
          <cell r="J405">
            <v>79048.850000000006</v>
          </cell>
        </row>
        <row r="406">
          <cell r="G406">
            <v>204354</v>
          </cell>
          <cell r="H406" t="str">
            <v>Information Technology</v>
          </cell>
          <cell r="I406" t="str">
            <v>TMR Replacement 2 Channel - Wales</v>
          </cell>
          <cell r="J406">
            <v>77550.59</v>
          </cell>
        </row>
        <row r="407">
          <cell r="G407">
            <v>204355</v>
          </cell>
          <cell r="H407" t="str">
            <v>Information Technology</v>
          </cell>
          <cell r="I407" t="str">
            <v>TMR Replacement 2 Channel - Wilmont</v>
          </cell>
          <cell r="J407">
            <v>95962.83</v>
          </cell>
        </row>
        <row r="408">
          <cell r="G408">
            <v>204356</v>
          </cell>
          <cell r="H408" t="str">
            <v>Information Technology</v>
          </cell>
          <cell r="I408" t="str">
            <v>TMR Replacement 2 Channel - Winton</v>
          </cell>
          <cell r="J408">
            <v>78137.02</v>
          </cell>
        </row>
        <row r="409">
          <cell r="G409">
            <v>204357</v>
          </cell>
          <cell r="H409" t="str">
            <v>Information Technology</v>
          </cell>
          <cell r="I409" t="str">
            <v>TMR Replacement 2 Channel - Clements</v>
          </cell>
          <cell r="J409">
            <v>93465</v>
          </cell>
        </row>
        <row r="410">
          <cell r="G410">
            <v>204358</v>
          </cell>
          <cell r="H410" t="str">
            <v>Information Technology</v>
          </cell>
          <cell r="I410" t="str">
            <v>TMR Replacement 2 Channel - Jeffers</v>
          </cell>
          <cell r="J410">
            <v>79232.84</v>
          </cell>
        </row>
        <row r="411">
          <cell r="G411">
            <v>204359</v>
          </cell>
          <cell r="H411" t="str">
            <v>Information Technology</v>
          </cell>
          <cell r="I411" t="str">
            <v>TMR Replacement 3 Channel - Aitkin</v>
          </cell>
          <cell r="J411">
            <v>99931.48</v>
          </cell>
        </row>
        <row r="412">
          <cell r="G412">
            <v>204360</v>
          </cell>
          <cell r="H412" t="str">
            <v>Information Technology</v>
          </cell>
          <cell r="I412" t="str">
            <v>TMR Replacement 3 Channel - Barnum</v>
          </cell>
          <cell r="J412">
            <v>93636.49</v>
          </cell>
        </row>
        <row r="413">
          <cell r="G413">
            <v>204361</v>
          </cell>
          <cell r="H413" t="str">
            <v>Information Technology</v>
          </cell>
          <cell r="I413" t="str">
            <v>TMR Replacement 3 Channel - Benson</v>
          </cell>
          <cell r="J413">
            <v>96274.05</v>
          </cell>
        </row>
        <row r="414">
          <cell r="G414">
            <v>204362</v>
          </cell>
          <cell r="H414" t="str">
            <v>Information Technology</v>
          </cell>
          <cell r="I414" t="str">
            <v>TMR Replacement 3 Channel - Brainerd</v>
          </cell>
          <cell r="J414">
            <v>107893.47</v>
          </cell>
        </row>
        <row r="415">
          <cell r="G415">
            <v>204363</v>
          </cell>
          <cell r="H415" t="str">
            <v>Information Technology</v>
          </cell>
          <cell r="I415" t="str">
            <v>TMR Replacement 3 Channel - Cannon Falls</v>
          </cell>
          <cell r="J415">
            <v>96717.1</v>
          </cell>
        </row>
        <row r="416">
          <cell r="G416">
            <v>204364</v>
          </cell>
          <cell r="H416" t="str">
            <v>Information Technology</v>
          </cell>
          <cell r="I416" t="str">
            <v>TMR Replacement 3 Channel - Chaffey</v>
          </cell>
          <cell r="J416">
            <v>93821.04</v>
          </cell>
        </row>
        <row r="417">
          <cell r="G417">
            <v>204365</v>
          </cell>
          <cell r="H417" t="str">
            <v>Information Technology</v>
          </cell>
          <cell r="I417" t="str">
            <v>TMR Replacement 3 Channel - Credit River</v>
          </cell>
          <cell r="J417">
            <v>96154.9</v>
          </cell>
        </row>
        <row r="418">
          <cell r="G418">
            <v>204366</v>
          </cell>
          <cell r="H418" t="str">
            <v>Information Technology</v>
          </cell>
          <cell r="I418" t="str">
            <v>TMR Replacement 3 Channel - Dairyland</v>
          </cell>
          <cell r="J418">
            <v>93717.74</v>
          </cell>
        </row>
        <row r="419">
          <cell r="G419">
            <v>204367</v>
          </cell>
          <cell r="H419" t="str">
            <v>Information Technology</v>
          </cell>
          <cell r="I419" t="str">
            <v>TMR Replacement 3 Channel - Duluth</v>
          </cell>
          <cell r="J419">
            <v>97280.22</v>
          </cell>
        </row>
        <row r="420">
          <cell r="G420">
            <v>204368</v>
          </cell>
          <cell r="H420" t="str">
            <v>Information Technology</v>
          </cell>
          <cell r="I420" t="str">
            <v>TMR Replacement 3 Channel - Frost</v>
          </cell>
          <cell r="J420">
            <v>94379.76</v>
          </cell>
        </row>
        <row r="421">
          <cell r="G421">
            <v>204369</v>
          </cell>
          <cell r="H421" t="str">
            <v>Information Technology</v>
          </cell>
          <cell r="I421" t="str">
            <v>TMR Replacement 3 Channel - Giese</v>
          </cell>
          <cell r="J421">
            <v>94748.82</v>
          </cell>
        </row>
        <row r="422">
          <cell r="G422">
            <v>204370</v>
          </cell>
          <cell r="H422" t="str">
            <v>Information Technology</v>
          </cell>
          <cell r="I422" t="str">
            <v>TMR Replacement 3 Channel - Glencoe</v>
          </cell>
          <cell r="J422">
            <v>95991.05</v>
          </cell>
        </row>
        <row r="423">
          <cell r="G423">
            <v>204371</v>
          </cell>
          <cell r="H423" t="str">
            <v>Information Technology</v>
          </cell>
          <cell r="I423" t="str">
            <v>TMR Replacement 3 Channel - Hill City</v>
          </cell>
          <cell r="J423">
            <v>93139.839999999997</v>
          </cell>
        </row>
        <row r="424">
          <cell r="G424">
            <v>204372</v>
          </cell>
          <cell r="H424" t="str">
            <v>Information Technology</v>
          </cell>
          <cell r="I424" t="str">
            <v>TMR Replacement 3 Channel - Hillman</v>
          </cell>
          <cell r="J424">
            <v>93096.53</v>
          </cell>
        </row>
        <row r="425">
          <cell r="G425">
            <v>204373</v>
          </cell>
          <cell r="H425" t="str">
            <v>Information Technology</v>
          </cell>
          <cell r="I425" t="str">
            <v>TMR Replacement 3 Channel - Jordan</v>
          </cell>
          <cell r="J425">
            <v>1852.02</v>
          </cell>
        </row>
        <row r="426">
          <cell r="G426">
            <v>204374</v>
          </cell>
          <cell r="H426" t="str">
            <v>Information Technology</v>
          </cell>
          <cell r="I426" t="str">
            <v>TMR Replacement 3 Channel - Kimball</v>
          </cell>
          <cell r="J426">
            <v>94885.21</v>
          </cell>
        </row>
        <row r="427">
          <cell r="G427">
            <v>204375</v>
          </cell>
          <cell r="H427" t="str">
            <v>Information Technology</v>
          </cell>
          <cell r="I427" t="str">
            <v>TMR Replacement 3 Channel - Little Elk</v>
          </cell>
          <cell r="J427">
            <v>94174.83</v>
          </cell>
        </row>
        <row r="428">
          <cell r="G428">
            <v>204376</v>
          </cell>
          <cell r="H428" t="str">
            <v>Information Technology</v>
          </cell>
          <cell r="I428" t="str">
            <v>TMR Replacement 3 Channel - Mankato</v>
          </cell>
          <cell r="J428">
            <v>34.43</v>
          </cell>
        </row>
        <row r="429">
          <cell r="G429">
            <v>204378</v>
          </cell>
          <cell r="H429" t="str">
            <v>Information Technology</v>
          </cell>
          <cell r="I429" t="str">
            <v>TMR Replacement 3 Channel - McGreggor</v>
          </cell>
          <cell r="J429">
            <v>93752.18</v>
          </cell>
        </row>
        <row r="430">
          <cell r="G430">
            <v>204379</v>
          </cell>
          <cell r="H430" t="str">
            <v>Information Technology</v>
          </cell>
          <cell r="I430" t="str">
            <v>TMR Replacement 3 Channel - Milaca</v>
          </cell>
          <cell r="J430">
            <v>95318.080000000002</v>
          </cell>
        </row>
        <row r="431">
          <cell r="G431">
            <v>204381</v>
          </cell>
          <cell r="H431" t="str">
            <v>Information Technology</v>
          </cell>
          <cell r="I431" t="str">
            <v>TMR Replacement 3 Channel - Owatonna</v>
          </cell>
          <cell r="J431">
            <v>94176.66</v>
          </cell>
        </row>
        <row r="432">
          <cell r="G432">
            <v>204382</v>
          </cell>
          <cell r="H432" t="str">
            <v>Information Technology</v>
          </cell>
          <cell r="I432" t="str">
            <v>TMR Replacement 3 Channel - Park Rapids</v>
          </cell>
          <cell r="J432">
            <v>93442.69</v>
          </cell>
        </row>
        <row r="433">
          <cell r="G433">
            <v>204383</v>
          </cell>
          <cell r="H433" t="str">
            <v>Information Technology</v>
          </cell>
          <cell r="I433" t="str">
            <v>TMR Replacement 3 Channel - Pleasant Valley</v>
          </cell>
          <cell r="J433">
            <v>128065.49</v>
          </cell>
        </row>
        <row r="434">
          <cell r="G434">
            <v>204384</v>
          </cell>
          <cell r="H434" t="str">
            <v>Information Technology</v>
          </cell>
          <cell r="I434" t="str">
            <v>TMR Replacement 3 Channel - Plymouth</v>
          </cell>
          <cell r="J434">
            <v>68.86</v>
          </cell>
        </row>
        <row r="435">
          <cell r="G435">
            <v>204385</v>
          </cell>
          <cell r="H435" t="str">
            <v>Information Technology</v>
          </cell>
          <cell r="I435" t="str">
            <v>TMR Replacement 3 Channel - Rothsay</v>
          </cell>
          <cell r="J435">
            <v>93221.1</v>
          </cell>
        </row>
        <row r="436">
          <cell r="G436">
            <v>204386</v>
          </cell>
          <cell r="H436" t="str">
            <v>Information Technology</v>
          </cell>
          <cell r="I436" t="str">
            <v>TMR Replacement 3 Channel - Sauk Rapids</v>
          </cell>
          <cell r="J436">
            <v>952.79</v>
          </cell>
        </row>
        <row r="437">
          <cell r="G437">
            <v>204387</v>
          </cell>
          <cell r="H437" t="str">
            <v>Information Technology</v>
          </cell>
          <cell r="I437" t="str">
            <v>TMR Replacement 3 Channel - Sebeka</v>
          </cell>
          <cell r="J437">
            <v>92985.57</v>
          </cell>
        </row>
        <row r="438">
          <cell r="G438">
            <v>204388</v>
          </cell>
          <cell r="H438" t="str">
            <v>Information Technology</v>
          </cell>
          <cell r="I438" t="str">
            <v>TMR Replacement 3 Channel - Sleepy Eye</v>
          </cell>
          <cell r="J438">
            <v>93289.96</v>
          </cell>
        </row>
        <row r="439">
          <cell r="G439">
            <v>204389</v>
          </cell>
          <cell r="H439" t="str">
            <v>Information Technology</v>
          </cell>
          <cell r="I439" t="str">
            <v>TMR Replacement 3 Channel - St. James</v>
          </cell>
          <cell r="J439">
            <v>93256.54</v>
          </cell>
        </row>
        <row r="440">
          <cell r="G440">
            <v>204390</v>
          </cell>
          <cell r="H440" t="str">
            <v>Information Technology</v>
          </cell>
          <cell r="I440" t="str">
            <v>TMR Replacement 3 Channel - Sugar Hill</v>
          </cell>
          <cell r="J440">
            <v>99207.02</v>
          </cell>
        </row>
        <row r="441">
          <cell r="G441">
            <v>204391</v>
          </cell>
          <cell r="H441" t="str">
            <v>Information Technology</v>
          </cell>
          <cell r="I441" t="str">
            <v>TMR Replacement 3 Channel - Vergas</v>
          </cell>
          <cell r="J441">
            <v>94998.44</v>
          </cell>
        </row>
        <row r="442">
          <cell r="G442">
            <v>204392</v>
          </cell>
          <cell r="H442" t="str">
            <v>Information Technology</v>
          </cell>
          <cell r="I442" t="str">
            <v>TMR Replacement 3 Channel - Waseca</v>
          </cell>
          <cell r="J442">
            <v>94446.8</v>
          </cell>
        </row>
        <row r="443">
          <cell r="G443">
            <v>204393</v>
          </cell>
          <cell r="H443" t="str">
            <v>Information Technology</v>
          </cell>
          <cell r="I443" t="str">
            <v>TMR Replacement 3 Channel - Willmar</v>
          </cell>
          <cell r="J443">
            <v>94215.42</v>
          </cell>
        </row>
        <row r="444">
          <cell r="G444">
            <v>204394</v>
          </cell>
          <cell r="H444" t="str">
            <v>Information Technology</v>
          </cell>
          <cell r="I444" t="str">
            <v>TMR Replacement 3 Channel - Zumbrota</v>
          </cell>
          <cell r="J444">
            <v>356.04</v>
          </cell>
        </row>
        <row r="445">
          <cell r="G445">
            <v>204395</v>
          </cell>
          <cell r="H445" t="str">
            <v>Information Technology</v>
          </cell>
          <cell r="I445" t="str">
            <v>TMR Replacement 3 Channel - Jackson</v>
          </cell>
          <cell r="J445">
            <v>106496.03</v>
          </cell>
        </row>
        <row r="446">
          <cell r="G446">
            <v>204396</v>
          </cell>
          <cell r="H446" t="str">
            <v>Information Technology</v>
          </cell>
          <cell r="I446" t="str">
            <v>TMR Replacement 3 Channel - Lakefield Junction</v>
          </cell>
          <cell r="J446">
            <v>107888.45</v>
          </cell>
        </row>
        <row r="447">
          <cell r="G447">
            <v>204397</v>
          </cell>
          <cell r="H447" t="str">
            <v>Information Technology</v>
          </cell>
          <cell r="I447" t="str">
            <v>TMR Replacement 3 Channel - Slayton</v>
          </cell>
          <cell r="J447">
            <v>93675.32</v>
          </cell>
        </row>
        <row r="448">
          <cell r="G448">
            <v>204398</v>
          </cell>
          <cell r="H448" t="str">
            <v>Information Technology</v>
          </cell>
          <cell r="I448" t="str">
            <v>TMR Replacement 3 Channel - White Bear Lake</v>
          </cell>
          <cell r="J448">
            <v>77310.240000000005</v>
          </cell>
        </row>
        <row r="449">
          <cell r="G449">
            <v>204399</v>
          </cell>
          <cell r="H449" t="str">
            <v>Information Technology</v>
          </cell>
          <cell r="I449" t="str">
            <v>TMR Replacement Channel 4 - Cambridge</v>
          </cell>
          <cell r="J449">
            <v>114687.66</v>
          </cell>
        </row>
        <row r="450">
          <cell r="G450">
            <v>204400</v>
          </cell>
          <cell r="H450" t="str">
            <v>Information Technology</v>
          </cell>
          <cell r="I450" t="str">
            <v>TMR Replacement Channel 4 - Chisago</v>
          </cell>
          <cell r="J450">
            <v>108643.66</v>
          </cell>
        </row>
        <row r="451">
          <cell r="G451">
            <v>204402</v>
          </cell>
          <cell r="H451" t="str">
            <v>Information Technology</v>
          </cell>
          <cell r="I451" t="str">
            <v>TMR Replacement Channel 4 - Folden</v>
          </cell>
          <cell r="J451">
            <v>114438.05</v>
          </cell>
        </row>
        <row r="452">
          <cell r="G452">
            <v>204403</v>
          </cell>
          <cell r="H452" t="str">
            <v>Information Technology</v>
          </cell>
          <cell r="I452" t="str">
            <v>TMR Replacement Channel 4 - Litchfield</v>
          </cell>
          <cell r="J452">
            <v>110815.97</v>
          </cell>
        </row>
        <row r="453">
          <cell r="G453">
            <v>204404</v>
          </cell>
          <cell r="H453" t="str">
            <v>Information Technology</v>
          </cell>
          <cell r="I453" t="str">
            <v>TMR Replacement Channel 4 - Rockford</v>
          </cell>
          <cell r="J453">
            <v>108609.23</v>
          </cell>
        </row>
        <row r="454">
          <cell r="G454">
            <v>204405</v>
          </cell>
          <cell r="H454" t="str">
            <v>Information Technology</v>
          </cell>
          <cell r="I454" t="str">
            <v>TMR Replacement Channel 4 - Rock Lake</v>
          </cell>
          <cell r="J454">
            <v>108930.84</v>
          </cell>
        </row>
        <row r="455">
          <cell r="G455">
            <v>204406</v>
          </cell>
          <cell r="H455" t="str">
            <v>Information Technology</v>
          </cell>
          <cell r="I455" t="str">
            <v>TMR Replacement Channel 4 - Sandstone</v>
          </cell>
          <cell r="J455">
            <v>109769.69</v>
          </cell>
        </row>
        <row r="456">
          <cell r="G456">
            <v>204408</v>
          </cell>
          <cell r="H456" t="str">
            <v>Information Technology</v>
          </cell>
          <cell r="I456" t="str">
            <v>TMR Replacement Conventional Site - Alfred</v>
          </cell>
          <cell r="J456">
            <v>15512.39</v>
          </cell>
        </row>
        <row r="457">
          <cell r="G457">
            <v>204409</v>
          </cell>
          <cell r="H457" t="str">
            <v>Information Technology</v>
          </cell>
          <cell r="I457" t="str">
            <v>TMR Replacement Conventional Site - Butte</v>
          </cell>
          <cell r="J457">
            <v>9915.44</v>
          </cell>
        </row>
        <row r="458">
          <cell r="G458">
            <v>204410</v>
          </cell>
          <cell r="H458" t="str">
            <v>Information Technology</v>
          </cell>
          <cell r="I458" t="str">
            <v>TMR Replacement Conventional Site - Devils Lake</v>
          </cell>
          <cell r="J458">
            <v>11344.1</v>
          </cell>
        </row>
        <row r="459">
          <cell r="G459">
            <v>204411</v>
          </cell>
          <cell r="H459" t="str">
            <v>Information Technology</v>
          </cell>
          <cell r="I459" t="str">
            <v>TMR Replacement Conventional Site - Driscoll</v>
          </cell>
          <cell r="J459">
            <v>12269.73</v>
          </cell>
        </row>
        <row r="460">
          <cell r="G460">
            <v>204412</v>
          </cell>
          <cell r="H460" t="str">
            <v>Information Technology</v>
          </cell>
          <cell r="I460" t="str">
            <v>TMR Replacement Conventional Site - Esmond</v>
          </cell>
          <cell r="J460">
            <v>11427.35</v>
          </cell>
        </row>
        <row r="461">
          <cell r="G461">
            <v>204413</v>
          </cell>
          <cell r="H461" t="str">
            <v>Information Technology</v>
          </cell>
          <cell r="I461" t="str">
            <v>TMR Replacement Conventional Site - Geneseo</v>
          </cell>
          <cell r="J461">
            <v>12600.43</v>
          </cell>
        </row>
        <row r="462">
          <cell r="G462">
            <v>204414</v>
          </cell>
          <cell r="H462" t="str">
            <v>Information Technology</v>
          </cell>
          <cell r="I462" t="str">
            <v>TMR Replacement Conventional Site - Lamoure</v>
          </cell>
          <cell r="J462">
            <v>14026.9</v>
          </cell>
        </row>
        <row r="463">
          <cell r="G463">
            <v>204415</v>
          </cell>
          <cell r="H463" t="str">
            <v>Information Technology</v>
          </cell>
          <cell r="I463" t="str">
            <v>TMR Replacement Conventional Site - Petersburg</v>
          </cell>
          <cell r="J463">
            <v>11095.32</v>
          </cell>
        </row>
        <row r="464">
          <cell r="G464">
            <v>204416</v>
          </cell>
          <cell r="H464" t="str">
            <v>Information Technology</v>
          </cell>
          <cell r="I464" t="str">
            <v>TMR Replacement Conventional Site - Stirum</v>
          </cell>
          <cell r="J464">
            <v>10934.46</v>
          </cell>
        </row>
        <row r="465">
          <cell r="G465">
            <v>204417</v>
          </cell>
          <cell r="H465" t="str">
            <v>Information Technology</v>
          </cell>
          <cell r="I465" t="str">
            <v>TMR Replacement Conventional Site - Tappen</v>
          </cell>
          <cell r="J465">
            <v>12922.9</v>
          </cell>
        </row>
        <row r="466">
          <cell r="G466">
            <v>204418</v>
          </cell>
          <cell r="H466" t="str">
            <v>Information Technology</v>
          </cell>
          <cell r="I466" t="str">
            <v>TMR Replacement Conventional Site - Wilton</v>
          </cell>
          <cell r="J466">
            <v>20606.05</v>
          </cell>
        </row>
        <row r="467">
          <cell r="G467">
            <v>204427</v>
          </cell>
          <cell r="H467" t="str">
            <v>Information Technology</v>
          </cell>
          <cell r="I467" t="str">
            <v>Cromwell Relocate Fiber to Tower</v>
          </cell>
          <cell r="J467">
            <v>9450.67</v>
          </cell>
        </row>
        <row r="468">
          <cell r="G468">
            <v>204431</v>
          </cell>
          <cell r="H468" t="str">
            <v>Information Technology</v>
          </cell>
          <cell r="I468" t="str">
            <v>Ommen Port Request</v>
          </cell>
          <cell r="J468">
            <v>5823.58</v>
          </cell>
        </row>
        <row r="469">
          <cell r="G469">
            <v>204439</v>
          </cell>
          <cell r="H469" t="str">
            <v>Information Technology</v>
          </cell>
          <cell r="I469" t="str">
            <v>System Operations recabling</v>
          </cell>
          <cell r="J469">
            <v>34096.31</v>
          </cell>
        </row>
        <row r="470">
          <cell r="G470">
            <v>204440</v>
          </cell>
          <cell r="H470" t="str">
            <v>Information Technology</v>
          </cell>
          <cell r="I470" t="str">
            <v>Broadband SCADA Replacement (700 MHz) - 2016</v>
          </cell>
          <cell r="J470">
            <v>505435.5</v>
          </cell>
        </row>
        <row r="471">
          <cell r="G471">
            <v>204444</v>
          </cell>
          <cell r="H471" t="str">
            <v>Information Technology</v>
          </cell>
          <cell r="I471" t="str">
            <v>Moose Lake Subs Fiber Conversion</v>
          </cell>
          <cell r="J471">
            <v>12858.9</v>
          </cell>
        </row>
        <row r="472">
          <cell r="G472">
            <v>204459</v>
          </cell>
          <cell r="H472" t="str">
            <v>Information Technology</v>
          </cell>
          <cell r="I472" t="str">
            <v>Trunked Mobile Radio System Replacement - Repeater Materials</v>
          </cell>
          <cell r="J472">
            <v>135926.5</v>
          </cell>
        </row>
        <row r="473">
          <cell r="G473">
            <v>204465</v>
          </cell>
          <cell r="H473" t="str">
            <v>Information Technology</v>
          </cell>
          <cell r="I473" t="str">
            <v>Remove SONET equipment &amp; install MPLS equipment at the Mankato telecom site</v>
          </cell>
          <cell r="J473">
            <v>27286.62</v>
          </cell>
        </row>
        <row r="474">
          <cell r="G474">
            <v>204466</v>
          </cell>
          <cell r="H474" t="str">
            <v>Information Technology</v>
          </cell>
          <cell r="I474" t="str">
            <v>Remove SONET equipment &amp; install MPLS equipment at the New Prague telecom site</v>
          </cell>
          <cell r="J474">
            <v>20872.34</v>
          </cell>
        </row>
        <row r="475">
          <cell r="G475">
            <v>204469</v>
          </cell>
          <cell r="H475" t="str">
            <v>Information Technology</v>
          </cell>
          <cell r="I475" t="str">
            <v>MPLS Phase 2 - General Project Costs - Replace Southern SONET Ring</v>
          </cell>
          <cell r="J475">
            <v>133961.42000000001</v>
          </cell>
        </row>
        <row r="476">
          <cell r="G476">
            <v>204482</v>
          </cell>
          <cell r="H476" t="str">
            <v>Information Technology</v>
          </cell>
          <cell r="I476" t="str">
            <v>Trunked Mobile Radio - Cambridge Backup Control Center</v>
          </cell>
          <cell r="J476">
            <v>60935.57</v>
          </cell>
        </row>
        <row r="477">
          <cell r="G477">
            <v>204486</v>
          </cell>
          <cell r="H477" t="str">
            <v>Information Technology</v>
          </cell>
          <cell r="I477" t="str">
            <v>Remove SONET equipment &amp; install MPLS equipment at the Jackson telecom site</v>
          </cell>
          <cell r="J477">
            <v>19493.45</v>
          </cell>
        </row>
        <row r="478">
          <cell r="G478">
            <v>204537</v>
          </cell>
          <cell r="H478" t="str">
            <v>Information Technology</v>
          </cell>
          <cell r="I478" t="str">
            <v>Spiritwood Communications Changes</v>
          </cell>
          <cell r="J478">
            <v>617.76</v>
          </cell>
        </row>
        <row r="479">
          <cell r="G479">
            <v>204538</v>
          </cell>
          <cell r="H479" t="str">
            <v>Information Technology</v>
          </cell>
          <cell r="I479" t="str">
            <v>Anoka Airport Communications</v>
          </cell>
          <cell r="J479">
            <v>1165</v>
          </cell>
        </row>
        <row r="480">
          <cell r="G480">
            <v>204540</v>
          </cell>
          <cell r="H480" t="str">
            <v>Information Technology</v>
          </cell>
          <cell r="I480" t="str">
            <v>Dairyland Battery Plant Installation</v>
          </cell>
          <cell r="J480">
            <v>9787.27</v>
          </cell>
        </row>
        <row r="481">
          <cell r="G481">
            <v>204541</v>
          </cell>
          <cell r="H481" t="str">
            <v>Information Technology</v>
          </cell>
          <cell r="I481" t="str">
            <v>Hibbing Battery Plant Installation</v>
          </cell>
          <cell r="J481">
            <v>4446.1499999999996</v>
          </cell>
        </row>
        <row r="482">
          <cell r="G482">
            <v>204544</v>
          </cell>
          <cell r="H482" t="str">
            <v>Information Technology</v>
          </cell>
          <cell r="I482" t="str">
            <v>Willmar Port Request</v>
          </cell>
          <cell r="J482">
            <v>1472.62</v>
          </cell>
        </row>
        <row r="483">
          <cell r="G483">
            <v>204647</v>
          </cell>
          <cell r="H483" t="str">
            <v>Information Technology</v>
          </cell>
          <cell r="I483" t="str">
            <v>Remove SONET equipment &amp; install MPLS equipment at the St. James telecom site</v>
          </cell>
          <cell r="J483">
            <v>12</v>
          </cell>
        </row>
        <row r="484">
          <cell r="G484">
            <v>204669</v>
          </cell>
          <cell r="H484" t="str">
            <v>Information Technology</v>
          </cell>
          <cell r="I484" t="str">
            <v>RPP MW to Elk River Campus</v>
          </cell>
          <cell r="J484">
            <v>23444.62</v>
          </cell>
        </row>
        <row r="485">
          <cell r="G485">
            <v>204674</v>
          </cell>
          <cell r="H485" t="str">
            <v>Information Technology</v>
          </cell>
          <cell r="I485" t="str">
            <v>Wing River Transmission Sub Fiber Conversion</v>
          </cell>
          <cell r="J485">
            <v>9352.15</v>
          </cell>
        </row>
        <row r="486">
          <cell r="G486">
            <v>204675</v>
          </cell>
          <cell r="H486" t="str">
            <v>Information Technology</v>
          </cell>
          <cell r="I486" t="str">
            <v>Hubbard Communications Site Fiber Conversion</v>
          </cell>
          <cell r="J486">
            <v>274.56</v>
          </cell>
        </row>
        <row r="487">
          <cell r="G487">
            <v>204752</v>
          </cell>
          <cell r="H487" t="str">
            <v>Information Technology</v>
          </cell>
          <cell r="I487" t="str">
            <v>Remove SONET equipment &amp; install MPLS equipment at the Maple Lake telecom site</v>
          </cell>
          <cell r="J487">
            <v>12</v>
          </cell>
        </row>
        <row r="488">
          <cell r="G488">
            <v>204754</v>
          </cell>
          <cell r="H488" t="str">
            <v>Information Technology</v>
          </cell>
          <cell r="I488" t="str">
            <v>Remove SONET equipment &amp; install MPLS equipment at the Benson telecom site</v>
          </cell>
          <cell r="J488">
            <v>12</v>
          </cell>
        </row>
        <row r="489">
          <cell r="G489">
            <v>204774</v>
          </cell>
          <cell r="H489" t="str">
            <v>Information Technology</v>
          </cell>
          <cell r="I489" t="str">
            <v>Glenwood Port Request</v>
          </cell>
          <cell r="J489">
            <v>987.62</v>
          </cell>
        </row>
        <row r="490">
          <cell r="G490">
            <v>49201</v>
          </cell>
          <cell r="H490" t="str">
            <v>Information Technology</v>
          </cell>
          <cell r="I490" t="str">
            <v>DCI-Sleepy Eye Communications (Approved under 4058)</v>
          </cell>
          <cell r="J490">
            <v>-257.58999999999997</v>
          </cell>
        </row>
        <row r="491">
          <cell r="G491">
            <v>49201</v>
          </cell>
          <cell r="H491" t="str">
            <v>Information Technology</v>
          </cell>
          <cell r="I491" t="str">
            <v>DCI-Sleepy Eye Communications (Approved under 4058)</v>
          </cell>
          <cell r="J491">
            <v>257.58999999999997</v>
          </cell>
        </row>
        <row r="492">
          <cell r="G492">
            <v>49211</v>
          </cell>
          <cell r="H492" t="str">
            <v>Information Technology</v>
          </cell>
          <cell r="I492" t="str">
            <v>DCI-Clements Communications (Approved under 4058)</v>
          </cell>
          <cell r="J492">
            <v>-5471.94</v>
          </cell>
        </row>
        <row r="493">
          <cell r="G493">
            <v>49211</v>
          </cell>
          <cell r="H493" t="str">
            <v>Information Technology</v>
          </cell>
          <cell r="I493" t="str">
            <v>DCI-Clements Communications (Approved under 4058)</v>
          </cell>
          <cell r="J493">
            <v>5471.94</v>
          </cell>
        </row>
        <row r="494">
          <cell r="G494">
            <v>49271</v>
          </cell>
          <cell r="H494" t="str">
            <v>Information Technology</v>
          </cell>
          <cell r="I494" t="str">
            <v>DCI-Benson Communications (Approved under 4058)</v>
          </cell>
          <cell r="J494">
            <v>-58.11</v>
          </cell>
        </row>
        <row r="495">
          <cell r="G495">
            <v>49271</v>
          </cell>
          <cell r="H495" t="str">
            <v>Information Technology</v>
          </cell>
          <cell r="I495" t="str">
            <v>DCI-Benson Communications (Approved under 4058)</v>
          </cell>
          <cell r="J495">
            <v>58.11</v>
          </cell>
        </row>
        <row r="496">
          <cell r="G496">
            <v>49421</v>
          </cell>
          <cell r="H496" t="str">
            <v>Information Technology</v>
          </cell>
          <cell r="I496" t="str">
            <v>DCI-Pelican Rapids Communications</v>
          </cell>
          <cell r="J496">
            <v>-6132.01</v>
          </cell>
        </row>
        <row r="497">
          <cell r="G497">
            <v>49421</v>
          </cell>
          <cell r="H497" t="str">
            <v>Information Technology</v>
          </cell>
          <cell r="I497" t="str">
            <v>DCI-Pelican Rapids Communications</v>
          </cell>
          <cell r="J497">
            <v>6132.01</v>
          </cell>
        </row>
        <row r="498">
          <cell r="G498">
            <v>58481</v>
          </cell>
          <cell r="H498" t="str">
            <v>Information Technology</v>
          </cell>
          <cell r="I498" t="str">
            <v>BWLM CPE - Pelican Lake/Pelican Lake SS</v>
          </cell>
          <cell r="J498">
            <v>14.95</v>
          </cell>
        </row>
        <row r="499">
          <cell r="G499">
            <v>58481</v>
          </cell>
          <cell r="H499" t="str">
            <v>Information Technology</v>
          </cell>
          <cell r="I499" t="str">
            <v>BWLM CPE - Pelican Lake/Pelican Lake SS</v>
          </cell>
          <cell r="J499">
            <v>-14.95</v>
          </cell>
        </row>
        <row r="500">
          <cell r="G500">
            <v>59161</v>
          </cell>
          <cell r="H500" t="str">
            <v>Information Technology</v>
          </cell>
          <cell r="I500" t="str">
            <v>BWLM INET - WardSS</v>
          </cell>
          <cell r="J500">
            <v>-2941.48</v>
          </cell>
        </row>
        <row r="501">
          <cell r="G501">
            <v>59161</v>
          </cell>
          <cell r="H501" t="str">
            <v>Information Technology</v>
          </cell>
          <cell r="I501" t="str">
            <v>BWLM INET - WardSS</v>
          </cell>
          <cell r="J501">
            <v>2941.48</v>
          </cell>
        </row>
        <row r="502">
          <cell r="G502">
            <v>61851</v>
          </cell>
          <cell r="H502" t="str">
            <v>Information Technology</v>
          </cell>
          <cell r="I502" t="str">
            <v>BWLM CPE - LaGrandeSS</v>
          </cell>
          <cell r="J502">
            <v>-13140.57</v>
          </cell>
        </row>
        <row r="503">
          <cell r="G503">
            <v>61851</v>
          </cell>
          <cell r="H503" t="str">
            <v>Information Technology</v>
          </cell>
          <cell r="I503" t="str">
            <v>BWLM CPE - LaGrandeSS</v>
          </cell>
          <cell r="J503">
            <v>13140.57</v>
          </cell>
        </row>
        <row r="504">
          <cell r="G504">
            <v>64491</v>
          </cell>
          <cell r="H504" t="str">
            <v>Information Technology</v>
          </cell>
          <cell r="I504" t="str">
            <v>BWLM Systemwide - Misc Bucket</v>
          </cell>
          <cell r="J504">
            <v>-3790.04</v>
          </cell>
        </row>
        <row r="505">
          <cell r="G505">
            <v>64491</v>
          </cell>
          <cell r="H505" t="str">
            <v>Information Technology</v>
          </cell>
          <cell r="I505" t="str">
            <v>BWLM Systemwide - Misc Bucket</v>
          </cell>
          <cell r="J505">
            <v>3790.04</v>
          </cell>
        </row>
        <row r="506">
          <cell r="G506">
            <v>65141</v>
          </cell>
          <cell r="H506" t="str">
            <v>Information Technology</v>
          </cell>
          <cell r="I506" t="str">
            <v>Virginia Communications Site - Replace Tower and Building</v>
          </cell>
          <cell r="J506">
            <v>-7803.24</v>
          </cell>
        </row>
        <row r="507">
          <cell r="G507">
            <v>65141</v>
          </cell>
          <cell r="H507" t="str">
            <v>Information Technology</v>
          </cell>
          <cell r="I507" t="str">
            <v>Virginia Communications Site - Replace Tower and Building</v>
          </cell>
          <cell r="J507">
            <v>7803.24</v>
          </cell>
        </row>
        <row r="508">
          <cell r="G508">
            <v>66001</v>
          </cell>
          <cell r="H508" t="str">
            <v>Information Technology</v>
          </cell>
          <cell r="I508" t="str">
            <v>Richmond Communications Site - Construct new communications tower</v>
          </cell>
          <cell r="J508">
            <v>-121.89</v>
          </cell>
        </row>
        <row r="509">
          <cell r="G509">
            <v>66001</v>
          </cell>
          <cell r="H509" t="str">
            <v>Information Technology</v>
          </cell>
          <cell r="I509" t="str">
            <v>Richmond Communications Site - Construct new communications tower</v>
          </cell>
          <cell r="J509">
            <v>121.89</v>
          </cell>
        </row>
        <row r="510">
          <cell r="G510">
            <v>66011</v>
          </cell>
          <cell r="H510" t="str">
            <v>Information Technology</v>
          </cell>
          <cell r="I510" t="str">
            <v>Jeffers - Purchase communication tower</v>
          </cell>
          <cell r="J510">
            <v>4049.64</v>
          </cell>
        </row>
        <row r="511">
          <cell r="G511">
            <v>66011</v>
          </cell>
          <cell r="H511" t="str">
            <v>Information Technology</v>
          </cell>
          <cell r="I511" t="str">
            <v>Jeffers - Purchase communication tower</v>
          </cell>
          <cell r="J511">
            <v>-4049.64</v>
          </cell>
        </row>
        <row r="512">
          <cell r="G512">
            <v>67731</v>
          </cell>
          <cell r="H512" t="str">
            <v>Information Technology</v>
          </cell>
          <cell r="I512" t="str">
            <v>DCI Fiber Entrance to Hawick Microwave Tower</v>
          </cell>
          <cell r="J512">
            <v>-149.03</v>
          </cell>
        </row>
        <row r="513">
          <cell r="G513">
            <v>67731</v>
          </cell>
          <cell r="H513" t="str">
            <v>Information Technology</v>
          </cell>
          <cell r="I513" t="str">
            <v>DCI Fiber Entrance to Hawick Microwave Tower</v>
          </cell>
          <cell r="J513">
            <v>149.03</v>
          </cell>
        </row>
        <row r="514">
          <cell r="G514">
            <v>67741</v>
          </cell>
          <cell r="H514" t="str">
            <v>Information Technology</v>
          </cell>
          <cell r="I514" t="str">
            <v>DCI Osakis Microwave Rearrangements</v>
          </cell>
          <cell r="J514">
            <v>-149.03</v>
          </cell>
        </row>
        <row r="515">
          <cell r="G515">
            <v>67741</v>
          </cell>
          <cell r="H515" t="str">
            <v>Information Technology</v>
          </cell>
          <cell r="I515" t="str">
            <v>DCI Osakis Microwave Rearrangements</v>
          </cell>
          <cell r="J515">
            <v>149.03</v>
          </cell>
        </row>
        <row r="516">
          <cell r="G516">
            <v>67831</v>
          </cell>
          <cell r="H516" t="str">
            <v>Information Technology</v>
          </cell>
          <cell r="I516" t="str">
            <v>DCI Fiber Entrance to Vergas Microwave Tower</v>
          </cell>
          <cell r="J516">
            <v>-180.38</v>
          </cell>
        </row>
        <row r="517">
          <cell r="G517">
            <v>67831</v>
          </cell>
          <cell r="H517" t="str">
            <v>Information Technology</v>
          </cell>
          <cell r="I517" t="str">
            <v>DCI Fiber Entrance to Vergas Microwave Tower</v>
          </cell>
          <cell r="J517">
            <v>180.38</v>
          </cell>
        </row>
        <row r="518">
          <cell r="G518">
            <v>67981</v>
          </cell>
          <cell r="H518" t="str">
            <v>Information Technology</v>
          </cell>
          <cell r="I518" t="str">
            <v>DCI Fiber Entrance to Zumbrota Microwave Tower</v>
          </cell>
          <cell r="J518">
            <v>-149.03</v>
          </cell>
        </row>
        <row r="519">
          <cell r="G519">
            <v>67981</v>
          </cell>
          <cell r="H519" t="str">
            <v>Information Technology</v>
          </cell>
          <cell r="I519" t="str">
            <v>DCI Fiber Entrance to Zumbrota Microwave Tower</v>
          </cell>
          <cell r="J519">
            <v>149.03</v>
          </cell>
        </row>
        <row r="520">
          <cell r="G520">
            <v>69161</v>
          </cell>
          <cell r="H520" t="str">
            <v>Information Technology</v>
          </cell>
          <cell r="I520" t="str">
            <v>DCI Microwave Site Upgrade - Holmes City</v>
          </cell>
          <cell r="J520">
            <v>31.35</v>
          </cell>
        </row>
        <row r="521">
          <cell r="G521">
            <v>69161</v>
          </cell>
          <cell r="H521" t="str">
            <v>Information Technology</v>
          </cell>
          <cell r="I521" t="str">
            <v>DCI Microwave Site Upgrade - Holmes City</v>
          </cell>
          <cell r="J521">
            <v>-31.35</v>
          </cell>
        </row>
        <row r="522">
          <cell r="G522">
            <v>70691</v>
          </cell>
          <cell r="H522" t="str">
            <v>Information Technology</v>
          </cell>
          <cell r="I522" t="str">
            <v>Maximo Upgrade to MXES</v>
          </cell>
          <cell r="J522">
            <v>416.78</v>
          </cell>
        </row>
        <row r="523">
          <cell r="G523">
            <v>70691</v>
          </cell>
          <cell r="H523" t="str">
            <v>Information Technology</v>
          </cell>
          <cell r="I523" t="str">
            <v>Maximo Upgrade to MXES</v>
          </cell>
          <cell r="J523">
            <v>-416.78</v>
          </cell>
        </row>
        <row r="524">
          <cell r="G524">
            <v>73791</v>
          </cell>
          <cell r="H524" t="str">
            <v>Information Technology</v>
          </cell>
          <cell r="I524" t="str">
            <v>BWLM INET - HartfordSS</v>
          </cell>
          <cell r="J524">
            <v>107.25</v>
          </cell>
        </row>
        <row r="525">
          <cell r="G525">
            <v>73791</v>
          </cell>
          <cell r="H525" t="str">
            <v>Information Technology</v>
          </cell>
          <cell r="I525" t="str">
            <v>BWLM INET - HartfordSS</v>
          </cell>
          <cell r="J525">
            <v>-107.25</v>
          </cell>
        </row>
        <row r="526">
          <cell r="G526">
            <v>73851</v>
          </cell>
          <cell r="H526" t="str">
            <v>Information Technology</v>
          </cell>
          <cell r="I526" t="str">
            <v>BWLM INET - WaldoSS</v>
          </cell>
          <cell r="J526">
            <v>-879.99</v>
          </cell>
        </row>
        <row r="527">
          <cell r="G527">
            <v>73851</v>
          </cell>
          <cell r="H527" t="str">
            <v>Information Technology</v>
          </cell>
          <cell r="I527" t="str">
            <v>BWLM INET - WaldoSS</v>
          </cell>
          <cell r="J527">
            <v>879.99</v>
          </cell>
        </row>
        <row r="528">
          <cell r="G528">
            <v>77711</v>
          </cell>
          <cell r="H528" t="str">
            <v>Information Technology</v>
          </cell>
          <cell r="I528" t="str">
            <v>Long Rang Financial Planning</v>
          </cell>
          <cell r="J528">
            <v>10163.98</v>
          </cell>
        </row>
        <row r="529">
          <cell r="G529">
            <v>77711</v>
          </cell>
          <cell r="H529" t="str">
            <v>Information Technology</v>
          </cell>
          <cell r="I529" t="str">
            <v>Long Rang Financial Planning</v>
          </cell>
          <cell r="J529">
            <v>-10163.98</v>
          </cell>
        </row>
        <row r="530">
          <cell r="G530">
            <v>77731</v>
          </cell>
          <cell r="H530" t="str">
            <v>Information Technology</v>
          </cell>
          <cell r="I530" t="str">
            <v>CIP Replacement (Cap)</v>
          </cell>
          <cell r="J530">
            <v>180034.95</v>
          </cell>
        </row>
        <row r="531">
          <cell r="G531">
            <v>77731</v>
          </cell>
          <cell r="H531" t="str">
            <v>Information Technology</v>
          </cell>
          <cell r="I531" t="str">
            <v>CIP Replacement (Cap)</v>
          </cell>
          <cell r="J531">
            <v>-180034.95</v>
          </cell>
        </row>
        <row r="532">
          <cell r="G532">
            <v>77761</v>
          </cell>
          <cell r="H532" t="str">
            <v>Information Technology</v>
          </cell>
          <cell r="I532" t="str">
            <v>Facility Spiritwood</v>
          </cell>
          <cell r="J532">
            <v>-248486.83</v>
          </cell>
        </row>
        <row r="533">
          <cell r="G533">
            <v>77761</v>
          </cell>
          <cell r="H533" t="str">
            <v>Information Technology</v>
          </cell>
          <cell r="I533" t="str">
            <v>Facility Spiritwood</v>
          </cell>
          <cell r="J533">
            <v>248486.83</v>
          </cell>
        </row>
        <row r="534">
          <cell r="G534">
            <v>77771</v>
          </cell>
          <cell r="H534" t="str">
            <v>Information Technology</v>
          </cell>
          <cell r="I534" t="str">
            <v>AVL -  Implementation</v>
          </cell>
          <cell r="J534">
            <v>4311.8500000000004</v>
          </cell>
        </row>
        <row r="535">
          <cell r="G535">
            <v>77771</v>
          </cell>
          <cell r="H535" t="str">
            <v>Information Technology</v>
          </cell>
          <cell r="I535" t="str">
            <v>AVL -  Implementation</v>
          </cell>
          <cell r="J535">
            <v>-4311.8500000000004</v>
          </cell>
        </row>
        <row r="536">
          <cell r="G536">
            <v>77801</v>
          </cell>
          <cell r="H536" t="str">
            <v>Information Technology</v>
          </cell>
          <cell r="I536" t="str">
            <v>Engineering Drawing Management</v>
          </cell>
          <cell r="J536">
            <v>376468.3</v>
          </cell>
        </row>
        <row r="537">
          <cell r="G537">
            <v>77801</v>
          </cell>
          <cell r="H537" t="str">
            <v>Information Technology</v>
          </cell>
          <cell r="I537" t="str">
            <v>Engineering Drawing Management</v>
          </cell>
          <cell r="J537">
            <v>-376468.3</v>
          </cell>
        </row>
        <row r="538">
          <cell r="G538">
            <v>77821</v>
          </cell>
          <cell r="H538" t="str">
            <v>Information Technology</v>
          </cell>
          <cell r="I538" t="str">
            <v>Enterprise Messaging - TelAlert Replacement</v>
          </cell>
          <cell r="J538">
            <v>-42665.11</v>
          </cell>
        </row>
        <row r="539">
          <cell r="G539">
            <v>77821</v>
          </cell>
          <cell r="H539" t="str">
            <v>Information Technology</v>
          </cell>
          <cell r="I539" t="str">
            <v>Enterprise Messaging - TelAlert Replacement</v>
          </cell>
          <cell r="J539">
            <v>42665.11</v>
          </cell>
        </row>
        <row r="540">
          <cell r="G540">
            <v>77851</v>
          </cell>
          <cell r="H540" t="str">
            <v>Information Technology</v>
          </cell>
          <cell r="I540" t="str">
            <v>NERC Security Compliance</v>
          </cell>
          <cell r="J540">
            <v>32276.91</v>
          </cell>
        </row>
        <row r="541">
          <cell r="G541">
            <v>77851</v>
          </cell>
          <cell r="H541" t="str">
            <v>Information Technology</v>
          </cell>
          <cell r="I541" t="str">
            <v>NERC Security Compliance</v>
          </cell>
          <cell r="J541">
            <v>-32276.91</v>
          </cell>
        </row>
        <row r="542">
          <cell r="G542">
            <v>79041</v>
          </cell>
          <cell r="H542" t="str">
            <v>Information Technology</v>
          </cell>
          <cell r="I542" t="str">
            <v>Badoura Microwave Badger Alarm</v>
          </cell>
          <cell r="J542">
            <v>906.3</v>
          </cell>
        </row>
        <row r="543">
          <cell r="G543">
            <v>79041</v>
          </cell>
          <cell r="H543" t="str">
            <v>Information Technology</v>
          </cell>
          <cell r="I543" t="str">
            <v>Badoura Microwave Badger Alarm</v>
          </cell>
          <cell r="J543">
            <v>-906.3</v>
          </cell>
        </row>
        <row r="544">
          <cell r="G544">
            <v>79071</v>
          </cell>
          <cell r="H544" t="str">
            <v>Information Technology</v>
          </cell>
          <cell r="I544" t="str">
            <v>Park Rapids Microwave Site Badger Alarm</v>
          </cell>
          <cell r="J544">
            <v>-1274.6600000000001</v>
          </cell>
        </row>
        <row r="545">
          <cell r="G545">
            <v>79071</v>
          </cell>
          <cell r="H545" t="str">
            <v>Information Technology</v>
          </cell>
          <cell r="I545" t="str">
            <v>Park Rapids Microwave Site Badger Alarm</v>
          </cell>
          <cell r="J545">
            <v>1274.6600000000001</v>
          </cell>
        </row>
        <row r="546">
          <cell r="G546">
            <v>79091</v>
          </cell>
          <cell r="H546" t="str">
            <v>Information Technology</v>
          </cell>
          <cell r="I546" t="str">
            <v>Side Lake Microwave Site Badger Alarm</v>
          </cell>
          <cell r="J546">
            <v>1032.3599999999999</v>
          </cell>
        </row>
        <row r="547">
          <cell r="G547">
            <v>79091</v>
          </cell>
          <cell r="H547" t="str">
            <v>Information Technology</v>
          </cell>
          <cell r="I547" t="str">
            <v>Side Lake Microwave Site Badger Alarm</v>
          </cell>
          <cell r="J547">
            <v>-1032.3599999999999</v>
          </cell>
        </row>
        <row r="548">
          <cell r="G548">
            <v>79111</v>
          </cell>
          <cell r="H548" t="str">
            <v>Information Technology</v>
          </cell>
          <cell r="I548" t="str">
            <v>Brainerd Microwave Site E-500 Badger Alarm</v>
          </cell>
          <cell r="J548">
            <v>2442.0700000000002</v>
          </cell>
        </row>
        <row r="549">
          <cell r="G549">
            <v>79111</v>
          </cell>
          <cell r="H549" t="str">
            <v>Information Technology</v>
          </cell>
          <cell r="I549" t="str">
            <v>Brainerd Microwave Site E-500 Badger Alarm</v>
          </cell>
          <cell r="J549">
            <v>-2442.0700000000002</v>
          </cell>
        </row>
        <row r="550">
          <cell r="G550">
            <v>79461</v>
          </cell>
          <cell r="H550" t="str">
            <v>Information Technology</v>
          </cell>
          <cell r="I550" t="str">
            <v>Facilities Moves &amp; Other Upgrades 2009</v>
          </cell>
          <cell r="J550">
            <v>-4222.84</v>
          </cell>
        </row>
        <row r="551">
          <cell r="G551">
            <v>79461</v>
          </cell>
          <cell r="H551" t="str">
            <v>Information Technology</v>
          </cell>
          <cell r="I551" t="str">
            <v>Facilities Moves &amp; Other Upgrades 2009</v>
          </cell>
          <cell r="J551">
            <v>4222.84</v>
          </cell>
        </row>
        <row r="552">
          <cell r="G552">
            <v>79551</v>
          </cell>
          <cell r="H552" t="str">
            <v>Information Technology</v>
          </cell>
          <cell r="I552" t="str">
            <v>Pelican Lake Tower Badger Alarm</v>
          </cell>
          <cell r="J552">
            <v>-607.58000000000004</v>
          </cell>
        </row>
        <row r="553">
          <cell r="G553">
            <v>79551</v>
          </cell>
          <cell r="H553" t="str">
            <v>Information Technology</v>
          </cell>
          <cell r="I553" t="str">
            <v>Pelican Lake Tower Badger Alarm</v>
          </cell>
          <cell r="J553">
            <v>607.58000000000004</v>
          </cell>
        </row>
        <row r="554">
          <cell r="G554">
            <v>79561</v>
          </cell>
          <cell r="H554" t="str">
            <v>Information Technology</v>
          </cell>
          <cell r="I554" t="str">
            <v>Rothsay (Oscar) Tower Site Badger Alarm Addition</v>
          </cell>
          <cell r="J554">
            <v>-706.58</v>
          </cell>
        </row>
        <row r="555">
          <cell r="G555">
            <v>79561</v>
          </cell>
          <cell r="H555" t="str">
            <v>Information Technology</v>
          </cell>
          <cell r="I555" t="str">
            <v>Rothsay (Oscar) Tower Site Badger Alarm Addition</v>
          </cell>
          <cell r="J555">
            <v>706.58</v>
          </cell>
        </row>
        <row r="556">
          <cell r="G556">
            <v>79601</v>
          </cell>
          <cell r="H556" t="str">
            <v>Information Technology</v>
          </cell>
          <cell r="I556" t="str">
            <v>Slayton Roff Tower Site Badger Alarm Addition</v>
          </cell>
          <cell r="J556">
            <v>-3026.92</v>
          </cell>
        </row>
        <row r="557">
          <cell r="G557">
            <v>79601</v>
          </cell>
          <cell r="H557" t="str">
            <v>Information Technology</v>
          </cell>
          <cell r="I557" t="str">
            <v>Slayton Roff Tower Site Badger Alarm Addition</v>
          </cell>
          <cell r="J557">
            <v>3026.92</v>
          </cell>
        </row>
        <row r="558">
          <cell r="G558">
            <v>79721</v>
          </cell>
          <cell r="H558" t="str">
            <v>Information Technology</v>
          </cell>
          <cell r="I558" t="str">
            <v>Red Wing Tower Badger</v>
          </cell>
          <cell r="J558">
            <v>-1852.5</v>
          </cell>
        </row>
        <row r="559">
          <cell r="G559">
            <v>79721</v>
          </cell>
          <cell r="H559" t="str">
            <v>Information Technology</v>
          </cell>
          <cell r="I559" t="str">
            <v>Red Wing Tower Badger</v>
          </cell>
          <cell r="J559">
            <v>1852.5</v>
          </cell>
        </row>
        <row r="560">
          <cell r="G560">
            <v>80491</v>
          </cell>
          <cell r="H560" t="str">
            <v>Information Technology</v>
          </cell>
          <cell r="I560" t="str">
            <v>Backup Control Center - Cambridge Capital Project</v>
          </cell>
          <cell r="J560">
            <v>793095.04</v>
          </cell>
        </row>
        <row r="561">
          <cell r="G561">
            <v>80491</v>
          </cell>
          <cell r="H561" t="str">
            <v>Information Technology</v>
          </cell>
          <cell r="I561" t="str">
            <v>Backup Control Center - Cambridge Capital Project</v>
          </cell>
          <cell r="J561">
            <v>-793095.04</v>
          </cell>
        </row>
        <row r="562">
          <cell r="G562">
            <v>80601</v>
          </cell>
          <cell r="H562" t="str">
            <v>Information Technology</v>
          </cell>
          <cell r="I562" t="str">
            <v>Plant Operating Information Management (ERS)</v>
          </cell>
          <cell r="J562">
            <v>-9498.3799999999992</v>
          </cell>
        </row>
        <row r="563">
          <cell r="G563">
            <v>80601</v>
          </cell>
          <cell r="H563" t="str">
            <v>Information Technology</v>
          </cell>
          <cell r="I563" t="str">
            <v>Plant Operating Information Management (ERS)</v>
          </cell>
          <cell r="J563">
            <v>9498.3799999999992</v>
          </cell>
        </row>
        <row r="564">
          <cell r="G564">
            <v>80701</v>
          </cell>
          <cell r="H564" t="str">
            <v>Information Technology</v>
          </cell>
          <cell r="I564" t="str">
            <v>Primavera Maximo Interface</v>
          </cell>
          <cell r="J564">
            <v>-9697.49</v>
          </cell>
        </row>
        <row r="565">
          <cell r="G565">
            <v>80701</v>
          </cell>
          <cell r="H565" t="str">
            <v>Information Technology</v>
          </cell>
          <cell r="I565" t="str">
            <v>Primavera Maximo Interface</v>
          </cell>
          <cell r="J565">
            <v>9697.49</v>
          </cell>
        </row>
        <row r="566">
          <cell r="G566">
            <v>12451</v>
          </cell>
          <cell r="H566" t="str">
            <v>Other</v>
          </cell>
          <cell r="I566" t="str">
            <v xml:space="preserve">Systemwide - Mtr Replacement  </v>
          </cell>
          <cell r="J566">
            <v>-216607.08</v>
          </cell>
        </row>
        <row r="567">
          <cell r="G567">
            <v>12481</v>
          </cell>
          <cell r="H567" t="str">
            <v>Other</v>
          </cell>
          <cell r="I567" t="str">
            <v xml:space="preserve">Opstead Distr Sub Upgrade     </v>
          </cell>
          <cell r="J567">
            <v>-6512.41</v>
          </cell>
        </row>
        <row r="568">
          <cell r="G568">
            <v>12511</v>
          </cell>
          <cell r="H568" t="str">
            <v>Other</v>
          </cell>
          <cell r="I568" t="str">
            <v xml:space="preserve">Shafer Distr Sub Upgrade      </v>
          </cell>
          <cell r="J568">
            <v>4298.6400000000003</v>
          </cell>
        </row>
        <row r="569">
          <cell r="G569">
            <v>12521</v>
          </cell>
          <cell r="H569" t="str">
            <v>Other</v>
          </cell>
          <cell r="I569" t="str">
            <v xml:space="preserve">Bigfork Distr Sub Upgrade     </v>
          </cell>
          <cell r="J569">
            <v>78684.53</v>
          </cell>
        </row>
        <row r="570">
          <cell r="G570">
            <v>12531</v>
          </cell>
          <cell r="H570" t="str">
            <v>Other</v>
          </cell>
          <cell r="I570" t="str">
            <v xml:space="preserve">Ward Distr Sub Upgrade        </v>
          </cell>
          <cell r="J570">
            <v>-4322.54</v>
          </cell>
        </row>
        <row r="571">
          <cell r="G571">
            <v>12541</v>
          </cell>
          <cell r="H571" t="str">
            <v>Other</v>
          </cell>
          <cell r="I571" t="str">
            <v xml:space="preserve">Braden Rd Distr Sub Upgrade   </v>
          </cell>
          <cell r="J571">
            <v>-2349.7399999999998</v>
          </cell>
        </row>
        <row r="572">
          <cell r="G572">
            <v>12551</v>
          </cell>
          <cell r="H572" t="str">
            <v>Other</v>
          </cell>
          <cell r="I572" t="str">
            <v xml:space="preserve">Cromwell Distr Sub Upgrade    </v>
          </cell>
          <cell r="J572">
            <v>-15362.26</v>
          </cell>
        </row>
        <row r="573">
          <cell r="G573">
            <v>12571</v>
          </cell>
          <cell r="H573" t="str">
            <v>Other</v>
          </cell>
          <cell r="I573" t="str">
            <v>Ox Lake 1200 Kvar Capacitor Bk</v>
          </cell>
          <cell r="J573">
            <v>-317.29000000000002</v>
          </cell>
        </row>
        <row r="574">
          <cell r="G574">
            <v>12581</v>
          </cell>
          <cell r="H574" t="str">
            <v>Other</v>
          </cell>
          <cell r="I574" t="str">
            <v>Wabedo 1800 Kvar Capacitor Bnk</v>
          </cell>
          <cell r="J574">
            <v>-92.29</v>
          </cell>
        </row>
        <row r="575">
          <cell r="G575">
            <v>12661</v>
          </cell>
          <cell r="H575" t="str">
            <v>Other</v>
          </cell>
          <cell r="I575" t="str">
            <v xml:space="preserve">Pg Line - Upgrde To 212 Oper  </v>
          </cell>
          <cell r="J575">
            <v>-3075.56</v>
          </cell>
        </row>
        <row r="576">
          <cell r="G576">
            <v>12701</v>
          </cell>
          <cell r="H576" t="str">
            <v>Other</v>
          </cell>
          <cell r="I576" t="str">
            <v xml:space="preserve">Ol Line - Upgrde To 212 Oper  </v>
          </cell>
          <cell r="J576">
            <v>-810.3</v>
          </cell>
        </row>
        <row r="577">
          <cell r="G577">
            <v>12711</v>
          </cell>
          <cell r="H577" t="str">
            <v>Other</v>
          </cell>
          <cell r="I577" t="str">
            <v xml:space="preserve">Cp Line - Upgrde To 212 Oper  </v>
          </cell>
          <cell r="J577">
            <v>-17154.689999999999</v>
          </cell>
        </row>
        <row r="578">
          <cell r="G578">
            <v>12751</v>
          </cell>
          <cell r="H578" t="str">
            <v>Other</v>
          </cell>
          <cell r="I578" t="str">
            <v xml:space="preserve">Sc Line - Upgrde To 212 Oper  </v>
          </cell>
          <cell r="J578">
            <v>-12824.68</v>
          </cell>
        </row>
        <row r="579">
          <cell r="G579">
            <v>12771</v>
          </cell>
          <cell r="H579" t="str">
            <v>Other</v>
          </cell>
          <cell r="I579" t="str">
            <v xml:space="preserve">Kc Line - Upgrde To 212 Oper  </v>
          </cell>
          <cell r="J579">
            <v>-4362.8900000000003</v>
          </cell>
        </row>
        <row r="580">
          <cell r="G580">
            <v>12781</v>
          </cell>
          <cell r="H580" t="str">
            <v>Other</v>
          </cell>
          <cell r="I580" t="str">
            <v xml:space="preserve">Be Line - Upgrde To 212 Oper  </v>
          </cell>
          <cell r="J580">
            <v>-659.53</v>
          </cell>
        </row>
        <row r="581">
          <cell r="G581">
            <v>12791</v>
          </cell>
          <cell r="H581" t="str">
            <v>Other</v>
          </cell>
          <cell r="I581" t="str">
            <v xml:space="preserve">Bo Line - Upgrde To 212 Oper  </v>
          </cell>
          <cell r="J581">
            <v>-6962.56</v>
          </cell>
        </row>
        <row r="582">
          <cell r="G582">
            <v>12801</v>
          </cell>
          <cell r="H582" t="str">
            <v>Other</v>
          </cell>
          <cell r="I582" t="str">
            <v xml:space="preserve">Co Line - Upgrde To 212 Oper  </v>
          </cell>
          <cell r="J582">
            <v>-5635.23</v>
          </cell>
        </row>
        <row r="583">
          <cell r="G583">
            <v>12811</v>
          </cell>
          <cell r="H583" t="str">
            <v>Other</v>
          </cell>
          <cell r="I583" t="str">
            <v xml:space="preserve">Rbx Line - Upgrde To 212 Oper </v>
          </cell>
          <cell r="J583">
            <v>-77.52</v>
          </cell>
        </row>
        <row r="584">
          <cell r="G584">
            <v>12921</v>
          </cell>
          <cell r="H584" t="str">
            <v>Other</v>
          </cell>
          <cell r="I584" t="str">
            <v xml:space="preserve">Elk River 6 - Rplc 6Ns5       </v>
          </cell>
          <cell r="J584">
            <v>-6960.89</v>
          </cell>
        </row>
        <row r="585">
          <cell r="G585">
            <v>13011</v>
          </cell>
          <cell r="H585" t="str">
            <v>Other</v>
          </cell>
          <cell r="I585" t="str">
            <v xml:space="preserve">Cromwell Fiber Cable Instal   </v>
          </cell>
          <cell r="J585">
            <v>-10</v>
          </cell>
        </row>
        <row r="586">
          <cell r="G586">
            <v>13091</v>
          </cell>
          <cell r="H586" t="str">
            <v>Other</v>
          </cell>
          <cell r="I586" t="str">
            <v xml:space="preserve">Isle Switch - Instl Circ Brkr </v>
          </cell>
          <cell r="J586">
            <v>-17524.16</v>
          </cell>
        </row>
        <row r="587">
          <cell r="G587">
            <v>13171</v>
          </cell>
          <cell r="H587" t="str">
            <v>Other</v>
          </cell>
          <cell r="I587" t="str">
            <v xml:space="preserve">Fd Line - Retire Line         </v>
          </cell>
          <cell r="J587">
            <v>3344.02</v>
          </cell>
        </row>
        <row r="588">
          <cell r="G588">
            <v>13531</v>
          </cell>
          <cell r="H588" t="str">
            <v>Other</v>
          </cell>
          <cell r="I588" t="str">
            <v xml:space="preserve">System Storm Damage           </v>
          </cell>
          <cell r="J588">
            <v>-3852.65</v>
          </cell>
        </row>
        <row r="589">
          <cell r="G589">
            <v>13541</v>
          </cell>
          <cell r="H589" t="str">
            <v>Other</v>
          </cell>
          <cell r="I589" t="str">
            <v>Rpr Strm Damage On Monti-Er Ln</v>
          </cell>
          <cell r="J589">
            <v>39830.370000000003</v>
          </cell>
        </row>
        <row r="590">
          <cell r="G590">
            <v>13741</v>
          </cell>
          <cell r="H590" t="str">
            <v>Other</v>
          </cell>
          <cell r="I590" t="str">
            <v>Constr New Receiving Dock Area</v>
          </cell>
          <cell r="J590">
            <v>-4600</v>
          </cell>
        </row>
        <row r="591">
          <cell r="G591">
            <v>15711</v>
          </cell>
          <cell r="H591" t="str">
            <v>Other</v>
          </cell>
          <cell r="I591" t="str">
            <v xml:space="preserve">Ac Line - Relocate Structures </v>
          </cell>
          <cell r="J591">
            <v>44894.51</v>
          </cell>
        </row>
        <row r="592">
          <cell r="G592">
            <v>15791</v>
          </cell>
          <cell r="H592" t="str">
            <v>Other</v>
          </cell>
          <cell r="I592" t="str">
            <v>E.R. #14 Sub - Rplc Mtr Opertr</v>
          </cell>
          <cell r="J592">
            <v>-5140.2299999999996</v>
          </cell>
        </row>
        <row r="593">
          <cell r="G593">
            <v>16161</v>
          </cell>
          <cell r="H593" t="str">
            <v>Other</v>
          </cell>
          <cell r="I593" t="str">
            <v xml:space="preserve">Systemwide - Animal Fencing   </v>
          </cell>
          <cell r="J593">
            <v>-38535.480000000003</v>
          </cell>
        </row>
        <row r="594">
          <cell r="G594">
            <v>16211</v>
          </cell>
          <cell r="H594" t="str">
            <v>Other</v>
          </cell>
          <cell r="I594" t="str">
            <v xml:space="preserve">Sales Tax Refund Claims       </v>
          </cell>
          <cell r="J594">
            <v>-287004.2</v>
          </cell>
        </row>
        <row r="595">
          <cell r="G595">
            <v>16281</v>
          </cell>
          <cell r="H595" t="str">
            <v>Other</v>
          </cell>
          <cell r="I595" t="str">
            <v xml:space="preserve">Mc Line: Relocate Strs 27-29  </v>
          </cell>
          <cell r="J595">
            <v>737.12</v>
          </cell>
        </row>
        <row r="596">
          <cell r="G596">
            <v>16491</v>
          </cell>
          <cell r="H596" t="str">
            <v>Other</v>
          </cell>
          <cell r="I596" t="str">
            <v>Dickinson - Battery Bank Replc</v>
          </cell>
          <cell r="J596">
            <v>-10513.79</v>
          </cell>
        </row>
        <row r="597">
          <cell r="G597">
            <v>16541</v>
          </cell>
          <cell r="H597" t="str">
            <v>Other</v>
          </cell>
          <cell r="I597" t="str">
            <v xml:space="preserve">Pleasant Lake - Install Reclr </v>
          </cell>
          <cell r="J597">
            <v>-1475.87</v>
          </cell>
        </row>
        <row r="598">
          <cell r="G598">
            <v>16631</v>
          </cell>
          <cell r="H598" t="str">
            <v>Other</v>
          </cell>
          <cell r="I598" t="str">
            <v xml:space="preserve">Coal Creek - Battery Bnk Rplc </v>
          </cell>
          <cell r="J598">
            <v>-7861.18</v>
          </cell>
        </row>
        <row r="599">
          <cell r="G599">
            <v>16661</v>
          </cell>
          <cell r="H599" t="str">
            <v>Other</v>
          </cell>
          <cell r="I599" t="str">
            <v>Coal Creek - Rplc Fire Dection</v>
          </cell>
          <cell r="J599">
            <v>-795.83</v>
          </cell>
        </row>
        <row r="600">
          <cell r="G600">
            <v>16761</v>
          </cell>
          <cell r="H600" t="str">
            <v>Other</v>
          </cell>
          <cell r="I600" t="str">
            <v xml:space="preserve">Cr Line - Relocate Pole 113X  </v>
          </cell>
          <cell r="J600">
            <v>-489.83</v>
          </cell>
        </row>
        <row r="601">
          <cell r="G601">
            <v>16781</v>
          </cell>
          <cell r="H601" t="str">
            <v>Other</v>
          </cell>
          <cell r="I601" t="str">
            <v>Maple Hill Sub - Volt Regulatr</v>
          </cell>
          <cell r="J601">
            <v>12027.17</v>
          </cell>
        </row>
        <row r="602">
          <cell r="G602">
            <v>17011</v>
          </cell>
          <cell r="H602" t="str">
            <v>Other</v>
          </cell>
          <cell r="I602" t="str">
            <v xml:space="preserve">Ers - U1/U2 Sifting Hoppers   </v>
          </cell>
          <cell r="J602">
            <v>-14732.18</v>
          </cell>
        </row>
        <row r="603">
          <cell r="G603">
            <v>17201</v>
          </cell>
          <cell r="H603" t="str">
            <v>Other</v>
          </cell>
          <cell r="I603" t="str">
            <v>Falkirk Dbl Ckt - Mod Structrs</v>
          </cell>
          <cell r="J603">
            <v>5556.1</v>
          </cell>
        </row>
        <row r="604">
          <cell r="G604">
            <v>17221</v>
          </cell>
          <cell r="H604" t="str">
            <v>Other</v>
          </cell>
          <cell r="I604" t="str">
            <v xml:space="preserve">Pex Line- Modify Str 156-157  </v>
          </cell>
          <cell r="J604">
            <v>-480.88</v>
          </cell>
        </row>
        <row r="605">
          <cell r="G605">
            <v>17681</v>
          </cell>
          <cell r="H605" t="str">
            <v>Other</v>
          </cell>
          <cell r="I605" t="str">
            <v xml:space="preserve">Op Line - Replace Str 315-322 </v>
          </cell>
          <cell r="J605">
            <v>-3458.28</v>
          </cell>
        </row>
        <row r="606">
          <cell r="G606">
            <v>17831</v>
          </cell>
          <cell r="H606" t="str">
            <v>Other</v>
          </cell>
          <cell r="I606" t="str">
            <v>Wilson Lake - Install Recloser</v>
          </cell>
          <cell r="J606">
            <v>238.35</v>
          </cell>
        </row>
        <row r="607">
          <cell r="G607">
            <v>17961</v>
          </cell>
          <cell r="H607" t="str">
            <v>Other</v>
          </cell>
          <cell r="I607" t="str">
            <v xml:space="preserve">Rw Line - Upgrd Oper Temp     </v>
          </cell>
          <cell r="J607">
            <v>-5731.16</v>
          </cell>
        </row>
        <row r="608">
          <cell r="G608">
            <v>17991</v>
          </cell>
          <cell r="H608" t="str">
            <v>Other</v>
          </cell>
          <cell r="I608" t="str">
            <v xml:space="preserve">Op Line - Upgrd Oper Temp     </v>
          </cell>
          <cell r="J608">
            <v>-1945.03</v>
          </cell>
        </row>
        <row r="609">
          <cell r="G609">
            <v>18001</v>
          </cell>
          <cell r="H609" t="str">
            <v>Other</v>
          </cell>
          <cell r="I609" t="str">
            <v xml:space="preserve">Jc Line - 170 Degree Upgrade  </v>
          </cell>
          <cell r="J609">
            <v>-1852.84</v>
          </cell>
        </row>
        <row r="610">
          <cell r="G610">
            <v>18021</v>
          </cell>
          <cell r="H610" t="str">
            <v>Other</v>
          </cell>
          <cell r="I610" t="str">
            <v xml:space="preserve">Ms Line - 170 Degree Upgrade  </v>
          </cell>
          <cell r="J610">
            <v>1000.15</v>
          </cell>
        </row>
        <row r="611">
          <cell r="G611">
            <v>18151</v>
          </cell>
          <cell r="H611" t="str">
            <v>Other</v>
          </cell>
          <cell r="I611" t="str">
            <v xml:space="preserve">Winton - Transformer Change   </v>
          </cell>
          <cell r="J611">
            <v>-39167.85</v>
          </cell>
        </row>
        <row r="612">
          <cell r="G612">
            <v>18181</v>
          </cell>
          <cell r="H612" t="str">
            <v>Other</v>
          </cell>
          <cell r="I612" t="str">
            <v xml:space="preserve">Glen - Change Transformer     </v>
          </cell>
          <cell r="J612">
            <v>-7652.88</v>
          </cell>
        </row>
        <row r="613">
          <cell r="G613">
            <v>18351</v>
          </cell>
          <cell r="H613" t="str">
            <v>Other</v>
          </cell>
          <cell r="I613" t="str">
            <v xml:space="preserve">Op Line - Replace Pole #114   </v>
          </cell>
          <cell r="J613">
            <v>-100</v>
          </cell>
        </row>
        <row r="614">
          <cell r="G614">
            <v>18431</v>
          </cell>
          <cell r="H614" t="str">
            <v>Other</v>
          </cell>
          <cell r="I614" t="str">
            <v>Ers - #2 Air Swept Spouts Upgr</v>
          </cell>
          <cell r="J614">
            <v>-14732.17</v>
          </cell>
        </row>
        <row r="615">
          <cell r="G615">
            <v>18481</v>
          </cell>
          <cell r="H615" t="str">
            <v>Other</v>
          </cell>
          <cell r="I615" t="str">
            <v xml:space="preserve">Rh Line - Replace Poles       </v>
          </cell>
          <cell r="J615">
            <v>3439.05</v>
          </cell>
        </row>
        <row r="616">
          <cell r="G616">
            <v>18491</v>
          </cell>
          <cell r="H616" t="str">
            <v>Other</v>
          </cell>
          <cell r="I616" t="str">
            <v xml:space="preserve">Nokay Sub - Change Fuses      </v>
          </cell>
          <cell r="J616">
            <v>-1208.04</v>
          </cell>
        </row>
        <row r="617">
          <cell r="G617">
            <v>19011</v>
          </cell>
          <cell r="H617" t="str">
            <v>Other</v>
          </cell>
          <cell r="I617" t="str">
            <v xml:space="preserve">Tl Line - Add Switch F/Remer  </v>
          </cell>
          <cell r="J617">
            <v>-1110.08</v>
          </cell>
        </row>
        <row r="618">
          <cell r="G618">
            <v>19031</v>
          </cell>
          <cell r="H618" t="str">
            <v>Other</v>
          </cell>
          <cell r="I618" t="str">
            <v xml:space="preserve">Ers - Fuel Distributors #1    </v>
          </cell>
          <cell r="J618">
            <v>-14732.17</v>
          </cell>
        </row>
        <row r="619">
          <cell r="G619">
            <v>19271</v>
          </cell>
          <cell r="H619" t="str">
            <v>Other</v>
          </cell>
          <cell r="I619" t="str">
            <v>Bunker Lake - Rplc Battery Bnk</v>
          </cell>
          <cell r="J619">
            <v>-2800.16</v>
          </cell>
        </row>
        <row r="620">
          <cell r="G620">
            <v>19281</v>
          </cell>
          <cell r="H620" t="str">
            <v>Other</v>
          </cell>
          <cell r="I620" t="str">
            <v>RUSH CITY - RPLC BATTERY CHRGR</v>
          </cell>
          <cell r="J620">
            <v>-361.94</v>
          </cell>
        </row>
        <row r="621">
          <cell r="G621">
            <v>19401</v>
          </cell>
          <cell r="H621" t="str">
            <v>Other</v>
          </cell>
          <cell r="I621" t="str">
            <v xml:space="preserve">Opstead Sub- Install Recloser </v>
          </cell>
          <cell r="J621">
            <v>363.91</v>
          </cell>
        </row>
        <row r="622">
          <cell r="G622">
            <v>19661</v>
          </cell>
          <cell r="H622" t="str">
            <v>Other</v>
          </cell>
          <cell r="I622" t="str">
            <v xml:space="preserve">Gre - Raised Flooring         </v>
          </cell>
          <cell r="J622">
            <v>-7929.35</v>
          </cell>
        </row>
        <row r="623">
          <cell r="G623">
            <v>19671</v>
          </cell>
          <cell r="H623" t="str">
            <v>Other</v>
          </cell>
          <cell r="I623" t="str">
            <v xml:space="preserve">SYS OPER ELECTRICAL UPGRADES  </v>
          </cell>
          <cell r="J623">
            <v>-1000</v>
          </cell>
        </row>
        <row r="624">
          <cell r="G624">
            <v>19701</v>
          </cell>
          <cell r="H624" t="str">
            <v>Other</v>
          </cell>
          <cell r="I624" t="str">
            <v xml:space="preserve">Gre - Furniture, Remodeling   </v>
          </cell>
          <cell r="J624">
            <v>-2000</v>
          </cell>
        </row>
        <row r="625">
          <cell r="G625">
            <v>19721</v>
          </cell>
          <cell r="H625" t="str">
            <v>Other</v>
          </cell>
          <cell r="I625" t="str">
            <v xml:space="preserve">Gre - Demo/Construction       </v>
          </cell>
          <cell r="J625">
            <v>-21369.58</v>
          </cell>
        </row>
        <row r="626">
          <cell r="G626">
            <v>19731</v>
          </cell>
          <cell r="H626" t="str">
            <v>Other</v>
          </cell>
          <cell r="I626" t="str">
            <v xml:space="preserve">Gre - Is Miscellaneous        </v>
          </cell>
          <cell r="J626">
            <v>-43901.49</v>
          </cell>
        </row>
        <row r="627">
          <cell r="G627">
            <v>19751</v>
          </cell>
          <cell r="H627" t="str">
            <v>Other</v>
          </cell>
          <cell r="I627" t="str">
            <v xml:space="preserve">Gre - Hvac                    </v>
          </cell>
          <cell r="J627">
            <v>-11975.54</v>
          </cell>
        </row>
        <row r="628">
          <cell r="G628">
            <v>19791</v>
          </cell>
          <cell r="H628" t="str">
            <v>Other</v>
          </cell>
          <cell r="I628" t="str">
            <v xml:space="preserve">Kandiyohi - Svea Reg Failure  </v>
          </cell>
          <cell r="J628">
            <v>-98.67</v>
          </cell>
        </row>
        <row r="629">
          <cell r="G629">
            <v>19811</v>
          </cell>
          <cell r="H629" t="str">
            <v>Other</v>
          </cell>
          <cell r="I629" t="str">
            <v>Cambridge Microwave - Rplc Hop</v>
          </cell>
          <cell r="J629">
            <v>105716.73</v>
          </cell>
        </row>
        <row r="630">
          <cell r="G630">
            <v>19841</v>
          </cell>
          <cell r="H630" t="str">
            <v>Other</v>
          </cell>
          <cell r="I630" t="str">
            <v xml:space="preserve">HW LINE - RPLC STR #132       </v>
          </cell>
          <cell r="J630">
            <v>3434.66</v>
          </cell>
        </row>
        <row r="631">
          <cell r="G631">
            <v>19931</v>
          </cell>
          <cell r="H631" t="str">
            <v>Other</v>
          </cell>
          <cell r="I631" t="str">
            <v xml:space="preserve">BIXBY SWTCH - ADD 69KV SWITCH </v>
          </cell>
          <cell r="J631">
            <v>-49943.42</v>
          </cell>
        </row>
        <row r="632">
          <cell r="G632">
            <v>19991</v>
          </cell>
          <cell r="H632" t="str">
            <v>Other</v>
          </cell>
          <cell r="I632" t="str">
            <v xml:space="preserve">BASS LAKE DISTR AUTOMATION    </v>
          </cell>
          <cell r="J632">
            <v>130.5</v>
          </cell>
        </row>
        <row r="633">
          <cell r="G633">
            <v>20191</v>
          </cell>
          <cell r="H633" t="str">
            <v>Other</v>
          </cell>
          <cell r="I633" t="str">
            <v>ALBERTVILLE - FAILED REGULATOR</v>
          </cell>
          <cell r="J633">
            <v>3461.79</v>
          </cell>
        </row>
        <row r="634">
          <cell r="G634">
            <v>20631</v>
          </cell>
          <cell r="H634" t="str">
            <v>Other</v>
          </cell>
          <cell r="I634" t="str">
            <v>WH - DISTR AUTO @ MARY LAKE SB</v>
          </cell>
          <cell r="J634">
            <v>-190.15</v>
          </cell>
        </row>
        <row r="635">
          <cell r="G635">
            <v>20641</v>
          </cell>
          <cell r="H635" t="str">
            <v>Other</v>
          </cell>
          <cell r="I635" t="str">
            <v xml:space="preserve">WH - DISTR AUTO @ DELANO SUB  </v>
          </cell>
          <cell r="J635">
            <v>-38.76</v>
          </cell>
        </row>
        <row r="636">
          <cell r="G636">
            <v>20811</v>
          </cell>
          <cell r="H636" t="str">
            <v>Other</v>
          </cell>
          <cell r="I636" t="str">
            <v>ER SITE - BUILDING IMPROVEMENT</v>
          </cell>
          <cell r="J636">
            <v>-48442.54</v>
          </cell>
        </row>
        <row r="637">
          <cell r="G637">
            <v>22431</v>
          </cell>
          <cell r="H637" t="str">
            <v>Other</v>
          </cell>
          <cell r="I637" t="str">
            <v xml:space="preserve">RO LINE - CHANGE POLE #541    </v>
          </cell>
          <cell r="J637">
            <v>-940.5</v>
          </cell>
        </row>
        <row r="638">
          <cell r="G638">
            <v>22441</v>
          </cell>
          <cell r="H638" t="str">
            <v>Other</v>
          </cell>
          <cell r="I638" t="str">
            <v xml:space="preserve">OP LINE - CHANGE OUT POLE 278 </v>
          </cell>
          <cell r="J638">
            <v>-416.94</v>
          </cell>
        </row>
        <row r="639">
          <cell r="G639">
            <v>22611</v>
          </cell>
          <cell r="H639" t="str">
            <v>Other</v>
          </cell>
          <cell r="I639" t="str">
            <v>STANTON - RPLC BATTERY CHARGER</v>
          </cell>
          <cell r="J639">
            <v>-2583.85</v>
          </cell>
        </row>
        <row r="640">
          <cell r="G640">
            <v>22751</v>
          </cell>
          <cell r="H640" t="str">
            <v>Other</v>
          </cell>
          <cell r="I640" t="str">
            <v xml:space="preserve">ERS - PAYMENTS F/WO 4838      </v>
          </cell>
          <cell r="J640">
            <v>264913.25</v>
          </cell>
        </row>
        <row r="641">
          <cell r="G641">
            <v>22801</v>
          </cell>
          <cell r="H641" t="str">
            <v>Other</v>
          </cell>
          <cell r="I641" t="str">
            <v xml:space="preserve">CO LINE - REPLACE STR 30      </v>
          </cell>
          <cell r="J641">
            <v>7197.97</v>
          </cell>
        </row>
        <row r="642">
          <cell r="G642">
            <v>22811</v>
          </cell>
          <cell r="H642" t="str">
            <v>Other</v>
          </cell>
          <cell r="I642" t="str">
            <v>EL LINE - RELOCATE STR 3,ADD3A</v>
          </cell>
          <cell r="J642">
            <v>-537.53</v>
          </cell>
        </row>
        <row r="643">
          <cell r="G643">
            <v>22901</v>
          </cell>
          <cell r="H643" t="str">
            <v>Other</v>
          </cell>
          <cell r="I643" t="str">
            <v xml:space="preserve">CCS-ID TRAN INLET CONES #1    </v>
          </cell>
          <cell r="J643">
            <v>-4311.82</v>
          </cell>
        </row>
        <row r="644">
          <cell r="G644">
            <v>23101</v>
          </cell>
          <cell r="H644" t="str">
            <v>Other</v>
          </cell>
          <cell r="I644" t="str">
            <v>ISLAND LK-LRGER VOLT REG/RECLR</v>
          </cell>
          <cell r="J644">
            <v>-11873.03</v>
          </cell>
        </row>
        <row r="645">
          <cell r="G645">
            <v>23131</v>
          </cell>
          <cell r="H645" t="str">
            <v>Other</v>
          </cell>
          <cell r="I645" t="str">
            <v xml:space="preserve">BN LINE - REPLACE POLE 109    </v>
          </cell>
          <cell r="J645">
            <v>-190.15</v>
          </cell>
        </row>
        <row r="646">
          <cell r="G646">
            <v>23381</v>
          </cell>
          <cell r="H646" t="str">
            <v>Other</v>
          </cell>
          <cell r="I646" t="str">
            <v xml:space="preserve">POLE 45 DECORIA LINE (BENCO)  </v>
          </cell>
          <cell r="J646">
            <v>-2.0499999999999998</v>
          </cell>
        </row>
        <row r="647">
          <cell r="G647">
            <v>23771</v>
          </cell>
          <cell r="H647" t="str">
            <v>Other</v>
          </cell>
          <cell r="I647" t="str">
            <v>ISLE SUB INSTL 3 PHASE RECLOSE</v>
          </cell>
          <cell r="J647">
            <v>1382.34</v>
          </cell>
        </row>
        <row r="648">
          <cell r="G648">
            <v>23911</v>
          </cell>
          <cell r="H648" t="str">
            <v>Other</v>
          </cell>
          <cell r="I648" t="str">
            <v>MATAWAN TO ST OLAF LK 69KV STR</v>
          </cell>
          <cell r="J648">
            <v>-0.9</v>
          </cell>
        </row>
        <row r="649">
          <cell r="G649">
            <v>23951</v>
          </cell>
          <cell r="H649" t="str">
            <v>Other</v>
          </cell>
          <cell r="I649" t="str">
            <v xml:space="preserve">GRAND MARAIS SUBSTATION       </v>
          </cell>
          <cell r="J649">
            <v>-2411.4</v>
          </cell>
        </row>
        <row r="650">
          <cell r="G650">
            <v>23961</v>
          </cell>
          <cell r="H650" t="str">
            <v>Other</v>
          </cell>
          <cell r="I650" t="str">
            <v xml:space="preserve">GARDEN CITY TAP LINE CP BENCO </v>
          </cell>
          <cell r="J650">
            <v>-749.6</v>
          </cell>
        </row>
        <row r="651">
          <cell r="G651">
            <v>24121</v>
          </cell>
          <cell r="H651" t="str">
            <v>Other</v>
          </cell>
          <cell r="I651" t="str">
            <v xml:space="preserve">RB LINE REPLACE STR. 215      </v>
          </cell>
          <cell r="J651">
            <v>-380.29</v>
          </cell>
        </row>
        <row r="652">
          <cell r="G652">
            <v>24161</v>
          </cell>
          <cell r="H652" t="str">
            <v>Other</v>
          </cell>
          <cell r="I652" t="str">
            <v>PT LINE RELO 3 STR, LOWR 8 STR</v>
          </cell>
          <cell r="J652">
            <v>-2013.92</v>
          </cell>
        </row>
        <row r="653">
          <cell r="G653">
            <v>24221</v>
          </cell>
          <cell r="H653" t="str">
            <v>Other</v>
          </cell>
          <cell r="I653" t="str">
            <v>OP LINE RELOCATE STRUCT 99-102</v>
          </cell>
          <cell r="J653">
            <v>-537.36</v>
          </cell>
        </row>
        <row r="654">
          <cell r="G654">
            <v>24371</v>
          </cell>
          <cell r="H654" t="str">
            <v>Other</v>
          </cell>
          <cell r="I654" t="str">
            <v xml:space="preserve">PX LINE UPGR FOR 212 F DEGREE </v>
          </cell>
          <cell r="J654">
            <v>-3896.55</v>
          </cell>
        </row>
        <row r="655">
          <cell r="G655">
            <v>24501</v>
          </cell>
          <cell r="H655" t="str">
            <v>Other</v>
          </cell>
          <cell r="I655" t="str">
            <v xml:space="preserve">RE - WA LINE POLE #2          </v>
          </cell>
          <cell r="J655">
            <v>-4.16</v>
          </cell>
        </row>
        <row r="656">
          <cell r="G656">
            <v>24511</v>
          </cell>
          <cell r="H656" t="str">
            <v>Other</v>
          </cell>
          <cell r="I656" t="str">
            <v xml:space="preserve">HUDSON TO LEHOMME DEU POLE    </v>
          </cell>
          <cell r="J656">
            <v>-1.43</v>
          </cell>
        </row>
        <row r="657">
          <cell r="G657">
            <v>24581</v>
          </cell>
          <cell r="H657" t="str">
            <v>Other</v>
          </cell>
          <cell r="I657" t="str">
            <v xml:space="preserve">EAGAN SWITCH - INTERRUPTERS   </v>
          </cell>
          <cell r="J657">
            <v>-1622.58</v>
          </cell>
        </row>
        <row r="658">
          <cell r="G658">
            <v>24611</v>
          </cell>
          <cell r="H658" t="str">
            <v>Other</v>
          </cell>
          <cell r="I658" t="str">
            <v xml:space="preserve">PRNT SHP &amp; FITNS CNTR REMODEL </v>
          </cell>
          <cell r="J658">
            <v>-9732.7199999999993</v>
          </cell>
        </row>
        <row r="659">
          <cell r="G659">
            <v>24761</v>
          </cell>
          <cell r="H659" t="str">
            <v>Other</v>
          </cell>
          <cell r="I659" t="str">
            <v xml:space="preserve">GARDEN CITY TAP - RPLC POLE   </v>
          </cell>
          <cell r="J659">
            <v>-749.6</v>
          </cell>
        </row>
        <row r="660">
          <cell r="G660">
            <v>24771</v>
          </cell>
          <cell r="H660" t="str">
            <v>Other</v>
          </cell>
          <cell r="I660" t="str">
            <v xml:space="preserve">PK LINE - REPLACE POLE        </v>
          </cell>
          <cell r="J660">
            <v>-2035.56</v>
          </cell>
        </row>
        <row r="661">
          <cell r="G661">
            <v>24781</v>
          </cell>
          <cell r="H661" t="str">
            <v>Other</v>
          </cell>
          <cell r="I661" t="str">
            <v xml:space="preserve">COLVILL TAP - NEW LINE        </v>
          </cell>
          <cell r="J661">
            <v>-189.72</v>
          </cell>
        </row>
        <row r="662">
          <cell r="G662">
            <v>24791</v>
          </cell>
          <cell r="H662" t="str">
            <v>Other</v>
          </cell>
          <cell r="I662" t="str">
            <v xml:space="preserve">MAPLE HILL SWITCH             </v>
          </cell>
          <cell r="J662">
            <v>-1266.72</v>
          </cell>
        </row>
        <row r="663">
          <cell r="G663">
            <v>25011</v>
          </cell>
          <cell r="H663" t="str">
            <v>Other</v>
          </cell>
          <cell r="I663" t="str">
            <v xml:space="preserve">GUNN SUB-RPLC TRANSFORMER     </v>
          </cell>
          <cell r="J663">
            <v>-3888.52</v>
          </cell>
        </row>
        <row r="664">
          <cell r="G664">
            <v>25721</v>
          </cell>
          <cell r="H664" t="str">
            <v>Other</v>
          </cell>
          <cell r="I664" t="str">
            <v>TL LINE RELO ANCHRS TO STR 491</v>
          </cell>
          <cell r="J664">
            <v>-142.61000000000001</v>
          </cell>
        </row>
        <row r="665">
          <cell r="G665">
            <v>25761</v>
          </cell>
          <cell r="H665" t="str">
            <v>Other</v>
          </cell>
          <cell r="I665" t="str">
            <v xml:space="preserve">SW-FC LINE POLES 53-56        </v>
          </cell>
          <cell r="J665">
            <v>-571.79</v>
          </cell>
        </row>
        <row r="666">
          <cell r="G666">
            <v>25771</v>
          </cell>
          <cell r="H666" t="str">
            <v>Other</v>
          </cell>
          <cell r="I666" t="str">
            <v xml:space="preserve">ENERGY PARK TAP SWITCH        </v>
          </cell>
          <cell r="J666">
            <v>-1077.6199999999999</v>
          </cell>
        </row>
        <row r="667">
          <cell r="G667">
            <v>26641</v>
          </cell>
          <cell r="H667" t="str">
            <v>Other</v>
          </cell>
          <cell r="I667" t="str">
            <v>THOMPSON LK SUB INST ST'S &amp; RG</v>
          </cell>
          <cell r="J667">
            <v>-103.51</v>
          </cell>
        </row>
        <row r="668">
          <cell r="G668">
            <v>26741</v>
          </cell>
          <cell r="H668" t="str">
            <v>Other</v>
          </cell>
          <cell r="I668" t="str">
            <v xml:space="preserve">ANCHORS ON THE CH LINE        </v>
          </cell>
          <cell r="J668">
            <v>-1130.8399999999999</v>
          </cell>
        </row>
        <row r="669">
          <cell r="G669">
            <v>26751</v>
          </cell>
          <cell r="H669" t="str">
            <v>Other</v>
          </cell>
          <cell r="I669" t="str">
            <v>WRIGHT-HEN BLK LK SUB TRSF CHG</v>
          </cell>
          <cell r="J669">
            <v>-190.15</v>
          </cell>
        </row>
        <row r="670">
          <cell r="G670">
            <v>26791</v>
          </cell>
          <cell r="H670" t="str">
            <v>Other</v>
          </cell>
          <cell r="I670" t="str">
            <v xml:space="preserve">BD LINE RELOCATE STR 30-35    </v>
          </cell>
          <cell r="J670">
            <v>-775.52</v>
          </cell>
        </row>
        <row r="671">
          <cell r="G671">
            <v>26841</v>
          </cell>
          <cell r="H671" t="str">
            <v>Other</v>
          </cell>
          <cell r="I671" t="str">
            <v xml:space="preserve">LR-LET LINE CHANGE POLE #103  </v>
          </cell>
          <cell r="J671">
            <v>-1212.1300000000001</v>
          </cell>
        </row>
        <row r="672">
          <cell r="G672">
            <v>26911</v>
          </cell>
          <cell r="H672" t="str">
            <v>Other</v>
          </cell>
          <cell r="I672" t="str">
            <v>ITASCA MANTRAP-NEVIS TRANSFRMR</v>
          </cell>
          <cell r="J672">
            <v>-259.43</v>
          </cell>
        </row>
        <row r="673">
          <cell r="G673">
            <v>26931</v>
          </cell>
          <cell r="H673" t="str">
            <v>Other</v>
          </cell>
          <cell r="I673" t="str">
            <v xml:space="preserve">LAWSON ASSET CLEARING         </v>
          </cell>
          <cell r="J673">
            <v>3932439.37</v>
          </cell>
        </row>
        <row r="674">
          <cell r="G674">
            <v>26933</v>
          </cell>
          <cell r="H674" t="str">
            <v>Other</v>
          </cell>
          <cell r="I674" t="str">
            <v xml:space="preserve">GENERATION-MISC RETIREMENTS   </v>
          </cell>
          <cell r="J674">
            <v>7520.97</v>
          </cell>
        </row>
        <row r="675">
          <cell r="G675">
            <v>26971</v>
          </cell>
          <cell r="H675" t="str">
            <v>Other</v>
          </cell>
          <cell r="I675" t="str">
            <v xml:space="preserve">CHANGE POLES OUT ON RU-HCT LN </v>
          </cell>
          <cell r="J675">
            <v>-1938.16</v>
          </cell>
        </row>
        <row r="676">
          <cell r="G676">
            <v>27001</v>
          </cell>
          <cell r="H676" t="str">
            <v>Other</v>
          </cell>
          <cell r="I676" t="str">
            <v xml:space="preserve">SW-CV LINE POLE #77           </v>
          </cell>
          <cell r="J676">
            <v>-328.47</v>
          </cell>
        </row>
        <row r="677">
          <cell r="G677">
            <v>27261</v>
          </cell>
          <cell r="H677" t="str">
            <v>Other</v>
          </cell>
          <cell r="I677" t="str">
            <v>SALE OF PROPERTY SOUTHDALE SUB</v>
          </cell>
          <cell r="J677">
            <v>-2000</v>
          </cell>
        </row>
        <row r="678">
          <cell r="G678">
            <v>27361</v>
          </cell>
          <cell r="H678" t="str">
            <v>Other</v>
          </cell>
          <cell r="I678" t="str">
            <v xml:space="preserve">ME-BW LINE POLE #271          </v>
          </cell>
          <cell r="J678">
            <v>-2592.14</v>
          </cell>
        </row>
        <row r="679">
          <cell r="G679">
            <v>27471</v>
          </cell>
          <cell r="H679" t="str">
            <v>Other</v>
          </cell>
          <cell r="I679" t="str">
            <v>EAST CENT SANDSTONE RMV &amp; INSP</v>
          </cell>
          <cell r="J679">
            <v>-216.76</v>
          </cell>
        </row>
        <row r="680">
          <cell r="G680">
            <v>27541</v>
          </cell>
          <cell r="H680" t="str">
            <v>Other</v>
          </cell>
          <cell r="I680" t="str">
            <v xml:space="preserve">BE-BUT LINE POLE #52          </v>
          </cell>
          <cell r="J680">
            <v>-2.99</v>
          </cell>
        </row>
        <row r="681">
          <cell r="G681">
            <v>27591</v>
          </cell>
          <cell r="H681" t="str">
            <v>Other</v>
          </cell>
          <cell r="I681" t="str">
            <v xml:space="preserve">CP LINE BROKEN TOP PL STR 161 </v>
          </cell>
          <cell r="J681">
            <v>-152.47999999999999</v>
          </cell>
        </row>
        <row r="682">
          <cell r="G682">
            <v>27661</v>
          </cell>
          <cell r="H682" t="str">
            <v>Other</v>
          </cell>
          <cell r="I682" t="str">
            <v>OAK LAWN (C WNG) INSTL 5 MVA T</v>
          </cell>
          <cell r="J682">
            <v>-12371.22</v>
          </cell>
        </row>
        <row r="683">
          <cell r="G683">
            <v>27681</v>
          </cell>
          <cell r="H683" t="str">
            <v>Other</v>
          </cell>
          <cell r="I683" t="str">
            <v xml:space="preserve">BR-LS LINE POLES #6 &amp; 10      </v>
          </cell>
          <cell r="J683">
            <v>-74.55</v>
          </cell>
        </row>
        <row r="684">
          <cell r="G684">
            <v>27691</v>
          </cell>
          <cell r="H684" t="str">
            <v>Other</v>
          </cell>
          <cell r="I684" t="str">
            <v xml:space="preserve">MC-SN LINE POLE #6            </v>
          </cell>
          <cell r="J684">
            <v>-386.44</v>
          </cell>
        </row>
        <row r="685">
          <cell r="G685">
            <v>28021</v>
          </cell>
          <cell r="H685" t="str">
            <v>Other</v>
          </cell>
          <cell r="I685" t="str">
            <v xml:space="preserve">HW LINE REPLACE STR 8 &amp; 9     </v>
          </cell>
          <cell r="J685">
            <v>-421.19</v>
          </cell>
        </row>
        <row r="686">
          <cell r="G686">
            <v>28331</v>
          </cell>
          <cell r="H686" t="str">
            <v>Other</v>
          </cell>
          <cell r="I686" t="str">
            <v xml:space="preserve">MV-CJ LINE POLE               </v>
          </cell>
          <cell r="J686">
            <v>-960.68</v>
          </cell>
        </row>
        <row r="687">
          <cell r="G687">
            <v>28721</v>
          </cell>
          <cell r="H687" t="str">
            <v>Other</v>
          </cell>
          <cell r="I687" t="str">
            <v xml:space="preserve">SD LINE ADD STUB POLES STR 10 </v>
          </cell>
          <cell r="J687">
            <v>-1211.9000000000001</v>
          </cell>
        </row>
        <row r="688">
          <cell r="G688">
            <v>28751</v>
          </cell>
          <cell r="H688" t="str">
            <v>Other</v>
          </cell>
          <cell r="I688" t="str">
            <v xml:space="preserve">CH LINE REPAIR STRUCTURE #77  </v>
          </cell>
          <cell r="J688">
            <v>-31.42</v>
          </cell>
        </row>
        <row r="689">
          <cell r="G689">
            <v>28911</v>
          </cell>
          <cell r="H689" t="str">
            <v>Other</v>
          </cell>
          <cell r="I689" t="str">
            <v>ITASCA-MAN NEVIS SUB TRSF TEST</v>
          </cell>
          <cell r="J689">
            <v>-1374.21</v>
          </cell>
        </row>
        <row r="690">
          <cell r="G690">
            <v>28931</v>
          </cell>
          <cell r="H690" t="str">
            <v>Other</v>
          </cell>
          <cell r="I690" t="str">
            <v xml:space="preserve">GO-WZ LN POLE #135            </v>
          </cell>
          <cell r="J690">
            <v>-128.28</v>
          </cell>
        </row>
        <row r="691">
          <cell r="G691">
            <v>29471</v>
          </cell>
          <cell r="H691" t="str">
            <v>Other</v>
          </cell>
          <cell r="I691" t="str">
            <v xml:space="preserve">PC LINE - CAR HIT POLE #33    </v>
          </cell>
          <cell r="J691">
            <v>-759.28</v>
          </cell>
        </row>
        <row r="692">
          <cell r="G692">
            <v>29691</v>
          </cell>
          <cell r="H692" t="str">
            <v>Other</v>
          </cell>
          <cell r="I692" t="str">
            <v>MCGREGOR SUB INSTALL 150AMP RG</v>
          </cell>
          <cell r="J692">
            <v>-168.65</v>
          </cell>
        </row>
        <row r="693">
          <cell r="G693">
            <v>29701</v>
          </cell>
          <cell r="H693" t="str">
            <v>Other</v>
          </cell>
          <cell r="I693" t="str">
            <v>GLEN SUB INSTALL 150AMP REGULA</v>
          </cell>
          <cell r="J693">
            <v>-5732.29</v>
          </cell>
        </row>
        <row r="694">
          <cell r="G694">
            <v>30031</v>
          </cell>
          <cell r="H694" t="str">
            <v>Other</v>
          </cell>
          <cell r="I694" t="str">
            <v xml:space="preserve">RETIRE OAK VALLEY TAP         </v>
          </cell>
          <cell r="J694">
            <v>-20.010000000000002</v>
          </cell>
        </row>
        <row r="695">
          <cell r="G695">
            <v>4357</v>
          </cell>
          <cell r="H695" t="str">
            <v>Other</v>
          </cell>
          <cell r="I695" t="str">
            <v xml:space="preserve">Dv Line-Rplc Str 31 And 32    </v>
          </cell>
          <cell r="J695">
            <v>-1621.15</v>
          </cell>
        </row>
        <row r="696">
          <cell r="G696">
            <v>4507</v>
          </cell>
          <cell r="H696" t="str">
            <v>Other</v>
          </cell>
          <cell r="I696" t="str">
            <v xml:space="preserve">Isle Switch-Install 69Kv Cir  </v>
          </cell>
          <cell r="J696">
            <v>-968.93</v>
          </cell>
        </row>
        <row r="697">
          <cell r="G697">
            <v>4513</v>
          </cell>
          <cell r="H697" t="str">
            <v>Other</v>
          </cell>
          <cell r="I697" t="str">
            <v xml:space="preserve">Schroeder Sub-Increase Cap    </v>
          </cell>
          <cell r="J697">
            <v>-28491.37</v>
          </cell>
        </row>
        <row r="698">
          <cell r="G698">
            <v>4518</v>
          </cell>
          <cell r="H698" t="str">
            <v>Other</v>
          </cell>
          <cell r="I698" t="str">
            <v xml:space="preserve">Er Ecc-Comm Console Replace   </v>
          </cell>
          <cell r="J698">
            <v>2258.96</v>
          </cell>
        </row>
        <row r="699">
          <cell r="G699">
            <v>4527</v>
          </cell>
          <cell r="H699" t="str">
            <v>Other</v>
          </cell>
          <cell r="I699" t="str">
            <v xml:space="preserve">LONG LAKE SUB-CNSTRCT NEW SUB </v>
          </cell>
          <cell r="J699">
            <v>38.17</v>
          </cell>
        </row>
        <row r="700">
          <cell r="G700">
            <v>4529</v>
          </cell>
          <cell r="H700" t="str">
            <v>Other</v>
          </cell>
          <cell r="I700" t="str">
            <v>Wabedo Sub-Convert Sub To 69Kv</v>
          </cell>
          <cell r="J700">
            <v>2876.2</v>
          </cell>
        </row>
        <row r="701">
          <cell r="G701">
            <v>4551</v>
          </cell>
          <cell r="H701" t="str">
            <v>Other</v>
          </cell>
          <cell r="I701" t="str">
            <v xml:space="preserve">Syswide-Change Out Switch     </v>
          </cell>
          <cell r="J701">
            <v>-770.42</v>
          </cell>
        </row>
        <row r="702">
          <cell r="G702">
            <v>4617</v>
          </cell>
          <cell r="H702" t="str">
            <v>Other</v>
          </cell>
          <cell r="I702" t="str">
            <v xml:space="preserve">Dv Line-Relocate Str #97-148  </v>
          </cell>
          <cell r="J702">
            <v>-70187.7</v>
          </cell>
        </row>
        <row r="703">
          <cell r="G703">
            <v>4693</v>
          </cell>
          <cell r="H703" t="str">
            <v>Other</v>
          </cell>
          <cell r="I703" t="str">
            <v xml:space="preserve">Gc Line-Colvill Sub Tap Line  </v>
          </cell>
          <cell r="J703">
            <v>-43619.32</v>
          </cell>
        </row>
        <row r="704">
          <cell r="G704">
            <v>4739</v>
          </cell>
          <cell r="H704" t="str">
            <v>Other</v>
          </cell>
          <cell r="I704" t="str">
            <v xml:space="preserve">1996 Ash Disposal Reclam Work </v>
          </cell>
          <cell r="J704">
            <v>-29099.99</v>
          </cell>
        </row>
        <row r="705">
          <cell r="G705">
            <v>4779</v>
          </cell>
          <cell r="H705" t="str">
            <v>Other</v>
          </cell>
          <cell r="I705" t="str">
            <v xml:space="preserve">Sm Line-Upgrade 212 Degree Op </v>
          </cell>
          <cell r="J705">
            <v>-1950.12</v>
          </cell>
        </row>
        <row r="706">
          <cell r="G706">
            <v>4780</v>
          </cell>
          <cell r="H706" t="str">
            <v>Other</v>
          </cell>
          <cell r="I706" t="str">
            <v xml:space="preserve">Vp Line-Upgrade 212 Degree Op </v>
          </cell>
          <cell r="J706">
            <v>-2118.66</v>
          </cell>
        </row>
        <row r="707">
          <cell r="G707">
            <v>4782</v>
          </cell>
          <cell r="H707" t="str">
            <v>Other</v>
          </cell>
          <cell r="I707" t="str">
            <v xml:space="preserve">Wing River 115Kv Circuit      </v>
          </cell>
          <cell r="J707">
            <v>-16997.169999999998</v>
          </cell>
        </row>
        <row r="708">
          <cell r="G708">
            <v>4791</v>
          </cell>
          <cell r="H708" t="str">
            <v>Other</v>
          </cell>
          <cell r="I708" t="str">
            <v xml:space="preserve">Pine Point 1200 Kvar Cap Bank </v>
          </cell>
          <cell r="J708">
            <v>3</v>
          </cell>
        </row>
        <row r="709">
          <cell r="G709">
            <v>4810</v>
          </cell>
          <cell r="H709" t="str">
            <v>Other</v>
          </cell>
          <cell r="I709" t="str">
            <v xml:space="preserve">Replace #15 Feedwater Heater  </v>
          </cell>
          <cell r="J709">
            <v>-17312.21</v>
          </cell>
        </row>
        <row r="710">
          <cell r="G710">
            <v>4841</v>
          </cell>
          <cell r="H710" t="str">
            <v>Other</v>
          </cell>
          <cell r="I710" t="str">
            <v xml:space="preserve">Cromwell Sub-Replace Switches </v>
          </cell>
          <cell r="J710">
            <v>-36805.730000000003</v>
          </cell>
        </row>
        <row r="711">
          <cell r="G711">
            <v>4850</v>
          </cell>
          <cell r="H711" t="str">
            <v>Other</v>
          </cell>
          <cell r="I711" t="str">
            <v>Replace Sub Bill'G Meter &amp; Rec</v>
          </cell>
          <cell r="J711">
            <v>-57776.15</v>
          </cell>
        </row>
        <row r="712">
          <cell r="G712">
            <v>4868</v>
          </cell>
          <cell r="H712" t="str">
            <v>Other</v>
          </cell>
          <cell r="I712" t="str">
            <v>Er Ecc-Rplc Battery In Sys Ops</v>
          </cell>
          <cell r="J712">
            <v>-5000</v>
          </cell>
        </row>
        <row r="713">
          <cell r="G713">
            <v>4877</v>
          </cell>
          <cell r="H713" t="str">
            <v>Other</v>
          </cell>
          <cell r="I713" t="str">
            <v xml:space="preserve">Prx Line-Prelim Engr Upgrade  </v>
          </cell>
          <cell r="J713">
            <v>-2670</v>
          </cell>
        </row>
        <row r="714">
          <cell r="G714">
            <v>4947</v>
          </cell>
          <cell r="H714" t="str">
            <v>Other</v>
          </cell>
          <cell r="I714" t="str">
            <v xml:space="preserve">Sg Line - Replace Structures  </v>
          </cell>
          <cell r="J714">
            <v>-10779.38</v>
          </cell>
        </row>
        <row r="715">
          <cell r="G715">
            <v>4960</v>
          </cell>
          <cell r="H715" t="str">
            <v>Other</v>
          </cell>
          <cell r="I715" t="str">
            <v xml:space="preserve">Dewing Distrb Sub Upgrade     </v>
          </cell>
          <cell r="J715">
            <v>919.16</v>
          </cell>
        </row>
        <row r="716">
          <cell r="G716">
            <v>4989</v>
          </cell>
          <cell r="H716" t="str">
            <v>Other</v>
          </cell>
          <cell r="I716" t="str">
            <v xml:space="preserve">Remer Distribution Sub        </v>
          </cell>
          <cell r="J716">
            <v>-98.89</v>
          </cell>
        </row>
        <row r="717">
          <cell r="G717">
            <v>5171</v>
          </cell>
          <cell r="H717" t="str">
            <v>Other</v>
          </cell>
          <cell r="I717" t="str">
            <v xml:space="preserve">Rockford Distribution Sub     </v>
          </cell>
          <cell r="J717">
            <v>6596.84</v>
          </cell>
        </row>
        <row r="718">
          <cell r="G718">
            <v>5181</v>
          </cell>
          <cell r="H718" t="str">
            <v>Other</v>
          </cell>
          <cell r="I718" t="str">
            <v xml:space="preserve">Rockford Tap - Build Line     </v>
          </cell>
          <cell r="J718">
            <v>-199.02</v>
          </cell>
        </row>
        <row r="719">
          <cell r="G719">
            <v>5751</v>
          </cell>
          <cell r="H719" t="str">
            <v>Other</v>
          </cell>
          <cell r="I719" t="str">
            <v xml:space="preserve">PLEASANT LK - UPGRD HIGHSIDE  </v>
          </cell>
          <cell r="J719">
            <v>-13776.26</v>
          </cell>
        </row>
        <row r="720">
          <cell r="G720">
            <v>6261</v>
          </cell>
          <cell r="H720" t="str">
            <v>Other</v>
          </cell>
          <cell r="I720" t="str">
            <v xml:space="preserve">Ers Control System Upgrade    </v>
          </cell>
          <cell r="J720">
            <v>-403438.49</v>
          </cell>
        </row>
        <row r="721">
          <cell r="G721">
            <v>7331</v>
          </cell>
          <cell r="H721" t="str">
            <v>Other</v>
          </cell>
          <cell r="I721" t="str">
            <v xml:space="preserve">Cdx Line Move                 </v>
          </cell>
          <cell r="J721">
            <v>656.35</v>
          </cell>
        </row>
        <row r="722">
          <cell r="G722">
            <v>7336</v>
          </cell>
          <cell r="H722" t="str">
            <v>Other</v>
          </cell>
          <cell r="I722" t="str">
            <v xml:space="preserve">Microwave System Replacement  </v>
          </cell>
          <cell r="J722">
            <v>91436.51</v>
          </cell>
        </row>
        <row r="723">
          <cell r="G723">
            <v>78031</v>
          </cell>
          <cell r="H723" t="str">
            <v>Other</v>
          </cell>
          <cell r="I723" t="str">
            <v xml:space="preserve">Construction Payroll Accrual  </v>
          </cell>
          <cell r="J723">
            <v>301332.75</v>
          </cell>
        </row>
        <row r="724">
          <cell r="G724">
            <v>8496</v>
          </cell>
          <cell r="H724" t="str">
            <v>Other</v>
          </cell>
          <cell r="I724" t="str">
            <v>94G4140 - Ash Disposal Pj Cost</v>
          </cell>
          <cell r="J724">
            <v>-2354045.92</v>
          </cell>
        </row>
        <row r="725">
          <cell r="G725">
            <v>8555</v>
          </cell>
          <cell r="H725" t="str">
            <v>Other</v>
          </cell>
          <cell r="I725" t="str">
            <v>96G6190 - Fd Fan Modifications</v>
          </cell>
          <cell r="J725">
            <v>-1056</v>
          </cell>
        </row>
        <row r="726">
          <cell r="G726">
            <v>90950</v>
          </cell>
          <cell r="H726" t="str">
            <v>Other</v>
          </cell>
          <cell r="I726" t="str">
            <v xml:space="preserve">Brookings Project Management  </v>
          </cell>
          <cell r="J726">
            <v>-197194.25</v>
          </cell>
        </row>
        <row r="727">
          <cell r="G727">
            <v>90950</v>
          </cell>
          <cell r="H727" t="str">
            <v>Other</v>
          </cell>
          <cell r="I727" t="str">
            <v xml:space="preserve">Brookings overvoltage study   </v>
          </cell>
          <cell r="J727">
            <v>88433.81</v>
          </cell>
        </row>
        <row r="728">
          <cell r="G728">
            <v>90950</v>
          </cell>
          <cell r="H728" t="str">
            <v>Other</v>
          </cell>
          <cell r="I728" t="str">
            <v>Brookings project litigation (</v>
          </cell>
          <cell r="J728">
            <v>108810.79</v>
          </cell>
        </row>
        <row r="729">
          <cell r="G729">
            <v>90956</v>
          </cell>
          <cell r="H729" t="str">
            <v>Other</v>
          </cell>
          <cell r="I729" t="str">
            <v>Lyon County-Cedar Mountain (1s</v>
          </cell>
          <cell r="J729">
            <v>-22056.74</v>
          </cell>
        </row>
        <row r="730">
          <cell r="G730">
            <v>90956</v>
          </cell>
          <cell r="H730" t="str">
            <v>Other</v>
          </cell>
          <cell r="I730" t="str">
            <v>Lyon County-Cedar Mtn (1st cir</v>
          </cell>
          <cell r="J730">
            <v>22056.74</v>
          </cell>
        </row>
        <row r="731">
          <cell r="G731">
            <v>90960</v>
          </cell>
          <cell r="H731" t="str">
            <v>Other</v>
          </cell>
          <cell r="I731" t="str">
            <v>Helena-Chub Underbuild GRE 69k</v>
          </cell>
          <cell r="J731">
            <v>30694.959999999999</v>
          </cell>
        </row>
        <row r="732">
          <cell r="G732">
            <v>90960</v>
          </cell>
          <cell r="H732" t="str">
            <v>Other</v>
          </cell>
          <cell r="I732" t="str">
            <v xml:space="preserve">Helena-Chub Lake              </v>
          </cell>
          <cell r="J732">
            <v>-319650.12</v>
          </cell>
        </row>
        <row r="733">
          <cell r="G733">
            <v>90960</v>
          </cell>
          <cell r="H733" t="str">
            <v>Other</v>
          </cell>
          <cell r="I733" t="str">
            <v xml:space="preserve">Helena-Chub MYR Cleanup work  </v>
          </cell>
          <cell r="J733">
            <v>288955.15999999997</v>
          </cell>
        </row>
        <row r="734">
          <cell r="G734">
            <v>90961</v>
          </cell>
          <cell r="H734" t="str">
            <v>Other</v>
          </cell>
          <cell r="I734" t="str">
            <v xml:space="preserve">Chub Lake-Hampton             </v>
          </cell>
          <cell r="J734">
            <v>-90000</v>
          </cell>
        </row>
        <row r="735">
          <cell r="G735">
            <v>90961</v>
          </cell>
          <cell r="H735" t="str">
            <v>Other</v>
          </cell>
          <cell r="I735" t="str">
            <v>Chub-Hampton Underbuild Xcel 6</v>
          </cell>
          <cell r="J735">
            <v>90000</v>
          </cell>
        </row>
        <row r="736">
          <cell r="G736">
            <v>90981</v>
          </cell>
          <cell r="H736" t="str">
            <v>Other</v>
          </cell>
          <cell r="I736" t="str">
            <v xml:space="preserve">NSP Helena Substation (HNA)   </v>
          </cell>
          <cell r="J736">
            <v>-1</v>
          </cell>
        </row>
        <row r="737">
          <cell r="G737" t="str">
            <v>94FR</v>
          </cell>
          <cell r="H737" t="str">
            <v>Other</v>
          </cell>
          <cell r="I737" t="str">
            <v xml:space="preserve">Ld Line Retirement            </v>
          </cell>
          <cell r="J737">
            <v>25920.49</v>
          </cell>
        </row>
        <row r="738">
          <cell r="G738">
            <v>95507</v>
          </cell>
          <cell r="H738" t="str">
            <v>Other</v>
          </cell>
          <cell r="I738" t="str">
            <v xml:space="preserve">Coal System Control Upgrade   </v>
          </cell>
          <cell r="J738">
            <v>-19115.759999999998</v>
          </cell>
        </row>
        <row r="739">
          <cell r="G739">
            <v>97032</v>
          </cell>
          <cell r="H739" t="str">
            <v>Other</v>
          </cell>
          <cell r="I739" t="str">
            <v xml:space="preserve">Unit 2 Boiler Access Door     </v>
          </cell>
          <cell r="J739">
            <v>-4815.0600000000004</v>
          </cell>
        </row>
        <row r="740">
          <cell r="G740">
            <v>99002</v>
          </cell>
          <cell r="H740" t="str">
            <v>Other</v>
          </cell>
          <cell r="I740" t="str">
            <v xml:space="preserve">Unit 1 Chimney Modifications  </v>
          </cell>
          <cell r="J740">
            <v>-51741.91</v>
          </cell>
        </row>
        <row r="741">
          <cell r="G741">
            <v>99003</v>
          </cell>
          <cell r="H741" t="str">
            <v>Other</v>
          </cell>
          <cell r="I741" t="str">
            <v xml:space="preserve">Pul Reject Slope and Nozzle   </v>
          </cell>
          <cell r="J741">
            <v>-10539.57</v>
          </cell>
        </row>
        <row r="742">
          <cell r="G742">
            <v>9999</v>
          </cell>
          <cell r="H742" t="str">
            <v>Other</v>
          </cell>
          <cell r="I742" t="str">
            <v xml:space="preserve">UNASSIGNED WO COSTS           </v>
          </cell>
          <cell r="J742">
            <v>281165.43</v>
          </cell>
        </row>
        <row r="743">
          <cell r="G743" t="str">
            <v>BT7KZ06</v>
          </cell>
          <cell r="H743" t="str">
            <v>Other</v>
          </cell>
          <cell r="I743" t="str">
            <v xml:space="preserve">Hastings-Marshan-Miesville    </v>
          </cell>
          <cell r="J743">
            <v>-33163.72</v>
          </cell>
        </row>
        <row r="744">
          <cell r="G744" t="str">
            <v>REPHQ</v>
          </cell>
          <cell r="H744" t="str">
            <v>Other</v>
          </cell>
          <cell r="I744" t="str">
            <v xml:space="preserve">Retirement Of Eden Prairie-Hq </v>
          </cell>
          <cell r="J744">
            <v>82042.33</v>
          </cell>
        </row>
        <row r="745">
          <cell r="G745" t="str">
            <v>WT0C600</v>
          </cell>
          <cell r="H745" t="str">
            <v>Other</v>
          </cell>
          <cell r="I745" t="str">
            <v xml:space="preserve">Cormorant 115Kv Tap           </v>
          </cell>
          <cell r="J745">
            <v>-205.27</v>
          </cell>
        </row>
        <row r="746">
          <cell r="G746" t="str">
            <v>WT5BI01</v>
          </cell>
          <cell r="H746" t="str">
            <v>Other</v>
          </cell>
          <cell r="I746" t="str">
            <v>Big Stone Ortonville Reconduct</v>
          </cell>
          <cell r="J746">
            <v>-5000</v>
          </cell>
        </row>
        <row r="747">
          <cell r="G747" t="str">
            <v>WT7J911</v>
          </cell>
          <cell r="H747" t="str">
            <v>Other</v>
          </cell>
          <cell r="I747" t="str">
            <v xml:space="preserve">Johnny Cake-Koch 2Nd Cir Add  </v>
          </cell>
          <cell r="J747">
            <v>-15468.75</v>
          </cell>
        </row>
        <row r="748">
          <cell r="G748" t="str">
            <v>WT7J912</v>
          </cell>
          <cell r="H748" t="str">
            <v>Other</v>
          </cell>
          <cell r="I748" t="str">
            <v xml:space="preserve">Fischer-Koch Reconductoring   </v>
          </cell>
          <cell r="J748">
            <v>-350468.74</v>
          </cell>
        </row>
        <row r="749">
          <cell r="G749" t="str">
            <v>WT7KB00</v>
          </cell>
          <cell r="H749" t="str">
            <v>Other</v>
          </cell>
          <cell r="I749" t="str">
            <v xml:space="preserve">Kegan Lake-Lebanon Hills      </v>
          </cell>
          <cell r="J749">
            <v>-65029.16</v>
          </cell>
        </row>
        <row r="750">
          <cell r="G750" t="str">
            <v>WT9G802</v>
          </cell>
          <cell r="H750" t="str">
            <v>Other</v>
          </cell>
          <cell r="I750" t="str">
            <v xml:space="preserve">Hanska-Searles 69Kv Stm Dmg   </v>
          </cell>
          <cell r="J750">
            <v>-29249.37</v>
          </cell>
        </row>
        <row r="751">
          <cell r="G751">
            <v>200259</v>
          </cell>
          <cell r="H751" t="str">
            <v>Regional Transmission</v>
          </cell>
          <cell r="I751" t="str">
            <v>CapX 2020 Fargo  Non-Share Costs</v>
          </cell>
          <cell r="J751">
            <v>15094.57</v>
          </cell>
        </row>
        <row r="752">
          <cell r="G752">
            <v>200727</v>
          </cell>
          <cell r="H752" t="str">
            <v>Regional Transmission</v>
          </cell>
          <cell r="I752" t="str">
            <v>CapX 2020 Monti-Quarry 345kV Line</v>
          </cell>
          <cell r="J752">
            <v>-134233</v>
          </cell>
        </row>
        <row r="753">
          <cell r="G753">
            <v>200728</v>
          </cell>
          <cell r="H753" t="str">
            <v>Regional Transmission</v>
          </cell>
          <cell r="I753" t="str">
            <v>CapX 2020 Quarry-Alex 345kV Line</v>
          </cell>
          <cell r="J753">
            <v>-326023</v>
          </cell>
        </row>
        <row r="754">
          <cell r="G754">
            <v>200729</v>
          </cell>
          <cell r="H754" t="str">
            <v>Regional Transmission</v>
          </cell>
          <cell r="I754" t="str">
            <v>CapX 2020 Alex-ND 345kV Line</v>
          </cell>
          <cell r="J754">
            <v>67723</v>
          </cell>
        </row>
        <row r="755">
          <cell r="G755">
            <v>201006</v>
          </cell>
          <cell r="H755" t="str">
            <v>Regional Transmission</v>
          </cell>
          <cell r="I755" t="str">
            <v>CapX 2020 - Brookings - Franklin to Cedar Mountain 115kV Transmission Line</v>
          </cell>
          <cell r="J755">
            <v>-61808.89</v>
          </cell>
        </row>
        <row r="756">
          <cell r="G756">
            <v>201046</v>
          </cell>
          <cell r="H756" t="str">
            <v>Regional Transmission</v>
          </cell>
          <cell r="I756" t="str">
            <v>CapX2020 - Brookings - SD/MN Border to Lyon County Transmission Line</v>
          </cell>
          <cell r="J756">
            <v>2448824.09</v>
          </cell>
        </row>
        <row r="757">
          <cell r="G757">
            <v>201544</v>
          </cell>
          <cell r="H757" t="str">
            <v>Regional Transmission</v>
          </cell>
          <cell r="I757" t="str">
            <v>CapX2020 - Brookings - Construction Project Management</v>
          </cell>
          <cell r="J757">
            <v>-5493242.9000000004</v>
          </cell>
        </row>
        <row r="758">
          <cell r="G758">
            <v>201964</v>
          </cell>
          <cell r="H758" t="str">
            <v>Regional Transmission</v>
          </cell>
          <cell r="I758" t="str">
            <v>CapX 2020 - Brookings - Underlying System Projects (shared)</v>
          </cell>
          <cell r="J758">
            <v>-3371439.41</v>
          </cell>
        </row>
        <row r="759">
          <cell r="G759">
            <v>202107</v>
          </cell>
          <cell r="H759" t="str">
            <v>Regional Transmission</v>
          </cell>
          <cell r="I759" t="str">
            <v>CapX 2020 - ND Border - Bison 345kV Line</v>
          </cell>
          <cell r="J759">
            <v>-543286</v>
          </cell>
        </row>
        <row r="760">
          <cell r="G760">
            <v>202821</v>
          </cell>
          <cell r="H760" t="str">
            <v>Regional Transmission</v>
          </cell>
          <cell r="I760" t="str">
            <v>CapX2020 - Brookings - Cedar Mountain CIP Lab</v>
          </cell>
          <cell r="J760">
            <v>248496.01</v>
          </cell>
        </row>
        <row r="761">
          <cell r="G761">
            <v>203659</v>
          </cell>
          <cell r="H761" t="str">
            <v>Regional Transmission</v>
          </cell>
          <cell r="I761" t="str">
            <v>Chub Lake - Install RL Switcher</v>
          </cell>
          <cell r="J761">
            <v>7482.67</v>
          </cell>
        </row>
        <row r="762">
          <cell r="G762">
            <v>203660</v>
          </cell>
          <cell r="H762" t="str">
            <v>Regional Transmission</v>
          </cell>
          <cell r="I762" t="str">
            <v>Cedar Mountain - Install RL Switcher</v>
          </cell>
          <cell r="J762">
            <v>752</v>
          </cell>
        </row>
        <row r="763">
          <cell r="G763">
            <v>204193</v>
          </cell>
          <cell r="H763" t="str">
            <v>Regional Transmission</v>
          </cell>
          <cell r="I763" t="str">
            <v>Cedar Mountain Reactor</v>
          </cell>
          <cell r="J763">
            <v>65620.399999999994</v>
          </cell>
        </row>
        <row r="764">
          <cell r="G764">
            <v>68071</v>
          </cell>
          <cell r="H764" t="str">
            <v>Regional Transmission</v>
          </cell>
          <cell r="I764" t="str">
            <v>CapX 2020, Template Agreements</v>
          </cell>
          <cell r="J764">
            <v>60.28</v>
          </cell>
        </row>
        <row r="765">
          <cell r="G765">
            <v>68071</v>
          </cell>
          <cell r="H765" t="str">
            <v>Regional Transmission</v>
          </cell>
          <cell r="I765" t="str">
            <v>CapX 2020, Template Agreements</v>
          </cell>
          <cell r="J765">
            <v>-60.28</v>
          </cell>
        </row>
        <row r="766">
          <cell r="G766">
            <v>68111</v>
          </cell>
          <cell r="H766" t="str">
            <v>Regional Transmission</v>
          </cell>
          <cell r="I766" t="str">
            <v>CapX 2020, O&amp;M organizational</v>
          </cell>
          <cell r="J766">
            <v>320264.61</v>
          </cell>
        </row>
        <row r="767">
          <cell r="G767">
            <v>68111</v>
          </cell>
          <cell r="H767" t="str">
            <v>Regional Transmission</v>
          </cell>
          <cell r="I767" t="str">
            <v>CapX 2020, O&amp;M organizational</v>
          </cell>
          <cell r="J767">
            <v>4690838.6900000004</v>
          </cell>
        </row>
        <row r="768">
          <cell r="G768">
            <v>68121</v>
          </cell>
          <cell r="H768" t="str">
            <v>Regional Transmission</v>
          </cell>
          <cell r="I768" t="str">
            <v>CapX 2020, O&amp;M Organization-Partners Ownership Shares</v>
          </cell>
          <cell r="J768">
            <v>-5011103.3</v>
          </cell>
        </row>
        <row r="769">
          <cell r="G769">
            <v>68151</v>
          </cell>
          <cell r="H769" t="str">
            <v>Regional Transmission</v>
          </cell>
          <cell r="I769" t="str">
            <v>CapX 2020 Brookings-SE Twin Cities 345kV Line-GRE Ownership &amp; Non Shared Co</v>
          </cell>
          <cell r="J769">
            <v>2159134.96</v>
          </cell>
        </row>
        <row r="770">
          <cell r="G770">
            <v>68151</v>
          </cell>
          <cell r="H770" t="str">
            <v>Regional Transmission</v>
          </cell>
          <cell r="I770" t="str">
            <v>CapX 2020 Brookings-SE Twin Cities 345kV Line-GRE Ownership &amp; Non Shared Co</v>
          </cell>
          <cell r="J770">
            <v>-2140237.5699999998</v>
          </cell>
        </row>
        <row r="771">
          <cell r="G771">
            <v>68191</v>
          </cell>
          <cell r="H771" t="str">
            <v>Regional Transmission</v>
          </cell>
          <cell r="I771" t="str">
            <v>CapX 2020-Fargo-St Cloud 345kV Line</v>
          </cell>
          <cell r="J771">
            <v>686132</v>
          </cell>
        </row>
        <row r="772">
          <cell r="G772">
            <v>68191</v>
          </cell>
          <cell r="H772" t="str">
            <v>Regional Transmission</v>
          </cell>
          <cell r="I772" t="str">
            <v>CapX 2020-Fargo-St Cloud 345kV Line</v>
          </cell>
          <cell r="J772">
            <v>-686132</v>
          </cell>
        </row>
        <row r="773">
          <cell r="G773">
            <v>68201</v>
          </cell>
          <cell r="H773" t="str">
            <v>Regional Transmission</v>
          </cell>
          <cell r="I773" t="str">
            <v>CapX 2020-Fargo-St. Cloud  345Kv Ln-Common Cost</v>
          </cell>
          <cell r="J773">
            <v>0.01</v>
          </cell>
        </row>
        <row r="774">
          <cell r="G774">
            <v>68211</v>
          </cell>
          <cell r="H774" t="str">
            <v>Regional Transmission</v>
          </cell>
          <cell r="I774" t="str">
            <v>CapX 2020-Fargo-St Cloud-345kV Line-GRE Ownership &amp; Non Shared Costs</v>
          </cell>
          <cell r="J774">
            <v>-4251352.6500000004</v>
          </cell>
        </row>
        <row r="775">
          <cell r="G775">
            <v>68211</v>
          </cell>
          <cell r="H775" t="str">
            <v>Regional Transmission</v>
          </cell>
          <cell r="I775" t="str">
            <v>CapX 2020-Fargo-St Cloud-345kV Line-GRE Ownership &amp; Non Shared Costs</v>
          </cell>
          <cell r="J775">
            <v>4257924.8</v>
          </cell>
        </row>
        <row r="776">
          <cell r="G776">
            <v>78361</v>
          </cell>
          <cell r="H776" t="str">
            <v>Regional Transmission</v>
          </cell>
          <cell r="I776" t="str">
            <v>CapX2020 - Brookings-Cedar Mountain Substation ( Cancelled)</v>
          </cell>
          <cell r="J776">
            <v>2776</v>
          </cell>
        </row>
        <row r="777">
          <cell r="G777">
            <v>78361</v>
          </cell>
          <cell r="H777" t="str">
            <v>Regional Transmission</v>
          </cell>
          <cell r="I777" t="str">
            <v>CapX2020 - Brookings-Cedar Mountain Substation ( Cancelled)</v>
          </cell>
          <cell r="J777">
            <v>-2776</v>
          </cell>
        </row>
        <row r="778">
          <cell r="G778">
            <v>78381</v>
          </cell>
          <cell r="H778" t="str">
            <v>Regional Transmission</v>
          </cell>
          <cell r="I778" t="str">
            <v>CapX2020 - Brookings-Brookings County Substation (Closed)</v>
          </cell>
          <cell r="J778">
            <v>-966.24</v>
          </cell>
        </row>
        <row r="779">
          <cell r="G779">
            <v>78381</v>
          </cell>
          <cell r="H779" t="str">
            <v>Regional Transmission</v>
          </cell>
          <cell r="I779" t="str">
            <v>CapX2020 - Brookings-Brookings County Substation (Closed)</v>
          </cell>
          <cell r="J779">
            <v>966.24</v>
          </cell>
        </row>
        <row r="780">
          <cell r="G780">
            <v>78391</v>
          </cell>
          <cell r="H780" t="str">
            <v>Regional Transmission</v>
          </cell>
          <cell r="I780" t="str">
            <v>CapX2020 - Brookings - Hazel Creek Substation (Closed)</v>
          </cell>
          <cell r="J780">
            <v>10860.1</v>
          </cell>
        </row>
        <row r="781">
          <cell r="G781">
            <v>78391</v>
          </cell>
          <cell r="H781" t="str">
            <v>Regional Transmission</v>
          </cell>
          <cell r="I781" t="str">
            <v>CapX2020 - Brookings - Hazel Creek Substation (Closed)</v>
          </cell>
          <cell r="J781">
            <v>-10860.1</v>
          </cell>
        </row>
        <row r="782">
          <cell r="G782">
            <v>78421</v>
          </cell>
          <cell r="H782" t="str">
            <v>Regional Transmission</v>
          </cell>
          <cell r="I782" t="str">
            <v>CapX2020 - Brookings - Lake Marion Substation (Cancelled)</v>
          </cell>
          <cell r="J782">
            <v>-1181043.71</v>
          </cell>
        </row>
        <row r="783">
          <cell r="G783">
            <v>78421</v>
          </cell>
          <cell r="H783" t="str">
            <v>Regional Transmission</v>
          </cell>
          <cell r="I783" t="str">
            <v>CapX2020 - Brookings - Lake Marion Substation (Cancelled)</v>
          </cell>
          <cell r="J783">
            <v>1181043.71</v>
          </cell>
        </row>
        <row r="784">
          <cell r="G784">
            <v>78431</v>
          </cell>
          <cell r="H784" t="str">
            <v>Regional Transmission</v>
          </cell>
          <cell r="I784" t="str">
            <v>CapX2020 - Brookings - Helena to Cedar Mountain Transmission Line</v>
          </cell>
          <cell r="J784">
            <v>1422130.19</v>
          </cell>
        </row>
        <row r="785">
          <cell r="G785">
            <v>78441</v>
          </cell>
          <cell r="H785" t="str">
            <v>Regional Transmission</v>
          </cell>
          <cell r="I785" t="str">
            <v>CapX2020 - Brookings - Cedar Mountain to Lyon County Transmission Line</v>
          </cell>
          <cell r="J785">
            <v>255171.18</v>
          </cell>
        </row>
        <row r="786">
          <cell r="G786">
            <v>78451</v>
          </cell>
          <cell r="H786" t="str">
            <v>Regional Transmission</v>
          </cell>
          <cell r="I786" t="str">
            <v>CapX2020 - Brookings - Lyon County to Hazel Creek Transmission Line</v>
          </cell>
          <cell r="J786">
            <v>3799351.23</v>
          </cell>
        </row>
        <row r="787">
          <cell r="G787">
            <v>78461</v>
          </cell>
          <cell r="H787" t="str">
            <v>Regional Transmission</v>
          </cell>
          <cell r="I787" t="str">
            <v>CapX2020 - Brookings - Brookings County to SD/MN Border Transmission Line</v>
          </cell>
          <cell r="J787">
            <v>489350.01</v>
          </cell>
        </row>
        <row r="788">
          <cell r="G788">
            <v>78471</v>
          </cell>
          <cell r="H788" t="str">
            <v>Regional Transmission</v>
          </cell>
          <cell r="I788" t="str">
            <v>CapX2020 - Brookings - Hazel Creek to Minnesota Valley Transmission Line</v>
          </cell>
          <cell r="J788">
            <v>966764.48</v>
          </cell>
        </row>
        <row r="789">
          <cell r="G789">
            <v>78481</v>
          </cell>
          <cell r="H789" t="str">
            <v>Regional Transmission</v>
          </cell>
          <cell r="I789" t="str">
            <v>CapX2020 - Brookings - Hampton to Chub Lake Transmission Line</v>
          </cell>
          <cell r="J789">
            <v>264144.15999999997</v>
          </cell>
        </row>
        <row r="790">
          <cell r="G790">
            <v>78491</v>
          </cell>
          <cell r="H790" t="str">
            <v>Regional Transmission</v>
          </cell>
          <cell r="I790" t="str">
            <v>CapX2020 - Brookings - Chub Lake to Helena Transmission Line</v>
          </cell>
          <cell r="J790">
            <v>-126314.65</v>
          </cell>
        </row>
        <row r="791">
          <cell r="G791">
            <v>200208</v>
          </cell>
          <cell r="H791" t="str">
            <v>Transmission</v>
          </cell>
          <cell r="I791" t="str">
            <v>Jessie Lake 69 kV 3-way manual switch (SS2937)</v>
          </cell>
          <cell r="J791">
            <v>847.11</v>
          </cell>
        </row>
        <row r="792">
          <cell r="G792">
            <v>200209</v>
          </cell>
          <cell r="H792" t="str">
            <v>Transmission</v>
          </cell>
          <cell r="I792" t="str">
            <v>Wirt 69 kV 3-way motor operated switch (SS107)</v>
          </cell>
          <cell r="J792">
            <v>6980.35</v>
          </cell>
        </row>
        <row r="793">
          <cell r="G793">
            <v>200229</v>
          </cell>
          <cell r="H793" t="str">
            <v>Transmission</v>
          </cell>
          <cell r="I793" t="str">
            <v>Ortman to Big Fork 69 kV 20 mi Transmission Line</v>
          </cell>
          <cell r="J793">
            <v>991.16</v>
          </cell>
        </row>
        <row r="794">
          <cell r="G794">
            <v>200243</v>
          </cell>
          <cell r="H794" t="str">
            <v>Transmission</v>
          </cell>
          <cell r="I794" t="str">
            <v>Schuster Lake 41.6kV Line</v>
          </cell>
          <cell r="J794">
            <v>14.96</v>
          </cell>
        </row>
        <row r="795">
          <cell r="G795">
            <v>200264</v>
          </cell>
          <cell r="H795" t="str">
            <v>Transmission</v>
          </cell>
          <cell r="I795" t="str">
            <v>Thompson Lakes - Replace Meter Building</v>
          </cell>
          <cell r="J795">
            <v>49027.82</v>
          </cell>
        </row>
        <row r="796">
          <cell r="G796">
            <v>200264</v>
          </cell>
          <cell r="H796" t="str">
            <v>Transmission</v>
          </cell>
          <cell r="I796" t="str">
            <v>Thompson Lakes - Replace Meter Building</v>
          </cell>
          <cell r="J796">
            <v>-49027.82</v>
          </cell>
        </row>
        <row r="797">
          <cell r="G797">
            <v>200336</v>
          </cell>
          <cell r="H797" t="str">
            <v>Transmission</v>
          </cell>
          <cell r="I797" t="str">
            <v>Bunker Lake - Replace 345kV TR1 &amp; 230kV Bus #1 Relaying</v>
          </cell>
          <cell r="J797">
            <v>112225.81</v>
          </cell>
        </row>
        <row r="798">
          <cell r="G798">
            <v>200336</v>
          </cell>
          <cell r="H798" t="str">
            <v>Transmission</v>
          </cell>
          <cell r="I798" t="str">
            <v>Bunker Lake - Replace 345kV TR1 &amp; 230kV Bus #1 Relaying</v>
          </cell>
          <cell r="J798">
            <v>-112225.81</v>
          </cell>
        </row>
        <row r="799">
          <cell r="G799">
            <v>200373</v>
          </cell>
          <cell r="H799" t="str">
            <v>Transmission</v>
          </cell>
          <cell r="I799" t="str">
            <v>Cromwell City - Upgrade Meter &amp; CT's and Replace Meter Building</v>
          </cell>
          <cell r="J799">
            <v>691.19</v>
          </cell>
        </row>
        <row r="800">
          <cell r="G800">
            <v>200593</v>
          </cell>
          <cell r="H800" t="str">
            <v>Transmission</v>
          </cell>
          <cell r="I800" t="str">
            <v>NO-EW Storm Damage Strs 35-36</v>
          </cell>
          <cell r="J800">
            <v>26106.83</v>
          </cell>
        </row>
        <row r="801">
          <cell r="G801">
            <v>200593</v>
          </cell>
          <cell r="H801" t="str">
            <v>Transmission</v>
          </cell>
          <cell r="I801" t="str">
            <v>NO-EW Storm Damage Strs 35-36</v>
          </cell>
          <cell r="J801">
            <v>-26106.83</v>
          </cell>
        </row>
        <row r="802">
          <cell r="G802">
            <v>200603</v>
          </cell>
          <cell r="H802" t="str">
            <v>Transmission</v>
          </cell>
          <cell r="I802" t="str">
            <v>DC Str #1451 Repair</v>
          </cell>
          <cell r="J802">
            <v>-524728.77</v>
          </cell>
        </row>
        <row r="803">
          <cell r="G803">
            <v>200603</v>
          </cell>
          <cell r="H803" t="str">
            <v>Transmission</v>
          </cell>
          <cell r="I803" t="str">
            <v>DC Str #1451 Repair</v>
          </cell>
          <cell r="J803">
            <v>524728.77</v>
          </cell>
        </row>
        <row r="804">
          <cell r="G804">
            <v>200628</v>
          </cell>
          <cell r="H804" t="str">
            <v>Transmission</v>
          </cell>
          <cell r="I804" t="str">
            <v>Savanna to Cedar Valley 115kV Line (7 mi)</v>
          </cell>
          <cell r="J804">
            <v>-35521.01</v>
          </cell>
        </row>
        <row r="805">
          <cell r="G805">
            <v>200630</v>
          </cell>
          <cell r="H805" t="str">
            <v>Transmission</v>
          </cell>
          <cell r="I805" t="str">
            <v>Cromwell Breaker Addition</v>
          </cell>
          <cell r="J805">
            <v>15528.37</v>
          </cell>
        </row>
        <row r="806">
          <cell r="G806">
            <v>200783</v>
          </cell>
          <cell r="H806" t="str">
            <v>Transmission</v>
          </cell>
          <cell r="I806" t="str">
            <v>HWY 30 Switch Site - Replace MOD's and RTU</v>
          </cell>
          <cell r="J806">
            <v>83566.13</v>
          </cell>
        </row>
        <row r="807">
          <cell r="G807">
            <v>200783</v>
          </cell>
          <cell r="H807" t="str">
            <v>Transmission</v>
          </cell>
          <cell r="I807" t="str">
            <v>HWY 30 Switch Site - Replace MOD's and RTU</v>
          </cell>
          <cell r="J807">
            <v>-83566.13</v>
          </cell>
        </row>
        <row r="808">
          <cell r="G808">
            <v>200962</v>
          </cell>
          <cell r="H808" t="str">
            <v>Transmission</v>
          </cell>
          <cell r="I808" t="str">
            <v>G667 - Geronimo Wind - 3-way Switch and Grading Structures</v>
          </cell>
          <cell r="J808">
            <v>178977.42</v>
          </cell>
        </row>
        <row r="809">
          <cell r="G809">
            <v>201126</v>
          </cell>
          <cell r="H809" t="str">
            <v>Transmission</v>
          </cell>
          <cell r="I809" t="str">
            <v>Ramsey-Grand Forks (80 mi.) 230 kV Rebuild - Str. 89-145 (3)</v>
          </cell>
          <cell r="J809">
            <v>4561.07</v>
          </cell>
        </row>
        <row r="810">
          <cell r="G810">
            <v>201128</v>
          </cell>
          <cell r="H810" t="str">
            <v>Transmission</v>
          </cell>
          <cell r="I810" t="str">
            <v>Ramsey-Grand Forks (80 mi.) 230 kV Rebuild - Str. 227-307 (2)</v>
          </cell>
          <cell r="J810">
            <v>15545.19</v>
          </cell>
        </row>
        <row r="811">
          <cell r="G811">
            <v>201264</v>
          </cell>
          <cell r="H811" t="str">
            <v>Transmission</v>
          </cell>
          <cell r="I811" t="str">
            <v>Bergen Lake - Replace Meter</v>
          </cell>
          <cell r="J811">
            <v>10536.67</v>
          </cell>
        </row>
        <row r="812">
          <cell r="G812">
            <v>201264</v>
          </cell>
          <cell r="H812" t="str">
            <v>Transmission</v>
          </cell>
          <cell r="I812" t="str">
            <v>Bergen Lake - Replace Meter</v>
          </cell>
          <cell r="J812">
            <v>-10536.67</v>
          </cell>
        </row>
        <row r="813">
          <cell r="G813">
            <v>201304</v>
          </cell>
          <cell r="H813" t="str">
            <v>Transmission</v>
          </cell>
          <cell r="I813" t="str">
            <v>PRX Line - Tree Easement Reclamation</v>
          </cell>
          <cell r="J813">
            <v>-491048.71</v>
          </cell>
        </row>
        <row r="814">
          <cell r="G814">
            <v>201304</v>
          </cell>
          <cell r="H814" t="str">
            <v>Transmission</v>
          </cell>
          <cell r="I814" t="str">
            <v>PRX Line - Tree Easement Reclamation</v>
          </cell>
          <cell r="J814">
            <v>491048.71</v>
          </cell>
        </row>
        <row r="815">
          <cell r="G815">
            <v>201327</v>
          </cell>
          <cell r="H815" t="str">
            <v>Transmission</v>
          </cell>
          <cell r="I815" t="str">
            <v>Prior Lake Distribution Replace Failed CT/PT's</v>
          </cell>
          <cell r="J815">
            <v>-5355.46</v>
          </cell>
        </row>
        <row r="816">
          <cell r="G816">
            <v>201327</v>
          </cell>
          <cell r="H816" t="str">
            <v>Transmission</v>
          </cell>
          <cell r="I816" t="str">
            <v>Prior Lake Distribution Replace Failed CT/PT's</v>
          </cell>
          <cell r="J816">
            <v>5355.46</v>
          </cell>
        </row>
        <row r="817">
          <cell r="G817">
            <v>201719</v>
          </cell>
          <cell r="H817" t="str">
            <v>Transmission</v>
          </cell>
          <cell r="I817" t="str">
            <v>New Market to Veseli 115kV Double Circuit (6 mi)</v>
          </cell>
          <cell r="J817">
            <v>10263.27</v>
          </cell>
        </row>
        <row r="818">
          <cell r="G818">
            <v>201722</v>
          </cell>
          <cell r="H818" t="str">
            <v>Transmission</v>
          </cell>
          <cell r="I818" t="str">
            <v>FE-RJ LINE REPLACE STR 321(BOTH POLES)</v>
          </cell>
          <cell r="J818">
            <v>1665.21</v>
          </cell>
        </row>
        <row r="819">
          <cell r="G819">
            <v>201722</v>
          </cell>
          <cell r="H819" t="str">
            <v>Transmission</v>
          </cell>
          <cell r="I819" t="str">
            <v>FE-RJ LINE REPLACE STR 321(BOTH POLES)</v>
          </cell>
          <cell r="J819">
            <v>-1665.21</v>
          </cell>
        </row>
        <row r="820">
          <cell r="G820">
            <v>201723</v>
          </cell>
          <cell r="H820" t="str">
            <v>Transmission</v>
          </cell>
          <cell r="I820" t="str">
            <v>TL Line Move STR 346X Stub Pole and Anchors</v>
          </cell>
          <cell r="J820">
            <v>2729.87</v>
          </cell>
        </row>
        <row r="821">
          <cell r="G821">
            <v>201723</v>
          </cell>
          <cell r="H821" t="str">
            <v>Transmission</v>
          </cell>
          <cell r="I821" t="str">
            <v>TL Line Move STR 346X Stub Pole and Anchors</v>
          </cell>
          <cell r="J821">
            <v>-2729.87</v>
          </cell>
        </row>
        <row r="822">
          <cell r="G822">
            <v>201730</v>
          </cell>
          <cell r="H822" t="str">
            <v>Transmission</v>
          </cell>
          <cell r="I822" t="str">
            <v>S061 High Pass Filter #1 Replacement (BNC)</v>
          </cell>
          <cell r="J822">
            <v>143831.26</v>
          </cell>
        </row>
        <row r="823">
          <cell r="G823">
            <v>201731</v>
          </cell>
          <cell r="H823" t="str">
            <v>Transmission</v>
          </cell>
          <cell r="I823" t="str">
            <v>S061 Band Pass Filter #1 Replacement (BNC)</v>
          </cell>
          <cell r="J823">
            <v>271883.86</v>
          </cell>
        </row>
        <row r="824">
          <cell r="G824">
            <v>201758</v>
          </cell>
          <cell r="H824" t="str">
            <v>Transmission</v>
          </cell>
          <cell r="I824" t="str">
            <v>Millwood - Upgrade Metering CT's and Meter</v>
          </cell>
          <cell r="J824">
            <v>-15537.59</v>
          </cell>
        </row>
        <row r="825">
          <cell r="G825">
            <v>201758</v>
          </cell>
          <cell r="H825" t="str">
            <v>Transmission</v>
          </cell>
          <cell r="I825" t="str">
            <v>Millwood - Upgrade Metering CT's and Meter</v>
          </cell>
          <cell r="J825">
            <v>15537.59</v>
          </cell>
        </row>
        <row r="826">
          <cell r="G826">
            <v>202003</v>
          </cell>
          <cell r="H826" t="str">
            <v>Transmission</v>
          </cell>
          <cell r="I826" t="str">
            <v>Cleary Lake 3-Way MOD FLB 115kV Sw.</v>
          </cell>
          <cell r="J826">
            <v>12028.98</v>
          </cell>
        </row>
        <row r="827">
          <cell r="G827">
            <v>202004</v>
          </cell>
          <cell r="H827" t="str">
            <v>Transmission</v>
          </cell>
          <cell r="I827" t="str">
            <v>Cleary Lake Relocate 2-Way 69kV Sw. &amp; Add MODs</v>
          </cell>
          <cell r="J827">
            <v>37313.42</v>
          </cell>
        </row>
        <row r="828">
          <cell r="G828">
            <v>202006</v>
          </cell>
          <cell r="H828" t="str">
            <v>Transmission</v>
          </cell>
          <cell r="I828" t="str">
            <v>Prior Lake Jct - Credit River Jct Rebuild to 115kV Spec's (3.5 mi.)</v>
          </cell>
          <cell r="J828">
            <v>39274.620000000003</v>
          </cell>
        </row>
        <row r="829">
          <cell r="G829">
            <v>202007</v>
          </cell>
          <cell r="H829" t="str">
            <v>Transmission</v>
          </cell>
          <cell r="I829" t="str">
            <v>Re-terminate SW-CV at Veseli</v>
          </cell>
          <cell r="J829">
            <v>9956.8799999999992</v>
          </cell>
        </row>
        <row r="830">
          <cell r="G830">
            <v>202028</v>
          </cell>
          <cell r="H830" t="str">
            <v>Transmission</v>
          </cell>
          <cell r="I830" t="str">
            <v>Sebeka TW-SET Line Realignment</v>
          </cell>
          <cell r="J830">
            <v>14992.03</v>
          </cell>
        </row>
        <row r="831">
          <cell r="G831">
            <v>202102</v>
          </cell>
          <cell r="H831" t="str">
            <v>Transmission</v>
          </cell>
          <cell r="I831" t="str">
            <v>Savanna-Gowan Dist. 115kV Line (9mi single circuit)</v>
          </cell>
          <cell r="J831">
            <v>-6426.48</v>
          </cell>
        </row>
        <row r="832">
          <cell r="G832">
            <v>202117</v>
          </cell>
          <cell r="H832" t="str">
            <v>Transmission</v>
          </cell>
          <cell r="I832" t="str">
            <v>EO Line - Tree Easement Reclamation</v>
          </cell>
          <cell r="J832">
            <v>535703.02</v>
          </cell>
        </row>
        <row r="833">
          <cell r="G833">
            <v>202118</v>
          </cell>
          <cell r="H833" t="str">
            <v>Transmission</v>
          </cell>
          <cell r="I833" t="str">
            <v>CDX Line - Tree Easement Reclamation</v>
          </cell>
          <cell r="J833">
            <v>16025.97</v>
          </cell>
        </row>
        <row r="834">
          <cell r="G834">
            <v>202279</v>
          </cell>
          <cell r="H834" t="str">
            <v>Transmission</v>
          </cell>
          <cell r="I834" t="str">
            <v>Dakota Heights OPGW</v>
          </cell>
          <cell r="J834">
            <v>4629.08</v>
          </cell>
        </row>
        <row r="835">
          <cell r="G835">
            <v>202344</v>
          </cell>
          <cell r="H835" t="str">
            <v>Transmission</v>
          </cell>
          <cell r="I835" t="str">
            <v>Dickinson HVDC Refurbishment</v>
          </cell>
          <cell r="J835">
            <v>9542371.4399999995</v>
          </cell>
        </row>
        <row r="836">
          <cell r="G836">
            <v>202345</v>
          </cell>
          <cell r="H836" t="str">
            <v>Transmission</v>
          </cell>
          <cell r="I836" t="str">
            <v>Coal Creek HVDC Refurbishment</v>
          </cell>
          <cell r="J836">
            <v>9768100.2699999996</v>
          </cell>
        </row>
        <row r="837">
          <cell r="G837">
            <v>202378</v>
          </cell>
          <cell r="H837" t="str">
            <v>Transmission</v>
          </cell>
          <cell r="I837" t="str">
            <v>Miltona - 115-41.6kV Spare Transformer</v>
          </cell>
          <cell r="J837">
            <v>6662.9</v>
          </cell>
        </row>
        <row r="838">
          <cell r="G838">
            <v>202418</v>
          </cell>
          <cell r="H838" t="str">
            <v>Transmission</v>
          </cell>
          <cell r="I838" t="str">
            <v>Elrosa Switch Upgrade 69 kV 1200A, MOD's, FLB</v>
          </cell>
          <cell r="J838">
            <v>2493.1</v>
          </cell>
        </row>
        <row r="839">
          <cell r="G839">
            <v>202430</v>
          </cell>
          <cell r="H839" t="str">
            <v>Transmission</v>
          </cell>
          <cell r="I839" t="str">
            <v>Watkins Tap Retermination</v>
          </cell>
          <cell r="J839">
            <v>-286.76</v>
          </cell>
        </row>
        <row r="840">
          <cell r="G840">
            <v>202439</v>
          </cell>
          <cell r="H840" t="str">
            <v>Transmission</v>
          </cell>
          <cell r="I840" t="str">
            <v>Cromwell Sub Communications Facilities</v>
          </cell>
          <cell r="J840">
            <v>4.5</v>
          </cell>
        </row>
        <row r="841">
          <cell r="G841">
            <v>202441</v>
          </cell>
          <cell r="H841" t="str">
            <v>Transmission</v>
          </cell>
          <cell r="I841" t="str">
            <v>Wirt Meter Building Replacement</v>
          </cell>
          <cell r="J841">
            <v>2483.02</v>
          </cell>
        </row>
        <row r="842">
          <cell r="G842">
            <v>202444</v>
          </cell>
          <cell r="H842" t="str">
            <v>Transmission</v>
          </cell>
          <cell r="I842" t="str">
            <v>Roseville Switch SS195 - Install new 69kV 1200A, FLB w/ MOD's</v>
          </cell>
          <cell r="J842">
            <v>2972.33</v>
          </cell>
        </row>
        <row r="843">
          <cell r="G843">
            <v>202448</v>
          </cell>
          <cell r="H843" t="str">
            <v>Transmission</v>
          </cell>
          <cell r="I843" t="str">
            <v>Coal Creek HVDC Valvehall Lighting Replacement</v>
          </cell>
          <cell r="J843">
            <v>21661.98</v>
          </cell>
        </row>
        <row r="844">
          <cell r="G844">
            <v>202452</v>
          </cell>
          <cell r="H844" t="str">
            <v>Transmission</v>
          </cell>
          <cell r="I844" t="str">
            <v>Hubbard - Convert 115kV Badoura Ln Rlyg from DCB to DCUB &amp; add TT</v>
          </cell>
          <cell r="J844">
            <v>883.01</v>
          </cell>
        </row>
        <row r="845">
          <cell r="G845">
            <v>202455</v>
          </cell>
          <cell r="H845" t="str">
            <v>Transmission</v>
          </cell>
          <cell r="I845" t="str">
            <v>Cambridge Industrial sub - replace meters, CTs and remove cap banks</v>
          </cell>
          <cell r="J845">
            <v>182.74</v>
          </cell>
        </row>
        <row r="846">
          <cell r="G846">
            <v>202456</v>
          </cell>
          <cell r="H846" t="str">
            <v>Transmission</v>
          </cell>
          <cell r="I846" t="str">
            <v>Gunn Dist. Substation - Replace CT's &amp; PT's</v>
          </cell>
          <cell r="J846">
            <v>-10231.94</v>
          </cell>
        </row>
        <row r="847">
          <cell r="G847">
            <v>202456</v>
          </cell>
          <cell r="H847" t="str">
            <v>Transmission</v>
          </cell>
          <cell r="I847" t="str">
            <v>Gunn Dist. Substation - Replace CT's &amp; PT's</v>
          </cell>
          <cell r="J847">
            <v>10231.94</v>
          </cell>
        </row>
        <row r="848">
          <cell r="G848">
            <v>202487</v>
          </cell>
          <cell r="H848" t="str">
            <v>Transmission</v>
          </cell>
          <cell r="I848" t="str">
            <v>Cromwell Distribution 115 kV Conversion Project</v>
          </cell>
          <cell r="J848">
            <v>710.28</v>
          </cell>
        </row>
        <row r="849">
          <cell r="G849">
            <v>202497</v>
          </cell>
          <cell r="H849" t="str">
            <v>Transmission</v>
          </cell>
          <cell r="I849" t="str">
            <v>Yankee Doodle Bus-Tie 115 kV Breaker</v>
          </cell>
          <cell r="J849">
            <v>110297.14</v>
          </cell>
        </row>
        <row r="850">
          <cell r="G850">
            <v>202498</v>
          </cell>
          <cell r="H850" t="str">
            <v>Transmission</v>
          </cell>
          <cell r="I850" t="str">
            <v>Quarry-West St. Cloud 115 kV line (2 mi)</v>
          </cell>
          <cell r="J850">
            <v>374655.06</v>
          </cell>
        </row>
        <row r="851">
          <cell r="G851">
            <v>202510</v>
          </cell>
          <cell r="H851" t="str">
            <v>Transmission</v>
          </cell>
          <cell r="I851" t="str">
            <v>MP Strs 30, 31 &amp; 43 Storm Damage</v>
          </cell>
          <cell r="J851">
            <v>13433.66</v>
          </cell>
        </row>
        <row r="852">
          <cell r="G852">
            <v>202512</v>
          </cell>
          <cell r="H852" t="str">
            <v>Transmission</v>
          </cell>
          <cell r="I852" t="str">
            <v>AG-BK Strs 177-198, 271, 306-313 &amp; 328 Storm Damage</v>
          </cell>
          <cell r="J852">
            <v>157263.51999999999</v>
          </cell>
        </row>
        <row r="853">
          <cell r="G853">
            <v>202513</v>
          </cell>
          <cell r="H853" t="str">
            <v>Transmission</v>
          </cell>
          <cell r="I853" t="str">
            <v>AG-AF Strs 127-130 Storm Damage</v>
          </cell>
          <cell r="J853">
            <v>17532.53</v>
          </cell>
        </row>
        <row r="854">
          <cell r="G854">
            <v>202514</v>
          </cell>
          <cell r="H854" t="str">
            <v>Transmission</v>
          </cell>
          <cell r="I854" t="str">
            <v>AG-AA Strs 39-40, 58-65, 77-81, 118 &amp;  134-135 Storm Damage</v>
          </cell>
          <cell r="J854">
            <v>67998.55</v>
          </cell>
        </row>
        <row r="855">
          <cell r="G855">
            <v>202516</v>
          </cell>
          <cell r="H855" t="str">
            <v>Transmission</v>
          </cell>
          <cell r="I855" t="str">
            <v>AG-FAT Strs 49 &amp; 62 Storm Damage</v>
          </cell>
          <cell r="J855">
            <v>14902.06</v>
          </cell>
        </row>
        <row r="856">
          <cell r="G856">
            <v>202523</v>
          </cell>
          <cell r="H856" t="str">
            <v>Transmission</v>
          </cell>
          <cell r="I856" t="str">
            <v>AG-MB Conductor Replacement Storm Damage</v>
          </cell>
          <cell r="J856">
            <v>-1982.37</v>
          </cell>
        </row>
        <row r="857">
          <cell r="G857">
            <v>202549</v>
          </cell>
          <cell r="H857" t="str">
            <v>Transmission</v>
          </cell>
          <cell r="I857" t="str">
            <v>Big Sandy 69kV Tap Line (3 mi)</v>
          </cell>
          <cell r="J857">
            <v>1489749.84</v>
          </cell>
        </row>
        <row r="858">
          <cell r="G858">
            <v>202647</v>
          </cell>
          <cell r="H858" t="str">
            <v>Transmission</v>
          </cell>
          <cell r="I858" t="str">
            <v>Willmar Asset Exchange</v>
          </cell>
          <cell r="J858">
            <v>35191.67</v>
          </cell>
        </row>
        <row r="859">
          <cell r="G859">
            <v>202680</v>
          </cell>
          <cell r="H859" t="str">
            <v>Transmission</v>
          </cell>
          <cell r="I859" t="str">
            <v>St. Stephen Metering/Telecom</v>
          </cell>
          <cell r="J859">
            <v>42868.28</v>
          </cell>
        </row>
        <row r="860">
          <cell r="G860">
            <v>20281</v>
          </cell>
          <cell r="H860" t="str">
            <v>Transmission</v>
          </cell>
          <cell r="I860" t="str">
            <v>G405 Generation Interconnection</v>
          </cell>
          <cell r="J860">
            <v>-5570.75</v>
          </cell>
        </row>
        <row r="861">
          <cell r="G861">
            <v>202920</v>
          </cell>
          <cell r="H861" t="str">
            <v>Transmission</v>
          </cell>
          <cell r="I861" t="str">
            <v>Lawndale to Bass Lake - Rebuild to 115 kV (2mi.)</v>
          </cell>
          <cell r="J861">
            <v>53473.56</v>
          </cell>
        </row>
        <row r="862">
          <cell r="G862">
            <v>202931</v>
          </cell>
          <cell r="H862" t="str">
            <v>Transmission</v>
          </cell>
          <cell r="I862" t="str">
            <v>Kerkhoven - Replace 115kV EP Node Meter with SEL-735</v>
          </cell>
          <cell r="J862">
            <v>623.71</v>
          </cell>
        </row>
        <row r="863">
          <cell r="G863">
            <v>202941</v>
          </cell>
          <cell r="H863" t="str">
            <v>Transmission</v>
          </cell>
          <cell r="I863" t="str">
            <v>Blackberry 115/69 kV Transformer Replacement</v>
          </cell>
          <cell r="J863">
            <v>14448.53</v>
          </cell>
        </row>
        <row r="864">
          <cell r="G864">
            <v>202971</v>
          </cell>
          <cell r="H864" t="str">
            <v>Transmission</v>
          </cell>
          <cell r="I864" t="str">
            <v>IM-HS(X) - Hubbard to Straight River 115 kV transmission line (6.9 mi)</v>
          </cell>
          <cell r="J864">
            <v>2523318.9700000002</v>
          </cell>
        </row>
        <row r="865">
          <cell r="G865">
            <v>202972</v>
          </cell>
          <cell r="H865" t="str">
            <v>Transmission</v>
          </cell>
          <cell r="I865" t="str">
            <v>Fish Trap Pumping Station 115 kV transmission Line (15.9 mi)</v>
          </cell>
          <cell r="J865">
            <v>-326113.09000000003</v>
          </cell>
        </row>
        <row r="866">
          <cell r="G866">
            <v>202973</v>
          </cell>
          <cell r="H866" t="str">
            <v>Transmission</v>
          </cell>
          <cell r="I866" t="str">
            <v>Cedar Lake Pumping Station 115kV Tap Line (4.2 mi)</v>
          </cell>
          <cell r="J866">
            <v>-226903.82</v>
          </cell>
        </row>
        <row r="867">
          <cell r="G867">
            <v>202974</v>
          </cell>
          <cell r="H867" t="str">
            <v>Transmission</v>
          </cell>
          <cell r="I867" t="str">
            <v>Stockade 115kV Line (6 Mi)</v>
          </cell>
          <cell r="J867">
            <v>-117654.05</v>
          </cell>
        </row>
        <row r="868">
          <cell r="G868">
            <v>202975</v>
          </cell>
          <cell r="H868" t="str">
            <v>Transmission</v>
          </cell>
          <cell r="I868" t="str">
            <v>Dickinson (S062) - 345 kV Breaker Fail/Bus Differential Replacement</v>
          </cell>
          <cell r="J868">
            <v>5676.29</v>
          </cell>
        </row>
        <row r="869">
          <cell r="G869">
            <v>202979</v>
          </cell>
          <cell r="H869" t="str">
            <v>Transmission</v>
          </cell>
          <cell r="I869" t="str">
            <v>FE-WB REPLACE STRUCTURES-STORM</v>
          </cell>
          <cell r="J869">
            <v>736.13</v>
          </cell>
        </row>
        <row r="870">
          <cell r="G870">
            <v>202980</v>
          </cell>
          <cell r="H870" t="str">
            <v>Transmission</v>
          </cell>
          <cell r="I870" t="str">
            <v>BE-DM REPLACE STR 221 STORM</v>
          </cell>
          <cell r="J870">
            <v>183.44</v>
          </cell>
        </row>
        <row r="871">
          <cell r="G871">
            <v>202983</v>
          </cell>
          <cell r="H871" t="str">
            <v>Transmission</v>
          </cell>
          <cell r="I871" t="str">
            <v>BE-WCT REPLACE STR 28 STORM</v>
          </cell>
          <cell r="J871">
            <v>5001.38</v>
          </cell>
        </row>
        <row r="872">
          <cell r="G872">
            <v>202984</v>
          </cell>
          <cell r="H872" t="str">
            <v>Transmission</v>
          </cell>
          <cell r="I872" t="str">
            <v>FE-DJ REPLACE STR 147 STORM</v>
          </cell>
          <cell r="J872">
            <v>9644.44</v>
          </cell>
        </row>
        <row r="873">
          <cell r="G873">
            <v>202990</v>
          </cell>
          <cell r="H873" t="str">
            <v>Transmission</v>
          </cell>
          <cell r="I873" t="str">
            <v>VX Line Replace Structure 436</v>
          </cell>
          <cell r="J873">
            <v>271920.13</v>
          </cell>
        </row>
        <row r="874">
          <cell r="G874">
            <v>203004</v>
          </cell>
          <cell r="H874" t="str">
            <v>Transmission</v>
          </cell>
          <cell r="I874" t="str">
            <v>Sebeka Sub Rebuild Metering/Telecom</v>
          </cell>
          <cell r="J874">
            <v>102741.75</v>
          </cell>
        </row>
        <row r="875">
          <cell r="G875">
            <v>203006</v>
          </cell>
          <cell r="H875" t="str">
            <v>Transmission</v>
          </cell>
          <cell r="I875" t="str">
            <v>West Union 3 Way 69kV 1200A FLB Manual Switch</v>
          </cell>
          <cell r="J875">
            <v>24732.080000000002</v>
          </cell>
        </row>
        <row r="876">
          <cell r="G876">
            <v>203007</v>
          </cell>
          <cell r="H876" t="str">
            <v>Transmission</v>
          </cell>
          <cell r="I876" t="str">
            <v>Cormorant Jct SS2813 115 kV Switch Replacement</v>
          </cell>
          <cell r="J876">
            <v>-3740.34</v>
          </cell>
        </row>
        <row r="877">
          <cell r="G877">
            <v>203027</v>
          </cell>
          <cell r="H877" t="str">
            <v>Transmission</v>
          </cell>
          <cell r="I877" t="str">
            <v>Liberty - Replace Both Transmission Tie Meters</v>
          </cell>
          <cell r="J877">
            <v>72.36</v>
          </cell>
        </row>
        <row r="878">
          <cell r="G878">
            <v>203029</v>
          </cell>
          <cell r="H878" t="str">
            <v>Transmission</v>
          </cell>
          <cell r="I878" t="str">
            <v>Victor - Replace Both Transmission Tie Meters</v>
          </cell>
          <cell r="J878">
            <v>92.53</v>
          </cell>
        </row>
        <row r="879">
          <cell r="G879">
            <v>203031</v>
          </cell>
          <cell r="H879" t="str">
            <v>Transmission</v>
          </cell>
          <cell r="I879" t="str">
            <v>Heron Lake Relay and Breaker 830 replacement</v>
          </cell>
          <cell r="J879">
            <v>10206.709999999999</v>
          </cell>
        </row>
        <row r="880">
          <cell r="G880">
            <v>203032</v>
          </cell>
          <cell r="H880" t="str">
            <v>Transmission</v>
          </cell>
          <cell r="I880" t="str">
            <v>Marsh Lake RTU Replacement</v>
          </cell>
          <cell r="J880">
            <v>1869.98</v>
          </cell>
        </row>
        <row r="881">
          <cell r="G881">
            <v>203033</v>
          </cell>
          <cell r="H881" t="str">
            <v>Transmission</v>
          </cell>
          <cell r="I881" t="str">
            <v>Kerkhoven RTU Replacement</v>
          </cell>
          <cell r="J881">
            <v>6523.92</v>
          </cell>
        </row>
        <row r="882">
          <cell r="G882">
            <v>203034</v>
          </cell>
          <cell r="H882" t="str">
            <v>Transmission</v>
          </cell>
          <cell r="I882" t="str">
            <v>Dickinson 115kV RTU Replacement</v>
          </cell>
          <cell r="J882">
            <v>18657.09</v>
          </cell>
        </row>
        <row r="883">
          <cell r="G883">
            <v>203035</v>
          </cell>
          <cell r="H883" t="str">
            <v>Transmission</v>
          </cell>
          <cell r="I883" t="str">
            <v>Elk River #6 Rebuild</v>
          </cell>
          <cell r="J883">
            <v>5909.72</v>
          </cell>
        </row>
        <row r="884">
          <cell r="G884">
            <v>203053</v>
          </cell>
          <cell r="H884" t="str">
            <v>Transmission</v>
          </cell>
          <cell r="I884" t="str">
            <v>Long Lake Sub - Add Deadend &amp; Breaker</v>
          </cell>
          <cell r="J884">
            <v>130855.16</v>
          </cell>
        </row>
        <row r="885">
          <cell r="G885">
            <v>203059</v>
          </cell>
          <cell r="H885" t="str">
            <v>Transmission</v>
          </cell>
          <cell r="I885" t="str">
            <v>Elko- Upgrade CT's and Meter</v>
          </cell>
          <cell r="J885">
            <v>25298.17</v>
          </cell>
        </row>
        <row r="886">
          <cell r="G886">
            <v>203060</v>
          </cell>
          <cell r="H886" t="str">
            <v>Transmission</v>
          </cell>
          <cell r="I886" t="str">
            <v>Prior Lake Dist - Upgrade South Bank CT's and 2 Meters</v>
          </cell>
          <cell r="J886">
            <v>325.82</v>
          </cell>
        </row>
        <row r="887">
          <cell r="G887">
            <v>203064</v>
          </cell>
          <cell r="H887" t="str">
            <v>Transmission</v>
          </cell>
          <cell r="I887" t="str">
            <v>Coal Creek - Replace HVDC Servers</v>
          </cell>
          <cell r="J887">
            <v>12093.73</v>
          </cell>
        </row>
        <row r="888">
          <cell r="G888">
            <v>203065</v>
          </cell>
          <cell r="H888" t="str">
            <v>Transmission</v>
          </cell>
          <cell r="I888" t="str">
            <v>Dickinson - Replace HVDC Servers</v>
          </cell>
          <cell r="J888">
            <v>2897.06</v>
          </cell>
        </row>
        <row r="889">
          <cell r="G889">
            <v>203080</v>
          </cell>
          <cell r="H889" t="str">
            <v>Transmission</v>
          </cell>
          <cell r="I889" t="str">
            <v>Riverview 345/115/69 kV Substation</v>
          </cell>
          <cell r="J889">
            <v>477413.65</v>
          </cell>
        </row>
        <row r="890">
          <cell r="G890">
            <v>203081</v>
          </cell>
          <cell r="H890" t="str">
            <v>Transmission</v>
          </cell>
          <cell r="I890" t="str">
            <v>Benton County - Replace Bus Diff 1, 2, 3, TR13, Add Sec Diff TR9&amp;TR10, Add Pri Diff TR5&amp;TR6</v>
          </cell>
          <cell r="J890">
            <v>13543.1</v>
          </cell>
        </row>
        <row r="891">
          <cell r="G891">
            <v>203082</v>
          </cell>
          <cell r="H891" t="str">
            <v>Transmission</v>
          </cell>
          <cell r="I891" t="str">
            <v>Hader 69 kV 3-Way Switch Replacement</v>
          </cell>
          <cell r="J891">
            <v>-24308.42</v>
          </cell>
        </row>
        <row r="892">
          <cell r="G892">
            <v>203083</v>
          </cell>
          <cell r="H892" t="str">
            <v>Transmission</v>
          </cell>
          <cell r="I892" t="str">
            <v>Waconia 3 Way 69kV 1200A Manual Switch</v>
          </cell>
          <cell r="J892">
            <v>62164.05</v>
          </cell>
        </row>
        <row r="893">
          <cell r="G893">
            <v>203092</v>
          </cell>
          <cell r="H893" t="str">
            <v>Transmission</v>
          </cell>
          <cell r="I893" t="str">
            <v>Cedar Lake Pump Station 3-Way 115kV FLB MOD Switch</v>
          </cell>
          <cell r="J893">
            <v>11501.36</v>
          </cell>
        </row>
        <row r="894">
          <cell r="G894">
            <v>203093</v>
          </cell>
          <cell r="H894" t="str">
            <v>Transmission</v>
          </cell>
          <cell r="I894" t="str">
            <v>Stockade 115kV FLB Tap Switch w/ MOD's</v>
          </cell>
          <cell r="J894">
            <v>28900.41</v>
          </cell>
        </row>
        <row r="895">
          <cell r="G895">
            <v>203107</v>
          </cell>
          <cell r="H895" t="str">
            <v>Transmission</v>
          </cell>
          <cell r="I895" t="str">
            <v>St. Boni - GSU Line Relocation</v>
          </cell>
          <cell r="J895">
            <v>12471.85</v>
          </cell>
        </row>
        <row r="896">
          <cell r="G896">
            <v>203108</v>
          </cell>
          <cell r="H896" t="str">
            <v>Transmission</v>
          </cell>
          <cell r="I896" t="str">
            <v>St. Boni - MV-CC North Line Relocation</v>
          </cell>
          <cell r="J896">
            <v>20673.830000000002</v>
          </cell>
        </row>
        <row r="897">
          <cell r="G897">
            <v>203109</v>
          </cell>
          <cell r="H897" t="str">
            <v>Transmission</v>
          </cell>
          <cell r="I897" t="str">
            <v>St. Boni - MV-CC South Line Relocation</v>
          </cell>
          <cell r="J897">
            <v>72303.429999999993</v>
          </cell>
        </row>
        <row r="898">
          <cell r="G898">
            <v>203110</v>
          </cell>
          <cell r="H898" t="str">
            <v>Transmission</v>
          </cell>
          <cell r="I898" t="str">
            <v>St. Boni - MC-SN Line Relocation</v>
          </cell>
          <cell r="J898">
            <v>24644.48</v>
          </cell>
        </row>
        <row r="899">
          <cell r="G899">
            <v>203115</v>
          </cell>
          <cell r="H899" t="str">
            <v>Transmission</v>
          </cell>
          <cell r="I899" t="str">
            <v>Motley 3 Way 115kV 1200A Manual Switch</v>
          </cell>
          <cell r="J899">
            <v>6231.76</v>
          </cell>
        </row>
        <row r="900">
          <cell r="G900">
            <v>203122</v>
          </cell>
          <cell r="H900" t="str">
            <v>Transmission</v>
          </cell>
          <cell r="I900" t="str">
            <v>Miesville DA-MIT Tap Realignment</v>
          </cell>
          <cell r="J900">
            <v>3318.66</v>
          </cell>
        </row>
        <row r="901">
          <cell r="G901">
            <v>203123</v>
          </cell>
          <cell r="H901" t="str">
            <v>Transmission</v>
          </cell>
          <cell r="I901" t="str">
            <v>Miesville Meter Replacement</v>
          </cell>
          <cell r="J901">
            <v>2750.93</v>
          </cell>
        </row>
        <row r="902">
          <cell r="G902">
            <v>203125</v>
          </cell>
          <cell r="H902" t="str">
            <v>Transmission</v>
          </cell>
          <cell r="I902" t="str">
            <v>Mantrap Metering and Telecom 115kV Sub Conversion</v>
          </cell>
          <cell r="J902">
            <v>465.71</v>
          </cell>
        </row>
        <row r="903">
          <cell r="G903">
            <v>203126</v>
          </cell>
          <cell r="H903" t="str">
            <v>Transmission</v>
          </cell>
          <cell r="I903" t="str">
            <v>Potato Lake Meter/Telecom 115kV Sub Conversion</v>
          </cell>
          <cell r="J903">
            <v>400.84</v>
          </cell>
        </row>
        <row r="904">
          <cell r="G904">
            <v>203129</v>
          </cell>
          <cell r="H904" t="str">
            <v>Transmission</v>
          </cell>
          <cell r="I904" t="str">
            <v>Mantrap Cap Bank Retirement</v>
          </cell>
          <cell r="J904">
            <v>146.44999999999999</v>
          </cell>
        </row>
        <row r="905">
          <cell r="G905">
            <v>203139</v>
          </cell>
          <cell r="H905" t="str">
            <v>Transmission</v>
          </cell>
          <cell r="I905" t="str">
            <v>Hubbard 115 kV Substation Modifications</v>
          </cell>
          <cell r="J905">
            <v>395348.63</v>
          </cell>
        </row>
        <row r="906">
          <cell r="G906">
            <v>203141</v>
          </cell>
          <cell r="H906" t="str">
            <v>Transmission</v>
          </cell>
          <cell r="I906" t="str">
            <v>FE-RJ 69kV Line Galloping Mitigation</v>
          </cell>
          <cell r="J906">
            <v>570429.76</v>
          </cell>
        </row>
        <row r="907">
          <cell r="G907">
            <v>203142</v>
          </cell>
          <cell r="H907" t="str">
            <v>Transmission</v>
          </cell>
          <cell r="I907" t="str">
            <v>VX 500 kV Line - Tower Modeling &amp; Fixes</v>
          </cell>
          <cell r="J907">
            <v>231649.93</v>
          </cell>
        </row>
        <row r="908">
          <cell r="G908">
            <v>203151</v>
          </cell>
          <cell r="H908" t="str">
            <v>Transmission</v>
          </cell>
          <cell r="I908" t="str">
            <v>Tyrone Dist Sub Meter/Telecom</v>
          </cell>
          <cell r="J908">
            <v>21038.82</v>
          </cell>
        </row>
        <row r="909">
          <cell r="G909">
            <v>203162</v>
          </cell>
          <cell r="H909" t="str">
            <v>Transmission</v>
          </cell>
          <cell r="I909" t="str">
            <v>Sherman Dist Sub - Replace Damaged CT/PT</v>
          </cell>
          <cell r="J909">
            <v>3103.37</v>
          </cell>
        </row>
        <row r="910">
          <cell r="G910">
            <v>203163</v>
          </cell>
          <cell r="H910" t="str">
            <v>Transmission</v>
          </cell>
          <cell r="I910" t="str">
            <v>SW-DM Replace Strs 109-111</v>
          </cell>
          <cell r="J910">
            <v>3905.66</v>
          </cell>
        </row>
        <row r="911">
          <cell r="G911">
            <v>203164</v>
          </cell>
          <cell r="H911" t="str">
            <v>Transmission</v>
          </cell>
          <cell r="I911" t="str">
            <v>NO-WT Replace Strs 4-10</v>
          </cell>
          <cell r="J911">
            <v>22584.91</v>
          </cell>
        </row>
        <row r="912">
          <cell r="G912">
            <v>203182</v>
          </cell>
          <cell r="H912" t="str">
            <v>Transmission</v>
          </cell>
          <cell r="I912" t="str">
            <v>Miloma - Replace CT's and Meter</v>
          </cell>
          <cell r="J912">
            <v>486.88</v>
          </cell>
        </row>
        <row r="913">
          <cell r="G913">
            <v>203210</v>
          </cell>
          <cell r="H913" t="str">
            <v>Transmission</v>
          </cell>
          <cell r="I913" t="str">
            <v>Dickinson - Install 345kV Line CCVT's</v>
          </cell>
          <cell r="J913">
            <v>-441.24</v>
          </cell>
        </row>
        <row r="914">
          <cell r="G914">
            <v>203212</v>
          </cell>
          <cell r="H914" t="str">
            <v>Transmission</v>
          </cell>
          <cell r="I914" t="str">
            <v>Gorton Dist Sub - 3 Way 41.6kV 600A FLB Manual Tap Switch</v>
          </cell>
          <cell r="J914">
            <v>110538.64</v>
          </cell>
        </row>
        <row r="915">
          <cell r="G915">
            <v>203213</v>
          </cell>
          <cell r="H915" t="str">
            <v>Transmission</v>
          </cell>
          <cell r="I915" t="str">
            <v>Gorton Dist Sub - Metering/Telecom</v>
          </cell>
          <cell r="J915">
            <v>21977.74</v>
          </cell>
        </row>
        <row r="916">
          <cell r="G916">
            <v>203303</v>
          </cell>
          <cell r="H916" t="str">
            <v>Transmission</v>
          </cell>
          <cell r="I916" t="str">
            <v>Stanton - Replace 230kV Basin Line Tie Meter &amp; Cables</v>
          </cell>
          <cell r="J916">
            <v>2896.54</v>
          </cell>
        </row>
        <row r="917">
          <cell r="G917">
            <v>203348</v>
          </cell>
          <cell r="H917" t="str">
            <v>Transmission</v>
          </cell>
          <cell r="I917" t="str">
            <v>Glendale-Scott Co.-Carver Co. Pri Relaying and PLC Equipment</v>
          </cell>
          <cell r="J917">
            <v>9840.2199999999993</v>
          </cell>
        </row>
        <row r="918">
          <cell r="G918">
            <v>203365</v>
          </cell>
          <cell r="H918" t="str">
            <v>Transmission</v>
          </cell>
          <cell r="I918" t="str">
            <v>Moose Lake Muni North Sub - Replace CT's, PT's and Meters</v>
          </cell>
          <cell r="J918">
            <v>2373.46</v>
          </cell>
        </row>
        <row r="919">
          <cell r="G919">
            <v>203366</v>
          </cell>
          <cell r="H919" t="str">
            <v>Transmission</v>
          </cell>
          <cell r="I919" t="str">
            <v>BE-WCT Re-route</v>
          </cell>
          <cell r="J919">
            <v>259544.17</v>
          </cell>
        </row>
        <row r="920">
          <cell r="G920">
            <v>203388</v>
          </cell>
          <cell r="H920" t="str">
            <v>Transmission</v>
          </cell>
          <cell r="I920" t="str">
            <v>CDX Structure #157 - Tower Analysis for Verizon</v>
          </cell>
          <cell r="J920">
            <v>1237.95</v>
          </cell>
        </row>
        <row r="921">
          <cell r="G921">
            <v>203428</v>
          </cell>
          <cell r="H921" t="str">
            <v>Transmission</v>
          </cell>
          <cell r="I921" t="str">
            <v>Big Sandy Meter Project</v>
          </cell>
          <cell r="J921">
            <v>55276.58</v>
          </cell>
        </row>
        <row r="922">
          <cell r="G922">
            <v>203460</v>
          </cell>
          <cell r="H922" t="str">
            <v>Transmission</v>
          </cell>
          <cell r="I922" t="str">
            <v>AG-MB replace Strs 77S, 88N, 104S and 155E</v>
          </cell>
          <cell r="J922">
            <v>13404.93</v>
          </cell>
        </row>
        <row r="923">
          <cell r="G923">
            <v>203471</v>
          </cell>
          <cell r="H923" t="str">
            <v>Transmission</v>
          </cell>
          <cell r="I923" t="str">
            <v>Stanton 230 kV Switch Replacement - Phase 1</v>
          </cell>
          <cell r="J923">
            <v>965.17</v>
          </cell>
        </row>
        <row r="924">
          <cell r="G924">
            <v>203472</v>
          </cell>
          <cell r="H924" t="str">
            <v>Transmission</v>
          </cell>
          <cell r="I924" t="str">
            <v>Blueberry 115/34.5 kV Substation</v>
          </cell>
          <cell r="J924">
            <v>-84920.23</v>
          </cell>
        </row>
        <row r="925">
          <cell r="G925">
            <v>203474</v>
          </cell>
          <cell r="H925" t="str">
            <v>Transmission</v>
          </cell>
          <cell r="I925" t="str">
            <v>Balta - Replace Jumpers</v>
          </cell>
          <cell r="J925">
            <v>-607.19000000000005</v>
          </cell>
        </row>
        <row r="926">
          <cell r="G926">
            <v>203475</v>
          </cell>
          <cell r="H926" t="str">
            <v>Transmission</v>
          </cell>
          <cell r="I926" t="str">
            <v>Cedar Island - Replace CCVT and 115 kV Switches C3 and A3</v>
          </cell>
          <cell r="J926">
            <v>3022.49</v>
          </cell>
        </row>
        <row r="927">
          <cell r="G927">
            <v>203485</v>
          </cell>
          <cell r="H927" t="str">
            <v>Transmission</v>
          </cell>
          <cell r="I927" t="str">
            <v>RL Line - 3 Way 69kV 1200A FLB Switch w/ MOD's</v>
          </cell>
          <cell r="J927">
            <v>41457.32</v>
          </cell>
        </row>
        <row r="928">
          <cell r="G928">
            <v>203549</v>
          </cell>
          <cell r="H928" t="str">
            <v>Transmission</v>
          </cell>
          <cell r="I928" t="str">
            <v>Stanton Battery Bank Replacement</v>
          </cell>
          <cell r="J928">
            <v>636.79999999999995</v>
          </cell>
        </row>
        <row r="929">
          <cell r="G929">
            <v>203554</v>
          </cell>
          <cell r="H929" t="str">
            <v>Transmission</v>
          </cell>
          <cell r="I929" t="str">
            <v>Two Inlets to Potato Lake 115kV transmission line (7.5 mi)</v>
          </cell>
          <cell r="J929">
            <v>225615.63</v>
          </cell>
        </row>
        <row r="930">
          <cell r="G930">
            <v>203555</v>
          </cell>
          <cell r="H930" t="str">
            <v>Transmission</v>
          </cell>
          <cell r="I930" t="str">
            <v>Bull Moose Tap 115 kV line (2.4 mi)</v>
          </cell>
          <cell r="J930">
            <v>210462.02</v>
          </cell>
        </row>
        <row r="931">
          <cell r="G931">
            <v>203556</v>
          </cell>
          <cell r="H931" t="str">
            <v>Transmission</v>
          </cell>
          <cell r="I931" t="str">
            <v>Palisade Pumping Station Tap 115 kV line (13 mi)</v>
          </cell>
          <cell r="J931">
            <v>379723.46</v>
          </cell>
        </row>
        <row r="932">
          <cell r="G932">
            <v>203561</v>
          </cell>
          <cell r="H932" t="str">
            <v>Transmission</v>
          </cell>
          <cell r="I932" t="str">
            <v>MV-AB - Erosion Remediation Near Str. 136</v>
          </cell>
          <cell r="J932">
            <v>-630.55999999999995</v>
          </cell>
        </row>
        <row r="933">
          <cell r="G933">
            <v>203562</v>
          </cell>
          <cell r="H933" t="str">
            <v>Transmission</v>
          </cell>
          <cell r="I933" t="str">
            <v>St. Stephen 3 Way 115kV 2000A FLB Tap Switch w/ MOD's</v>
          </cell>
          <cell r="J933">
            <v>3718.4</v>
          </cell>
        </row>
        <row r="934">
          <cell r="G934">
            <v>203563</v>
          </cell>
          <cell r="H934" t="str">
            <v>Transmission</v>
          </cell>
          <cell r="I934" t="str">
            <v>Sunburg Replace Meter Building and Meter</v>
          </cell>
          <cell r="J934">
            <v>583.42999999999995</v>
          </cell>
        </row>
        <row r="935">
          <cell r="G935">
            <v>203606</v>
          </cell>
          <cell r="H935" t="str">
            <v>Transmission</v>
          </cell>
          <cell r="I935" t="str">
            <v>IM-SB - Straight River to Blueberry 115 kV transmission line (7.1 mi)</v>
          </cell>
          <cell r="J935">
            <v>-226516.23</v>
          </cell>
        </row>
        <row r="936">
          <cell r="G936">
            <v>203607</v>
          </cell>
          <cell r="H936" t="str">
            <v>Transmission</v>
          </cell>
          <cell r="I936" t="str">
            <v>TW-RET - Blueberry to Red Eye 115 kV transmission line (8.5 mi)</v>
          </cell>
          <cell r="J936">
            <v>-385130.7</v>
          </cell>
        </row>
        <row r="937">
          <cell r="G937">
            <v>203620</v>
          </cell>
          <cell r="H937" t="str">
            <v>Transmission</v>
          </cell>
          <cell r="I937" t="str">
            <v>Chandler Replace Meters, add CTs and move PTs</v>
          </cell>
          <cell r="J937">
            <v>575.15</v>
          </cell>
        </row>
        <row r="938">
          <cell r="G938">
            <v>203626</v>
          </cell>
          <cell r="H938" t="str">
            <v>Transmission</v>
          </cell>
          <cell r="I938" t="str">
            <v>Evenson Meter Building Replacement</v>
          </cell>
          <cell r="J938">
            <v>4910.24</v>
          </cell>
        </row>
        <row r="939">
          <cell r="G939">
            <v>203628</v>
          </cell>
          <cell r="H939" t="str">
            <v>Transmission</v>
          </cell>
          <cell r="I939" t="str">
            <v>Deer River (S021) - Remove existing receiver and line tuner</v>
          </cell>
          <cell r="J939">
            <v>28444.1</v>
          </cell>
        </row>
        <row r="940">
          <cell r="G940">
            <v>203631</v>
          </cell>
          <cell r="H940" t="str">
            <v>Transmission</v>
          </cell>
          <cell r="I940" t="str">
            <v>Bixby Meter Replacement</v>
          </cell>
          <cell r="J940">
            <v>95.59</v>
          </cell>
        </row>
        <row r="941">
          <cell r="G941">
            <v>203633</v>
          </cell>
          <cell r="H941" t="str">
            <v>Transmission</v>
          </cell>
          <cell r="I941" t="str">
            <v>Fish Trap 3 way 115kV 1200A FLB Switch w/ MOD's</v>
          </cell>
          <cell r="J941">
            <v>16966.919999999998</v>
          </cell>
        </row>
        <row r="942">
          <cell r="G942">
            <v>203642</v>
          </cell>
          <cell r="H942" t="str">
            <v>Transmission</v>
          </cell>
          <cell r="I942" t="str">
            <v>Adrian Robinson Battery Bank Replacement</v>
          </cell>
          <cell r="J942">
            <v>700.38</v>
          </cell>
        </row>
        <row r="943">
          <cell r="G943">
            <v>203643</v>
          </cell>
          <cell r="H943" t="str">
            <v>Transmission</v>
          </cell>
          <cell r="I943" t="str">
            <v>Pleasant Valley - 345kV Byron Line Phase Swap</v>
          </cell>
          <cell r="J943">
            <v>-417.47</v>
          </cell>
        </row>
        <row r="944">
          <cell r="G944">
            <v>203644</v>
          </cell>
          <cell r="H944" t="str">
            <v>Transmission</v>
          </cell>
          <cell r="I944" t="str">
            <v>Crow River - Replace 69kV Breaker 4M61</v>
          </cell>
          <cell r="J944">
            <v>14884.41</v>
          </cell>
        </row>
        <row r="945">
          <cell r="G945">
            <v>203646</v>
          </cell>
          <cell r="H945" t="str">
            <v>Transmission</v>
          </cell>
          <cell r="I945" t="str">
            <v>Rice River Breaker Station</v>
          </cell>
          <cell r="J945">
            <v>80533.570000000007</v>
          </cell>
        </row>
        <row r="946">
          <cell r="G946">
            <v>203647</v>
          </cell>
          <cell r="H946" t="str">
            <v>Transmission</v>
          </cell>
          <cell r="I946" t="str">
            <v>Brewster - Replace 2 Load Interrupters on Switches 22QAM1 &amp; 22QAM2</v>
          </cell>
          <cell r="J946">
            <v>-229.63</v>
          </cell>
        </row>
        <row r="947">
          <cell r="G947">
            <v>203658</v>
          </cell>
          <cell r="H947" t="str">
            <v>Transmission</v>
          </cell>
          <cell r="I947" t="str">
            <v>Framnas Replace Meter and CTs</v>
          </cell>
          <cell r="J947">
            <v>157.84</v>
          </cell>
        </row>
        <row r="948">
          <cell r="G948">
            <v>203721</v>
          </cell>
          <cell r="H948" t="str">
            <v>Transmission</v>
          </cell>
          <cell r="I948" t="str">
            <v>Worthington Meter Replacement</v>
          </cell>
          <cell r="J948">
            <v>6423.17</v>
          </cell>
        </row>
        <row r="949">
          <cell r="G949">
            <v>203723</v>
          </cell>
          <cell r="H949" t="str">
            <v>Transmission</v>
          </cell>
          <cell r="I949" t="str">
            <v>Dora Meter Replacement</v>
          </cell>
          <cell r="J949">
            <v>10.220000000000001</v>
          </cell>
        </row>
        <row r="950">
          <cell r="G950">
            <v>203724</v>
          </cell>
          <cell r="H950" t="str">
            <v>Transmission</v>
          </cell>
          <cell r="I950" t="str">
            <v>North Perham Junction (SS3066) - Replace 426 Switch</v>
          </cell>
          <cell r="J950">
            <v>-80.66</v>
          </cell>
        </row>
        <row r="951">
          <cell r="G951">
            <v>203731</v>
          </cell>
          <cell r="H951" t="str">
            <v>Transmission</v>
          </cell>
          <cell r="I951" t="str">
            <v>Amnicon sub - replace meter, CTs and remove cap bank</v>
          </cell>
          <cell r="J951">
            <v>336.22</v>
          </cell>
        </row>
        <row r="952">
          <cell r="G952">
            <v>203734</v>
          </cell>
          <cell r="H952" t="str">
            <v>Transmission</v>
          </cell>
          <cell r="I952" t="str">
            <v>Spirit Lake sub - replace meter and CTs/PTs</v>
          </cell>
          <cell r="J952">
            <v>570.03</v>
          </cell>
        </row>
        <row r="953">
          <cell r="G953">
            <v>203744</v>
          </cell>
          <cell r="H953" t="str">
            <v>Transmission</v>
          </cell>
          <cell r="I953" t="str">
            <v>Stanton 230 kV Switch Replacement - Phase 2</v>
          </cell>
          <cell r="J953">
            <v>1803.51</v>
          </cell>
        </row>
        <row r="954">
          <cell r="G954">
            <v>203745</v>
          </cell>
          <cell r="H954" t="str">
            <v>Transmission</v>
          </cell>
          <cell r="I954" t="str">
            <v>North Branch Dist Sub - Replace Meters and CTs/PTs</v>
          </cell>
          <cell r="J954">
            <v>19167.27</v>
          </cell>
        </row>
        <row r="955">
          <cell r="G955">
            <v>203748</v>
          </cell>
          <cell r="H955" t="str">
            <v>Transmission</v>
          </cell>
          <cell r="I955" t="str">
            <v>Lake Sarah Tap NO-LST 69kV Galloping Study &amp; Mitigation (6.39 miles)</v>
          </cell>
          <cell r="J955">
            <v>28995.09</v>
          </cell>
        </row>
        <row r="956">
          <cell r="G956">
            <v>203758</v>
          </cell>
          <cell r="H956" t="str">
            <v>Transmission</v>
          </cell>
          <cell r="I956" t="str">
            <v>Kenyon Meter, CTs and Jct Box</v>
          </cell>
          <cell r="J956">
            <v>102.81</v>
          </cell>
        </row>
        <row r="957">
          <cell r="G957">
            <v>203759</v>
          </cell>
          <cell r="H957" t="str">
            <v>Transmission</v>
          </cell>
          <cell r="I957" t="str">
            <v>Wing River - Replace Verndale Pri &amp; Sec line relaying</v>
          </cell>
          <cell r="J957">
            <v>35324.32</v>
          </cell>
        </row>
        <row r="958">
          <cell r="G958">
            <v>203764</v>
          </cell>
          <cell r="H958" t="str">
            <v>Transmission</v>
          </cell>
          <cell r="I958" t="str">
            <v>Faribault Meter Replacement and RTU Removal</v>
          </cell>
          <cell r="J958">
            <v>3082.14</v>
          </cell>
        </row>
        <row r="959">
          <cell r="G959">
            <v>203765</v>
          </cell>
          <cell r="H959" t="str">
            <v>Transmission</v>
          </cell>
          <cell r="I959" t="str">
            <v>Ritter Park Meter Replacement</v>
          </cell>
          <cell r="J959">
            <v>3454.84</v>
          </cell>
        </row>
        <row r="960">
          <cell r="G960">
            <v>203766</v>
          </cell>
          <cell r="H960" t="str">
            <v>Transmission</v>
          </cell>
          <cell r="I960" t="str">
            <v>Gunn Meter Replacement</v>
          </cell>
          <cell r="J960">
            <v>3516.03</v>
          </cell>
        </row>
        <row r="961">
          <cell r="G961">
            <v>203767</v>
          </cell>
          <cell r="H961" t="str">
            <v>Transmission</v>
          </cell>
          <cell r="I961" t="str">
            <v>Frazer Bay Meter Replacement</v>
          </cell>
          <cell r="J961">
            <v>5209.8900000000003</v>
          </cell>
        </row>
        <row r="962">
          <cell r="G962">
            <v>203768</v>
          </cell>
          <cell r="H962" t="str">
            <v>Transmission</v>
          </cell>
          <cell r="I962" t="str">
            <v>Fox Lake Tap (SS201) - Replace MOD's &amp; RTU on C373, C374 &amp; C375</v>
          </cell>
          <cell r="J962">
            <v>3090.95</v>
          </cell>
        </row>
        <row r="963">
          <cell r="G963">
            <v>203769</v>
          </cell>
          <cell r="H963" t="str">
            <v>Transmission</v>
          </cell>
          <cell r="I963" t="str">
            <v>Enterprise Tap (SS184) - Replace MOD's &amp; RTU on C178, C179 &amp; C180</v>
          </cell>
          <cell r="J963">
            <v>2507.9</v>
          </cell>
        </row>
        <row r="964">
          <cell r="G964">
            <v>203770</v>
          </cell>
          <cell r="H964" t="str">
            <v>Transmission</v>
          </cell>
          <cell r="I964" t="str">
            <v>Colonial Hills Tap (SS173) - Replace MOD's on C485 &amp; C487</v>
          </cell>
          <cell r="J964">
            <v>428.76</v>
          </cell>
        </row>
        <row r="965">
          <cell r="G965">
            <v>203772</v>
          </cell>
          <cell r="H965" t="str">
            <v>Transmission</v>
          </cell>
          <cell r="I965" t="str">
            <v>SL Line - Str 80 Relocation</v>
          </cell>
          <cell r="J965">
            <v>12547.62</v>
          </cell>
        </row>
        <row r="966">
          <cell r="G966">
            <v>203773</v>
          </cell>
          <cell r="H966" t="str">
            <v>Transmission</v>
          </cell>
          <cell r="I966" t="str">
            <v>Rush Lake (S137) - Replace 41.6kV bkr 525</v>
          </cell>
          <cell r="J966">
            <v>23685.32</v>
          </cell>
        </row>
        <row r="967">
          <cell r="G967">
            <v>203774</v>
          </cell>
          <cell r="H967" t="str">
            <v>Transmission</v>
          </cell>
          <cell r="I967" t="str">
            <v>Lafayette - Add 69kV 3 way FLB MOD Switch</v>
          </cell>
          <cell r="J967">
            <v>50458.09</v>
          </cell>
        </row>
        <row r="968">
          <cell r="G968">
            <v>203775</v>
          </cell>
          <cell r="H968" t="str">
            <v>Transmission</v>
          </cell>
          <cell r="I968" t="str">
            <v>Crow Lake - Add 69kV 3 way FLB MOD Switch</v>
          </cell>
          <cell r="J968">
            <v>36387.33</v>
          </cell>
        </row>
        <row r="969">
          <cell r="G969">
            <v>203776</v>
          </cell>
          <cell r="H969" t="str">
            <v>Transmission</v>
          </cell>
          <cell r="I969" t="str">
            <v>Coal Creek (S061) 125 VDC Chargers and Disconnects</v>
          </cell>
          <cell r="J969">
            <v>5439.05</v>
          </cell>
        </row>
        <row r="970">
          <cell r="G970">
            <v>203777</v>
          </cell>
          <cell r="H970" t="str">
            <v>Transmission</v>
          </cell>
          <cell r="I970" t="str">
            <v>Lakeville Meter Replacement</v>
          </cell>
          <cell r="J970">
            <v>-3</v>
          </cell>
        </row>
        <row r="971">
          <cell r="G971">
            <v>203778</v>
          </cell>
          <cell r="H971" t="str">
            <v>Transmission</v>
          </cell>
          <cell r="I971" t="str">
            <v>Vermillion River Meter Replacement</v>
          </cell>
          <cell r="J971">
            <v>-3</v>
          </cell>
        </row>
        <row r="972">
          <cell r="G972">
            <v>203779</v>
          </cell>
          <cell r="H972" t="str">
            <v>Transmission</v>
          </cell>
          <cell r="I972" t="str">
            <v>Empire Meter Replacement</v>
          </cell>
          <cell r="J972">
            <v>-4</v>
          </cell>
        </row>
        <row r="973">
          <cell r="G973">
            <v>203780</v>
          </cell>
          <cell r="H973" t="str">
            <v>Transmission</v>
          </cell>
          <cell r="I973" t="str">
            <v>Burnsville - Replace Johnny Cake Pri &amp; Sec line relaying</v>
          </cell>
          <cell r="J973">
            <v>59494.73</v>
          </cell>
        </row>
        <row r="974">
          <cell r="G974">
            <v>203781</v>
          </cell>
          <cell r="H974" t="str">
            <v>Transmission</v>
          </cell>
          <cell r="I974" t="str">
            <v>Johnny Cake - Replace Burnsville Pri &amp; Sec line relaying</v>
          </cell>
          <cell r="J974">
            <v>42333.91</v>
          </cell>
        </row>
        <row r="975">
          <cell r="G975">
            <v>203784</v>
          </cell>
          <cell r="H975" t="str">
            <v>Transmission</v>
          </cell>
          <cell r="I975" t="str">
            <v>Benson RTU Replacement</v>
          </cell>
          <cell r="J975">
            <v>9129.57</v>
          </cell>
        </row>
        <row r="976">
          <cell r="G976">
            <v>203801</v>
          </cell>
          <cell r="H976" t="str">
            <v>Transmission</v>
          </cell>
          <cell r="I976" t="str">
            <v>Watkins Replace Meter Building and Meter</v>
          </cell>
          <cell r="J976">
            <v>3059.62</v>
          </cell>
        </row>
        <row r="977">
          <cell r="G977">
            <v>203802</v>
          </cell>
          <cell r="H977" t="str">
            <v>Transmission</v>
          </cell>
          <cell r="I977" t="str">
            <v>Inman - Replace 230kV Henning Transfer Trip Receiver</v>
          </cell>
          <cell r="J977">
            <v>199.29</v>
          </cell>
        </row>
        <row r="978">
          <cell r="G978">
            <v>203805</v>
          </cell>
          <cell r="H978" t="str">
            <v>Transmission</v>
          </cell>
          <cell r="I978" t="str">
            <v>Crow River (S073) - Replace 69kV Bkrs &amp; Relaying &amp; RTU</v>
          </cell>
          <cell r="J978">
            <v>63870.2</v>
          </cell>
        </row>
        <row r="979">
          <cell r="G979">
            <v>20381</v>
          </cell>
          <cell r="H979" t="str">
            <v>Transmission</v>
          </cell>
          <cell r="I979" t="str">
            <v>Blaine-Soderville Rebuild (10.96 miles)</v>
          </cell>
          <cell r="J979">
            <v>-3695.85</v>
          </cell>
        </row>
        <row r="980">
          <cell r="G980">
            <v>203813</v>
          </cell>
          <cell r="H980" t="str">
            <v>Transmission</v>
          </cell>
          <cell r="I980" t="str">
            <v>Castle Rock Meter Replacement</v>
          </cell>
          <cell r="J980">
            <v>546.41</v>
          </cell>
        </row>
        <row r="981">
          <cell r="G981">
            <v>203814</v>
          </cell>
          <cell r="H981" t="str">
            <v>Transmission</v>
          </cell>
          <cell r="I981" t="str">
            <v>Byllesby Meter Replacement</v>
          </cell>
          <cell r="J981">
            <v>215.07</v>
          </cell>
        </row>
        <row r="982">
          <cell r="G982">
            <v>203847</v>
          </cell>
          <cell r="H982" t="str">
            <v>Transmission</v>
          </cell>
          <cell r="I982" t="str">
            <v>Ramsey (S033) - 33XA1 Switch Replacement</v>
          </cell>
          <cell r="J982">
            <v>17117.150000000001</v>
          </cell>
        </row>
        <row r="983">
          <cell r="G983">
            <v>203924</v>
          </cell>
          <cell r="H983" t="str">
            <v>Transmission</v>
          </cell>
          <cell r="I983" t="str">
            <v>St. James 69kV Tap Line (1 Span)</v>
          </cell>
          <cell r="J983">
            <v>5581.5</v>
          </cell>
        </row>
        <row r="984">
          <cell r="G984">
            <v>203925</v>
          </cell>
          <cell r="H984" t="str">
            <v>Transmission</v>
          </cell>
          <cell r="I984" t="str">
            <v>St. James Metering &amp; Telecom</v>
          </cell>
          <cell r="J984">
            <v>4425.47</v>
          </cell>
        </row>
        <row r="985">
          <cell r="G985">
            <v>203950</v>
          </cell>
          <cell r="H985" t="str">
            <v>Transmission</v>
          </cell>
          <cell r="I985" t="str">
            <v>Brandon Road Meter Replacement</v>
          </cell>
          <cell r="J985">
            <v>6531.5</v>
          </cell>
        </row>
        <row r="986">
          <cell r="G986">
            <v>203951</v>
          </cell>
          <cell r="H986" t="str">
            <v>Transmission</v>
          </cell>
          <cell r="I986" t="str">
            <v>Cascade Meter Replacement</v>
          </cell>
          <cell r="J986">
            <v>-1.1200000000000001</v>
          </cell>
        </row>
        <row r="987">
          <cell r="G987">
            <v>203952</v>
          </cell>
          <cell r="H987" t="str">
            <v>Transmission</v>
          </cell>
          <cell r="I987" t="str">
            <v>Gowan Enbridge Meter Replacement</v>
          </cell>
          <cell r="J987">
            <v>3684.53</v>
          </cell>
        </row>
        <row r="988">
          <cell r="G988">
            <v>203953</v>
          </cell>
          <cell r="H988" t="str">
            <v>Transmission</v>
          </cell>
          <cell r="I988" t="str">
            <v>Gowan LCP Meter Replacement</v>
          </cell>
          <cell r="J988">
            <v>6497.3</v>
          </cell>
        </row>
        <row r="989">
          <cell r="G989">
            <v>203954</v>
          </cell>
          <cell r="H989" t="str">
            <v>Transmission</v>
          </cell>
          <cell r="I989" t="str">
            <v>Waldo Meter Replacement</v>
          </cell>
          <cell r="J989">
            <v>12899.25</v>
          </cell>
        </row>
        <row r="990">
          <cell r="G990">
            <v>203955</v>
          </cell>
          <cell r="H990" t="str">
            <v>Transmission</v>
          </cell>
          <cell r="I990" t="str">
            <v>Pilot Knob (S087) - Replace 69kV Breaker 4P45</v>
          </cell>
          <cell r="J990">
            <v>3509.98</v>
          </cell>
        </row>
        <row r="991">
          <cell r="G991">
            <v>203958</v>
          </cell>
          <cell r="H991" t="str">
            <v>Transmission</v>
          </cell>
          <cell r="I991" t="str">
            <v>VP Line - Structure Reimbursement</v>
          </cell>
          <cell r="J991">
            <v>11167.46</v>
          </cell>
        </row>
        <row r="992">
          <cell r="G992">
            <v>203971</v>
          </cell>
          <cell r="H992" t="str">
            <v>Transmission</v>
          </cell>
          <cell r="I992" t="str">
            <v>Lake Mary - Remove RTU and Replace Meter</v>
          </cell>
          <cell r="J992">
            <v>12870.81</v>
          </cell>
        </row>
        <row r="993">
          <cell r="G993">
            <v>203989</v>
          </cell>
          <cell r="H993" t="str">
            <v>Transmission</v>
          </cell>
          <cell r="I993" t="str">
            <v>Kingston Replace Meter</v>
          </cell>
          <cell r="J993">
            <v>154.35</v>
          </cell>
        </row>
        <row r="994">
          <cell r="G994">
            <v>203990</v>
          </cell>
          <cell r="H994" t="str">
            <v>Transmission</v>
          </cell>
          <cell r="I994" t="str">
            <v>Roseville Replace Meter</v>
          </cell>
          <cell r="J994">
            <v>488.93</v>
          </cell>
        </row>
        <row r="995">
          <cell r="G995">
            <v>203991</v>
          </cell>
          <cell r="H995" t="str">
            <v>Transmission</v>
          </cell>
          <cell r="I995" t="str">
            <v>Dassel Replace Meter and Remove RTU</v>
          </cell>
          <cell r="J995">
            <v>50.59</v>
          </cell>
        </row>
        <row r="996">
          <cell r="G996">
            <v>204018</v>
          </cell>
          <cell r="H996" t="str">
            <v>Transmission</v>
          </cell>
          <cell r="I996" t="str">
            <v>Paynesville Replace Meter and Remove RTU</v>
          </cell>
          <cell r="J996">
            <v>47.18</v>
          </cell>
        </row>
        <row r="997">
          <cell r="G997">
            <v>204023</v>
          </cell>
          <cell r="H997" t="str">
            <v>Transmission</v>
          </cell>
          <cell r="I997" t="str">
            <v>FE-FD 69 kV Line Galloping Mitigation</v>
          </cell>
          <cell r="J997">
            <v>37696.6</v>
          </cell>
        </row>
        <row r="998">
          <cell r="G998">
            <v>204024</v>
          </cell>
          <cell r="H998" t="str">
            <v>Transmission</v>
          </cell>
          <cell r="I998" t="str">
            <v>FE-DJ 69 kV Line Galloping Mitigation</v>
          </cell>
          <cell r="J998">
            <v>8449.52</v>
          </cell>
        </row>
        <row r="999">
          <cell r="G999">
            <v>204025</v>
          </cell>
          <cell r="H999" t="str">
            <v>Transmission</v>
          </cell>
          <cell r="I999" t="str">
            <v>ST Line Relocation (MNDOT)</v>
          </cell>
          <cell r="J999">
            <v>252307.15</v>
          </cell>
        </row>
        <row r="1000">
          <cell r="G1000">
            <v>204026</v>
          </cell>
          <cell r="H1000" t="str">
            <v>Transmission</v>
          </cell>
          <cell r="I1000" t="str">
            <v>Dickinson FB2 Sync Close Controls</v>
          </cell>
          <cell r="J1000">
            <v>1322.72</v>
          </cell>
        </row>
        <row r="1001">
          <cell r="G1001">
            <v>204027</v>
          </cell>
          <cell r="H1001" t="str">
            <v>Transmission</v>
          </cell>
          <cell r="I1001" t="str">
            <v>Hudson Remove RTU</v>
          </cell>
          <cell r="J1001">
            <v>1945</v>
          </cell>
        </row>
        <row r="1002">
          <cell r="G1002">
            <v>204028</v>
          </cell>
          <cell r="H1002" t="str">
            <v>Transmission</v>
          </cell>
          <cell r="I1002" t="str">
            <v>St Olaf Lake Remove RTU and Replace Meter</v>
          </cell>
          <cell r="J1002">
            <v>1103.26</v>
          </cell>
        </row>
        <row r="1003">
          <cell r="G1003">
            <v>204029</v>
          </cell>
          <cell r="H1003" t="str">
            <v>Transmission</v>
          </cell>
          <cell r="I1003" t="str">
            <v>Merton Remove RTU and Replace Meter</v>
          </cell>
          <cell r="J1003">
            <v>5668.95</v>
          </cell>
        </row>
        <row r="1004">
          <cell r="G1004">
            <v>204030</v>
          </cell>
          <cell r="H1004" t="str">
            <v>Transmission</v>
          </cell>
          <cell r="I1004" t="str">
            <v>Pratt Remove RTU and Replace Meter</v>
          </cell>
          <cell r="J1004">
            <v>2085.87</v>
          </cell>
        </row>
        <row r="1005">
          <cell r="G1005">
            <v>204031</v>
          </cell>
          <cell r="H1005" t="str">
            <v>Transmission</v>
          </cell>
          <cell r="I1005" t="str">
            <v>Valley Grove Remove RTU</v>
          </cell>
          <cell r="J1005">
            <v>4977.5200000000004</v>
          </cell>
        </row>
        <row r="1006">
          <cell r="G1006">
            <v>204032</v>
          </cell>
          <cell r="H1006" t="str">
            <v>Transmission</v>
          </cell>
          <cell r="I1006" t="str">
            <v>Walcott Remove RTU</v>
          </cell>
          <cell r="J1006">
            <v>555.85</v>
          </cell>
        </row>
        <row r="1007">
          <cell r="G1007">
            <v>204033</v>
          </cell>
          <cell r="H1007" t="str">
            <v>Transmission</v>
          </cell>
          <cell r="I1007" t="str">
            <v>Warsaw Remove RTU and Replace Meter</v>
          </cell>
          <cell r="J1007">
            <v>2682.79</v>
          </cell>
        </row>
        <row r="1008">
          <cell r="G1008">
            <v>204034</v>
          </cell>
          <cell r="H1008" t="str">
            <v>Transmission</v>
          </cell>
          <cell r="I1008" t="str">
            <v>PR line Replace str #154</v>
          </cell>
          <cell r="J1008">
            <v>46524.53</v>
          </cell>
        </row>
        <row r="1009">
          <cell r="G1009">
            <v>204041</v>
          </cell>
          <cell r="H1009" t="str">
            <v>Transmission</v>
          </cell>
          <cell r="I1009" t="str">
            <v>NO-WF Line replace str #150</v>
          </cell>
          <cell r="J1009">
            <v>-2990.11</v>
          </cell>
        </row>
        <row r="1010">
          <cell r="G1010">
            <v>204042</v>
          </cell>
          <cell r="H1010" t="str">
            <v>Transmission</v>
          </cell>
          <cell r="I1010" t="str">
            <v>ED Line - Replace Str 330X</v>
          </cell>
          <cell r="J1010">
            <v>5167.6000000000004</v>
          </cell>
        </row>
        <row r="1011">
          <cell r="G1011">
            <v>204043</v>
          </cell>
          <cell r="H1011" t="str">
            <v>Transmission</v>
          </cell>
          <cell r="I1011" t="str">
            <v>Circle Lake Remove RTU and Replace Meter</v>
          </cell>
          <cell r="J1011">
            <v>918.92</v>
          </cell>
        </row>
        <row r="1012">
          <cell r="G1012">
            <v>204044</v>
          </cell>
          <cell r="H1012" t="str">
            <v>Transmission</v>
          </cell>
          <cell r="I1012" t="str">
            <v>Matawan Remove RTU and Replace Meter</v>
          </cell>
          <cell r="J1012">
            <v>52.06</v>
          </cell>
        </row>
        <row r="1013">
          <cell r="G1013">
            <v>204069</v>
          </cell>
          <cell r="H1013" t="str">
            <v>Transmission</v>
          </cell>
          <cell r="I1013" t="str">
            <v>Swan Lake Remove RTU and Replace Meter</v>
          </cell>
          <cell r="J1013">
            <v>571.76</v>
          </cell>
        </row>
        <row r="1014">
          <cell r="G1014">
            <v>204071</v>
          </cell>
          <cell r="H1014" t="str">
            <v>Transmission</v>
          </cell>
          <cell r="I1014" t="str">
            <v>Thomastown Remove RTU and Replace Meter</v>
          </cell>
          <cell r="J1014">
            <v>15973.04</v>
          </cell>
        </row>
        <row r="1015">
          <cell r="G1015">
            <v>204072</v>
          </cell>
          <cell r="H1015" t="str">
            <v>Transmission</v>
          </cell>
          <cell r="I1015" t="str">
            <v>Sobieski Replace Meter and CT's</v>
          </cell>
          <cell r="J1015">
            <v>1150.31</v>
          </cell>
        </row>
        <row r="1016">
          <cell r="G1016">
            <v>204073</v>
          </cell>
          <cell r="H1016" t="str">
            <v>Transmission</v>
          </cell>
          <cell r="I1016" t="str">
            <v>LL Line - Shorten guys on structures 1 and 6</v>
          </cell>
          <cell r="J1016">
            <v>4814.84</v>
          </cell>
        </row>
        <row r="1017">
          <cell r="G1017">
            <v>204074</v>
          </cell>
          <cell r="H1017" t="str">
            <v>Transmission</v>
          </cell>
          <cell r="I1017" t="str">
            <v>LC-CSX Line - Add Stub poles to structures 2 and 3</v>
          </cell>
          <cell r="J1017">
            <v>4386.3</v>
          </cell>
        </row>
        <row r="1018">
          <cell r="G1018">
            <v>204075</v>
          </cell>
          <cell r="H1018" t="str">
            <v>Transmission</v>
          </cell>
          <cell r="I1018" t="str">
            <v>River Point Remove RTU and Replace Meter</v>
          </cell>
          <cell r="J1018">
            <v>493.74</v>
          </cell>
        </row>
        <row r="1019">
          <cell r="G1019">
            <v>204081</v>
          </cell>
          <cell r="H1019" t="str">
            <v>Transmission</v>
          </cell>
          <cell r="I1019" t="str">
            <v>Dickinson - CIPv5 Modifications</v>
          </cell>
          <cell r="J1019">
            <v>61837.14</v>
          </cell>
        </row>
        <row r="1020">
          <cell r="G1020">
            <v>204082</v>
          </cell>
          <cell r="H1020" t="str">
            <v>Transmission</v>
          </cell>
          <cell r="I1020" t="str">
            <v>Coal Creek - CIPv5 Modifications</v>
          </cell>
          <cell r="J1020">
            <v>42248.54</v>
          </cell>
        </row>
        <row r="1021">
          <cell r="G1021">
            <v>204083</v>
          </cell>
          <cell r="H1021" t="str">
            <v>Transmission</v>
          </cell>
          <cell r="I1021" t="str">
            <v>Coal Creek Converter Transformer Protection Replacement</v>
          </cell>
          <cell r="J1021">
            <v>25001.07</v>
          </cell>
        </row>
        <row r="1022">
          <cell r="G1022">
            <v>204088</v>
          </cell>
          <cell r="H1022" t="str">
            <v>Transmission</v>
          </cell>
          <cell r="I1022" t="str">
            <v>Danville Remove RTU and Replace Meter and Building</v>
          </cell>
          <cell r="J1022">
            <v>4711.2</v>
          </cell>
        </row>
        <row r="1023">
          <cell r="G1023">
            <v>204089</v>
          </cell>
          <cell r="H1023" t="str">
            <v>Transmission</v>
          </cell>
          <cell r="I1023" t="str">
            <v>Claremont Remove RTU and Replace Meter and Building</v>
          </cell>
          <cell r="J1023">
            <v>1625.79</v>
          </cell>
        </row>
        <row r="1024">
          <cell r="G1024">
            <v>204090</v>
          </cell>
          <cell r="H1024" t="str">
            <v>Transmission</v>
          </cell>
          <cell r="I1024" t="str">
            <v>French Lake Remove RTU and Replace Meter and Building</v>
          </cell>
          <cell r="J1024">
            <v>1012.46</v>
          </cell>
        </row>
        <row r="1025">
          <cell r="G1025">
            <v>204091</v>
          </cell>
          <cell r="H1025" t="str">
            <v>Transmission</v>
          </cell>
          <cell r="I1025" t="str">
            <v>Fischer Substation - Replace Insulators</v>
          </cell>
          <cell r="J1025">
            <v>-1281.23</v>
          </cell>
        </row>
        <row r="1026">
          <cell r="G1026">
            <v>204123</v>
          </cell>
          <cell r="H1026" t="str">
            <v>Transmission</v>
          </cell>
          <cell r="I1026" t="str">
            <v>Spiritwood - Install Transfer Trip Scheme</v>
          </cell>
          <cell r="J1026">
            <v>5660.39</v>
          </cell>
        </row>
        <row r="1027">
          <cell r="G1027">
            <v>204125</v>
          </cell>
          <cell r="H1027" t="str">
            <v>Transmission</v>
          </cell>
          <cell r="I1027" t="str">
            <v>Glenwood Replace EEE and meter and remove RTU</v>
          </cell>
          <cell r="J1027">
            <v>4934.51</v>
          </cell>
        </row>
        <row r="1028">
          <cell r="G1028">
            <v>204133</v>
          </cell>
          <cell r="H1028" t="str">
            <v>Transmission</v>
          </cell>
          <cell r="I1028" t="str">
            <v>Litchfield Remove RTU and Replace Meters</v>
          </cell>
          <cell r="J1028">
            <v>312.13</v>
          </cell>
        </row>
        <row r="1029">
          <cell r="G1029">
            <v>204134</v>
          </cell>
          <cell r="H1029" t="str">
            <v>Transmission</v>
          </cell>
          <cell r="I1029" t="str">
            <v>Kettle River Replace KCSM1 MOD</v>
          </cell>
          <cell r="J1029">
            <v>25736.5</v>
          </cell>
        </row>
        <row r="1030">
          <cell r="G1030">
            <v>204135</v>
          </cell>
          <cell r="H1030" t="str">
            <v>Transmission</v>
          </cell>
          <cell r="I1030" t="str">
            <v>Black Lake Meter HXH014 Replacement</v>
          </cell>
          <cell r="J1030">
            <v>4677.3900000000003</v>
          </cell>
        </row>
        <row r="1031">
          <cell r="G1031">
            <v>204138</v>
          </cell>
          <cell r="H1031" t="str">
            <v>Transmission</v>
          </cell>
          <cell r="I1031" t="str">
            <v>Maple Lake Replace Lightning Arresters on 1NB5 Line</v>
          </cell>
          <cell r="J1031">
            <v>7362.32</v>
          </cell>
        </row>
        <row r="1032">
          <cell r="G1032">
            <v>204139</v>
          </cell>
          <cell r="H1032" t="str">
            <v>Transmission</v>
          </cell>
          <cell r="I1032" t="str">
            <v>Rutland - Replace 69kV Bus PT and battery charger</v>
          </cell>
          <cell r="J1032">
            <v>35537.93</v>
          </cell>
        </row>
        <row r="1033">
          <cell r="G1033">
            <v>204142</v>
          </cell>
          <cell r="H1033" t="str">
            <v>Transmission</v>
          </cell>
          <cell r="I1033" t="str">
            <v>BE-SC, Relocate Distribution Underground</v>
          </cell>
          <cell r="J1033">
            <v>15000</v>
          </cell>
        </row>
        <row r="1034">
          <cell r="G1034">
            <v>204153</v>
          </cell>
          <cell r="H1034" t="str">
            <v>Transmission</v>
          </cell>
          <cell r="I1034" t="str">
            <v>MC-LN Line - Str 26</v>
          </cell>
          <cell r="J1034">
            <v>-493.6</v>
          </cell>
        </row>
        <row r="1035">
          <cell r="G1035">
            <v>204161</v>
          </cell>
          <cell r="H1035" t="str">
            <v>Transmission</v>
          </cell>
          <cell r="I1035" t="str">
            <v>Hubbard Substation (S043) - Replace 2TR Relaying &amp; Remove 2T Bkr</v>
          </cell>
          <cell r="J1035">
            <v>28195.09</v>
          </cell>
        </row>
        <row r="1036">
          <cell r="G1036">
            <v>204162</v>
          </cell>
          <cell r="H1036" t="str">
            <v>Transmission</v>
          </cell>
          <cell r="I1036" t="str">
            <v>Benton County (S041) - Replace Wave Trap &amp; Line Tuner &amp; Install Surge Arresters</v>
          </cell>
          <cell r="J1036">
            <v>3670.15</v>
          </cell>
        </row>
        <row r="1037">
          <cell r="G1037">
            <v>204163</v>
          </cell>
          <cell r="H1037" t="str">
            <v>Transmission</v>
          </cell>
          <cell r="I1037" t="str">
            <v>Lakefield - CIPv5 Modifications</v>
          </cell>
          <cell r="J1037">
            <v>2520.8200000000002</v>
          </cell>
        </row>
        <row r="1038">
          <cell r="G1038">
            <v>204166</v>
          </cell>
          <cell r="H1038" t="str">
            <v>Transmission</v>
          </cell>
          <cell r="I1038" t="str">
            <v>Elk River 14 meter/CTs removal</v>
          </cell>
          <cell r="J1038">
            <v>2372.42</v>
          </cell>
        </row>
        <row r="1039">
          <cell r="G1039">
            <v>204167</v>
          </cell>
          <cell r="H1039" t="str">
            <v>Transmission</v>
          </cell>
          <cell r="I1039" t="str">
            <v>Willmar - Replace Line Tuner</v>
          </cell>
          <cell r="J1039">
            <v>778.51</v>
          </cell>
        </row>
        <row r="1040">
          <cell r="G1040">
            <v>204168</v>
          </cell>
          <cell r="H1040" t="str">
            <v>Transmission</v>
          </cell>
          <cell r="I1040" t="str">
            <v>Clark Replace PTs and Meter</v>
          </cell>
          <cell r="J1040">
            <v>5136.68</v>
          </cell>
        </row>
        <row r="1041">
          <cell r="G1041">
            <v>204169</v>
          </cell>
          <cell r="H1041" t="str">
            <v>Transmission</v>
          </cell>
          <cell r="I1041" t="str">
            <v>Balta (S209) cap bank differential bus protection</v>
          </cell>
          <cell r="J1041">
            <v>3591.89</v>
          </cell>
        </row>
        <row r="1042">
          <cell r="G1042">
            <v>204170</v>
          </cell>
          <cell r="H1042" t="str">
            <v>Transmission</v>
          </cell>
          <cell r="I1042" t="str">
            <v>Hawick Site Grounding Study &amp; Mitigation</v>
          </cell>
          <cell r="J1042">
            <v>16194.51</v>
          </cell>
        </row>
        <row r="1043">
          <cell r="G1043">
            <v>204171</v>
          </cell>
          <cell r="H1043" t="str">
            <v>Transmission</v>
          </cell>
          <cell r="I1043" t="str">
            <v>Corcoran (S123) Replace RTU with ACS</v>
          </cell>
          <cell r="J1043">
            <v>86803.28</v>
          </cell>
        </row>
        <row r="1044">
          <cell r="G1044">
            <v>204172</v>
          </cell>
          <cell r="H1044" t="str">
            <v>Transmission</v>
          </cell>
          <cell r="I1044" t="str">
            <v>Burnsville Sub Drain Tile and Grounding</v>
          </cell>
          <cell r="J1044">
            <v>40513.919999999998</v>
          </cell>
        </row>
        <row r="1045">
          <cell r="G1045">
            <v>204188</v>
          </cell>
          <cell r="H1045" t="str">
            <v>Transmission</v>
          </cell>
          <cell r="I1045" t="str">
            <v>Star Lake 41.6kV Tap Line (8.6 mi)</v>
          </cell>
          <cell r="J1045">
            <v>236050.17</v>
          </cell>
        </row>
        <row r="1046">
          <cell r="G1046">
            <v>204189</v>
          </cell>
          <cell r="H1046" t="str">
            <v>Transmission</v>
          </cell>
          <cell r="I1046" t="str">
            <v>Star Lake 3 way 41.6kV 1200A Quick Whip Switch</v>
          </cell>
          <cell r="J1046">
            <v>7</v>
          </cell>
        </row>
        <row r="1047">
          <cell r="G1047">
            <v>204206</v>
          </cell>
          <cell r="H1047" t="str">
            <v>Transmission</v>
          </cell>
          <cell r="I1047" t="str">
            <v>LR-TB str. 302x Relocation</v>
          </cell>
          <cell r="J1047">
            <v>6040.77</v>
          </cell>
        </row>
        <row r="1048">
          <cell r="G1048">
            <v>204208</v>
          </cell>
          <cell r="H1048" t="str">
            <v>Transmission</v>
          </cell>
          <cell r="I1048" t="str">
            <v>MV-PN Line Str 178 Relocation</v>
          </cell>
          <cell r="J1048">
            <v>32084.92</v>
          </cell>
        </row>
        <row r="1049">
          <cell r="G1049">
            <v>204286</v>
          </cell>
          <cell r="H1049" t="str">
            <v>Transmission</v>
          </cell>
          <cell r="I1049" t="str">
            <v>AG-MB Line Replace str 25</v>
          </cell>
          <cell r="J1049">
            <v>12859.84</v>
          </cell>
        </row>
        <row r="1050">
          <cell r="G1050">
            <v>204287</v>
          </cell>
          <cell r="H1050" t="str">
            <v>Transmission</v>
          </cell>
          <cell r="I1050" t="str">
            <v>BG Line Replace Str 14</v>
          </cell>
          <cell r="J1050">
            <v>15394.66</v>
          </cell>
        </row>
        <row r="1051">
          <cell r="G1051">
            <v>204288</v>
          </cell>
          <cell r="H1051" t="str">
            <v>Transmission</v>
          </cell>
          <cell r="I1051" t="str">
            <v>MC-GB Line Replace Strs 146 &amp; 208</v>
          </cell>
          <cell r="J1051">
            <v>10845.01</v>
          </cell>
        </row>
        <row r="1052">
          <cell r="G1052">
            <v>204289</v>
          </cell>
          <cell r="H1052" t="str">
            <v>Transmission</v>
          </cell>
          <cell r="I1052" t="str">
            <v>RH Line Replace Str 427</v>
          </cell>
          <cell r="J1052">
            <v>-4625.7299999999996</v>
          </cell>
        </row>
        <row r="1053">
          <cell r="G1053">
            <v>204290</v>
          </cell>
          <cell r="H1053" t="str">
            <v>Transmission</v>
          </cell>
          <cell r="I1053" t="str">
            <v>MC-GB Line - Replace Str 3</v>
          </cell>
          <cell r="J1053">
            <v>8985.0300000000007</v>
          </cell>
        </row>
        <row r="1054">
          <cell r="G1054">
            <v>204294</v>
          </cell>
          <cell r="H1054" t="str">
            <v>Transmission</v>
          </cell>
          <cell r="I1054" t="str">
            <v>Colonial Hills Sub - Replace Meters &amp; Remove RTU</v>
          </cell>
          <cell r="J1054">
            <v>28469.19</v>
          </cell>
        </row>
        <row r="1055">
          <cell r="G1055">
            <v>204300</v>
          </cell>
          <cell r="H1055" t="str">
            <v>Transmission</v>
          </cell>
          <cell r="I1055" t="str">
            <v>SL Line - Remove Str 170 to 179</v>
          </cell>
          <cell r="J1055">
            <v>-19491.96</v>
          </cell>
        </row>
        <row r="1056">
          <cell r="G1056">
            <v>204301</v>
          </cell>
          <cell r="H1056" t="str">
            <v>Transmission</v>
          </cell>
          <cell r="I1056" t="str">
            <v>SL Line - Remove Str 180 to 195</v>
          </cell>
          <cell r="J1056">
            <v>12764.84</v>
          </cell>
        </row>
        <row r="1057">
          <cell r="G1057">
            <v>204315</v>
          </cell>
          <cell r="H1057" t="str">
            <v>Transmission</v>
          </cell>
          <cell r="I1057" t="str">
            <v>Milaca Replace (2) 230kV CCVTs</v>
          </cell>
          <cell r="J1057">
            <v>31137.74</v>
          </cell>
        </row>
        <row r="1058">
          <cell r="G1058">
            <v>204316</v>
          </cell>
          <cell r="H1058" t="str">
            <v>Transmission</v>
          </cell>
          <cell r="I1058" t="str">
            <v>Maple Lake Replace Battery Bank and Charger</v>
          </cell>
          <cell r="J1058">
            <v>23428.84</v>
          </cell>
        </row>
        <row r="1059">
          <cell r="G1059">
            <v>204317</v>
          </cell>
          <cell r="H1059" t="str">
            <v>Transmission</v>
          </cell>
          <cell r="I1059" t="str">
            <v>Coal Creek HVDC Motor Operator Replacements - Phase I</v>
          </cell>
          <cell r="J1059">
            <v>57290.87</v>
          </cell>
        </row>
        <row r="1060">
          <cell r="G1060">
            <v>204318</v>
          </cell>
          <cell r="H1060" t="str">
            <v>Transmission</v>
          </cell>
          <cell r="I1060" t="str">
            <v>Dickinson HVDC Motor Operator Replacements - Phase I</v>
          </cell>
          <cell r="J1060">
            <v>8397.0300000000007</v>
          </cell>
        </row>
        <row r="1061">
          <cell r="G1061">
            <v>204319</v>
          </cell>
          <cell r="H1061" t="str">
            <v>Transmission</v>
          </cell>
          <cell r="I1061" t="str">
            <v>TW-MET Line - Retire structures 106-115</v>
          </cell>
          <cell r="J1061">
            <v>734.41</v>
          </cell>
        </row>
        <row r="1062">
          <cell r="G1062">
            <v>204320</v>
          </cell>
          <cell r="H1062" t="str">
            <v>Transmission</v>
          </cell>
          <cell r="I1062" t="str">
            <v>Dickinson HVDC Valvehall Lighting Replacement</v>
          </cell>
          <cell r="J1062">
            <v>22450.55</v>
          </cell>
        </row>
        <row r="1063">
          <cell r="G1063">
            <v>204321</v>
          </cell>
          <cell r="H1063" t="str">
            <v>Transmission</v>
          </cell>
          <cell r="I1063" t="str">
            <v>Ogilvie Meter Replacement</v>
          </cell>
          <cell r="J1063">
            <v>10755.7</v>
          </cell>
        </row>
        <row r="1064">
          <cell r="G1064">
            <v>204322</v>
          </cell>
          <cell r="H1064" t="str">
            <v>Transmission</v>
          </cell>
          <cell r="I1064" t="str">
            <v>Champlin Muni Replace Battery Bank and Charger</v>
          </cell>
          <cell r="J1064">
            <v>10022.15</v>
          </cell>
        </row>
        <row r="1065">
          <cell r="G1065">
            <v>204323</v>
          </cell>
          <cell r="H1065" t="str">
            <v>Transmission</v>
          </cell>
          <cell r="I1065" t="str">
            <v>Brandon Sub - Replace GFN</v>
          </cell>
          <cell r="J1065">
            <v>17923.89</v>
          </cell>
        </row>
        <row r="1066">
          <cell r="G1066">
            <v>204324</v>
          </cell>
          <cell r="H1066" t="str">
            <v>Transmission</v>
          </cell>
          <cell r="I1066" t="str">
            <v>Kingston RTU Removal</v>
          </cell>
          <cell r="J1066">
            <v>225.86</v>
          </cell>
        </row>
        <row r="1067">
          <cell r="G1067">
            <v>204325</v>
          </cell>
          <cell r="H1067" t="str">
            <v>Transmission</v>
          </cell>
          <cell r="I1067" t="str">
            <v>Lawndale Meter Replacement</v>
          </cell>
          <cell r="J1067">
            <v>6032.31</v>
          </cell>
        </row>
        <row r="1068">
          <cell r="G1068">
            <v>204423</v>
          </cell>
          <cell r="H1068" t="str">
            <v>Transmission</v>
          </cell>
          <cell r="I1068" t="str">
            <v>Medina Meter Replacement</v>
          </cell>
          <cell r="J1068">
            <v>6615.82</v>
          </cell>
        </row>
        <row r="1069">
          <cell r="G1069">
            <v>204424</v>
          </cell>
          <cell r="H1069" t="str">
            <v>Transmission</v>
          </cell>
          <cell r="I1069" t="str">
            <v>Trailhaven Meter Replacement</v>
          </cell>
          <cell r="J1069">
            <v>6259.41</v>
          </cell>
        </row>
        <row r="1070">
          <cell r="G1070">
            <v>204425</v>
          </cell>
          <cell r="H1070" t="str">
            <v>Transmission</v>
          </cell>
          <cell r="I1070" t="str">
            <v>Gorton Dist Sub - 41.6kV 75' Tap Line</v>
          </cell>
          <cell r="J1070">
            <v>7510.75</v>
          </cell>
        </row>
        <row r="1071">
          <cell r="G1071">
            <v>204432</v>
          </cell>
          <cell r="H1071" t="str">
            <v>Transmission</v>
          </cell>
          <cell r="I1071" t="str">
            <v>Lake Bavaria 3-Way 115kV 2000A Tap Manual Switch</v>
          </cell>
          <cell r="J1071">
            <v>9021.4500000000007</v>
          </cell>
        </row>
        <row r="1072">
          <cell r="G1072">
            <v>204434</v>
          </cell>
          <cell r="H1072" t="str">
            <v>Transmission</v>
          </cell>
          <cell r="I1072" t="str">
            <v>Roseville Replace CTs</v>
          </cell>
          <cell r="J1072">
            <v>10916.66</v>
          </cell>
        </row>
        <row r="1073">
          <cell r="G1073">
            <v>204435</v>
          </cell>
          <cell r="H1073" t="str">
            <v>Transmission</v>
          </cell>
          <cell r="I1073" t="str">
            <v>Grasston Replace Battery Bank and Charger</v>
          </cell>
          <cell r="J1073">
            <v>18334.18</v>
          </cell>
        </row>
        <row r="1074">
          <cell r="G1074">
            <v>204436</v>
          </cell>
          <cell r="H1074" t="str">
            <v>Transmission</v>
          </cell>
          <cell r="I1074" t="str">
            <v>Walden Replace Battery Bank and Charger</v>
          </cell>
          <cell r="J1074">
            <v>1241.19</v>
          </cell>
        </row>
        <row r="1075">
          <cell r="G1075">
            <v>204437</v>
          </cell>
          <cell r="H1075" t="str">
            <v>Transmission</v>
          </cell>
          <cell r="I1075" t="str">
            <v>Otsego Replace Battery Bank</v>
          </cell>
          <cell r="J1075">
            <v>1024.4100000000001</v>
          </cell>
        </row>
        <row r="1076">
          <cell r="G1076">
            <v>204441</v>
          </cell>
          <cell r="H1076" t="str">
            <v>Transmission</v>
          </cell>
          <cell r="I1076" t="str">
            <v>Hubbard - Replace 230kV CCVT</v>
          </cell>
          <cell r="J1076">
            <v>6503.02</v>
          </cell>
        </row>
        <row r="1077">
          <cell r="G1077">
            <v>204456</v>
          </cell>
          <cell r="H1077" t="str">
            <v>Transmission</v>
          </cell>
          <cell r="I1077" t="str">
            <v>MC-HB str. 64 relocation</v>
          </cell>
          <cell r="J1077">
            <v>29754.560000000001</v>
          </cell>
        </row>
        <row r="1078">
          <cell r="G1078">
            <v>204467</v>
          </cell>
          <cell r="H1078" t="str">
            <v>Transmission</v>
          </cell>
          <cell r="I1078" t="str">
            <v>Traverse - Replace Bus 1 Phase A PT</v>
          </cell>
          <cell r="J1078">
            <v>16453.29</v>
          </cell>
        </row>
        <row r="1079">
          <cell r="G1079">
            <v>204470</v>
          </cell>
          <cell r="H1079" t="str">
            <v>Transmission</v>
          </cell>
          <cell r="I1079" t="str">
            <v>SS2909 - Replace FLB on Hill City Switch 88</v>
          </cell>
          <cell r="J1079">
            <v>52063.96</v>
          </cell>
        </row>
        <row r="1080">
          <cell r="G1080">
            <v>204479</v>
          </cell>
          <cell r="H1080" t="str">
            <v>Transmission</v>
          </cell>
          <cell r="I1080" t="str">
            <v>BE-EP Structure Relocation</v>
          </cell>
          <cell r="J1080">
            <v>8471.74</v>
          </cell>
        </row>
        <row r="1081">
          <cell r="G1081">
            <v>204483</v>
          </cell>
          <cell r="H1081" t="str">
            <v>Transmission</v>
          </cell>
          <cell r="I1081" t="str">
            <v>Cleveland Switch SS234 - Add FLB Interrupters</v>
          </cell>
          <cell r="J1081">
            <v>21143.27</v>
          </cell>
        </row>
        <row r="1082">
          <cell r="G1082">
            <v>204484</v>
          </cell>
          <cell r="H1082" t="str">
            <v>Transmission</v>
          </cell>
          <cell r="I1082" t="str">
            <v>St. Boni - GSU Breaker &amp; Switches</v>
          </cell>
          <cell r="J1082">
            <v>8293.65</v>
          </cell>
        </row>
        <row r="1083">
          <cell r="G1083">
            <v>204514</v>
          </cell>
          <cell r="H1083" t="str">
            <v>Transmission</v>
          </cell>
          <cell r="I1083" t="str">
            <v>Hewitt Replace CTs and add Jct Box</v>
          </cell>
          <cell r="J1083">
            <v>8335.0400000000009</v>
          </cell>
        </row>
        <row r="1084">
          <cell r="G1084">
            <v>204518</v>
          </cell>
          <cell r="H1084" t="str">
            <v>Transmission</v>
          </cell>
          <cell r="I1084" t="str">
            <v>Augusta Remove RTU</v>
          </cell>
          <cell r="J1084">
            <v>553.29</v>
          </cell>
        </row>
        <row r="1085">
          <cell r="G1085">
            <v>204519</v>
          </cell>
          <cell r="H1085" t="str">
            <v>Transmission</v>
          </cell>
          <cell r="I1085" t="str">
            <v>Prior Lake Remove RTU</v>
          </cell>
          <cell r="J1085">
            <v>1505.82</v>
          </cell>
        </row>
        <row r="1086">
          <cell r="G1086">
            <v>204520</v>
          </cell>
          <cell r="H1086" t="str">
            <v>Transmission</v>
          </cell>
          <cell r="I1086" t="str">
            <v>Montgomery Remove RTU and Replace Meter and Add IE2000</v>
          </cell>
          <cell r="J1086">
            <v>5535.93</v>
          </cell>
        </row>
        <row r="1087">
          <cell r="G1087">
            <v>204521</v>
          </cell>
          <cell r="H1087" t="str">
            <v>Transmission</v>
          </cell>
          <cell r="I1087" t="str">
            <v>Victoria Remove RTU and Add IE2000</v>
          </cell>
          <cell r="J1087">
            <v>2185.2800000000002</v>
          </cell>
        </row>
        <row r="1088">
          <cell r="G1088">
            <v>204522</v>
          </cell>
          <cell r="H1088" t="str">
            <v>Transmission</v>
          </cell>
          <cell r="I1088" t="str">
            <v>Jessenland Remove RTU</v>
          </cell>
          <cell r="J1088">
            <v>733.04</v>
          </cell>
        </row>
        <row r="1089">
          <cell r="G1089">
            <v>204523</v>
          </cell>
          <cell r="H1089" t="str">
            <v>Transmission</v>
          </cell>
          <cell r="I1089" t="str">
            <v>Merriam Jct Remove RTU and Replace Meter</v>
          </cell>
          <cell r="J1089">
            <v>2551.73</v>
          </cell>
        </row>
        <row r="1090">
          <cell r="G1090">
            <v>204524</v>
          </cell>
          <cell r="H1090" t="str">
            <v>Transmission</v>
          </cell>
          <cell r="I1090" t="str">
            <v>Assumption Remove RTU and Replace Meter</v>
          </cell>
          <cell r="J1090">
            <v>2168.5100000000002</v>
          </cell>
        </row>
        <row r="1091">
          <cell r="G1091">
            <v>204525</v>
          </cell>
          <cell r="H1091" t="str">
            <v>Transmission</v>
          </cell>
          <cell r="I1091" t="str">
            <v>Waconia Remove RTU and Replace Meter and Add IE2000</v>
          </cell>
          <cell r="J1091">
            <v>2296.6999999999998</v>
          </cell>
        </row>
        <row r="1092">
          <cell r="G1092">
            <v>204526</v>
          </cell>
          <cell r="H1092" t="str">
            <v>Transmission</v>
          </cell>
          <cell r="I1092" t="str">
            <v>St Thomas Remove RTU and Replace Meter</v>
          </cell>
          <cell r="J1092">
            <v>3287.24</v>
          </cell>
        </row>
        <row r="1093">
          <cell r="G1093">
            <v>204527</v>
          </cell>
          <cell r="H1093" t="str">
            <v>Transmission</v>
          </cell>
          <cell r="I1093" t="str">
            <v>New Market Remove RTU and Replace Meter</v>
          </cell>
          <cell r="J1093">
            <v>3143.23</v>
          </cell>
        </row>
        <row r="1094">
          <cell r="G1094">
            <v>204528</v>
          </cell>
          <cell r="H1094" t="str">
            <v>Transmission</v>
          </cell>
          <cell r="I1094" t="str">
            <v>New Prague Remove RTU and Replace Meter and CTs and Add IE2000 and Jct Box</v>
          </cell>
          <cell r="J1094">
            <v>374.25</v>
          </cell>
        </row>
        <row r="1095">
          <cell r="G1095">
            <v>204533</v>
          </cell>
          <cell r="H1095" t="str">
            <v>Transmission</v>
          </cell>
          <cell r="I1095" t="str">
            <v>Parkwood Meter and CTs Replacement</v>
          </cell>
          <cell r="J1095">
            <v>9673.0499999999993</v>
          </cell>
        </row>
        <row r="1096">
          <cell r="G1096">
            <v>204534</v>
          </cell>
          <cell r="H1096" t="str">
            <v>Transmission</v>
          </cell>
          <cell r="I1096" t="str">
            <v>Forest Lake Meter Replacement</v>
          </cell>
          <cell r="J1096">
            <v>3055.11</v>
          </cell>
        </row>
        <row r="1097">
          <cell r="G1097">
            <v>204542</v>
          </cell>
          <cell r="H1097" t="str">
            <v>Transmission</v>
          </cell>
          <cell r="I1097" t="str">
            <v>FE-RU Line - Replace Str. 37</v>
          </cell>
          <cell r="J1097">
            <v>11514.66</v>
          </cell>
        </row>
        <row r="1098">
          <cell r="G1098">
            <v>204547</v>
          </cell>
          <cell r="H1098" t="str">
            <v>Transmission</v>
          </cell>
          <cell r="I1098" t="str">
            <v>KA-BR 69 kV line (1.6mi)</v>
          </cell>
          <cell r="J1098">
            <v>621.16999999999996</v>
          </cell>
        </row>
        <row r="1099">
          <cell r="G1099">
            <v>204548</v>
          </cell>
          <cell r="H1099" t="str">
            <v>Transmission</v>
          </cell>
          <cell r="I1099" t="str">
            <v>KA-WP 69 kV line (3.3mi)</v>
          </cell>
          <cell r="J1099">
            <v>7916.6</v>
          </cell>
        </row>
        <row r="1100">
          <cell r="G1100">
            <v>204549</v>
          </cell>
          <cell r="H1100" t="str">
            <v>Transmission</v>
          </cell>
          <cell r="I1100" t="str">
            <v>KA-WPX - Rebuild 1.25mi 69 kV line to dbl ckt</v>
          </cell>
          <cell r="J1100">
            <v>1588.58</v>
          </cell>
        </row>
        <row r="1101">
          <cell r="G1101">
            <v>204550</v>
          </cell>
          <cell r="H1101" t="str">
            <v>Transmission</v>
          </cell>
          <cell r="I1101" t="str">
            <v>RU-LMT Survey &amp; Analysis</v>
          </cell>
          <cell r="J1101">
            <v>6712.85</v>
          </cell>
        </row>
        <row r="1102">
          <cell r="G1102">
            <v>204551</v>
          </cell>
          <cell r="H1102" t="str">
            <v>Transmission</v>
          </cell>
          <cell r="I1102" t="str">
            <v>DA-BR Line (Burnsville to River Hills) Rebuild</v>
          </cell>
          <cell r="J1102">
            <v>21751.43</v>
          </cell>
        </row>
        <row r="1103">
          <cell r="G1103">
            <v>204552</v>
          </cell>
          <cell r="H1103" t="str">
            <v>Transmission</v>
          </cell>
          <cell r="I1103" t="str">
            <v>BW Line - Install Arresters</v>
          </cell>
          <cell r="J1103">
            <v>6071.09</v>
          </cell>
        </row>
        <row r="1104">
          <cell r="G1104">
            <v>204553</v>
          </cell>
          <cell r="H1104" t="str">
            <v>Transmission</v>
          </cell>
          <cell r="I1104" t="str">
            <v>GL Line - Lightning and Grounding Study &amp; Mitigation</v>
          </cell>
          <cell r="J1104">
            <v>5879.46</v>
          </cell>
        </row>
        <row r="1105">
          <cell r="G1105">
            <v>204554</v>
          </cell>
          <cell r="H1105" t="str">
            <v>Transmission</v>
          </cell>
          <cell r="I1105" t="str">
            <v>DO Line - Install Arresters and Grounding</v>
          </cell>
          <cell r="J1105">
            <v>3181.2</v>
          </cell>
        </row>
        <row r="1106">
          <cell r="G1106">
            <v>204556</v>
          </cell>
          <cell r="H1106" t="str">
            <v>Transmission</v>
          </cell>
          <cell r="I1106" t="str">
            <v>Alexandria Sub - Remove GFN</v>
          </cell>
          <cell r="J1106">
            <v>12450.02</v>
          </cell>
        </row>
        <row r="1107">
          <cell r="G1107">
            <v>204557</v>
          </cell>
          <cell r="H1107" t="str">
            <v>Transmission</v>
          </cell>
          <cell r="I1107" t="str">
            <v>TW-LRT Line - Replace Str. 49</v>
          </cell>
          <cell r="J1107">
            <v>4402.78</v>
          </cell>
        </row>
        <row r="1108">
          <cell r="G1108">
            <v>204558</v>
          </cell>
          <cell r="H1108" t="str">
            <v>Transmission</v>
          </cell>
          <cell r="I1108" t="str">
            <v>CP Line - Replace Str 291</v>
          </cell>
          <cell r="J1108">
            <v>45797.97</v>
          </cell>
        </row>
        <row r="1109">
          <cell r="G1109">
            <v>204559</v>
          </cell>
          <cell r="H1109" t="str">
            <v>Transmission</v>
          </cell>
          <cell r="I1109" t="str">
            <v>EP Line - Replace Strs 242 and 243</v>
          </cell>
          <cell r="J1109">
            <v>36574.300000000003</v>
          </cell>
        </row>
        <row r="1110">
          <cell r="G1110">
            <v>204560</v>
          </cell>
          <cell r="H1110" t="str">
            <v>Transmission</v>
          </cell>
          <cell r="I1110" t="str">
            <v>AC Line - Replace Str 82A</v>
          </cell>
          <cell r="J1110">
            <v>7237.95</v>
          </cell>
        </row>
        <row r="1111">
          <cell r="G1111">
            <v>204561</v>
          </cell>
          <cell r="H1111" t="str">
            <v>Transmission</v>
          </cell>
          <cell r="I1111" t="str">
            <v>MV-ST Line - Replace Str 83</v>
          </cell>
          <cell r="J1111">
            <v>4251.16</v>
          </cell>
        </row>
        <row r="1112">
          <cell r="G1112">
            <v>204562</v>
          </cell>
          <cell r="H1112" t="str">
            <v>Transmission</v>
          </cell>
          <cell r="I1112" t="str">
            <v>Spring Lake Remove RTU</v>
          </cell>
          <cell r="J1112">
            <v>306.06</v>
          </cell>
        </row>
        <row r="1113">
          <cell r="G1113">
            <v>204563</v>
          </cell>
          <cell r="H1113" t="str">
            <v>Transmission</v>
          </cell>
          <cell r="I1113" t="str">
            <v>Taconite Harbor - Replace Bus PT's</v>
          </cell>
          <cell r="J1113">
            <v>16992.37</v>
          </cell>
        </row>
        <row r="1114">
          <cell r="G1114">
            <v>204570</v>
          </cell>
          <cell r="H1114" t="str">
            <v>Transmission</v>
          </cell>
          <cell r="I1114" t="str">
            <v>MRES Grant County RTU Replacement</v>
          </cell>
          <cell r="J1114">
            <v>35</v>
          </cell>
        </row>
        <row r="1115">
          <cell r="G1115">
            <v>204571</v>
          </cell>
          <cell r="H1115" t="str">
            <v>Transmission</v>
          </cell>
          <cell r="I1115" t="str">
            <v>Gilchrist Replace PTs</v>
          </cell>
          <cell r="J1115">
            <v>6584.04</v>
          </cell>
        </row>
        <row r="1116">
          <cell r="G1116">
            <v>204572</v>
          </cell>
          <cell r="H1116" t="str">
            <v>Transmission</v>
          </cell>
          <cell r="I1116" t="str">
            <v>Elk River 14 Campus Meter Replacement</v>
          </cell>
          <cell r="J1116">
            <v>11772.89</v>
          </cell>
        </row>
        <row r="1117">
          <cell r="G1117">
            <v>204574</v>
          </cell>
          <cell r="H1117" t="str">
            <v>Transmission</v>
          </cell>
          <cell r="I1117" t="str">
            <v>DA-JA str. 18 encroachment request</v>
          </cell>
          <cell r="J1117">
            <v>1518.5</v>
          </cell>
        </row>
        <row r="1118">
          <cell r="G1118">
            <v>204583</v>
          </cell>
          <cell r="H1118" t="str">
            <v>Transmission</v>
          </cell>
          <cell r="I1118" t="str">
            <v>Amelia Lake Land Purchase</v>
          </cell>
          <cell r="J1118">
            <v>36</v>
          </cell>
        </row>
        <row r="1119">
          <cell r="G1119">
            <v>204592</v>
          </cell>
          <cell r="H1119" t="str">
            <v>Transmission</v>
          </cell>
          <cell r="I1119" t="str">
            <v>NO-RC oval conductor study and mitigation plan</v>
          </cell>
          <cell r="J1119">
            <v>718.02</v>
          </cell>
        </row>
        <row r="1120">
          <cell r="G1120">
            <v>204596</v>
          </cell>
          <cell r="H1120" t="str">
            <v>Transmission</v>
          </cell>
          <cell r="I1120" t="str">
            <v>Coal Creek 61RB1 Breaker Replacement</v>
          </cell>
          <cell r="J1120">
            <v>2425.35</v>
          </cell>
        </row>
        <row r="1121">
          <cell r="G1121">
            <v>204608</v>
          </cell>
          <cell r="H1121" t="str">
            <v>Transmission</v>
          </cell>
          <cell r="I1121" t="str">
            <v>DA-BK &amp; DA-AJX Engineering Determination</v>
          </cell>
          <cell r="J1121">
            <v>11794.44</v>
          </cell>
        </row>
        <row r="1122">
          <cell r="G1122">
            <v>204616</v>
          </cell>
          <cell r="H1122" t="str">
            <v>Transmission</v>
          </cell>
          <cell r="I1122" t="str">
            <v>SC-LAT Survey &amp; Analysis</v>
          </cell>
          <cell r="J1122">
            <v>17065.419999999998</v>
          </cell>
        </row>
        <row r="1123">
          <cell r="G1123">
            <v>204638</v>
          </cell>
          <cell r="H1123" t="str">
            <v>Transmission</v>
          </cell>
          <cell r="I1123" t="str">
            <v>Bunker Lake - CIPv5 Modifications</v>
          </cell>
          <cell r="J1123">
            <v>82056.61</v>
          </cell>
        </row>
        <row r="1124">
          <cell r="G1124">
            <v>204665</v>
          </cell>
          <cell r="H1124" t="str">
            <v>Transmission</v>
          </cell>
          <cell r="I1124" t="str">
            <v>Lake Bavaria 115kV Tap (`150)</v>
          </cell>
          <cell r="J1124">
            <v>627.66999999999996</v>
          </cell>
        </row>
        <row r="1125">
          <cell r="G1125">
            <v>204686</v>
          </cell>
          <cell r="H1125" t="str">
            <v>Transmission</v>
          </cell>
          <cell r="I1125" t="str">
            <v>SG-Line - Reinforce Str 648</v>
          </cell>
          <cell r="J1125">
            <v>1456.87</v>
          </cell>
        </row>
        <row r="1126">
          <cell r="G1126">
            <v>204687</v>
          </cell>
          <cell r="H1126" t="str">
            <v>Transmission</v>
          </cell>
          <cell r="I1126" t="str">
            <v>AG-AA Line - Replace Str 50</v>
          </cell>
          <cell r="J1126">
            <v>3592.09</v>
          </cell>
        </row>
        <row r="1127">
          <cell r="G1127">
            <v>204688</v>
          </cell>
          <cell r="H1127" t="str">
            <v>Transmission</v>
          </cell>
          <cell r="I1127" t="str">
            <v>AG-AF Line - Replace Str 133X and 134</v>
          </cell>
          <cell r="J1127">
            <v>7998.64</v>
          </cell>
        </row>
        <row r="1128">
          <cell r="G1128">
            <v>204692</v>
          </cell>
          <cell r="H1128" t="str">
            <v>Transmission</v>
          </cell>
          <cell r="I1128" t="str">
            <v>Hancock Replace Meter and Remove RTU</v>
          </cell>
          <cell r="J1128">
            <v>74.25</v>
          </cell>
        </row>
        <row r="1129">
          <cell r="G1129">
            <v>24911</v>
          </cell>
          <cell r="H1129" t="str">
            <v>Transmission</v>
          </cell>
          <cell r="I1129" t="str">
            <v>Tower 115/69/46 kV sub</v>
          </cell>
          <cell r="J1129">
            <v>-21210.29</v>
          </cell>
        </row>
        <row r="1130">
          <cell r="G1130">
            <v>24911</v>
          </cell>
          <cell r="H1130" t="str">
            <v>Transmission</v>
          </cell>
          <cell r="I1130" t="str">
            <v>Tower 115/69/46 kV sub</v>
          </cell>
          <cell r="J1130">
            <v>21210.29</v>
          </cell>
        </row>
        <row r="1131">
          <cell r="G1131">
            <v>24921</v>
          </cell>
          <cell r="H1131" t="str">
            <v>Transmission</v>
          </cell>
          <cell r="I1131" t="str">
            <v>Embarrass-Tower 115 kV line (15.2 Miles)</v>
          </cell>
          <cell r="J1131">
            <v>1185210.55</v>
          </cell>
        </row>
        <row r="1132">
          <cell r="G1132">
            <v>24921</v>
          </cell>
          <cell r="H1132" t="str">
            <v>Transmission</v>
          </cell>
          <cell r="I1132" t="str">
            <v>Embarrass-Tower 115 kV line (15.2 Miles)</v>
          </cell>
          <cell r="J1132">
            <v>-1185210.55</v>
          </cell>
        </row>
        <row r="1133">
          <cell r="G1133">
            <v>25791</v>
          </cell>
          <cell r="H1133" t="str">
            <v>Transmission</v>
          </cell>
          <cell r="I1133" t="str">
            <v>Brownton 115/69kV substation land acquisition</v>
          </cell>
          <cell r="J1133">
            <v>16803.98</v>
          </cell>
        </row>
        <row r="1134">
          <cell r="G1134">
            <v>25791</v>
          </cell>
          <cell r="H1134" t="str">
            <v>Transmission</v>
          </cell>
          <cell r="I1134" t="str">
            <v>Brownton 115/69kV substation land acquisition</v>
          </cell>
          <cell r="J1134">
            <v>-16803.98</v>
          </cell>
        </row>
        <row r="1135">
          <cell r="G1135">
            <v>31751</v>
          </cell>
          <cell r="H1135" t="str">
            <v>Transmission</v>
          </cell>
          <cell r="I1135" t="str">
            <v>AG-GW Phase 2   (17 miles)</v>
          </cell>
          <cell r="J1135">
            <v>398.08</v>
          </cell>
        </row>
        <row r="1136">
          <cell r="G1136">
            <v>31751</v>
          </cell>
          <cell r="H1136" t="str">
            <v>Transmission</v>
          </cell>
          <cell r="I1136" t="str">
            <v>AG-GW Phase 2   (17 miles)</v>
          </cell>
          <cell r="J1136">
            <v>-398.08</v>
          </cell>
        </row>
        <row r="1137">
          <cell r="G1137">
            <v>31771</v>
          </cell>
          <cell r="H1137" t="str">
            <v>Transmission</v>
          </cell>
          <cell r="I1137" t="str">
            <v>Gilchrist 69 kV switch</v>
          </cell>
          <cell r="J1137">
            <v>1007.93</v>
          </cell>
        </row>
        <row r="1138">
          <cell r="G1138">
            <v>31771</v>
          </cell>
          <cell r="H1138" t="str">
            <v>Transmission</v>
          </cell>
          <cell r="I1138" t="str">
            <v>Gilchrist 69 kV switch</v>
          </cell>
          <cell r="J1138">
            <v>-1007.93</v>
          </cell>
        </row>
        <row r="1139">
          <cell r="G1139">
            <v>32471</v>
          </cell>
          <cell r="H1139" t="str">
            <v>Transmission</v>
          </cell>
          <cell r="I1139" t="str">
            <v>CW-SS Southdale-Scearcyville (9.5 mi) 115kV</v>
          </cell>
          <cell r="J1139">
            <v>687419.97</v>
          </cell>
        </row>
        <row r="1140">
          <cell r="G1140">
            <v>32471</v>
          </cell>
          <cell r="H1140" t="str">
            <v>Transmission</v>
          </cell>
          <cell r="I1140" t="str">
            <v>CW-SS Southdale-Scearcyville (9.5 mi) 115kV</v>
          </cell>
          <cell r="J1140">
            <v>-687419.97</v>
          </cell>
        </row>
        <row r="1141">
          <cell r="G1141">
            <v>32521</v>
          </cell>
          <cell r="H1141" t="str">
            <v>Transmission</v>
          </cell>
          <cell r="I1141" t="str">
            <v>AG-BS Rebuild last 10 miles of Benson-Swift Falls to 69 kV, T2</v>
          </cell>
          <cell r="J1141">
            <v>-6.92</v>
          </cell>
        </row>
        <row r="1142">
          <cell r="G1142">
            <v>32521</v>
          </cell>
          <cell r="H1142" t="str">
            <v>Transmission</v>
          </cell>
          <cell r="I1142" t="str">
            <v>AG-BS Rebuild last 10 miles of Benson-Swift Falls to 69 kV, T2</v>
          </cell>
          <cell r="J1142">
            <v>6.92</v>
          </cell>
        </row>
        <row r="1143">
          <cell r="G1143">
            <v>34521</v>
          </cell>
          <cell r="H1143" t="str">
            <v>Transmission</v>
          </cell>
          <cell r="I1143" t="str">
            <v>Glendale substation - RTU replacement</v>
          </cell>
          <cell r="J1143">
            <v>33261.58</v>
          </cell>
        </row>
        <row r="1144">
          <cell r="G1144">
            <v>34521</v>
          </cell>
          <cell r="H1144" t="str">
            <v>Transmission</v>
          </cell>
          <cell r="I1144" t="str">
            <v>Glendale substation - RTU replacement</v>
          </cell>
          <cell r="J1144">
            <v>-33261.58</v>
          </cell>
        </row>
        <row r="1145">
          <cell r="G1145">
            <v>34531</v>
          </cell>
          <cell r="H1145" t="str">
            <v>Transmission</v>
          </cell>
          <cell r="I1145" t="str">
            <v>Pilot Knob substation - RTU replacement</v>
          </cell>
          <cell r="J1145">
            <v>-31731.5</v>
          </cell>
        </row>
        <row r="1146">
          <cell r="G1146">
            <v>34531</v>
          </cell>
          <cell r="H1146" t="str">
            <v>Transmission</v>
          </cell>
          <cell r="I1146" t="str">
            <v>Pilot Knob substation - RTU replacement</v>
          </cell>
          <cell r="J1146">
            <v>31731.5</v>
          </cell>
        </row>
        <row r="1147">
          <cell r="G1147">
            <v>36781</v>
          </cell>
          <cell r="H1147" t="str">
            <v>Transmission</v>
          </cell>
          <cell r="I1147" t="str">
            <v>CDX Line - Preliminary Engineering for TH 610 Project</v>
          </cell>
          <cell r="J1147">
            <v>42078.69</v>
          </cell>
        </row>
        <row r="1148">
          <cell r="G1148">
            <v>36781</v>
          </cell>
          <cell r="H1148" t="str">
            <v>Transmission</v>
          </cell>
          <cell r="I1148" t="str">
            <v>CDX Line - Preliminary Engineering for TH 610 Project</v>
          </cell>
          <cell r="J1148">
            <v>-42078.69</v>
          </cell>
        </row>
        <row r="1149">
          <cell r="G1149">
            <v>38811</v>
          </cell>
          <cell r="H1149" t="str">
            <v>Transmission</v>
          </cell>
          <cell r="I1149" t="str">
            <v>Salem Switch 5.4 MVAr capacitor</v>
          </cell>
          <cell r="J1149">
            <v>-4536.3999999999996</v>
          </cell>
        </row>
        <row r="1150">
          <cell r="G1150">
            <v>38811</v>
          </cell>
          <cell r="H1150" t="str">
            <v>Transmission</v>
          </cell>
          <cell r="I1150" t="str">
            <v>Salem Switch 5.4 MVAr capacitor</v>
          </cell>
          <cell r="J1150">
            <v>4536.3999999999996</v>
          </cell>
        </row>
        <row r="1151">
          <cell r="G1151">
            <v>38911</v>
          </cell>
          <cell r="H1151" t="str">
            <v>Transmission</v>
          </cell>
          <cell r="I1151" t="str">
            <v>Wilson Lake 115/69 kV, 90 MVA source</v>
          </cell>
          <cell r="J1151">
            <v>-8073.18</v>
          </cell>
        </row>
        <row r="1152">
          <cell r="G1152">
            <v>38911</v>
          </cell>
          <cell r="H1152" t="str">
            <v>Transmission</v>
          </cell>
          <cell r="I1152" t="str">
            <v>Wilson Lake 115/69 kV, 90 MVA source</v>
          </cell>
          <cell r="J1152">
            <v>8073.18</v>
          </cell>
        </row>
        <row r="1153">
          <cell r="G1153">
            <v>38921</v>
          </cell>
          <cell r="H1153" t="str">
            <v>Transmission</v>
          </cell>
          <cell r="I1153" t="str">
            <v>Mud Lake-Wilson Lake 115 kV line</v>
          </cell>
          <cell r="J1153">
            <v>27314.99</v>
          </cell>
        </row>
        <row r="1154">
          <cell r="G1154">
            <v>38921</v>
          </cell>
          <cell r="H1154" t="str">
            <v>Transmission</v>
          </cell>
          <cell r="I1154" t="str">
            <v>Mud Lake-Wilson Lake 115 kV line</v>
          </cell>
          <cell r="J1154">
            <v>-27314.99</v>
          </cell>
        </row>
        <row r="1155">
          <cell r="G1155">
            <v>38941</v>
          </cell>
          <cell r="H1155" t="str">
            <v>Transmission</v>
          </cell>
          <cell r="I1155" t="str">
            <v>Shoal Lake 115 kV line (3 Mi - GRE, 8 Mi total)</v>
          </cell>
          <cell r="J1155">
            <v>-4322039.8099999996</v>
          </cell>
        </row>
        <row r="1156">
          <cell r="G1156">
            <v>38941</v>
          </cell>
          <cell r="H1156" t="str">
            <v>Transmission</v>
          </cell>
          <cell r="I1156" t="str">
            <v>Shoal Lake 115 kV line (3 Mi - GRE, 8 Mi total)</v>
          </cell>
          <cell r="J1156">
            <v>54756.05</v>
          </cell>
        </row>
        <row r="1157">
          <cell r="G1157">
            <v>38941</v>
          </cell>
          <cell r="H1157" t="str">
            <v>Transmission</v>
          </cell>
          <cell r="I1157" t="str">
            <v>Shoal Lake 115 kV line (3 Mi - GRE, 8 Mi total)</v>
          </cell>
          <cell r="J1157">
            <v>4267283.76</v>
          </cell>
        </row>
        <row r="1158">
          <cell r="G1158">
            <v>38951</v>
          </cell>
          <cell r="H1158" t="str">
            <v>Transmission</v>
          </cell>
          <cell r="I1158" t="str">
            <v>Shoal Lake 115 kV distribution substation (Lake Country)</v>
          </cell>
          <cell r="J1158">
            <v>697.35</v>
          </cell>
        </row>
        <row r="1159">
          <cell r="G1159">
            <v>38951</v>
          </cell>
          <cell r="H1159" t="str">
            <v>Transmission</v>
          </cell>
          <cell r="I1159" t="str">
            <v>Shoal Lake 115 kV distribution substation (Lake Country)</v>
          </cell>
          <cell r="J1159">
            <v>-697.35</v>
          </cell>
        </row>
        <row r="1160">
          <cell r="G1160">
            <v>40011</v>
          </cell>
          <cell r="H1160" t="str">
            <v>Transmission</v>
          </cell>
          <cell r="I1160" t="str">
            <v>Build Crooked Lake - Enterprise Park 115 kV line (6 miles)</v>
          </cell>
          <cell r="J1160">
            <v>4863200.16</v>
          </cell>
        </row>
        <row r="1161">
          <cell r="G1161">
            <v>40011</v>
          </cell>
          <cell r="H1161" t="str">
            <v>Transmission</v>
          </cell>
          <cell r="I1161" t="str">
            <v>Build Crooked Lake - Enterprise Park 115 kV line (6 miles)</v>
          </cell>
          <cell r="J1161">
            <v>-4863200.16</v>
          </cell>
        </row>
        <row r="1162">
          <cell r="G1162">
            <v>40081</v>
          </cell>
          <cell r="H1162" t="str">
            <v>Transmission</v>
          </cell>
          <cell r="I1162" t="str">
            <v>Rebuild Sheridan 69kV tap</v>
          </cell>
          <cell r="J1162">
            <v>-142.09</v>
          </cell>
        </row>
        <row r="1163">
          <cell r="G1163">
            <v>40081</v>
          </cell>
          <cell r="H1163" t="str">
            <v>Transmission</v>
          </cell>
          <cell r="I1163" t="str">
            <v>Rebuild Sheridan 69kV tap</v>
          </cell>
          <cell r="J1163">
            <v>142.09</v>
          </cell>
        </row>
        <row r="1164">
          <cell r="G1164">
            <v>40101</v>
          </cell>
          <cell r="H1164" t="str">
            <v>Transmission</v>
          </cell>
          <cell r="I1164" t="str">
            <v>Lake Mina 115 kV distribution substation (REA)</v>
          </cell>
          <cell r="J1164">
            <v>37421.879999999997</v>
          </cell>
        </row>
        <row r="1165">
          <cell r="G1165">
            <v>40101</v>
          </cell>
          <cell r="H1165" t="str">
            <v>Transmission</v>
          </cell>
          <cell r="I1165" t="str">
            <v>Lake Mina 115 kV distribution substation (REA)</v>
          </cell>
          <cell r="J1165">
            <v>-37421.879999999997</v>
          </cell>
        </row>
        <row r="1166">
          <cell r="G1166">
            <v>40191</v>
          </cell>
          <cell r="H1166" t="str">
            <v>Transmission</v>
          </cell>
          <cell r="I1166" t="str">
            <v>Wakefield upgrade breaker 5N27</v>
          </cell>
          <cell r="J1166">
            <v>-5207.24</v>
          </cell>
        </row>
        <row r="1167">
          <cell r="G1167">
            <v>40191</v>
          </cell>
          <cell r="H1167" t="str">
            <v>Transmission</v>
          </cell>
          <cell r="I1167" t="str">
            <v>Wakefield upgrade breaker 5N27</v>
          </cell>
          <cell r="J1167">
            <v>5207.24</v>
          </cell>
        </row>
        <row r="1168">
          <cell r="G1168">
            <v>40231</v>
          </cell>
          <cell r="H1168" t="str">
            <v>Transmission</v>
          </cell>
          <cell r="I1168" t="str">
            <v>Ravenna (DEA new sub) Transmission Tap</v>
          </cell>
          <cell r="J1168">
            <v>670.01</v>
          </cell>
        </row>
        <row r="1169">
          <cell r="G1169">
            <v>40231</v>
          </cell>
          <cell r="H1169" t="str">
            <v>Transmission</v>
          </cell>
          <cell r="I1169" t="str">
            <v>Ravenna (DEA new sub) Transmission Tap</v>
          </cell>
          <cell r="J1169">
            <v>-670.01</v>
          </cell>
        </row>
        <row r="1170">
          <cell r="G1170">
            <v>40351</v>
          </cell>
          <cell r="H1170" t="str">
            <v>Transmission</v>
          </cell>
          <cell r="I1170" t="str">
            <v>ES Line - Rebuild Soderville - Bunker Lake Tap 69 kV line</v>
          </cell>
          <cell r="J1170">
            <v>-1974.16</v>
          </cell>
        </row>
        <row r="1171">
          <cell r="G1171">
            <v>40351</v>
          </cell>
          <cell r="H1171" t="str">
            <v>Transmission</v>
          </cell>
          <cell r="I1171" t="str">
            <v>ES Line - Rebuild Soderville - Bunker Lake Tap 69 kV line</v>
          </cell>
          <cell r="J1171">
            <v>1974.16</v>
          </cell>
        </row>
        <row r="1172">
          <cell r="G1172">
            <v>41911</v>
          </cell>
          <cell r="H1172" t="str">
            <v>Transmission</v>
          </cell>
          <cell r="I1172" t="str">
            <v>Lake Mina - Install New Metering</v>
          </cell>
          <cell r="J1172">
            <v>2581.06</v>
          </cell>
        </row>
        <row r="1173">
          <cell r="G1173">
            <v>41911</v>
          </cell>
          <cell r="H1173" t="str">
            <v>Transmission</v>
          </cell>
          <cell r="I1173" t="str">
            <v>Lake Mina - Install New Metering</v>
          </cell>
          <cell r="J1173">
            <v>-2581.06</v>
          </cell>
        </row>
        <row r="1174">
          <cell r="G1174">
            <v>45441</v>
          </cell>
          <cell r="H1174" t="str">
            <v>Transmission</v>
          </cell>
          <cell r="I1174" t="str">
            <v>Wakefield Relay Replacements</v>
          </cell>
          <cell r="J1174">
            <v>-116687.07</v>
          </cell>
        </row>
        <row r="1175">
          <cell r="G1175">
            <v>45441</v>
          </cell>
          <cell r="H1175" t="str">
            <v>Transmission</v>
          </cell>
          <cell r="I1175" t="str">
            <v>Wakefield Relay Replacements</v>
          </cell>
          <cell r="J1175">
            <v>116687.07</v>
          </cell>
        </row>
        <row r="1176">
          <cell r="G1176">
            <v>47901</v>
          </cell>
          <cell r="H1176" t="str">
            <v>Transmission</v>
          </cell>
          <cell r="I1176" t="str">
            <v>Big Swan upgrade breakers 4N1, 4N2, 4N3, 1TR</v>
          </cell>
          <cell r="J1176">
            <v>-43643.8</v>
          </cell>
        </row>
        <row r="1177">
          <cell r="G1177">
            <v>47901</v>
          </cell>
          <cell r="H1177" t="str">
            <v>Transmission</v>
          </cell>
          <cell r="I1177" t="str">
            <v>Big Swan upgrade breakers 4N1, 4N2, 4N3, 1TR</v>
          </cell>
          <cell r="J1177">
            <v>43643.8</v>
          </cell>
        </row>
        <row r="1178">
          <cell r="G1178">
            <v>50401</v>
          </cell>
          <cell r="H1178" t="str">
            <v>Transmission</v>
          </cell>
          <cell r="I1178" t="str">
            <v>Ravenna Distribution Substation (DEA)</v>
          </cell>
          <cell r="J1178">
            <v>-2655.1</v>
          </cell>
        </row>
        <row r="1179">
          <cell r="G1179">
            <v>50401</v>
          </cell>
          <cell r="H1179" t="str">
            <v>Transmission</v>
          </cell>
          <cell r="I1179" t="str">
            <v>Ravenna Distribution Substation (DEA)</v>
          </cell>
          <cell r="J1179">
            <v>2655.1</v>
          </cell>
        </row>
        <row r="1180">
          <cell r="G1180">
            <v>50511</v>
          </cell>
          <cell r="H1180" t="str">
            <v>Transmission</v>
          </cell>
          <cell r="I1180" t="str">
            <v>Longville 69 kV line</v>
          </cell>
          <cell r="J1180">
            <v>-23163.47</v>
          </cell>
        </row>
        <row r="1181">
          <cell r="G1181">
            <v>50511</v>
          </cell>
          <cell r="H1181" t="str">
            <v>Transmission</v>
          </cell>
          <cell r="I1181" t="str">
            <v>Longville 69 kV line</v>
          </cell>
          <cell r="J1181">
            <v>23163.47</v>
          </cell>
        </row>
        <row r="1182">
          <cell r="G1182">
            <v>50521</v>
          </cell>
          <cell r="H1182" t="str">
            <v>Transmission</v>
          </cell>
          <cell r="I1182" t="str">
            <v>BH 3-way switch for Longville Tap line</v>
          </cell>
          <cell r="J1182">
            <v>595.21</v>
          </cell>
        </row>
        <row r="1183">
          <cell r="G1183">
            <v>50521</v>
          </cell>
          <cell r="H1183" t="str">
            <v>Transmission</v>
          </cell>
          <cell r="I1183" t="str">
            <v>BH 3-way switch for Longville Tap line</v>
          </cell>
          <cell r="J1183">
            <v>-595.21</v>
          </cell>
        </row>
        <row r="1184">
          <cell r="G1184">
            <v>52051</v>
          </cell>
          <cell r="H1184" t="str">
            <v>Transmission</v>
          </cell>
          <cell r="I1184" t="str">
            <v>Maple Lake: replace 121G relays</v>
          </cell>
          <cell r="J1184">
            <v>-813.37</v>
          </cell>
        </row>
        <row r="1185">
          <cell r="G1185">
            <v>52051</v>
          </cell>
          <cell r="H1185" t="str">
            <v>Transmission</v>
          </cell>
          <cell r="I1185" t="str">
            <v>Maple Lake: replace 121G relays</v>
          </cell>
          <cell r="J1185">
            <v>813.37</v>
          </cell>
        </row>
        <row r="1186">
          <cell r="G1186">
            <v>53031</v>
          </cell>
          <cell r="H1186" t="str">
            <v>Transmission</v>
          </cell>
          <cell r="I1186" t="str">
            <v>PX Line - Rebuild double ckt and upgrade Strs for 212 Upgrade</v>
          </cell>
          <cell r="J1186">
            <v>-3100.15</v>
          </cell>
        </row>
        <row r="1187">
          <cell r="G1187">
            <v>53031</v>
          </cell>
          <cell r="H1187" t="str">
            <v>Transmission</v>
          </cell>
          <cell r="I1187" t="str">
            <v>PX Line - Rebuild double ckt and upgrade Strs for 212 Upgrade</v>
          </cell>
          <cell r="J1187">
            <v>3100.15</v>
          </cell>
        </row>
        <row r="1188">
          <cell r="G1188">
            <v>53401</v>
          </cell>
          <cell r="H1188" t="str">
            <v>Transmission</v>
          </cell>
          <cell r="I1188" t="str">
            <v>Dickinson Control Electronics Cooling Tower Replacement-Pole 2</v>
          </cell>
          <cell r="J1188">
            <v>17218.080000000002</v>
          </cell>
        </row>
        <row r="1189">
          <cell r="G1189">
            <v>53401</v>
          </cell>
          <cell r="H1189" t="str">
            <v>Transmission</v>
          </cell>
          <cell r="I1189" t="str">
            <v>Dickinson Control Electronics Cooling Tower Replacement-Pole 2</v>
          </cell>
          <cell r="J1189">
            <v>-17218.080000000002</v>
          </cell>
        </row>
        <row r="1190">
          <cell r="G1190">
            <v>53541</v>
          </cell>
          <cell r="H1190" t="str">
            <v>Transmission</v>
          </cell>
          <cell r="I1190" t="str">
            <v>Sturgeon Lake Double End Metering</v>
          </cell>
          <cell r="J1190">
            <v>-6346.52</v>
          </cell>
        </row>
        <row r="1191">
          <cell r="G1191">
            <v>53541</v>
          </cell>
          <cell r="H1191" t="str">
            <v>Transmission</v>
          </cell>
          <cell r="I1191" t="str">
            <v>Sturgeon Lake Double End Metering</v>
          </cell>
          <cell r="J1191">
            <v>6346.52</v>
          </cell>
        </row>
        <row r="1192">
          <cell r="G1192">
            <v>53551</v>
          </cell>
          <cell r="H1192" t="str">
            <v>Transmission</v>
          </cell>
          <cell r="I1192" t="str">
            <v>Gilman Meter Building Upgrade</v>
          </cell>
          <cell r="J1192">
            <v>187.2</v>
          </cell>
        </row>
        <row r="1193">
          <cell r="G1193">
            <v>53551</v>
          </cell>
          <cell r="H1193" t="str">
            <v>Transmission</v>
          </cell>
          <cell r="I1193" t="str">
            <v>Gilman Meter Building Upgrade</v>
          </cell>
          <cell r="J1193">
            <v>-187.2</v>
          </cell>
        </row>
        <row r="1194">
          <cell r="G1194">
            <v>53561</v>
          </cell>
          <cell r="H1194" t="str">
            <v>Transmission</v>
          </cell>
          <cell r="I1194" t="str">
            <v>CO-CWT Line - Crown Substation (Connexus)</v>
          </cell>
          <cell r="J1194">
            <v>265.76</v>
          </cell>
        </row>
        <row r="1195">
          <cell r="G1195">
            <v>53561</v>
          </cell>
          <cell r="H1195" t="str">
            <v>Transmission</v>
          </cell>
          <cell r="I1195" t="str">
            <v>CO-CWT Line - Crown Substation (Connexus)</v>
          </cell>
          <cell r="J1195">
            <v>-265.76</v>
          </cell>
        </row>
        <row r="1196">
          <cell r="G1196">
            <v>53841</v>
          </cell>
          <cell r="H1196" t="str">
            <v>Transmission</v>
          </cell>
          <cell r="I1196" t="str">
            <v>EL Line - Rice Lake Tap - Zimmerman 69 kV line Rebuild (5 Mile)</v>
          </cell>
          <cell r="J1196">
            <v>-1268.94</v>
          </cell>
        </row>
        <row r="1197">
          <cell r="G1197">
            <v>53841</v>
          </cell>
          <cell r="H1197" t="str">
            <v>Transmission</v>
          </cell>
          <cell r="I1197" t="str">
            <v>EL Line - Rice Lake Tap - Zimmerman 69 kV line Rebuild (5 Mile)</v>
          </cell>
          <cell r="J1197">
            <v>1268.94</v>
          </cell>
        </row>
        <row r="1198">
          <cell r="G1198">
            <v>53911</v>
          </cell>
          <cell r="H1198" t="str">
            <v>Transmission</v>
          </cell>
          <cell r="I1198" t="str">
            <v>Chandler-Chandler Tap 69 kV rebuild</v>
          </cell>
          <cell r="J1198">
            <v>-2156.4299999999998</v>
          </cell>
        </row>
        <row r="1199">
          <cell r="G1199">
            <v>53911</v>
          </cell>
          <cell r="H1199" t="str">
            <v>Transmission</v>
          </cell>
          <cell r="I1199" t="str">
            <v>Chandler-Chandler Tap 69 kV rebuild</v>
          </cell>
          <cell r="J1199">
            <v>2156.4299999999998</v>
          </cell>
        </row>
        <row r="1200">
          <cell r="G1200">
            <v>53931</v>
          </cell>
          <cell r="H1200" t="str">
            <v>Transmission</v>
          </cell>
          <cell r="I1200" t="str">
            <v>Elk River To Daytonport Resag to 212 degrees</v>
          </cell>
          <cell r="J1200">
            <v>-779.63</v>
          </cell>
        </row>
        <row r="1201">
          <cell r="G1201">
            <v>53931</v>
          </cell>
          <cell r="H1201" t="str">
            <v>Transmission</v>
          </cell>
          <cell r="I1201" t="str">
            <v>Elk River To Daytonport Resag to 212 degrees</v>
          </cell>
          <cell r="J1201">
            <v>779.63</v>
          </cell>
        </row>
        <row r="1202">
          <cell r="G1202">
            <v>53961</v>
          </cell>
          <cell r="H1202" t="str">
            <v>Transmission</v>
          </cell>
          <cell r="I1202" t="str">
            <v>North Parker 1.2 MVAr, 34.5 kV Capacitor</v>
          </cell>
          <cell r="J1202">
            <v>1101.25</v>
          </cell>
        </row>
        <row r="1203">
          <cell r="G1203">
            <v>53961</v>
          </cell>
          <cell r="H1203" t="str">
            <v>Transmission</v>
          </cell>
          <cell r="I1203" t="str">
            <v>North Parker 1.2 MVAr, 34.5 kV Capacitor</v>
          </cell>
          <cell r="J1203">
            <v>-1101.25</v>
          </cell>
        </row>
        <row r="1204">
          <cell r="G1204">
            <v>54011</v>
          </cell>
          <cell r="H1204" t="str">
            <v>Transmission</v>
          </cell>
          <cell r="I1204" t="str">
            <v>S062 5th and 7th Filter</v>
          </cell>
          <cell r="J1204">
            <v>-2542219.34</v>
          </cell>
        </row>
        <row r="1205">
          <cell r="G1205">
            <v>54011</v>
          </cell>
          <cell r="H1205" t="str">
            <v>Transmission</v>
          </cell>
          <cell r="I1205" t="str">
            <v>S062 5th and 7th Filter</v>
          </cell>
          <cell r="J1205">
            <v>296763.59999999998</v>
          </cell>
        </row>
        <row r="1206">
          <cell r="G1206">
            <v>54011</v>
          </cell>
          <cell r="H1206" t="str">
            <v>Transmission</v>
          </cell>
          <cell r="I1206" t="str">
            <v>S062 5th and 7th Filter</v>
          </cell>
          <cell r="J1206">
            <v>2245455.7400000002</v>
          </cell>
        </row>
        <row r="1207">
          <cell r="G1207">
            <v>54101</v>
          </cell>
          <cell r="H1207" t="str">
            <v>Transmission</v>
          </cell>
          <cell r="I1207" t="str">
            <v>Athens - Martin Lake 69 kV 11 mile Line</v>
          </cell>
          <cell r="J1207">
            <v>787415.22</v>
          </cell>
        </row>
        <row r="1208">
          <cell r="G1208">
            <v>54101</v>
          </cell>
          <cell r="H1208" t="str">
            <v>Transmission</v>
          </cell>
          <cell r="I1208" t="str">
            <v>Athens - Martin Lake 69 kV 11 mile Line</v>
          </cell>
          <cell r="J1208">
            <v>-123135.03999999999</v>
          </cell>
        </row>
        <row r="1209">
          <cell r="G1209">
            <v>54121</v>
          </cell>
          <cell r="H1209" t="str">
            <v>Transmission</v>
          </cell>
          <cell r="I1209" t="str">
            <v>Southdale line Tap 3-way switch-motor-operated</v>
          </cell>
          <cell r="J1209">
            <v>419210.92</v>
          </cell>
        </row>
        <row r="1210">
          <cell r="G1210">
            <v>54121</v>
          </cell>
          <cell r="H1210" t="str">
            <v>Transmission</v>
          </cell>
          <cell r="I1210" t="str">
            <v>Southdale line Tap 3-way switch-motor-operated</v>
          </cell>
          <cell r="J1210">
            <v>-419210.92</v>
          </cell>
        </row>
        <row r="1211">
          <cell r="G1211">
            <v>54181</v>
          </cell>
          <cell r="H1211" t="str">
            <v>Transmission</v>
          </cell>
          <cell r="I1211" t="str">
            <v>Milroy-Sheridan 69 kV Transmission Line, 9 miles</v>
          </cell>
          <cell r="J1211">
            <v>954.56</v>
          </cell>
        </row>
        <row r="1212">
          <cell r="G1212">
            <v>54181</v>
          </cell>
          <cell r="H1212" t="str">
            <v>Transmission</v>
          </cell>
          <cell r="I1212" t="str">
            <v>Milroy-Sheridan 69 kV Transmission Line, 9 miles</v>
          </cell>
          <cell r="J1212">
            <v>-954.56</v>
          </cell>
        </row>
        <row r="1213">
          <cell r="G1213">
            <v>54191</v>
          </cell>
          <cell r="H1213" t="str">
            <v>Transmission</v>
          </cell>
          <cell r="I1213" t="str">
            <v>Badoura-Birch Lake Tap (16 miles)</v>
          </cell>
          <cell r="J1213">
            <v>5874026.6699999999</v>
          </cell>
        </row>
        <row r="1214">
          <cell r="G1214">
            <v>54191</v>
          </cell>
          <cell r="H1214" t="str">
            <v>Transmission</v>
          </cell>
          <cell r="I1214" t="str">
            <v>Badoura-Birch Lake Tap (16 miles)</v>
          </cell>
          <cell r="J1214">
            <v>-5874026.6699999999</v>
          </cell>
        </row>
        <row r="1215">
          <cell r="G1215">
            <v>54211</v>
          </cell>
          <cell r="H1215" t="str">
            <v>Transmission</v>
          </cell>
          <cell r="I1215" t="str">
            <v>Birch Lake 115/69 Substation</v>
          </cell>
          <cell r="J1215">
            <v>-2988279.57</v>
          </cell>
        </row>
        <row r="1216">
          <cell r="G1216">
            <v>54211</v>
          </cell>
          <cell r="H1216" t="str">
            <v>Transmission</v>
          </cell>
          <cell r="I1216" t="str">
            <v>Birch Lake 115/69 Substation</v>
          </cell>
          <cell r="J1216">
            <v>2988279.57</v>
          </cell>
        </row>
        <row r="1217">
          <cell r="G1217">
            <v>54231</v>
          </cell>
          <cell r="H1217" t="str">
            <v>Transmission</v>
          </cell>
          <cell r="I1217" t="str">
            <v>Tripp Lake Conversion to 115 kV or Backus 34.5 kV</v>
          </cell>
          <cell r="J1217">
            <v>-90136.12</v>
          </cell>
        </row>
        <row r="1218">
          <cell r="G1218">
            <v>54231</v>
          </cell>
          <cell r="H1218" t="str">
            <v>Transmission</v>
          </cell>
          <cell r="I1218" t="str">
            <v>Tripp Lake Conversion to 115 kV or Backus 34.5 kV</v>
          </cell>
          <cell r="J1218">
            <v>90136.12</v>
          </cell>
        </row>
        <row r="1219">
          <cell r="G1219">
            <v>54241</v>
          </cell>
          <cell r="H1219" t="str">
            <v>Transmission</v>
          </cell>
          <cell r="I1219" t="str">
            <v>Pine River Substation Conversion to 115 kV - Metering Project</v>
          </cell>
          <cell r="J1219">
            <v>-18220.560000000001</v>
          </cell>
        </row>
        <row r="1220">
          <cell r="G1220">
            <v>54241</v>
          </cell>
          <cell r="H1220" t="str">
            <v>Transmission</v>
          </cell>
          <cell r="I1220" t="str">
            <v>Pine River Substation Conversion to 115 kV - Metering Project</v>
          </cell>
          <cell r="J1220">
            <v>18220.560000000001</v>
          </cell>
        </row>
        <row r="1221">
          <cell r="G1221">
            <v>54251</v>
          </cell>
          <cell r="H1221" t="str">
            <v>Transmission</v>
          </cell>
          <cell r="I1221" t="str">
            <v>Pine River 115 kV line tap conversion</v>
          </cell>
          <cell r="J1221">
            <v>-61001.33</v>
          </cell>
        </row>
        <row r="1222">
          <cell r="G1222">
            <v>54251</v>
          </cell>
          <cell r="H1222" t="str">
            <v>Transmission</v>
          </cell>
          <cell r="I1222" t="str">
            <v>Pine River 115 kV line tap conversion</v>
          </cell>
          <cell r="J1222">
            <v>61001.33</v>
          </cell>
        </row>
        <row r="1223">
          <cell r="G1223">
            <v>54261</v>
          </cell>
          <cell r="H1223" t="str">
            <v>Transmission</v>
          </cell>
          <cell r="I1223" t="str">
            <v>Long Lake 115/34.5 transformer #2</v>
          </cell>
          <cell r="J1223">
            <v>13492.86</v>
          </cell>
        </row>
        <row r="1224">
          <cell r="G1224">
            <v>54261</v>
          </cell>
          <cell r="H1224" t="str">
            <v>Transmission</v>
          </cell>
          <cell r="I1224" t="str">
            <v>Long Lake 115/34.5 transformer #2</v>
          </cell>
          <cell r="J1224">
            <v>-13492.86</v>
          </cell>
        </row>
        <row r="1225">
          <cell r="G1225">
            <v>54271</v>
          </cell>
          <cell r="H1225" t="str">
            <v>Transmission</v>
          </cell>
          <cell r="I1225" t="str">
            <v>Long Lake 115 bus tie and line termination</v>
          </cell>
          <cell r="J1225">
            <v>40113.81</v>
          </cell>
        </row>
        <row r="1226">
          <cell r="G1226">
            <v>54271</v>
          </cell>
          <cell r="H1226" t="str">
            <v>Transmission</v>
          </cell>
          <cell r="I1226" t="str">
            <v>Long Lake 115 bus tie and line termination</v>
          </cell>
          <cell r="J1226">
            <v>-40113.81</v>
          </cell>
        </row>
        <row r="1227">
          <cell r="G1227">
            <v>54281</v>
          </cell>
          <cell r="H1227" t="str">
            <v>Transmission</v>
          </cell>
          <cell r="I1227" t="str">
            <v>MN Pipeline-Menahga 8 mile line</v>
          </cell>
          <cell r="J1227">
            <v>50549.1</v>
          </cell>
        </row>
        <row r="1228">
          <cell r="G1228">
            <v>54281</v>
          </cell>
          <cell r="H1228" t="str">
            <v>Transmission</v>
          </cell>
          <cell r="I1228" t="str">
            <v>MN Pipeline-Menahga 8 mile line</v>
          </cell>
          <cell r="J1228">
            <v>-50549.1</v>
          </cell>
        </row>
        <row r="1229">
          <cell r="G1229">
            <v>54331</v>
          </cell>
          <cell r="H1229" t="str">
            <v>Transmission</v>
          </cell>
          <cell r="I1229" t="str">
            <v>St. Wendel Dist Sub, 2 mi, 115kV Radial Line</v>
          </cell>
          <cell r="J1229">
            <v>84650.72</v>
          </cell>
        </row>
        <row r="1230">
          <cell r="G1230">
            <v>54331</v>
          </cell>
          <cell r="H1230" t="str">
            <v>Transmission</v>
          </cell>
          <cell r="I1230" t="str">
            <v>St. Wendel Dist Sub, 2 mi, 115kV Radial Line</v>
          </cell>
          <cell r="J1230">
            <v>222263.76</v>
          </cell>
        </row>
        <row r="1231">
          <cell r="G1231">
            <v>54371</v>
          </cell>
          <cell r="H1231" t="str">
            <v>Transmission</v>
          </cell>
          <cell r="I1231" t="str">
            <v>Maple Lake upgrade breakers 1NB1, 1NB2, 1NB3</v>
          </cell>
          <cell r="J1231">
            <v>3927.02</v>
          </cell>
        </row>
        <row r="1232">
          <cell r="G1232">
            <v>54371</v>
          </cell>
          <cell r="H1232" t="str">
            <v>Transmission</v>
          </cell>
          <cell r="I1232" t="str">
            <v>Maple Lake upgrade breakers 1NB1, 1NB2, 1NB3</v>
          </cell>
          <cell r="J1232">
            <v>-3927.02</v>
          </cell>
        </row>
        <row r="1233">
          <cell r="G1233">
            <v>54381</v>
          </cell>
          <cell r="H1233" t="str">
            <v>Transmission</v>
          </cell>
          <cell r="I1233" t="str">
            <v>Milaca upgrade breakers 5NB1, 5NB3</v>
          </cell>
          <cell r="J1233">
            <v>-1453.49</v>
          </cell>
        </row>
        <row r="1234">
          <cell r="G1234">
            <v>54381</v>
          </cell>
          <cell r="H1234" t="str">
            <v>Transmission</v>
          </cell>
          <cell r="I1234" t="str">
            <v>Milaca upgrade breakers 5NB1, 5NB3</v>
          </cell>
          <cell r="J1234">
            <v>1453.49</v>
          </cell>
        </row>
        <row r="1235">
          <cell r="G1235">
            <v>54421</v>
          </cell>
          <cell r="H1235" t="str">
            <v>Transmission</v>
          </cell>
          <cell r="I1235" t="str">
            <v>Tac Harbor upgrade breaker 42XB1</v>
          </cell>
          <cell r="J1235">
            <v>-382.44</v>
          </cell>
        </row>
        <row r="1236">
          <cell r="G1236">
            <v>54421</v>
          </cell>
          <cell r="H1236" t="str">
            <v>Transmission</v>
          </cell>
          <cell r="I1236" t="str">
            <v>Tac Harbor upgrade breaker 42XB1</v>
          </cell>
          <cell r="J1236">
            <v>382.44</v>
          </cell>
        </row>
        <row r="1237">
          <cell r="G1237">
            <v>54651</v>
          </cell>
          <cell r="H1237" t="str">
            <v>Transmission</v>
          </cell>
          <cell r="I1237" t="str">
            <v>Badoura--Long Lake 17.5 mile 115 kV Line</v>
          </cell>
          <cell r="J1237">
            <v>1081811.6100000001</v>
          </cell>
        </row>
        <row r="1238">
          <cell r="G1238">
            <v>54651</v>
          </cell>
          <cell r="H1238" t="str">
            <v>Transmission</v>
          </cell>
          <cell r="I1238" t="str">
            <v>Badoura--Long Lake 17.5 mile 115 kV Line</v>
          </cell>
          <cell r="J1238">
            <v>-1081811.6100000001</v>
          </cell>
        </row>
        <row r="1239">
          <cell r="G1239">
            <v>56181</v>
          </cell>
          <cell r="H1239" t="str">
            <v>Transmission</v>
          </cell>
          <cell r="I1239" t="str">
            <v>DS Line - Replace Poles 37</v>
          </cell>
          <cell r="J1239">
            <v>-6847.07</v>
          </cell>
        </row>
        <row r="1240">
          <cell r="G1240">
            <v>56181</v>
          </cell>
          <cell r="H1240" t="str">
            <v>Transmission</v>
          </cell>
          <cell r="I1240" t="str">
            <v>DS Line - Replace Poles 37</v>
          </cell>
          <cell r="J1240">
            <v>6847.07</v>
          </cell>
        </row>
        <row r="1241">
          <cell r="G1241">
            <v>56611</v>
          </cell>
          <cell r="H1241" t="str">
            <v>Transmission</v>
          </cell>
          <cell r="I1241" t="str">
            <v>Linwood 230/69kV Bulk Substation</v>
          </cell>
          <cell r="J1241">
            <v>-354434.73</v>
          </cell>
        </row>
        <row r="1242">
          <cell r="G1242">
            <v>56611</v>
          </cell>
          <cell r="H1242" t="str">
            <v>Transmission</v>
          </cell>
          <cell r="I1242" t="str">
            <v>Linwood 230/69kV Bulk Substation</v>
          </cell>
          <cell r="J1242">
            <v>354434.73</v>
          </cell>
        </row>
        <row r="1243">
          <cell r="G1243">
            <v>56631</v>
          </cell>
          <cell r="H1243" t="str">
            <v>Transmission</v>
          </cell>
          <cell r="I1243" t="str">
            <v>Maple Hill 2-3.6 MVAr Capacitor Bank</v>
          </cell>
          <cell r="J1243">
            <v>-2756.42</v>
          </cell>
        </row>
        <row r="1244">
          <cell r="G1244">
            <v>56631</v>
          </cell>
          <cell r="H1244" t="str">
            <v>Transmission</v>
          </cell>
          <cell r="I1244" t="str">
            <v>Maple Hill 2-3.6 MVAr Capacitor Bank</v>
          </cell>
          <cell r="J1244">
            <v>2756.42</v>
          </cell>
        </row>
        <row r="1245">
          <cell r="G1245">
            <v>56661</v>
          </cell>
          <cell r="H1245" t="str">
            <v>Transmission</v>
          </cell>
          <cell r="I1245" t="str">
            <v>Install 2-Way 115 kV Switch at Shafer Substation (Replaces 569)</v>
          </cell>
          <cell r="J1245">
            <v>104726.33</v>
          </cell>
        </row>
        <row r="1246">
          <cell r="G1246">
            <v>56661</v>
          </cell>
          <cell r="H1246" t="str">
            <v>Transmission</v>
          </cell>
          <cell r="I1246" t="str">
            <v>Install 2-Way 115 kV Switch at Shafer Substation (Replaces 569)</v>
          </cell>
          <cell r="J1246">
            <v>-104726.33</v>
          </cell>
        </row>
        <row r="1247">
          <cell r="G1247">
            <v>56711</v>
          </cell>
          <cell r="H1247" t="str">
            <v>Transmission</v>
          </cell>
          <cell r="I1247" t="str">
            <v>G252: Valley View Wind Interconnection</v>
          </cell>
          <cell r="J1247">
            <v>-161539.79</v>
          </cell>
        </row>
        <row r="1248">
          <cell r="G1248">
            <v>56711</v>
          </cell>
          <cell r="H1248" t="str">
            <v>Transmission</v>
          </cell>
          <cell r="I1248" t="str">
            <v>G252: Valley View Wind Interconnection</v>
          </cell>
          <cell r="J1248">
            <v>161539.79</v>
          </cell>
        </row>
        <row r="1249">
          <cell r="G1249">
            <v>56841</v>
          </cell>
          <cell r="H1249" t="str">
            <v>Transmission</v>
          </cell>
          <cell r="I1249" t="str">
            <v>TW-RW LINE-REPLACE REJECT STRUCTURES</v>
          </cell>
          <cell r="J1249">
            <v>-23930.2</v>
          </cell>
        </row>
        <row r="1250">
          <cell r="G1250">
            <v>56841</v>
          </cell>
          <cell r="H1250" t="str">
            <v>Transmission</v>
          </cell>
          <cell r="I1250" t="str">
            <v>TW-RW LINE-REPLACE REJECT STRUCTURES</v>
          </cell>
          <cell r="J1250">
            <v>23930.2</v>
          </cell>
        </row>
        <row r="1251">
          <cell r="G1251">
            <v>57141</v>
          </cell>
          <cell r="H1251" t="str">
            <v>Transmission</v>
          </cell>
          <cell r="I1251" t="str">
            <v>HE Line-Replace Poles 26E, 226, 243A</v>
          </cell>
          <cell r="J1251">
            <v>1955.06</v>
          </cell>
        </row>
        <row r="1252">
          <cell r="G1252">
            <v>57141</v>
          </cell>
          <cell r="H1252" t="str">
            <v>Transmission</v>
          </cell>
          <cell r="I1252" t="str">
            <v>HE Line-Replace Poles 26E, 226, 243A</v>
          </cell>
          <cell r="J1252">
            <v>-1955.06</v>
          </cell>
        </row>
        <row r="1253">
          <cell r="G1253">
            <v>57161</v>
          </cell>
          <cell r="H1253" t="str">
            <v>Transmission</v>
          </cell>
          <cell r="I1253" t="str">
            <v>RE-SR Line-Structures 133, 133X, 112 Replacement</v>
          </cell>
          <cell r="J1253">
            <v>-3466.61</v>
          </cell>
        </row>
        <row r="1254">
          <cell r="G1254">
            <v>57161</v>
          </cell>
          <cell r="H1254" t="str">
            <v>Transmission</v>
          </cell>
          <cell r="I1254" t="str">
            <v>RE-SR Line-Structures 133, 133X, 112 Replacement</v>
          </cell>
          <cell r="J1254">
            <v>3466.61</v>
          </cell>
        </row>
        <row r="1255">
          <cell r="G1255">
            <v>64241</v>
          </cell>
          <cell r="H1255" t="str">
            <v>Transmission</v>
          </cell>
          <cell r="I1255" t="str">
            <v>Benton County-RTU &amp; DFR</v>
          </cell>
          <cell r="J1255">
            <v>-14576.7</v>
          </cell>
        </row>
        <row r="1256">
          <cell r="G1256">
            <v>64241</v>
          </cell>
          <cell r="H1256" t="str">
            <v>Transmission</v>
          </cell>
          <cell r="I1256" t="str">
            <v>Benton County-RTU &amp; DFR</v>
          </cell>
          <cell r="J1256">
            <v>14576.7</v>
          </cell>
        </row>
        <row r="1257">
          <cell r="G1257">
            <v>64981</v>
          </cell>
          <cell r="H1257" t="str">
            <v>Transmission</v>
          </cell>
          <cell r="I1257" t="str">
            <v>Cedar Valley - Metering for New Distribution Substation</v>
          </cell>
          <cell r="J1257">
            <v>-38742.269999999997</v>
          </cell>
        </row>
        <row r="1258">
          <cell r="G1258">
            <v>64981</v>
          </cell>
          <cell r="H1258" t="str">
            <v>Transmission</v>
          </cell>
          <cell r="I1258" t="str">
            <v>Cedar Valley - Metering for New Distribution Substation</v>
          </cell>
          <cell r="J1258">
            <v>38742.269999999997</v>
          </cell>
        </row>
        <row r="1259">
          <cell r="G1259">
            <v>65121</v>
          </cell>
          <cell r="H1259" t="str">
            <v>Transmission</v>
          </cell>
          <cell r="I1259" t="str">
            <v>Dickinson Converter Station - Add Shunt Bnk Overvltg Tripping</v>
          </cell>
          <cell r="J1259">
            <v>-6970.67</v>
          </cell>
        </row>
        <row r="1260">
          <cell r="G1260">
            <v>65121</v>
          </cell>
          <cell r="H1260" t="str">
            <v>Transmission</v>
          </cell>
          <cell r="I1260" t="str">
            <v>Dickinson Converter Station - Add Shunt Bnk Overvltg Tripping</v>
          </cell>
          <cell r="J1260">
            <v>6970.67</v>
          </cell>
        </row>
        <row r="1261">
          <cell r="G1261">
            <v>65131</v>
          </cell>
          <cell r="H1261" t="str">
            <v>Transmission</v>
          </cell>
          <cell r="I1261" t="str">
            <v>MC-HIT Line - Relocate Strs 6-14</v>
          </cell>
          <cell r="J1261">
            <v>2167.91</v>
          </cell>
        </row>
        <row r="1262">
          <cell r="G1262">
            <v>65131</v>
          </cell>
          <cell r="H1262" t="str">
            <v>Transmission</v>
          </cell>
          <cell r="I1262" t="str">
            <v>MC-HIT Line - Relocate Strs 6-14</v>
          </cell>
          <cell r="J1262">
            <v>-2167.91</v>
          </cell>
        </row>
        <row r="1263">
          <cell r="G1263">
            <v>66101</v>
          </cell>
          <cell r="H1263" t="str">
            <v>Transmission</v>
          </cell>
          <cell r="I1263" t="str">
            <v>PS LIne - Modify Strs 4-5</v>
          </cell>
          <cell r="J1263">
            <v>-3722.61</v>
          </cell>
        </row>
        <row r="1264">
          <cell r="G1264">
            <v>66101</v>
          </cell>
          <cell r="H1264" t="str">
            <v>Transmission</v>
          </cell>
          <cell r="I1264" t="str">
            <v>PS LIne - Modify Strs 4-5</v>
          </cell>
          <cell r="J1264">
            <v>3722.61</v>
          </cell>
        </row>
        <row r="1265">
          <cell r="G1265">
            <v>66131</v>
          </cell>
          <cell r="H1265" t="str">
            <v>Transmission</v>
          </cell>
          <cell r="I1265" t="str">
            <v>GD Line - Add Storm Structures</v>
          </cell>
          <cell r="J1265">
            <v>-273037.37</v>
          </cell>
        </row>
        <row r="1266">
          <cell r="G1266">
            <v>66131</v>
          </cell>
          <cell r="H1266" t="str">
            <v>Transmission</v>
          </cell>
          <cell r="I1266" t="str">
            <v>GD Line - Add Storm Structures</v>
          </cell>
          <cell r="J1266">
            <v>273037.37</v>
          </cell>
        </row>
        <row r="1267">
          <cell r="G1267">
            <v>66191</v>
          </cell>
          <cell r="H1267" t="str">
            <v>Transmission</v>
          </cell>
          <cell r="I1267" t="str">
            <v>SL Line - Upgrade to 212 from Blaine to Spring Lk Park</v>
          </cell>
          <cell r="J1267">
            <v>-308.74</v>
          </cell>
        </row>
        <row r="1268">
          <cell r="G1268">
            <v>66191</v>
          </cell>
          <cell r="H1268" t="str">
            <v>Transmission</v>
          </cell>
          <cell r="I1268" t="str">
            <v>SL Line - Upgrade to 212 from Blaine to Spring Lk Park</v>
          </cell>
          <cell r="J1268">
            <v>308.74</v>
          </cell>
        </row>
        <row r="1269">
          <cell r="G1269">
            <v>66271</v>
          </cell>
          <cell r="H1269" t="str">
            <v>Transmission</v>
          </cell>
          <cell r="I1269" t="str">
            <v>ES line-Elk River to Anoka Tap 69 kV rebuild (8.1 Mi)</v>
          </cell>
          <cell r="J1269">
            <v>2222.2800000000002</v>
          </cell>
        </row>
        <row r="1270">
          <cell r="G1270">
            <v>66271</v>
          </cell>
          <cell r="H1270" t="str">
            <v>Transmission</v>
          </cell>
          <cell r="I1270" t="str">
            <v>ES line-Elk River to Anoka Tap 69 kV rebuild (8.1 Mi)</v>
          </cell>
          <cell r="J1270">
            <v>-2222.2800000000002</v>
          </cell>
        </row>
        <row r="1271">
          <cell r="G1271">
            <v>66541</v>
          </cell>
          <cell r="H1271" t="str">
            <v>Transmission</v>
          </cell>
          <cell r="I1271" t="str">
            <v>FE-WB Line-Pole 101-Replace</v>
          </cell>
          <cell r="J1271">
            <v>-976.94</v>
          </cell>
        </row>
        <row r="1272">
          <cell r="G1272">
            <v>66541</v>
          </cell>
          <cell r="H1272" t="str">
            <v>Transmission</v>
          </cell>
          <cell r="I1272" t="str">
            <v>FE-WB Line-Pole 101-Replace</v>
          </cell>
          <cell r="J1272">
            <v>976.94</v>
          </cell>
        </row>
        <row r="1273">
          <cell r="G1273">
            <v>66621</v>
          </cell>
          <cell r="H1273" t="str">
            <v>Transmission</v>
          </cell>
          <cell r="I1273" t="str">
            <v>PX Line - Add Switch Str</v>
          </cell>
          <cell r="J1273">
            <v>-675.54</v>
          </cell>
        </row>
        <row r="1274">
          <cell r="G1274">
            <v>66621</v>
          </cell>
          <cell r="H1274" t="str">
            <v>Transmission</v>
          </cell>
          <cell r="I1274" t="str">
            <v>PX Line - Add Switch Str</v>
          </cell>
          <cell r="J1274">
            <v>675.54</v>
          </cell>
        </row>
        <row r="1275">
          <cell r="G1275">
            <v>66921</v>
          </cell>
          <cell r="H1275" t="str">
            <v>Transmission</v>
          </cell>
          <cell r="I1275" t="str">
            <v>Riverton - Upgrade RTU for 700 MHz Compatibility</v>
          </cell>
          <cell r="J1275">
            <v>-16464.88</v>
          </cell>
        </row>
        <row r="1276">
          <cell r="G1276">
            <v>66921</v>
          </cell>
          <cell r="H1276" t="str">
            <v>Transmission</v>
          </cell>
          <cell r="I1276" t="str">
            <v>Riverton - Upgrade RTU for 700 MHz Compatibility</v>
          </cell>
          <cell r="J1276">
            <v>16464.88</v>
          </cell>
        </row>
        <row r="1277">
          <cell r="G1277">
            <v>66941</v>
          </cell>
          <cell r="H1277" t="str">
            <v>Transmission</v>
          </cell>
          <cell r="I1277" t="str">
            <v>Blackberry - Upgrade RTU for 700 MHz Compatibility</v>
          </cell>
          <cell r="J1277">
            <v>19316.36</v>
          </cell>
        </row>
        <row r="1278">
          <cell r="G1278">
            <v>66941</v>
          </cell>
          <cell r="H1278" t="str">
            <v>Transmission</v>
          </cell>
          <cell r="I1278" t="str">
            <v>Blackberry - Upgrade RTU for 700 MHz Compatibility</v>
          </cell>
          <cell r="J1278">
            <v>-19316.36</v>
          </cell>
        </row>
        <row r="1279">
          <cell r="G1279">
            <v>66951</v>
          </cell>
          <cell r="H1279" t="str">
            <v>Transmission</v>
          </cell>
          <cell r="I1279" t="str">
            <v>Four Corners - Upgrade RTU for 700 MHz Compatibility</v>
          </cell>
          <cell r="J1279">
            <v>-5343.43</v>
          </cell>
        </row>
        <row r="1280">
          <cell r="G1280">
            <v>66951</v>
          </cell>
          <cell r="H1280" t="str">
            <v>Transmission</v>
          </cell>
          <cell r="I1280" t="str">
            <v>Four Corners - Upgrade RTU for 700 MHz Compatibility</v>
          </cell>
          <cell r="J1280">
            <v>5343.43</v>
          </cell>
        </row>
        <row r="1281">
          <cell r="G1281">
            <v>66971</v>
          </cell>
          <cell r="H1281" t="str">
            <v>Transmission</v>
          </cell>
          <cell r="I1281" t="str">
            <v>Frog Creek - Upgrade RTU for 700 MHz Compatibility</v>
          </cell>
          <cell r="J1281">
            <v>-904.89</v>
          </cell>
        </row>
        <row r="1282">
          <cell r="G1282">
            <v>66971</v>
          </cell>
          <cell r="H1282" t="str">
            <v>Transmission</v>
          </cell>
          <cell r="I1282" t="str">
            <v>Frog Creek - Upgrade RTU for 700 MHz Compatibility</v>
          </cell>
          <cell r="J1282">
            <v>904.89</v>
          </cell>
        </row>
        <row r="1283">
          <cell r="G1283">
            <v>67331</v>
          </cell>
          <cell r="H1283" t="str">
            <v>Transmission</v>
          </cell>
          <cell r="I1283" t="str">
            <v>Corcoran - Upgrade RTU for 700 MHz Compatability</v>
          </cell>
          <cell r="J1283">
            <v>266.95</v>
          </cell>
        </row>
        <row r="1284">
          <cell r="G1284">
            <v>67331</v>
          </cell>
          <cell r="H1284" t="str">
            <v>Transmission</v>
          </cell>
          <cell r="I1284" t="str">
            <v>Corcoran - Upgrade RTU for 700 MHz Compatability</v>
          </cell>
          <cell r="J1284">
            <v>-266.95</v>
          </cell>
        </row>
        <row r="1285">
          <cell r="G1285">
            <v>67371</v>
          </cell>
          <cell r="H1285" t="str">
            <v>Transmission</v>
          </cell>
          <cell r="I1285" t="str">
            <v>Potlatch - Upgrade RTU for 700 MHz Compatibility</v>
          </cell>
          <cell r="J1285">
            <v>5717.66</v>
          </cell>
        </row>
        <row r="1286">
          <cell r="G1286">
            <v>67371</v>
          </cell>
          <cell r="H1286" t="str">
            <v>Transmission</v>
          </cell>
          <cell r="I1286" t="str">
            <v>Potlatch - Upgrade RTU for 700 MHz Compatibility</v>
          </cell>
          <cell r="J1286">
            <v>-5717.66</v>
          </cell>
        </row>
        <row r="1287">
          <cell r="G1287">
            <v>67381</v>
          </cell>
          <cell r="H1287" t="str">
            <v>Transmission</v>
          </cell>
          <cell r="I1287" t="str">
            <v>Pequot Lakes - Upgrade RTU for 700 MHz Compatibility</v>
          </cell>
          <cell r="J1287">
            <v>309.33</v>
          </cell>
        </row>
        <row r="1288">
          <cell r="G1288">
            <v>67381</v>
          </cell>
          <cell r="H1288" t="str">
            <v>Transmission</v>
          </cell>
          <cell r="I1288" t="str">
            <v>Pequot Lakes - Upgrade RTU for 700 MHz Compatibility</v>
          </cell>
          <cell r="J1288">
            <v>-309.33</v>
          </cell>
        </row>
        <row r="1289">
          <cell r="G1289">
            <v>67431</v>
          </cell>
          <cell r="H1289" t="str">
            <v>Transmission</v>
          </cell>
          <cell r="I1289" t="str">
            <v>Ogilvie - Upgrade RTU for 700 MHz Compatibility</v>
          </cell>
          <cell r="J1289">
            <v>-22454.44</v>
          </cell>
        </row>
        <row r="1290">
          <cell r="G1290">
            <v>67431</v>
          </cell>
          <cell r="H1290" t="str">
            <v>Transmission</v>
          </cell>
          <cell r="I1290" t="str">
            <v>Ogilvie - Upgrade RTU for 700 MHz Compatibility</v>
          </cell>
          <cell r="J1290">
            <v>22454.44</v>
          </cell>
        </row>
        <row r="1291">
          <cell r="G1291">
            <v>67441</v>
          </cell>
          <cell r="H1291" t="str">
            <v>Transmission</v>
          </cell>
          <cell r="I1291" t="str">
            <v>Deer River - Upgrade RTU for 700 MHz Compatibility</v>
          </cell>
          <cell r="J1291">
            <v>-4284.24</v>
          </cell>
        </row>
        <row r="1292">
          <cell r="G1292">
            <v>67441</v>
          </cell>
          <cell r="H1292" t="str">
            <v>Transmission</v>
          </cell>
          <cell r="I1292" t="str">
            <v>Deer River - Upgrade RTU for 700 MHz Compatibility</v>
          </cell>
          <cell r="J1292">
            <v>4284.24</v>
          </cell>
        </row>
        <row r="1293">
          <cell r="G1293">
            <v>67451</v>
          </cell>
          <cell r="H1293" t="str">
            <v>Transmission</v>
          </cell>
          <cell r="I1293" t="str">
            <v>Medina - Upgrade RTU for 700 MHz Compatibility</v>
          </cell>
          <cell r="J1293">
            <v>-15215.34</v>
          </cell>
        </row>
        <row r="1294">
          <cell r="G1294">
            <v>67451</v>
          </cell>
          <cell r="H1294" t="str">
            <v>Transmission</v>
          </cell>
          <cell r="I1294" t="str">
            <v>Medina - Upgrade RTU for 700 MHz Compatibility</v>
          </cell>
          <cell r="J1294">
            <v>15215.34</v>
          </cell>
        </row>
        <row r="1295">
          <cell r="G1295">
            <v>67471</v>
          </cell>
          <cell r="H1295" t="str">
            <v>Transmission</v>
          </cell>
          <cell r="I1295" t="str">
            <v>Isle - Upgrade RTU for 700 MHz Compatibility</v>
          </cell>
          <cell r="J1295">
            <v>-644.9</v>
          </cell>
        </row>
        <row r="1296">
          <cell r="G1296">
            <v>67471</v>
          </cell>
          <cell r="H1296" t="str">
            <v>Transmission</v>
          </cell>
          <cell r="I1296" t="str">
            <v>Isle - Upgrade RTU for 700 MHz Compatibility</v>
          </cell>
          <cell r="J1296">
            <v>644.9</v>
          </cell>
        </row>
        <row r="1297">
          <cell r="G1297">
            <v>67491</v>
          </cell>
          <cell r="H1297" t="str">
            <v>Transmission</v>
          </cell>
          <cell r="I1297" t="str">
            <v>Blind Lake - Upgrade RTU for 700 MHz Compatibility</v>
          </cell>
          <cell r="J1297">
            <v>25623.200000000001</v>
          </cell>
        </row>
        <row r="1298">
          <cell r="G1298">
            <v>67491</v>
          </cell>
          <cell r="H1298" t="str">
            <v>Transmission</v>
          </cell>
          <cell r="I1298" t="str">
            <v>Blind Lake - Upgrade RTU for 700 MHz Compatibility</v>
          </cell>
          <cell r="J1298">
            <v>-25623.200000000001</v>
          </cell>
        </row>
        <row r="1299">
          <cell r="G1299">
            <v>67501</v>
          </cell>
          <cell r="H1299" t="str">
            <v>Transmission</v>
          </cell>
          <cell r="I1299" t="str">
            <v>Gowan - Upgrade RTU for 700 MHz Compatibility</v>
          </cell>
          <cell r="J1299">
            <v>12527.77</v>
          </cell>
        </row>
        <row r="1300">
          <cell r="G1300">
            <v>67501</v>
          </cell>
          <cell r="H1300" t="str">
            <v>Transmission</v>
          </cell>
          <cell r="I1300" t="str">
            <v>Gowan - Upgrade RTU for 700 MHz Compatibility</v>
          </cell>
          <cell r="J1300">
            <v>-12527.77</v>
          </cell>
        </row>
        <row r="1301">
          <cell r="G1301">
            <v>67511</v>
          </cell>
          <cell r="H1301" t="str">
            <v>Transmission</v>
          </cell>
          <cell r="I1301" t="str">
            <v>Elk River West - Upgrade RTU for 700 MHz Compatibility</v>
          </cell>
          <cell r="J1301">
            <v>-468.71</v>
          </cell>
        </row>
        <row r="1302">
          <cell r="G1302">
            <v>67511</v>
          </cell>
          <cell r="H1302" t="str">
            <v>Transmission</v>
          </cell>
          <cell r="I1302" t="str">
            <v>Elk River West - Upgrade RTU for 700 MHz Compatibility</v>
          </cell>
          <cell r="J1302">
            <v>468.71</v>
          </cell>
        </row>
        <row r="1303">
          <cell r="G1303">
            <v>67541</v>
          </cell>
          <cell r="H1303" t="str">
            <v>Transmission</v>
          </cell>
          <cell r="I1303" t="str">
            <v>Hinckley-Retire existing RTU &amp; establish ICCP connection.</v>
          </cell>
          <cell r="J1303">
            <v>-1935.68</v>
          </cell>
        </row>
        <row r="1304">
          <cell r="G1304">
            <v>67541</v>
          </cell>
          <cell r="H1304" t="str">
            <v>Transmission</v>
          </cell>
          <cell r="I1304" t="str">
            <v>Hinckley-Retire existing RTU &amp; establish ICCP connection.</v>
          </cell>
          <cell r="J1304">
            <v>1935.68</v>
          </cell>
        </row>
        <row r="1305">
          <cell r="G1305">
            <v>67561</v>
          </cell>
          <cell r="H1305" t="str">
            <v>Transmission</v>
          </cell>
          <cell r="I1305" t="str">
            <v>Waldo - Upgrade RTU for 700 MHz Compatibiltiy</v>
          </cell>
          <cell r="J1305">
            <v>-3321.07</v>
          </cell>
        </row>
        <row r="1306">
          <cell r="G1306">
            <v>67561</v>
          </cell>
          <cell r="H1306" t="str">
            <v>Transmission</v>
          </cell>
          <cell r="I1306" t="str">
            <v>Waldo - Upgrade RTU for 700 MHz Compatibiltiy</v>
          </cell>
          <cell r="J1306">
            <v>3321.07</v>
          </cell>
        </row>
        <row r="1307">
          <cell r="G1307">
            <v>67571</v>
          </cell>
          <cell r="H1307" t="str">
            <v>Transmission</v>
          </cell>
          <cell r="I1307" t="str">
            <v>Duelm - Upgrade RTU for 700 MHz Compatibility</v>
          </cell>
          <cell r="J1307">
            <v>-672.52</v>
          </cell>
        </row>
        <row r="1308">
          <cell r="G1308">
            <v>67571</v>
          </cell>
          <cell r="H1308" t="str">
            <v>Transmission</v>
          </cell>
          <cell r="I1308" t="str">
            <v>Duelm - Upgrade RTU for 700 MHz Compatibility</v>
          </cell>
          <cell r="J1308">
            <v>672.52</v>
          </cell>
        </row>
        <row r="1309">
          <cell r="G1309">
            <v>67581</v>
          </cell>
          <cell r="H1309" t="str">
            <v>Transmission</v>
          </cell>
          <cell r="I1309" t="str">
            <v>North Branch - Upgrade RTU for 700 MHz Compatiblity</v>
          </cell>
          <cell r="J1309">
            <v>-38815.07</v>
          </cell>
        </row>
        <row r="1310">
          <cell r="G1310">
            <v>67581</v>
          </cell>
          <cell r="H1310" t="str">
            <v>Transmission</v>
          </cell>
          <cell r="I1310" t="str">
            <v>North Branch - Upgrade RTU for 700 MHz Compatiblity</v>
          </cell>
          <cell r="J1310">
            <v>38815.07</v>
          </cell>
        </row>
        <row r="1311">
          <cell r="G1311">
            <v>67591</v>
          </cell>
          <cell r="H1311" t="str">
            <v>Transmission</v>
          </cell>
          <cell r="I1311" t="str">
            <v>Kettle River - Upgrade RTU for 700 MHz Compatibility</v>
          </cell>
          <cell r="J1311">
            <v>523.98</v>
          </cell>
        </row>
        <row r="1312">
          <cell r="G1312">
            <v>67591</v>
          </cell>
          <cell r="H1312" t="str">
            <v>Transmission</v>
          </cell>
          <cell r="I1312" t="str">
            <v>Kettle River - Upgrade RTU for 700 MHz Compatibility</v>
          </cell>
          <cell r="J1312">
            <v>-523.98</v>
          </cell>
        </row>
        <row r="1313">
          <cell r="G1313">
            <v>67601</v>
          </cell>
          <cell r="H1313" t="str">
            <v>Transmission</v>
          </cell>
          <cell r="I1313" t="str">
            <v>Isanti - Upgrade RTU for 700 MHz Compatibility</v>
          </cell>
          <cell r="J1313">
            <v>-2802.36</v>
          </cell>
        </row>
        <row r="1314">
          <cell r="G1314">
            <v>67601</v>
          </cell>
          <cell r="H1314" t="str">
            <v>Transmission</v>
          </cell>
          <cell r="I1314" t="str">
            <v>Isanti - Upgrade RTU for 700 MHz Compatibility</v>
          </cell>
          <cell r="J1314">
            <v>2802.36</v>
          </cell>
        </row>
        <row r="1315">
          <cell r="G1315">
            <v>67611</v>
          </cell>
          <cell r="H1315" t="str">
            <v>Transmission</v>
          </cell>
          <cell r="I1315" t="str">
            <v>Wirt Tap - Upgrade RTU for 700 MHz Compatibility</v>
          </cell>
          <cell r="J1315">
            <v>-204.98</v>
          </cell>
        </row>
        <row r="1316">
          <cell r="G1316">
            <v>67611</v>
          </cell>
          <cell r="H1316" t="str">
            <v>Transmission</v>
          </cell>
          <cell r="I1316" t="str">
            <v>Wirt Tap - Upgrade RTU for 700 MHz Compatibility</v>
          </cell>
          <cell r="J1316">
            <v>204.98</v>
          </cell>
        </row>
        <row r="1317">
          <cell r="G1317">
            <v>67651</v>
          </cell>
          <cell r="H1317" t="str">
            <v>Transmission</v>
          </cell>
          <cell r="I1317" t="str">
            <v>Spirit Lake - Upgrade RTU for 700 MHZ Compatibility</v>
          </cell>
          <cell r="J1317">
            <v>-29531.15</v>
          </cell>
        </row>
        <row r="1318">
          <cell r="G1318">
            <v>67651</v>
          </cell>
          <cell r="H1318" t="str">
            <v>Transmission</v>
          </cell>
          <cell r="I1318" t="str">
            <v>Spirit Lake - Upgrade RTU for 700 MHZ Compatibility</v>
          </cell>
          <cell r="J1318">
            <v>29531.15</v>
          </cell>
        </row>
        <row r="1319">
          <cell r="G1319">
            <v>67691</v>
          </cell>
          <cell r="H1319" t="str">
            <v>Transmission</v>
          </cell>
          <cell r="I1319" t="str">
            <v>SC Line - Soderville to Athens 212 Upgrade</v>
          </cell>
          <cell r="J1319">
            <v>-1927.14</v>
          </cell>
        </row>
        <row r="1320">
          <cell r="G1320">
            <v>67691</v>
          </cell>
          <cell r="H1320" t="str">
            <v>Transmission</v>
          </cell>
          <cell r="I1320" t="str">
            <v>SC Line - Soderville to Athens 212 Upgrade</v>
          </cell>
          <cell r="J1320">
            <v>1927.14</v>
          </cell>
        </row>
        <row r="1321">
          <cell r="G1321">
            <v>68221</v>
          </cell>
          <cell r="H1321" t="str">
            <v>Transmission</v>
          </cell>
          <cell r="I1321" t="str">
            <v>CapX 2020-Bemidji-Grand Rapids 230kV Line</v>
          </cell>
          <cell r="J1321">
            <v>-97835.47</v>
          </cell>
        </row>
        <row r="1322">
          <cell r="G1322">
            <v>68221</v>
          </cell>
          <cell r="H1322" t="str">
            <v>Transmission</v>
          </cell>
          <cell r="I1322" t="str">
            <v>CapX 2020-Bemidji-Grand Rapids 230kV Line</v>
          </cell>
          <cell r="J1322">
            <v>97835.47</v>
          </cell>
        </row>
        <row r="1323">
          <cell r="G1323">
            <v>68231</v>
          </cell>
          <cell r="H1323" t="str">
            <v>Transmission</v>
          </cell>
          <cell r="I1323" t="str">
            <v>CapX 2020-Bemidji-Grand Rapids 230Kv Ln-Joint Development Costs</v>
          </cell>
          <cell r="J1323">
            <v>-163913.06</v>
          </cell>
        </row>
        <row r="1324">
          <cell r="G1324">
            <v>68231</v>
          </cell>
          <cell r="H1324" t="str">
            <v>Transmission</v>
          </cell>
          <cell r="I1324" t="str">
            <v>CapX 2020-Bemidji-Grand Rapids 230Kv Ln-Joint Development Costs</v>
          </cell>
          <cell r="J1324">
            <v>163913.06</v>
          </cell>
        </row>
        <row r="1325">
          <cell r="G1325">
            <v>68241</v>
          </cell>
          <cell r="H1325" t="str">
            <v>Transmission</v>
          </cell>
          <cell r="I1325" t="str">
            <v>CapX 2020-Bemidji-Grand Rapids 230kV Line-GRE Ownership &amp; NonShared Costs</v>
          </cell>
          <cell r="J1325">
            <v>1669419.61</v>
          </cell>
        </row>
        <row r="1326">
          <cell r="G1326">
            <v>68241</v>
          </cell>
          <cell r="H1326" t="str">
            <v>Transmission</v>
          </cell>
          <cell r="I1326" t="str">
            <v>CapX 2020-Bemidji-Grand Rapids 230kV Line-GRE Ownership &amp; NonShared Costs</v>
          </cell>
          <cell r="J1326">
            <v>-1669419.61</v>
          </cell>
        </row>
        <row r="1327">
          <cell r="G1327">
            <v>68451</v>
          </cell>
          <cell r="H1327" t="str">
            <v>Transmission</v>
          </cell>
          <cell r="I1327" t="str">
            <v>CV Line- Replace str 167 and 285</v>
          </cell>
          <cell r="J1327">
            <v>1796.66</v>
          </cell>
        </row>
        <row r="1328">
          <cell r="G1328">
            <v>68451</v>
          </cell>
          <cell r="H1328" t="str">
            <v>Transmission</v>
          </cell>
          <cell r="I1328" t="str">
            <v>CV Line- Replace str 167 and 285</v>
          </cell>
          <cell r="J1328">
            <v>-1796.66</v>
          </cell>
        </row>
        <row r="1329">
          <cell r="G1329">
            <v>68601</v>
          </cell>
          <cell r="H1329" t="str">
            <v>Transmission</v>
          </cell>
          <cell r="I1329" t="str">
            <v>MV-GO Line - Relocate Strs 44-70</v>
          </cell>
          <cell r="J1329">
            <v>-2268.9299999999998</v>
          </cell>
        </row>
        <row r="1330">
          <cell r="G1330">
            <v>68601</v>
          </cell>
          <cell r="H1330" t="str">
            <v>Transmission</v>
          </cell>
          <cell r="I1330" t="str">
            <v>MV-GO Line - Relocate Strs 44-70</v>
          </cell>
          <cell r="J1330">
            <v>2268.9299999999998</v>
          </cell>
        </row>
        <row r="1331">
          <cell r="G1331">
            <v>68611</v>
          </cell>
          <cell r="H1331" t="str">
            <v>Transmission</v>
          </cell>
          <cell r="I1331" t="str">
            <v>DA-CO Line - Relocate Strs 1-7</v>
          </cell>
          <cell r="J1331">
            <v>-1522.27</v>
          </cell>
        </row>
        <row r="1332">
          <cell r="G1332">
            <v>68611</v>
          </cell>
          <cell r="H1332" t="str">
            <v>Transmission</v>
          </cell>
          <cell r="I1332" t="str">
            <v>DA-CO Line - Relocate Strs 1-7</v>
          </cell>
          <cell r="J1332">
            <v>1522.27</v>
          </cell>
        </row>
        <row r="1333">
          <cell r="G1333">
            <v>68621</v>
          </cell>
          <cell r="H1333" t="str">
            <v>Transmission</v>
          </cell>
          <cell r="I1333" t="str">
            <v>MV-GO Line - Relocate Strs 37-43</v>
          </cell>
          <cell r="J1333">
            <v>-22695.55</v>
          </cell>
        </row>
        <row r="1334">
          <cell r="G1334">
            <v>68621</v>
          </cell>
          <cell r="H1334" t="str">
            <v>Transmission</v>
          </cell>
          <cell r="I1334" t="str">
            <v>MV-GO Line - Relocate Strs 37-43</v>
          </cell>
          <cell r="J1334">
            <v>22695.55</v>
          </cell>
        </row>
        <row r="1335">
          <cell r="G1335">
            <v>68631</v>
          </cell>
          <cell r="H1335" t="str">
            <v>Transmission</v>
          </cell>
          <cell r="I1335" t="str">
            <v>Dickinson-replace 115 kV line relays to Crow River</v>
          </cell>
          <cell r="J1335">
            <v>811.03</v>
          </cell>
        </row>
        <row r="1336">
          <cell r="G1336">
            <v>68631</v>
          </cell>
          <cell r="H1336" t="str">
            <v>Transmission</v>
          </cell>
          <cell r="I1336" t="str">
            <v>Dickinson-replace 115 kV line relays to Crow River</v>
          </cell>
          <cell r="J1336">
            <v>-811.03</v>
          </cell>
        </row>
        <row r="1337">
          <cell r="G1337">
            <v>68661</v>
          </cell>
          <cell r="H1337" t="str">
            <v>Transmission</v>
          </cell>
          <cell r="I1337" t="str">
            <v>Coal Creek-replace DFR</v>
          </cell>
          <cell r="J1337">
            <v>-2376.9</v>
          </cell>
        </row>
        <row r="1338">
          <cell r="G1338">
            <v>68661</v>
          </cell>
          <cell r="H1338" t="str">
            <v>Transmission</v>
          </cell>
          <cell r="I1338" t="str">
            <v>Coal Creek-replace DFR</v>
          </cell>
          <cell r="J1338">
            <v>2376.9</v>
          </cell>
        </row>
        <row r="1339">
          <cell r="G1339">
            <v>68811</v>
          </cell>
          <cell r="H1339" t="str">
            <v>Transmission</v>
          </cell>
          <cell r="I1339" t="str">
            <v>Buffalo Lake a.k.a. Fairmont to Rutland 69kV Transmission line for 8 miles</v>
          </cell>
          <cell r="J1339">
            <v>1326</v>
          </cell>
        </row>
        <row r="1340">
          <cell r="G1340">
            <v>68811</v>
          </cell>
          <cell r="H1340" t="str">
            <v>Transmission</v>
          </cell>
          <cell r="I1340" t="str">
            <v>Buffalo Lake a.k.a. Fairmont to Rutland 69kV Transmission line for 8 miles</v>
          </cell>
          <cell r="J1340">
            <v>-1326</v>
          </cell>
        </row>
        <row r="1341">
          <cell r="G1341">
            <v>68881</v>
          </cell>
          <cell r="H1341" t="str">
            <v>Transmission</v>
          </cell>
          <cell r="I1341" t="str">
            <v>SG Line-Str 466-Replace</v>
          </cell>
          <cell r="J1341">
            <v>-643.29999999999995</v>
          </cell>
        </row>
        <row r="1342">
          <cell r="G1342">
            <v>68881</v>
          </cell>
          <cell r="H1342" t="str">
            <v>Transmission</v>
          </cell>
          <cell r="I1342" t="str">
            <v>SG Line-Str 466-Replace</v>
          </cell>
          <cell r="J1342">
            <v>643.29999999999995</v>
          </cell>
        </row>
        <row r="1343">
          <cell r="G1343">
            <v>68911</v>
          </cell>
          <cell r="H1343" t="str">
            <v>Transmission</v>
          </cell>
          <cell r="I1343" t="str">
            <v>RO Line-Replace several reject poles</v>
          </cell>
          <cell r="J1343">
            <v>-63.5</v>
          </cell>
        </row>
        <row r="1344">
          <cell r="G1344">
            <v>68911</v>
          </cell>
          <cell r="H1344" t="str">
            <v>Transmission</v>
          </cell>
          <cell r="I1344" t="str">
            <v>RO Line-Replace several reject poles</v>
          </cell>
          <cell r="J1344">
            <v>63.5</v>
          </cell>
        </row>
        <row r="1345">
          <cell r="G1345">
            <v>68921</v>
          </cell>
          <cell r="H1345" t="str">
            <v>Transmission</v>
          </cell>
          <cell r="I1345" t="str">
            <v>MP Line - Replace several reject structures</v>
          </cell>
          <cell r="J1345">
            <v>-2019.73</v>
          </cell>
        </row>
        <row r="1346">
          <cell r="G1346">
            <v>68921</v>
          </cell>
          <cell r="H1346" t="str">
            <v>Transmission</v>
          </cell>
          <cell r="I1346" t="str">
            <v>MP Line - Replace several reject structures</v>
          </cell>
          <cell r="J1346">
            <v>2019.73</v>
          </cell>
        </row>
        <row r="1347">
          <cell r="G1347">
            <v>69041</v>
          </cell>
          <cell r="H1347" t="str">
            <v>Transmission</v>
          </cell>
          <cell r="I1347" t="str">
            <v>JC Line - Str 334X, 107, 67 - Replace Reject Poles</v>
          </cell>
          <cell r="J1347">
            <v>11382.37</v>
          </cell>
        </row>
        <row r="1348">
          <cell r="G1348">
            <v>69041</v>
          </cell>
          <cell r="H1348" t="str">
            <v>Transmission</v>
          </cell>
          <cell r="I1348" t="str">
            <v>JC Line - Str 334X, 107, 67 - Replace Reject Poles</v>
          </cell>
          <cell r="J1348">
            <v>-11382.37</v>
          </cell>
        </row>
        <row r="1349">
          <cell r="G1349">
            <v>69061</v>
          </cell>
          <cell r="H1349" t="str">
            <v>Transmission</v>
          </cell>
          <cell r="I1349" t="str">
            <v>EC-LAT Line - Add Deadend Structures</v>
          </cell>
          <cell r="J1349">
            <v>-4224.5</v>
          </cell>
        </row>
        <row r="1350">
          <cell r="G1350">
            <v>69061</v>
          </cell>
          <cell r="H1350" t="str">
            <v>Transmission</v>
          </cell>
          <cell r="I1350" t="str">
            <v>EC-LAT Line - Add Deadend Structures</v>
          </cell>
          <cell r="J1350">
            <v>4224.5</v>
          </cell>
        </row>
        <row r="1351">
          <cell r="G1351">
            <v>69291</v>
          </cell>
          <cell r="H1351" t="str">
            <v>Transmission</v>
          </cell>
          <cell r="I1351" t="str">
            <v>Vadnais Heights - Upgrade 2 Existing Meters</v>
          </cell>
          <cell r="J1351">
            <v>28867.67</v>
          </cell>
        </row>
        <row r="1352">
          <cell r="G1352">
            <v>69291</v>
          </cell>
          <cell r="H1352" t="str">
            <v>Transmission</v>
          </cell>
          <cell r="I1352" t="str">
            <v>Vadnais Heights - Upgrade 2 Existing Meters</v>
          </cell>
          <cell r="J1352">
            <v>-28867.67</v>
          </cell>
        </row>
        <row r="1353">
          <cell r="G1353">
            <v>69541</v>
          </cell>
          <cell r="H1353" t="str">
            <v>Transmission</v>
          </cell>
          <cell r="I1353" t="str">
            <v>EP Line Upgrade Between ER#6 to RDF Tap</v>
          </cell>
          <cell r="J1353">
            <v>10913.83</v>
          </cell>
        </row>
        <row r="1354">
          <cell r="G1354">
            <v>69541</v>
          </cell>
          <cell r="H1354" t="str">
            <v>Transmission</v>
          </cell>
          <cell r="I1354" t="str">
            <v>EP Line Upgrade Between ER#6 to RDF Tap</v>
          </cell>
          <cell r="J1354">
            <v>-10913.83</v>
          </cell>
        </row>
        <row r="1355">
          <cell r="G1355">
            <v>69631</v>
          </cell>
          <cell r="H1355" t="str">
            <v>Transmission</v>
          </cell>
          <cell r="I1355" t="str">
            <v>Tower-Frazer Bay 69 kV line (14 Mi)</v>
          </cell>
          <cell r="J1355">
            <v>4855086.45</v>
          </cell>
        </row>
        <row r="1356">
          <cell r="G1356">
            <v>69631</v>
          </cell>
          <cell r="H1356" t="str">
            <v>Transmission</v>
          </cell>
          <cell r="I1356" t="str">
            <v>Tower-Frazer Bay 69 kV line (14 Mi)</v>
          </cell>
          <cell r="J1356">
            <v>-4855086.45</v>
          </cell>
        </row>
        <row r="1357">
          <cell r="G1357">
            <v>69641</v>
          </cell>
          <cell r="H1357" t="str">
            <v>Transmission</v>
          </cell>
          <cell r="I1357" t="str">
            <v>Frazer Bay-Cook 69 kV line (15 Mi)</v>
          </cell>
          <cell r="J1357">
            <v>36053.93</v>
          </cell>
        </row>
        <row r="1358">
          <cell r="G1358">
            <v>69641</v>
          </cell>
          <cell r="H1358" t="str">
            <v>Transmission</v>
          </cell>
          <cell r="I1358" t="str">
            <v>Frazer Bay-Cook 69 kV line (15 Mi)</v>
          </cell>
          <cell r="J1358">
            <v>-36053.93</v>
          </cell>
        </row>
        <row r="1359">
          <cell r="G1359">
            <v>69651</v>
          </cell>
          <cell r="H1359" t="str">
            <v>Transmission</v>
          </cell>
          <cell r="I1359" t="str">
            <v>Cook Breaker Station</v>
          </cell>
          <cell r="J1359">
            <v>-3215249.54</v>
          </cell>
        </row>
        <row r="1360">
          <cell r="G1360">
            <v>69651</v>
          </cell>
          <cell r="H1360" t="str">
            <v>Transmission</v>
          </cell>
          <cell r="I1360" t="str">
            <v>Cook Breaker Station</v>
          </cell>
          <cell r="J1360">
            <v>39046.199999999997</v>
          </cell>
        </row>
        <row r="1361">
          <cell r="G1361">
            <v>69651</v>
          </cell>
          <cell r="H1361" t="str">
            <v>Transmission</v>
          </cell>
          <cell r="I1361" t="str">
            <v>Cook Breaker Station</v>
          </cell>
          <cell r="J1361">
            <v>3176203.34</v>
          </cell>
        </row>
        <row r="1362">
          <cell r="G1362">
            <v>69691</v>
          </cell>
          <cell r="H1362" t="str">
            <v>Transmission</v>
          </cell>
          <cell r="I1362" t="str">
            <v>Shingobee Tap - Shingobee 115 kV Line, 2.8 miles (Formally Cramer Lake)</v>
          </cell>
          <cell r="J1362">
            <v>12371.61</v>
          </cell>
        </row>
        <row r="1363">
          <cell r="G1363">
            <v>69691</v>
          </cell>
          <cell r="H1363" t="str">
            <v>Transmission</v>
          </cell>
          <cell r="I1363" t="str">
            <v>Shingobee Tap - Shingobee 115 kV Line, 2.8 miles (Formally Cramer Lake)</v>
          </cell>
          <cell r="J1363">
            <v>-12371.61</v>
          </cell>
        </row>
        <row r="1364">
          <cell r="G1364">
            <v>69751</v>
          </cell>
          <cell r="H1364" t="str">
            <v>Transmission</v>
          </cell>
          <cell r="I1364" t="str">
            <v>Maine 2nd Cap Bank (0.9 MVAr) &amp; VBM Switch</v>
          </cell>
          <cell r="J1364">
            <v>153.84</v>
          </cell>
        </row>
        <row r="1365">
          <cell r="G1365">
            <v>69751</v>
          </cell>
          <cell r="H1365" t="str">
            <v>Transmission</v>
          </cell>
          <cell r="I1365" t="str">
            <v>Maine 2nd Cap Bank (0.9 MVAr) &amp; VBM Switch</v>
          </cell>
          <cell r="J1365">
            <v>-153.84</v>
          </cell>
        </row>
        <row r="1366">
          <cell r="G1366">
            <v>69761</v>
          </cell>
          <cell r="H1366" t="str">
            <v>Transmission</v>
          </cell>
          <cell r="I1366" t="str">
            <v>Battle Lake 2nd Cap Bank (0.6 MVAr) &amp; VBM Switch</v>
          </cell>
          <cell r="J1366">
            <v>-153.84</v>
          </cell>
        </row>
        <row r="1367">
          <cell r="G1367">
            <v>69761</v>
          </cell>
          <cell r="H1367" t="str">
            <v>Transmission</v>
          </cell>
          <cell r="I1367" t="str">
            <v>Battle Lake 2nd Cap Bank (0.6 MVAr) &amp; VBM Switch</v>
          </cell>
          <cell r="J1367">
            <v>153.84</v>
          </cell>
        </row>
        <row r="1368">
          <cell r="G1368">
            <v>69791</v>
          </cell>
          <cell r="H1368" t="str">
            <v>Transmission</v>
          </cell>
          <cell r="I1368" t="str">
            <v>RH Line - Replace 14 Structures</v>
          </cell>
          <cell r="J1368">
            <v>-7196.39</v>
          </cell>
        </row>
        <row r="1369">
          <cell r="G1369">
            <v>69791</v>
          </cell>
          <cell r="H1369" t="str">
            <v>Transmission</v>
          </cell>
          <cell r="I1369" t="str">
            <v>RH Line - Replace 14 Structures</v>
          </cell>
          <cell r="J1369">
            <v>7196.39</v>
          </cell>
        </row>
        <row r="1370">
          <cell r="G1370">
            <v>69801</v>
          </cell>
          <cell r="H1370" t="str">
            <v>Transmission</v>
          </cell>
          <cell r="I1370" t="str">
            <v>G608 - Lake Johanna Wind Facility Study</v>
          </cell>
          <cell r="J1370">
            <v>-6285.07</v>
          </cell>
        </row>
        <row r="1371">
          <cell r="G1371">
            <v>69801</v>
          </cell>
          <cell r="H1371" t="str">
            <v>Transmission</v>
          </cell>
          <cell r="I1371" t="str">
            <v>G608 - Lake Johanna Wind Facility Study</v>
          </cell>
          <cell r="J1371">
            <v>6285.07</v>
          </cell>
        </row>
        <row r="1372">
          <cell r="G1372">
            <v>69831</v>
          </cell>
          <cell r="H1372" t="str">
            <v>Transmission</v>
          </cell>
          <cell r="I1372" t="str">
            <v>CO-WBT Line - West Becker Tap</v>
          </cell>
          <cell r="J1372">
            <v>3105.14</v>
          </cell>
        </row>
        <row r="1373">
          <cell r="G1373">
            <v>69831</v>
          </cell>
          <cell r="H1373" t="str">
            <v>Transmission</v>
          </cell>
          <cell r="I1373" t="str">
            <v>CO-WBT Line - West Becker Tap</v>
          </cell>
          <cell r="J1373">
            <v>-3105.14</v>
          </cell>
        </row>
        <row r="1374">
          <cell r="G1374">
            <v>69841</v>
          </cell>
          <cell r="H1374" t="str">
            <v>Transmission</v>
          </cell>
          <cell r="I1374" t="str">
            <v>CR Line - Modify structures for Airport Sub Modifications</v>
          </cell>
          <cell r="J1374">
            <v>-49086.99</v>
          </cell>
        </row>
        <row r="1375">
          <cell r="G1375">
            <v>69841</v>
          </cell>
          <cell r="H1375" t="str">
            <v>Transmission</v>
          </cell>
          <cell r="I1375" t="str">
            <v>CR Line - Modify structures for Airport Sub Modifications</v>
          </cell>
          <cell r="J1375">
            <v>49086.99</v>
          </cell>
        </row>
        <row r="1376">
          <cell r="G1376">
            <v>69951</v>
          </cell>
          <cell r="H1376" t="str">
            <v>Transmission</v>
          </cell>
          <cell r="I1376" t="str">
            <v>Mayhew Tap Switches - Add Motor Operators (MPS1, WGS2, WGS3)</v>
          </cell>
          <cell r="J1376">
            <v>-3498.28</v>
          </cell>
        </row>
        <row r="1377">
          <cell r="G1377">
            <v>69951</v>
          </cell>
          <cell r="H1377" t="str">
            <v>Transmission</v>
          </cell>
          <cell r="I1377" t="str">
            <v>Mayhew Tap Switches - Add Motor Operators (MPS1, WGS2, WGS3)</v>
          </cell>
          <cell r="J1377">
            <v>3498.28</v>
          </cell>
        </row>
        <row r="1378">
          <cell r="G1378">
            <v>69981</v>
          </cell>
          <cell r="H1378" t="str">
            <v>Transmission</v>
          </cell>
          <cell r="I1378" t="str">
            <v>Kristie Junction Switches - Add Motor Operators (698, 699, 711)</v>
          </cell>
          <cell r="J1378">
            <v>-238503.44</v>
          </cell>
        </row>
        <row r="1379">
          <cell r="G1379">
            <v>69981</v>
          </cell>
          <cell r="H1379" t="str">
            <v>Transmission</v>
          </cell>
          <cell r="I1379" t="str">
            <v>Kristie Junction Switches - Add Motor Operators (698, 699, 711)</v>
          </cell>
          <cell r="J1379">
            <v>238503.44</v>
          </cell>
        </row>
        <row r="1380">
          <cell r="G1380">
            <v>70031</v>
          </cell>
          <cell r="H1380" t="str">
            <v>Transmission</v>
          </cell>
          <cell r="I1380" t="str">
            <v>SG Line - Upgrade to 170 Deg F</v>
          </cell>
          <cell r="J1380">
            <v>-67594.2</v>
          </cell>
        </row>
        <row r="1381">
          <cell r="G1381">
            <v>70031</v>
          </cell>
          <cell r="H1381" t="str">
            <v>Transmission</v>
          </cell>
          <cell r="I1381" t="str">
            <v>SG Line - Upgrade to 170 Deg F</v>
          </cell>
          <cell r="J1381">
            <v>67594.2</v>
          </cell>
        </row>
        <row r="1382">
          <cell r="G1382">
            <v>70081</v>
          </cell>
          <cell r="H1382" t="str">
            <v>Transmission</v>
          </cell>
          <cell r="I1382" t="str">
            <v>MC-HB Line - Upgrade to 212 deg F</v>
          </cell>
          <cell r="J1382">
            <v>9263.16</v>
          </cell>
        </row>
        <row r="1383">
          <cell r="G1383">
            <v>70081</v>
          </cell>
          <cell r="H1383" t="str">
            <v>Transmission</v>
          </cell>
          <cell r="I1383" t="str">
            <v>MC-HB Line - Upgrade to 212 deg F</v>
          </cell>
          <cell r="J1383">
            <v>-9263.16</v>
          </cell>
        </row>
        <row r="1384">
          <cell r="G1384">
            <v>70091</v>
          </cell>
          <cell r="H1384" t="str">
            <v>Transmission</v>
          </cell>
          <cell r="I1384" t="str">
            <v>BE-WCT Pole Relocation (Str. 27)</v>
          </cell>
          <cell r="J1384">
            <v>-76054.320000000007</v>
          </cell>
        </row>
        <row r="1385">
          <cell r="G1385">
            <v>70091</v>
          </cell>
          <cell r="H1385" t="str">
            <v>Transmission</v>
          </cell>
          <cell r="I1385" t="str">
            <v>BE-WCT Pole Relocation (Str. 27)</v>
          </cell>
          <cell r="J1385">
            <v>76054.320000000007</v>
          </cell>
        </row>
        <row r="1386">
          <cell r="G1386">
            <v>70531</v>
          </cell>
          <cell r="H1386" t="str">
            <v>Transmission</v>
          </cell>
          <cell r="I1386" t="str">
            <v>Graceville - GRE Install Tie Metering for OTP EPNODE</v>
          </cell>
          <cell r="J1386">
            <v>2962.51</v>
          </cell>
        </row>
        <row r="1387">
          <cell r="G1387">
            <v>70531</v>
          </cell>
          <cell r="H1387" t="str">
            <v>Transmission</v>
          </cell>
          <cell r="I1387" t="str">
            <v>Graceville - GRE Install Tie Metering for OTP EPNODE</v>
          </cell>
          <cell r="J1387">
            <v>-2962.51</v>
          </cell>
        </row>
        <row r="1388">
          <cell r="G1388">
            <v>70561</v>
          </cell>
          <cell r="H1388" t="str">
            <v>Transmission</v>
          </cell>
          <cell r="I1388" t="str">
            <v>Marsh Lake - GRE Install Tie Metering for OTP EPNODE</v>
          </cell>
          <cell r="J1388">
            <v>-1994.29</v>
          </cell>
        </row>
        <row r="1389">
          <cell r="G1389">
            <v>70561</v>
          </cell>
          <cell r="H1389" t="str">
            <v>Transmission</v>
          </cell>
          <cell r="I1389" t="str">
            <v>Marsh Lake - GRE Install Tie Metering for OTP EPNODE</v>
          </cell>
          <cell r="J1389">
            <v>1994.29</v>
          </cell>
        </row>
        <row r="1390">
          <cell r="G1390">
            <v>70571</v>
          </cell>
          <cell r="H1390" t="str">
            <v>Transmission</v>
          </cell>
          <cell r="I1390" t="str">
            <v>Miltona - Install GRE-OTP Tie Metering for OTP EPNODE</v>
          </cell>
          <cell r="J1390">
            <v>15987.12</v>
          </cell>
        </row>
        <row r="1391">
          <cell r="G1391">
            <v>70571</v>
          </cell>
          <cell r="H1391" t="str">
            <v>Transmission</v>
          </cell>
          <cell r="I1391" t="str">
            <v>Miltona - Install GRE-OTP Tie Metering for OTP EPNODE</v>
          </cell>
          <cell r="J1391">
            <v>-15987.12</v>
          </cell>
        </row>
        <row r="1392">
          <cell r="G1392">
            <v>70611</v>
          </cell>
          <cell r="H1392" t="str">
            <v>Transmission</v>
          </cell>
          <cell r="I1392" t="str">
            <v>CP Line - Relocate &amp; Lower Structures</v>
          </cell>
          <cell r="J1392">
            <v>-1713</v>
          </cell>
        </row>
        <row r="1393">
          <cell r="G1393">
            <v>70611</v>
          </cell>
          <cell r="H1393" t="str">
            <v>Transmission</v>
          </cell>
          <cell r="I1393" t="str">
            <v>CP Line - Relocate &amp; Lower Structures</v>
          </cell>
          <cell r="J1393">
            <v>1713</v>
          </cell>
        </row>
        <row r="1394">
          <cell r="G1394">
            <v>70741</v>
          </cell>
          <cell r="H1394" t="str">
            <v>Transmission</v>
          </cell>
          <cell r="I1394" t="str">
            <v>Arrowhead Generation Non Interconnection Sub and Transmission</v>
          </cell>
          <cell r="J1394">
            <v>10774.23</v>
          </cell>
        </row>
        <row r="1395">
          <cell r="G1395">
            <v>70741</v>
          </cell>
          <cell r="H1395" t="str">
            <v>Transmission</v>
          </cell>
          <cell r="I1395" t="str">
            <v>Arrowhead Generation Non Interconnection Sub and Transmission</v>
          </cell>
          <cell r="J1395">
            <v>-10774.23</v>
          </cell>
        </row>
        <row r="1396">
          <cell r="G1396">
            <v>70831</v>
          </cell>
          <cell r="H1396" t="str">
            <v>Transmission</v>
          </cell>
          <cell r="I1396" t="str">
            <v>St. Lawrence Tap 69kV Built to 115kV for 1/2 mile</v>
          </cell>
          <cell r="J1396">
            <v>-38916.300000000003</v>
          </cell>
        </row>
        <row r="1397">
          <cell r="G1397">
            <v>70831</v>
          </cell>
          <cell r="H1397" t="str">
            <v>Transmission</v>
          </cell>
          <cell r="I1397" t="str">
            <v>St. Lawrence Tap 69kV Built to 115kV for 1/2 mile</v>
          </cell>
          <cell r="J1397">
            <v>38916.300000000003</v>
          </cell>
        </row>
        <row r="1398">
          <cell r="G1398">
            <v>70931</v>
          </cell>
          <cell r="H1398" t="str">
            <v>Transmission</v>
          </cell>
          <cell r="I1398" t="str">
            <v>Erhard Tap Switches - Install New Switch (791) and Relocate Out of Swamp</v>
          </cell>
          <cell r="J1398">
            <v>-398.08</v>
          </cell>
        </row>
        <row r="1399">
          <cell r="G1399">
            <v>70931</v>
          </cell>
          <cell r="H1399" t="str">
            <v>Transmission</v>
          </cell>
          <cell r="I1399" t="str">
            <v>Erhard Tap Switches - Install New Switch (791) and Relocate Out of Swamp</v>
          </cell>
          <cell r="J1399">
            <v>398.08</v>
          </cell>
        </row>
        <row r="1400">
          <cell r="G1400">
            <v>70961</v>
          </cell>
          <cell r="H1400" t="str">
            <v>Transmission</v>
          </cell>
          <cell r="I1400" t="str">
            <v>Pillsbury Tap Switch - Replace Switch (88)</v>
          </cell>
          <cell r="J1400">
            <v>296.02</v>
          </cell>
        </row>
        <row r="1401">
          <cell r="G1401">
            <v>70961</v>
          </cell>
          <cell r="H1401" t="str">
            <v>Transmission</v>
          </cell>
          <cell r="I1401" t="str">
            <v>Pillsbury Tap Switch - Replace Switch (88)</v>
          </cell>
          <cell r="J1401">
            <v>-296.02</v>
          </cell>
        </row>
        <row r="1402">
          <cell r="G1402">
            <v>70971</v>
          </cell>
          <cell r="H1402" t="str">
            <v>Transmission</v>
          </cell>
          <cell r="I1402" t="str">
            <v>Sobieski-change out cap controler</v>
          </cell>
          <cell r="J1402">
            <v>153.84</v>
          </cell>
        </row>
        <row r="1403">
          <cell r="G1403">
            <v>70971</v>
          </cell>
          <cell r="H1403" t="str">
            <v>Transmission</v>
          </cell>
          <cell r="I1403" t="str">
            <v>Sobieski-change out cap controler</v>
          </cell>
          <cell r="J1403">
            <v>-153.84</v>
          </cell>
        </row>
        <row r="1404">
          <cell r="G1404">
            <v>71261</v>
          </cell>
          <cell r="H1404" t="str">
            <v>Transmission</v>
          </cell>
          <cell r="I1404" t="str">
            <v>Double Circuit from Lyon County to existing Milroy Tap (2 mi. 68 kV)</v>
          </cell>
          <cell r="J1404">
            <v>-673.76</v>
          </cell>
        </row>
        <row r="1405">
          <cell r="G1405">
            <v>71261</v>
          </cell>
          <cell r="H1405" t="str">
            <v>Transmission</v>
          </cell>
          <cell r="I1405" t="str">
            <v>Double Circuit from Lyon County to existing Milroy Tap (2 mi. 68 kV)</v>
          </cell>
          <cell r="J1405">
            <v>673.76</v>
          </cell>
        </row>
        <row r="1406">
          <cell r="G1406">
            <v>71301</v>
          </cell>
          <cell r="H1406" t="str">
            <v>Transmission</v>
          </cell>
          <cell r="I1406" t="str">
            <v>Elk River 14 Substation:  230 kV ring and GSU position for new generation</v>
          </cell>
          <cell r="J1406">
            <v>111931.94</v>
          </cell>
        </row>
        <row r="1407">
          <cell r="G1407">
            <v>71301</v>
          </cell>
          <cell r="H1407" t="str">
            <v>Transmission</v>
          </cell>
          <cell r="I1407" t="str">
            <v>Elk River 14 Substation:  230 kV ring and GSU position for new generation</v>
          </cell>
          <cell r="J1407">
            <v>-111931.94</v>
          </cell>
        </row>
        <row r="1408">
          <cell r="G1408">
            <v>71561</v>
          </cell>
          <cell r="H1408" t="str">
            <v>Transmission</v>
          </cell>
          <cell r="I1408" t="str">
            <v>Coal Creek Substation - Replace shunt bank and 1 filter bank</v>
          </cell>
          <cell r="J1408">
            <v>47740.7</v>
          </cell>
        </row>
        <row r="1409">
          <cell r="G1409">
            <v>71561</v>
          </cell>
          <cell r="H1409" t="str">
            <v>Transmission</v>
          </cell>
          <cell r="I1409" t="str">
            <v>Coal Creek Substation - Replace shunt bank and 1 filter bank</v>
          </cell>
          <cell r="J1409">
            <v>-47740.7</v>
          </cell>
        </row>
        <row r="1410">
          <cell r="G1410">
            <v>71841</v>
          </cell>
          <cell r="H1410" t="str">
            <v>Transmission</v>
          </cell>
          <cell r="I1410" t="str">
            <v>Highwater tap 69 kV transmission line (2 mi)</v>
          </cell>
          <cell r="J1410">
            <v>1260.69</v>
          </cell>
        </row>
        <row r="1411">
          <cell r="G1411">
            <v>71841</v>
          </cell>
          <cell r="H1411" t="str">
            <v>Transmission</v>
          </cell>
          <cell r="I1411" t="str">
            <v>Highwater tap 69 kV transmission line (2 mi)</v>
          </cell>
          <cell r="J1411">
            <v>-1260.69</v>
          </cell>
        </row>
        <row r="1412">
          <cell r="G1412">
            <v>71861</v>
          </cell>
          <cell r="H1412" t="str">
            <v>Transmission</v>
          </cell>
          <cell r="I1412" t="str">
            <v>Highwater Ethanol metering</v>
          </cell>
          <cell r="J1412">
            <v>639.37</v>
          </cell>
        </row>
        <row r="1413">
          <cell r="G1413">
            <v>71861</v>
          </cell>
          <cell r="H1413" t="str">
            <v>Transmission</v>
          </cell>
          <cell r="I1413" t="str">
            <v>Highwater Ethanol metering</v>
          </cell>
          <cell r="J1413">
            <v>-639.37</v>
          </cell>
        </row>
        <row r="1414">
          <cell r="G1414">
            <v>71911</v>
          </cell>
          <cell r="H1414" t="str">
            <v>Transmission</v>
          </cell>
          <cell r="I1414" t="str">
            <v>ES Line - Anoka Switch Replacement</v>
          </cell>
          <cell r="J1414">
            <v>511.17</v>
          </cell>
        </row>
        <row r="1415">
          <cell r="G1415">
            <v>71911</v>
          </cell>
          <cell r="H1415" t="str">
            <v>Transmission</v>
          </cell>
          <cell r="I1415" t="str">
            <v>ES Line - Anoka Switch Replacement</v>
          </cell>
          <cell r="J1415">
            <v>-511.17</v>
          </cell>
        </row>
        <row r="1416">
          <cell r="G1416">
            <v>71931</v>
          </cell>
          <cell r="H1416" t="str">
            <v>Transmission</v>
          </cell>
          <cell r="I1416" t="str">
            <v>Tamarac Cap Bank &amp; Breaker</v>
          </cell>
          <cell r="J1416">
            <v>29151.01</v>
          </cell>
        </row>
        <row r="1417">
          <cell r="G1417">
            <v>71931</v>
          </cell>
          <cell r="H1417" t="str">
            <v>Transmission</v>
          </cell>
          <cell r="I1417" t="str">
            <v>Tamarac Cap Bank &amp; Breaker</v>
          </cell>
          <cell r="J1417">
            <v>-29151.01</v>
          </cell>
        </row>
        <row r="1418">
          <cell r="G1418">
            <v>71951</v>
          </cell>
          <cell r="H1418" t="str">
            <v>Transmission</v>
          </cell>
          <cell r="I1418" t="str">
            <v>Dent Tap- Install 3-Way Switch and MOD's on 231 &amp; 232</v>
          </cell>
          <cell r="J1418">
            <v>-3446.23</v>
          </cell>
        </row>
        <row r="1419">
          <cell r="G1419">
            <v>71951</v>
          </cell>
          <cell r="H1419" t="str">
            <v>Transmission</v>
          </cell>
          <cell r="I1419" t="str">
            <v>Dent Tap- Install 3-Way Switch and MOD's on 231 &amp; 232</v>
          </cell>
          <cell r="J1419">
            <v>3446.23</v>
          </cell>
        </row>
        <row r="1420">
          <cell r="G1420">
            <v>71961</v>
          </cell>
          <cell r="H1420" t="str">
            <v>Transmission</v>
          </cell>
          <cell r="I1420" t="str">
            <v>Dent Tap- Install Communications for Motorized Switch</v>
          </cell>
          <cell r="J1420">
            <v>328.61</v>
          </cell>
        </row>
        <row r="1421">
          <cell r="G1421">
            <v>71961</v>
          </cell>
          <cell r="H1421" t="str">
            <v>Transmission</v>
          </cell>
          <cell r="I1421" t="str">
            <v>Dent Tap- Install Communications for Motorized Switch</v>
          </cell>
          <cell r="J1421">
            <v>-328.61</v>
          </cell>
        </row>
        <row r="1422">
          <cell r="G1422">
            <v>71971</v>
          </cell>
          <cell r="H1422" t="str">
            <v>Transmission</v>
          </cell>
          <cell r="I1422" t="str">
            <v>Dent Tap- Install Bldg &amp; RTU for MOD</v>
          </cell>
          <cell r="J1422">
            <v>-696.23</v>
          </cell>
        </row>
        <row r="1423">
          <cell r="G1423">
            <v>71971</v>
          </cell>
          <cell r="H1423" t="str">
            <v>Transmission</v>
          </cell>
          <cell r="I1423" t="str">
            <v>Dent Tap- Install Bldg &amp; RTU for MOD</v>
          </cell>
          <cell r="J1423">
            <v>696.23</v>
          </cell>
        </row>
        <row r="1424">
          <cell r="G1424">
            <v>71981</v>
          </cell>
          <cell r="H1424" t="str">
            <v>Transmission</v>
          </cell>
          <cell r="I1424" t="str">
            <v>Athens - Add Breaker for new Martin Lake Line</v>
          </cell>
          <cell r="J1424">
            <v>51661.36</v>
          </cell>
        </row>
        <row r="1425">
          <cell r="G1425">
            <v>71981</v>
          </cell>
          <cell r="H1425" t="str">
            <v>Transmission</v>
          </cell>
          <cell r="I1425" t="str">
            <v>Athens - Add Breaker for new Martin Lake Line</v>
          </cell>
          <cell r="J1425">
            <v>-51661.36</v>
          </cell>
        </row>
        <row r="1426">
          <cell r="G1426">
            <v>72051</v>
          </cell>
          <cell r="H1426" t="str">
            <v>Transmission</v>
          </cell>
          <cell r="I1426" t="str">
            <v>ES Line - Anoka to Bunker Lake Tap (5.3 Mi)</v>
          </cell>
          <cell r="J1426">
            <v>-11645.73</v>
          </cell>
        </row>
        <row r="1427">
          <cell r="G1427">
            <v>72051</v>
          </cell>
          <cell r="H1427" t="str">
            <v>Transmission</v>
          </cell>
          <cell r="I1427" t="str">
            <v>ES Line - Anoka to Bunker Lake Tap (5.3 Mi)</v>
          </cell>
          <cell r="J1427">
            <v>11645.73</v>
          </cell>
        </row>
        <row r="1428">
          <cell r="G1428">
            <v>72191</v>
          </cell>
          <cell r="H1428" t="str">
            <v>Transmission</v>
          </cell>
          <cell r="I1428" t="str">
            <v>Coal Creek Sub-Upgrade 480 VAC protections (Final Phase)</v>
          </cell>
          <cell r="J1428">
            <v>1101.4000000000001</v>
          </cell>
        </row>
        <row r="1429">
          <cell r="G1429">
            <v>72191</v>
          </cell>
          <cell r="H1429" t="str">
            <v>Transmission</v>
          </cell>
          <cell r="I1429" t="str">
            <v>Coal Creek Sub-Upgrade 480 VAC protections (Final Phase)</v>
          </cell>
          <cell r="J1429">
            <v>-1101.4000000000001</v>
          </cell>
        </row>
        <row r="1430">
          <cell r="G1430">
            <v>72411</v>
          </cell>
          <cell r="H1430" t="str">
            <v>Transmission</v>
          </cell>
          <cell r="I1430" t="str">
            <v>CV Line - Modify Structures for Cedar Valley Sub Rebuild</v>
          </cell>
          <cell r="J1430">
            <v>47496.52</v>
          </cell>
        </row>
        <row r="1431">
          <cell r="G1431">
            <v>72411</v>
          </cell>
          <cell r="H1431" t="str">
            <v>Transmission</v>
          </cell>
          <cell r="I1431" t="str">
            <v>CV Line - Modify Structures for Cedar Valley Sub Rebuild</v>
          </cell>
          <cell r="J1431">
            <v>-47496.52</v>
          </cell>
        </row>
        <row r="1432">
          <cell r="G1432">
            <v>72481</v>
          </cell>
          <cell r="H1432" t="str">
            <v>Transmission</v>
          </cell>
          <cell r="I1432" t="str">
            <v>WE Line - Add deadend</v>
          </cell>
          <cell r="J1432">
            <v>3720.18</v>
          </cell>
        </row>
        <row r="1433">
          <cell r="G1433">
            <v>72481</v>
          </cell>
          <cell r="H1433" t="str">
            <v>Transmission</v>
          </cell>
          <cell r="I1433" t="str">
            <v>WE Line - Add deadend</v>
          </cell>
          <cell r="J1433">
            <v>-3720.18</v>
          </cell>
        </row>
        <row r="1434">
          <cell r="G1434">
            <v>72491</v>
          </cell>
          <cell r="H1434" t="str">
            <v>Transmission</v>
          </cell>
          <cell r="I1434" t="str">
            <v>Maple Lake 69kV Breaker</v>
          </cell>
          <cell r="J1434">
            <v>146817.99</v>
          </cell>
        </row>
        <row r="1435">
          <cell r="G1435">
            <v>72491</v>
          </cell>
          <cell r="H1435" t="str">
            <v>Transmission</v>
          </cell>
          <cell r="I1435" t="str">
            <v>Maple Lake 69kV Breaker</v>
          </cell>
          <cell r="J1435">
            <v>-146817.99</v>
          </cell>
        </row>
        <row r="1436">
          <cell r="G1436">
            <v>72501</v>
          </cell>
          <cell r="H1436" t="str">
            <v>Transmission</v>
          </cell>
          <cell r="I1436" t="str">
            <v>Mary Lake 3-Way 115kV Switch</v>
          </cell>
          <cell r="J1436">
            <v>-152211.04999999999</v>
          </cell>
        </row>
        <row r="1437">
          <cell r="G1437">
            <v>72501</v>
          </cell>
          <cell r="H1437" t="str">
            <v>Transmission</v>
          </cell>
          <cell r="I1437" t="str">
            <v>Mary Lake 3-Way 115kV Switch</v>
          </cell>
          <cell r="J1437">
            <v>152211.04999999999</v>
          </cell>
        </row>
        <row r="1438">
          <cell r="G1438">
            <v>72511</v>
          </cell>
          <cell r="H1438" t="str">
            <v>Transmission</v>
          </cell>
          <cell r="I1438" t="str">
            <v>Dickinson - Relocate 69kV Tie Meter</v>
          </cell>
          <cell r="J1438">
            <v>8284.77</v>
          </cell>
        </row>
        <row r="1439">
          <cell r="G1439">
            <v>72511</v>
          </cell>
          <cell r="H1439" t="str">
            <v>Transmission</v>
          </cell>
          <cell r="I1439" t="str">
            <v>Dickinson - Relocate 69kV Tie Meter</v>
          </cell>
          <cell r="J1439">
            <v>27146.73</v>
          </cell>
        </row>
        <row r="1440">
          <cell r="G1440">
            <v>72511</v>
          </cell>
          <cell r="H1440" t="str">
            <v>Transmission</v>
          </cell>
          <cell r="I1440" t="str">
            <v>Dickinson - Relocate 69kV Tie Meter</v>
          </cell>
          <cell r="J1440">
            <v>-35431.5</v>
          </cell>
        </row>
        <row r="1441">
          <cell r="G1441">
            <v>72521</v>
          </cell>
          <cell r="H1441" t="str">
            <v>Transmission</v>
          </cell>
          <cell r="I1441" t="str">
            <v>212 Upgrade Gooose Lake Tap - Liberty</v>
          </cell>
          <cell r="J1441">
            <v>2113.44</v>
          </cell>
        </row>
        <row r="1442">
          <cell r="G1442">
            <v>72521</v>
          </cell>
          <cell r="H1442" t="str">
            <v>Transmission</v>
          </cell>
          <cell r="I1442" t="str">
            <v>212 Upgrade Gooose Lake Tap - Liberty</v>
          </cell>
          <cell r="J1442">
            <v>-2113.44</v>
          </cell>
        </row>
        <row r="1443">
          <cell r="G1443">
            <v>72541</v>
          </cell>
          <cell r="H1443" t="str">
            <v>Transmission</v>
          </cell>
          <cell r="I1443" t="str">
            <v>Arrowhead Generation: DIC: Metering / Scada / RTU 100%GRE G -   0%GRE T</v>
          </cell>
          <cell r="J1443">
            <v>-647.14</v>
          </cell>
        </row>
        <row r="1444">
          <cell r="G1444">
            <v>72541</v>
          </cell>
          <cell r="H1444" t="str">
            <v>Transmission</v>
          </cell>
          <cell r="I1444" t="str">
            <v>Arrowhead Generation: DIC: Metering / Scada / RTU 100%GRE G -   0%GRE T</v>
          </cell>
          <cell r="J1444">
            <v>647.14</v>
          </cell>
        </row>
        <row r="1445">
          <cell r="G1445">
            <v>72561</v>
          </cell>
          <cell r="H1445" t="str">
            <v>Transmission</v>
          </cell>
          <cell r="I1445" t="str">
            <v>Dispersed Renewable Generation Study</v>
          </cell>
          <cell r="J1445">
            <v>2049.0100000000002</v>
          </cell>
        </row>
        <row r="1446">
          <cell r="G1446">
            <v>72561</v>
          </cell>
          <cell r="H1446" t="str">
            <v>Transmission</v>
          </cell>
          <cell r="I1446" t="str">
            <v>Dispersed Renewable Generation Study</v>
          </cell>
          <cell r="J1446">
            <v>-2049.0100000000002</v>
          </cell>
        </row>
        <row r="1447">
          <cell r="G1447">
            <v>72601</v>
          </cell>
          <cell r="H1447" t="str">
            <v>Transmission</v>
          </cell>
          <cell r="I1447" t="str">
            <v>Double Circuit Yankee Doodle to Wescott Tap</v>
          </cell>
          <cell r="J1447">
            <v>932446.65</v>
          </cell>
        </row>
        <row r="1448">
          <cell r="G1448">
            <v>72601</v>
          </cell>
          <cell r="H1448" t="str">
            <v>Transmission</v>
          </cell>
          <cell r="I1448" t="str">
            <v>Double Circuit Yankee Doodle to Wescott Tap</v>
          </cell>
          <cell r="J1448">
            <v>-932446.65</v>
          </cell>
        </row>
        <row r="1449">
          <cell r="G1449">
            <v>72611</v>
          </cell>
          <cell r="H1449" t="str">
            <v>Transmission</v>
          </cell>
          <cell r="I1449" t="str">
            <v>Eagan Substation transmission Upgrades</v>
          </cell>
          <cell r="J1449">
            <v>55498.41</v>
          </cell>
        </row>
        <row r="1450">
          <cell r="G1450">
            <v>72611</v>
          </cell>
          <cell r="H1450" t="str">
            <v>Transmission</v>
          </cell>
          <cell r="I1450" t="str">
            <v>Eagan Substation transmission Upgrades</v>
          </cell>
          <cell r="J1450">
            <v>-55498.41</v>
          </cell>
        </row>
        <row r="1451">
          <cell r="G1451">
            <v>72641</v>
          </cell>
          <cell r="H1451" t="str">
            <v>Transmission</v>
          </cell>
          <cell r="I1451" t="str">
            <v>Soderville - Relocate Driveways</v>
          </cell>
          <cell r="J1451">
            <v>-5189.53</v>
          </cell>
        </row>
        <row r="1452">
          <cell r="G1452">
            <v>72641</v>
          </cell>
          <cell r="H1452" t="str">
            <v>Transmission</v>
          </cell>
          <cell r="I1452" t="str">
            <v>Soderville - Relocate Driveways</v>
          </cell>
          <cell r="J1452">
            <v>5189.53</v>
          </cell>
        </row>
        <row r="1453">
          <cell r="G1453">
            <v>73051</v>
          </cell>
          <cell r="H1453" t="str">
            <v>Transmission</v>
          </cell>
          <cell r="I1453" t="str">
            <v>Orr Distribution Metering</v>
          </cell>
          <cell r="J1453">
            <v>33606.58</v>
          </cell>
        </row>
        <row r="1454">
          <cell r="G1454">
            <v>73051</v>
          </cell>
          <cell r="H1454" t="str">
            <v>Transmission</v>
          </cell>
          <cell r="I1454" t="str">
            <v>Orr Distribution Metering</v>
          </cell>
          <cell r="J1454">
            <v>-33606.58</v>
          </cell>
        </row>
        <row r="1455">
          <cell r="G1455">
            <v>73361</v>
          </cell>
          <cell r="H1455" t="str">
            <v>Transmission</v>
          </cell>
          <cell r="I1455" t="str">
            <v>Potato Lake 7 mile, 115 kV line</v>
          </cell>
          <cell r="J1455">
            <v>-160296.71</v>
          </cell>
        </row>
        <row r="1456">
          <cell r="G1456">
            <v>73361</v>
          </cell>
          <cell r="H1456" t="str">
            <v>Transmission</v>
          </cell>
          <cell r="I1456" t="str">
            <v>Potato Lake 7 mile, 115 kV line</v>
          </cell>
          <cell r="J1456">
            <v>160296.71</v>
          </cell>
        </row>
        <row r="1457">
          <cell r="G1457">
            <v>73371</v>
          </cell>
          <cell r="H1457" t="str">
            <v>Transmission</v>
          </cell>
          <cell r="I1457" t="str">
            <v>Potato Lake 3-way, 115 kV tapswitch</v>
          </cell>
          <cell r="J1457">
            <v>-24345.88</v>
          </cell>
        </row>
        <row r="1458">
          <cell r="G1458">
            <v>73371</v>
          </cell>
          <cell r="H1458" t="str">
            <v>Transmission</v>
          </cell>
          <cell r="I1458" t="str">
            <v>Potato Lake 3-way, 115 kV tapswitch</v>
          </cell>
          <cell r="J1458">
            <v>24345.88</v>
          </cell>
        </row>
        <row r="1459">
          <cell r="G1459">
            <v>73431</v>
          </cell>
          <cell r="H1459" t="str">
            <v>Transmission</v>
          </cell>
          <cell r="I1459" t="str">
            <v>Litchfield II Metering/Telecom</v>
          </cell>
          <cell r="J1459">
            <v>3000</v>
          </cell>
        </row>
        <row r="1460">
          <cell r="G1460">
            <v>73431</v>
          </cell>
          <cell r="H1460" t="str">
            <v>Transmission</v>
          </cell>
          <cell r="I1460" t="str">
            <v>Litchfield II Metering/Telecom</v>
          </cell>
          <cell r="J1460">
            <v>-3000</v>
          </cell>
        </row>
        <row r="1461">
          <cell r="G1461">
            <v>73451</v>
          </cell>
          <cell r="H1461" t="str">
            <v>Transmission</v>
          </cell>
          <cell r="I1461" t="str">
            <v>Eagle Bend 700 MHz CPE Relocation</v>
          </cell>
          <cell r="J1461">
            <v>490.71</v>
          </cell>
        </row>
        <row r="1462">
          <cell r="G1462">
            <v>73451</v>
          </cell>
          <cell r="H1462" t="str">
            <v>Transmission</v>
          </cell>
          <cell r="I1462" t="str">
            <v>Eagle Bend 700 MHz CPE Relocation</v>
          </cell>
          <cell r="J1462">
            <v>-490.71</v>
          </cell>
        </row>
        <row r="1463">
          <cell r="G1463">
            <v>73491</v>
          </cell>
          <cell r="H1463" t="str">
            <v>Transmission</v>
          </cell>
          <cell r="I1463" t="str">
            <v>G628: 31.5MW Winfarm Facility Study</v>
          </cell>
          <cell r="J1463">
            <v>-17104.21</v>
          </cell>
        </row>
        <row r="1464">
          <cell r="G1464">
            <v>73491</v>
          </cell>
          <cell r="H1464" t="str">
            <v>Transmission</v>
          </cell>
          <cell r="I1464" t="str">
            <v>G628: 31.5MW Winfarm Facility Study</v>
          </cell>
          <cell r="J1464">
            <v>17104.21</v>
          </cell>
        </row>
        <row r="1465">
          <cell r="G1465">
            <v>74011</v>
          </cell>
          <cell r="H1465" t="str">
            <v>Transmission</v>
          </cell>
          <cell r="I1465" t="str">
            <v>Stanton-Install micro-processor relays on Square Butte 230 kV Line</v>
          </cell>
          <cell r="J1465">
            <v>148457.79</v>
          </cell>
        </row>
        <row r="1466">
          <cell r="G1466">
            <v>74011</v>
          </cell>
          <cell r="H1466" t="str">
            <v>Transmission</v>
          </cell>
          <cell r="I1466" t="str">
            <v>Stanton-Install micro-processor relays on Square Butte 230 kV Line</v>
          </cell>
          <cell r="J1466">
            <v>-148457.79</v>
          </cell>
        </row>
        <row r="1467">
          <cell r="G1467">
            <v>74051</v>
          </cell>
          <cell r="H1467" t="str">
            <v>Transmission</v>
          </cell>
          <cell r="I1467" t="str">
            <v>Benton County 230 kV Switch Upgrage</v>
          </cell>
          <cell r="J1467">
            <v>-4381.91</v>
          </cell>
        </row>
        <row r="1468">
          <cell r="G1468">
            <v>74051</v>
          </cell>
          <cell r="H1468" t="str">
            <v>Transmission</v>
          </cell>
          <cell r="I1468" t="str">
            <v>Benton County 230 kV Switch Upgrage</v>
          </cell>
          <cell r="J1468">
            <v>4381.91</v>
          </cell>
        </row>
        <row r="1469">
          <cell r="G1469">
            <v>74061</v>
          </cell>
          <cell r="H1469" t="str">
            <v>Transmission</v>
          </cell>
          <cell r="I1469" t="str">
            <v>Alexandria - Add Wavetrap &amp; Replace Circuit Switcher</v>
          </cell>
          <cell r="J1469">
            <v>520</v>
          </cell>
        </row>
        <row r="1470">
          <cell r="G1470">
            <v>74061</v>
          </cell>
          <cell r="H1470" t="str">
            <v>Transmission</v>
          </cell>
          <cell r="I1470" t="str">
            <v>Alexandria - Add Wavetrap &amp; Replace Circuit Switcher</v>
          </cell>
          <cell r="J1470">
            <v>-520</v>
          </cell>
        </row>
        <row r="1471">
          <cell r="G1471">
            <v>74111</v>
          </cell>
          <cell r="H1471" t="str">
            <v>Transmission</v>
          </cell>
          <cell r="I1471" t="str">
            <v>MISO G617 - BE-WCT Line Rebuild</v>
          </cell>
          <cell r="J1471">
            <v>9446.49</v>
          </cell>
        </row>
        <row r="1472">
          <cell r="G1472">
            <v>74111</v>
          </cell>
          <cell r="H1472" t="str">
            <v>Transmission</v>
          </cell>
          <cell r="I1472" t="str">
            <v>MISO G617 - BE-WCT Line Rebuild</v>
          </cell>
          <cell r="J1472">
            <v>-9446.49</v>
          </cell>
        </row>
        <row r="1473">
          <cell r="G1473">
            <v>74181</v>
          </cell>
          <cell r="H1473" t="str">
            <v>Transmission</v>
          </cell>
          <cell r="I1473" t="str">
            <v>CO-ES Line - Upgrade Andover Switch</v>
          </cell>
          <cell r="J1473">
            <v>847.25</v>
          </cell>
        </row>
        <row r="1474">
          <cell r="G1474">
            <v>74181</v>
          </cell>
          <cell r="H1474" t="str">
            <v>Transmission</v>
          </cell>
          <cell r="I1474" t="str">
            <v>CO-ES Line - Upgrade Andover Switch</v>
          </cell>
          <cell r="J1474">
            <v>-847.25</v>
          </cell>
        </row>
        <row r="1475">
          <cell r="G1475">
            <v>74221</v>
          </cell>
          <cell r="H1475" t="str">
            <v>Transmission</v>
          </cell>
          <cell r="I1475" t="str">
            <v>AG-AA Line - Structure 30 &amp; 54 - Replace</v>
          </cell>
          <cell r="J1475">
            <v>2440.75</v>
          </cell>
        </row>
        <row r="1476">
          <cell r="G1476">
            <v>74221</v>
          </cell>
          <cell r="H1476" t="str">
            <v>Transmission</v>
          </cell>
          <cell r="I1476" t="str">
            <v>AG-AA Line - Structure 30 &amp; 54 - Replace</v>
          </cell>
          <cell r="J1476">
            <v>-2440.75</v>
          </cell>
        </row>
        <row r="1477">
          <cell r="G1477">
            <v>74251</v>
          </cell>
          <cell r="H1477" t="str">
            <v>Transmission</v>
          </cell>
          <cell r="I1477" t="str">
            <v>Pleasant Valley Facility Study for G362</v>
          </cell>
          <cell r="J1477">
            <v>-18407</v>
          </cell>
        </row>
        <row r="1478">
          <cell r="G1478">
            <v>74251</v>
          </cell>
          <cell r="H1478" t="str">
            <v>Transmission</v>
          </cell>
          <cell r="I1478" t="str">
            <v>Pleasant Valley Facility Study for G362</v>
          </cell>
          <cell r="J1478">
            <v>18407</v>
          </cell>
        </row>
        <row r="1479">
          <cell r="G1479">
            <v>74271</v>
          </cell>
          <cell r="H1479" t="str">
            <v>Transmission</v>
          </cell>
          <cell r="I1479" t="str">
            <v>Coal Creek - Replace 230 kV Breakers 61RB5 &amp; 61RB6</v>
          </cell>
          <cell r="J1479">
            <v>74476.649999999994</v>
          </cell>
        </row>
        <row r="1480">
          <cell r="G1480">
            <v>74271</v>
          </cell>
          <cell r="H1480" t="str">
            <v>Transmission</v>
          </cell>
          <cell r="I1480" t="str">
            <v>Coal Creek - Replace 230 kV Breakers 61RB5 &amp; 61RB6</v>
          </cell>
          <cell r="J1480">
            <v>-74476.649999999994</v>
          </cell>
        </row>
        <row r="1481">
          <cell r="G1481">
            <v>74311</v>
          </cell>
          <cell r="H1481" t="str">
            <v>Transmission</v>
          </cell>
          <cell r="I1481" t="str">
            <v>Lutsen 69kV 600 Amp Switch with Interrupters</v>
          </cell>
          <cell r="J1481">
            <v>115283.39</v>
          </cell>
        </row>
        <row r="1482">
          <cell r="G1482">
            <v>74311</v>
          </cell>
          <cell r="H1482" t="str">
            <v>Transmission</v>
          </cell>
          <cell r="I1482" t="str">
            <v>Lutsen 69kV 600 Amp Switch with Interrupters</v>
          </cell>
          <cell r="J1482">
            <v>-115283.39</v>
          </cell>
        </row>
        <row r="1483">
          <cell r="G1483">
            <v>74331</v>
          </cell>
          <cell r="H1483" t="str">
            <v>Transmission</v>
          </cell>
          <cell r="I1483" t="str">
            <v>Panther Relay and Carrier Equipment Replacement</v>
          </cell>
          <cell r="J1483">
            <v>-251539.84</v>
          </cell>
        </row>
        <row r="1484">
          <cell r="G1484">
            <v>74331</v>
          </cell>
          <cell r="H1484" t="str">
            <v>Transmission</v>
          </cell>
          <cell r="I1484" t="str">
            <v>Panther Relay and Carrier Equipment Replacement</v>
          </cell>
          <cell r="J1484">
            <v>251539.84</v>
          </cell>
        </row>
        <row r="1485">
          <cell r="G1485">
            <v>74401</v>
          </cell>
          <cell r="H1485" t="str">
            <v>Transmission</v>
          </cell>
          <cell r="I1485" t="str">
            <v>DO Line - Replace Reject Poles</v>
          </cell>
          <cell r="J1485">
            <v>-3742.66</v>
          </cell>
        </row>
        <row r="1486">
          <cell r="G1486">
            <v>74401</v>
          </cell>
          <cell r="H1486" t="str">
            <v>Transmission</v>
          </cell>
          <cell r="I1486" t="str">
            <v>DO Line - Replace Reject Poles</v>
          </cell>
          <cell r="J1486">
            <v>3742.66</v>
          </cell>
        </row>
        <row r="1487">
          <cell r="G1487">
            <v>74431</v>
          </cell>
          <cell r="H1487" t="str">
            <v>Transmission</v>
          </cell>
          <cell r="I1487" t="str">
            <v>RE-JOT Line - Replace Structures 46,48A,64 and 81</v>
          </cell>
          <cell r="J1487">
            <v>-7491.15</v>
          </cell>
        </row>
        <row r="1488">
          <cell r="G1488">
            <v>74431</v>
          </cell>
          <cell r="H1488" t="str">
            <v>Transmission</v>
          </cell>
          <cell r="I1488" t="str">
            <v>RE-JOT Line - Replace Structures 46,48A,64 and 81</v>
          </cell>
          <cell r="J1488">
            <v>7491.15</v>
          </cell>
        </row>
        <row r="1489">
          <cell r="G1489">
            <v>74451</v>
          </cell>
          <cell r="H1489" t="str">
            <v>Transmission</v>
          </cell>
          <cell r="I1489" t="str">
            <v>Frog Creek Battery Bank Replacement</v>
          </cell>
          <cell r="J1489">
            <v>650.36</v>
          </cell>
        </row>
        <row r="1490">
          <cell r="G1490">
            <v>74451</v>
          </cell>
          <cell r="H1490" t="str">
            <v>Transmission</v>
          </cell>
          <cell r="I1490" t="str">
            <v>Frog Creek Battery Bank Replacement</v>
          </cell>
          <cell r="J1490">
            <v>-650.36</v>
          </cell>
        </row>
        <row r="1491">
          <cell r="G1491">
            <v>74661</v>
          </cell>
          <cell r="H1491" t="str">
            <v>Transmission</v>
          </cell>
          <cell r="I1491" t="str">
            <v>Kimberly - Building and RTU Upgrade</v>
          </cell>
          <cell r="J1491">
            <v>520.03</v>
          </cell>
        </row>
        <row r="1492">
          <cell r="G1492">
            <v>74661</v>
          </cell>
          <cell r="H1492" t="str">
            <v>Transmission</v>
          </cell>
          <cell r="I1492" t="str">
            <v>Kimberly - Building and RTU Upgrade</v>
          </cell>
          <cell r="J1492">
            <v>-520.03</v>
          </cell>
        </row>
        <row r="1493">
          <cell r="G1493">
            <v>74671</v>
          </cell>
          <cell r="H1493" t="str">
            <v>Transmission</v>
          </cell>
          <cell r="I1493" t="str">
            <v>DA-RPT Line - 115kV in/out tap</v>
          </cell>
          <cell r="J1493">
            <v>-184995.08</v>
          </cell>
        </row>
        <row r="1494">
          <cell r="G1494">
            <v>74671</v>
          </cell>
          <cell r="H1494" t="str">
            <v>Transmission</v>
          </cell>
          <cell r="I1494" t="str">
            <v>DA-RPT Line - 115kV in/out tap</v>
          </cell>
          <cell r="J1494">
            <v>184995.08</v>
          </cell>
        </row>
        <row r="1495">
          <cell r="G1495">
            <v>74821</v>
          </cell>
          <cell r="H1495" t="str">
            <v>Transmission</v>
          </cell>
          <cell r="I1495" t="str">
            <v>Pokegama 115 kV transmission line tap (8 miles)</v>
          </cell>
          <cell r="J1495">
            <v>345898.77</v>
          </cell>
        </row>
        <row r="1496">
          <cell r="G1496">
            <v>74821</v>
          </cell>
          <cell r="H1496" t="str">
            <v>Transmission</v>
          </cell>
          <cell r="I1496" t="str">
            <v>Pokegama 115 kV transmission line tap (8 miles)</v>
          </cell>
          <cell r="J1496">
            <v>-345898.77</v>
          </cell>
        </row>
        <row r="1497">
          <cell r="G1497">
            <v>74841</v>
          </cell>
          <cell r="H1497" t="str">
            <v>Transmission</v>
          </cell>
          <cell r="I1497" t="str">
            <v>BR-SE LINE - REPLACE STR 84</v>
          </cell>
          <cell r="J1497">
            <v>8899.98</v>
          </cell>
        </row>
        <row r="1498">
          <cell r="G1498">
            <v>74841</v>
          </cell>
          <cell r="H1498" t="str">
            <v>Transmission</v>
          </cell>
          <cell r="I1498" t="str">
            <v>BR-SE LINE - REPLACE STR 84</v>
          </cell>
          <cell r="J1498">
            <v>-8899.98</v>
          </cell>
        </row>
        <row r="1499">
          <cell r="G1499">
            <v>74861</v>
          </cell>
          <cell r="H1499" t="str">
            <v>Transmission</v>
          </cell>
          <cell r="I1499" t="str">
            <v>P2.U1.T1 Transformer Failure s/n 6598783</v>
          </cell>
          <cell r="J1499">
            <v>-131597.4</v>
          </cell>
        </row>
        <row r="1500">
          <cell r="G1500">
            <v>74861</v>
          </cell>
          <cell r="H1500" t="str">
            <v>Transmission</v>
          </cell>
          <cell r="I1500" t="str">
            <v>P2.U1.T1 Transformer Failure s/n 6598783</v>
          </cell>
          <cell r="J1500">
            <v>131597.4</v>
          </cell>
        </row>
        <row r="1501">
          <cell r="G1501">
            <v>74901</v>
          </cell>
          <cell r="H1501" t="str">
            <v>Transmission</v>
          </cell>
          <cell r="I1501" t="str">
            <v>Nininger - 115kV Substation</v>
          </cell>
          <cell r="J1501">
            <v>359703.36</v>
          </cell>
        </row>
        <row r="1502">
          <cell r="G1502">
            <v>74901</v>
          </cell>
          <cell r="H1502" t="str">
            <v>Transmission</v>
          </cell>
          <cell r="I1502" t="str">
            <v>Nininger - 115kV Substation</v>
          </cell>
          <cell r="J1502">
            <v>-359703.36</v>
          </cell>
        </row>
        <row r="1503">
          <cell r="G1503">
            <v>74931</v>
          </cell>
          <cell r="H1503" t="str">
            <v>Transmission</v>
          </cell>
          <cell r="I1503" t="str">
            <v>Cook to Orr 15 Mi 69 kV Tap Line</v>
          </cell>
          <cell r="J1503">
            <v>6070077.1399999997</v>
          </cell>
        </row>
        <row r="1504">
          <cell r="G1504">
            <v>74931</v>
          </cell>
          <cell r="H1504" t="str">
            <v>Transmission</v>
          </cell>
          <cell r="I1504" t="str">
            <v>Cook to Orr 15 Mi 69 kV Tap Line</v>
          </cell>
          <cell r="J1504">
            <v>-6070077.1399999997</v>
          </cell>
        </row>
        <row r="1505">
          <cell r="G1505">
            <v>74951</v>
          </cell>
          <cell r="H1505" t="str">
            <v>Transmission</v>
          </cell>
          <cell r="I1505" t="str">
            <v>FE-DJ Line - Structure 117-Replace</v>
          </cell>
          <cell r="J1505">
            <v>-10454.459999999999</v>
          </cell>
        </row>
        <row r="1506">
          <cell r="G1506">
            <v>74951</v>
          </cell>
          <cell r="H1506" t="str">
            <v>Transmission</v>
          </cell>
          <cell r="I1506" t="str">
            <v>FE-DJ Line - Structure 117-Replace</v>
          </cell>
          <cell r="J1506">
            <v>10454.459999999999</v>
          </cell>
        </row>
        <row r="1507">
          <cell r="G1507">
            <v>75121</v>
          </cell>
          <cell r="H1507" t="str">
            <v>Transmission</v>
          </cell>
          <cell r="I1507" t="str">
            <v>Shell Lake 34.5 kV transmission line (7 Miles)</v>
          </cell>
          <cell r="J1507">
            <v>-1541250.49</v>
          </cell>
        </row>
        <row r="1508">
          <cell r="G1508">
            <v>75121</v>
          </cell>
          <cell r="H1508" t="str">
            <v>Transmission</v>
          </cell>
          <cell r="I1508" t="str">
            <v>Shell Lake 34.5 kV transmission line (7 Miles)</v>
          </cell>
          <cell r="J1508">
            <v>1541250.49</v>
          </cell>
        </row>
        <row r="1509">
          <cell r="G1509">
            <v>75181</v>
          </cell>
          <cell r="H1509" t="str">
            <v>Transmission</v>
          </cell>
          <cell r="I1509" t="str">
            <v>Bunker Lake - New North Bunker Lake</v>
          </cell>
          <cell r="J1509">
            <v>32657.93</v>
          </cell>
        </row>
        <row r="1510">
          <cell r="G1510">
            <v>75181</v>
          </cell>
          <cell r="H1510" t="str">
            <v>Transmission</v>
          </cell>
          <cell r="I1510" t="str">
            <v>Bunker Lake - New North Bunker Lake</v>
          </cell>
          <cell r="J1510">
            <v>-32657.93</v>
          </cell>
        </row>
        <row r="1511">
          <cell r="G1511">
            <v>75291</v>
          </cell>
          <cell r="H1511" t="str">
            <v>Transmission</v>
          </cell>
          <cell r="I1511" t="str">
            <v>Bellevue Wave Trap and Meter</v>
          </cell>
          <cell r="J1511">
            <v>-2124.9</v>
          </cell>
        </row>
        <row r="1512">
          <cell r="G1512">
            <v>75311</v>
          </cell>
          <cell r="H1512" t="str">
            <v>Transmission</v>
          </cell>
          <cell r="I1512" t="str">
            <v>Dickinson-Coon Creek 345 kV Relays</v>
          </cell>
          <cell r="J1512">
            <v>18808.79</v>
          </cell>
        </row>
        <row r="1513">
          <cell r="G1513">
            <v>75311</v>
          </cell>
          <cell r="H1513" t="str">
            <v>Transmission</v>
          </cell>
          <cell r="I1513" t="str">
            <v>Dickinson-Coon Creek 345 kV Relays</v>
          </cell>
          <cell r="J1513">
            <v>-18808.79</v>
          </cell>
        </row>
        <row r="1514">
          <cell r="G1514">
            <v>75351</v>
          </cell>
          <cell r="H1514" t="str">
            <v>Transmission</v>
          </cell>
          <cell r="I1514" t="str">
            <v>Coon Creek - Replace 345kV Dickinson Line Relays</v>
          </cell>
          <cell r="J1514">
            <v>27507.59</v>
          </cell>
        </row>
        <row r="1515">
          <cell r="G1515">
            <v>75351</v>
          </cell>
          <cell r="H1515" t="str">
            <v>Transmission</v>
          </cell>
          <cell r="I1515" t="str">
            <v>Coon Creek - Replace 345kV Dickinson Line Relays</v>
          </cell>
          <cell r="J1515">
            <v>-27507.59</v>
          </cell>
        </row>
        <row r="1516">
          <cell r="G1516">
            <v>75371</v>
          </cell>
          <cell r="H1516" t="str">
            <v>Transmission</v>
          </cell>
          <cell r="I1516" t="str">
            <v>Pleasant Valley 345kV Line Relay Replacements</v>
          </cell>
          <cell r="J1516">
            <v>55039.03</v>
          </cell>
        </row>
        <row r="1517">
          <cell r="G1517">
            <v>75371</v>
          </cell>
          <cell r="H1517" t="str">
            <v>Transmission</v>
          </cell>
          <cell r="I1517" t="str">
            <v>Pleasant Valley 345kV Line Relay Replacements</v>
          </cell>
          <cell r="J1517">
            <v>-55039.03</v>
          </cell>
        </row>
        <row r="1518">
          <cell r="G1518">
            <v>75381</v>
          </cell>
          <cell r="H1518" t="str">
            <v>Transmission</v>
          </cell>
          <cell r="I1518" t="str">
            <v>Ward - Upgrade GRE Meter Building</v>
          </cell>
          <cell r="J1518">
            <v>18401.650000000001</v>
          </cell>
        </row>
        <row r="1519">
          <cell r="G1519">
            <v>75381</v>
          </cell>
          <cell r="H1519" t="str">
            <v>Transmission</v>
          </cell>
          <cell r="I1519" t="str">
            <v>Ward - Upgrade GRE Meter Building</v>
          </cell>
          <cell r="J1519">
            <v>-18401.650000000001</v>
          </cell>
        </row>
        <row r="1520">
          <cell r="G1520">
            <v>75411</v>
          </cell>
          <cell r="H1520" t="str">
            <v>Transmission</v>
          </cell>
          <cell r="I1520" t="str">
            <v>Long Siding - Install Junction Box and Conduit for GRE Metering</v>
          </cell>
          <cell r="J1520">
            <v>-1351.55</v>
          </cell>
        </row>
        <row r="1521">
          <cell r="G1521">
            <v>75411</v>
          </cell>
          <cell r="H1521" t="str">
            <v>Transmission</v>
          </cell>
          <cell r="I1521" t="str">
            <v>Long Siding - Install Junction Box and Conduit for GRE Metering</v>
          </cell>
          <cell r="J1521">
            <v>1351.55</v>
          </cell>
        </row>
        <row r="1522">
          <cell r="G1522">
            <v>75441</v>
          </cell>
          <cell r="H1522" t="str">
            <v>Transmission</v>
          </cell>
          <cell r="I1522" t="str">
            <v>Soderville Bus replacement</v>
          </cell>
          <cell r="J1522">
            <v>-194473.97</v>
          </cell>
        </row>
        <row r="1523">
          <cell r="G1523">
            <v>75441</v>
          </cell>
          <cell r="H1523" t="str">
            <v>Transmission</v>
          </cell>
          <cell r="I1523" t="str">
            <v>Soderville Bus replacement</v>
          </cell>
          <cell r="J1523">
            <v>194473.97</v>
          </cell>
        </row>
        <row r="1524">
          <cell r="G1524">
            <v>75451</v>
          </cell>
          <cell r="H1524" t="str">
            <v>Transmission</v>
          </cell>
          <cell r="I1524" t="str">
            <v>Alexandria-Miltona Retemp (25 Poles)</v>
          </cell>
          <cell r="J1524">
            <v>10143.67</v>
          </cell>
        </row>
        <row r="1525">
          <cell r="G1525">
            <v>75451</v>
          </cell>
          <cell r="H1525" t="str">
            <v>Transmission</v>
          </cell>
          <cell r="I1525" t="str">
            <v>Alexandria-Miltona Retemp (25 Poles)</v>
          </cell>
          <cell r="J1525">
            <v>-10143.67</v>
          </cell>
        </row>
        <row r="1526">
          <cell r="G1526">
            <v>75461</v>
          </cell>
          <cell r="H1526" t="str">
            <v>Transmission</v>
          </cell>
          <cell r="I1526" t="str">
            <v>CO-ELX Line - Self Supporting Stub Pole</v>
          </cell>
          <cell r="J1526">
            <v>194.3</v>
          </cell>
        </row>
        <row r="1527">
          <cell r="G1527">
            <v>75461</v>
          </cell>
          <cell r="H1527" t="str">
            <v>Transmission</v>
          </cell>
          <cell r="I1527" t="str">
            <v>CO-ELX Line - Self Supporting Stub Pole</v>
          </cell>
          <cell r="J1527">
            <v>-194.3</v>
          </cell>
        </row>
        <row r="1528">
          <cell r="G1528">
            <v>75471</v>
          </cell>
          <cell r="H1528" t="str">
            <v>Transmission</v>
          </cell>
          <cell r="I1528" t="str">
            <v>Goodhue SS2613 - Install Second Switch and Install Two Motor Operators</v>
          </cell>
          <cell r="J1528">
            <v>-8492.85</v>
          </cell>
        </row>
        <row r="1529">
          <cell r="G1529">
            <v>75471</v>
          </cell>
          <cell r="H1529" t="str">
            <v>Transmission</v>
          </cell>
          <cell r="I1529" t="str">
            <v>Goodhue SS2613 - Install Second Switch and Install Two Motor Operators</v>
          </cell>
          <cell r="J1529">
            <v>8492.85</v>
          </cell>
        </row>
        <row r="1530">
          <cell r="G1530">
            <v>75571</v>
          </cell>
          <cell r="H1530" t="str">
            <v>Transmission</v>
          </cell>
          <cell r="I1530" t="str">
            <v>PAT Line Temp Upgrade</v>
          </cell>
          <cell r="J1530">
            <v>-46169.81</v>
          </cell>
        </row>
        <row r="1531">
          <cell r="G1531">
            <v>75571</v>
          </cell>
          <cell r="H1531" t="str">
            <v>Transmission</v>
          </cell>
          <cell r="I1531" t="str">
            <v>PAT Line Temp Upgrade</v>
          </cell>
          <cell r="J1531">
            <v>46169.81</v>
          </cell>
        </row>
        <row r="1532">
          <cell r="G1532">
            <v>75581</v>
          </cell>
          <cell r="H1532" t="str">
            <v>Transmission</v>
          </cell>
          <cell r="I1532" t="str">
            <v>Savanna 115/69 kV Substation</v>
          </cell>
          <cell r="J1532">
            <v>-58313.81</v>
          </cell>
        </row>
        <row r="1533">
          <cell r="G1533">
            <v>75581</v>
          </cell>
          <cell r="H1533" t="str">
            <v>Transmission</v>
          </cell>
          <cell r="I1533" t="str">
            <v>Savanna 115/69 kV Substation</v>
          </cell>
          <cell r="J1533">
            <v>58313.81</v>
          </cell>
        </row>
        <row r="1534">
          <cell r="G1534">
            <v>75591</v>
          </cell>
          <cell r="H1534" t="str">
            <v>Transmission</v>
          </cell>
          <cell r="I1534" t="str">
            <v>Ortman 230/69 kV Substation</v>
          </cell>
          <cell r="J1534">
            <v>2039.19</v>
          </cell>
        </row>
        <row r="1535">
          <cell r="G1535">
            <v>75671</v>
          </cell>
          <cell r="H1535" t="str">
            <v>Transmission</v>
          </cell>
          <cell r="I1535" t="str">
            <v>Elko 3-Way Manual Quick Whip 115kV Switch</v>
          </cell>
          <cell r="J1535">
            <v>20542.3</v>
          </cell>
        </row>
        <row r="1536">
          <cell r="G1536">
            <v>75681</v>
          </cell>
          <cell r="H1536" t="str">
            <v>Transmission</v>
          </cell>
          <cell r="I1536" t="str">
            <v>MISO: Stanton- 2 cycle breakers</v>
          </cell>
          <cell r="J1536">
            <v>967.45</v>
          </cell>
        </row>
        <row r="1537">
          <cell r="G1537">
            <v>75681</v>
          </cell>
          <cell r="H1537" t="str">
            <v>Transmission</v>
          </cell>
          <cell r="I1537" t="str">
            <v>MISO: Stanton- 2 cycle breakers</v>
          </cell>
          <cell r="J1537">
            <v>-967.45</v>
          </cell>
        </row>
        <row r="1538">
          <cell r="G1538">
            <v>75711</v>
          </cell>
          <cell r="H1538" t="str">
            <v>Transmission</v>
          </cell>
          <cell r="I1538" t="str">
            <v>LeSauk Sub Tap Sw.</v>
          </cell>
          <cell r="J1538">
            <v>88212.65</v>
          </cell>
        </row>
        <row r="1539">
          <cell r="G1539">
            <v>75711</v>
          </cell>
          <cell r="H1539" t="str">
            <v>Transmission</v>
          </cell>
          <cell r="I1539" t="str">
            <v>LeSauk Sub Tap Sw.</v>
          </cell>
          <cell r="J1539">
            <v>-88212.65</v>
          </cell>
        </row>
        <row r="1540">
          <cell r="G1540">
            <v>75751</v>
          </cell>
          <cell r="H1540" t="str">
            <v>Transmission</v>
          </cell>
          <cell r="I1540" t="str">
            <v>ST-RF Line  - Big FIsh Tap - Switch Replacement</v>
          </cell>
          <cell r="J1540">
            <v>-1919.15</v>
          </cell>
        </row>
        <row r="1541">
          <cell r="G1541">
            <v>75751</v>
          </cell>
          <cell r="H1541" t="str">
            <v>Transmission</v>
          </cell>
          <cell r="I1541" t="str">
            <v>ST-RF Line  - Big FIsh Tap - Switch Replacement</v>
          </cell>
          <cell r="J1541">
            <v>1919.15</v>
          </cell>
        </row>
        <row r="1542">
          <cell r="G1542">
            <v>75761</v>
          </cell>
          <cell r="H1542" t="str">
            <v>Transmission</v>
          </cell>
          <cell r="I1542" t="str">
            <v>ST-RF Line - Replace Farming Switch</v>
          </cell>
          <cell r="J1542">
            <v>1419.96</v>
          </cell>
        </row>
        <row r="1543">
          <cell r="G1543">
            <v>75761</v>
          </cell>
          <cell r="H1543" t="str">
            <v>Transmission</v>
          </cell>
          <cell r="I1543" t="str">
            <v>ST-RF Line - Replace Farming Switch</v>
          </cell>
          <cell r="J1543">
            <v>-1419.96</v>
          </cell>
        </row>
        <row r="1544">
          <cell r="G1544">
            <v>75841</v>
          </cell>
          <cell r="H1544" t="str">
            <v>Transmission</v>
          </cell>
          <cell r="I1544" t="str">
            <v>Relocation for Mille Lacs County PO Line</v>
          </cell>
          <cell r="J1544">
            <v>1291.76</v>
          </cell>
        </row>
        <row r="1545">
          <cell r="G1545">
            <v>75841</v>
          </cell>
          <cell r="H1545" t="str">
            <v>Transmission</v>
          </cell>
          <cell r="I1545" t="str">
            <v>Relocation for Mille Lacs County PO Line</v>
          </cell>
          <cell r="J1545">
            <v>-1291.76</v>
          </cell>
        </row>
        <row r="1546">
          <cell r="G1546">
            <v>75851</v>
          </cell>
          <cell r="H1546" t="str">
            <v>Transmission</v>
          </cell>
          <cell r="I1546" t="str">
            <v>Resag Big Fork-Wirt Tap-Jessie Lake</v>
          </cell>
          <cell r="J1546">
            <v>44112.75</v>
          </cell>
        </row>
        <row r="1547">
          <cell r="G1547">
            <v>75861</v>
          </cell>
          <cell r="H1547" t="str">
            <v>Transmission</v>
          </cell>
          <cell r="I1547" t="str">
            <v>Resag Deer River-Jessie Lake</v>
          </cell>
          <cell r="J1547">
            <v>20956.349999999999</v>
          </cell>
        </row>
        <row r="1548">
          <cell r="G1548">
            <v>75881</v>
          </cell>
          <cell r="H1548" t="str">
            <v>Transmission</v>
          </cell>
          <cell r="I1548" t="str">
            <v>Little Falls 115 kV Transmission line (4 mi)</v>
          </cell>
          <cell r="J1548">
            <v>1936021.2</v>
          </cell>
        </row>
        <row r="1549">
          <cell r="G1549">
            <v>75881</v>
          </cell>
          <cell r="H1549" t="str">
            <v>Transmission</v>
          </cell>
          <cell r="I1549" t="str">
            <v>Little Falls 115 kV Transmission line (4 mi)</v>
          </cell>
          <cell r="J1549">
            <v>-17890.45</v>
          </cell>
        </row>
        <row r="1550">
          <cell r="G1550">
            <v>75881</v>
          </cell>
          <cell r="H1550" t="str">
            <v>Transmission</v>
          </cell>
          <cell r="I1550" t="str">
            <v>Little Falls 115 kV Transmission line (4 mi)</v>
          </cell>
          <cell r="J1550">
            <v>-1918130.75</v>
          </cell>
        </row>
        <row r="1551">
          <cell r="G1551">
            <v>75901</v>
          </cell>
          <cell r="H1551" t="str">
            <v>Transmission</v>
          </cell>
          <cell r="I1551" t="str">
            <v>Gowan Dist.-Cromwell 115kV Line (21mi double circuit)</v>
          </cell>
          <cell r="J1551">
            <v>24533.08</v>
          </cell>
        </row>
        <row r="1552">
          <cell r="G1552">
            <v>75931</v>
          </cell>
          <cell r="H1552" t="str">
            <v>Transmission</v>
          </cell>
          <cell r="I1552" t="str">
            <v>Spicer 230/69 kV Source land</v>
          </cell>
          <cell r="J1552">
            <v>4089.33</v>
          </cell>
        </row>
        <row r="1553">
          <cell r="G1553">
            <v>75931</v>
          </cell>
          <cell r="H1553" t="str">
            <v>Transmission</v>
          </cell>
          <cell r="I1553" t="str">
            <v>Spicer 230/69 kV Source land</v>
          </cell>
          <cell r="J1553">
            <v>-4089.33</v>
          </cell>
        </row>
        <row r="1554">
          <cell r="G1554">
            <v>75941</v>
          </cell>
          <cell r="H1554" t="str">
            <v>Transmission</v>
          </cell>
          <cell r="I1554" t="str">
            <v>MV-CR Rebuild 2.25Mi to 115kV Spec's w/1Mi 69kV UB</v>
          </cell>
          <cell r="J1554">
            <v>-3469.42</v>
          </cell>
        </row>
        <row r="1555">
          <cell r="G1555">
            <v>75941</v>
          </cell>
          <cell r="H1555" t="str">
            <v>Transmission</v>
          </cell>
          <cell r="I1555" t="str">
            <v>MV-CR Rebuild 2.25Mi to 115kV Spec's w/1Mi 69kV UB</v>
          </cell>
          <cell r="J1555">
            <v>9.14</v>
          </cell>
        </row>
        <row r="1556">
          <cell r="G1556">
            <v>75991</v>
          </cell>
          <cell r="H1556" t="str">
            <v>Transmission</v>
          </cell>
          <cell r="I1556" t="str">
            <v>Silver Lake Sub 230/41.6kV</v>
          </cell>
          <cell r="J1556">
            <v>52316.03</v>
          </cell>
        </row>
        <row r="1557">
          <cell r="G1557">
            <v>75991</v>
          </cell>
          <cell r="H1557" t="str">
            <v>Transmission</v>
          </cell>
          <cell r="I1557" t="str">
            <v>Silver Lake Sub 230/41.6kV</v>
          </cell>
          <cell r="J1557">
            <v>3223327.79</v>
          </cell>
        </row>
        <row r="1558">
          <cell r="G1558">
            <v>75991</v>
          </cell>
          <cell r="H1558" t="str">
            <v>Transmission</v>
          </cell>
          <cell r="I1558" t="str">
            <v>Silver Lake Sub 230/41.6kV</v>
          </cell>
          <cell r="J1558">
            <v>-3275643.82</v>
          </cell>
        </row>
        <row r="1559">
          <cell r="G1559">
            <v>76181</v>
          </cell>
          <cell r="H1559" t="str">
            <v>Transmission</v>
          </cell>
          <cell r="I1559" t="str">
            <v>LR-ROT Line - Structure 18 - Replace</v>
          </cell>
          <cell r="J1559">
            <v>5146.21</v>
          </cell>
        </row>
        <row r="1560">
          <cell r="G1560">
            <v>76181</v>
          </cell>
          <cell r="H1560" t="str">
            <v>Transmission</v>
          </cell>
          <cell r="I1560" t="str">
            <v>LR-ROT Line - Structure 18 - Replace</v>
          </cell>
          <cell r="J1560">
            <v>-5146.21</v>
          </cell>
        </row>
        <row r="1561">
          <cell r="G1561">
            <v>76191</v>
          </cell>
          <cell r="H1561" t="str">
            <v>Transmission</v>
          </cell>
          <cell r="I1561" t="str">
            <v>MI Line - Structures 44 and 161 - Replace</v>
          </cell>
          <cell r="J1561">
            <v>-11909.12</v>
          </cell>
        </row>
        <row r="1562">
          <cell r="G1562">
            <v>76191</v>
          </cell>
          <cell r="H1562" t="str">
            <v>Transmission</v>
          </cell>
          <cell r="I1562" t="str">
            <v>MI Line - Structures 44 and 161 - Replace</v>
          </cell>
          <cell r="J1562">
            <v>11909.12</v>
          </cell>
        </row>
        <row r="1563">
          <cell r="G1563">
            <v>76211</v>
          </cell>
          <cell r="H1563" t="str">
            <v>Transmission</v>
          </cell>
          <cell r="I1563" t="str">
            <v>St. Stephen ST-SST 1.25 Mile Rebuild to 115kV</v>
          </cell>
          <cell r="J1563">
            <v>680826.47</v>
          </cell>
        </row>
        <row r="1564">
          <cell r="G1564">
            <v>76271</v>
          </cell>
          <cell r="H1564" t="str">
            <v>Transmission</v>
          </cell>
          <cell r="I1564" t="str">
            <v>Randolph 115Kv In/Out Sub</v>
          </cell>
          <cell r="J1564">
            <v>10652.59</v>
          </cell>
        </row>
        <row r="1565">
          <cell r="G1565">
            <v>76331</v>
          </cell>
          <cell r="H1565" t="str">
            <v>Transmission</v>
          </cell>
          <cell r="I1565" t="str">
            <v>Long Lake to Mantrap 115kV Line (7mi)</v>
          </cell>
          <cell r="J1565">
            <v>1390136.71</v>
          </cell>
        </row>
        <row r="1566">
          <cell r="G1566">
            <v>76371</v>
          </cell>
          <cell r="H1566" t="str">
            <v>Transmission</v>
          </cell>
          <cell r="I1566" t="str">
            <v>TR Line Temp Upgrade</v>
          </cell>
          <cell r="J1566">
            <v>-295156.65000000002</v>
          </cell>
        </row>
        <row r="1567">
          <cell r="G1567">
            <v>76371</v>
          </cell>
          <cell r="H1567" t="str">
            <v>Transmission</v>
          </cell>
          <cell r="I1567" t="str">
            <v>TR Line Temp Upgrade</v>
          </cell>
          <cell r="J1567">
            <v>295156.65000000002</v>
          </cell>
        </row>
        <row r="1568">
          <cell r="G1568">
            <v>76601</v>
          </cell>
          <cell r="H1568" t="str">
            <v>Transmission</v>
          </cell>
          <cell r="I1568" t="str">
            <v>SH Line - Str 287, 289, 294 Replace</v>
          </cell>
          <cell r="J1568">
            <v>-2174.34</v>
          </cell>
        </row>
        <row r="1569">
          <cell r="G1569">
            <v>76601</v>
          </cell>
          <cell r="H1569" t="str">
            <v>Transmission</v>
          </cell>
          <cell r="I1569" t="str">
            <v>SH Line - Str 287, 289, 294 Replace</v>
          </cell>
          <cell r="J1569">
            <v>2174.34</v>
          </cell>
        </row>
        <row r="1570">
          <cell r="G1570">
            <v>76711</v>
          </cell>
          <cell r="H1570" t="str">
            <v>Transmission</v>
          </cell>
          <cell r="I1570" t="str">
            <v>Schuster Lake Land Acquisition</v>
          </cell>
          <cell r="J1570">
            <v>70828.160000000003</v>
          </cell>
        </row>
        <row r="1571">
          <cell r="G1571">
            <v>76711</v>
          </cell>
          <cell r="H1571" t="str">
            <v>Transmission</v>
          </cell>
          <cell r="I1571" t="str">
            <v>Schuster Lake Land Acquisition</v>
          </cell>
          <cell r="J1571">
            <v>-70828.160000000003</v>
          </cell>
        </row>
        <row r="1572">
          <cell r="G1572">
            <v>76791</v>
          </cell>
          <cell r="H1572" t="str">
            <v>Transmission</v>
          </cell>
          <cell r="I1572" t="str">
            <v>West St. Cloud Breaker Station Expansion</v>
          </cell>
          <cell r="J1572">
            <v>302379.55</v>
          </cell>
        </row>
        <row r="1573">
          <cell r="G1573">
            <v>76901</v>
          </cell>
          <cell r="H1573" t="str">
            <v>Transmission</v>
          </cell>
          <cell r="I1573" t="str">
            <v>Ramsey-Grand Forks (80 mi.) 230 kV Rebuild - Str. 145 - 227 (1)</v>
          </cell>
          <cell r="J1573">
            <v>-2591314.4700000002</v>
          </cell>
        </row>
        <row r="1574">
          <cell r="G1574">
            <v>76901</v>
          </cell>
          <cell r="H1574" t="str">
            <v>Transmission</v>
          </cell>
          <cell r="I1574" t="str">
            <v>Ramsey-Grand Forks (80 mi.) 230 kV Rebuild - Str. 145 - 227 (1)</v>
          </cell>
          <cell r="J1574">
            <v>2591314.4700000002</v>
          </cell>
        </row>
        <row r="1575">
          <cell r="G1575">
            <v>76921</v>
          </cell>
          <cell r="H1575" t="str">
            <v>Transmission</v>
          </cell>
          <cell r="I1575" t="str">
            <v>St. Boni Second 115/69 kV Transformer</v>
          </cell>
          <cell r="J1575">
            <v>1802567.82</v>
          </cell>
        </row>
        <row r="1576">
          <cell r="G1576">
            <v>76971</v>
          </cell>
          <cell r="H1576" t="str">
            <v>Transmission</v>
          </cell>
          <cell r="I1576" t="str">
            <v>New Market to Elko 69kV to 115kV Specs (5.6 mi)</v>
          </cell>
          <cell r="J1576">
            <v>1749168.79</v>
          </cell>
        </row>
        <row r="1577">
          <cell r="G1577">
            <v>77991</v>
          </cell>
          <cell r="H1577" t="str">
            <v>Transmission</v>
          </cell>
          <cell r="I1577" t="str">
            <v>Moyer SW MOD Replacement</v>
          </cell>
          <cell r="J1577">
            <v>-1810.65</v>
          </cell>
        </row>
        <row r="1578">
          <cell r="G1578">
            <v>77991</v>
          </cell>
          <cell r="H1578" t="str">
            <v>Transmission</v>
          </cell>
          <cell r="I1578" t="str">
            <v>Moyer SW MOD Replacement</v>
          </cell>
          <cell r="J1578">
            <v>1810.65</v>
          </cell>
        </row>
        <row r="1579">
          <cell r="G1579">
            <v>78001</v>
          </cell>
          <cell r="H1579" t="str">
            <v>Transmission</v>
          </cell>
          <cell r="I1579" t="str">
            <v>Coal Creek, GSU to Substation Transmsission Line, Fix Icing problem</v>
          </cell>
          <cell r="J1579">
            <v>-3260.27</v>
          </cell>
        </row>
        <row r="1580">
          <cell r="G1580">
            <v>78001</v>
          </cell>
          <cell r="H1580" t="str">
            <v>Transmission</v>
          </cell>
          <cell r="I1580" t="str">
            <v>Coal Creek, GSU to Substation Transmsission Line, Fix Icing problem</v>
          </cell>
          <cell r="J1580">
            <v>3260.27</v>
          </cell>
        </row>
        <row r="1581">
          <cell r="G1581">
            <v>78091</v>
          </cell>
          <cell r="H1581" t="str">
            <v>Transmission</v>
          </cell>
          <cell r="I1581" t="str">
            <v>GO-SG Line - Storm Damage structures 58-94</v>
          </cell>
          <cell r="J1581">
            <v>12940.97</v>
          </cell>
        </row>
        <row r="1582">
          <cell r="G1582">
            <v>78091</v>
          </cell>
          <cell r="H1582" t="str">
            <v>Transmission</v>
          </cell>
          <cell r="I1582" t="str">
            <v>GO-SG Line - Storm Damage structures 58-94</v>
          </cell>
          <cell r="J1582">
            <v>-12940.97</v>
          </cell>
        </row>
        <row r="1583">
          <cell r="G1583">
            <v>78291</v>
          </cell>
          <cell r="H1583" t="str">
            <v>Transmission</v>
          </cell>
          <cell r="I1583" t="str">
            <v>WG Line, Relocate Str #151 for Benton Cty Rd 5 Clear Zone</v>
          </cell>
          <cell r="J1583">
            <v>-8936.99</v>
          </cell>
        </row>
        <row r="1584">
          <cell r="G1584">
            <v>78291</v>
          </cell>
          <cell r="H1584" t="str">
            <v>Transmission</v>
          </cell>
          <cell r="I1584" t="str">
            <v>WG Line, Relocate Str #151 for Benton Cty Rd 5 Clear Zone</v>
          </cell>
          <cell r="J1584">
            <v>8936.99</v>
          </cell>
        </row>
        <row r="1585">
          <cell r="G1585">
            <v>78531</v>
          </cell>
          <cell r="H1585" t="str">
            <v>Transmission</v>
          </cell>
          <cell r="I1585" t="str">
            <v>Tyrone 69kV Tap Line (4.25 mi)</v>
          </cell>
          <cell r="J1585">
            <v>557786.81000000006</v>
          </cell>
        </row>
        <row r="1586">
          <cell r="G1586">
            <v>78701</v>
          </cell>
          <cell r="H1586" t="str">
            <v>Transmission</v>
          </cell>
          <cell r="I1586" t="str">
            <v>Dispersed Renewable Generation Study-Phase II</v>
          </cell>
          <cell r="J1586">
            <v>273696.78999999998</v>
          </cell>
        </row>
        <row r="1587">
          <cell r="G1587">
            <v>78701</v>
          </cell>
          <cell r="H1587" t="str">
            <v>Transmission</v>
          </cell>
          <cell r="I1587" t="str">
            <v>Dispersed Renewable Generation Study-Phase II</v>
          </cell>
          <cell r="J1587">
            <v>-273696.78999999998</v>
          </cell>
        </row>
        <row r="1588">
          <cell r="G1588">
            <v>78711</v>
          </cell>
          <cell r="H1588" t="str">
            <v>Transmission</v>
          </cell>
          <cell r="I1588" t="str">
            <v>LeSauk 115kV Line Conversion, .4 mi. 795ACSS</v>
          </cell>
          <cell r="J1588">
            <v>-233400.06</v>
          </cell>
        </row>
        <row r="1589">
          <cell r="G1589">
            <v>78711</v>
          </cell>
          <cell r="H1589" t="str">
            <v>Transmission</v>
          </cell>
          <cell r="I1589" t="str">
            <v>LeSauk 115kV Line Conversion, .4 mi. 795ACSS</v>
          </cell>
          <cell r="J1589">
            <v>233400.06</v>
          </cell>
        </row>
        <row r="1590">
          <cell r="G1590">
            <v>78731</v>
          </cell>
          <cell r="H1590" t="str">
            <v>Transmission</v>
          </cell>
          <cell r="I1590" t="str">
            <v>Round Lake SW MOD Replacement</v>
          </cell>
          <cell r="J1590">
            <v>-18388.400000000001</v>
          </cell>
        </row>
        <row r="1591">
          <cell r="G1591">
            <v>78731</v>
          </cell>
          <cell r="H1591" t="str">
            <v>Transmission</v>
          </cell>
          <cell r="I1591" t="str">
            <v>Round Lake SW MOD Replacement</v>
          </cell>
          <cell r="J1591">
            <v>18388.400000000001</v>
          </cell>
        </row>
        <row r="1592">
          <cell r="G1592">
            <v>78761</v>
          </cell>
          <cell r="H1592" t="str">
            <v>Transmission</v>
          </cell>
          <cell r="I1592" t="str">
            <v>CB Line - Str 69 and 99 - Replace</v>
          </cell>
          <cell r="J1592">
            <v>-5845.18</v>
          </cell>
        </row>
        <row r="1593">
          <cell r="G1593">
            <v>78761</v>
          </cell>
          <cell r="H1593" t="str">
            <v>Transmission</v>
          </cell>
          <cell r="I1593" t="str">
            <v>CB Line - Str 69 and 99 - Replace</v>
          </cell>
          <cell r="J1593">
            <v>5845.18</v>
          </cell>
        </row>
        <row r="1594">
          <cell r="G1594">
            <v>78771</v>
          </cell>
          <cell r="H1594" t="str">
            <v>Transmission</v>
          </cell>
          <cell r="I1594" t="str">
            <v>PS Line - Str 70 - Replace</v>
          </cell>
          <cell r="J1594">
            <v>-1778.67</v>
          </cell>
        </row>
        <row r="1595">
          <cell r="G1595">
            <v>78771</v>
          </cell>
          <cell r="H1595" t="str">
            <v>Transmission</v>
          </cell>
          <cell r="I1595" t="str">
            <v>PS Line - Str 70 - Replace</v>
          </cell>
          <cell r="J1595">
            <v>1778.67</v>
          </cell>
        </row>
        <row r="1596">
          <cell r="G1596">
            <v>78781</v>
          </cell>
          <cell r="H1596" t="str">
            <v>Transmission</v>
          </cell>
          <cell r="I1596" t="str">
            <v>RH Line- Str 61,139,430,417,274 - Replace</v>
          </cell>
          <cell r="J1596">
            <v>-81021.03</v>
          </cell>
        </row>
        <row r="1597">
          <cell r="G1597">
            <v>78781</v>
          </cell>
          <cell r="H1597" t="str">
            <v>Transmission</v>
          </cell>
          <cell r="I1597" t="str">
            <v>RH Line- Str 61,139,430,417,274 - Replace</v>
          </cell>
          <cell r="J1597">
            <v>81021.03</v>
          </cell>
        </row>
        <row r="1598">
          <cell r="G1598">
            <v>78821</v>
          </cell>
          <cell r="H1598" t="str">
            <v>Transmission</v>
          </cell>
          <cell r="I1598" t="str">
            <v>PE Line - Str 37 - Replace</v>
          </cell>
          <cell r="J1598">
            <v>-30258.33</v>
          </cell>
        </row>
        <row r="1599">
          <cell r="G1599">
            <v>78821</v>
          </cell>
          <cell r="H1599" t="str">
            <v>Transmission</v>
          </cell>
          <cell r="I1599" t="str">
            <v>PE Line - Str 37 - Replace</v>
          </cell>
          <cell r="J1599">
            <v>30258.33</v>
          </cell>
        </row>
        <row r="1600">
          <cell r="G1600">
            <v>78831</v>
          </cell>
          <cell r="H1600" t="str">
            <v>Transmission</v>
          </cell>
          <cell r="I1600" t="str">
            <v>PEX Line, Upgrade and Maintain Right-of-Way Corridor</v>
          </cell>
          <cell r="J1600">
            <v>957.36</v>
          </cell>
        </row>
        <row r="1601">
          <cell r="G1601">
            <v>78831</v>
          </cell>
          <cell r="H1601" t="str">
            <v>Transmission</v>
          </cell>
          <cell r="I1601" t="str">
            <v>PEX Line, Upgrade and Maintain Right-of-Way Corridor</v>
          </cell>
          <cell r="J1601">
            <v>-957.36</v>
          </cell>
        </row>
        <row r="1602">
          <cell r="G1602">
            <v>78841</v>
          </cell>
          <cell r="H1602" t="str">
            <v>Transmission</v>
          </cell>
          <cell r="I1602" t="str">
            <v>PRX LIne, Upgrade and Maintain Right-of-Way Corridor</v>
          </cell>
          <cell r="J1602">
            <v>-159.63</v>
          </cell>
        </row>
        <row r="1603">
          <cell r="G1603">
            <v>78841</v>
          </cell>
          <cell r="H1603" t="str">
            <v>Transmission</v>
          </cell>
          <cell r="I1603" t="str">
            <v>PRX LIne, Upgrade and Maintain Right-of-Way Corridor</v>
          </cell>
          <cell r="J1603">
            <v>159.63</v>
          </cell>
        </row>
        <row r="1604">
          <cell r="G1604">
            <v>78851</v>
          </cell>
          <cell r="H1604" t="str">
            <v>Transmission</v>
          </cell>
          <cell r="I1604" t="str">
            <v>G619: 50MW Windfarm Facility Study</v>
          </cell>
          <cell r="J1604">
            <v>3422.98</v>
          </cell>
        </row>
        <row r="1605">
          <cell r="G1605">
            <v>78851</v>
          </cell>
          <cell r="H1605" t="str">
            <v>Transmission</v>
          </cell>
          <cell r="I1605" t="str">
            <v>G619: 50MW Windfarm Facility Study</v>
          </cell>
          <cell r="J1605">
            <v>-3422.98</v>
          </cell>
        </row>
        <row r="1606">
          <cell r="G1606">
            <v>78881</v>
          </cell>
          <cell r="H1606" t="str">
            <v>Transmission</v>
          </cell>
          <cell r="I1606" t="str">
            <v>Pleasant Valley Substation: Generation Network Upgrades</v>
          </cell>
          <cell r="J1606">
            <v>7144936.1699999999</v>
          </cell>
        </row>
        <row r="1607">
          <cell r="G1607">
            <v>78881</v>
          </cell>
          <cell r="H1607" t="str">
            <v>Transmission</v>
          </cell>
          <cell r="I1607" t="str">
            <v>Pleasant Valley Substation: Generation Network Upgrades</v>
          </cell>
          <cell r="J1607">
            <v>-7144936.1699999999</v>
          </cell>
        </row>
        <row r="1608">
          <cell r="G1608">
            <v>78931</v>
          </cell>
          <cell r="H1608" t="str">
            <v>Transmission</v>
          </cell>
          <cell r="I1608" t="str">
            <v>PN Line Tap Interconnection Facility</v>
          </cell>
          <cell r="J1608">
            <v>482.3</v>
          </cell>
        </row>
        <row r="1609">
          <cell r="G1609">
            <v>78931</v>
          </cell>
          <cell r="H1609" t="str">
            <v>Transmission</v>
          </cell>
          <cell r="I1609" t="str">
            <v>PN Line Tap Interconnection Facility</v>
          </cell>
          <cell r="J1609">
            <v>-482.3</v>
          </cell>
        </row>
        <row r="1610">
          <cell r="G1610">
            <v>78941</v>
          </cell>
          <cell r="H1610" t="str">
            <v>Transmission</v>
          </cell>
          <cell r="I1610" t="str">
            <v>River Hills Substation Demolition and 69kV  DBL End Rebuild</v>
          </cell>
          <cell r="J1610">
            <v>995.65</v>
          </cell>
        </row>
        <row r="1611">
          <cell r="G1611">
            <v>78941</v>
          </cell>
          <cell r="H1611" t="str">
            <v>Transmission</v>
          </cell>
          <cell r="I1611" t="str">
            <v>River Hills Substation Demolition and 69kV  DBL End Rebuild</v>
          </cell>
          <cell r="J1611">
            <v>-995.65</v>
          </cell>
        </row>
        <row r="1612">
          <cell r="G1612">
            <v>78951</v>
          </cell>
          <cell r="H1612" t="str">
            <v>Transmission</v>
          </cell>
          <cell r="I1612" t="str">
            <v>River Hills Double End Metering and Telecom 69kV NEW DEA</v>
          </cell>
          <cell r="J1612">
            <v>-4000</v>
          </cell>
        </row>
        <row r="1613">
          <cell r="G1613">
            <v>78951</v>
          </cell>
          <cell r="H1613" t="str">
            <v>Transmission</v>
          </cell>
          <cell r="I1613" t="str">
            <v>River Hills Double End Metering and Telecom 69kV NEW DEA</v>
          </cell>
          <cell r="J1613">
            <v>4000</v>
          </cell>
        </row>
        <row r="1614">
          <cell r="G1614">
            <v>78961</v>
          </cell>
          <cell r="H1614" t="str">
            <v>Transmission</v>
          </cell>
          <cell r="I1614" t="str">
            <v>Waco - Add Feeder #36 Meter for Connexus Load</v>
          </cell>
          <cell r="J1614">
            <v>117.3</v>
          </cell>
        </row>
        <row r="1615">
          <cell r="G1615">
            <v>78961</v>
          </cell>
          <cell r="H1615" t="str">
            <v>Transmission</v>
          </cell>
          <cell r="I1615" t="str">
            <v>Waco - Add Feeder #36 Meter for Connexus Load</v>
          </cell>
          <cell r="J1615">
            <v>-117.3</v>
          </cell>
        </row>
        <row r="1616">
          <cell r="G1616">
            <v>79141</v>
          </cell>
          <cell r="H1616" t="str">
            <v>Transmission</v>
          </cell>
          <cell r="I1616" t="str">
            <v>Prairie Woods - Upgrade GRE Meter Building</v>
          </cell>
          <cell r="J1616">
            <v>1636.04</v>
          </cell>
        </row>
        <row r="1617">
          <cell r="G1617">
            <v>79141</v>
          </cell>
          <cell r="H1617" t="str">
            <v>Transmission</v>
          </cell>
          <cell r="I1617" t="str">
            <v>Prairie Woods - Upgrade GRE Meter Building</v>
          </cell>
          <cell r="J1617">
            <v>-1636.04</v>
          </cell>
        </row>
        <row r="1618">
          <cell r="G1618">
            <v>79161</v>
          </cell>
          <cell r="H1618" t="str">
            <v>Transmission</v>
          </cell>
          <cell r="I1618" t="str">
            <v>Dickinson Control Electronics Cooling Tower Replacement-Pole 1</v>
          </cell>
          <cell r="J1618">
            <v>684409.67</v>
          </cell>
        </row>
        <row r="1619">
          <cell r="G1619">
            <v>79161</v>
          </cell>
          <cell r="H1619" t="str">
            <v>Transmission</v>
          </cell>
          <cell r="I1619" t="str">
            <v>Dickinson Control Electronics Cooling Tower Replacement-Pole 1</v>
          </cell>
          <cell r="J1619">
            <v>-684409.67</v>
          </cell>
        </row>
        <row r="1620">
          <cell r="G1620">
            <v>79311</v>
          </cell>
          <cell r="H1620" t="str">
            <v>Transmission</v>
          </cell>
          <cell r="I1620" t="str">
            <v>SG Line 69kV Gitchi Gami Bike Trail Transmission Relocation</v>
          </cell>
          <cell r="J1620">
            <v>-55462.11</v>
          </cell>
        </row>
        <row r="1621">
          <cell r="G1621">
            <v>79311</v>
          </cell>
          <cell r="H1621" t="str">
            <v>Transmission</v>
          </cell>
          <cell r="I1621" t="str">
            <v>SG Line 69kV Gitchi Gami Bike Trail Transmission Relocation</v>
          </cell>
          <cell r="J1621">
            <v>55462.11</v>
          </cell>
        </row>
        <row r="1622">
          <cell r="G1622">
            <v>79331</v>
          </cell>
          <cell r="H1622" t="str">
            <v>Transmission</v>
          </cell>
          <cell r="I1622" t="str">
            <v>Renewable Energy Standard (Transmission Studies)</v>
          </cell>
          <cell r="J1622">
            <v>13983.67</v>
          </cell>
        </row>
        <row r="1623">
          <cell r="G1623">
            <v>79331</v>
          </cell>
          <cell r="H1623" t="str">
            <v>Transmission</v>
          </cell>
          <cell r="I1623" t="str">
            <v>Renewable Energy Standard (Transmission Studies)</v>
          </cell>
          <cell r="J1623">
            <v>-13983.67</v>
          </cell>
        </row>
        <row r="1624">
          <cell r="G1624">
            <v>79351</v>
          </cell>
          <cell r="H1624" t="str">
            <v>Transmission</v>
          </cell>
          <cell r="I1624" t="str">
            <v>HVDC Line Analysis</v>
          </cell>
          <cell r="J1624">
            <v>-3384.13</v>
          </cell>
        </row>
        <row r="1625">
          <cell r="G1625">
            <v>79351</v>
          </cell>
          <cell r="H1625" t="str">
            <v>Transmission</v>
          </cell>
          <cell r="I1625" t="str">
            <v>HVDC Line Analysis</v>
          </cell>
          <cell r="J1625">
            <v>3384.13</v>
          </cell>
        </row>
        <row r="1626">
          <cell r="G1626">
            <v>79381</v>
          </cell>
          <cell r="H1626" t="str">
            <v>Transmission</v>
          </cell>
          <cell r="I1626" t="str">
            <v>MA Line - Add Deadend for Double End</v>
          </cell>
          <cell r="J1626">
            <v>-192260.01</v>
          </cell>
        </row>
        <row r="1627">
          <cell r="G1627">
            <v>79381</v>
          </cell>
          <cell r="H1627" t="str">
            <v>Transmission</v>
          </cell>
          <cell r="I1627" t="str">
            <v>MA Line - Add Deadend for Double End</v>
          </cell>
          <cell r="J1627">
            <v>192260.01</v>
          </cell>
        </row>
        <row r="1628">
          <cell r="G1628">
            <v>79411</v>
          </cell>
          <cell r="H1628" t="str">
            <v>Transmission</v>
          </cell>
          <cell r="I1628" t="str">
            <v>CV Line - Relocates Strs at Gowan</v>
          </cell>
          <cell r="J1628">
            <v>16852.310000000001</v>
          </cell>
        </row>
        <row r="1629">
          <cell r="G1629">
            <v>79411</v>
          </cell>
          <cell r="H1629" t="str">
            <v>Transmission</v>
          </cell>
          <cell r="I1629" t="str">
            <v>CV Line - Relocates Strs at Gowan</v>
          </cell>
          <cell r="J1629">
            <v>-16852.310000000001</v>
          </cell>
        </row>
        <row r="1630">
          <cell r="G1630">
            <v>79481</v>
          </cell>
          <cell r="H1630" t="str">
            <v>Transmission</v>
          </cell>
          <cell r="I1630" t="str">
            <v>BE-PO 1/2 Mile 115kV Transmission from Pohl Road Substation</v>
          </cell>
          <cell r="J1630">
            <v>3413.25</v>
          </cell>
        </row>
        <row r="1631">
          <cell r="G1631">
            <v>79481</v>
          </cell>
          <cell r="H1631" t="str">
            <v>Transmission</v>
          </cell>
          <cell r="I1631" t="str">
            <v>BE-PO 1/2 Mile 115kV Transmission from Pohl Road Substation</v>
          </cell>
          <cell r="J1631">
            <v>-3413.25</v>
          </cell>
        </row>
        <row r="1632">
          <cell r="G1632">
            <v>79491</v>
          </cell>
          <cell r="H1632" t="str">
            <v>Transmission</v>
          </cell>
          <cell r="I1632" t="str">
            <v>BE-EP 115kV Fiber Shield and Structure Upgrade Pohl to Eastwood</v>
          </cell>
          <cell r="J1632">
            <v>5179.2700000000004</v>
          </cell>
        </row>
        <row r="1633">
          <cell r="G1633">
            <v>79491</v>
          </cell>
          <cell r="H1633" t="str">
            <v>Transmission</v>
          </cell>
          <cell r="I1633" t="str">
            <v>BE-EP 115kV Fiber Shield and Structure Upgrade Pohl to Eastwood</v>
          </cell>
          <cell r="J1633">
            <v>-5179.2700000000004</v>
          </cell>
        </row>
        <row r="1634">
          <cell r="G1634">
            <v>79611</v>
          </cell>
          <cell r="H1634" t="str">
            <v>Transmission</v>
          </cell>
          <cell r="I1634" t="str">
            <v>RU-GL Retemp</v>
          </cell>
          <cell r="J1634">
            <v>3.52</v>
          </cell>
        </row>
        <row r="1635">
          <cell r="G1635">
            <v>79611</v>
          </cell>
          <cell r="H1635" t="str">
            <v>Transmission</v>
          </cell>
          <cell r="I1635" t="str">
            <v>RU-GL Retemp</v>
          </cell>
          <cell r="J1635">
            <v>-3.52</v>
          </cell>
        </row>
        <row r="1636">
          <cell r="G1636">
            <v>79641</v>
          </cell>
          <cell r="H1636" t="str">
            <v>Transmission</v>
          </cell>
          <cell r="I1636" t="str">
            <v>Pleasant Valley Substation: Interconnection Facilities</v>
          </cell>
          <cell r="J1636">
            <v>-26054.09</v>
          </cell>
        </row>
        <row r="1637">
          <cell r="G1637">
            <v>79641</v>
          </cell>
          <cell r="H1637" t="str">
            <v>Transmission</v>
          </cell>
          <cell r="I1637" t="str">
            <v>Pleasant Valley Substation: Interconnection Facilities</v>
          </cell>
          <cell r="J1637">
            <v>26054.09</v>
          </cell>
        </row>
        <row r="1638">
          <cell r="G1638">
            <v>79651</v>
          </cell>
          <cell r="H1638" t="str">
            <v>Transmission</v>
          </cell>
          <cell r="I1638" t="str">
            <v>Roseville MOD Replacement</v>
          </cell>
          <cell r="J1638">
            <v>-23572.41</v>
          </cell>
        </row>
        <row r="1639">
          <cell r="G1639">
            <v>79651</v>
          </cell>
          <cell r="H1639" t="str">
            <v>Transmission</v>
          </cell>
          <cell r="I1639" t="str">
            <v>Roseville MOD Replacement</v>
          </cell>
          <cell r="J1639">
            <v>23572.41</v>
          </cell>
        </row>
        <row r="1640">
          <cell r="G1640">
            <v>79751</v>
          </cell>
          <cell r="H1640" t="str">
            <v>Transmission</v>
          </cell>
          <cell r="I1640" t="str">
            <v>GRE-PN line Modifications</v>
          </cell>
          <cell r="J1640">
            <v>-119810.56</v>
          </cell>
        </row>
        <row r="1641">
          <cell r="G1641">
            <v>79751</v>
          </cell>
          <cell r="H1641" t="str">
            <v>Transmission</v>
          </cell>
          <cell r="I1641" t="str">
            <v>GRE-PN line Modifications</v>
          </cell>
          <cell r="J1641">
            <v>119810.56</v>
          </cell>
        </row>
        <row r="1642">
          <cell r="G1642">
            <v>79771</v>
          </cell>
          <cell r="H1642" t="str">
            <v>Transmission</v>
          </cell>
          <cell r="I1642" t="str">
            <v>Winton Double End - Add Metering</v>
          </cell>
          <cell r="J1642">
            <v>-27417.51</v>
          </cell>
        </row>
        <row r="1643">
          <cell r="G1643">
            <v>79771</v>
          </cell>
          <cell r="H1643" t="str">
            <v>Transmission</v>
          </cell>
          <cell r="I1643" t="str">
            <v>Winton Double End - Add Metering</v>
          </cell>
          <cell r="J1643">
            <v>27417.51</v>
          </cell>
        </row>
        <row r="1644">
          <cell r="G1644">
            <v>79791</v>
          </cell>
          <cell r="H1644" t="str">
            <v>Transmission</v>
          </cell>
          <cell r="I1644" t="str">
            <v>Valley Grove - Meter Building Upgrade</v>
          </cell>
          <cell r="J1644">
            <v>27134.43</v>
          </cell>
        </row>
        <row r="1645">
          <cell r="G1645">
            <v>79791</v>
          </cell>
          <cell r="H1645" t="str">
            <v>Transmission</v>
          </cell>
          <cell r="I1645" t="str">
            <v>Valley Grove - Meter Building Upgrade</v>
          </cell>
          <cell r="J1645">
            <v>-27134.43</v>
          </cell>
        </row>
        <row r="1646">
          <cell r="G1646">
            <v>79801</v>
          </cell>
          <cell r="H1646" t="str">
            <v>Transmission</v>
          </cell>
          <cell r="I1646" t="str">
            <v>Matawan - Meter Building Upgrade</v>
          </cell>
          <cell r="J1646">
            <v>-29889.53</v>
          </cell>
        </row>
        <row r="1647">
          <cell r="G1647">
            <v>79801</v>
          </cell>
          <cell r="H1647" t="str">
            <v>Transmission</v>
          </cell>
          <cell r="I1647" t="str">
            <v>Matawan - Meter Building Upgrade</v>
          </cell>
          <cell r="J1647">
            <v>29889.53</v>
          </cell>
        </row>
        <row r="1648">
          <cell r="G1648">
            <v>79821</v>
          </cell>
          <cell r="H1648" t="str">
            <v>Transmission</v>
          </cell>
          <cell r="I1648" t="str">
            <v>Highland - Replace CT's</v>
          </cell>
          <cell r="J1648">
            <v>-20.18</v>
          </cell>
        </row>
        <row r="1649">
          <cell r="G1649">
            <v>79821</v>
          </cell>
          <cell r="H1649" t="str">
            <v>Transmission</v>
          </cell>
          <cell r="I1649" t="str">
            <v>Highland - Replace CT's</v>
          </cell>
          <cell r="J1649">
            <v>20.18</v>
          </cell>
        </row>
        <row r="1650">
          <cell r="G1650">
            <v>79901</v>
          </cell>
          <cell r="H1650" t="str">
            <v>Transmission</v>
          </cell>
          <cell r="I1650" t="str">
            <v>Coal Creek - MISO Day 2 Metering</v>
          </cell>
          <cell r="J1650">
            <v>-37074.83</v>
          </cell>
        </row>
        <row r="1651">
          <cell r="G1651">
            <v>79901</v>
          </cell>
          <cell r="H1651" t="str">
            <v>Transmission</v>
          </cell>
          <cell r="I1651" t="str">
            <v>Coal Creek - MISO Day 2 Metering</v>
          </cell>
          <cell r="J1651">
            <v>37074.83</v>
          </cell>
        </row>
        <row r="1652">
          <cell r="G1652">
            <v>79911</v>
          </cell>
          <cell r="H1652" t="str">
            <v>Transmission</v>
          </cell>
          <cell r="I1652" t="str">
            <v>Cook - Upgrade Metering CT's</v>
          </cell>
          <cell r="J1652">
            <v>-6861.78</v>
          </cell>
        </row>
        <row r="1653">
          <cell r="G1653">
            <v>79911</v>
          </cell>
          <cell r="H1653" t="str">
            <v>Transmission</v>
          </cell>
          <cell r="I1653" t="str">
            <v>Cook - Upgrade Metering CT's</v>
          </cell>
          <cell r="J1653">
            <v>6861.78</v>
          </cell>
        </row>
        <row r="1654">
          <cell r="G1654">
            <v>79921</v>
          </cell>
          <cell r="H1654" t="str">
            <v>Transmission</v>
          </cell>
          <cell r="I1654" t="str">
            <v>Mayhew - Upgrade Meter Building</v>
          </cell>
          <cell r="J1654">
            <v>-46167.27</v>
          </cell>
        </row>
        <row r="1655">
          <cell r="G1655">
            <v>79921</v>
          </cell>
          <cell r="H1655" t="str">
            <v>Transmission</v>
          </cell>
          <cell r="I1655" t="str">
            <v>Mayhew - Upgrade Meter Building</v>
          </cell>
          <cell r="J1655">
            <v>46167.27</v>
          </cell>
        </row>
        <row r="1656">
          <cell r="G1656">
            <v>79931</v>
          </cell>
          <cell r="H1656" t="str">
            <v>Transmission</v>
          </cell>
          <cell r="I1656" t="str">
            <v>Gowan - Upgrade Meter Building</v>
          </cell>
          <cell r="J1656">
            <v>566.16999999999996</v>
          </cell>
        </row>
        <row r="1657">
          <cell r="G1657">
            <v>79931</v>
          </cell>
          <cell r="H1657" t="str">
            <v>Transmission</v>
          </cell>
          <cell r="I1657" t="str">
            <v>Gowan - Upgrade Meter Building</v>
          </cell>
          <cell r="J1657">
            <v>-566.16999999999996</v>
          </cell>
        </row>
        <row r="1658">
          <cell r="G1658">
            <v>79991</v>
          </cell>
          <cell r="H1658" t="str">
            <v>Transmission</v>
          </cell>
          <cell r="I1658" t="str">
            <v>ED LINE REPLACE STR 81-83 FOR DEVELOPER</v>
          </cell>
          <cell r="J1658">
            <v>-84789.49</v>
          </cell>
        </row>
        <row r="1659">
          <cell r="G1659">
            <v>79991</v>
          </cell>
          <cell r="H1659" t="str">
            <v>Transmission</v>
          </cell>
          <cell r="I1659" t="str">
            <v>ED LINE REPLACE STR 81-83 FOR DEVELOPER</v>
          </cell>
          <cell r="J1659">
            <v>84789.49</v>
          </cell>
        </row>
        <row r="1660">
          <cell r="G1660">
            <v>80031</v>
          </cell>
          <cell r="H1660" t="str">
            <v>Transmission</v>
          </cell>
          <cell r="I1660" t="str">
            <v>Gitchi Gami 69kV DNR / Customer Relocation Reimbursible (Harrison Portion)</v>
          </cell>
          <cell r="J1660">
            <v>-7110.65</v>
          </cell>
        </row>
        <row r="1661">
          <cell r="G1661">
            <v>80031</v>
          </cell>
          <cell r="H1661" t="str">
            <v>Transmission</v>
          </cell>
          <cell r="I1661" t="str">
            <v>Gitchi Gami 69kV DNR / Customer Relocation Reimbursible (Harrison Portion)</v>
          </cell>
          <cell r="J1661">
            <v>7110.65</v>
          </cell>
        </row>
        <row r="1662">
          <cell r="G1662">
            <v>80061</v>
          </cell>
          <cell r="H1662" t="str">
            <v>Transmission</v>
          </cell>
          <cell r="I1662" t="str">
            <v>Highland Metering and Telecom</v>
          </cell>
          <cell r="J1662">
            <v>16486.900000000001</v>
          </cell>
        </row>
        <row r="1663">
          <cell r="G1663">
            <v>80081</v>
          </cell>
          <cell r="H1663" t="str">
            <v>Transmission</v>
          </cell>
          <cell r="I1663" t="str">
            <v>EL Line Relocate Str. 182</v>
          </cell>
          <cell r="J1663">
            <v>25945.27</v>
          </cell>
        </row>
        <row r="1664">
          <cell r="G1664">
            <v>80081</v>
          </cell>
          <cell r="H1664" t="str">
            <v>Transmission</v>
          </cell>
          <cell r="I1664" t="str">
            <v>EL Line Relocate Str. 182</v>
          </cell>
          <cell r="J1664">
            <v>-25945.27</v>
          </cell>
        </row>
        <row r="1665">
          <cell r="G1665">
            <v>80091</v>
          </cell>
          <cell r="H1665" t="str">
            <v>Transmission</v>
          </cell>
          <cell r="I1665" t="str">
            <v>MC-GB Line - Structures 193 and 25 Replace</v>
          </cell>
          <cell r="J1665">
            <v>398.69</v>
          </cell>
        </row>
        <row r="1666">
          <cell r="G1666">
            <v>80091</v>
          </cell>
          <cell r="H1666" t="str">
            <v>Transmission</v>
          </cell>
          <cell r="I1666" t="str">
            <v>MC-GB Line - Structures 193 and 25 Replace</v>
          </cell>
          <cell r="J1666">
            <v>-398.69</v>
          </cell>
        </row>
        <row r="1667">
          <cell r="G1667">
            <v>80101</v>
          </cell>
          <cell r="H1667" t="str">
            <v>Transmission</v>
          </cell>
          <cell r="I1667" t="str">
            <v>Rock Lake: Install DTT to Rush City and Pine City</v>
          </cell>
          <cell r="J1667">
            <v>13202.96</v>
          </cell>
        </row>
        <row r="1668">
          <cell r="G1668">
            <v>80101</v>
          </cell>
          <cell r="H1668" t="str">
            <v>Transmission</v>
          </cell>
          <cell r="I1668" t="str">
            <v>Rock Lake: Install DTT to Rush City and Pine City</v>
          </cell>
          <cell r="J1668">
            <v>-13202.96</v>
          </cell>
        </row>
        <row r="1669">
          <cell r="G1669">
            <v>80111</v>
          </cell>
          <cell r="H1669" t="str">
            <v>Transmission</v>
          </cell>
          <cell r="I1669" t="str">
            <v>Rush City: Install DTT to Rock Lake</v>
          </cell>
          <cell r="J1669">
            <v>7544.45</v>
          </cell>
        </row>
        <row r="1670">
          <cell r="G1670">
            <v>80111</v>
          </cell>
          <cell r="H1670" t="str">
            <v>Transmission</v>
          </cell>
          <cell r="I1670" t="str">
            <v>Rush City: Install DTT to Rock Lake</v>
          </cell>
          <cell r="J1670">
            <v>-7544.45</v>
          </cell>
        </row>
        <row r="1671">
          <cell r="G1671">
            <v>80161</v>
          </cell>
          <cell r="H1671" t="str">
            <v>Transmission</v>
          </cell>
          <cell r="I1671" t="str">
            <v>G549 Wind Facility Study</v>
          </cell>
          <cell r="J1671">
            <v>1941.29</v>
          </cell>
        </row>
        <row r="1672">
          <cell r="G1672">
            <v>80161</v>
          </cell>
          <cell r="H1672" t="str">
            <v>Transmission</v>
          </cell>
          <cell r="I1672" t="str">
            <v>G549 Wind Facility Study</v>
          </cell>
          <cell r="J1672">
            <v>-1941.29</v>
          </cell>
        </row>
        <row r="1673">
          <cell r="G1673">
            <v>80171</v>
          </cell>
          <cell r="H1673" t="str">
            <v>Transmission</v>
          </cell>
          <cell r="I1673" t="str">
            <v>Lake Caroline 1.5 Mile 69kV Tap</v>
          </cell>
          <cell r="J1673">
            <v>634280.65</v>
          </cell>
        </row>
        <row r="1674">
          <cell r="G1674">
            <v>80171</v>
          </cell>
          <cell r="H1674" t="str">
            <v>Transmission</v>
          </cell>
          <cell r="I1674" t="str">
            <v>Lake Caroline 1.5 Mile 69kV Tap</v>
          </cell>
          <cell r="J1674">
            <v>-634280.65</v>
          </cell>
        </row>
        <row r="1675">
          <cell r="G1675">
            <v>80221</v>
          </cell>
          <cell r="H1675" t="str">
            <v>Transmission</v>
          </cell>
          <cell r="I1675" t="str">
            <v>Pine City: Remove Breaker 4NB1and associated equipment.</v>
          </cell>
          <cell r="J1675">
            <v>-12152.95</v>
          </cell>
        </row>
        <row r="1676">
          <cell r="G1676">
            <v>80221</v>
          </cell>
          <cell r="H1676" t="str">
            <v>Transmission</v>
          </cell>
          <cell r="I1676" t="str">
            <v>Pine City: Remove Breaker 4NB1and associated equipment.</v>
          </cell>
          <cell r="J1676">
            <v>12152.95</v>
          </cell>
        </row>
        <row r="1677">
          <cell r="G1677">
            <v>80231</v>
          </cell>
          <cell r="H1677" t="str">
            <v>Transmission</v>
          </cell>
          <cell r="I1677" t="str">
            <v>Emily - Upgrade Meter Building</v>
          </cell>
          <cell r="J1677">
            <v>-1783.9</v>
          </cell>
        </row>
        <row r="1678">
          <cell r="G1678">
            <v>80231</v>
          </cell>
          <cell r="H1678" t="str">
            <v>Transmission</v>
          </cell>
          <cell r="I1678" t="str">
            <v>Emily - Upgrade Meter Building</v>
          </cell>
          <cell r="J1678">
            <v>1783.9</v>
          </cell>
        </row>
        <row r="1679">
          <cell r="G1679">
            <v>80241</v>
          </cell>
          <cell r="H1679" t="str">
            <v>Transmission</v>
          </cell>
          <cell r="I1679" t="str">
            <v>F078 TSR Facility Study</v>
          </cell>
          <cell r="J1679">
            <v>-42.64</v>
          </cell>
        </row>
        <row r="1680">
          <cell r="G1680">
            <v>80241</v>
          </cell>
          <cell r="H1680" t="str">
            <v>Transmission</v>
          </cell>
          <cell r="I1680" t="str">
            <v>F078 TSR Facility Study</v>
          </cell>
          <cell r="J1680">
            <v>42.64</v>
          </cell>
        </row>
        <row r="1681">
          <cell r="G1681">
            <v>80281</v>
          </cell>
          <cell r="H1681" t="str">
            <v>Transmission</v>
          </cell>
          <cell r="I1681" t="str">
            <v>Grove Lake 69kV Transmission Exit on AG-WL Line</v>
          </cell>
          <cell r="J1681">
            <v>-3874.6</v>
          </cell>
        </row>
        <row r="1682">
          <cell r="G1682">
            <v>80281</v>
          </cell>
          <cell r="H1682" t="str">
            <v>Transmission</v>
          </cell>
          <cell r="I1682" t="str">
            <v>Grove Lake 69kV Transmission Exit on AG-WL Line</v>
          </cell>
          <cell r="J1682">
            <v>3874.6</v>
          </cell>
        </row>
        <row r="1683">
          <cell r="G1683">
            <v>80301</v>
          </cell>
          <cell r="H1683" t="str">
            <v>Transmission</v>
          </cell>
          <cell r="I1683" t="str">
            <v>Miltona Battery Bank Replacement</v>
          </cell>
          <cell r="J1683">
            <v>-525.62</v>
          </cell>
        </row>
        <row r="1684">
          <cell r="G1684">
            <v>80301</v>
          </cell>
          <cell r="H1684" t="str">
            <v>Transmission</v>
          </cell>
          <cell r="I1684" t="str">
            <v>Miltona Battery Bank Replacement</v>
          </cell>
          <cell r="J1684">
            <v>525.62</v>
          </cell>
        </row>
        <row r="1685">
          <cell r="G1685">
            <v>80311</v>
          </cell>
          <cell r="H1685" t="str">
            <v>Transmission</v>
          </cell>
          <cell r="I1685" t="str">
            <v>Princeton Battery Bank Replacement</v>
          </cell>
          <cell r="J1685">
            <v>659.44</v>
          </cell>
        </row>
        <row r="1686">
          <cell r="G1686">
            <v>80311</v>
          </cell>
          <cell r="H1686" t="str">
            <v>Transmission</v>
          </cell>
          <cell r="I1686" t="str">
            <v>Princeton Battery Bank Replacement</v>
          </cell>
          <cell r="J1686">
            <v>-659.44</v>
          </cell>
        </row>
        <row r="1687">
          <cell r="G1687">
            <v>80321</v>
          </cell>
          <cell r="H1687" t="str">
            <v>Transmission</v>
          </cell>
          <cell r="I1687" t="str">
            <v>NC Line Relocate STR #8</v>
          </cell>
          <cell r="J1687">
            <v>-364.34</v>
          </cell>
        </row>
        <row r="1688">
          <cell r="G1688">
            <v>80321</v>
          </cell>
          <cell r="H1688" t="str">
            <v>Transmission</v>
          </cell>
          <cell r="I1688" t="str">
            <v>NC Line Relocate STR #8</v>
          </cell>
          <cell r="J1688">
            <v>364.34</v>
          </cell>
        </row>
        <row r="1689">
          <cell r="G1689">
            <v>80331</v>
          </cell>
          <cell r="H1689" t="str">
            <v>Transmission</v>
          </cell>
          <cell r="I1689" t="str">
            <v>Danville - Metering CT Upgrade</v>
          </cell>
          <cell r="J1689">
            <v>-5008.5200000000004</v>
          </cell>
        </row>
        <row r="1690">
          <cell r="G1690">
            <v>80331</v>
          </cell>
          <cell r="H1690" t="str">
            <v>Transmission</v>
          </cell>
          <cell r="I1690" t="str">
            <v>Danville - Metering CT Upgrade</v>
          </cell>
          <cell r="J1690">
            <v>5008.5200000000004</v>
          </cell>
        </row>
        <row r="1691">
          <cell r="G1691">
            <v>80361</v>
          </cell>
          <cell r="H1691" t="str">
            <v>Transmission</v>
          </cell>
          <cell r="I1691" t="str">
            <v>Load Management controller from Federated</v>
          </cell>
          <cell r="J1691">
            <v>-365.71</v>
          </cell>
        </row>
        <row r="1692">
          <cell r="G1692">
            <v>80361</v>
          </cell>
          <cell r="H1692" t="str">
            <v>Transmission</v>
          </cell>
          <cell r="I1692" t="str">
            <v>Load Management controller from Federated</v>
          </cell>
          <cell r="J1692">
            <v>365.71</v>
          </cell>
        </row>
        <row r="1693">
          <cell r="G1693">
            <v>80391</v>
          </cell>
          <cell r="H1693" t="str">
            <v>Transmission</v>
          </cell>
          <cell r="I1693" t="str">
            <v>Parkwood: Replace Crooked Lake Failed Primary Relay</v>
          </cell>
          <cell r="J1693">
            <v>35359.79</v>
          </cell>
        </row>
        <row r="1694">
          <cell r="G1694">
            <v>80391</v>
          </cell>
          <cell r="H1694" t="str">
            <v>Transmission</v>
          </cell>
          <cell r="I1694" t="str">
            <v>Parkwood: Replace Crooked Lake Failed Primary Relay</v>
          </cell>
          <cell r="J1694">
            <v>-35359.79</v>
          </cell>
        </row>
        <row r="1695">
          <cell r="G1695">
            <v>80431</v>
          </cell>
          <cell r="H1695" t="str">
            <v>Transmission</v>
          </cell>
          <cell r="I1695" t="str">
            <v>SL LINE - RELOCATE 155-165</v>
          </cell>
          <cell r="J1695">
            <v>10914.63</v>
          </cell>
        </row>
        <row r="1696">
          <cell r="G1696">
            <v>80431</v>
          </cell>
          <cell r="H1696" t="str">
            <v>Transmission</v>
          </cell>
          <cell r="I1696" t="str">
            <v>SL LINE - RELOCATE 155-165</v>
          </cell>
          <cell r="J1696">
            <v>-10914.63</v>
          </cell>
        </row>
        <row r="1697">
          <cell r="G1697">
            <v>80481</v>
          </cell>
          <cell r="H1697" t="str">
            <v>Transmission</v>
          </cell>
          <cell r="I1697" t="str">
            <v>s061 L.QS1 to Cubicle 13 Remote Tripping</v>
          </cell>
          <cell r="J1697">
            <v>-316.89</v>
          </cell>
        </row>
        <row r="1698">
          <cell r="G1698">
            <v>80481</v>
          </cell>
          <cell r="H1698" t="str">
            <v>Transmission</v>
          </cell>
          <cell r="I1698" t="str">
            <v>s061 L.QS1 to Cubicle 13 Remote Tripping</v>
          </cell>
          <cell r="J1698">
            <v>316.89</v>
          </cell>
        </row>
        <row r="1699">
          <cell r="G1699">
            <v>80501</v>
          </cell>
          <cell r="H1699" t="str">
            <v>Transmission</v>
          </cell>
          <cell r="I1699" t="str">
            <v>TW-THT Line:  Stub Pole 5X Replacement</v>
          </cell>
          <cell r="J1699">
            <v>817.33</v>
          </cell>
        </row>
        <row r="1700">
          <cell r="G1700">
            <v>80501</v>
          </cell>
          <cell r="H1700" t="str">
            <v>Transmission</v>
          </cell>
          <cell r="I1700" t="str">
            <v>TW-THT Line:  Stub Pole 5X Replacement</v>
          </cell>
          <cell r="J1700">
            <v>-817.33</v>
          </cell>
        </row>
        <row r="1701">
          <cell r="G1701">
            <v>80611</v>
          </cell>
          <cell r="H1701" t="str">
            <v>Transmission</v>
          </cell>
          <cell r="I1701" t="str">
            <v>Watkins - Upgrade Metering CT's</v>
          </cell>
          <cell r="J1701">
            <v>493.22</v>
          </cell>
        </row>
        <row r="1702">
          <cell r="G1702">
            <v>80611</v>
          </cell>
          <cell r="H1702" t="str">
            <v>Transmission</v>
          </cell>
          <cell r="I1702" t="str">
            <v>Watkins - Upgrade Metering CT's</v>
          </cell>
          <cell r="J1702">
            <v>-493.22</v>
          </cell>
        </row>
        <row r="1703">
          <cell r="G1703">
            <v>80621</v>
          </cell>
          <cell r="H1703" t="str">
            <v>Transmission</v>
          </cell>
          <cell r="I1703" t="str">
            <v>Rosendale - Upgrade Metering CT's</v>
          </cell>
          <cell r="J1703">
            <v>-540.04999999999995</v>
          </cell>
        </row>
        <row r="1704">
          <cell r="G1704">
            <v>80621</v>
          </cell>
          <cell r="H1704" t="str">
            <v>Transmission</v>
          </cell>
          <cell r="I1704" t="str">
            <v>Rosendale - Upgrade Metering CT's</v>
          </cell>
          <cell r="J1704">
            <v>540.04999999999995</v>
          </cell>
        </row>
        <row r="1705">
          <cell r="G1705">
            <v>80631</v>
          </cell>
          <cell r="H1705" t="str">
            <v>Transmission</v>
          </cell>
          <cell r="I1705" t="str">
            <v>Jamestown - Upgrade Metering CT's</v>
          </cell>
          <cell r="J1705">
            <v>-3942.29</v>
          </cell>
        </row>
        <row r="1706">
          <cell r="G1706">
            <v>80631</v>
          </cell>
          <cell r="H1706" t="str">
            <v>Transmission</v>
          </cell>
          <cell r="I1706" t="str">
            <v>Jamestown - Upgrade Metering CT's</v>
          </cell>
          <cell r="J1706">
            <v>3942.29</v>
          </cell>
        </row>
        <row r="1707">
          <cell r="G1707">
            <v>80641</v>
          </cell>
          <cell r="H1707" t="str">
            <v>Transmission</v>
          </cell>
          <cell r="I1707" t="str">
            <v>Cobden - Upgrade Metering CT's</v>
          </cell>
          <cell r="J1707">
            <v>-3653.4</v>
          </cell>
        </row>
        <row r="1708">
          <cell r="G1708">
            <v>80641</v>
          </cell>
          <cell r="H1708" t="str">
            <v>Transmission</v>
          </cell>
          <cell r="I1708" t="str">
            <v>Cobden - Upgrade Metering CT's</v>
          </cell>
          <cell r="J1708">
            <v>3653.4</v>
          </cell>
        </row>
        <row r="1709">
          <cell r="G1709">
            <v>80651</v>
          </cell>
          <cell r="H1709" t="str">
            <v>Transmission</v>
          </cell>
          <cell r="I1709" t="str">
            <v>Eden - Upgrade Metering CT's</v>
          </cell>
          <cell r="J1709">
            <v>3951.36</v>
          </cell>
        </row>
        <row r="1710">
          <cell r="G1710">
            <v>80651</v>
          </cell>
          <cell r="H1710" t="str">
            <v>Transmission</v>
          </cell>
          <cell r="I1710" t="str">
            <v>Eden - Upgrade Metering CT's</v>
          </cell>
          <cell r="J1710">
            <v>-3951.36</v>
          </cell>
        </row>
        <row r="1711">
          <cell r="G1711">
            <v>80821</v>
          </cell>
          <cell r="H1711" t="str">
            <v>Transmission</v>
          </cell>
          <cell r="I1711" t="str">
            <v>s061 61XB1/XB2 Remote Control</v>
          </cell>
          <cell r="J1711">
            <v>-135.80000000000001</v>
          </cell>
        </row>
        <row r="1712">
          <cell r="G1712">
            <v>80821</v>
          </cell>
          <cell r="H1712" t="str">
            <v>Transmission</v>
          </cell>
          <cell r="I1712" t="str">
            <v>s061 61XB1/XB2 Remote Control</v>
          </cell>
          <cell r="J1712">
            <v>135.80000000000001</v>
          </cell>
        </row>
        <row r="1713">
          <cell r="G1713">
            <v>80831</v>
          </cell>
          <cell r="H1713" t="str">
            <v>Transmission</v>
          </cell>
          <cell r="I1713" t="str">
            <v>Brockway - Upgrade Metering CT's</v>
          </cell>
          <cell r="J1713">
            <v>2491.79</v>
          </cell>
        </row>
        <row r="1714">
          <cell r="G1714">
            <v>80831</v>
          </cell>
          <cell r="H1714" t="str">
            <v>Transmission</v>
          </cell>
          <cell r="I1714" t="str">
            <v>Brockway - Upgrade Metering CT's</v>
          </cell>
          <cell r="J1714">
            <v>-2491.79</v>
          </cell>
        </row>
        <row r="1715">
          <cell r="G1715">
            <v>80841</v>
          </cell>
          <cell r="H1715" t="str">
            <v>Transmission</v>
          </cell>
          <cell r="I1715" t="str">
            <v>Munson - Upgrade Metering CT's</v>
          </cell>
          <cell r="J1715">
            <v>1659.21</v>
          </cell>
        </row>
        <row r="1716">
          <cell r="G1716">
            <v>80841</v>
          </cell>
          <cell r="H1716" t="str">
            <v>Transmission</v>
          </cell>
          <cell r="I1716" t="str">
            <v>Munson - Upgrade Metering CT's</v>
          </cell>
          <cell r="J1716">
            <v>-1659.21</v>
          </cell>
        </row>
        <row r="1717">
          <cell r="G1717">
            <v>80851</v>
          </cell>
          <cell r="H1717" t="str">
            <v>Transmission</v>
          </cell>
          <cell r="I1717" t="str">
            <v>Luxemburg - Upgrade Metering CT's</v>
          </cell>
          <cell r="J1717">
            <v>2862.93</v>
          </cell>
        </row>
        <row r="1718">
          <cell r="G1718">
            <v>80851</v>
          </cell>
          <cell r="H1718" t="str">
            <v>Transmission</v>
          </cell>
          <cell r="I1718" t="str">
            <v>Luxemburg - Upgrade Metering CT's</v>
          </cell>
          <cell r="J1718">
            <v>-2862.93</v>
          </cell>
        </row>
        <row r="1719">
          <cell r="G1719">
            <v>80861</v>
          </cell>
          <cell r="H1719" t="str">
            <v>Transmission</v>
          </cell>
          <cell r="I1719" t="str">
            <v>Grove - Upgrade Metering CT's</v>
          </cell>
          <cell r="J1719">
            <v>-2063.92</v>
          </cell>
        </row>
        <row r="1720">
          <cell r="G1720">
            <v>80861</v>
          </cell>
          <cell r="H1720" t="str">
            <v>Transmission</v>
          </cell>
          <cell r="I1720" t="str">
            <v>Grove - Upgrade Metering CT's</v>
          </cell>
          <cell r="J1720">
            <v>2063.92</v>
          </cell>
        </row>
        <row r="1721">
          <cell r="G1721">
            <v>80871</v>
          </cell>
          <cell r="H1721" t="str">
            <v>Transmission</v>
          </cell>
          <cell r="I1721" t="str">
            <v>DK Line-replace reject poles 30,  50, 61, 69, and 89</v>
          </cell>
          <cell r="J1721">
            <v>-61977.86</v>
          </cell>
        </row>
        <row r="1722">
          <cell r="G1722">
            <v>80871</v>
          </cell>
          <cell r="H1722" t="str">
            <v>Transmission</v>
          </cell>
          <cell r="I1722" t="str">
            <v>DK Line-replace reject poles 30,  50, 61, 69, and 89</v>
          </cell>
          <cell r="J1722">
            <v>61977.86</v>
          </cell>
        </row>
        <row r="1723">
          <cell r="G1723">
            <v>80881</v>
          </cell>
          <cell r="H1723" t="str">
            <v>Transmission</v>
          </cell>
          <cell r="I1723" t="str">
            <v>BE-GCT Line - Structure 11- Replace</v>
          </cell>
          <cell r="J1723">
            <v>-3317.87</v>
          </cell>
        </row>
        <row r="1724">
          <cell r="G1724">
            <v>80881</v>
          </cell>
          <cell r="H1724" t="str">
            <v>Transmission</v>
          </cell>
          <cell r="I1724" t="str">
            <v>BE-GCT Line - Structure 11- Replace</v>
          </cell>
          <cell r="J1724">
            <v>3317.87</v>
          </cell>
        </row>
        <row r="1725">
          <cell r="G1725">
            <v>80901</v>
          </cell>
          <cell r="H1725" t="str">
            <v>Transmission</v>
          </cell>
          <cell r="I1725" t="str">
            <v>PG LINE - POLE 320 - REPLACE STRUCTURE</v>
          </cell>
          <cell r="J1725">
            <v>5431.23</v>
          </cell>
        </row>
        <row r="1726">
          <cell r="G1726">
            <v>80901</v>
          </cell>
          <cell r="H1726" t="str">
            <v>Transmission</v>
          </cell>
          <cell r="I1726" t="str">
            <v>PG LINE - POLE 320 - REPLACE STRUCTURE</v>
          </cell>
          <cell r="J1726">
            <v>-5431.23</v>
          </cell>
        </row>
        <row r="1727">
          <cell r="G1727">
            <v>80911</v>
          </cell>
          <cell r="H1727" t="str">
            <v>Transmission</v>
          </cell>
          <cell r="I1727" t="str">
            <v>SW-DM LINE-POLE 82 REPLACE</v>
          </cell>
          <cell r="J1727">
            <v>-2465.88</v>
          </cell>
        </row>
        <row r="1728">
          <cell r="G1728">
            <v>80911</v>
          </cell>
          <cell r="H1728" t="str">
            <v>Transmission</v>
          </cell>
          <cell r="I1728" t="str">
            <v>SW-DM LINE-POLE 82 REPLACE</v>
          </cell>
          <cell r="J1728">
            <v>2465.88</v>
          </cell>
        </row>
        <row r="1729">
          <cell r="G1729">
            <v>80921</v>
          </cell>
          <cell r="H1729" t="str">
            <v>Transmission</v>
          </cell>
          <cell r="I1729" t="str">
            <v>RU-WC LINE - Strs 43, 44, 46, 70 &amp; 73</v>
          </cell>
          <cell r="J1729">
            <v>-16822.34</v>
          </cell>
        </row>
        <row r="1730">
          <cell r="G1730">
            <v>80921</v>
          </cell>
          <cell r="H1730" t="str">
            <v>Transmission</v>
          </cell>
          <cell r="I1730" t="str">
            <v>RU-WC LINE - Strs 43, 44, 46, 70 &amp; 73</v>
          </cell>
          <cell r="J1730">
            <v>16822.34</v>
          </cell>
        </row>
        <row r="1731">
          <cell r="G1731">
            <v>80931</v>
          </cell>
          <cell r="H1731" t="str">
            <v>Transmission</v>
          </cell>
          <cell r="I1731" t="str">
            <v>DK LINE-REPLACE STR 128 AND 129-CLEARANCE VIOLATION</v>
          </cell>
          <cell r="J1731">
            <v>-6553.97</v>
          </cell>
        </row>
        <row r="1732">
          <cell r="G1732">
            <v>80931</v>
          </cell>
          <cell r="H1732" t="str">
            <v>Transmission</v>
          </cell>
          <cell r="I1732" t="str">
            <v>DK LINE-REPLACE STR 128 AND 129-CLEARANCE VIOLATION</v>
          </cell>
          <cell r="J1732">
            <v>6553.97</v>
          </cell>
        </row>
        <row r="1733">
          <cell r="G1733">
            <v>80941</v>
          </cell>
          <cell r="H1733" t="str">
            <v>Transmission</v>
          </cell>
          <cell r="I1733" t="str">
            <v>BR-LS LINE-POLE 72-1 GROUND LINE SOUND-BORE 2003-REPLACE POLE</v>
          </cell>
          <cell r="J1733">
            <v>-2829.48</v>
          </cell>
        </row>
        <row r="1734">
          <cell r="G1734">
            <v>80941</v>
          </cell>
          <cell r="H1734" t="str">
            <v>Transmission</v>
          </cell>
          <cell r="I1734" t="str">
            <v>BR-LS LINE-POLE 72-1 GROUND LINE SOUND-BORE 2003-REPLACE POLE</v>
          </cell>
          <cell r="J1734">
            <v>2829.48</v>
          </cell>
        </row>
        <row r="1735">
          <cell r="G1735">
            <v>80951</v>
          </cell>
          <cell r="H1735" t="str">
            <v>Transmission</v>
          </cell>
          <cell r="I1735" t="str">
            <v>FE-TRT-POLE 19 - FROM LINE SURVEY 2009-REPLACE POLE</v>
          </cell>
          <cell r="J1735">
            <v>-3741.34</v>
          </cell>
        </row>
        <row r="1736">
          <cell r="G1736">
            <v>80951</v>
          </cell>
          <cell r="H1736" t="str">
            <v>Transmission</v>
          </cell>
          <cell r="I1736" t="str">
            <v>FE-TRT-POLE 19 - FROM LINE SURVEY 2009-REPLACE POLE</v>
          </cell>
          <cell r="J1736">
            <v>3741.34</v>
          </cell>
        </row>
        <row r="1737">
          <cell r="G1737">
            <v>80961</v>
          </cell>
          <cell r="H1737" t="str">
            <v>Transmission</v>
          </cell>
          <cell r="I1737" t="str">
            <v>SC-SBT LINE-POLE 24 - LINE SURVEY 2009-REPLACE POLE</v>
          </cell>
          <cell r="J1737">
            <v>-3048.44</v>
          </cell>
        </row>
        <row r="1738">
          <cell r="G1738">
            <v>80961</v>
          </cell>
          <cell r="H1738" t="str">
            <v>Transmission</v>
          </cell>
          <cell r="I1738" t="str">
            <v>SC-SBT LINE-POLE 24 - LINE SURVEY 2009-REPLACE POLE</v>
          </cell>
          <cell r="J1738">
            <v>3048.44</v>
          </cell>
        </row>
        <row r="1739">
          <cell r="G1739">
            <v>80971</v>
          </cell>
          <cell r="H1739" t="str">
            <v>Transmission</v>
          </cell>
          <cell r="I1739" t="str">
            <v>FE-FW LINE  -POLE 46 - FROM  LINE SURVEY 2007-REPLACE POLE</v>
          </cell>
          <cell r="J1739">
            <v>3215.03</v>
          </cell>
        </row>
        <row r="1740">
          <cell r="G1740">
            <v>80971</v>
          </cell>
          <cell r="H1740" t="str">
            <v>Transmission</v>
          </cell>
          <cell r="I1740" t="str">
            <v>FE-FW LINE  -POLE 46 - FROM  LINE SURVEY 2007-REPLACE POLE</v>
          </cell>
          <cell r="J1740">
            <v>-3215.03</v>
          </cell>
        </row>
        <row r="1741">
          <cell r="G1741">
            <v>80981</v>
          </cell>
          <cell r="H1741" t="str">
            <v>Transmission</v>
          </cell>
          <cell r="I1741" t="str">
            <v>BR-SL LINE-POLE 3-1-SOUND-BORE INSPECTION 2005-REPLACE POLE</v>
          </cell>
          <cell r="J1741">
            <v>6228.35</v>
          </cell>
        </row>
        <row r="1742">
          <cell r="G1742">
            <v>80981</v>
          </cell>
          <cell r="H1742" t="str">
            <v>Transmission</v>
          </cell>
          <cell r="I1742" t="str">
            <v>BR-SL LINE-POLE 3-1-SOUND-BORE INSPECTION 2005-REPLACE POLE</v>
          </cell>
          <cell r="J1742">
            <v>-6228.35</v>
          </cell>
        </row>
        <row r="1743">
          <cell r="G1743">
            <v>82341</v>
          </cell>
          <cell r="H1743" t="str">
            <v>Transmission</v>
          </cell>
          <cell r="I1743" t="str">
            <v>SC-ODT Reconductor</v>
          </cell>
          <cell r="J1743">
            <v>413105.87</v>
          </cell>
        </row>
        <row r="1744">
          <cell r="G1744">
            <v>82341</v>
          </cell>
          <cell r="H1744" t="str">
            <v>Transmission</v>
          </cell>
          <cell r="I1744" t="str">
            <v>SC-ODT Reconductor</v>
          </cell>
          <cell r="J1744">
            <v>-413105.87</v>
          </cell>
        </row>
        <row r="1745">
          <cell r="G1745">
            <v>82361</v>
          </cell>
          <cell r="H1745" t="str">
            <v>Transmission</v>
          </cell>
          <cell r="I1745" t="str">
            <v>FE-JAT Remove Strs #2-#5</v>
          </cell>
          <cell r="J1745">
            <v>15038.37</v>
          </cell>
        </row>
        <row r="1746">
          <cell r="G1746">
            <v>82361</v>
          </cell>
          <cell r="H1746" t="str">
            <v>Transmission</v>
          </cell>
          <cell r="I1746" t="str">
            <v>FE-JAT Remove Strs #2-#5</v>
          </cell>
          <cell r="J1746">
            <v>-15038.37</v>
          </cell>
        </row>
        <row r="1747">
          <cell r="G1747">
            <v>82371</v>
          </cell>
          <cell r="H1747" t="str">
            <v>Transmission</v>
          </cell>
          <cell r="I1747" t="str">
            <v>West St. Cloud Relay Replacement</v>
          </cell>
          <cell r="J1747">
            <v>94785.91</v>
          </cell>
        </row>
        <row r="1748">
          <cell r="G1748">
            <v>82371</v>
          </cell>
          <cell r="H1748" t="str">
            <v>Transmission</v>
          </cell>
          <cell r="I1748" t="str">
            <v>West St. Cloud Relay Replacement</v>
          </cell>
          <cell r="J1748">
            <v>-94785.91</v>
          </cell>
        </row>
        <row r="1749">
          <cell r="G1749">
            <v>82381</v>
          </cell>
          <cell r="H1749" t="str">
            <v>Transmission</v>
          </cell>
          <cell r="I1749" t="str">
            <v>Dickinson - Replace IR8600 RTU</v>
          </cell>
          <cell r="J1749">
            <v>-255270.29</v>
          </cell>
        </row>
        <row r="1750">
          <cell r="G1750">
            <v>82381</v>
          </cell>
          <cell r="H1750" t="str">
            <v>Transmission</v>
          </cell>
          <cell r="I1750" t="str">
            <v>Dickinson - Replace IR8600 RTU</v>
          </cell>
          <cell r="J1750">
            <v>255270.29</v>
          </cell>
        </row>
        <row r="1751">
          <cell r="G1751">
            <v>82391</v>
          </cell>
          <cell r="H1751" t="str">
            <v>Transmission</v>
          </cell>
          <cell r="I1751" t="str">
            <v>S089 Glendale-Relaying Communication to Black Dog Replacement</v>
          </cell>
          <cell r="J1751">
            <v>-29691.02</v>
          </cell>
        </row>
        <row r="1752">
          <cell r="G1752">
            <v>82391</v>
          </cell>
          <cell r="H1752" t="str">
            <v>Transmission</v>
          </cell>
          <cell r="I1752" t="str">
            <v>S089 Glendale-Relaying Communication to Black Dog Replacement</v>
          </cell>
          <cell r="J1752">
            <v>29691.02</v>
          </cell>
        </row>
        <row r="1753">
          <cell r="G1753">
            <v>82511</v>
          </cell>
          <cell r="H1753" t="str">
            <v>Transmission</v>
          </cell>
          <cell r="I1753" t="str">
            <v>S062 High Pass Filter #2 Replacement (PCB)</v>
          </cell>
          <cell r="J1753">
            <v>20123.32</v>
          </cell>
        </row>
        <row r="1754">
          <cell r="G1754">
            <v>82531</v>
          </cell>
          <cell r="H1754" t="str">
            <v>Transmission</v>
          </cell>
          <cell r="I1754" t="str">
            <v>S061 High Pass Filter #2 Replacement (PCB)</v>
          </cell>
          <cell r="J1754">
            <v>6730.01</v>
          </cell>
        </row>
        <row r="1755">
          <cell r="G1755">
            <v>82651</v>
          </cell>
          <cell r="H1755" t="str">
            <v>Transmission</v>
          </cell>
          <cell r="I1755" t="str">
            <v>Woodland Dist Sub 69 kV tap line</v>
          </cell>
          <cell r="J1755">
            <v>-28650.19</v>
          </cell>
        </row>
        <row r="1756">
          <cell r="G1756">
            <v>82651</v>
          </cell>
          <cell r="H1756" t="str">
            <v>Transmission</v>
          </cell>
          <cell r="I1756" t="str">
            <v>Woodland Dist Sub 69 kV tap line</v>
          </cell>
          <cell r="J1756">
            <v>28650.19</v>
          </cell>
        </row>
        <row r="1757">
          <cell r="G1757">
            <v>82691</v>
          </cell>
          <cell r="H1757" t="str">
            <v>Transmission</v>
          </cell>
          <cell r="I1757" t="str">
            <v>Columbus (CE) Dist Substation Tap Switch</v>
          </cell>
          <cell r="J1757">
            <v>786.85</v>
          </cell>
        </row>
        <row r="1758">
          <cell r="G1758">
            <v>82761</v>
          </cell>
          <cell r="H1758" t="str">
            <v>Transmission</v>
          </cell>
          <cell r="I1758" t="str">
            <v>Marsh Lake 2-way 115 kV Switch</v>
          </cell>
          <cell r="J1758">
            <v>248387.08</v>
          </cell>
        </row>
        <row r="1759">
          <cell r="G1759">
            <v>82761</v>
          </cell>
          <cell r="H1759" t="str">
            <v>Transmission</v>
          </cell>
          <cell r="I1759" t="str">
            <v>Marsh Lake 2-way 115 kV Switch</v>
          </cell>
          <cell r="J1759">
            <v>-248387.08</v>
          </cell>
        </row>
        <row r="1760">
          <cell r="G1760">
            <v>82821</v>
          </cell>
          <cell r="H1760" t="str">
            <v>Transmission</v>
          </cell>
          <cell r="I1760" t="str">
            <v>Highland 3 Way 69kV 1200A FLB Manual Tap Switch</v>
          </cell>
          <cell r="J1760">
            <v>102577.59</v>
          </cell>
        </row>
        <row r="1761">
          <cell r="G1761">
            <v>83531</v>
          </cell>
          <cell r="H1761" t="str">
            <v>Transmission</v>
          </cell>
          <cell r="I1761" t="str">
            <v>Willmar Waste Water Treatment Plant - Add metering &amp; 700 mhz</v>
          </cell>
          <cell r="J1761">
            <v>27182.2</v>
          </cell>
        </row>
        <row r="1762">
          <cell r="G1762">
            <v>83531</v>
          </cell>
          <cell r="H1762" t="str">
            <v>Transmission</v>
          </cell>
          <cell r="I1762" t="str">
            <v>Willmar Waste Water Treatment Plant - Add metering &amp; 700 mhz</v>
          </cell>
          <cell r="J1762">
            <v>-27182.2</v>
          </cell>
        </row>
        <row r="1763">
          <cell r="G1763">
            <v>83541</v>
          </cell>
          <cell r="H1763" t="str">
            <v>Transmission</v>
          </cell>
          <cell r="I1763" t="str">
            <v>Wing River 230 and 115 kV Line Relaying Replace</v>
          </cell>
          <cell r="J1763">
            <v>-523841.04</v>
          </cell>
        </row>
        <row r="1764">
          <cell r="G1764">
            <v>83541</v>
          </cell>
          <cell r="H1764" t="str">
            <v>Transmission</v>
          </cell>
          <cell r="I1764" t="str">
            <v>Wing River 230 and 115 kV Line Relaying Replace</v>
          </cell>
          <cell r="J1764">
            <v>523841.04</v>
          </cell>
        </row>
        <row r="1765">
          <cell r="J1765">
            <v>97663302.490000024</v>
          </cell>
        </row>
      </sheetData>
      <sheetData sheetId="2" refreshError="1"/>
      <sheetData sheetId="3" refreshError="1"/>
      <sheetData sheetId="4" refreshError="1"/>
      <sheetData sheetId="5" refreshError="1"/>
      <sheetData sheetId="6" refreshError="1"/>
      <sheetData sheetId="7">
        <row r="2">
          <cell r="A2" t="str">
            <v>Active Area Transmission</v>
          </cell>
        </row>
      </sheetData>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49"/>
  <sheetViews>
    <sheetView showGridLines="0" tabSelected="1" zoomScale="80" zoomScaleNormal="80" workbookViewId="0">
      <selection activeCell="Q21" sqref="Q21"/>
    </sheetView>
  </sheetViews>
  <sheetFormatPr defaultRowHeight="15"/>
  <cols>
    <col min="1" max="2" width="9.140625" style="8"/>
    <col min="3" max="3" width="55.5703125" style="8" customWidth="1"/>
    <col min="4" max="5" width="23" style="8" customWidth="1"/>
    <col min="6" max="6" width="16.85546875" style="8" customWidth="1"/>
    <col min="7" max="7" width="20.42578125" style="8" customWidth="1"/>
    <col min="8" max="8" width="21.28515625" style="8" bestFit="1" customWidth="1"/>
    <col min="9" max="9" width="18" style="8" bestFit="1" customWidth="1"/>
    <col min="10" max="10" width="14.140625" style="8" bestFit="1" customWidth="1"/>
    <col min="11" max="11" width="20.85546875" style="8" customWidth="1"/>
    <col min="12" max="12" width="16" style="8" customWidth="1"/>
    <col min="13" max="13" width="14.85546875" style="8" bestFit="1" customWidth="1"/>
    <col min="14" max="14" width="12.28515625" style="8" bestFit="1" customWidth="1"/>
    <col min="15" max="15" width="11.5703125" style="8" bestFit="1" customWidth="1"/>
    <col min="16" max="17" width="10" style="8" bestFit="1" customWidth="1"/>
    <col min="18" max="18" width="14.42578125" style="8" bestFit="1" customWidth="1"/>
    <col min="19" max="157" width="9.140625" style="8"/>
    <col min="158" max="161" width="9.42578125" style="8" bestFit="1" customWidth="1"/>
    <col min="162" max="260" width="9.140625" style="8"/>
    <col min="261" max="261" width="66" style="8" bestFit="1" customWidth="1"/>
    <col min="262" max="262" width="16" style="8" customWidth="1"/>
    <col min="263" max="263" width="15.28515625" style="8" customWidth="1"/>
    <col min="264" max="264" width="15.5703125" style="8" customWidth="1"/>
    <col min="265" max="265" width="17.42578125" style="8" bestFit="1" customWidth="1"/>
    <col min="266" max="266" width="13.42578125" style="8" bestFit="1" customWidth="1"/>
    <col min="267" max="267" width="20.85546875" style="8" customWidth="1"/>
    <col min="268" max="268" width="14.7109375" style="8" bestFit="1" customWidth="1"/>
    <col min="269" max="516" width="9.140625" style="8"/>
    <col min="517" max="517" width="66" style="8" bestFit="1" customWidth="1"/>
    <col min="518" max="518" width="16" style="8" customWidth="1"/>
    <col min="519" max="519" width="15.28515625" style="8" customWidth="1"/>
    <col min="520" max="520" width="15.5703125" style="8" customWidth="1"/>
    <col min="521" max="521" width="17.42578125" style="8" bestFit="1" customWidth="1"/>
    <col min="522" max="522" width="13.42578125" style="8" bestFit="1" customWidth="1"/>
    <col min="523" max="523" width="20.85546875" style="8" customWidth="1"/>
    <col min="524" max="524" width="14.7109375" style="8" bestFit="1" customWidth="1"/>
    <col min="525" max="772" width="9.140625" style="8"/>
    <col min="773" max="773" width="66" style="8" bestFit="1" customWidth="1"/>
    <col min="774" max="774" width="16" style="8" customWidth="1"/>
    <col min="775" max="775" width="15.28515625" style="8" customWidth="1"/>
    <col min="776" max="776" width="15.5703125" style="8" customWidth="1"/>
    <col min="777" max="777" width="17.42578125" style="8" bestFit="1" customWidth="1"/>
    <col min="778" max="778" width="13.42578125" style="8" bestFit="1" customWidth="1"/>
    <col min="779" max="779" width="20.85546875" style="8" customWidth="1"/>
    <col min="780" max="780" width="14.7109375" style="8" bestFit="1" customWidth="1"/>
    <col min="781" max="1028" width="9.140625" style="8"/>
    <col min="1029" max="1029" width="66" style="8" bestFit="1" customWidth="1"/>
    <col min="1030" max="1030" width="16" style="8" customWidth="1"/>
    <col min="1031" max="1031" width="15.28515625" style="8" customWidth="1"/>
    <col min="1032" max="1032" width="15.5703125" style="8" customWidth="1"/>
    <col min="1033" max="1033" width="17.42578125" style="8" bestFit="1" customWidth="1"/>
    <col min="1034" max="1034" width="13.42578125" style="8" bestFit="1" customWidth="1"/>
    <col min="1035" max="1035" width="20.85546875" style="8" customWidth="1"/>
    <col min="1036" max="1036" width="14.7109375" style="8" bestFit="1" customWidth="1"/>
    <col min="1037" max="1284" width="9.140625" style="8"/>
    <col min="1285" max="1285" width="66" style="8" bestFit="1" customWidth="1"/>
    <col min="1286" max="1286" width="16" style="8" customWidth="1"/>
    <col min="1287" max="1287" width="15.28515625" style="8" customWidth="1"/>
    <col min="1288" max="1288" width="15.5703125" style="8" customWidth="1"/>
    <col min="1289" max="1289" width="17.42578125" style="8" bestFit="1" customWidth="1"/>
    <col min="1290" max="1290" width="13.42578125" style="8" bestFit="1" customWidth="1"/>
    <col min="1291" max="1291" width="20.85546875" style="8" customWidth="1"/>
    <col min="1292" max="1292" width="14.7109375" style="8" bestFit="1" customWidth="1"/>
    <col min="1293" max="1540" width="9.140625" style="8"/>
    <col min="1541" max="1541" width="66" style="8" bestFit="1" customWidth="1"/>
    <col min="1542" max="1542" width="16" style="8" customWidth="1"/>
    <col min="1543" max="1543" width="15.28515625" style="8" customWidth="1"/>
    <col min="1544" max="1544" width="15.5703125" style="8" customWidth="1"/>
    <col min="1545" max="1545" width="17.42578125" style="8" bestFit="1" customWidth="1"/>
    <col min="1546" max="1546" width="13.42578125" style="8" bestFit="1" customWidth="1"/>
    <col min="1547" max="1547" width="20.85546875" style="8" customWidth="1"/>
    <col min="1548" max="1548" width="14.7109375" style="8" bestFit="1" customWidth="1"/>
    <col min="1549" max="1796" width="9.140625" style="8"/>
    <col min="1797" max="1797" width="66" style="8" bestFit="1" customWidth="1"/>
    <col min="1798" max="1798" width="16" style="8" customWidth="1"/>
    <col min="1799" max="1799" width="15.28515625" style="8" customWidth="1"/>
    <col min="1800" max="1800" width="15.5703125" style="8" customWidth="1"/>
    <col min="1801" max="1801" width="17.42578125" style="8" bestFit="1" customWidth="1"/>
    <col min="1802" max="1802" width="13.42578125" style="8" bestFit="1" customWidth="1"/>
    <col min="1803" max="1803" width="20.85546875" style="8" customWidth="1"/>
    <col min="1804" max="1804" width="14.7109375" style="8" bestFit="1" customWidth="1"/>
    <col min="1805" max="2052" width="9.140625" style="8"/>
    <col min="2053" max="2053" width="66" style="8" bestFit="1" customWidth="1"/>
    <col min="2054" max="2054" width="16" style="8" customWidth="1"/>
    <col min="2055" max="2055" width="15.28515625" style="8" customWidth="1"/>
    <col min="2056" max="2056" width="15.5703125" style="8" customWidth="1"/>
    <col min="2057" max="2057" width="17.42578125" style="8" bestFit="1" customWidth="1"/>
    <col min="2058" max="2058" width="13.42578125" style="8" bestFit="1" customWidth="1"/>
    <col min="2059" max="2059" width="20.85546875" style="8" customWidth="1"/>
    <col min="2060" max="2060" width="14.7109375" style="8" bestFit="1" customWidth="1"/>
    <col min="2061" max="2308" width="9.140625" style="8"/>
    <col min="2309" max="2309" width="66" style="8" bestFit="1" customWidth="1"/>
    <col min="2310" max="2310" width="16" style="8" customWidth="1"/>
    <col min="2311" max="2311" width="15.28515625" style="8" customWidth="1"/>
    <col min="2312" max="2312" width="15.5703125" style="8" customWidth="1"/>
    <col min="2313" max="2313" width="17.42578125" style="8" bestFit="1" customWidth="1"/>
    <col min="2314" max="2314" width="13.42578125" style="8" bestFit="1" customWidth="1"/>
    <col min="2315" max="2315" width="20.85546875" style="8" customWidth="1"/>
    <col min="2316" max="2316" width="14.7109375" style="8" bestFit="1" customWidth="1"/>
    <col min="2317" max="2564" width="9.140625" style="8"/>
    <col min="2565" max="2565" width="66" style="8" bestFit="1" customWidth="1"/>
    <col min="2566" max="2566" width="16" style="8" customWidth="1"/>
    <col min="2567" max="2567" width="15.28515625" style="8" customWidth="1"/>
    <col min="2568" max="2568" width="15.5703125" style="8" customWidth="1"/>
    <col min="2569" max="2569" width="17.42578125" style="8" bestFit="1" customWidth="1"/>
    <col min="2570" max="2570" width="13.42578125" style="8" bestFit="1" customWidth="1"/>
    <col min="2571" max="2571" width="20.85546875" style="8" customWidth="1"/>
    <col min="2572" max="2572" width="14.7109375" style="8" bestFit="1" customWidth="1"/>
    <col min="2573" max="2820" width="9.140625" style="8"/>
    <col min="2821" max="2821" width="66" style="8" bestFit="1" customWidth="1"/>
    <col min="2822" max="2822" width="16" style="8" customWidth="1"/>
    <col min="2823" max="2823" width="15.28515625" style="8" customWidth="1"/>
    <col min="2824" max="2824" width="15.5703125" style="8" customWidth="1"/>
    <col min="2825" max="2825" width="17.42578125" style="8" bestFit="1" customWidth="1"/>
    <col min="2826" max="2826" width="13.42578125" style="8" bestFit="1" customWidth="1"/>
    <col min="2827" max="2827" width="20.85546875" style="8" customWidth="1"/>
    <col min="2828" max="2828" width="14.7109375" style="8" bestFit="1" customWidth="1"/>
    <col min="2829" max="3076" width="9.140625" style="8"/>
    <col min="3077" max="3077" width="66" style="8" bestFit="1" customWidth="1"/>
    <col min="3078" max="3078" width="16" style="8" customWidth="1"/>
    <col min="3079" max="3079" width="15.28515625" style="8" customWidth="1"/>
    <col min="3080" max="3080" width="15.5703125" style="8" customWidth="1"/>
    <col min="3081" max="3081" width="17.42578125" style="8" bestFit="1" customWidth="1"/>
    <col min="3082" max="3082" width="13.42578125" style="8" bestFit="1" customWidth="1"/>
    <col min="3083" max="3083" width="20.85546875" style="8" customWidth="1"/>
    <col min="3084" max="3084" width="14.7109375" style="8" bestFit="1" customWidth="1"/>
    <col min="3085" max="3332" width="9.140625" style="8"/>
    <col min="3333" max="3333" width="66" style="8" bestFit="1" customWidth="1"/>
    <col min="3334" max="3334" width="16" style="8" customWidth="1"/>
    <col min="3335" max="3335" width="15.28515625" style="8" customWidth="1"/>
    <col min="3336" max="3336" width="15.5703125" style="8" customWidth="1"/>
    <col min="3337" max="3337" width="17.42578125" style="8" bestFit="1" customWidth="1"/>
    <col min="3338" max="3338" width="13.42578125" style="8" bestFit="1" customWidth="1"/>
    <col min="3339" max="3339" width="20.85546875" style="8" customWidth="1"/>
    <col min="3340" max="3340" width="14.7109375" style="8" bestFit="1" customWidth="1"/>
    <col min="3341" max="3588" width="9.140625" style="8"/>
    <col min="3589" max="3589" width="66" style="8" bestFit="1" customWidth="1"/>
    <col min="3590" max="3590" width="16" style="8" customWidth="1"/>
    <col min="3591" max="3591" width="15.28515625" style="8" customWidth="1"/>
    <col min="3592" max="3592" width="15.5703125" style="8" customWidth="1"/>
    <col min="3593" max="3593" width="17.42578125" style="8" bestFit="1" customWidth="1"/>
    <col min="3594" max="3594" width="13.42578125" style="8" bestFit="1" customWidth="1"/>
    <col min="3595" max="3595" width="20.85546875" style="8" customWidth="1"/>
    <col min="3596" max="3596" width="14.7109375" style="8" bestFit="1" customWidth="1"/>
    <col min="3597" max="3844" width="9.140625" style="8"/>
    <col min="3845" max="3845" width="66" style="8" bestFit="1" customWidth="1"/>
    <col min="3846" max="3846" width="16" style="8" customWidth="1"/>
    <col min="3847" max="3847" width="15.28515625" style="8" customWidth="1"/>
    <col min="3848" max="3848" width="15.5703125" style="8" customWidth="1"/>
    <col min="3849" max="3849" width="17.42578125" style="8" bestFit="1" customWidth="1"/>
    <col min="3850" max="3850" width="13.42578125" style="8" bestFit="1" customWidth="1"/>
    <col min="3851" max="3851" width="20.85546875" style="8" customWidth="1"/>
    <col min="3852" max="3852" width="14.7109375" style="8" bestFit="1" customWidth="1"/>
    <col min="3853" max="4100" width="9.140625" style="8"/>
    <col min="4101" max="4101" width="66" style="8" bestFit="1" customWidth="1"/>
    <col min="4102" max="4102" width="16" style="8" customWidth="1"/>
    <col min="4103" max="4103" width="15.28515625" style="8" customWidth="1"/>
    <col min="4104" max="4104" width="15.5703125" style="8" customWidth="1"/>
    <col min="4105" max="4105" width="17.42578125" style="8" bestFit="1" customWidth="1"/>
    <col min="4106" max="4106" width="13.42578125" style="8" bestFit="1" customWidth="1"/>
    <col min="4107" max="4107" width="20.85546875" style="8" customWidth="1"/>
    <col min="4108" max="4108" width="14.7109375" style="8" bestFit="1" customWidth="1"/>
    <col min="4109" max="4356" width="9.140625" style="8"/>
    <col min="4357" max="4357" width="66" style="8" bestFit="1" customWidth="1"/>
    <col min="4358" max="4358" width="16" style="8" customWidth="1"/>
    <col min="4359" max="4359" width="15.28515625" style="8" customWidth="1"/>
    <col min="4360" max="4360" width="15.5703125" style="8" customWidth="1"/>
    <col min="4361" max="4361" width="17.42578125" style="8" bestFit="1" customWidth="1"/>
    <col min="4362" max="4362" width="13.42578125" style="8" bestFit="1" customWidth="1"/>
    <col min="4363" max="4363" width="20.85546875" style="8" customWidth="1"/>
    <col min="4364" max="4364" width="14.7109375" style="8" bestFit="1" customWidth="1"/>
    <col min="4365" max="4612" width="9.140625" style="8"/>
    <col min="4613" max="4613" width="66" style="8" bestFit="1" customWidth="1"/>
    <col min="4614" max="4614" width="16" style="8" customWidth="1"/>
    <col min="4615" max="4615" width="15.28515625" style="8" customWidth="1"/>
    <col min="4616" max="4616" width="15.5703125" style="8" customWidth="1"/>
    <col min="4617" max="4617" width="17.42578125" style="8" bestFit="1" customWidth="1"/>
    <col min="4618" max="4618" width="13.42578125" style="8" bestFit="1" customWidth="1"/>
    <col min="4619" max="4619" width="20.85546875" style="8" customWidth="1"/>
    <col min="4620" max="4620" width="14.7109375" style="8" bestFit="1" customWidth="1"/>
    <col min="4621" max="4868" width="9.140625" style="8"/>
    <col min="4869" max="4869" width="66" style="8" bestFit="1" customWidth="1"/>
    <col min="4870" max="4870" width="16" style="8" customWidth="1"/>
    <col min="4871" max="4871" width="15.28515625" style="8" customWidth="1"/>
    <col min="4872" max="4872" width="15.5703125" style="8" customWidth="1"/>
    <col min="4873" max="4873" width="17.42578125" style="8" bestFit="1" customWidth="1"/>
    <col min="4874" max="4874" width="13.42578125" style="8" bestFit="1" customWidth="1"/>
    <col min="4875" max="4875" width="20.85546875" style="8" customWidth="1"/>
    <col min="4876" max="4876" width="14.7109375" style="8" bestFit="1" customWidth="1"/>
    <col min="4877" max="5124" width="9.140625" style="8"/>
    <col min="5125" max="5125" width="66" style="8" bestFit="1" customWidth="1"/>
    <col min="5126" max="5126" width="16" style="8" customWidth="1"/>
    <col min="5127" max="5127" width="15.28515625" style="8" customWidth="1"/>
    <col min="5128" max="5128" width="15.5703125" style="8" customWidth="1"/>
    <col min="5129" max="5129" width="17.42578125" style="8" bestFit="1" customWidth="1"/>
    <col min="5130" max="5130" width="13.42578125" style="8" bestFit="1" customWidth="1"/>
    <col min="5131" max="5131" width="20.85546875" style="8" customWidth="1"/>
    <col min="5132" max="5132" width="14.7109375" style="8" bestFit="1" customWidth="1"/>
    <col min="5133" max="5380" width="9.140625" style="8"/>
    <col min="5381" max="5381" width="66" style="8" bestFit="1" customWidth="1"/>
    <col min="5382" max="5382" width="16" style="8" customWidth="1"/>
    <col min="5383" max="5383" width="15.28515625" style="8" customWidth="1"/>
    <col min="5384" max="5384" width="15.5703125" style="8" customWidth="1"/>
    <col min="5385" max="5385" width="17.42578125" style="8" bestFit="1" customWidth="1"/>
    <col min="5386" max="5386" width="13.42578125" style="8" bestFit="1" customWidth="1"/>
    <col min="5387" max="5387" width="20.85546875" style="8" customWidth="1"/>
    <col min="5388" max="5388" width="14.7109375" style="8" bestFit="1" customWidth="1"/>
    <col min="5389" max="5636" width="9.140625" style="8"/>
    <col min="5637" max="5637" width="66" style="8" bestFit="1" customWidth="1"/>
    <col min="5638" max="5638" width="16" style="8" customWidth="1"/>
    <col min="5639" max="5639" width="15.28515625" style="8" customWidth="1"/>
    <col min="5640" max="5640" width="15.5703125" style="8" customWidth="1"/>
    <col min="5641" max="5641" width="17.42578125" style="8" bestFit="1" customWidth="1"/>
    <col min="5642" max="5642" width="13.42578125" style="8" bestFit="1" customWidth="1"/>
    <col min="5643" max="5643" width="20.85546875" style="8" customWidth="1"/>
    <col min="5644" max="5644" width="14.7109375" style="8" bestFit="1" customWidth="1"/>
    <col min="5645" max="5892" width="9.140625" style="8"/>
    <col min="5893" max="5893" width="66" style="8" bestFit="1" customWidth="1"/>
    <col min="5894" max="5894" width="16" style="8" customWidth="1"/>
    <col min="5895" max="5895" width="15.28515625" style="8" customWidth="1"/>
    <col min="5896" max="5896" width="15.5703125" style="8" customWidth="1"/>
    <col min="5897" max="5897" width="17.42578125" style="8" bestFit="1" customWidth="1"/>
    <col min="5898" max="5898" width="13.42578125" style="8" bestFit="1" customWidth="1"/>
    <col min="5899" max="5899" width="20.85546875" style="8" customWidth="1"/>
    <col min="5900" max="5900" width="14.7109375" style="8" bestFit="1" customWidth="1"/>
    <col min="5901" max="6148" width="9.140625" style="8"/>
    <col min="6149" max="6149" width="66" style="8" bestFit="1" customWidth="1"/>
    <col min="6150" max="6150" width="16" style="8" customWidth="1"/>
    <col min="6151" max="6151" width="15.28515625" style="8" customWidth="1"/>
    <col min="6152" max="6152" width="15.5703125" style="8" customWidth="1"/>
    <col min="6153" max="6153" width="17.42578125" style="8" bestFit="1" customWidth="1"/>
    <col min="6154" max="6154" width="13.42578125" style="8" bestFit="1" customWidth="1"/>
    <col min="6155" max="6155" width="20.85546875" style="8" customWidth="1"/>
    <col min="6156" max="6156" width="14.7109375" style="8" bestFit="1" customWidth="1"/>
    <col min="6157" max="6404" width="9.140625" style="8"/>
    <col min="6405" max="6405" width="66" style="8" bestFit="1" customWidth="1"/>
    <col min="6406" max="6406" width="16" style="8" customWidth="1"/>
    <col min="6407" max="6407" width="15.28515625" style="8" customWidth="1"/>
    <col min="6408" max="6408" width="15.5703125" style="8" customWidth="1"/>
    <col min="6409" max="6409" width="17.42578125" style="8" bestFit="1" customWidth="1"/>
    <col min="6410" max="6410" width="13.42578125" style="8" bestFit="1" customWidth="1"/>
    <col min="6411" max="6411" width="20.85546875" style="8" customWidth="1"/>
    <col min="6412" max="6412" width="14.7109375" style="8" bestFit="1" customWidth="1"/>
    <col min="6413" max="6660" width="9.140625" style="8"/>
    <col min="6661" max="6661" width="66" style="8" bestFit="1" customWidth="1"/>
    <col min="6662" max="6662" width="16" style="8" customWidth="1"/>
    <col min="6663" max="6663" width="15.28515625" style="8" customWidth="1"/>
    <col min="6664" max="6664" width="15.5703125" style="8" customWidth="1"/>
    <col min="6665" max="6665" width="17.42578125" style="8" bestFit="1" customWidth="1"/>
    <col min="6666" max="6666" width="13.42578125" style="8" bestFit="1" customWidth="1"/>
    <col min="6667" max="6667" width="20.85546875" style="8" customWidth="1"/>
    <col min="6668" max="6668" width="14.7109375" style="8" bestFit="1" customWidth="1"/>
    <col min="6669" max="6916" width="9.140625" style="8"/>
    <col min="6917" max="6917" width="66" style="8" bestFit="1" customWidth="1"/>
    <col min="6918" max="6918" width="16" style="8" customWidth="1"/>
    <col min="6919" max="6919" width="15.28515625" style="8" customWidth="1"/>
    <col min="6920" max="6920" width="15.5703125" style="8" customWidth="1"/>
    <col min="6921" max="6921" width="17.42578125" style="8" bestFit="1" customWidth="1"/>
    <col min="6922" max="6922" width="13.42578125" style="8" bestFit="1" customWidth="1"/>
    <col min="6923" max="6923" width="20.85546875" style="8" customWidth="1"/>
    <col min="6924" max="6924" width="14.7109375" style="8" bestFit="1" customWidth="1"/>
    <col min="6925" max="7172" width="9.140625" style="8"/>
    <col min="7173" max="7173" width="66" style="8" bestFit="1" customWidth="1"/>
    <col min="7174" max="7174" width="16" style="8" customWidth="1"/>
    <col min="7175" max="7175" width="15.28515625" style="8" customWidth="1"/>
    <col min="7176" max="7176" width="15.5703125" style="8" customWidth="1"/>
    <col min="7177" max="7177" width="17.42578125" style="8" bestFit="1" customWidth="1"/>
    <col min="7178" max="7178" width="13.42578125" style="8" bestFit="1" customWidth="1"/>
    <col min="7179" max="7179" width="20.85546875" style="8" customWidth="1"/>
    <col min="7180" max="7180" width="14.7109375" style="8" bestFit="1" customWidth="1"/>
    <col min="7181" max="7428" width="9.140625" style="8"/>
    <col min="7429" max="7429" width="66" style="8" bestFit="1" customWidth="1"/>
    <col min="7430" max="7430" width="16" style="8" customWidth="1"/>
    <col min="7431" max="7431" width="15.28515625" style="8" customWidth="1"/>
    <col min="7432" max="7432" width="15.5703125" style="8" customWidth="1"/>
    <col min="7433" max="7433" width="17.42578125" style="8" bestFit="1" customWidth="1"/>
    <col min="7434" max="7434" width="13.42578125" style="8" bestFit="1" customWidth="1"/>
    <col min="7435" max="7435" width="20.85546875" style="8" customWidth="1"/>
    <col min="7436" max="7436" width="14.7109375" style="8" bestFit="1" customWidth="1"/>
    <col min="7437" max="7684" width="9.140625" style="8"/>
    <col min="7685" max="7685" width="66" style="8" bestFit="1" customWidth="1"/>
    <col min="7686" max="7686" width="16" style="8" customWidth="1"/>
    <col min="7687" max="7687" width="15.28515625" style="8" customWidth="1"/>
    <col min="7688" max="7688" width="15.5703125" style="8" customWidth="1"/>
    <col min="7689" max="7689" width="17.42578125" style="8" bestFit="1" customWidth="1"/>
    <col min="7690" max="7690" width="13.42578125" style="8" bestFit="1" customWidth="1"/>
    <col min="7691" max="7691" width="20.85546875" style="8" customWidth="1"/>
    <col min="7692" max="7692" width="14.7109375" style="8" bestFit="1" customWidth="1"/>
    <col min="7693" max="7940" width="9.140625" style="8"/>
    <col min="7941" max="7941" width="66" style="8" bestFit="1" customWidth="1"/>
    <col min="7942" max="7942" width="16" style="8" customWidth="1"/>
    <col min="7943" max="7943" width="15.28515625" style="8" customWidth="1"/>
    <col min="7944" max="7944" width="15.5703125" style="8" customWidth="1"/>
    <col min="7945" max="7945" width="17.42578125" style="8" bestFit="1" customWidth="1"/>
    <col min="7946" max="7946" width="13.42578125" style="8" bestFit="1" customWidth="1"/>
    <col min="7947" max="7947" width="20.85546875" style="8" customWidth="1"/>
    <col min="7948" max="7948" width="14.7109375" style="8" bestFit="1" customWidth="1"/>
    <col min="7949" max="8196" width="9.140625" style="8"/>
    <col min="8197" max="8197" width="66" style="8" bestFit="1" customWidth="1"/>
    <col min="8198" max="8198" width="16" style="8" customWidth="1"/>
    <col min="8199" max="8199" width="15.28515625" style="8" customWidth="1"/>
    <col min="8200" max="8200" width="15.5703125" style="8" customWidth="1"/>
    <col min="8201" max="8201" width="17.42578125" style="8" bestFit="1" customWidth="1"/>
    <col min="8202" max="8202" width="13.42578125" style="8" bestFit="1" customWidth="1"/>
    <col min="8203" max="8203" width="20.85546875" style="8" customWidth="1"/>
    <col min="8204" max="8204" width="14.7109375" style="8" bestFit="1" customWidth="1"/>
    <col min="8205" max="8452" width="9.140625" style="8"/>
    <col min="8453" max="8453" width="66" style="8" bestFit="1" customWidth="1"/>
    <col min="8454" max="8454" width="16" style="8" customWidth="1"/>
    <col min="8455" max="8455" width="15.28515625" style="8" customWidth="1"/>
    <col min="8456" max="8456" width="15.5703125" style="8" customWidth="1"/>
    <col min="8457" max="8457" width="17.42578125" style="8" bestFit="1" customWidth="1"/>
    <col min="8458" max="8458" width="13.42578125" style="8" bestFit="1" customWidth="1"/>
    <col min="8459" max="8459" width="20.85546875" style="8" customWidth="1"/>
    <col min="8460" max="8460" width="14.7109375" style="8" bestFit="1" customWidth="1"/>
    <col min="8461" max="8708" width="9.140625" style="8"/>
    <col min="8709" max="8709" width="66" style="8" bestFit="1" customWidth="1"/>
    <col min="8710" max="8710" width="16" style="8" customWidth="1"/>
    <col min="8711" max="8711" width="15.28515625" style="8" customWidth="1"/>
    <col min="8712" max="8712" width="15.5703125" style="8" customWidth="1"/>
    <col min="8713" max="8713" width="17.42578125" style="8" bestFit="1" customWidth="1"/>
    <col min="8714" max="8714" width="13.42578125" style="8" bestFit="1" customWidth="1"/>
    <col min="8715" max="8715" width="20.85546875" style="8" customWidth="1"/>
    <col min="8716" max="8716" width="14.7109375" style="8" bestFit="1" customWidth="1"/>
    <col min="8717" max="8964" width="9.140625" style="8"/>
    <col min="8965" max="8965" width="66" style="8" bestFit="1" customWidth="1"/>
    <col min="8966" max="8966" width="16" style="8" customWidth="1"/>
    <col min="8967" max="8967" width="15.28515625" style="8" customWidth="1"/>
    <col min="8968" max="8968" width="15.5703125" style="8" customWidth="1"/>
    <col min="8969" max="8969" width="17.42578125" style="8" bestFit="1" customWidth="1"/>
    <col min="8970" max="8970" width="13.42578125" style="8" bestFit="1" customWidth="1"/>
    <col min="8971" max="8971" width="20.85546875" style="8" customWidth="1"/>
    <col min="8972" max="8972" width="14.7109375" style="8" bestFit="1" customWidth="1"/>
    <col min="8973" max="9220" width="9.140625" style="8"/>
    <col min="9221" max="9221" width="66" style="8" bestFit="1" customWidth="1"/>
    <col min="9222" max="9222" width="16" style="8" customWidth="1"/>
    <col min="9223" max="9223" width="15.28515625" style="8" customWidth="1"/>
    <col min="9224" max="9224" width="15.5703125" style="8" customWidth="1"/>
    <col min="9225" max="9225" width="17.42578125" style="8" bestFit="1" customWidth="1"/>
    <col min="9226" max="9226" width="13.42578125" style="8" bestFit="1" customWidth="1"/>
    <col min="9227" max="9227" width="20.85546875" style="8" customWidth="1"/>
    <col min="9228" max="9228" width="14.7109375" style="8" bestFit="1" customWidth="1"/>
    <col min="9229" max="9476" width="9.140625" style="8"/>
    <col min="9477" max="9477" width="66" style="8" bestFit="1" customWidth="1"/>
    <col min="9478" max="9478" width="16" style="8" customWidth="1"/>
    <col min="9479" max="9479" width="15.28515625" style="8" customWidth="1"/>
    <col min="9480" max="9480" width="15.5703125" style="8" customWidth="1"/>
    <col min="9481" max="9481" width="17.42578125" style="8" bestFit="1" customWidth="1"/>
    <col min="9482" max="9482" width="13.42578125" style="8" bestFit="1" customWidth="1"/>
    <col min="9483" max="9483" width="20.85546875" style="8" customWidth="1"/>
    <col min="9484" max="9484" width="14.7109375" style="8" bestFit="1" customWidth="1"/>
    <col min="9485" max="9732" width="9.140625" style="8"/>
    <col min="9733" max="9733" width="66" style="8" bestFit="1" customWidth="1"/>
    <col min="9734" max="9734" width="16" style="8" customWidth="1"/>
    <col min="9735" max="9735" width="15.28515625" style="8" customWidth="1"/>
    <col min="9736" max="9736" width="15.5703125" style="8" customWidth="1"/>
    <col min="9737" max="9737" width="17.42578125" style="8" bestFit="1" customWidth="1"/>
    <col min="9738" max="9738" width="13.42578125" style="8" bestFit="1" customWidth="1"/>
    <col min="9739" max="9739" width="20.85546875" style="8" customWidth="1"/>
    <col min="9740" max="9740" width="14.7109375" style="8" bestFit="1" customWidth="1"/>
    <col min="9741" max="9988" width="9.140625" style="8"/>
    <col min="9989" max="9989" width="66" style="8" bestFit="1" customWidth="1"/>
    <col min="9990" max="9990" width="16" style="8" customWidth="1"/>
    <col min="9991" max="9991" width="15.28515625" style="8" customWidth="1"/>
    <col min="9992" max="9992" width="15.5703125" style="8" customWidth="1"/>
    <col min="9993" max="9993" width="17.42578125" style="8" bestFit="1" customWidth="1"/>
    <col min="9994" max="9994" width="13.42578125" style="8" bestFit="1" customWidth="1"/>
    <col min="9995" max="9995" width="20.85546875" style="8" customWidth="1"/>
    <col min="9996" max="9996" width="14.7109375" style="8" bestFit="1" customWidth="1"/>
    <col min="9997" max="10244" width="9.140625" style="8"/>
    <col min="10245" max="10245" width="66" style="8" bestFit="1" customWidth="1"/>
    <col min="10246" max="10246" width="16" style="8" customWidth="1"/>
    <col min="10247" max="10247" width="15.28515625" style="8" customWidth="1"/>
    <col min="10248" max="10248" width="15.5703125" style="8" customWidth="1"/>
    <col min="10249" max="10249" width="17.42578125" style="8" bestFit="1" customWidth="1"/>
    <col min="10250" max="10250" width="13.42578125" style="8" bestFit="1" customWidth="1"/>
    <col min="10251" max="10251" width="20.85546875" style="8" customWidth="1"/>
    <col min="10252" max="10252" width="14.7109375" style="8" bestFit="1" customWidth="1"/>
    <col min="10253" max="10500" width="9.140625" style="8"/>
    <col min="10501" max="10501" width="66" style="8" bestFit="1" customWidth="1"/>
    <col min="10502" max="10502" width="16" style="8" customWidth="1"/>
    <col min="10503" max="10503" width="15.28515625" style="8" customWidth="1"/>
    <col min="10504" max="10504" width="15.5703125" style="8" customWidth="1"/>
    <col min="10505" max="10505" width="17.42578125" style="8" bestFit="1" customWidth="1"/>
    <col min="10506" max="10506" width="13.42578125" style="8" bestFit="1" customWidth="1"/>
    <col min="10507" max="10507" width="20.85546875" style="8" customWidth="1"/>
    <col min="10508" max="10508" width="14.7109375" style="8" bestFit="1" customWidth="1"/>
    <col min="10509" max="10756" width="9.140625" style="8"/>
    <col min="10757" max="10757" width="66" style="8" bestFit="1" customWidth="1"/>
    <col min="10758" max="10758" width="16" style="8" customWidth="1"/>
    <col min="10759" max="10759" width="15.28515625" style="8" customWidth="1"/>
    <col min="10760" max="10760" width="15.5703125" style="8" customWidth="1"/>
    <col min="10761" max="10761" width="17.42578125" style="8" bestFit="1" customWidth="1"/>
    <col min="10762" max="10762" width="13.42578125" style="8" bestFit="1" customWidth="1"/>
    <col min="10763" max="10763" width="20.85546875" style="8" customWidth="1"/>
    <col min="10764" max="10764" width="14.7109375" style="8" bestFit="1" customWidth="1"/>
    <col min="10765" max="11012" width="9.140625" style="8"/>
    <col min="11013" max="11013" width="66" style="8" bestFit="1" customWidth="1"/>
    <col min="11014" max="11014" width="16" style="8" customWidth="1"/>
    <col min="11015" max="11015" width="15.28515625" style="8" customWidth="1"/>
    <col min="11016" max="11016" width="15.5703125" style="8" customWidth="1"/>
    <col min="11017" max="11017" width="17.42578125" style="8" bestFit="1" customWidth="1"/>
    <col min="11018" max="11018" width="13.42578125" style="8" bestFit="1" customWidth="1"/>
    <col min="11019" max="11019" width="20.85546875" style="8" customWidth="1"/>
    <col min="11020" max="11020" width="14.7109375" style="8" bestFit="1" customWidth="1"/>
    <col min="11021" max="11268" width="9.140625" style="8"/>
    <col min="11269" max="11269" width="66" style="8" bestFit="1" customWidth="1"/>
    <col min="11270" max="11270" width="16" style="8" customWidth="1"/>
    <col min="11271" max="11271" width="15.28515625" style="8" customWidth="1"/>
    <col min="11272" max="11272" width="15.5703125" style="8" customWidth="1"/>
    <col min="11273" max="11273" width="17.42578125" style="8" bestFit="1" customWidth="1"/>
    <col min="11274" max="11274" width="13.42578125" style="8" bestFit="1" customWidth="1"/>
    <col min="11275" max="11275" width="20.85546875" style="8" customWidth="1"/>
    <col min="11276" max="11276" width="14.7109375" style="8" bestFit="1" customWidth="1"/>
    <col min="11277" max="11524" width="9.140625" style="8"/>
    <col min="11525" max="11525" width="66" style="8" bestFit="1" customWidth="1"/>
    <col min="11526" max="11526" width="16" style="8" customWidth="1"/>
    <col min="11527" max="11527" width="15.28515625" style="8" customWidth="1"/>
    <col min="11528" max="11528" width="15.5703125" style="8" customWidth="1"/>
    <col min="11529" max="11529" width="17.42578125" style="8" bestFit="1" customWidth="1"/>
    <col min="11530" max="11530" width="13.42578125" style="8" bestFit="1" customWidth="1"/>
    <col min="11531" max="11531" width="20.85546875" style="8" customWidth="1"/>
    <col min="11532" max="11532" width="14.7109375" style="8" bestFit="1" customWidth="1"/>
    <col min="11533" max="11780" width="9.140625" style="8"/>
    <col min="11781" max="11781" width="66" style="8" bestFit="1" customWidth="1"/>
    <col min="11782" max="11782" width="16" style="8" customWidth="1"/>
    <col min="11783" max="11783" width="15.28515625" style="8" customWidth="1"/>
    <col min="11784" max="11784" width="15.5703125" style="8" customWidth="1"/>
    <col min="11785" max="11785" width="17.42578125" style="8" bestFit="1" customWidth="1"/>
    <col min="11786" max="11786" width="13.42578125" style="8" bestFit="1" customWidth="1"/>
    <col min="11787" max="11787" width="20.85546875" style="8" customWidth="1"/>
    <col min="11788" max="11788" width="14.7109375" style="8" bestFit="1" customWidth="1"/>
    <col min="11789" max="12036" width="9.140625" style="8"/>
    <col min="12037" max="12037" width="66" style="8" bestFit="1" customWidth="1"/>
    <col min="12038" max="12038" width="16" style="8" customWidth="1"/>
    <col min="12039" max="12039" width="15.28515625" style="8" customWidth="1"/>
    <col min="12040" max="12040" width="15.5703125" style="8" customWidth="1"/>
    <col min="12041" max="12041" width="17.42578125" style="8" bestFit="1" customWidth="1"/>
    <col min="12042" max="12042" width="13.42578125" style="8" bestFit="1" customWidth="1"/>
    <col min="12043" max="12043" width="20.85546875" style="8" customWidth="1"/>
    <col min="12044" max="12044" width="14.7109375" style="8" bestFit="1" customWidth="1"/>
    <col min="12045" max="12292" width="9.140625" style="8"/>
    <col min="12293" max="12293" width="66" style="8" bestFit="1" customWidth="1"/>
    <col min="12294" max="12294" width="16" style="8" customWidth="1"/>
    <col min="12295" max="12295" width="15.28515625" style="8" customWidth="1"/>
    <col min="12296" max="12296" width="15.5703125" style="8" customWidth="1"/>
    <col min="12297" max="12297" width="17.42578125" style="8" bestFit="1" customWidth="1"/>
    <col min="12298" max="12298" width="13.42578125" style="8" bestFit="1" customWidth="1"/>
    <col min="12299" max="12299" width="20.85546875" style="8" customWidth="1"/>
    <col min="12300" max="12300" width="14.7109375" style="8" bestFit="1" customWidth="1"/>
    <col min="12301" max="12548" width="9.140625" style="8"/>
    <col min="12549" max="12549" width="66" style="8" bestFit="1" customWidth="1"/>
    <col min="12550" max="12550" width="16" style="8" customWidth="1"/>
    <col min="12551" max="12551" width="15.28515625" style="8" customWidth="1"/>
    <col min="12552" max="12552" width="15.5703125" style="8" customWidth="1"/>
    <col min="12553" max="12553" width="17.42578125" style="8" bestFit="1" customWidth="1"/>
    <col min="12554" max="12554" width="13.42578125" style="8" bestFit="1" customWidth="1"/>
    <col min="12555" max="12555" width="20.85546875" style="8" customWidth="1"/>
    <col min="12556" max="12556" width="14.7109375" style="8" bestFit="1" customWidth="1"/>
    <col min="12557" max="12804" width="9.140625" style="8"/>
    <col min="12805" max="12805" width="66" style="8" bestFit="1" customWidth="1"/>
    <col min="12806" max="12806" width="16" style="8" customWidth="1"/>
    <col min="12807" max="12807" width="15.28515625" style="8" customWidth="1"/>
    <col min="12808" max="12808" width="15.5703125" style="8" customWidth="1"/>
    <col min="12809" max="12809" width="17.42578125" style="8" bestFit="1" customWidth="1"/>
    <col min="12810" max="12810" width="13.42578125" style="8" bestFit="1" customWidth="1"/>
    <col min="12811" max="12811" width="20.85546875" style="8" customWidth="1"/>
    <col min="12812" max="12812" width="14.7109375" style="8" bestFit="1" customWidth="1"/>
    <col min="12813" max="13060" width="9.140625" style="8"/>
    <col min="13061" max="13061" width="66" style="8" bestFit="1" customWidth="1"/>
    <col min="13062" max="13062" width="16" style="8" customWidth="1"/>
    <col min="13063" max="13063" width="15.28515625" style="8" customWidth="1"/>
    <col min="13064" max="13064" width="15.5703125" style="8" customWidth="1"/>
    <col min="13065" max="13065" width="17.42578125" style="8" bestFit="1" customWidth="1"/>
    <col min="13066" max="13066" width="13.42578125" style="8" bestFit="1" customWidth="1"/>
    <col min="13067" max="13067" width="20.85546875" style="8" customWidth="1"/>
    <col min="13068" max="13068" width="14.7109375" style="8" bestFit="1" customWidth="1"/>
    <col min="13069" max="13316" width="9.140625" style="8"/>
    <col min="13317" max="13317" width="66" style="8" bestFit="1" customWidth="1"/>
    <col min="13318" max="13318" width="16" style="8" customWidth="1"/>
    <col min="13319" max="13319" width="15.28515625" style="8" customWidth="1"/>
    <col min="13320" max="13320" width="15.5703125" style="8" customWidth="1"/>
    <col min="13321" max="13321" width="17.42578125" style="8" bestFit="1" customWidth="1"/>
    <col min="13322" max="13322" width="13.42578125" style="8" bestFit="1" customWidth="1"/>
    <col min="13323" max="13323" width="20.85546875" style="8" customWidth="1"/>
    <col min="13324" max="13324" width="14.7109375" style="8" bestFit="1" customWidth="1"/>
    <col min="13325" max="13572" width="9.140625" style="8"/>
    <col min="13573" max="13573" width="66" style="8" bestFit="1" customWidth="1"/>
    <col min="13574" max="13574" width="16" style="8" customWidth="1"/>
    <col min="13575" max="13575" width="15.28515625" style="8" customWidth="1"/>
    <col min="13576" max="13576" width="15.5703125" style="8" customWidth="1"/>
    <col min="13577" max="13577" width="17.42578125" style="8" bestFit="1" customWidth="1"/>
    <col min="13578" max="13578" width="13.42578125" style="8" bestFit="1" customWidth="1"/>
    <col min="13579" max="13579" width="20.85546875" style="8" customWidth="1"/>
    <col min="13580" max="13580" width="14.7109375" style="8" bestFit="1" customWidth="1"/>
    <col min="13581" max="13828" width="9.140625" style="8"/>
    <col min="13829" max="13829" width="66" style="8" bestFit="1" customWidth="1"/>
    <col min="13830" max="13830" width="16" style="8" customWidth="1"/>
    <col min="13831" max="13831" width="15.28515625" style="8" customWidth="1"/>
    <col min="13832" max="13832" width="15.5703125" style="8" customWidth="1"/>
    <col min="13833" max="13833" width="17.42578125" style="8" bestFit="1" customWidth="1"/>
    <col min="13834" max="13834" width="13.42578125" style="8" bestFit="1" customWidth="1"/>
    <col min="13835" max="13835" width="20.85546875" style="8" customWidth="1"/>
    <col min="13836" max="13836" width="14.7109375" style="8" bestFit="1" customWidth="1"/>
    <col min="13837" max="14084" width="9.140625" style="8"/>
    <col min="14085" max="14085" width="66" style="8" bestFit="1" customWidth="1"/>
    <col min="14086" max="14086" width="16" style="8" customWidth="1"/>
    <col min="14087" max="14087" width="15.28515625" style="8" customWidth="1"/>
    <col min="14088" max="14088" width="15.5703125" style="8" customWidth="1"/>
    <col min="14089" max="14089" width="17.42578125" style="8" bestFit="1" customWidth="1"/>
    <col min="14090" max="14090" width="13.42578125" style="8" bestFit="1" customWidth="1"/>
    <col min="14091" max="14091" width="20.85546875" style="8" customWidth="1"/>
    <col min="14092" max="14092" width="14.7109375" style="8" bestFit="1" customWidth="1"/>
    <col min="14093" max="14340" width="9.140625" style="8"/>
    <col min="14341" max="14341" width="66" style="8" bestFit="1" customWidth="1"/>
    <col min="14342" max="14342" width="16" style="8" customWidth="1"/>
    <col min="14343" max="14343" width="15.28515625" style="8" customWidth="1"/>
    <col min="14344" max="14344" width="15.5703125" style="8" customWidth="1"/>
    <col min="14345" max="14345" width="17.42578125" style="8" bestFit="1" customWidth="1"/>
    <col min="14346" max="14346" width="13.42578125" style="8" bestFit="1" customWidth="1"/>
    <col min="14347" max="14347" width="20.85546875" style="8" customWidth="1"/>
    <col min="14348" max="14348" width="14.7109375" style="8" bestFit="1" customWidth="1"/>
    <col min="14349" max="14596" width="9.140625" style="8"/>
    <col min="14597" max="14597" width="66" style="8" bestFit="1" customWidth="1"/>
    <col min="14598" max="14598" width="16" style="8" customWidth="1"/>
    <col min="14599" max="14599" width="15.28515625" style="8" customWidth="1"/>
    <col min="14600" max="14600" width="15.5703125" style="8" customWidth="1"/>
    <col min="14601" max="14601" width="17.42578125" style="8" bestFit="1" customWidth="1"/>
    <col min="14602" max="14602" width="13.42578125" style="8" bestFit="1" customWidth="1"/>
    <col min="14603" max="14603" width="20.85546875" style="8" customWidth="1"/>
    <col min="14604" max="14604" width="14.7109375" style="8" bestFit="1" customWidth="1"/>
    <col min="14605" max="14852" width="9.140625" style="8"/>
    <col min="14853" max="14853" width="66" style="8" bestFit="1" customWidth="1"/>
    <col min="14854" max="14854" width="16" style="8" customWidth="1"/>
    <col min="14855" max="14855" width="15.28515625" style="8" customWidth="1"/>
    <col min="14856" max="14856" width="15.5703125" style="8" customWidth="1"/>
    <col min="14857" max="14857" width="17.42578125" style="8" bestFit="1" customWidth="1"/>
    <col min="14858" max="14858" width="13.42578125" style="8" bestFit="1" customWidth="1"/>
    <col min="14859" max="14859" width="20.85546875" style="8" customWidth="1"/>
    <col min="14860" max="14860" width="14.7109375" style="8" bestFit="1" customWidth="1"/>
    <col min="14861" max="15108" width="9.140625" style="8"/>
    <col min="15109" max="15109" width="66" style="8" bestFit="1" customWidth="1"/>
    <col min="15110" max="15110" width="16" style="8" customWidth="1"/>
    <col min="15111" max="15111" width="15.28515625" style="8" customWidth="1"/>
    <col min="15112" max="15112" width="15.5703125" style="8" customWidth="1"/>
    <col min="15113" max="15113" width="17.42578125" style="8" bestFit="1" customWidth="1"/>
    <col min="15114" max="15114" width="13.42578125" style="8" bestFit="1" customWidth="1"/>
    <col min="15115" max="15115" width="20.85546875" style="8" customWidth="1"/>
    <col min="15116" max="15116" width="14.7109375" style="8" bestFit="1" customWidth="1"/>
    <col min="15117" max="15364" width="9.140625" style="8"/>
    <col min="15365" max="15365" width="66" style="8" bestFit="1" customWidth="1"/>
    <col min="15366" max="15366" width="16" style="8" customWidth="1"/>
    <col min="15367" max="15367" width="15.28515625" style="8" customWidth="1"/>
    <col min="15368" max="15368" width="15.5703125" style="8" customWidth="1"/>
    <col min="15369" max="15369" width="17.42578125" style="8" bestFit="1" customWidth="1"/>
    <col min="15370" max="15370" width="13.42578125" style="8" bestFit="1" customWidth="1"/>
    <col min="15371" max="15371" width="20.85546875" style="8" customWidth="1"/>
    <col min="15372" max="15372" width="14.7109375" style="8" bestFit="1" customWidth="1"/>
    <col min="15373" max="15620" width="9.140625" style="8"/>
    <col min="15621" max="15621" width="66" style="8" bestFit="1" customWidth="1"/>
    <col min="15622" max="15622" width="16" style="8" customWidth="1"/>
    <col min="15623" max="15623" width="15.28515625" style="8" customWidth="1"/>
    <col min="15624" max="15624" width="15.5703125" style="8" customWidth="1"/>
    <col min="15625" max="15625" width="17.42578125" style="8" bestFit="1" customWidth="1"/>
    <col min="15626" max="15626" width="13.42578125" style="8" bestFit="1" customWidth="1"/>
    <col min="15627" max="15627" width="20.85546875" style="8" customWidth="1"/>
    <col min="15628" max="15628" width="14.7109375" style="8" bestFit="1" customWidth="1"/>
    <col min="15629" max="15876" width="9.140625" style="8"/>
    <col min="15877" max="15877" width="66" style="8" bestFit="1" customWidth="1"/>
    <col min="15878" max="15878" width="16" style="8" customWidth="1"/>
    <col min="15879" max="15879" width="15.28515625" style="8" customWidth="1"/>
    <col min="15880" max="15880" width="15.5703125" style="8" customWidth="1"/>
    <col min="15881" max="15881" width="17.42578125" style="8" bestFit="1" customWidth="1"/>
    <col min="15882" max="15882" width="13.42578125" style="8" bestFit="1" customWidth="1"/>
    <col min="15883" max="15883" width="20.85546875" style="8" customWidth="1"/>
    <col min="15884" max="15884" width="14.7109375" style="8" bestFit="1" customWidth="1"/>
    <col min="15885" max="16132" width="9.140625" style="8"/>
    <col min="16133" max="16133" width="66" style="8" bestFit="1" customWidth="1"/>
    <col min="16134" max="16134" width="16" style="8" customWidth="1"/>
    <col min="16135" max="16135" width="15.28515625" style="8" customWidth="1"/>
    <col min="16136" max="16136" width="15.5703125" style="8" customWidth="1"/>
    <col min="16137" max="16137" width="17.42578125" style="8" bestFit="1" customWidth="1"/>
    <col min="16138" max="16138" width="13.42578125" style="8" bestFit="1" customWidth="1"/>
    <col min="16139" max="16139" width="20.85546875" style="8" customWidth="1"/>
    <col min="16140" max="16140" width="14.7109375" style="8" bestFit="1" customWidth="1"/>
    <col min="16141" max="16384" width="9.140625" style="8"/>
  </cols>
  <sheetData>
    <row r="1" spans="2:12">
      <c r="B1" s="1" t="s">
        <v>10</v>
      </c>
    </row>
    <row r="2" spans="2:12">
      <c r="B2" s="1" t="s">
        <v>40</v>
      </c>
    </row>
    <row r="3" spans="2:12">
      <c r="B3" s="1" t="s">
        <v>41</v>
      </c>
    </row>
    <row r="6" spans="2:12">
      <c r="B6" s="42" t="s">
        <v>47</v>
      </c>
      <c r="C6" s="9" t="s">
        <v>46</v>
      </c>
      <c r="D6" s="9" t="s">
        <v>61</v>
      </c>
      <c r="E6" s="9" t="s">
        <v>62</v>
      </c>
      <c r="F6" s="9" t="s">
        <v>63</v>
      </c>
      <c r="G6" s="9" t="s">
        <v>64</v>
      </c>
      <c r="H6" s="9" t="s">
        <v>65</v>
      </c>
      <c r="I6" s="9" t="s">
        <v>66</v>
      </c>
      <c r="J6" s="9" t="s">
        <v>67</v>
      </c>
      <c r="K6" s="9" t="s">
        <v>68</v>
      </c>
      <c r="L6" s="9" t="s">
        <v>69</v>
      </c>
    </row>
    <row r="7" spans="2:12">
      <c r="B7" s="59"/>
      <c r="C7" s="60"/>
      <c r="D7" s="60"/>
      <c r="E7" s="60"/>
      <c r="F7" s="60"/>
      <c r="G7" s="61" t="s">
        <v>2</v>
      </c>
      <c r="H7" s="60"/>
      <c r="I7" s="60"/>
      <c r="J7" s="60"/>
      <c r="K7" s="60"/>
      <c r="L7" s="62"/>
    </row>
    <row r="8" spans="2:12">
      <c r="B8" s="63"/>
      <c r="C8" s="6"/>
      <c r="D8" s="6"/>
      <c r="E8" s="6"/>
      <c r="F8" s="2" t="s">
        <v>3</v>
      </c>
      <c r="G8" s="64" t="s">
        <v>42</v>
      </c>
      <c r="H8" s="54" t="s">
        <v>2</v>
      </c>
      <c r="I8" s="54" t="s">
        <v>57</v>
      </c>
      <c r="J8" s="54" t="s">
        <v>70</v>
      </c>
      <c r="K8" s="54" t="s">
        <v>57</v>
      </c>
      <c r="L8" s="66"/>
    </row>
    <row r="9" spans="2:12">
      <c r="B9" s="63"/>
      <c r="C9" s="65"/>
      <c r="D9" s="54" t="s">
        <v>77</v>
      </c>
      <c r="E9" s="2" t="s">
        <v>2</v>
      </c>
      <c r="F9" s="2" t="s">
        <v>44</v>
      </c>
      <c r="G9" s="2" t="s">
        <v>43</v>
      </c>
      <c r="H9" s="54" t="s">
        <v>44</v>
      </c>
      <c r="I9" s="54" t="s">
        <v>58</v>
      </c>
      <c r="J9" s="54" t="s">
        <v>0</v>
      </c>
      <c r="K9" s="54" t="s">
        <v>58</v>
      </c>
      <c r="L9" s="55" t="s">
        <v>72</v>
      </c>
    </row>
    <row r="10" spans="2:12">
      <c r="B10" s="57" t="s">
        <v>80</v>
      </c>
      <c r="C10" s="54" t="s">
        <v>78</v>
      </c>
      <c r="D10" s="54" t="s">
        <v>78</v>
      </c>
      <c r="E10" s="2" t="s">
        <v>42</v>
      </c>
      <c r="F10" s="2" t="s">
        <v>1</v>
      </c>
      <c r="G10" s="2" t="s">
        <v>54</v>
      </c>
      <c r="H10" s="54" t="s">
        <v>1</v>
      </c>
      <c r="I10" s="54" t="s">
        <v>59</v>
      </c>
      <c r="J10" s="54" t="s">
        <v>71</v>
      </c>
      <c r="K10" s="54" t="s">
        <v>0</v>
      </c>
      <c r="L10" s="55" t="s">
        <v>57</v>
      </c>
    </row>
    <row r="11" spans="2:12" ht="15.75" customHeight="1">
      <c r="B11" s="58" t="s">
        <v>81</v>
      </c>
      <c r="C11" s="53" t="s">
        <v>82</v>
      </c>
      <c r="D11" s="53" t="s">
        <v>79</v>
      </c>
      <c r="E11" s="4" t="s">
        <v>43</v>
      </c>
      <c r="F11" s="53" t="s">
        <v>55</v>
      </c>
      <c r="G11" s="53" t="s">
        <v>56</v>
      </c>
      <c r="H11" s="53" t="s">
        <v>55</v>
      </c>
      <c r="I11" s="53" t="s">
        <v>60</v>
      </c>
      <c r="J11" s="53" t="s">
        <v>60</v>
      </c>
      <c r="K11" s="53" t="s">
        <v>60</v>
      </c>
      <c r="L11" s="56" t="s">
        <v>58</v>
      </c>
    </row>
    <row r="12" spans="2:12" ht="15.75" customHeight="1">
      <c r="B12" s="49"/>
      <c r="C12" s="2"/>
      <c r="D12" s="2"/>
      <c r="E12" s="2"/>
      <c r="F12" s="44" t="s">
        <v>3</v>
      </c>
      <c r="G12" s="44" t="s">
        <v>52</v>
      </c>
      <c r="H12" s="44" t="s">
        <v>2</v>
      </c>
      <c r="I12" s="2"/>
      <c r="J12" s="2"/>
      <c r="K12" s="3"/>
      <c r="L12" s="50"/>
    </row>
    <row r="13" spans="2:12" ht="15.75" customHeight="1">
      <c r="B13" s="49"/>
      <c r="C13" s="2"/>
      <c r="D13" s="2"/>
      <c r="E13" s="2"/>
      <c r="F13" s="44" t="s">
        <v>45</v>
      </c>
      <c r="G13" s="44" t="s">
        <v>53</v>
      </c>
      <c r="H13" s="44" t="s">
        <v>45</v>
      </c>
      <c r="I13" s="2"/>
      <c r="J13" s="44" t="s">
        <v>226</v>
      </c>
      <c r="K13" s="214" t="s">
        <v>228</v>
      </c>
      <c r="L13" s="50"/>
    </row>
    <row r="14" spans="2:12" ht="17.25" customHeight="1">
      <c r="B14" s="51"/>
      <c r="C14" s="4"/>
      <c r="D14" s="4"/>
      <c r="E14" s="4"/>
      <c r="F14" s="81" t="s">
        <v>223</v>
      </c>
      <c r="G14" s="52" t="s">
        <v>224</v>
      </c>
      <c r="H14" s="81" t="s">
        <v>223</v>
      </c>
      <c r="I14" s="213" t="s">
        <v>225</v>
      </c>
      <c r="J14" s="52" t="s">
        <v>227</v>
      </c>
      <c r="K14" s="213" t="s">
        <v>229</v>
      </c>
      <c r="L14" s="215" t="s">
        <v>230</v>
      </c>
    </row>
    <row r="15" spans="2:12" ht="15.75" customHeight="1">
      <c r="B15" s="45"/>
      <c r="C15" s="46"/>
      <c r="D15" s="46"/>
      <c r="E15" s="46"/>
      <c r="F15" s="46"/>
      <c r="G15" s="46"/>
      <c r="H15" s="46"/>
      <c r="I15" s="46"/>
      <c r="J15" s="46"/>
      <c r="K15" s="47"/>
      <c r="L15" s="48"/>
    </row>
    <row r="16" spans="2:12" ht="15.75" customHeight="1">
      <c r="B16" s="67">
        <v>1</v>
      </c>
      <c r="C16" s="220" t="s">
        <v>231</v>
      </c>
      <c r="D16" s="220"/>
      <c r="E16" s="43">
        <f>26954821-'2017 Attachment GG Projected'!P93</f>
        <v>30188309.950067312</v>
      </c>
      <c r="F16" s="2"/>
      <c r="G16" s="2"/>
      <c r="H16" s="2"/>
      <c r="I16" s="2"/>
      <c r="J16" s="2"/>
      <c r="K16" s="3"/>
      <c r="L16" s="50"/>
    </row>
    <row r="17" spans="2:12" ht="15.75" customHeight="1">
      <c r="B17" s="49"/>
      <c r="C17" s="2"/>
      <c r="D17" s="2"/>
      <c r="E17" s="2"/>
      <c r="F17" s="2"/>
      <c r="G17" s="2"/>
      <c r="H17" s="2"/>
      <c r="I17" s="2"/>
      <c r="J17" s="2"/>
      <c r="K17" s="3"/>
      <c r="L17" s="50"/>
    </row>
    <row r="18" spans="2:12" ht="15.75" customHeight="1">
      <c r="B18" s="68" t="s">
        <v>48</v>
      </c>
      <c r="C18" s="5" t="s">
        <v>13</v>
      </c>
      <c r="D18" s="18">
        <v>279</v>
      </c>
      <c r="E18" s="18"/>
      <c r="F18" s="40">
        <f>ROUND('2017 Attachment GG Projected'!N73,0)</f>
        <v>2234216</v>
      </c>
      <c r="G18" s="15">
        <f>IF(F18=0,0,ROUND($E$16*(F18/$F$38),0))</f>
        <v>2199081</v>
      </c>
      <c r="H18" s="41">
        <f>ROUND('2017 Attachment GG Actuals '!N73,0)</f>
        <v>2410507</v>
      </c>
      <c r="I18" s="21">
        <f>+H18-G18</f>
        <v>211426</v>
      </c>
      <c r="J18" s="217">
        <f>IF($I$40&gt;0,$J$42,$J$43)</f>
        <v>2.5176470588235294E-3</v>
      </c>
      <c r="K18" s="11">
        <f>ROUND((I18*J18)*24,0)</f>
        <v>12775</v>
      </c>
      <c r="L18" s="69">
        <f>+I18+K18</f>
        <v>224201</v>
      </c>
    </row>
    <row r="19" spans="2:12">
      <c r="B19" s="68" t="s">
        <v>49</v>
      </c>
      <c r="C19" s="5" t="s">
        <v>14</v>
      </c>
      <c r="D19" s="18">
        <v>286</v>
      </c>
      <c r="E19" s="18"/>
      <c r="F19" s="40">
        <f>ROUND('2017 Attachment GG Projected'!N74,0)</f>
        <v>23773151</v>
      </c>
      <c r="G19" s="15">
        <f t="shared" ref="G19:G37" si="0">IF(F19=0,0,ROUND($E$16*(F19/$F$38),0))</f>
        <v>23399293</v>
      </c>
      <c r="H19" s="41">
        <f>ROUND('2017 Attachment GG Actuals '!N74,0)</f>
        <v>25554751</v>
      </c>
      <c r="I19" s="21">
        <f t="shared" ref="I19:I37" si="1">+H19-G19</f>
        <v>2155458</v>
      </c>
      <c r="J19" s="217">
        <f t="shared" ref="J19:J29" si="2">IF($I$40&gt;0,$J$42,$J$43)</f>
        <v>2.5176470588235294E-3</v>
      </c>
      <c r="K19" s="11">
        <f t="shared" ref="K19:K29" si="3">ROUND((I19*J19)*24,0)</f>
        <v>130240</v>
      </c>
      <c r="L19" s="69">
        <f t="shared" ref="L19:L29" si="4">+I19+K19</f>
        <v>2285698</v>
      </c>
    </row>
    <row r="20" spans="2:12">
      <c r="B20" s="68" t="s">
        <v>50</v>
      </c>
      <c r="C20" s="5" t="s">
        <v>15</v>
      </c>
      <c r="D20" s="18">
        <v>1022</v>
      </c>
      <c r="E20" s="18"/>
      <c r="F20" s="40">
        <f>ROUND('2017 Attachment GG Projected'!N75,0)</f>
        <v>967908</v>
      </c>
      <c r="G20" s="15">
        <f t="shared" si="0"/>
        <v>952687</v>
      </c>
      <c r="H20" s="41">
        <f>ROUND('2017 Attachment GG Actuals '!N75,0)</f>
        <v>1043538</v>
      </c>
      <c r="I20" s="21">
        <f t="shared" si="1"/>
        <v>90851</v>
      </c>
      <c r="J20" s="217">
        <f t="shared" si="2"/>
        <v>2.5176470588235294E-3</v>
      </c>
      <c r="K20" s="11">
        <f t="shared" si="3"/>
        <v>5490</v>
      </c>
      <c r="L20" s="69">
        <f t="shared" si="4"/>
        <v>96341</v>
      </c>
    </row>
    <row r="21" spans="2:12">
      <c r="B21" s="68" t="s">
        <v>51</v>
      </c>
      <c r="C21" s="5" t="s">
        <v>16</v>
      </c>
      <c r="D21" s="18">
        <v>1471</v>
      </c>
      <c r="E21" s="18"/>
      <c r="F21" s="40">
        <f>ROUND('2017 Attachment GG Projected'!N76,0)</f>
        <v>5286</v>
      </c>
      <c r="G21" s="15">
        <f t="shared" si="0"/>
        <v>5203</v>
      </c>
      <c r="H21" s="41">
        <f>ROUND('2017 Attachment GG Actuals '!N76,0)</f>
        <v>5677</v>
      </c>
      <c r="I21" s="21">
        <f t="shared" si="1"/>
        <v>474</v>
      </c>
      <c r="J21" s="217">
        <f t="shared" si="2"/>
        <v>2.5176470588235294E-3</v>
      </c>
      <c r="K21" s="11">
        <f t="shared" si="3"/>
        <v>29</v>
      </c>
      <c r="L21" s="69">
        <f t="shared" si="4"/>
        <v>503</v>
      </c>
    </row>
    <row r="22" spans="2:12">
      <c r="B22" s="68" t="s">
        <v>73</v>
      </c>
      <c r="C22" s="5" t="s">
        <v>17</v>
      </c>
      <c r="D22" s="18">
        <v>1472</v>
      </c>
      <c r="E22" s="18"/>
      <c r="F22" s="40">
        <f>ROUND('2017 Attachment GG Projected'!N77,0)</f>
        <v>5815</v>
      </c>
      <c r="G22" s="15">
        <f t="shared" si="0"/>
        <v>5724</v>
      </c>
      <c r="H22" s="41">
        <f>ROUND('2017 Attachment GG Actuals '!N77,0)</f>
        <v>6245</v>
      </c>
      <c r="I22" s="21">
        <f t="shared" si="1"/>
        <v>521</v>
      </c>
      <c r="J22" s="217">
        <f t="shared" si="2"/>
        <v>2.5176470588235294E-3</v>
      </c>
      <c r="K22" s="11">
        <f t="shared" si="3"/>
        <v>31</v>
      </c>
      <c r="L22" s="69">
        <f t="shared" si="4"/>
        <v>552</v>
      </c>
    </row>
    <row r="23" spans="2:12">
      <c r="B23" s="68" t="s">
        <v>74</v>
      </c>
      <c r="C23" s="5" t="s">
        <v>18</v>
      </c>
      <c r="D23" s="18">
        <v>1542</v>
      </c>
      <c r="E23" s="18"/>
      <c r="F23" s="40">
        <f>ROUND('2017 Attachment GG Projected'!N78,0)</f>
        <v>12670</v>
      </c>
      <c r="G23" s="15">
        <f t="shared" si="0"/>
        <v>12471</v>
      </c>
      <c r="H23" s="41">
        <f>ROUND('2017 Attachment GG Actuals '!N78,0)</f>
        <v>13644</v>
      </c>
      <c r="I23" s="21">
        <f t="shared" si="1"/>
        <v>1173</v>
      </c>
      <c r="J23" s="217">
        <f t="shared" si="2"/>
        <v>2.5176470588235294E-3</v>
      </c>
      <c r="K23" s="11">
        <f t="shared" si="3"/>
        <v>71</v>
      </c>
      <c r="L23" s="69">
        <f t="shared" si="4"/>
        <v>1244</v>
      </c>
    </row>
    <row r="24" spans="2:12">
      <c r="B24" s="68" t="s">
        <v>75</v>
      </c>
      <c r="C24" s="5" t="s">
        <v>19</v>
      </c>
      <c r="D24" s="18">
        <v>2097</v>
      </c>
      <c r="E24" s="18"/>
      <c r="F24" s="40">
        <f>ROUND('2017 Attachment GG Projected'!N79,0)</f>
        <v>318619</v>
      </c>
      <c r="G24" s="15">
        <f t="shared" si="0"/>
        <v>313608</v>
      </c>
      <c r="H24" s="41">
        <f>ROUND('2017 Attachment GG Actuals '!N79,0)</f>
        <v>314497</v>
      </c>
      <c r="I24" s="21">
        <f t="shared" si="1"/>
        <v>889</v>
      </c>
      <c r="J24" s="217">
        <f t="shared" si="2"/>
        <v>2.5176470588235294E-3</v>
      </c>
      <c r="K24" s="11">
        <f t="shared" si="3"/>
        <v>54</v>
      </c>
      <c r="L24" s="69">
        <f t="shared" si="4"/>
        <v>943</v>
      </c>
    </row>
    <row r="25" spans="2:12">
      <c r="B25" s="68" t="s">
        <v>76</v>
      </c>
      <c r="C25" s="5" t="s">
        <v>20</v>
      </c>
      <c r="D25" s="18">
        <v>2562</v>
      </c>
      <c r="E25" s="18"/>
      <c r="F25" s="40">
        <f>ROUND('2017 Attachment GG Projected'!N80,0)</f>
        <v>709658</v>
      </c>
      <c r="G25" s="15">
        <f t="shared" si="0"/>
        <v>698498</v>
      </c>
      <c r="H25" s="41">
        <f>ROUND('2017 Attachment GG Actuals '!N80,0)</f>
        <v>766075</v>
      </c>
      <c r="I25" s="21">
        <f t="shared" si="1"/>
        <v>67577</v>
      </c>
      <c r="J25" s="217">
        <f t="shared" si="2"/>
        <v>2.5176470588235294E-3</v>
      </c>
      <c r="K25" s="11">
        <f t="shared" si="3"/>
        <v>4083</v>
      </c>
      <c r="L25" s="69">
        <f t="shared" si="4"/>
        <v>71660</v>
      </c>
    </row>
    <row r="26" spans="2:12">
      <c r="B26" s="68" t="s">
        <v>83</v>
      </c>
      <c r="C26" s="13" t="s">
        <v>21</v>
      </c>
      <c r="D26" s="19">
        <v>2634</v>
      </c>
      <c r="E26" s="19"/>
      <c r="F26" s="40">
        <f>ROUND('2017 Attachment GG Projected'!N81,0)</f>
        <v>2631252</v>
      </c>
      <c r="G26" s="15">
        <f t="shared" si="0"/>
        <v>2589873</v>
      </c>
      <c r="H26" s="41">
        <f>ROUND('2017 Attachment GG Actuals '!N81,0)</f>
        <v>2934822</v>
      </c>
      <c r="I26" s="21">
        <f t="shared" si="1"/>
        <v>344949</v>
      </c>
      <c r="J26" s="217">
        <f t="shared" si="2"/>
        <v>2.5176470588235294E-3</v>
      </c>
      <c r="K26" s="11">
        <f t="shared" si="3"/>
        <v>20843</v>
      </c>
      <c r="L26" s="69">
        <f t="shared" si="4"/>
        <v>365792</v>
      </c>
    </row>
    <row r="27" spans="2:12">
      <c r="B27" s="68" t="s">
        <v>84</v>
      </c>
      <c r="C27" s="7" t="s">
        <v>22</v>
      </c>
      <c r="D27" s="20">
        <v>3104</v>
      </c>
      <c r="E27" s="20"/>
      <c r="F27" s="40">
        <f>ROUND('2017 Attachment GG Projected'!N82,0)</f>
        <v>0</v>
      </c>
      <c r="G27" s="15">
        <f>IF(F27=0,0,ROUND($E$16*(F27/$F$38),0))</f>
        <v>0</v>
      </c>
      <c r="H27" s="41">
        <f>ROUND('2017 Attachment GG Actuals '!N82,0)</f>
        <v>0</v>
      </c>
      <c r="I27" s="21">
        <f t="shared" si="1"/>
        <v>0</v>
      </c>
      <c r="J27" s="217">
        <f t="shared" si="2"/>
        <v>2.5176470588235294E-3</v>
      </c>
      <c r="K27" s="11">
        <f t="shared" si="3"/>
        <v>0</v>
      </c>
      <c r="L27" s="69">
        <f t="shared" si="4"/>
        <v>0</v>
      </c>
    </row>
    <row r="28" spans="2:12">
      <c r="B28" s="68" t="s">
        <v>85</v>
      </c>
      <c r="C28" s="7" t="s">
        <v>23</v>
      </c>
      <c r="D28" s="20">
        <v>3105</v>
      </c>
      <c r="E28" s="20"/>
      <c r="F28" s="40">
        <f>ROUND('2017 Attachment GG Projected'!N83,0)</f>
        <v>12063</v>
      </c>
      <c r="G28" s="15">
        <f t="shared" si="0"/>
        <v>11873</v>
      </c>
      <c r="H28" s="41">
        <f>ROUND('2017 Attachment GG Actuals '!N83,0)</f>
        <v>13053</v>
      </c>
      <c r="I28" s="21">
        <f t="shared" si="1"/>
        <v>1180</v>
      </c>
      <c r="J28" s="217">
        <f t="shared" si="2"/>
        <v>2.5176470588235294E-3</v>
      </c>
      <c r="K28" s="11">
        <f t="shared" si="3"/>
        <v>71</v>
      </c>
      <c r="L28" s="69">
        <f t="shared" si="4"/>
        <v>1251</v>
      </c>
    </row>
    <row r="29" spans="2:12">
      <c r="B29" s="68" t="s">
        <v>86</v>
      </c>
      <c r="C29" s="7" t="s">
        <v>24</v>
      </c>
      <c r="D29" s="20">
        <v>3106</v>
      </c>
      <c r="E29" s="20"/>
      <c r="F29" s="40">
        <f>ROUND('2017 Attachment GG Projected'!N84,0)</f>
        <v>0</v>
      </c>
      <c r="G29" s="15">
        <f t="shared" si="0"/>
        <v>0</v>
      </c>
      <c r="H29" s="41">
        <f>ROUND('2017 Attachment GG Actuals '!N84,0)</f>
        <v>0</v>
      </c>
      <c r="I29" s="21">
        <f t="shared" si="1"/>
        <v>0</v>
      </c>
      <c r="J29" s="217">
        <f t="shared" si="2"/>
        <v>2.5176470588235294E-3</v>
      </c>
      <c r="K29" s="11">
        <f t="shared" si="3"/>
        <v>0</v>
      </c>
      <c r="L29" s="69">
        <f t="shared" si="4"/>
        <v>0</v>
      </c>
    </row>
    <row r="30" spans="2:12">
      <c r="B30" s="68"/>
      <c r="C30" s="7"/>
      <c r="D30" s="20"/>
      <c r="E30" s="20"/>
      <c r="F30" s="41"/>
      <c r="G30" s="15">
        <f t="shared" si="0"/>
        <v>0</v>
      </c>
      <c r="H30" s="41"/>
      <c r="I30" s="21">
        <f t="shared" si="1"/>
        <v>0</v>
      </c>
      <c r="J30" s="217"/>
      <c r="K30" s="11"/>
      <c r="L30" s="69"/>
    </row>
    <row r="31" spans="2:12">
      <c r="B31" s="68"/>
      <c r="C31" s="7"/>
      <c r="D31" s="20"/>
      <c r="E31" s="20"/>
      <c r="F31" s="41"/>
      <c r="G31" s="15">
        <f t="shared" si="0"/>
        <v>0</v>
      </c>
      <c r="H31" s="41"/>
      <c r="I31" s="21">
        <f t="shared" si="1"/>
        <v>0</v>
      </c>
      <c r="J31" s="217"/>
      <c r="K31" s="11"/>
      <c r="L31" s="69"/>
    </row>
    <row r="32" spans="2:12">
      <c r="B32" s="68"/>
      <c r="C32" s="7"/>
      <c r="D32" s="20"/>
      <c r="E32" s="20"/>
      <c r="F32" s="41"/>
      <c r="G32" s="15">
        <f t="shared" si="0"/>
        <v>0</v>
      </c>
      <c r="H32" s="41"/>
      <c r="I32" s="21">
        <f t="shared" si="1"/>
        <v>0</v>
      </c>
      <c r="J32" s="217"/>
      <c r="K32" s="11"/>
      <c r="L32" s="69"/>
    </row>
    <row r="33" spans="2:12">
      <c r="B33" s="68"/>
      <c r="C33" s="7"/>
      <c r="D33" s="20"/>
      <c r="E33" s="20"/>
      <c r="F33" s="41"/>
      <c r="G33" s="15">
        <f t="shared" si="0"/>
        <v>0</v>
      </c>
      <c r="H33" s="41"/>
      <c r="I33" s="21">
        <f t="shared" si="1"/>
        <v>0</v>
      </c>
      <c r="J33" s="217"/>
      <c r="K33" s="11"/>
      <c r="L33" s="69"/>
    </row>
    <row r="34" spans="2:12">
      <c r="B34" s="68"/>
      <c r="C34" s="7"/>
      <c r="D34" s="20"/>
      <c r="E34" s="20"/>
      <c r="F34" s="41"/>
      <c r="G34" s="15">
        <f t="shared" si="0"/>
        <v>0</v>
      </c>
      <c r="H34" s="41"/>
      <c r="I34" s="21">
        <f t="shared" si="1"/>
        <v>0</v>
      </c>
      <c r="J34" s="217"/>
      <c r="K34" s="11"/>
      <c r="L34" s="69"/>
    </row>
    <row r="35" spans="2:12">
      <c r="B35" s="68"/>
      <c r="C35" s="7"/>
      <c r="D35" s="20"/>
      <c r="E35" s="20"/>
      <c r="F35" s="41"/>
      <c r="G35" s="15">
        <f t="shared" si="0"/>
        <v>0</v>
      </c>
      <c r="H35" s="41"/>
      <c r="I35" s="21">
        <f t="shared" si="1"/>
        <v>0</v>
      </c>
      <c r="J35" s="217"/>
      <c r="K35" s="11"/>
      <c r="L35" s="69"/>
    </row>
    <row r="36" spans="2:12">
      <c r="B36" s="68"/>
      <c r="C36" s="7"/>
      <c r="D36" s="20"/>
      <c r="E36" s="20"/>
      <c r="F36" s="41"/>
      <c r="G36" s="15">
        <f t="shared" si="0"/>
        <v>0</v>
      </c>
      <c r="H36" s="41"/>
      <c r="I36" s="21">
        <f t="shared" si="1"/>
        <v>0</v>
      </c>
      <c r="J36" s="217"/>
      <c r="K36" s="11"/>
      <c r="L36" s="69"/>
    </row>
    <row r="37" spans="2:12">
      <c r="B37" s="70"/>
      <c r="C37" s="71"/>
      <c r="D37" s="72"/>
      <c r="E37" s="72"/>
      <c r="F37" s="73"/>
      <c r="G37" s="74">
        <f t="shared" si="0"/>
        <v>0</v>
      </c>
      <c r="H37" s="73"/>
      <c r="I37" s="77">
        <f t="shared" si="1"/>
        <v>0</v>
      </c>
      <c r="J37" s="218"/>
      <c r="K37" s="75"/>
      <c r="L37" s="76"/>
    </row>
    <row r="38" spans="2:12">
      <c r="B38" s="10">
        <v>3</v>
      </c>
      <c r="C38" s="78" t="s">
        <v>90</v>
      </c>
      <c r="D38" s="5"/>
      <c r="E38" s="5"/>
      <c r="F38" s="80">
        <f>SUM(F18:F37)</f>
        <v>30670638</v>
      </c>
      <c r="G38" s="80">
        <f>SUM(G18:G37)</f>
        <v>30188311</v>
      </c>
      <c r="H38" s="80">
        <f>SUM(H18:H37)</f>
        <v>33062809</v>
      </c>
      <c r="I38" s="11"/>
      <c r="J38" s="11"/>
      <c r="K38" s="11"/>
      <c r="L38" s="11"/>
    </row>
    <row r="39" spans="2:12">
      <c r="B39" s="10"/>
      <c r="C39" s="5"/>
      <c r="D39" s="5"/>
      <c r="E39" s="5"/>
      <c r="F39" s="12"/>
      <c r="H39" s="12"/>
      <c r="I39" s="12"/>
      <c r="J39" s="12"/>
      <c r="K39" s="12"/>
      <c r="L39" s="12"/>
    </row>
    <row r="40" spans="2:12">
      <c r="B40" s="10">
        <v>4</v>
      </c>
      <c r="C40" s="78" t="s">
        <v>87</v>
      </c>
      <c r="D40" s="14"/>
      <c r="E40" s="14"/>
      <c r="I40" s="82">
        <f>SUM(I18:I37)</f>
        <v>2874498</v>
      </c>
      <c r="J40" s="17"/>
      <c r="K40" s="82">
        <f>SUM(K18:K37)</f>
        <v>173687</v>
      </c>
      <c r="L40" s="82">
        <f>SUM(L18:L37)</f>
        <v>3048185</v>
      </c>
    </row>
    <row r="41" spans="2:12">
      <c r="B41" s="10"/>
      <c r="C41" s="78"/>
      <c r="D41" s="14"/>
      <c r="E41" s="14"/>
      <c r="I41" s="16"/>
      <c r="J41" s="17"/>
      <c r="K41" s="38"/>
    </row>
    <row r="42" spans="2:12">
      <c r="B42" s="10">
        <v>5</v>
      </c>
      <c r="C42" s="78" t="s">
        <v>88</v>
      </c>
      <c r="D42" s="14"/>
      <c r="E42" s="14"/>
      <c r="I42" s="16"/>
      <c r="J42" s="216">
        <f>Interest!D21</f>
        <v>2.5176470588235294E-3</v>
      </c>
      <c r="K42" s="39"/>
    </row>
    <row r="43" spans="2:12">
      <c r="B43" s="10">
        <v>6</v>
      </c>
      <c r="C43" s="78" t="s">
        <v>89</v>
      </c>
      <c r="D43" s="14"/>
      <c r="E43" s="14"/>
      <c r="I43" s="16"/>
      <c r="J43" s="216">
        <f>Interest!C21</f>
        <v>3.3352941176470587E-3</v>
      </c>
    </row>
    <row r="44" spans="2:12">
      <c r="B44" s="12"/>
    </row>
    <row r="45" spans="2:12" ht="17.25">
      <c r="B45" s="79">
        <v>1</v>
      </c>
      <c r="C45" s="212" t="s">
        <v>232</v>
      </c>
    </row>
    <row r="46" spans="2:12" ht="17.25">
      <c r="B46" s="79">
        <v>2</v>
      </c>
      <c r="C46" s="78" t="s">
        <v>222</v>
      </c>
    </row>
    <row r="49" ht="15" customHeight="1"/>
  </sheetData>
  <mergeCells count="1">
    <mergeCell ref="C16:D16"/>
  </mergeCells>
  <pageMargins left="0.7" right="0.7" top="0.75" bottom="0.75" header="0.3" footer="0.3"/>
  <pageSetup scale="6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O315"/>
  <sheetViews>
    <sheetView topLeftCell="A61" zoomScale="75" zoomScaleNormal="75" zoomScaleSheetLayoutView="55" workbookViewId="0">
      <selection activeCell="G50" sqref="G50"/>
    </sheetView>
  </sheetViews>
  <sheetFormatPr defaultColWidth="11.28515625" defaultRowHeight="15"/>
  <cols>
    <col min="1" max="1" width="7.7109375" style="84" customWidth="1"/>
    <col min="2" max="2" width="1.85546875" style="84" customWidth="1"/>
    <col min="3" max="3" width="49.28515625" style="84" customWidth="1"/>
    <col min="4" max="4" width="15.7109375" style="84" bestFit="1" customWidth="1"/>
    <col min="5" max="5" width="18.5703125" style="84" customWidth="1"/>
    <col min="6" max="6" width="16.7109375" style="84" customWidth="1"/>
    <col min="7" max="7" width="18.140625" style="84" customWidth="1"/>
    <col min="8" max="8" width="17.85546875" style="84" customWidth="1"/>
    <col min="9" max="9" width="21.140625" style="84" bestFit="1" customWidth="1"/>
    <col min="10" max="10" width="16.42578125" style="84" customWidth="1"/>
    <col min="11" max="11" width="18.28515625" style="84" customWidth="1"/>
    <col min="12" max="12" width="19.140625" style="84" customWidth="1"/>
    <col min="13" max="13" width="16.42578125" style="84" customWidth="1"/>
    <col min="14" max="14" width="17.85546875" style="84" customWidth="1"/>
    <col min="15" max="15" width="22" style="84" customWidth="1"/>
    <col min="16" max="16" width="19.85546875" style="84" bestFit="1" customWidth="1"/>
    <col min="17" max="17" width="18.42578125" style="84" customWidth="1"/>
    <col min="18" max="18" width="11.28515625" style="84"/>
    <col min="19" max="19" width="14" style="84" bestFit="1" customWidth="1"/>
    <col min="20" max="20" width="15" style="84" bestFit="1" customWidth="1"/>
    <col min="21" max="16384" width="11.28515625" style="84"/>
  </cols>
  <sheetData>
    <row r="1" spans="1:65" ht="15.75">
      <c r="A1" s="83"/>
      <c r="N1" s="85"/>
      <c r="O1" s="86"/>
    </row>
    <row r="2" spans="1:65" ht="15.75">
      <c r="A2" s="83"/>
      <c r="N2" s="85"/>
      <c r="O2" s="86"/>
    </row>
    <row r="4" spans="1:65">
      <c r="N4" s="86" t="s">
        <v>93</v>
      </c>
      <c r="O4" s="86"/>
    </row>
    <row r="5" spans="1:65">
      <c r="C5" s="87" t="s">
        <v>94</v>
      </c>
      <c r="D5" s="87"/>
      <c r="E5" s="87"/>
      <c r="F5" s="87"/>
      <c r="G5" s="88" t="s">
        <v>95</v>
      </c>
      <c r="H5" s="87"/>
      <c r="I5" s="87"/>
      <c r="J5" s="87"/>
      <c r="K5" s="89"/>
      <c r="M5" s="90"/>
      <c r="N5" s="91" t="s">
        <v>218</v>
      </c>
      <c r="O5" s="91"/>
      <c r="P5" s="92"/>
      <c r="Q5" s="93"/>
      <c r="R5" s="92"/>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row>
    <row r="6" spans="1:65">
      <c r="C6" s="87"/>
      <c r="D6" s="87"/>
      <c r="E6" s="95" t="s">
        <v>97</v>
      </c>
      <c r="F6" s="95"/>
      <c r="G6" s="95" t="s">
        <v>219</v>
      </c>
      <c r="H6" s="95"/>
      <c r="I6" s="95"/>
      <c r="J6" s="95"/>
      <c r="K6" s="89"/>
      <c r="M6" s="90"/>
      <c r="N6" s="89"/>
      <c r="O6" s="89"/>
      <c r="P6" s="92"/>
      <c r="Q6" s="96"/>
      <c r="R6" s="92"/>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row>
    <row r="7" spans="1:65">
      <c r="C7" s="90"/>
      <c r="D7" s="90"/>
      <c r="E7" s="90"/>
      <c r="F7" s="90"/>
      <c r="G7" s="90"/>
      <c r="H7" s="90"/>
      <c r="I7" s="90"/>
      <c r="J7" s="90"/>
      <c r="K7" s="90"/>
      <c r="M7" s="90"/>
      <c r="N7" s="90" t="s">
        <v>99</v>
      </c>
      <c r="O7" s="90"/>
      <c r="P7" s="92"/>
      <c r="Q7" s="93"/>
      <c r="R7" s="92"/>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row>
    <row r="8" spans="1:65">
      <c r="A8" s="97"/>
      <c r="C8" s="90"/>
      <c r="D8" s="90"/>
      <c r="E8" s="90"/>
      <c r="F8" s="90"/>
      <c r="G8" s="98" t="s">
        <v>10</v>
      </c>
      <c r="H8" s="90"/>
      <c r="I8" s="90"/>
      <c r="J8" s="90"/>
      <c r="K8" s="90"/>
      <c r="L8" s="90"/>
      <c r="M8" s="90"/>
      <c r="N8" s="90"/>
      <c r="O8" s="90"/>
      <c r="P8" s="92"/>
      <c r="Q8" s="93"/>
      <c r="R8" s="92"/>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row>
    <row r="9" spans="1:65">
      <c r="A9" s="97"/>
      <c r="C9" s="90"/>
      <c r="D9" s="90"/>
      <c r="E9" s="90"/>
      <c r="F9" s="90"/>
      <c r="G9" s="99"/>
      <c r="H9" s="90"/>
      <c r="I9" s="90"/>
      <c r="J9" s="90"/>
      <c r="K9" s="90"/>
      <c r="L9" s="90"/>
      <c r="M9" s="90"/>
      <c r="N9" s="90"/>
      <c r="O9" s="90"/>
      <c r="P9" s="92"/>
      <c r="Q9" s="93"/>
      <c r="R9" s="92"/>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row>
    <row r="10" spans="1:65">
      <c r="A10" s="97"/>
      <c r="C10" s="90" t="s">
        <v>100</v>
      </c>
      <c r="D10" s="90"/>
      <c r="E10" s="90"/>
      <c r="F10" s="90"/>
      <c r="G10" s="99"/>
      <c r="H10" s="90"/>
      <c r="I10" s="90"/>
      <c r="J10" s="90"/>
      <c r="K10" s="90"/>
      <c r="L10" s="90"/>
      <c r="M10" s="90"/>
      <c r="N10" s="90"/>
      <c r="O10" s="90"/>
      <c r="P10" s="92"/>
      <c r="Q10" s="93"/>
      <c r="R10" s="92"/>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row>
    <row r="11" spans="1:65">
      <c r="A11" s="97"/>
      <c r="C11" s="90"/>
      <c r="D11" s="90"/>
      <c r="E11" s="90"/>
      <c r="F11" s="90"/>
      <c r="G11" s="99"/>
      <c r="L11" s="90"/>
      <c r="M11" s="90"/>
      <c r="N11" s="90"/>
      <c r="O11" s="90"/>
      <c r="P11" s="92"/>
      <c r="Q11" s="92"/>
      <c r="R11" s="92"/>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row>
    <row r="12" spans="1:65">
      <c r="A12" s="97"/>
      <c r="C12" s="90"/>
      <c r="D12" s="90"/>
      <c r="E12" s="90"/>
      <c r="F12" s="90"/>
      <c r="G12" s="90"/>
      <c r="L12" s="100"/>
      <c r="M12" s="90"/>
      <c r="N12" s="90"/>
      <c r="O12" s="90"/>
      <c r="P12" s="92"/>
      <c r="Q12" s="92"/>
      <c r="R12" s="92"/>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row>
    <row r="13" spans="1:65">
      <c r="C13" s="101" t="s">
        <v>101</v>
      </c>
      <c r="D13" s="101"/>
      <c r="E13" s="101" t="s">
        <v>102</v>
      </c>
      <c r="F13" s="101"/>
      <c r="G13" s="101" t="s">
        <v>103</v>
      </c>
      <c r="L13" s="102" t="s">
        <v>104</v>
      </c>
      <c r="M13" s="95"/>
      <c r="N13" s="102"/>
      <c r="O13" s="102"/>
      <c r="P13" s="103"/>
      <c r="Q13" s="102"/>
      <c r="R13" s="10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row>
    <row r="14" spans="1:65" ht="15.75">
      <c r="C14" s="105"/>
      <c r="D14" s="105"/>
      <c r="E14" s="106" t="s">
        <v>105</v>
      </c>
      <c r="F14" s="106"/>
      <c r="G14" s="95"/>
      <c r="M14" s="95"/>
      <c r="P14" s="103"/>
      <c r="Q14" s="107"/>
      <c r="R14" s="10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row>
    <row r="15" spans="1:65" ht="15.75">
      <c r="A15" s="97" t="s">
        <v>80</v>
      </c>
      <c r="C15" s="105"/>
      <c r="D15" s="105"/>
      <c r="E15" s="108" t="s">
        <v>106</v>
      </c>
      <c r="F15" s="108"/>
      <c r="G15" s="109" t="s">
        <v>107</v>
      </c>
      <c r="L15" s="109" t="s">
        <v>108</v>
      </c>
      <c r="M15" s="95"/>
      <c r="P15" s="92"/>
      <c r="Q15" s="110"/>
      <c r="R15" s="10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row>
    <row r="16" spans="1:65" ht="15.75">
      <c r="A16" s="97" t="s">
        <v>81</v>
      </c>
      <c r="C16" s="111"/>
      <c r="D16" s="111"/>
      <c r="E16" s="95"/>
      <c r="F16" s="95"/>
      <c r="G16" s="95"/>
      <c r="L16" s="95"/>
      <c r="M16" s="95"/>
      <c r="N16" s="95"/>
      <c r="O16" s="95"/>
      <c r="P16" s="92"/>
      <c r="Q16" s="103"/>
      <c r="R16" s="10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row>
    <row r="17" spans="1:65" ht="15.75">
      <c r="A17" s="112"/>
      <c r="C17" s="105"/>
      <c r="D17" s="105"/>
      <c r="E17" s="95"/>
      <c r="F17" s="95"/>
      <c r="G17" s="95"/>
      <c r="L17" s="95"/>
      <c r="M17" s="95"/>
      <c r="N17" s="95"/>
      <c r="O17" s="95"/>
      <c r="P17" s="92"/>
      <c r="Q17" s="103"/>
      <c r="R17" s="10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row>
    <row r="18" spans="1:65">
      <c r="A18" s="113">
        <v>1</v>
      </c>
      <c r="C18" s="105" t="s">
        <v>109</v>
      </c>
      <c r="D18" s="105"/>
      <c r="E18" s="114" t="s">
        <v>110</v>
      </c>
      <c r="F18" s="114"/>
      <c r="G18" s="115">
        <f>1121513520+1112641-17879680</f>
        <v>1104746481</v>
      </c>
      <c r="I18" s="207"/>
      <c r="M18" s="95"/>
      <c r="N18" s="95"/>
      <c r="O18" s="95"/>
      <c r="P18" s="92"/>
      <c r="Q18" s="103"/>
      <c r="R18" s="10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row>
    <row r="19" spans="1:65">
      <c r="A19" s="113">
        <v>2</v>
      </c>
      <c r="C19" s="105" t="s">
        <v>111</v>
      </c>
      <c r="D19" s="105"/>
      <c r="E19" s="114" t="s">
        <v>112</v>
      </c>
      <c r="F19" s="114"/>
      <c r="G19" s="115">
        <f>777598131+1112641-17879680+1414373</f>
        <v>762245465</v>
      </c>
      <c r="I19" s="207"/>
      <c r="M19" s="95"/>
      <c r="N19" s="95"/>
      <c r="O19" s="95"/>
      <c r="P19" s="92"/>
      <c r="Q19" s="103"/>
      <c r="R19" s="10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row>
    <row r="20" spans="1:65">
      <c r="A20" s="113"/>
      <c r="E20" s="114"/>
      <c r="F20" s="114"/>
      <c r="M20" s="95"/>
      <c r="N20" s="95"/>
      <c r="O20" s="95"/>
      <c r="P20" s="92"/>
      <c r="Q20" s="103"/>
      <c r="R20" s="10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row>
    <row r="21" spans="1:65">
      <c r="A21" s="113"/>
      <c r="C21" s="105" t="s">
        <v>113</v>
      </c>
      <c r="D21" s="105"/>
      <c r="E21" s="114"/>
      <c r="F21" s="114"/>
      <c r="G21" s="95"/>
      <c r="L21" s="95"/>
      <c r="M21" s="95"/>
      <c r="N21" s="95"/>
      <c r="O21" s="95"/>
      <c r="P21" s="103"/>
      <c r="Q21" s="103"/>
      <c r="R21" s="10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row>
    <row r="22" spans="1:65">
      <c r="A22" s="113">
        <v>3</v>
      </c>
      <c r="C22" s="105" t="s">
        <v>114</v>
      </c>
      <c r="D22" s="105"/>
      <c r="E22" s="114" t="s">
        <v>115</v>
      </c>
      <c r="F22" s="114"/>
      <c r="G22" s="115">
        <v>59802168.847826265</v>
      </c>
      <c r="M22" s="95"/>
      <c r="N22" s="95"/>
      <c r="O22" s="95"/>
      <c r="P22" s="103"/>
      <c r="Q22" s="103"/>
      <c r="R22" s="10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row>
    <row r="23" spans="1:65" ht="15.75">
      <c r="A23" s="113">
        <v>4</v>
      </c>
      <c r="C23" s="105" t="s">
        <v>116</v>
      </c>
      <c r="D23" s="105"/>
      <c r="E23" s="114" t="s">
        <v>117</v>
      </c>
      <c r="F23" s="114"/>
      <c r="G23" s="116">
        <f>IF(G22=0,0,G22/G18)</f>
        <v>5.4132029272176758E-2</v>
      </c>
      <c r="L23" s="117">
        <f>G23</f>
        <v>5.4132029272176758E-2</v>
      </c>
      <c r="M23" s="95"/>
      <c r="N23" s="118"/>
      <c r="O23" s="118"/>
      <c r="P23" s="119"/>
      <c r="Q23" s="120"/>
      <c r="R23" s="10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row>
    <row r="24" spans="1:65" ht="15.75">
      <c r="A24" s="113"/>
      <c r="C24" s="105"/>
      <c r="D24" s="105"/>
      <c r="E24" s="114"/>
      <c r="F24" s="114"/>
      <c r="G24" s="116"/>
      <c r="L24" s="117"/>
      <c r="M24" s="95"/>
      <c r="N24" s="118"/>
      <c r="O24" s="118"/>
      <c r="P24" s="119"/>
      <c r="Q24" s="120"/>
      <c r="R24" s="10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row>
    <row r="25" spans="1:65" ht="15.75">
      <c r="A25" s="121"/>
      <c r="B25" s="94"/>
      <c r="C25" s="105" t="s">
        <v>118</v>
      </c>
      <c r="D25" s="105"/>
      <c r="E25" s="122"/>
      <c r="F25" s="122"/>
      <c r="G25" s="95"/>
      <c r="H25" s="94"/>
      <c r="I25" s="94"/>
      <c r="J25" s="94"/>
      <c r="K25" s="94"/>
      <c r="L25" s="95"/>
      <c r="M25" s="95"/>
      <c r="N25" s="118"/>
      <c r="O25" s="118"/>
      <c r="P25" s="119"/>
      <c r="Q25" s="120"/>
      <c r="R25" s="10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row>
    <row r="26" spans="1:65" ht="15.75">
      <c r="A26" s="121" t="s">
        <v>119</v>
      </c>
      <c r="B26" s="94"/>
      <c r="C26" s="105" t="s">
        <v>120</v>
      </c>
      <c r="D26" s="105"/>
      <c r="E26" s="114" t="s">
        <v>121</v>
      </c>
      <c r="F26" s="114"/>
      <c r="G26" s="115">
        <v>3858719.2559721516</v>
      </c>
      <c r="H26" s="94"/>
      <c r="I26" s="94"/>
      <c r="J26" s="94"/>
      <c r="K26" s="94"/>
      <c r="L26" s="94"/>
      <c r="M26" s="95"/>
      <c r="N26" s="118"/>
      <c r="O26" s="118"/>
      <c r="P26" s="119"/>
      <c r="Q26" s="120"/>
      <c r="R26" s="10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row>
    <row r="27" spans="1:65" ht="15.75">
      <c r="A27" s="121" t="s">
        <v>122</v>
      </c>
      <c r="B27" s="94"/>
      <c r="C27" s="105" t="s">
        <v>123</v>
      </c>
      <c r="D27" s="105"/>
      <c r="E27" s="114" t="s">
        <v>124</v>
      </c>
      <c r="F27" s="114"/>
      <c r="G27" s="116">
        <f>IF(G26=0,0,G26/G18)</f>
        <v>3.4928549873988256E-3</v>
      </c>
      <c r="H27" s="94"/>
      <c r="I27" s="94"/>
      <c r="J27" s="94"/>
      <c r="K27" s="94"/>
      <c r="L27" s="117">
        <f>G27</f>
        <v>3.4928549873988256E-3</v>
      </c>
      <c r="M27" s="95"/>
      <c r="N27" s="118"/>
      <c r="O27" s="118"/>
      <c r="P27" s="119"/>
      <c r="Q27" s="120"/>
      <c r="R27" s="10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row>
    <row r="28" spans="1:65" ht="15.75">
      <c r="A28" s="113"/>
      <c r="C28" s="105"/>
      <c r="D28" s="105"/>
      <c r="E28" s="114"/>
      <c r="F28" s="114"/>
      <c r="G28" s="116"/>
      <c r="L28" s="117"/>
      <c r="M28" s="95"/>
      <c r="N28" s="118"/>
      <c r="O28" s="118"/>
      <c r="P28" s="119"/>
      <c r="Q28" s="120"/>
      <c r="R28" s="10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row>
    <row r="29" spans="1:65">
      <c r="A29" s="123"/>
      <c r="C29" s="105" t="s">
        <v>125</v>
      </c>
      <c r="D29" s="105"/>
      <c r="E29" s="122"/>
      <c r="F29" s="122"/>
      <c r="G29" s="95"/>
      <c r="L29" s="95"/>
      <c r="M29" s="95"/>
      <c r="N29" s="95"/>
      <c r="O29" s="95"/>
      <c r="P29" s="103"/>
      <c r="Q29" s="95"/>
      <c r="R29" s="10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row>
    <row r="30" spans="1:65" ht="15.75">
      <c r="A30" s="123" t="s">
        <v>126</v>
      </c>
      <c r="C30" s="105" t="s">
        <v>127</v>
      </c>
      <c r="D30" s="105"/>
      <c r="E30" s="114" t="s">
        <v>128</v>
      </c>
      <c r="F30" s="114"/>
      <c r="G30" s="115">
        <v>2650507.3164198012</v>
      </c>
      <c r="M30" s="95"/>
      <c r="N30" s="124"/>
      <c r="O30" s="124"/>
      <c r="P30" s="103"/>
      <c r="Q30" s="125"/>
      <c r="R30" s="10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row>
    <row r="31" spans="1:65" ht="15.75">
      <c r="A31" s="123" t="s">
        <v>129</v>
      </c>
      <c r="C31" s="105" t="s">
        <v>130</v>
      </c>
      <c r="D31" s="105"/>
      <c r="E31" s="114" t="s">
        <v>131</v>
      </c>
      <c r="F31" s="114"/>
      <c r="G31" s="116">
        <f>IF(G30=0,0,G30/G18)</f>
        <v>2.3991996009985945E-3</v>
      </c>
      <c r="L31" s="117">
        <f>G31</f>
        <v>2.3991996009985945E-3</v>
      </c>
      <c r="M31" s="95"/>
      <c r="N31" s="118"/>
      <c r="O31" s="118"/>
      <c r="P31" s="103"/>
      <c r="Q31" s="120"/>
      <c r="R31" s="10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row>
    <row r="32" spans="1:65">
      <c r="A32" s="123"/>
      <c r="C32" s="105"/>
      <c r="D32" s="105"/>
      <c r="E32" s="114"/>
      <c r="F32" s="114"/>
      <c r="G32" s="95"/>
      <c r="L32" s="95"/>
      <c r="M32" s="95"/>
      <c r="R32" s="10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row>
    <row r="33" spans="1:65" ht="15.75">
      <c r="A33" s="126" t="s">
        <v>132</v>
      </c>
      <c r="B33" s="127"/>
      <c r="C33" s="111" t="s">
        <v>133</v>
      </c>
      <c r="D33" s="111"/>
      <c r="E33" s="106" t="s">
        <v>134</v>
      </c>
      <c r="F33" s="106"/>
      <c r="G33" s="128"/>
      <c r="L33" s="129">
        <f>L23+L27+L31</f>
        <v>6.002408386057418E-2</v>
      </c>
      <c r="M33" s="95"/>
      <c r="R33" s="10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row>
    <row r="34" spans="1:65">
      <c r="A34" s="123"/>
      <c r="C34" s="105"/>
      <c r="D34" s="105"/>
      <c r="E34" s="114"/>
      <c r="F34" s="114"/>
      <c r="G34" s="95"/>
      <c r="L34" s="95"/>
      <c r="M34" s="95"/>
      <c r="N34" s="95"/>
      <c r="O34" s="95"/>
      <c r="P34" s="103"/>
      <c r="Q34" s="130"/>
      <c r="R34" s="10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row>
    <row r="35" spans="1:65">
      <c r="A35" s="121"/>
      <c r="B35" s="131"/>
      <c r="C35" s="95" t="s">
        <v>135</v>
      </c>
      <c r="D35" s="95"/>
      <c r="E35" s="114"/>
      <c r="F35" s="114"/>
      <c r="G35" s="95"/>
      <c r="L35" s="95"/>
      <c r="M35" s="132"/>
      <c r="N35" s="131"/>
      <c r="O35" s="131"/>
      <c r="R35" s="103" t="s">
        <v>97</v>
      </c>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row>
    <row r="36" spans="1:65">
      <c r="A36" s="123" t="s">
        <v>136</v>
      </c>
      <c r="B36" s="131"/>
      <c r="C36" s="95" t="s">
        <v>137</v>
      </c>
      <c r="D36" s="95"/>
      <c r="E36" s="114" t="s">
        <v>138</v>
      </c>
      <c r="F36" s="114"/>
      <c r="G36" s="115">
        <v>0</v>
      </c>
      <c r="L36" s="95"/>
      <c r="M36" s="132"/>
      <c r="N36" s="131"/>
      <c r="O36" s="131"/>
      <c r="R36" s="103"/>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row>
    <row r="37" spans="1:65" ht="15.75">
      <c r="A37" s="123" t="s">
        <v>139</v>
      </c>
      <c r="B37" s="131"/>
      <c r="C37" s="95" t="s">
        <v>140</v>
      </c>
      <c r="D37" s="95"/>
      <c r="E37" s="114" t="s">
        <v>141</v>
      </c>
      <c r="F37" s="114"/>
      <c r="G37" s="116">
        <f>G36/G19</f>
        <v>0</v>
      </c>
      <c r="L37" s="117">
        <f>G37</f>
        <v>0</v>
      </c>
      <c r="M37" s="132"/>
      <c r="N37" s="131"/>
      <c r="O37" s="131"/>
      <c r="P37" s="103"/>
      <c r="Q37" s="103"/>
      <c r="R37" s="103"/>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row>
    <row r="38" spans="1:65">
      <c r="A38" s="123"/>
      <c r="C38" s="95"/>
      <c r="D38" s="95"/>
      <c r="E38" s="114"/>
      <c r="F38" s="114"/>
      <c r="G38" s="95"/>
      <c r="L38" s="95"/>
      <c r="M38" s="95"/>
      <c r="P38" s="92"/>
      <c r="Q38" s="103"/>
      <c r="R38" s="10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row>
    <row r="39" spans="1:65">
      <c r="A39" s="123"/>
      <c r="C39" s="105" t="s">
        <v>142</v>
      </c>
      <c r="D39" s="105"/>
      <c r="E39" s="133"/>
      <c r="F39" s="133"/>
      <c r="M39" s="95"/>
      <c r="P39" s="103"/>
      <c r="Q39" s="103"/>
      <c r="R39" s="10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row>
    <row r="40" spans="1:65">
      <c r="A40" s="123" t="s">
        <v>143</v>
      </c>
      <c r="C40" s="105" t="s">
        <v>144</v>
      </c>
      <c r="D40" s="105"/>
      <c r="E40" s="114" t="s">
        <v>145</v>
      </c>
      <c r="F40" s="114"/>
      <c r="G40" s="115">
        <v>52933115.076951809</v>
      </c>
      <c r="L40" s="95"/>
      <c r="M40" s="95"/>
      <c r="P40" s="103"/>
      <c r="Q40" s="103"/>
      <c r="R40" s="10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row>
    <row r="41" spans="1:65" ht="15.75">
      <c r="A41" s="123" t="s">
        <v>146</v>
      </c>
      <c r="B41" s="131"/>
      <c r="C41" s="95" t="s">
        <v>147</v>
      </c>
      <c r="D41" s="95"/>
      <c r="E41" s="114" t="s">
        <v>148</v>
      </c>
      <c r="F41" s="114"/>
      <c r="G41" s="134">
        <f>G40/G19</f>
        <v>6.9443660221647635E-2</v>
      </c>
      <c r="L41" s="117">
        <f>G41</f>
        <v>6.9443660221647635E-2</v>
      </c>
      <c r="M41" s="95"/>
      <c r="Q41" s="135"/>
      <c r="R41" s="103"/>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row>
    <row r="42" spans="1:65">
      <c r="A42" s="123"/>
      <c r="C42" s="105"/>
      <c r="D42" s="105"/>
      <c r="E42" s="114"/>
      <c r="F42" s="114"/>
      <c r="G42" s="95"/>
      <c r="L42" s="95"/>
      <c r="M42" s="95"/>
      <c r="N42" s="133"/>
      <c r="O42" s="133"/>
      <c r="P42" s="103"/>
      <c r="Q42" s="103"/>
      <c r="R42" s="10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row>
    <row r="43" spans="1:65" ht="15.75">
      <c r="A43" s="126" t="s">
        <v>149</v>
      </c>
      <c r="B43" s="127"/>
      <c r="C43" s="111" t="s">
        <v>150</v>
      </c>
      <c r="D43" s="111"/>
      <c r="E43" s="106" t="s">
        <v>151</v>
      </c>
      <c r="F43" s="106"/>
      <c r="G43" s="128"/>
      <c r="L43" s="129">
        <f>L37+L41</f>
        <v>6.9443660221647635E-2</v>
      </c>
      <c r="M43" s="95"/>
      <c r="N43" s="133"/>
      <c r="O43" s="133"/>
      <c r="P43" s="103"/>
      <c r="Q43" s="103"/>
      <c r="R43" s="10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row>
    <row r="44" spans="1:65">
      <c r="M44" s="136"/>
      <c r="N44" s="136"/>
      <c r="O44" s="136"/>
      <c r="P44" s="103"/>
      <c r="Q44" s="103"/>
      <c r="R44" s="10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row>
    <row r="45" spans="1:65" ht="15.75">
      <c r="A45" s="137" t="s">
        <v>152</v>
      </c>
      <c r="B45" s="127"/>
      <c r="C45" s="128" t="s">
        <v>153</v>
      </c>
      <c r="D45" s="94"/>
      <c r="E45" s="114" t="s">
        <v>154</v>
      </c>
      <c r="G45" s="208">
        <v>1.3865414649646274E-3</v>
      </c>
      <c r="L45" s="139">
        <f>G45</f>
        <v>1.3865414649646274E-3</v>
      </c>
      <c r="M45" s="136"/>
      <c r="N45" s="136"/>
      <c r="O45" s="136"/>
      <c r="P45" s="103"/>
      <c r="Q45" s="103"/>
      <c r="R45" s="10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row>
    <row r="46" spans="1:65" ht="15.75">
      <c r="A46" s="127"/>
      <c r="B46" s="127"/>
      <c r="C46" s="140"/>
      <c r="M46" s="136"/>
      <c r="N46" s="136"/>
      <c r="O46" s="136"/>
      <c r="P46" s="103"/>
      <c r="Q46" s="103"/>
      <c r="R46" s="10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row>
    <row r="47" spans="1:65">
      <c r="M47" s="90"/>
      <c r="N47" s="90"/>
      <c r="O47" s="90"/>
      <c r="P47" s="104"/>
      <c r="Q47" s="104"/>
      <c r="R47" s="10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row>
    <row r="48" spans="1:65">
      <c r="M48" s="95"/>
      <c r="N48" s="95"/>
      <c r="O48" s="95"/>
      <c r="P48" s="103"/>
      <c r="Q48" s="92"/>
      <c r="R48" s="10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row>
    <row r="49" spans="1:65" ht="15.75">
      <c r="M49" s="95"/>
      <c r="N49" s="118"/>
      <c r="O49" s="118"/>
      <c r="P49" s="103"/>
      <c r="Q49" s="103"/>
      <c r="R49" s="103"/>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row>
    <row r="50" spans="1:65" ht="15.75">
      <c r="M50" s="95"/>
      <c r="N50" s="118"/>
      <c r="O50" s="118"/>
      <c r="P50" s="103"/>
      <c r="Q50" s="103"/>
      <c r="R50" s="103"/>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row>
    <row r="51" spans="1:65" ht="15.75">
      <c r="M51" s="95"/>
      <c r="N51" s="118"/>
      <c r="O51" s="118"/>
      <c r="P51" s="103"/>
      <c r="Q51" s="103"/>
      <c r="R51" s="103"/>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row>
    <row r="52" spans="1:65" ht="15.75">
      <c r="A52" s="121"/>
      <c r="B52" s="131"/>
      <c r="C52" s="141"/>
      <c r="D52" s="141"/>
      <c r="E52" s="122"/>
      <c r="F52" s="122"/>
      <c r="G52" s="95"/>
      <c r="H52" s="141"/>
      <c r="I52" s="141"/>
      <c r="J52" s="116"/>
      <c r="K52" s="141"/>
      <c r="L52" s="95"/>
      <c r="M52" s="95"/>
      <c r="N52" s="118"/>
      <c r="O52" s="118"/>
      <c r="P52" s="103"/>
      <c r="Q52" s="103"/>
      <c r="R52" s="103"/>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row>
    <row r="53" spans="1:65" ht="15.75">
      <c r="A53" s="121"/>
      <c r="B53" s="131"/>
      <c r="C53" s="141"/>
      <c r="D53" s="141"/>
      <c r="E53" s="122"/>
      <c r="F53" s="122"/>
      <c r="G53" s="95"/>
      <c r="H53" s="141"/>
      <c r="I53" s="141"/>
      <c r="J53" s="116"/>
      <c r="K53" s="141"/>
      <c r="L53" s="95"/>
      <c r="M53" s="95"/>
      <c r="N53" s="118"/>
      <c r="O53" s="118"/>
      <c r="P53" s="103"/>
      <c r="Q53" s="103"/>
      <c r="R53" s="103"/>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row>
    <row r="54" spans="1:65" ht="15.75">
      <c r="A54" s="142"/>
      <c r="B54" s="94"/>
      <c r="C54" s="121"/>
      <c r="D54" s="121"/>
      <c r="E54" s="122"/>
      <c r="F54" s="122"/>
      <c r="G54" s="95"/>
      <c r="H54" s="141"/>
      <c r="I54" s="141"/>
      <c r="J54" s="116"/>
      <c r="K54" s="141"/>
      <c r="M54" s="95"/>
      <c r="N54" s="143"/>
      <c r="O54" s="144"/>
      <c r="P54" s="145"/>
      <c r="Q54" s="103"/>
      <c r="R54" s="103"/>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row>
    <row r="55" spans="1:65" ht="15.75">
      <c r="A55" s="142"/>
      <c r="B55" s="94"/>
      <c r="C55" s="121"/>
      <c r="D55" s="121"/>
      <c r="E55" s="122"/>
      <c r="F55" s="122"/>
      <c r="G55" s="95"/>
      <c r="H55" s="141"/>
      <c r="I55" s="141"/>
      <c r="J55" s="116"/>
      <c r="K55" s="141"/>
      <c r="M55" s="95"/>
      <c r="N55" s="118"/>
      <c r="O55" s="118"/>
      <c r="P55" s="145"/>
      <c r="Q55" s="103"/>
      <c r="R55" s="103"/>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row>
    <row r="56" spans="1:65" ht="15.75">
      <c r="A56" s="146"/>
      <c r="B56" s="94"/>
      <c r="C56" s="121"/>
      <c r="D56" s="121"/>
      <c r="E56" s="122"/>
      <c r="F56" s="122"/>
      <c r="G56" s="95"/>
      <c r="H56" s="141"/>
      <c r="I56" s="141"/>
      <c r="J56" s="116"/>
      <c r="K56" s="141"/>
      <c r="M56" s="95"/>
      <c r="N56" s="118"/>
      <c r="O56" s="118"/>
      <c r="P56" s="145"/>
      <c r="Q56" s="103"/>
      <c r="R56" s="103"/>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row>
    <row r="57" spans="1:65">
      <c r="A57" s="97"/>
      <c r="C57" s="141"/>
      <c r="D57" s="141"/>
      <c r="E57" s="141"/>
      <c r="F57" s="141"/>
      <c r="G57" s="95"/>
      <c r="H57" s="141"/>
      <c r="I57" s="141"/>
      <c r="J57" s="141"/>
      <c r="K57" s="141"/>
      <c r="M57" s="95"/>
      <c r="N57" s="95"/>
      <c r="O57" s="95"/>
      <c r="P57" s="103"/>
      <c r="Q57" s="103"/>
      <c r="R57" s="103" t="s">
        <v>97</v>
      </c>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row>
    <row r="58" spans="1:65" ht="15.75">
      <c r="A58" s="83"/>
      <c r="N58" s="85"/>
      <c r="O58" s="86"/>
    </row>
    <row r="59" spans="1:65" ht="15.75">
      <c r="A59" s="83"/>
      <c r="N59" s="85"/>
      <c r="O59" s="86"/>
    </row>
    <row r="61" spans="1:65">
      <c r="A61" s="97"/>
      <c r="C61" s="141"/>
      <c r="D61" s="141"/>
      <c r="E61" s="141"/>
      <c r="F61" s="141"/>
      <c r="G61" s="95"/>
      <c r="H61" s="141"/>
      <c r="I61" s="141"/>
      <c r="J61" s="141"/>
      <c r="K61" s="141"/>
      <c r="M61" s="95"/>
      <c r="O61" s="86"/>
      <c r="P61" s="103"/>
      <c r="Q61" s="86" t="str">
        <f>N4</f>
        <v>Attachment GG - GRE</v>
      </c>
      <c r="R61" s="10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row>
    <row r="62" spans="1:65">
      <c r="A62" s="97"/>
      <c r="C62" s="105" t="str">
        <f>C5</f>
        <v>Formula Rate calculation</v>
      </c>
      <c r="D62" s="105"/>
      <c r="E62" s="141"/>
      <c r="F62" s="141"/>
      <c r="G62" s="141" t="str">
        <f>G5</f>
        <v xml:space="preserve">     Rate Formula Template</v>
      </c>
      <c r="H62" s="141"/>
      <c r="I62" s="141"/>
      <c r="J62" s="141"/>
      <c r="K62" s="141"/>
      <c r="M62" s="95"/>
      <c r="O62" s="147"/>
      <c r="P62" s="103"/>
      <c r="Q62" s="147" t="str">
        <f>N5</f>
        <v>For the 12 months ended 12/31/2017</v>
      </c>
      <c r="R62" s="10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row>
    <row r="63" spans="1:65">
      <c r="A63" s="97"/>
      <c r="C63" s="105"/>
      <c r="D63" s="105"/>
      <c r="E63" s="141"/>
      <c r="F63" s="141"/>
      <c r="G63" s="141" t="str">
        <f>G6</f>
        <v xml:space="preserve"> Utilizing Attachment O Data</v>
      </c>
      <c r="H63" s="141"/>
      <c r="I63" s="141"/>
      <c r="J63" s="141"/>
      <c r="K63" s="141"/>
      <c r="L63" s="95"/>
      <c r="M63" s="95"/>
      <c r="P63" s="103"/>
      <c r="R63" s="10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row>
    <row r="64" spans="1:65" ht="14.25" customHeight="1">
      <c r="A64" s="97"/>
      <c r="C64" s="141"/>
      <c r="D64" s="141"/>
      <c r="E64" s="141"/>
      <c r="F64" s="141"/>
      <c r="G64" s="141"/>
      <c r="H64" s="141"/>
      <c r="I64" s="141"/>
      <c r="J64" s="141"/>
      <c r="K64" s="141"/>
      <c r="M64" s="95"/>
      <c r="O64" s="141"/>
      <c r="P64" s="103"/>
      <c r="Q64" s="141" t="s">
        <v>155</v>
      </c>
      <c r="R64" s="10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row>
    <row r="65" spans="1:67">
      <c r="A65" s="97"/>
      <c r="E65" s="141"/>
      <c r="F65" s="141"/>
      <c r="G65" s="141" t="str">
        <f>G8</f>
        <v>Great River Energy</v>
      </c>
      <c r="H65" s="141"/>
      <c r="I65" s="141"/>
      <c r="J65" s="141"/>
      <c r="K65" s="141"/>
      <c r="L65" s="141"/>
      <c r="M65" s="95"/>
      <c r="N65" s="95"/>
      <c r="O65" s="95"/>
      <c r="P65" s="103"/>
      <c r="Q65" s="92"/>
      <c r="R65" s="10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row>
    <row r="66" spans="1:67">
      <c r="A66" s="97"/>
      <c r="E66" s="105"/>
      <c r="F66" s="105"/>
      <c r="G66" s="105"/>
      <c r="H66" s="105"/>
      <c r="I66" s="105"/>
      <c r="J66" s="105"/>
      <c r="K66" s="105"/>
      <c r="L66" s="105"/>
      <c r="M66" s="105"/>
      <c r="N66" s="105"/>
      <c r="O66" s="105"/>
      <c r="P66" s="103"/>
      <c r="Q66" s="92"/>
      <c r="R66" s="10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row>
    <row r="67" spans="1:67" ht="15.75">
      <c r="A67" s="97"/>
      <c r="C67" s="141"/>
      <c r="D67" s="141"/>
      <c r="E67" s="111" t="s">
        <v>156</v>
      </c>
      <c r="F67" s="111"/>
      <c r="H67" s="90"/>
      <c r="I67" s="90"/>
      <c r="J67" s="90"/>
      <c r="K67" s="90"/>
      <c r="L67" s="90"/>
      <c r="M67" s="95"/>
      <c r="N67" s="95"/>
      <c r="O67" s="95"/>
      <c r="P67" s="103"/>
      <c r="Q67" s="92"/>
      <c r="R67" s="10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row>
    <row r="68" spans="1:67" ht="15.75">
      <c r="A68" s="97"/>
      <c r="C68" s="141"/>
      <c r="D68" s="141"/>
      <c r="E68" s="111"/>
      <c r="F68" s="111"/>
      <c r="H68" s="90"/>
      <c r="I68" s="90"/>
      <c r="J68" s="90"/>
      <c r="K68" s="90"/>
      <c r="L68" s="90"/>
      <c r="M68" s="95"/>
      <c r="N68" s="95"/>
      <c r="O68" s="95"/>
      <c r="P68" s="103"/>
      <c r="Q68" s="92"/>
      <c r="R68" s="10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row>
    <row r="69" spans="1:67" ht="15.75">
      <c r="A69" s="97"/>
      <c r="C69" s="148">
        <v>-1</v>
      </c>
      <c r="D69" s="148">
        <v>-2</v>
      </c>
      <c r="E69" s="148">
        <v>-3</v>
      </c>
      <c r="F69" s="148">
        <v>-4</v>
      </c>
      <c r="G69" s="148">
        <v>-5</v>
      </c>
      <c r="H69" s="148">
        <v>-6</v>
      </c>
      <c r="I69" s="148">
        <v>-7</v>
      </c>
      <c r="J69" s="148">
        <v>-8</v>
      </c>
      <c r="K69" s="148" t="s">
        <v>157</v>
      </c>
      <c r="L69" s="148" t="s">
        <v>158</v>
      </c>
      <c r="M69" s="148">
        <v>-9</v>
      </c>
      <c r="N69" s="148">
        <v>-10</v>
      </c>
      <c r="O69" s="148" t="s">
        <v>159</v>
      </c>
      <c r="P69" s="148">
        <v>-11</v>
      </c>
      <c r="Q69" s="148">
        <v>-12</v>
      </c>
      <c r="R69" s="92"/>
      <c r="S69" s="103"/>
      <c r="T69" s="10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row>
    <row r="70" spans="1:67" ht="119.25" customHeight="1">
      <c r="A70" s="149" t="s">
        <v>4</v>
      </c>
      <c r="B70" s="150"/>
      <c r="C70" s="150" t="s">
        <v>11</v>
      </c>
      <c r="D70" s="151" t="s">
        <v>12</v>
      </c>
      <c r="E70" s="152" t="s">
        <v>160</v>
      </c>
      <c r="F70" s="152" t="s">
        <v>133</v>
      </c>
      <c r="G70" s="153" t="s">
        <v>161</v>
      </c>
      <c r="H70" s="152" t="s">
        <v>162</v>
      </c>
      <c r="I70" s="152" t="s">
        <v>150</v>
      </c>
      <c r="J70" s="153" t="s">
        <v>163</v>
      </c>
      <c r="K70" s="154" t="s">
        <v>153</v>
      </c>
      <c r="L70" s="153" t="s">
        <v>164</v>
      </c>
      <c r="M70" s="152" t="s">
        <v>165</v>
      </c>
      <c r="N70" s="154" t="s">
        <v>166</v>
      </c>
      <c r="O70" s="154" t="s">
        <v>167</v>
      </c>
      <c r="P70" s="155" t="s">
        <v>168</v>
      </c>
      <c r="Q70" s="154" t="s">
        <v>169</v>
      </c>
      <c r="R70" s="92"/>
      <c r="S70" s="103"/>
      <c r="T70" s="10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row>
    <row r="71" spans="1:67" s="166" customFormat="1" ht="48" customHeight="1">
      <c r="A71" s="156"/>
      <c r="B71" s="157"/>
      <c r="C71" s="157"/>
      <c r="D71" s="157"/>
      <c r="E71" s="158" t="s">
        <v>170</v>
      </c>
      <c r="F71" s="158" t="s">
        <v>171</v>
      </c>
      <c r="G71" s="159" t="s">
        <v>172</v>
      </c>
      <c r="H71" s="158" t="s">
        <v>173</v>
      </c>
      <c r="I71" s="158" t="s">
        <v>174</v>
      </c>
      <c r="J71" s="159" t="s">
        <v>175</v>
      </c>
      <c r="K71" s="160" t="s">
        <v>176</v>
      </c>
      <c r="L71" s="159" t="s">
        <v>177</v>
      </c>
      <c r="M71" s="158" t="s">
        <v>178</v>
      </c>
      <c r="N71" s="159" t="s">
        <v>179</v>
      </c>
      <c r="O71" s="159" t="s">
        <v>180</v>
      </c>
      <c r="P71" s="161" t="s">
        <v>181</v>
      </c>
      <c r="Q71" s="162" t="s">
        <v>182</v>
      </c>
      <c r="R71" s="163"/>
      <c r="S71" s="164"/>
      <c r="T71" s="163"/>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row>
    <row r="72" spans="1:67">
      <c r="A72" s="167"/>
      <c r="B72" s="90"/>
      <c r="C72" s="90"/>
      <c r="D72" s="90"/>
      <c r="E72" s="90"/>
      <c r="F72" s="90"/>
      <c r="G72" s="168"/>
      <c r="H72" s="90"/>
      <c r="I72" s="90"/>
      <c r="J72" s="168"/>
      <c r="K72" s="168"/>
      <c r="L72" s="168"/>
      <c r="M72" s="90"/>
      <c r="N72" s="168"/>
      <c r="O72" s="168"/>
      <c r="P72" s="95"/>
      <c r="Q72" s="169"/>
      <c r="R72" s="92"/>
      <c r="S72" s="103"/>
      <c r="T72" s="10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row>
    <row r="73" spans="1:67" ht="15.75">
      <c r="A73" s="170" t="s">
        <v>183</v>
      </c>
      <c r="C73" s="171" t="s">
        <v>13</v>
      </c>
      <c r="D73" s="172">
        <v>279</v>
      </c>
      <c r="E73" s="209">
        <v>15095072.159999998</v>
      </c>
      <c r="F73" s="117">
        <f>$L$33</f>
        <v>6.002408386057418E-2</v>
      </c>
      <c r="G73" s="174">
        <f>E73*F73</f>
        <v>906067.87721325853</v>
      </c>
      <c r="H73" s="209">
        <v>13214596.560000001</v>
      </c>
      <c r="I73" s="117">
        <f>$L$43</f>
        <v>6.9443660221647635E-2</v>
      </c>
      <c r="J73" s="175">
        <f>H73*I73</f>
        <v>917669.95347879373</v>
      </c>
      <c r="K73" s="176">
        <f>G$45</f>
        <v>1.3865414649646274E-3</v>
      </c>
      <c r="L73" s="177">
        <f>K73*H73</f>
        <v>18322.586073218925</v>
      </c>
      <c r="M73" s="173">
        <v>392155.3199999996</v>
      </c>
      <c r="N73" s="177">
        <f>G73+J73+L73+M73</f>
        <v>2234215.7367652711</v>
      </c>
      <c r="O73" s="177">
        <f>+N73-L73</f>
        <v>2215893.1506920522</v>
      </c>
      <c r="P73" s="178">
        <f>-142356.8505598</f>
        <v>-142356.85055979999</v>
      </c>
      <c r="Q73" s="179">
        <f>N73+P73</f>
        <v>2091858.8862054711</v>
      </c>
      <c r="R73" s="180"/>
      <c r="S73" s="207"/>
      <c r="T73" s="207"/>
      <c r="U73" s="180"/>
      <c r="V73" s="180"/>
      <c r="W73" s="180"/>
    </row>
    <row r="74" spans="1:67" ht="30.75">
      <c r="A74" s="170" t="s">
        <v>184</v>
      </c>
      <c r="C74" s="181" t="s">
        <v>14</v>
      </c>
      <c r="D74" s="172">
        <v>286</v>
      </c>
      <c r="E74" s="209">
        <v>156199438.07999998</v>
      </c>
      <c r="F74" s="117">
        <f>$L$33</f>
        <v>6.002408386057418E-2</v>
      </c>
      <c r="G74" s="174">
        <f>E74*F74</f>
        <v>9375728.1702884827</v>
      </c>
      <c r="H74" s="209">
        <v>143803139.31</v>
      </c>
      <c r="I74" s="117">
        <f>$L$43</f>
        <v>6.9443660221647635E-2</v>
      </c>
      <c r="J74" s="175">
        <f>H74*I74</f>
        <v>9986216.3450499009</v>
      </c>
      <c r="K74" s="176">
        <f>G$45</f>
        <v>1.3865414649646274E-3</v>
      </c>
      <c r="L74" s="177">
        <f>K74*H74</f>
        <v>199389.0154453998</v>
      </c>
      <c r="M74" s="173">
        <v>4211817.8400000036</v>
      </c>
      <c r="N74" s="177">
        <f>G74+J74+L74+M74</f>
        <v>23773151.370783787</v>
      </c>
      <c r="O74" s="177">
        <f>+N74-L74</f>
        <v>23573762.355338387</v>
      </c>
      <c r="P74" s="178">
        <f>-2498211.80421975</f>
        <v>-2498211.8042197502</v>
      </c>
      <c r="Q74" s="179">
        <f>N74+P74</f>
        <v>21274939.566564038</v>
      </c>
      <c r="R74" s="180"/>
      <c r="S74" s="207"/>
      <c r="T74" s="207"/>
      <c r="U74" s="180"/>
      <c r="V74" s="180"/>
      <c r="W74" s="180"/>
    </row>
    <row r="75" spans="1:67" ht="15.75">
      <c r="A75" s="170" t="s">
        <v>185</v>
      </c>
      <c r="C75" s="171" t="s">
        <v>15</v>
      </c>
      <c r="D75" s="172">
        <v>1022</v>
      </c>
      <c r="E75" s="209">
        <v>6818430.4200000009</v>
      </c>
      <c r="F75" s="117">
        <f>$L$33</f>
        <v>6.002408386057418E-2</v>
      </c>
      <c r="G75" s="174">
        <f>E75*F75</f>
        <v>409270.03932757006</v>
      </c>
      <c r="H75" s="209">
        <v>5431395.3599999994</v>
      </c>
      <c r="I75" s="117">
        <f>$L$43</f>
        <v>6.9443660221647635E-2</v>
      </c>
      <c r="J75" s="175">
        <f>H75*I75</f>
        <v>377175.97390927351</v>
      </c>
      <c r="K75" s="176"/>
      <c r="L75" s="177">
        <f>K75*H75</f>
        <v>0</v>
      </c>
      <c r="M75" s="173">
        <v>181461.84000000078</v>
      </c>
      <c r="N75" s="177">
        <f>G75+J75+L75+M75</f>
        <v>967907.8532368443</v>
      </c>
      <c r="O75" s="177">
        <f>+N75-L75</f>
        <v>967907.8532368443</v>
      </c>
      <c r="P75" s="178">
        <f>-20622.1718704199</f>
        <v>-20622.171870419901</v>
      </c>
      <c r="Q75" s="179">
        <f>N75+P75</f>
        <v>947285.68136642443</v>
      </c>
      <c r="R75" s="180"/>
      <c r="S75" s="207"/>
      <c r="T75" s="207"/>
      <c r="U75" s="180"/>
      <c r="V75" s="180"/>
      <c r="W75" s="180"/>
    </row>
    <row r="76" spans="1:67" ht="15.75">
      <c r="A76" s="170" t="s">
        <v>186</v>
      </c>
      <c r="C76" s="171" t="s">
        <v>16</v>
      </c>
      <c r="D76" s="172">
        <v>1471</v>
      </c>
      <c r="E76" s="209">
        <v>37830.280000000013</v>
      </c>
      <c r="F76" s="117">
        <f t="shared" ref="F76:F84" si="0">$L$33</f>
        <v>6.002408386057418E-2</v>
      </c>
      <c r="G76" s="174">
        <f t="shared" ref="G76:G84" si="1">E76*F76</f>
        <v>2270.727899189003</v>
      </c>
      <c r="H76" s="209">
        <v>28284.91</v>
      </c>
      <c r="I76" s="117">
        <f t="shared" ref="I76:I84" si="2">$L$43</f>
        <v>6.9443660221647635E-2</v>
      </c>
      <c r="J76" s="175">
        <f t="shared" ref="J76:J84" si="3">H76*I76</f>
        <v>1964.2076794398833</v>
      </c>
      <c r="K76" s="176"/>
      <c r="L76" s="177">
        <f t="shared" ref="L76:L84" si="4">K76*H76</f>
        <v>0</v>
      </c>
      <c r="M76" s="173">
        <v>1050.9599999999991</v>
      </c>
      <c r="N76" s="177">
        <f t="shared" ref="N76:N84" si="5">G76+J76+L76+M76</f>
        <v>5285.8955786288852</v>
      </c>
      <c r="O76" s="177">
        <f t="shared" ref="O76:O84" si="6">+N76-L76</f>
        <v>5285.8955786288852</v>
      </c>
      <c r="P76" s="178">
        <f>-296.271323378196</f>
        <v>-296.27132337819597</v>
      </c>
      <c r="Q76" s="179">
        <f t="shared" ref="Q76:Q84" si="7">N76+P76</f>
        <v>4989.6242552506892</v>
      </c>
      <c r="R76" s="180"/>
      <c r="S76" s="207"/>
      <c r="T76" s="207"/>
      <c r="U76" s="180"/>
      <c r="V76" s="180"/>
      <c r="W76" s="180"/>
    </row>
    <row r="77" spans="1:67" ht="15.75">
      <c r="A77" s="170" t="s">
        <v>187</v>
      </c>
      <c r="C77" s="171" t="s">
        <v>17</v>
      </c>
      <c r="D77" s="172">
        <v>1472</v>
      </c>
      <c r="E77" s="209">
        <v>41615.020000000004</v>
      </c>
      <c r="F77" s="117">
        <f t="shared" si="0"/>
        <v>6.002408386057418E-2</v>
      </c>
      <c r="G77" s="174">
        <f t="shared" si="1"/>
        <v>2497.9034503394719</v>
      </c>
      <c r="H77" s="209">
        <v>31114.859999999993</v>
      </c>
      <c r="I77" s="117">
        <f t="shared" si="2"/>
        <v>6.9443660221647635E-2</v>
      </c>
      <c r="J77" s="175">
        <f t="shared" si="3"/>
        <v>2160.7297656841347</v>
      </c>
      <c r="K77" s="176"/>
      <c r="L77" s="177">
        <f t="shared" si="4"/>
        <v>0</v>
      </c>
      <c r="M77" s="173">
        <v>1156.0800000000017</v>
      </c>
      <c r="N77" s="177">
        <f t="shared" si="5"/>
        <v>5814.7132160236088</v>
      </c>
      <c r="O77" s="177">
        <f t="shared" si="6"/>
        <v>5814.7132160236088</v>
      </c>
      <c r="P77" s="178">
        <f>-325.939430029484</f>
        <v>-325.93943002948401</v>
      </c>
      <c r="Q77" s="179">
        <f t="shared" si="7"/>
        <v>5488.7737859941244</v>
      </c>
      <c r="R77" s="180"/>
      <c r="S77" s="207"/>
      <c r="T77" s="207"/>
      <c r="U77" s="180"/>
      <c r="V77" s="180"/>
      <c r="W77" s="180"/>
    </row>
    <row r="78" spans="1:67" ht="15.75">
      <c r="A78" s="170" t="s">
        <v>188</v>
      </c>
      <c r="C78" s="183" t="s">
        <v>18</v>
      </c>
      <c r="D78" s="172">
        <v>1542</v>
      </c>
      <c r="E78" s="209">
        <v>88941.59</v>
      </c>
      <c r="F78" s="117">
        <f t="shared" si="0"/>
        <v>6.002408386057418E-2</v>
      </c>
      <c r="G78" s="174">
        <f t="shared" si="1"/>
        <v>5338.6374568528054</v>
      </c>
      <c r="H78" s="209">
        <v>70000.240000000005</v>
      </c>
      <c r="I78" s="117">
        <f t="shared" si="2"/>
        <v>6.9443660221647635E-2</v>
      </c>
      <c r="J78" s="175">
        <f t="shared" si="3"/>
        <v>4861.0728819937876</v>
      </c>
      <c r="K78" s="176"/>
      <c r="L78" s="177">
        <f t="shared" si="4"/>
        <v>0</v>
      </c>
      <c r="M78" s="173">
        <v>2470.679999999993</v>
      </c>
      <c r="N78" s="177">
        <f t="shared" si="5"/>
        <v>12670.390338846586</v>
      </c>
      <c r="O78" s="177">
        <f t="shared" si="6"/>
        <v>12670.390338846586</v>
      </c>
      <c r="P78" s="178">
        <f>-700.807723387447</f>
        <v>-700.80772338744703</v>
      </c>
      <c r="Q78" s="179">
        <f t="shared" si="7"/>
        <v>11969.58261545914</v>
      </c>
      <c r="R78" s="180"/>
      <c r="S78" s="207"/>
      <c r="T78" s="207"/>
      <c r="U78" s="180"/>
      <c r="V78" s="180"/>
      <c r="W78" s="180"/>
    </row>
    <row r="79" spans="1:67" ht="15.75">
      <c r="A79" s="170" t="s">
        <v>189</v>
      </c>
      <c r="C79" s="184" t="s">
        <v>19</v>
      </c>
      <c r="D79" s="172">
        <v>2097</v>
      </c>
      <c r="E79" s="209">
        <v>2057111</v>
      </c>
      <c r="F79" s="117">
        <f t="shared" si="0"/>
        <v>6.002408386057418E-2</v>
      </c>
      <c r="G79" s="174">
        <f t="shared" si="1"/>
        <v>123476.20317450962</v>
      </c>
      <c r="H79" s="209">
        <v>1117581.29</v>
      </c>
      <c r="I79" s="117">
        <f t="shared" si="2"/>
        <v>6.9443660221647635E-2</v>
      </c>
      <c r="J79" s="175">
        <f t="shared" si="3"/>
        <v>77608.93537283066</v>
      </c>
      <c r="K79" s="176"/>
      <c r="L79" s="177">
        <f t="shared" si="4"/>
        <v>0</v>
      </c>
      <c r="M79" s="173">
        <v>117533.88000000012</v>
      </c>
      <c r="N79" s="177">
        <f t="shared" si="5"/>
        <v>318619.01854734041</v>
      </c>
      <c r="O79" s="177">
        <f t="shared" si="6"/>
        <v>318619.01854734041</v>
      </c>
      <c r="P79" s="178">
        <f>-51190.6497536501</f>
        <v>-51190.649753650097</v>
      </c>
      <c r="Q79" s="179">
        <f t="shared" si="7"/>
        <v>267428.36879369034</v>
      </c>
      <c r="R79" s="180"/>
      <c r="S79" s="207"/>
      <c r="T79" s="207"/>
      <c r="U79" s="180"/>
      <c r="V79" s="180"/>
      <c r="W79" s="180"/>
    </row>
    <row r="80" spans="1:67" ht="30.75">
      <c r="A80" s="170" t="s">
        <v>190</v>
      </c>
      <c r="C80" s="181" t="s">
        <v>20</v>
      </c>
      <c r="D80" s="172">
        <v>2562</v>
      </c>
      <c r="E80" s="209">
        <v>4890470.1199999992</v>
      </c>
      <c r="F80" s="117">
        <f t="shared" si="0"/>
        <v>6.002408386057418E-2</v>
      </c>
      <c r="G80" s="174">
        <f t="shared" si="1"/>
        <v>293545.98860051221</v>
      </c>
      <c r="H80" s="209">
        <v>4035845.2800000003</v>
      </c>
      <c r="I80" s="117">
        <f t="shared" si="2"/>
        <v>6.9443660221647635E-2</v>
      </c>
      <c r="J80" s="175">
        <f t="shared" si="3"/>
        <v>280263.8683314604</v>
      </c>
      <c r="K80" s="176"/>
      <c r="L80" s="177">
        <f t="shared" si="4"/>
        <v>0</v>
      </c>
      <c r="M80" s="173">
        <v>135847.67999999947</v>
      </c>
      <c r="N80" s="177">
        <f t="shared" si="5"/>
        <v>709657.53693197202</v>
      </c>
      <c r="O80" s="177">
        <f t="shared" si="6"/>
        <v>709657.53693197202</v>
      </c>
      <c r="P80" s="178">
        <f>-37491.0162129576</f>
        <v>-37491.016212957598</v>
      </c>
      <c r="Q80" s="179">
        <f t="shared" si="7"/>
        <v>672166.52071901446</v>
      </c>
      <c r="R80" s="180"/>
      <c r="S80" s="207"/>
      <c r="T80" s="207"/>
      <c r="U80" s="180"/>
      <c r="V80" s="180"/>
      <c r="W80" s="180"/>
    </row>
    <row r="81" spans="1:23" ht="15.75">
      <c r="A81" s="170" t="s">
        <v>191</v>
      </c>
      <c r="C81" s="181" t="s">
        <v>21</v>
      </c>
      <c r="D81" s="172">
        <v>2634</v>
      </c>
      <c r="E81" s="209">
        <v>17218627</v>
      </c>
      <c r="F81" s="117">
        <f t="shared" si="0"/>
        <v>6.002408386057418E-2</v>
      </c>
      <c r="G81" s="174">
        <f t="shared" si="1"/>
        <v>1033532.3110119468</v>
      </c>
      <c r="H81" s="209">
        <v>16241765.300000001</v>
      </c>
      <c r="I81" s="117">
        <f t="shared" si="2"/>
        <v>6.9443660221647635E-2</v>
      </c>
      <c r="J81" s="175">
        <f t="shared" si="3"/>
        <v>1127887.6308929469</v>
      </c>
      <c r="K81" s="176"/>
      <c r="L81" s="177">
        <f t="shared" si="4"/>
        <v>0</v>
      </c>
      <c r="M81" s="173">
        <v>469831.6799999997</v>
      </c>
      <c r="N81" s="177">
        <f t="shared" si="5"/>
        <v>2631251.6219048933</v>
      </c>
      <c r="O81" s="177">
        <f t="shared" si="6"/>
        <v>2631251.6219048933</v>
      </c>
      <c r="P81" s="178">
        <f>-481663.068683258</f>
        <v>-481663.06868325802</v>
      </c>
      <c r="Q81" s="179">
        <f t="shared" si="7"/>
        <v>2149588.5532216355</v>
      </c>
      <c r="R81" s="180"/>
      <c r="S81" s="207"/>
      <c r="T81" s="207"/>
      <c r="U81" s="180"/>
      <c r="V81" s="180"/>
      <c r="W81" s="180"/>
    </row>
    <row r="82" spans="1:23" ht="15.75">
      <c r="A82" s="170" t="s">
        <v>192</v>
      </c>
      <c r="C82" s="171" t="s">
        <v>22</v>
      </c>
      <c r="D82" s="172">
        <v>3104</v>
      </c>
      <c r="E82" s="209">
        <v>0</v>
      </c>
      <c r="F82" s="117">
        <f t="shared" si="0"/>
        <v>6.002408386057418E-2</v>
      </c>
      <c r="G82" s="174">
        <f t="shared" si="1"/>
        <v>0</v>
      </c>
      <c r="H82" s="209">
        <v>0</v>
      </c>
      <c r="I82" s="117">
        <f t="shared" si="2"/>
        <v>6.9443660221647635E-2</v>
      </c>
      <c r="J82" s="175">
        <f t="shared" si="3"/>
        <v>0</v>
      </c>
      <c r="K82" s="176"/>
      <c r="L82" s="177">
        <f t="shared" si="4"/>
        <v>0</v>
      </c>
      <c r="M82" s="173">
        <v>0</v>
      </c>
      <c r="N82" s="177">
        <f t="shared" si="5"/>
        <v>0</v>
      </c>
      <c r="O82" s="177">
        <f t="shared" si="6"/>
        <v>0</v>
      </c>
      <c r="P82" s="178">
        <v>237.37759206617699</v>
      </c>
      <c r="Q82" s="179">
        <f t="shared" si="7"/>
        <v>237.37759206617699</v>
      </c>
      <c r="R82" s="180"/>
      <c r="S82" s="207"/>
      <c r="T82" s="207"/>
      <c r="U82" s="180"/>
      <c r="V82" s="180"/>
      <c r="W82" s="180"/>
    </row>
    <row r="83" spans="1:23" ht="15.75">
      <c r="A83" s="170" t="s">
        <v>193</v>
      </c>
      <c r="C83" s="171" t="s">
        <v>23</v>
      </c>
      <c r="D83" s="172">
        <v>3105</v>
      </c>
      <c r="E83" s="209">
        <v>79583.810000000027</v>
      </c>
      <c r="F83" s="117">
        <f t="shared" si="0"/>
        <v>6.002408386057418E-2</v>
      </c>
      <c r="G83" s="174">
        <f t="shared" si="1"/>
        <v>4776.9452853840039</v>
      </c>
      <c r="H83" s="209">
        <v>70338.78</v>
      </c>
      <c r="I83" s="117">
        <f t="shared" si="2"/>
        <v>6.9443660221647635E-2</v>
      </c>
      <c r="J83" s="175">
        <f t="shared" si="3"/>
        <v>4884.582338725224</v>
      </c>
      <c r="K83" s="176"/>
      <c r="L83" s="177">
        <f t="shared" si="4"/>
        <v>0</v>
      </c>
      <c r="M83" s="173">
        <v>2401.4400000000096</v>
      </c>
      <c r="N83" s="177">
        <f t="shared" si="5"/>
        <v>12062.967624109238</v>
      </c>
      <c r="O83" s="177">
        <f t="shared" si="6"/>
        <v>12062.967624109238</v>
      </c>
      <c r="P83" s="178">
        <f>-641.578870940348</f>
        <v>-641.578870940348</v>
      </c>
      <c r="Q83" s="179">
        <f t="shared" si="7"/>
        <v>11421.388753168891</v>
      </c>
      <c r="R83" s="180"/>
      <c r="S83" s="207"/>
      <c r="T83" s="207"/>
      <c r="U83" s="180"/>
      <c r="V83" s="180"/>
      <c r="W83" s="180"/>
    </row>
    <row r="84" spans="1:23" ht="15.75">
      <c r="A84" s="210" t="s">
        <v>220</v>
      </c>
      <c r="C84" s="84" t="s">
        <v>24</v>
      </c>
      <c r="D84" s="172">
        <v>3106</v>
      </c>
      <c r="E84" s="209">
        <v>0</v>
      </c>
      <c r="F84" s="117">
        <f t="shared" si="0"/>
        <v>6.002408386057418E-2</v>
      </c>
      <c r="G84" s="174">
        <f t="shared" si="1"/>
        <v>0</v>
      </c>
      <c r="H84" s="209">
        <v>0</v>
      </c>
      <c r="I84" s="117">
        <f t="shared" si="2"/>
        <v>6.9443660221647635E-2</v>
      </c>
      <c r="J84" s="175">
        <f t="shared" si="3"/>
        <v>0</v>
      </c>
      <c r="K84" s="211"/>
      <c r="L84" s="177">
        <f t="shared" si="4"/>
        <v>0</v>
      </c>
      <c r="M84" s="173">
        <v>0</v>
      </c>
      <c r="N84" s="177">
        <f t="shared" si="5"/>
        <v>0</v>
      </c>
      <c r="O84" s="177">
        <f t="shared" si="6"/>
        <v>0</v>
      </c>
      <c r="P84" s="182">
        <f>-226.16901180784</f>
        <v>-226.16901180784001</v>
      </c>
      <c r="Q84" s="179">
        <f t="shared" si="7"/>
        <v>-226.16901180784001</v>
      </c>
      <c r="R84" s="180"/>
      <c r="S84" s="207"/>
      <c r="T84" s="207"/>
      <c r="U84" s="180"/>
      <c r="V84" s="180"/>
      <c r="W84" s="180"/>
    </row>
    <row r="85" spans="1:23">
      <c r="A85" s="170"/>
      <c r="C85" s="180"/>
      <c r="D85" s="180"/>
      <c r="E85" s="180"/>
      <c r="F85" s="180"/>
      <c r="G85" s="187"/>
      <c r="H85" s="180"/>
      <c r="I85" s="180"/>
      <c r="J85" s="186"/>
      <c r="K85" s="185"/>
      <c r="L85" s="188"/>
      <c r="M85" s="189"/>
      <c r="N85" s="186"/>
      <c r="O85" s="188"/>
      <c r="P85" s="189"/>
      <c r="Q85" s="186"/>
      <c r="R85" s="180"/>
      <c r="S85" s="207"/>
      <c r="T85" s="207"/>
      <c r="U85" s="180"/>
      <c r="V85" s="180"/>
      <c r="W85" s="180"/>
    </row>
    <row r="86" spans="1:23">
      <c r="A86" s="170"/>
      <c r="C86" s="180"/>
      <c r="D86" s="180"/>
      <c r="E86" s="180"/>
      <c r="F86" s="180"/>
      <c r="G86" s="187"/>
      <c r="H86" s="180"/>
      <c r="I86" s="180"/>
      <c r="J86" s="186"/>
      <c r="K86" s="185"/>
      <c r="L86" s="188"/>
      <c r="M86" s="189"/>
      <c r="N86" s="186"/>
      <c r="O86" s="188"/>
      <c r="P86" s="189"/>
      <c r="Q86" s="186"/>
      <c r="R86" s="180"/>
      <c r="S86" s="207"/>
      <c r="T86" s="207"/>
      <c r="U86" s="180"/>
      <c r="V86" s="180"/>
      <c r="W86" s="180"/>
    </row>
    <row r="87" spans="1:23">
      <c r="A87" s="170"/>
      <c r="C87" s="180"/>
      <c r="D87" s="180"/>
      <c r="E87" s="180"/>
      <c r="F87" s="180"/>
      <c r="G87" s="187"/>
      <c r="H87" s="180"/>
      <c r="I87" s="180"/>
      <c r="J87" s="186"/>
      <c r="K87" s="185"/>
      <c r="L87" s="188"/>
      <c r="M87" s="189"/>
      <c r="N87" s="186"/>
      <c r="O87" s="188"/>
      <c r="P87" s="189"/>
      <c r="Q87" s="186"/>
      <c r="R87" s="180"/>
      <c r="S87" s="207"/>
      <c r="T87" s="207"/>
      <c r="U87" s="180"/>
      <c r="V87" s="180"/>
      <c r="W87" s="180"/>
    </row>
    <row r="88" spans="1:23">
      <c r="A88" s="170"/>
      <c r="C88" s="180"/>
      <c r="D88" s="180"/>
      <c r="E88" s="180"/>
      <c r="F88" s="180"/>
      <c r="G88" s="187"/>
      <c r="H88" s="180"/>
      <c r="I88" s="180"/>
      <c r="J88" s="186"/>
      <c r="K88" s="185"/>
      <c r="L88" s="188"/>
      <c r="M88" s="189"/>
      <c r="N88" s="186"/>
      <c r="O88" s="188"/>
      <c r="P88" s="189"/>
      <c r="Q88" s="186"/>
      <c r="R88" s="180"/>
      <c r="S88" s="207"/>
      <c r="T88" s="207"/>
      <c r="U88" s="180"/>
      <c r="V88" s="180"/>
      <c r="W88" s="180"/>
    </row>
    <row r="89" spans="1:23">
      <c r="A89" s="170"/>
      <c r="C89" s="180"/>
      <c r="D89" s="180"/>
      <c r="E89" s="180"/>
      <c r="F89" s="180"/>
      <c r="G89" s="187"/>
      <c r="H89" s="180"/>
      <c r="I89" s="180"/>
      <c r="J89" s="186"/>
      <c r="K89" s="185"/>
      <c r="L89" s="188"/>
      <c r="M89" s="189"/>
      <c r="N89" s="186"/>
      <c r="O89" s="188"/>
      <c r="P89" s="189"/>
      <c r="Q89" s="186"/>
      <c r="R89" s="180"/>
      <c r="S89" s="207"/>
      <c r="T89" s="207"/>
      <c r="U89" s="180"/>
      <c r="V89" s="180"/>
      <c r="W89" s="180"/>
    </row>
    <row r="90" spans="1:23">
      <c r="A90" s="170"/>
      <c r="C90" s="180"/>
      <c r="D90" s="180"/>
      <c r="E90" s="180"/>
      <c r="F90" s="180"/>
      <c r="G90" s="187"/>
      <c r="H90" s="180"/>
      <c r="I90" s="180"/>
      <c r="J90" s="186"/>
      <c r="K90" s="185"/>
      <c r="L90" s="188"/>
      <c r="M90" s="189"/>
      <c r="N90" s="186"/>
      <c r="O90" s="188"/>
      <c r="P90" s="189"/>
      <c r="Q90" s="186"/>
      <c r="R90" s="180"/>
      <c r="S90" s="207"/>
      <c r="T90" s="207"/>
      <c r="U90" s="180"/>
      <c r="V90" s="180"/>
      <c r="W90" s="180"/>
    </row>
    <row r="91" spans="1:23">
      <c r="A91" s="170"/>
      <c r="C91" s="180"/>
      <c r="D91" s="180"/>
      <c r="E91" s="180"/>
      <c r="F91" s="180"/>
      <c r="G91" s="187"/>
      <c r="H91" s="180"/>
      <c r="I91" s="180"/>
      <c r="J91" s="186"/>
      <c r="K91" s="185"/>
      <c r="L91" s="188"/>
      <c r="M91" s="189"/>
      <c r="N91" s="186"/>
      <c r="O91" s="188"/>
      <c r="P91" s="189"/>
      <c r="Q91" s="186"/>
      <c r="R91" s="180"/>
      <c r="S91" s="207"/>
      <c r="T91" s="207"/>
      <c r="U91" s="180"/>
      <c r="V91" s="180"/>
      <c r="W91" s="180"/>
    </row>
    <row r="92" spans="1:23">
      <c r="A92" s="190"/>
      <c r="B92" s="191"/>
      <c r="C92" s="192"/>
      <c r="D92" s="192"/>
      <c r="E92" s="192"/>
      <c r="F92" s="192"/>
      <c r="G92" s="193"/>
      <c r="H92" s="192"/>
      <c r="I92" s="192"/>
      <c r="J92" s="194"/>
      <c r="K92" s="195"/>
      <c r="L92" s="196"/>
      <c r="M92" s="197"/>
      <c r="N92" s="194"/>
      <c r="O92" s="196"/>
      <c r="P92" s="197"/>
      <c r="Q92" s="194"/>
      <c r="R92" s="180"/>
      <c r="S92" s="207"/>
      <c r="T92" s="207"/>
      <c r="U92" s="180"/>
      <c r="V92" s="180"/>
      <c r="W92" s="180"/>
    </row>
    <row r="93" spans="1:23">
      <c r="A93" s="123" t="s">
        <v>195</v>
      </c>
      <c r="B93" s="131"/>
      <c r="C93" s="105" t="s">
        <v>196</v>
      </c>
      <c r="D93" s="105"/>
      <c r="E93" s="122"/>
      <c r="F93" s="122"/>
      <c r="G93" s="95"/>
      <c r="H93" s="95"/>
      <c r="I93" s="95"/>
      <c r="J93" s="95"/>
      <c r="K93" s="95"/>
      <c r="L93" s="198">
        <f>SUM(L73:L92)</f>
        <v>217711.60151861873</v>
      </c>
      <c r="M93" s="95"/>
      <c r="N93" s="199">
        <f>SUM(N73:N92)</f>
        <v>30670637.104927719</v>
      </c>
      <c r="O93" s="199">
        <f>SUM(O73:O92)</f>
        <v>30452925.503409103</v>
      </c>
      <c r="P93" s="199">
        <f>SUM(P73:P92)</f>
        <v>-3233488.9500673129</v>
      </c>
      <c r="Q93" s="199">
        <f>SUM(Q73:Q92)</f>
        <v>27437148.1548604</v>
      </c>
      <c r="R93" s="180"/>
      <c r="S93" s="207"/>
      <c r="T93" s="207"/>
      <c r="U93" s="180"/>
      <c r="V93" s="180"/>
      <c r="W93" s="180"/>
    </row>
    <row r="94" spans="1:23">
      <c r="A94" s="180"/>
      <c r="B94" s="180"/>
      <c r="C94" s="180"/>
      <c r="D94" s="180"/>
      <c r="E94" s="180"/>
      <c r="F94" s="180"/>
      <c r="G94" s="180"/>
      <c r="H94" s="180"/>
      <c r="I94" s="180"/>
      <c r="J94" s="180"/>
      <c r="K94" s="180"/>
      <c r="L94" s="180"/>
      <c r="M94" s="180"/>
      <c r="N94" s="180"/>
      <c r="O94" s="180"/>
      <c r="P94" s="180"/>
      <c r="Q94" s="180"/>
      <c r="R94" s="180"/>
      <c r="S94" s="180"/>
      <c r="T94" s="180"/>
      <c r="U94" s="180"/>
      <c r="V94" s="180"/>
      <c r="W94" s="180"/>
    </row>
    <row r="95" spans="1:23">
      <c r="A95" s="200">
        <v>3</v>
      </c>
      <c r="B95" s="141"/>
      <c r="C95" s="141" t="s">
        <v>221</v>
      </c>
      <c r="D95" s="180"/>
      <c r="E95" s="180"/>
      <c r="F95" s="180"/>
      <c r="G95" s="180"/>
      <c r="H95" s="180"/>
      <c r="I95" s="180"/>
      <c r="J95" s="180"/>
      <c r="K95" s="180"/>
      <c r="L95" s="180"/>
      <c r="M95" s="180"/>
      <c r="N95" s="198"/>
      <c r="O95" s="198">
        <f>O93</f>
        <v>30452925.503409103</v>
      </c>
      <c r="P95" s="180"/>
      <c r="Q95" s="180"/>
      <c r="R95" s="180"/>
      <c r="S95" s="180"/>
      <c r="T95" s="180"/>
      <c r="U95" s="180"/>
      <c r="V95" s="180"/>
      <c r="W95" s="180"/>
    </row>
    <row r="96" spans="1:23">
      <c r="A96" s="180"/>
      <c r="B96" s="180"/>
      <c r="C96" s="180"/>
      <c r="D96" s="180"/>
      <c r="E96" s="180"/>
      <c r="F96" s="180"/>
      <c r="G96" s="180"/>
      <c r="H96" s="180"/>
      <c r="I96" s="180"/>
      <c r="J96" s="180"/>
      <c r="K96" s="180"/>
      <c r="L96" s="180"/>
      <c r="M96" s="180"/>
      <c r="N96" s="180"/>
      <c r="O96" s="180"/>
      <c r="P96" s="180"/>
      <c r="Q96" s="180"/>
      <c r="R96" s="180"/>
      <c r="S96" s="180"/>
      <c r="T96" s="180"/>
      <c r="U96" s="180"/>
      <c r="V96" s="180"/>
    </row>
    <row r="97" spans="1:21">
      <c r="A97" s="180"/>
      <c r="B97" s="180"/>
      <c r="C97" s="180"/>
      <c r="D97" s="180"/>
      <c r="E97" s="180"/>
      <c r="F97" s="180"/>
      <c r="G97" s="180"/>
      <c r="H97" s="180"/>
      <c r="I97" s="180"/>
      <c r="J97" s="180"/>
      <c r="K97" s="180"/>
      <c r="L97" s="180"/>
      <c r="M97" s="180"/>
      <c r="N97" s="180"/>
      <c r="O97" s="180"/>
      <c r="P97" s="180"/>
      <c r="Q97" s="180"/>
      <c r="R97" s="180"/>
      <c r="S97" s="180"/>
      <c r="T97" s="180"/>
      <c r="U97" s="180"/>
    </row>
    <row r="98" spans="1:21">
      <c r="A98" s="180" t="s">
        <v>198</v>
      </c>
      <c r="B98" s="180"/>
      <c r="C98" s="180"/>
      <c r="D98" s="180"/>
      <c r="E98" s="180"/>
      <c r="F98" s="180"/>
      <c r="G98" s="180"/>
      <c r="H98" s="180"/>
      <c r="I98" s="180"/>
      <c r="J98" s="180"/>
      <c r="K98" s="180"/>
      <c r="L98" s="180"/>
      <c r="M98" s="180"/>
      <c r="N98" s="180"/>
      <c r="O98" s="180"/>
      <c r="P98" s="180"/>
      <c r="Q98" s="180"/>
      <c r="R98" s="180"/>
      <c r="S98" s="180"/>
      <c r="T98" s="180"/>
      <c r="U98" s="180"/>
    </row>
    <row r="99" spans="1:21" ht="15.75" thickBot="1">
      <c r="A99" s="201" t="s">
        <v>199</v>
      </c>
      <c r="B99" s="180"/>
      <c r="C99" s="180"/>
      <c r="D99" s="180"/>
      <c r="E99" s="180"/>
      <c r="F99" s="180"/>
      <c r="G99" s="180"/>
      <c r="H99" s="180"/>
      <c r="I99" s="180"/>
      <c r="J99" s="180"/>
      <c r="K99" s="180"/>
      <c r="L99" s="180"/>
      <c r="M99" s="180"/>
      <c r="N99" s="180"/>
      <c r="O99" s="180"/>
      <c r="P99" s="180"/>
      <c r="Q99" s="180"/>
      <c r="R99" s="180"/>
      <c r="S99" s="180"/>
      <c r="T99" s="180"/>
      <c r="U99" s="180"/>
    </row>
    <row r="100" spans="1:21" ht="32.25" customHeight="1">
      <c r="A100" s="202" t="s">
        <v>200</v>
      </c>
      <c r="B100" s="94"/>
      <c r="C100" s="222" t="s">
        <v>201</v>
      </c>
      <c r="D100" s="222"/>
      <c r="E100" s="222"/>
      <c r="F100" s="222"/>
      <c r="G100" s="222"/>
      <c r="H100" s="222"/>
      <c r="I100" s="222"/>
      <c r="J100" s="222"/>
      <c r="K100" s="222"/>
      <c r="L100" s="222"/>
      <c r="M100" s="222"/>
      <c r="N100" s="222"/>
      <c r="O100" s="203"/>
      <c r="P100" s="180"/>
      <c r="Q100" s="180"/>
      <c r="R100" s="180"/>
      <c r="S100" s="180"/>
      <c r="T100" s="180"/>
      <c r="U100" s="180"/>
    </row>
    <row r="101" spans="1:21" ht="30" customHeight="1">
      <c r="A101" s="202" t="s">
        <v>202</v>
      </c>
      <c r="B101" s="94"/>
      <c r="C101" s="222" t="s">
        <v>203</v>
      </c>
      <c r="D101" s="222"/>
      <c r="E101" s="222"/>
      <c r="F101" s="222"/>
      <c r="G101" s="222"/>
      <c r="H101" s="222"/>
      <c r="I101" s="222"/>
      <c r="J101" s="222"/>
      <c r="K101" s="222"/>
      <c r="L101" s="222"/>
      <c r="M101" s="222"/>
      <c r="N101" s="222"/>
      <c r="O101" s="203"/>
      <c r="P101" s="180"/>
      <c r="Q101" s="180"/>
      <c r="R101" s="180"/>
      <c r="S101" s="180"/>
      <c r="T101" s="180"/>
      <c r="U101" s="180"/>
    </row>
    <row r="102" spans="1:21" ht="33" customHeight="1">
      <c r="A102" s="202" t="s">
        <v>204</v>
      </c>
      <c r="B102" s="94"/>
      <c r="C102" s="222" t="s">
        <v>205</v>
      </c>
      <c r="D102" s="222"/>
      <c r="E102" s="222"/>
      <c r="F102" s="222"/>
      <c r="G102" s="222"/>
      <c r="H102" s="222"/>
      <c r="I102" s="222"/>
      <c r="J102" s="222"/>
      <c r="K102" s="222"/>
      <c r="L102" s="222"/>
      <c r="M102" s="222"/>
      <c r="N102" s="222"/>
      <c r="O102" s="204"/>
      <c r="P102" s="180"/>
      <c r="Q102" s="180"/>
      <c r="R102" s="180"/>
      <c r="S102" s="180"/>
      <c r="T102" s="180"/>
      <c r="U102" s="180"/>
    </row>
    <row r="103" spans="1:21" ht="30" customHeight="1">
      <c r="A103" s="202" t="s">
        <v>206</v>
      </c>
      <c r="B103" s="94"/>
      <c r="C103" s="222" t="s">
        <v>207</v>
      </c>
      <c r="D103" s="222"/>
      <c r="E103" s="222"/>
      <c r="F103" s="222"/>
      <c r="G103" s="222"/>
      <c r="H103" s="222"/>
      <c r="I103" s="222"/>
      <c r="J103" s="222"/>
      <c r="K103" s="222"/>
      <c r="L103" s="222"/>
      <c r="M103" s="222"/>
      <c r="N103" s="222"/>
      <c r="O103" s="204"/>
      <c r="P103" s="180"/>
      <c r="Q103" s="180"/>
      <c r="R103" s="180"/>
      <c r="S103" s="180"/>
      <c r="T103" s="180"/>
      <c r="U103" s="180"/>
    </row>
    <row r="104" spans="1:21" ht="15.75">
      <c r="A104" s="205" t="s">
        <v>208</v>
      </c>
      <c r="B104" s="94"/>
      <c r="C104" s="221" t="s">
        <v>209</v>
      </c>
      <c r="D104" s="221"/>
      <c r="E104" s="221"/>
      <c r="F104" s="221"/>
      <c r="G104" s="221"/>
      <c r="H104" s="221"/>
      <c r="I104" s="221"/>
      <c r="J104" s="221"/>
      <c r="K104" s="221"/>
      <c r="L104" s="221"/>
      <c r="M104" s="221"/>
      <c r="N104" s="221"/>
      <c r="O104" s="203"/>
      <c r="P104" s="180"/>
      <c r="Q104" s="180"/>
      <c r="R104" s="180"/>
      <c r="S104" s="180"/>
      <c r="T104" s="180"/>
      <c r="U104" s="180"/>
    </row>
    <row r="105" spans="1:21">
      <c r="A105" s="205" t="s">
        <v>210</v>
      </c>
      <c r="B105" s="94"/>
      <c r="C105" s="221" t="s">
        <v>211</v>
      </c>
      <c r="D105" s="221"/>
      <c r="E105" s="221"/>
      <c r="F105" s="221"/>
      <c r="G105" s="221"/>
      <c r="H105" s="221"/>
      <c r="I105" s="221"/>
      <c r="J105" s="221"/>
      <c r="K105" s="221"/>
      <c r="L105" s="221"/>
      <c r="M105" s="221"/>
      <c r="N105" s="221"/>
      <c r="O105" s="203"/>
      <c r="P105" s="180"/>
      <c r="Q105" s="180"/>
      <c r="R105" s="180"/>
      <c r="S105" s="180"/>
      <c r="T105" s="180"/>
      <c r="U105" s="180"/>
    </row>
    <row r="106" spans="1:21" ht="15.75">
      <c r="A106" s="205" t="s">
        <v>212</v>
      </c>
      <c r="B106" s="94"/>
      <c r="C106" s="221" t="s">
        <v>213</v>
      </c>
      <c r="D106" s="221"/>
      <c r="E106" s="221"/>
      <c r="F106" s="221"/>
      <c r="G106" s="221"/>
      <c r="H106" s="221"/>
      <c r="I106" s="221"/>
      <c r="J106" s="221"/>
      <c r="K106" s="221"/>
      <c r="L106" s="221"/>
      <c r="M106" s="221"/>
      <c r="N106" s="221"/>
      <c r="O106" s="203"/>
      <c r="P106" s="180"/>
      <c r="Q106" s="180"/>
      <c r="R106" s="180"/>
      <c r="S106" s="180"/>
      <c r="T106" s="180"/>
      <c r="U106" s="180"/>
    </row>
    <row r="107" spans="1:21" ht="15.75">
      <c r="A107" s="205" t="s">
        <v>214</v>
      </c>
      <c r="B107" s="94"/>
      <c r="C107" s="206" t="s">
        <v>215</v>
      </c>
      <c r="D107" s="94"/>
      <c r="E107" s="94"/>
      <c r="F107" s="94"/>
      <c r="G107" s="94"/>
      <c r="H107" s="94"/>
      <c r="I107" s="94"/>
      <c r="J107" s="94"/>
      <c r="K107" s="94"/>
      <c r="L107" s="94"/>
      <c r="M107" s="94"/>
      <c r="N107" s="94"/>
      <c r="O107" s="180"/>
      <c r="P107" s="180"/>
      <c r="Q107" s="180"/>
      <c r="R107" s="180"/>
      <c r="S107" s="180"/>
      <c r="T107" s="180"/>
      <c r="U107" s="180"/>
    </row>
    <row r="108" spans="1:21">
      <c r="A108" s="205" t="s">
        <v>216</v>
      </c>
      <c r="B108" s="94"/>
      <c r="C108" s="221" t="s">
        <v>217</v>
      </c>
      <c r="D108" s="221"/>
      <c r="E108" s="221"/>
      <c r="F108" s="221"/>
      <c r="G108" s="221"/>
      <c r="H108" s="221"/>
      <c r="I108" s="221"/>
      <c r="J108" s="221"/>
      <c r="K108" s="221"/>
      <c r="L108" s="221"/>
      <c r="M108" s="221"/>
      <c r="N108" s="221"/>
      <c r="O108" s="144"/>
      <c r="P108" s="180"/>
      <c r="Q108" s="180"/>
      <c r="R108" s="180"/>
      <c r="S108" s="180"/>
      <c r="T108" s="180"/>
      <c r="U108" s="180"/>
    </row>
    <row r="109" spans="1:21">
      <c r="B109" s="94"/>
      <c r="C109" s="121"/>
      <c r="D109" s="121"/>
      <c r="E109" s="122"/>
      <c r="F109" s="122"/>
      <c r="G109" s="95"/>
      <c r="H109" s="141"/>
      <c r="I109" s="141"/>
      <c r="J109" s="116"/>
      <c r="K109" s="141"/>
      <c r="L109" s="94"/>
      <c r="M109" s="95"/>
      <c r="N109" s="145"/>
      <c r="O109" s="144"/>
      <c r="P109" s="180"/>
      <c r="Q109" s="180"/>
      <c r="R109" s="180"/>
      <c r="S109" s="180"/>
      <c r="T109" s="180"/>
      <c r="U109" s="180"/>
    </row>
    <row r="110" spans="1:21">
      <c r="B110" s="94"/>
      <c r="C110" s="121"/>
      <c r="D110" s="121"/>
      <c r="E110" s="122"/>
      <c r="F110" s="122"/>
      <c r="G110" s="95"/>
      <c r="H110" s="141"/>
      <c r="I110" s="141"/>
      <c r="J110" s="116"/>
      <c r="K110" s="141"/>
      <c r="L110" s="94"/>
      <c r="M110" s="95"/>
      <c r="N110" s="145"/>
      <c r="O110" s="144"/>
      <c r="P110" s="180"/>
      <c r="Q110" s="180"/>
      <c r="R110" s="180"/>
      <c r="S110" s="180"/>
      <c r="T110" s="180"/>
      <c r="U110" s="180"/>
    </row>
    <row r="111" spans="1:21">
      <c r="B111" s="94"/>
      <c r="C111" s="121"/>
      <c r="D111" s="121"/>
      <c r="E111" s="122"/>
      <c r="F111" s="122"/>
      <c r="G111" s="95"/>
      <c r="H111" s="141"/>
      <c r="I111" s="141"/>
      <c r="J111" s="116"/>
      <c r="K111" s="141"/>
      <c r="L111" s="94"/>
      <c r="M111" s="95"/>
      <c r="N111" s="145"/>
      <c r="O111" s="144"/>
      <c r="P111" s="180"/>
      <c r="Q111" s="180"/>
      <c r="R111" s="180"/>
      <c r="S111" s="180"/>
      <c r="T111" s="180"/>
      <c r="U111" s="180"/>
    </row>
    <row r="112" spans="1:21">
      <c r="B112" s="94"/>
      <c r="C112" s="121"/>
      <c r="D112" s="121"/>
      <c r="E112" s="122"/>
      <c r="F112" s="122"/>
      <c r="G112" s="95"/>
      <c r="H112" s="141"/>
      <c r="I112" s="141"/>
      <c r="J112" s="116"/>
      <c r="K112" s="141"/>
      <c r="L112" s="94"/>
      <c r="M112" s="95"/>
      <c r="N112" s="145"/>
      <c r="O112" s="144"/>
      <c r="P112" s="180"/>
      <c r="Q112" s="180"/>
      <c r="R112" s="180"/>
      <c r="S112" s="180"/>
      <c r="T112" s="180"/>
      <c r="U112" s="180"/>
    </row>
    <row r="113" spans="1:21">
      <c r="B113" s="94"/>
      <c r="C113" s="121"/>
      <c r="D113" s="121"/>
      <c r="E113" s="122"/>
      <c r="F113" s="122"/>
      <c r="G113" s="95"/>
      <c r="H113" s="141"/>
      <c r="I113" s="141"/>
      <c r="J113" s="116"/>
      <c r="K113" s="141"/>
      <c r="M113" s="95"/>
      <c r="N113" s="144"/>
      <c r="O113" s="144"/>
      <c r="P113" s="180"/>
      <c r="Q113" s="180"/>
      <c r="R113" s="180"/>
      <c r="S113" s="180"/>
      <c r="T113" s="180"/>
      <c r="U113" s="180"/>
    </row>
    <row r="114" spans="1:21">
      <c r="B114" s="94"/>
      <c r="C114" s="121"/>
      <c r="D114" s="121"/>
      <c r="E114" s="122"/>
      <c r="F114" s="122"/>
      <c r="G114" s="95"/>
      <c r="H114" s="141"/>
      <c r="I114" s="141"/>
      <c r="J114" s="116"/>
      <c r="K114" s="141"/>
      <c r="M114" s="95"/>
      <c r="N114" s="144"/>
      <c r="O114" s="144"/>
      <c r="P114" s="180"/>
      <c r="Q114" s="180"/>
      <c r="R114" s="180"/>
      <c r="S114" s="180"/>
      <c r="T114" s="180"/>
      <c r="U114" s="180"/>
    </row>
    <row r="115" spans="1:21">
      <c r="B115" s="94"/>
      <c r="C115" s="121"/>
      <c r="D115" s="121"/>
      <c r="E115" s="122"/>
      <c r="F115" s="122"/>
      <c r="G115" s="95"/>
      <c r="H115" s="141"/>
      <c r="I115" s="141"/>
      <c r="J115" s="116"/>
      <c r="K115" s="141"/>
      <c r="M115" s="95"/>
      <c r="N115" s="144"/>
      <c r="O115" s="144"/>
      <c r="P115" s="180"/>
      <c r="Q115" s="180"/>
      <c r="R115" s="180"/>
      <c r="S115" s="180"/>
      <c r="T115" s="180"/>
      <c r="U115" s="180"/>
    </row>
    <row r="116" spans="1:21">
      <c r="B116" s="94"/>
      <c r="C116" s="121"/>
      <c r="D116" s="121"/>
      <c r="E116" s="122"/>
      <c r="F116" s="122"/>
      <c r="G116" s="95"/>
      <c r="H116" s="141"/>
      <c r="I116" s="141"/>
      <c r="J116" s="116"/>
      <c r="K116" s="141"/>
      <c r="M116" s="95"/>
      <c r="N116" s="144"/>
      <c r="O116" s="144"/>
      <c r="P116" s="180"/>
      <c r="Q116" s="180"/>
      <c r="R116" s="180"/>
      <c r="S116" s="180"/>
      <c r="T116" s="180"/>
      <c r="U116" s="180"/>
    </row>
    <row r="117" spans="1:21">
      <c r="B117" s="94"/>
      <c r="C117" s="121"/>
      <c r="D117" s="121"/>
      <c r="E117" s="122"/>
      <c r="F117" s="122"/>
      <c r="G117" s="95"/>
      <c r="H117" s="141"/>
      <c r="I117" s="141"/>
      <c r="J117" s="116"/>
      <c r="K117" s="141"/>
      <c r="M117" s="95"/>
      <c r="N117" s="144"/>
      <c r="O117" s="144"/>
      <c r="P117" s="180"/>
      <c r="Q117" s="180"/>
      <c r="R117" s="180"/>
      <c r="S117" s="180"/>
      <c r="T117" s="180"/>
      <c r="U117" s="180"/>
    </row>
    <row r="118" spans="1:21">
      <c r="B118" s="94"/>
      <c r="C118" s="121"/>
      <c r="D118" s="121"/>
      <c r="E118" s="122"/>
      <c r="F118" s="122"/>
      <c r="G118" s="95"/>
      <c r="H118" s="141"/>
      <c r="I118" s="141"/>
      <c r="J118" s="116"/>
      <c r="K118" s="141"/>
      <c r="M118" s="95"/>
      <c r="N118" s="144"/>
      <c r="O118" s="144"/>
      <c r="P118" s="180"/>
      <c r="Q118" s="180"/>
      <c r="R118" s="180"/>
      <c r="S118" s="180"/>
      <c r="T118" s="180"/>
      <c r="U118" s="180"/>
    </row>
    <row r="119" spans="1:21" ht="15.75">
      <c r="A119" s="142"/>
      <c r="B119" s="94"/>
      <c r="C119" s="121"/>
      <c r="D119" s="121"/>
      <c r="E119" s="122"/>
      <c r="F119" s="122"/>
      <c r="G119" s="95"/>
      <c r="H119" s="141"/>
      <c r="I119" s="141"/>
      <c r="J119" s="116"/>
      <c r="K119" s="141"/>
      <c r="M119" s="95"/>
      <c r="N119" s="143"/>
      <c r="O119" s="118"/>
      <c r="P119" s="180"/>
      <c r="Q119" s="180"/>
      <c r="R119" s="180"/>
      <c r="S119" s="180"/>
      <c r="T119" s="180"/>
      <c r="U119" s="180"/>
    </row>
    <row r="120" spans="1:21" ht="15.75">
      <c r="A120" s="142"/>
      <c r="C120" s="180"/>
      <c r="D120" s="180"/>
      <c r="E120" s="180"/>
      <c r="F120" s="180"/>
      <c r="G120" s="180"/>
      <c r="H120" s="180"/>
      <c r="I120" s="180"/>
      <c r="J120" s="180"/>
      <c r="K120" s="180"/>
      <c r="L120" s="180"/>
      <c r="M120" s="180"/>
      <c r="N120" s="180"/>
      <c r="O120" s="180"/>
      <c r="P120" s="180"/>
      <c r="Q120" s="180"/>
      <c r="R120" s="180"/>
      <c r="S120" s="180"/>
      <c r="T120" s="180"/>
      <c r="U120" s="180"/>
    </row>
    <row r="121" spans="1:21">
      <c r="C121" s="180"/>
      <c r="D121" s="180"/>
      <c r="E121" s="180"/>
      <c r="F121" s="180"/>
      <c r="G121" s="180"/>
      <c r="H121" s="180"/>
      <c r="I121" s="180"/>
      <c r="J121" s="180"/>
      <c r="K121" s="180"/>
      <c r="L121" s="180"/>
      <c r="M121" s="180"/>
      <c r="N121" s="180"/>
      <c r="O121" s="180"/>
      <c r="P121" s="180"/>
      <c r="Q121" s="180"/>
      <c r="R121" s="180"/>
      <c r="S121" s="180"/>
      <c r="T121" s="180"/>
      <c r="U121" s="180"/>
    </row>
    <row r="122" spans="1:21">
      <c r="C122" s="180"/>
      <c r="D122" s="180"/>
      <c r="E122" s="180"/>
      <c r="F122" s="180"/>
      <c r="G122" s="180"/>
      <c r="H122" s="180"/>
      <c r="I122" s="180"/>
      <c r="J122" s="180"/>
      <c r="K122" s="180"/>
      <c r="L122" s="180"/>
      <c r="M122" s="180"/>
      <c r="N122" s="180"/>
      <c r="O122" s="180"/>
      <c r="P122" s="180"/>
      <c r="Q122" s="180"/>
      <c r="R122" s="180"/>
      <c r="S122" s="180"/>
      <c r="T122" s="180"/>
      <c r="U122" s="180"/>
    </row>
    <row r="123" spans="1:21">
      <c r="C123" s="180"/>
      <c r="D123" s="180"/>
      <c r="E123" s="180"/>
      <c r="F123" s="180"/>
      <c r="G123" s="180"/>
      <c r="H123" s="180"/>
      <c r="I123" s="180"/>
      <c r="J123" s="180"/>
      <c r="K123" s="180"/>
      <c r="L123" s="180"/>
      <c r="M123" s="180"/>
      <c r="N123" s="180"/>
      <c r="O123" s="180"/>
      <c r="P123" s="180"/>
      <c r="Q123" s="180"/>
      <c r="R123" s="180"/>
      <c r="S123" s="180"/>
      <c r="T123" s="180"/>
      <c r="U123" s="180"/>
    </row>
    <row r="124" spans="1:21">
      <c r="C124" s="180"/>
      <c r="D124" s="180"/>
      <c r="E124" s="180"/>
      <c r="F124" s="180"/>
      <c r="G124" s="180"/>
      <c r="H124" s="180"/>
      <c r="I124" s="180"/>
      <c r="J124" s="180"/>
      <c r="K124" s="180"/>
      <c r="L124" s="180"/>
      <c r="M124" s="180"/>
      <c r="N124" s="180"/>
      <c r="O124" s="180"/>
      <c r="P124" s="180"/>
      <c r="Q124" s="180"/>
      <c r="R124" s="180"/>
      <c r="S124" s="180"/>
      <c r="T124" s="180"/>
      <c r="U124" s="180"/>
    </row>
    <row r="125" spans="1:21">
      <c r="C125" s="180"/>
      <c r="D125" s="180"/>
      <c r="E125" s="180"/>
      <c r="F125" s="180"/>
      <c r="G125" s="180"/>
      <c r="H125" s="180"/>
      <c r="I125" s="180"/>
      <c r="J125" s="180"/>
      <c r="K125" s="180"/>
      <c r="L125" s="180"/>
      <c r="M125" s="180"/>
      <c r="N125" s="180"/>
      <c r="O125" s="180"/>
      <c r="P125" s="180"/>
      <c r="Q125" s="180"/>
      <c r="R125" s="180"/>
      <c r="S125" s="180"/>
      <c r="T125" s="180"/>
      <c r="U125" s="180"/>
    </row>
    <row r="126" spans="1:21">
      <c r="C126" s="180"/>
      <c r="D126" s="180"/>
      <c r="E126" s="180"/>
      <c r="F126" s="180"/>
      <c r="G126" s="180"/>
      <c r="H126" s="180"/>
      <c r="I126" s="180"/>
      <c r="J126" s="180"/>
      <c r="K126" s="180"/>
      <c r="L126" s="180"/>
      <c r="M126" s="180"/>
      <c r="N126" s="180"/>
      <c r="O126" s="180"/>
      <c r="P126" s="180"/>
      <c r="Q126" s="180"/>
      <c r="R126" s="180"/>
      <c r="S126" s="180"/>
      <c r="T126" s="180"/>
      <c r="U126" s="180"/>
    </row>
    <row r="127" spans="1:21">
      <c r="C127" s="180"/>
      <c r="D127" s="180"/>
      <c r="E127" s="180"/>
      <c r="F127" s="180"/>
      <c r="G127" s="180"/>
      <c r="H127" s="180"/>
      <c r="I127" s="180"/>
      <c r="J127" s="180"/>
      <c r="K127" s="180"/>
      <c r="L127" s="180"/>
      <c r="M127" s="180"/>
      <c r="N127" s="180"/>
      <c r="O127" s="180"/>
      <c r="P127" s="180"/>
      <c r="Q127" s="180"/>
      <c r="R127" s="180"/>
      <c r="S127" s="180"/>
      <c r="T127" s="180"/>
      <c r="U127" s="180"/>
    </row>
    <row r="128" spans="1:21">
      <c r="C128" s="180"/>
      <c r="D128" s="180"/>
      <c r="E128" s="180"/>
      <c r="F128" s="180"/>
      <c r="G128" s="180"/>
      <c r="H128" s="180"/>
      <c r="I128" s="180"/>
      <c r="J128" s="180"/>
      <c r="K128" s="180"/>
      <c r="L128" s="180"/>
      <c r="M128" s="180"/>
      <c r="N128" s="180"/>
      <c r="O128" s="180"/>
      <c r="P128" s="180"/>
      <c r="Q128" s="180"/>
      <c r="R128" s="180"/>
      <c r="S128" s="180"/>
      <c r="T128" s="180"/>
      <c r="U128" s="180"/>
    </row>
    <row r="129" spans="3:21">
      <c r="C129" s="180"/>
      <c r="D129" s="180"/>
      <c r="E129" s="180"/>
      <c r="F129" s="180"/>
      <c r="G129" s="180"/>
      <c r="H129" s="180"/>
      <c r="I129" s="180"/>
      <c r="J129" s="180"/>
      <c r="K129" s="180"/>
      <c r="L129" s="180"/>
      <c r="M129" s="180"/>
      <c r="N129" s="180"/>
      <c r="O129" s="180"/>
      <c r="P129" s="180"/>
      <c r="Q129" s="180"/>
      <c r="R129" s="180"/>
      <c r="S129" s="180"/>
      <c r="T129" s="180"/>
      <c r="U129" s="180"/>
    </row>
    <row r="130" spans="3:21">
      <c r="C130" s="180"/>
      <c r="D130" s="180"/>
      <c r="E130" s="180"/>
      <c r="F130" s="180"/>
      <c r="G130" s="180"/>
      <c r="H130" s="180"/>
      <c r="I130" s="180"/>
      <c r="J130" s="180"/>
      <c r="K130" s="180"/>
      <c r="L130" s="180"/>
      <c r="M130" s="180"/>
      <c r="N130" s="180"/>
      <c r="O130" s="180"/>
      <c r="P130" s="180"/>
      <c r="Q130" s="180"/>
      <c r="R130" s="180"/>
      <c r="S130" s="180"/>
      <c r="T130" s="180"/>
      <c r="U130" s="180"/>
    </row>
    <row r="131" spans="3:21">
      <c r="C131" s="180"/>
      <c r="D131" s="180"/>
      <c r="E131" s="180"/>
      <c r="F131" s="180"/>
      <c r="G131" s="180"/>
      <c r="H131" s="180"/>
      <c r="I131" s="180"/>
      <c r="J131" s="180"/>
      <c r="K131" s="180"/>
      <c r="L131" s="180"/>
      <c r="M131" s="180"/>
      <c r="N131" s="180"/>
      <c r="O131" s="180"/>
      <c r="P131" s="180"/>
      <c r="Q131" s="180"/>
      <c r="R131" s="180"/>
      <c r="S131" s="180"/>
      <c r="T131" s="180"/>
      <c r="U131" s="180"/>
    </row>
    <row r="132" spans="3:21">
      <c r="C132" s="180"/>
      <c r="D132" s="180"/>
      <c r="E132" s="180"/>
      <c r="F132" s="180"/>
      <c r="G132" s="180"/>
      <c r="H132" s="180"/>
      <c r="I132" s="180"/>
      <c r="J132" s="180"/>
      <c r="K132" s="180"/>
      <c r="L132" s="180"/>
      <c r="M132" s="180"/>
      <c r="N132" s="180"/>
      <c r="O132" s="180"/>
      <c r="P132" s="180"/>
      <c r="Q132" s="180"/>
      <c r="R132" s="180"/>
      <c r="S132" s="180"/>
      <c r="T132" s="180"/>
      <c r="U132" s="180"/>
    </row>
    <row r="133" spans="3:21">
      <c r="C133" s="180"/>
      <c r="D133" s="180"/>
      <c r="E133" s="180"/>
      <c r="F133" s="180"/>
      <c r="G133" s="180"/>
      <c r="H133" s="180"/>
      <c r="I133" s="180"/>
      <c r="J133" s="180"/>
      <c r="K133" s="180"/>
      <c r="L133" s="180"/>
      <c r="M133" s="180"/>
      <c r="N133" s="180"/>
      <c r="O133" s="180"/>
      <c r="P133" s="180"/>
      <c r="Q133" s="180"/>
      <c r="R133" s="180"/>
      <c r="S133" s="180"/>
      <c r="T133" s="180"/>
      <c r="U133" s="180"/>
    </row>
    <row r="134" spans="3:21">
      <c r="C134" s="180"/>
      <c r="D134" s="180"/>
      <c r="E134" s="180"/>
      <c r="F134" s="180"/>
      <c r="G134" s="180"/>
      <c r="H134" s="180"/>
      <c r="I134" s="180"/>
      <c r="J134" s="180"/>
      <c r="K134" s="180"/>
      <c r="L134" s="180"/>
      <c r="M134" s="180"/>
      <c r="N134" s="180"/>
      <c r="O134" s="180"/>
      <c r="P134" s="180"/>
      <c r="Q134" s="180"/>
      <c r="R134" s="180"/>
      <c r="S134" s="180"/>
      <c r="T134" s="180"/>
      <c r="U134" s="180"/>
    </row>
    <row r="135" spans="3:21">
      <c r="C135" s="180"/>
      <c r="D135" s="180"/>
      <c r="E135" s="180"/>
      <c r="F135" s="180"/>
      <c r="G135" s="180"/>
      <c r="H135" s="180"/>
      <c r="I135" s="180"/>
      <c r="J135" s="180"/>
      <c r="K135" s="180"/>
      <c r="L135" s="180"/>
      <c r="M135" s="180"/>
      <c r="N135" s="180"/>
      <c r="O135" s="180"/>
      <c r="P135" s="180"/>
      <c r="Q135" s="180"/>
      <c r="R135" s="180"/>
      <c r="S135" s="180"/>
      <c r="T135" s="180"/>
      <c r="U135" s="180"/>
    </row>
    <row r="136" spans="3:21">
      <c r="C136" s="180"/>
      <c r="D136" s="180"/>
      <c r="E136" s="180"/>
      <c r="F136" s="180"/>
      <c r="G136" s="180"/>
      <c r="H136" s="180"/>
      <c r="I136" s="180"/>
      <c r="J136" s="180"/>
      <c r="K136" s="180"/>
      <c r="L136" s="180"/>
      <c r="M136" s="180"/>
      <c r="N136" s="180"/>
      <c r="O136" s="180"/>
      <c r="P136" s="180"/>
      <c r="Q136" s="180"/>
      <c r="R136" s="180"/>
      <c r="S136" s="180"/>
      <c r="T136" s="180"/>
      <c r="U136" s="180"/>
    </row>
    <row r="137" spans="3:21">
      <c r="C137" s="180"/>
      <c r="D137" s="180"/>
      <c r="E137" s="180"/>
      <c r="F137" s="180"/>
      <c r="G137" s="180"/>
      <c r="H137" s="180"/>
      <c r="I137" s="180"/>
      <c r="J137" s="180"/>
      <c r="K137" s="180"/>
      <c r="L137" s="180"/>
      <c r="M137" s="180"/>
      <c r="N137" s="180"/>
      <c r="O137" s="180"/>
      <c r="P137" s="180"/>
      <c r="Q137" s="180"/>
      <c r="R137" s="180"/>
      <c r="S137" s="180"/>
      <c r="T137" s="180"/>
      <c r="U137" s="180"/>
    </row>
    <row r="138" spans="3:21">
      <c r="C138" s="180"/>
      <c r="D138" s="180"/>
      <c r="E138" s="180"/>
      <c r="F138" s="180"/>
      <c r="G138" s="180"/>
      <c r="H138" s="180"/>
      <c r="I138" s="180"/>
      <c r="J138" s="180"/>
      <c r="K138" s="180"/>
      <c r="L138" s="180"/>
      <c r="M138" s="180"/>
      <c r="N138" s="180"/>
      <c r="O138" s="180"/>
      <c r="P138" s="180"/>
      <c r="Q138" s="180"/>
      <c r="R138" s="180"/>
      <c r="S138" s="180"/>
      <c r="T138" s="180"/>
      <c r="U138" s="180"/>
    </row>
    <row r="139" spans="3:21">
      <c r="C139" s="180"/>
      <c r="D139" s="180"/>
      <c r="E139" s="180"/>
      <c r="F139" s="180"/>
      <c r="G139" s="180"/>
      <c r="H139" s="180"/>
      <c r="I139" s="180"/>
      <c r="J139" s="180"/>
      <c r="K139" s="180"/>
      <c r="L139" s="180"/>
      <c r="M139" s="180"/>
      <c r="N139" s="180"/>
      <c r="O139" s="180"/>
      <c r="P139" s="180"/>
      <c r="Q139" s="180"/>
      <c r="R139" s="180"/>
      <c r="S139" s="180"/>
      <c r="T139" s="180"/>
      <c r="U139" s="180"/>
    </row>
    <row r="140" spans="3:21">
      <c r="C140" s="180"/>
      <c r="D140" s="180"/>
      <c r="E140" s="180"/>
      <c r="F140" s="180"/>
      <c r="G140" s="180"/>
      <c r="H140" s="180"/>
      <c r="I140" s="180"/>
      <c r="J140" s="180"/>
      <c r="K140" s="180"/>
      <c r="L140" s="180"/>
      <c r="M140" s="180"/>
      <c r="N140" s="180"/>
      <c r="O140" s="180"/>
      <c r="P140" s="180"/>
      <c r="Q140" s="180"/>
      <c r="R140" s="180"/>
      <c r="S140" s="180"/>
      <c r="T140" s="180"/>
      <c r="U140" s="180"/>
    </row>
    <row r="141" spans="3:21">
      <c r="C141" s="180"/>
      <c r="D141" s="180"/>
      <c r="E141" s="180"/>
      <c r="F141" s="180"/>
      <c r="G141" s="180"/>
      <c r="H141" s="180"/>
      <c r="I141" s="180"/>
      <c r="J141" s="180"/>
      <c r="K141" s="180"/>
      <c r="L141" s="180"/>
      <c r="M141" s="180"/>
      <c r="N141" s="180"/>
      <c r="O141" s="180"/>
      <c r="P141" s="180"/>
      <c r="Q141" s="180"/>
      <c r="R141" s="180"/>
      <c r="S141" s="180"/>
      <c r="T141" s="180"/>
      <c r="U141" s="180"/>
    </row>
    <row r="142" spans="3:21">
      <c r="C142" s="180"/>
      <c r="D142" s="180"/>
      <c r="E142" s="180"/>
      <c r="F142" s="180"/>
      <c r="G142" s="180"/>
      <c r="H142" s="180"/>
      <c r="I142" s="180"/>
      <c r="J142" s="180"/>
      <c r="K142" s="180"/>
      <c r="L142" s="180"/>
      <c r="M142" s="180"/>
      <c r="N142" s="180"/>
      <c r="O142" s="180"/>
      <c r="P142" s="180"/>
      <c r="Q142" s="180"/>
      <c r="R142" s="180"/>
      <c r="S142" s="180"/>
      <c r="T142" s="180"/>
      <c r="U142" s="180"/>
    </row>
    <row r="143" spans="3:21">
      <c r="C143" s="180"/>
      <c r="D143" s="180"/>
      <c r="E143" s="180"/>
      <c r="F143" s="180"/>
      <c r="G143" s="180"/>
      <c r="H143" s="180"/>
      <c r="I143" s="180"/>
      <c r="J143" s="180"/>
      <c r="K143" s="180"/>
      <c r="L143" s="180"/>
      <c r="M143" s="180"/>
      <c r="N143" s="180"/>
      <c r="O143" s="180"/>
      <c r="P143" s="180"/>
      <c r="Q143" s="180"/>
      <c r="R143" s="180"/>
      <c r="S143" s="180"/>
      <c r="T143" s="180"/>
      <c r="U143" s="180"/>
    </row>
    <row r="144" spans="3:21">
      <c r="C144" s="180"/>
      <c r="D144" s="180"/>
      <c r="E144" s="180"/>
      <c r="F144" s="180"/>
      <c r="G144" s="180"/>
      <c r="H144" s="180"/>
      <c r="I144" s="180"/>
      <c r="J144" s="180"/>
      <c r="K144" s="180"/>
      <c r="L144" s="180"/>
      <c r="M144" s="180"/>
      <c r="N144" s="180"/>
      <c r="O144" s="180"/>
      <c r="P144" s="180"/>
      <c r="Q144" s="180"/>
      <c r="R144" s="180"/>
      <c r="S144" s="180"/>
      <c r="T144" s="180"/>
      <c r="U144" s="180"/>
    </row>
    <row r="145" spans="3:21">
      <c r="C145" s="180"/>
      <c r="D145" s="180"/>
      <c r="E145" s="180"/>
      <c r="F145" s="180"/>
      <c r="G145" s="180"/>
      <c r="H145" s="180"/>
      <c r="I145" s="180"/>
      <c r="J145" s="180"/>
      <c r="K145" s="180"/>
      <c r="L145" s="180"/>
      <c r="M145" s="180"/>
      <c r="N145" s="180"/>
      <c r="O145" s="180"/>
      <c r="P145" s="180"/>
      <c r="Q145" s="180"/>
      <c r="R145" s="180"/>
      <c r="S145" s="180"/>
      <c r="T145" s="180"/>
      <c r="U145" s="180"/>
    </row>
    <row r="146" spans="3:21">
      <c r="C146" s="180"/>
      <c r="D146" s="180"/>
      <c r="E146" s="180"/>
      <c r="F146" s="180"/>
      <c r="G146" s="180"/>
      <c r="H146" s="180"/>
      <c r="I146" s="180"/>
      <c r="J146" s="180"/>
      <c r="K146" s="180"/>
      <c r="L146" s="180"/>
      <c r="M146" s="180"/>
      <c r="N146" s="180"/>
      <c r="O146" s="180"/>
      <c r="P146" s="180"/>
      <c r="Q146" s="180"/>
      <c r="R146" s="180"/>
      <c r="S146" s="180"/>
      <c r="T146" s="180"/>
      <c r="U146" s="180"/>
    </row>
    <row r="147" spans="3:21">
      <c r="C147" s="180"/>
      <c r="D147" s="180"/>
      <c r="E147" s="180"/>
      <c r="F147" s="180"/>
      <c r="G147" s="180"/>
      <c r="H147" s="180"/>
      <c r="I147" s="180"/>
      <c r="J147" s="180"/>
      <c r="K147" s="180"/>
      <c r="L147" s="180"/>
      <c r="M147" s="180"/>
      <c r="N147" s="180"/>
      <c r="O147" s="180"/>
      <c r="P147" s="180"/>
      <c r="Q147" s="180"/>
      <c r="R147" s="180"/>
      <c r="S147" s="180"/>
      <c r="T147" s="180"/>
      <c r="U147" s="180"/>
    </row>
    <row r="148" spans="3:21">
      <c r="C148" s="180"/>
      <c r="D148" s="180"/>
      <c r="E148" s="180"/>
      <c r="F148" s="180"/>
      <c r="G148" s="180"/>
      <c r="H148" s="180"/>
      <c r="I148" s="180"/>
      <c r="J148" s="180"/>
      <c r="K148" s="180"/>
      <c r="L148" s="180"/>
      <c r="M148" s="180"/>
      <c r="N148" s="180"/>
      <c r="O148" s="180"/>
      <c r="P148" s="180"/>
      <c r="Q148" s="180"/>
      <c r="R148" s="180"/>
      <c r="S148" s="180"/>
      <c r="T148" s="180"/>
      <c r="U148" s="180"/>
    </row>
    <row r="149" spans="3:21">
      <c r="C149" s="180"/>
      <c r="D149" s="180"/>
      <c r="E149" s="180"/>
      <c r="F149" s="180"/>
      <c r="G149" s="180"/>
      <c r="H149" s="180"/>
      <c r="I149" s="180"/>
      <c r="J149" s="180"/>
      <c r="K149" s="180"/>
      <c r="L149" s="180"/>
      <c r="M149" s="180"/>
      <c r="N149" s="180"/>
      <c r="O149" s="180"/>
      <c r="P149" s="180"/>
      <c r="Q149" s="180"/>
      <c r="R149" s="180"/>
      <c r="S149" s="180"/>
      <c r="T149" s="180"/>
      <c r="U149" s="180"/>
    </row>
    <row r="150" spans="3:21">
      <c r="C150" s="180"/>
      <c r="D150" s="180"/>
      <c r="E150" s="180"/>
      <c r="F150" s="180"/>
      <c r="G150" s="180"/>
      <c r="H150" s="180"/>
      <c r="I150" s="180"/>
      <c r="J150" s="180"/>
      <c r="K150" s="180"/>
      <c r="L150" s="180"/>
      <c r="M150" s="180"/>
      <c r="N150" s="180"/>
      <c r="O150" s="180"/>
      <c r="P150" s="180"/>
      <c r="Q150" s="180"/>
      <c r="R150" s="180"/>
      <c r="S150" s="180"/>
      <c r="T150" s="180"/>
      <c r="U150" s="180"/>
    </row>
    <row r="151" spans="3:21">
      <c r="C151" s="180"/>
      <c r="D151" s="180"/>
      <c r="E151" s="180"/>
      <c r="F151" s="180"/>
      <c r="G151" s="180"/>
      <c r="H151" s="180"/>
      <c r="I151" s="180"/>
      <c r="J151" s="180"/>
      <c r="K151" s="180"/>
      <c r="L151" s="180"/>
      <c r="M151" s="180"/>
      <c r="N151" s="180"/>
      <c r="O151" s="180"/>
      <c r="P151" s="180"/>
      <c r="Q151" s="180"/>
      <c r="R151" s="180"/>
      <c r="S151" s="180"/>
      <c r="T151" s="180"/>
      <c r="U151" s="180"/>
    </row>
    <row r="152" spans="3:21">
      <c r="C152" s="180"/>
      <c r="D152" s="180"/>
      <c r="E152" s="180"/>
      <c r="F152" s="180"/>
      <c r="G152" s="180"/>
      <c r="H152" s="180"/>
      <c r="I152" s="180"/>
      <c r="J152" s="180"/>
      <c r="K152" s="180"/>
      <c r="L152" s="180"/>
      <c r="M152" s="180"/>
      <c r="N152" s="180"/>
      <c r="O152" s="180"/>
      <c r="P152" s="180"/>
      <c r="Q152" s="180"/>
      <c r="R152" s="180"/>
      <c r="S152" s="180"/>
      <c r="T152" s="180"/>
      <c r="U152" s="180"/>
    </row>
    <row r="153" spans="3:21">
      <c r="C153" s="180"/>
      <c r="D153" s="180"/>
      <c r="E153" s="180"/>
      <c r="F153" s="180"/>
      <c r="G153" s="180"/>
      <c r="H153" s="180"/>
      <c r="I153" s="180"/>
      <c r="J153" s="180"/>
      <c r="K153" s="180"/>
      <c r="L153" s="180"/>
      <c r="M153" s="180"/>
      <c r="N153" s="180"/>
      <c r="O153" s="180"/>
      <c r="P153" s="180"/>
      <c r="Q153" s="180"/>
      <c r="R153" s="180"/>
      <c r="S153" s="180"/>
      <c r="T153" s="180"/>
      <c r="U153" s="180"/>
    </row>
    <row r="154" spans="3:21">
      <c r="C154" s="180"/>
      <c r="D154" s="180"/>
      <c r="E154" s="180"/>
      <c r="F154" s="180"/>
      <c r="G154" s="180"/>
      <c r="H154" s="180"/>
      <c r="I154" s="180"/>
      <c r="J154" s="180"/>
      <c r="K154" s="180"/>
      <c r="L154" s="180"/>
      <c r="M154" s="180"/>
      <c r="N154" s="180"/>
      <c r="O154" s="180"/>
      <c r="P154" s="180"/>
      <c r="Q154" s="180"/>
      <c r="R154" s="180"/>
      <c r="S154" s="180"/>
      <c r="T154" s="180"/>
      <c r="U154" s="180"/>
    </row>
    <row r="155" spans="3:21">
      <c r="C155" s="180"/>
      <c r="D155" s="180"/>
      <c r="E155" s="180"/>
      <c r="F155" s="180"/>
      <c r="G155" s="180"/>
      <c r="H155" s="180"/>
      <c r="I155" s="180"/>
      <c r="J155" s="180"/>
      <c r="K155" s="180"/>
      <c r="L155" s="180"/>
      <c r="M155" s="180"/>
      <c r="N155" s="180"/>
      <c r="O155" s="180"/>
      <c r="P155" s="180"/>
      <c r="Q155" s="180"/>
      <c r="R155" s="180"/>
      <c r="S155" s="180"/>
      <c r="T155" s="180"/>
      <c r="U155" s="180"/>
    </row>
    <row r="156" spans="3:21">
      <c r="C156" s="180"/>
      <c r="D156" s="180"/>
      <c r="E156" s="180"/>
      <c r="F156" s="180"/>
      <c r="G156" s="180"/>
      <c r="H156" s="180"/>
      <c r="I156" s="180"/>
      <c r="J156" s="180"/>
      <c r="K156" s="180"/>
      <c r="L156" s="180"/>
      <c r="M156" s="180"/>
      <c r="N156" s="180"/>
      <c r="O156" s="180"/>
      <c r="P156" s="180"/>
      <c r="Q156" s="180"/>
      <c r="R156" s="180"/>
      <c r="S156" s="180"/>
      <c r="T156" s="180"/>
      <c r="U156" s="180"/>
    </row>
    <row r="157" spans="3:21">
      <c r="C157" s="180"/>
      <c r="D157" s="180"/>
      <c r="E157" s="180"/>
      <c r="F157" s="180"/>
      <c r="G157" s="180"/>
      <c r="H157" s="180"/>
      <c r="I157" s="180"/>
      <c r="J157" s="180"/>
      <c r="K157" s="180"/>
      <c r="L157" s="180"/>
      <c r="M157" s="180"/>
      <c r="N157" s="180"/>
      <c r="O157" s="180"/>
      <c r="P157" s="180"/>
      <c r="Q157" s="180"/>
      <c r="R157" s="180"/>
      <c r="S157" s="180"/>
      <c r="T157" s="180"/>
      <c r="U157" s="180"/>
    </row>
    <row r="158" spans="3:21">
      <c r="C158" s="180"/>
      <c r="D158" s="180"/>
      <c r="E158" s="180"/>
      <c r="F158" s="180"/>
      <c r="G158" s="180"/>
      <c r="H158" s="180"/>
      <c r="I158" s="180"/>
      <c r="J158" s="180"/>
      <c r="K158" s="180"/>
      <c r="L158" s="180"/>
      <c r="M158" s="180"/>
      <c r="N158" s="180"/>
      <c r="O158" s="180"/>
      <c r="P158" s="180"/>
      <c r="Q158" s="180"/>
      <c r="R158" s="180"/>
      <c r="S158" s="180"/>
      <c r="T158" s="180"/>
      <c r="U158" s="180"/>
    </row>
    <row r="159" spans="3:21">
      <c r="C159" s="180"/>
      <c r="D159" s="180"/>
      <c r="E159" s="180"/>
      <c r="F159" s="180"/>
      <c r="G159" s="180"/>
      <c r="H159" s="180"/>
      <c r="I159" s="180"/>
      <c r="J159" s="180"/>
      <c r="K159" s="180"/>
      <c r="L159" s="180"/>
      <c r="M159" s="180"/>
      <c r="N159" s="180"/>
      <c r="O159" s="180"/>
      <c r="P159" s="180"/>
      <c r="Q159" s="180"/>
      <c r="R159" s="180"/>
      <c r="S159" s="180"/>
      <c r="T159" s="180"/>
      <c r="U159" s="180"/>
    </row>
    <row r="160" spans="3:21">
      <c r="C160" s="180"/>
      <c r="D160" s="180"/>
      <c r="E160" s="180"/>
      <c r="F160" s="180"/>
      <c r="G160" s="180"/>
      <c r="H160" s="180"/>
      <c r="I160" s="180"/>
      <c r="J160" s="180"/>
      <c r="K160" s="180"/>
      <c r="L160" s="180"/>
      <c r="M160" s="180"/>
      <c r="N160" s="180"/>
      <c r="O160" s="180"/>
      <c r="P160" s="180"/>
      <c r="Q160" s="180"/>
      <c r="R160" s="180"/>
      <c r="S160" s="180"/>
      <c r="T160" s="180"/>
      <c r="U160" s="180"/>
    </row>
    <row r="161" spans="3:21">
      <c r="C161" s="180"/>
      <c r="D161" s="180"/>
      <c r="E161" s="180"/>
      <c r="F161" s="180"/>
      <c r="G161" s="180"/>
      <c r="H161" s="180"/>
      <c r="I161" s="180"/>
      <c r="J161" s="180"/>
      <c r="K161" s="180"/>
      <c r="L161" s="180"/>
      <c r="M161" s="180"/>
      <c r="N161" s="180"/>
      <c r="O161" s="180"/>
      <c r="P161" s="180"/>
      <c r="Q161" s="180"/>
      <c r="R161" s="180"/>
      <c r="S161" s="180"/>
      <c r="T161" s="180"/>
      <c r="U161" s="180"/>
    </row>
    <row r="162" spans="3:21">
      <c r="C162" s="180"/>
      <c r="D162" s="180"/>
      <c r="E162" s="180"/>
      <c r="F162" s="180"/>
      <c r="G162" s="180"/>
      <c r="H162" s="180"/>
      <c r="I162" s="180"/>
      <c r="J162" s="180"/>
      <c r="K162" s="180"/>
      <c r="L162" s="180"/>
      <c r="M162" s="180"/>
      <c r="N162" s="180"/>
      <c r="O162" s="180"/>
      <c r="P162" s="180"/>
      <c r="Q162" s="180"/>
      <c r="R162" s="180"/>
      <c r="S162" s="180"/>
      <c r="T162" s="180"/>
      <c r="U162" s="180"/>
    </row>
    <row r="163" spans="3:21">
      <c r="C163" s="180"/>
      <c r="D163" s="180"/>
      <c r="E163" s="180"/>
      <c r="F163" s="180"/>
      <c r="G163" s="180"/>
      <c r="H163" s="180"/>
      <c r="I163" s="180"/>
      <c r="J163" s="180"/>
      <c r="K163" s="180"/>
      <c r="L163" s="180"/>
      <c r="M163" s="180"/>
      <c r="N163" s="180"/>
      <c r="O163" s="180"/>
      <c r="P163" s="180"/>
      <c r="Q163" s="180"/>
      <c r="R163" s="180"/>
      <c r="S163" s="180"/>
      <c r="T163" s="180"/>
      <c r="U163" s="180"/>
    </row>
    <row r="164" spans="3:21">
      <c r="C164" s="180"/>
      <c r="D164" s="180"/>
      <c r="E164" s="180"/>
      <c r="F164" s="180"/>
      <c r="G164" s="180"/>
      <c r="H164" s="180"/>
      <c r="I164" s="180"/>
      <c r="J164" s="180"/>
      <c r="K164" s="180"/>
      <c r="L164" s="180"/>
      <c r="M164" s="180"/>
      <c r="N164" s="180"/>
      <c r="O164" s="180"/>
      <c r="P164" s="180"/>
      <c r="Q164" s="180"/>
      <c r="R164" s="180"/>
      <c r="S164" s="180"/>
      <c r="T164" s="180"/>
      <c r="U164" s="180"/>
    </row>
    <row r="165" spans="3:21">
      <c r="C165" s="180"/>
      <c r="D165" s="180"/>
      <c r="E165" s="180"/>
      <c r="F165" s="180"/>
      <c r="G165" s="180"/>
      <c r="H165" s="180"/>
      <c r="I165" s="180"/>
      <c r="J165" s="180"/>
      <c r="K165" s="180"/>
      <c r="L165" s="180"/>
      <c r="M165" s="180"/>
      <c r="N165" s="180"/>
      <c r="O165" s="180"/>
      <c r="P165" s="180"/>
      <c r="Q165" s="180"/>
      <c r="R165" s="180"/>
      <c r="S165" s="180"/>
      <c r="T165" s="180"/>
      <c r="U165" s="180"/>
    </row>
    <row r="166" spans="3:21">
      <c r="C166" s="180"/>
      <c r="D166" s="180"/>
      <c r="E166" s="180"/>
      <c r="F166" s="180"/>
      <c r="G166" s="180"/>
      <c r="H166" s="180"/>
      <c r="I166" s="180"/>
      <c r="J166" s="180"/>
      <c r="K166" s="180"/>
      <c r="L166" s="180"/>
      <c r="M166" s="180"/>
      <c r="N166" s="180"/>
      <c r="O166" s="180"/>
      <c r="P166" s="180"/>
      <c r="Q166" s="180"/>
      <c r="R166" s="180"/>
      <c r="S166" s="180"/>
      <c r="T166" s="180"/>
      <c r="U166" s="180"/>
    </row>
    <row r="167" spans="3:21">
      <c r="C167" s="180"/>
      <c r="D167" s="180"/>
      <c r="E167" s="180"/>
      <c r="F167" s="180"/>
      <c r="G167" s="180"/>
      <c r="H167" s="180"/>
      <c r="I167" s="180"/>
      <c r="J167" s="180"/>
      <c r="K167" s="180"/>
      <c r="L167" s="180"/>
      <c r="M167" s="180"/>
      <c r="N167" s="180"/>
      <c r="O167" s="180"/>
      <c r="P167" s="180"/>
      <c r="Q167" s="180"/>
      <c r="R167" s="180"/>
      <c r="S167" s="180"/>
      <c r="T167" s="180"/>
      <c r="U167" s="180"/>
    </row>
    <row r="168" spans="3:21">
      <c r="C168" s="180"/>
      <c r="D168" s="180"/>
      <c r="E168" s="180"/>
      <c r="F168" s="180"/>
      <c r="G168" s="180"/>
      <c r="H168" s="180"/>
      <c r="I168" s="180"/>
      <c r="J168" s="180"/>
      <c r="K168" s="180"/>
      <c r="L168" s="180"/>
      <c r="M168" s="180"/>
      <c r="N168" s="180"/>
      <c r="O168" s="180"/>
      <c r="P168" s="180"/>
      <c r="Q168" s="180"/>
      <c r="R168" s="180"/>
      <c r="S168" s="180"/>
      <c r="T168" s="180"/>
      <c r="U168" s="180"/>
    </row>
    <row r="169" spans="3:21">
      <c r="C169" s="180"/>
      <c r="D169" s="180"/>
      <c r="E169" s="180"/>
      <c r="F169" s="180"/>
      <c r="G169" s="180"/>
      <c r="H169" s="180"/>
      <c r="I169" s="180"/>
      <c r="J169" s="180"/>
      <c r="K169" s="180"/>
      <c r="L169" s="180"/>
      <c r="M169" s="180"/>
      <c r="N169" s="180"/>
      <c r="O169" s="180"/>
      <c r="P169" s="180"/>
      <c r="Q169" s="180"/>
      <c r="R169" s="180"/>
      <c r="S169" s="180"/>
      <c r="T169" s="180"/>
      <c r="U169" s="180"/>
    </row>
    <row r="170" spans="3:21">
      <c r="C170" s="180"/>
      <c r="D170" s="180"/>
      <c r="E170" s="180"/>
      <c r="F170" s="180"/>
      <c r="G170" s="180"/>
      <c r="H170" s="180"/>
      <c r="I170" s="180"/>
      <c r="J170" s="180"/>
      <c r="K170" s="180"/>
      <c r="L170" s="180"/>
      <c r="M170" s="180"/>
      <c r="N170" s="180"/>
      <c r="O170" s="180"/>
      <c r="P170" s="180"/>
      <c r="Q170" s="180"/>
      <c r="R170" s="180"/>
      <c r="S170" s="180"/>
      <c r="T170" s="180"/>
      <c r="U170" s="180"/>
    </row>
    <row r="171" spans="3:21">
      <c r="C171" s="180"/>
      <c r="D171" s="180"/>
      <c r="E171" s="180"/>
      <c r="F171" s="180"/>
      <c r="G171" s="180"/>
      <c r="H171" s="180"/>
      <c r="I171" s="180"/>
      <c r="J171" s="180"/>
      <c r="K171" s="180"/>
      <c r="L171" s="180"/>
      <c r="M171" s="180"/>
      <c r="N171" s="180"/>
      <c r="O171" s="180"/>
      <c r="P171" s="180"/>
      <c r="Q171" s="180"/>
      <c r="R171" s="180"/>
      <c r="S171" s="180"/>
      <c r="T171" s="180"/>
      <c r="U171" s="180"/>
    </row>
    <row r="172" spans="3:21">
      <c r="C172" s="180"/>
      <c r="D172" s="180"/>
      <c r="E172" s="180"/>
      <c r="F172" s="180"/>
      <c r="G172" s="180"/>
      <c r="H172" s="180"/>
      <c r="I172" s="180"/>
      <c r="J172" s="180"/>
      <c r="K172" s="180"/>
      <c r="L172" s="180"/>
      <c r="M172" s="180"/>
      <c r="N172" s="180"/>
      <c r="O172" s="180"/>
      <c r="P172" s="180"/>
      <c r="Q172" s="180"/>
      <c r="R172" s="180"/>
      <c r="S172" s="180"/>
      <c r="T172" s="180"/>
      <c r="U172" s="180"/>
    </row>
    <row r="173" spans="3:21">
      <c r="C173" s="180"/>
      <c r="D173" s="180"/>
      <c r="E173" s="180"/>
      <c r="F173" s="180"/>
      <c r="G173" s="180"/>
      <c r="H173" s="180"/>
      <c r="I173" s="180"/>
      <c r="J173" s="180"/>
      <c r="K173" s="180"/>
      <c r="L173" s="180"/>
      <c r="M173" s="180"/>
      <c r="N173" s="180"/>
      <c r="O173" s="180"/>
      <c r="P173" s="180"/>
      <c r="Q173" s="180"/>
      <c r="R173" s="180"/>
      <c r="S173" s="180"/>
      <c r="T173" s="180"/>
      <c r="U173" s="180"/>
    </row>
    <row r="174" spans="3:21">
      <c r="C174" s="180"/>
      <c r="D174" s="180"/>
      <c r="E174" s="180"/>
      <c r="F174" s="180"/>
      <c r="G174" s="180"/>
      <c r="H174" s="180"/>
      <c r="I174" s="180"/>
      <c r="J174" s="180"/>
      <c r="K174" s="180"/>
      <c r="L174" s="180"/>
      <c r="M174" s="180"/>
      <c r="N174" s="180"/>
      <c r="O174" s="180"/>
      <c r="P174" s="180"/>
      <c r="Q174" s="180"/>
      <c r="R174" s="180"/>
      <c r="S174" s="180"/>
      <c r="T174" s="180"/>
      <c r="U174" s="180"/>
    </row>
    <row r="175" spans="3:21">
      <c r="C175" s="180"/>
      <c r="D175" s="180"/>
      <c r="E175" s="180"/>
      <c r="F175" s="180"/>
      <c r="G175" s="180"/>
      <c r="H175" s="180"/>
      <c r="I175" s="180"/>
      <c r="J175" s="180"/>
      <c r="K175" s="180"/>
      <c r="L175" s="180"/>
      <c r="M175" s="180"/>
      <c r="N175" s="180"/>
      <c r="O175" s="180"/>
      <c r="P175" s="180"/>
      <c r="Q175" s="180"/>
      <c r="R175" s="180"/>
      <c r="S175" s="180"/>
      <c r="T175" s="180"/>
      <c r="U175" s="180"/>
    </row>
    <row r="176" spans="3:21">
      <c r="C176" s="180"/>
      <c r="D176" s="180"/>
      <c r="E176" s="180"/>
      <c r="F176" s="180"/>
      <c r="G176" s="180"/>
      <c r="H176" s="180"/>
      <c r="I176" s="180"/>
      <c r="J176" s="180"/>
      <c r="K176" s="180"/>
      <c r="L176" s="180"/>
      <c r="M176" s="180"/>
      <c r="N176" s="180"/>
      <c r="O176" s="180"/>
      <c r="P176" s="180"/>
      <c r="Q176" s="180"/>
      <c r="R176" s="180"/>
      <c r="S176" s="180"/>
      <c r="T176" s="180"/>
      <c r="U176" s="180"/>
    </row>
    <row r="177" spans="3:21">
      <c r="C177" s="180"/>
      <c r="D177" s="180"/>
      <c r="E177" s="180"/>
      <c r="F177" s="180"/>
      <c r="G177" s="180"/>
      <c r="H177" s="180"/>
      <c r="I177" s="180"/>
      <c r="J177" s="180"/>
      <c r="K177" s="180"/>
      <c r="L177" s="180"/>
      <c r="M177" s="180"/>
      <c r="N177" s="180"/>
      <c r="O177" s="180"/>
      <c r="P177" s="180"/>
      <c r="Q177" s="180"/>
      <c r="R177" s="180"/>
      <c r="S177" s="180"/>
      <c r="T177" s="180"/>
      <c r="U177" s="180"/>
    </row>
    <row r="178" spans="3:21">
      <c r="C178" s="180"/>
      <c r="D178" s="180"/>
      <c r="E178" s="180"/>
      <c r="F178" s="180"/>
      <c r="G178" s="180"/>
      <c r="H178" s="180"/>
      <c r="I178" s="180"/>
      <c r="J178" s="180"/>
      <c r="K178" s="180"/>
      <c r="L178" s="180"/>
      <c r="M178" s="180"/>
      <c r="N178" s="180"/>
      <c r="O178" s="180"/>
      <c r="P178" s="180"/>
      <c r="Q178" s="180"/>
      <c r="R178" s="180"/>
      <c r="S178" s="180"/>
      <c r="T178" s="180"/>
      <c r="U178" s="180"/>
    </row>
    <row r="179" spans="3:21">
      <c r="C179" s="180"/>
      <c r="D179" s="180"/>
      <c r="E179" s="180"/>
      <c r="F179" s="180"/>
      <c r="G179" s="180"/>
      <c r="H179" s="180"/>
      <c r="I179" s="180"/>
      <c r="J179" s="180"/>
      <c r="K179" s="180"/>
      <c r="L179" s="180"/>
      <c r="M179" s="180"/>
      <c r="N179" s="180"/>
      <c r="O179" s="180"/>
      <c r="P179" s="180"/>
      <c r="Q179" s="180"/>
      <c r="R179" s="180"/>
      <c r="S179" s="180"/>
      <c r="T179" s="180"/>
      <c r="U179" s="180"/>
    </row>
    <row r="180" spans="3:21">
      <c r="C180" s="180"/>
      <c r="D180" s="180"/>
      <c r="E180" s="180"/>
      <c r="F180" s="180"/>
      <c r="G180" s="180"/>
      <c r="H180" s="180"/>
      <c r="I180" s="180"/>
      <c r="J180" s="180"/>
      <c r="K180" s="180"/>
      <c r="L180" s="180"/>
      <c r="M180" s="180"/>
      <c r="N180" s="180"/>
      <c r="O180" s="180"/>
      <c r="P180" s="180"/>
      <c r="Q180" s="180"/>
      <c r="R180" s="180"/>
      <c r="S180" s="180"/>
      <c r="T180" s="180"/>
      <c r="U180" s="180"/>
    </row>
    <row r="181" spans="3:21">
      <c r="C181" s="180"/>
      <c r="D181" s="180"/>
      <c r="E181" s="180"/>
      <c r="F181" s="180"/>
      <c r="G181" s="180"/>
      <c r="H181" s="180"/>
      <c r="I181" s="180"/>
      <c r="J181" s="180"/>
      <c r="K181" s="180"/>
      <c r="L181" s="180"/>
      <c r="M181" s="180"/>
      <c r="N181" s="180"/>
      <c r="O181" s="180"/>
      <c r="P181" s="180"/>
      <c r="Q181" s="180"/>
      <c r="R181" s="180"/>
      <c r="S181" s="180"/>
      <c r="T181" s="180"/>
      <c r="U181" s="180"/>
    </row>
    <row r="182" spans="3:21">
      <c r="C182" s="180"/>
      <c r="D182" s="180"/>
      <c r="E182" s="180"/>
      <c r="F182" s="180"/>
      <c r="G182" s="180"/>
      <c r="H182" s="180"/>
      <c r="I182" s="180"/>
      <c r="J182" s="180"/>
      <c r="K182" s="180"/>
      <c r="L182" s="180"/>
      <c r="M182" s="180"/>
      <c r="N182" s="180"/>
      <c r="O182" s="180"/>
      <c r="P182" s="180"/>
      <c r="Q182" s="180"/>
      <c r="R182" s="180"/>
      <c r="S182" s="180"/>
      <c r="T182" s="180"/>
      <c r="U182" s="180"/>
    </row>
    <row r="183" spans="3:21">
      <c r="C183" s="180"/>
      <c r="D183" s="180"/>
      <c r="E183" s="180"/>
      <c r="F183" s="180"/>
      <c r="G183" s="180"/>
      <c r="H183" s="180"/>
      <c r="I183" s="180"/>
      <c r="J183" s="180"/>
      <c r="K183" s="180"/>
      <c r="L183" s="180"/>
      <c r="M183" s="180"/>
      <c r="N183" s="180"/>
      <c r="O183" s="180"/>
      <c r="P183" s="180"/>
      <c r="Q183" s="180"/>
      <c r="R183" s="180"/>
      <c r="S183" s="180"/>
      <c r="T183" s="180"/>
      <c r="U183" s="180"/>
    </row>
    <row r="184" spans="3:21">
      <c r="C184" s="180"/>
      <c r="D184" s="180"/>
      <c r="E184" s="180"/>
      <c r="F184" s="180"/>
      <c r="G184" s="180"/>
      <c r="H184" s="180"/>
      <c r="I184" s="180"/>
      <c r="J184" s="180"/>
      <c r="K184" s="180"/>
      <c r="L184" s="180"/>
      <c r="M184" s="180"/>
      <c r="N184" s="180"/>
      <c r="O184" s="180"/>
      <c r="P184" s="180"/>
      <c r="Q184" s="180"/>
      <c r="R184" s="180"/>
      <c r="S184" s="180"/>
      <c r="T184" s="180"/>
      <c r="U184" s="180"/>
    </row>
    <row r="185" spans="3:21">
      <c r="C185" s="180"/>
      <c r="D185" s="180"/>
      <c r="E185" s="180"/>
      <c r="F185" s="180"/>
      <c r="G185" s="180"/>
      <c r="H185" s="180"/>
      <c r="I185" s="180"/>
      <c r="J185" s="180"/>
      <c r="K185" s="180"/>
      <c r="L185" s="180"/>
      <c r="M185" s="180"/>
      <c r="N185" s="180"/>
      <c r="O185" s="180"/>
      <c r="P185" s="180"/>
      <c r="Q185" s="180"/>
      <c r="R185" s="180"/>
      <c r="S185" s="180"/>
      <c r="T185" s="180"/>
      <c r="U185" s="180"/>
    </row>
    <row r="186" spans="3:21">
      <c r="C186" s="180"/>
      <c r="D186" s="180"/>
      <c r="E186" s="180"/>
      <c r="F186" s="180"/>
      <c r="G186" s="180"/>
      <c r="H186" s="180"/>
      <c r="I186" s="180"/>
      <c r="J186" s="180"/>
      <c r="K186" s="180"/>
      <c r="L186" s="180"/>
      <c r="M186" s="180"/>
      <c r="N186" s="180"/>
      <c r="O186" s="180"/>
      <c r="P186" s="180"/>
      <c r="Q186" s="180"/>
      <c r="R186" s="180"/>
      <c r="S186" s="180"/>
      <c r="T186" s="180"/>
      <c r="U186" s="180"/>
    </row>
    <row r="187" spans="3:21">
      <c r="C187" s="180"/>
      <c r="D187" s="180"/>
      <c r="E187" s="180"/>
      <c r="F187" s="180"/>
      <c r="G187" s="180"/>
      <c r="H187" s="180"/>
      <c r="I187" s="180"/>
      <c r="J187" s="180"/>
      <c r="K187" s="180"/>
      <c r="L187" s="180"/>
      <c r="M187" s="180"/>
      <c r="N187" s="180"/>
      <c r="O187" s="180"/>
      <c r="P187" s="180"/>
      <c r="Q187" s="180"/>
      <c r="R187" s="180"/>
      <c r="S187" s="180"/>
      <c r="T187" s="180"/>
      <c r="U187" s="180"/>
    </row>
    <row r="188" spans="3:21">
      <c r="C188" s="180"/>
      <c r="D188" s="180"/>
      <c r="E188" s="180"/>
      <c r="F188" s="180"/>
      <c r="G188" s="180"/>
      <c r="H188" s="180"/>
      <c r="I188" s="180"/>
      <c r="J188" s="180"/>
      <c r="K188" s="180"/>
      <c r="L188" s="180"/>
      <c r="M188" s="180"/>
      <c r="N188" s="180"/>
      <c r="O188" s="180"/>
      <c r="P188" s="180"/>
      <c r="Q188" s="180"/>
      <c r="R188" s="180"/>
      <c r="S188" s="180"/>
      <c r="T188" s="180"/>
      <c r="U188" s="180"/>
    </row>
    <row r="189" spans="3:21">
      <c r="C189" s="180"/>
      <c r="D189" s="180"/>
      <c r="E189" s="180"/>
      <c r="F189" s="180"/>
      <c r="G189" s="180"/>
      <c r="H189" s="180"/>
      <c r="I189" s="180"/>
      <c r="J189" s="180"/>
      <c r="K189" s="180"/>
      <c r="L189" s="180"/>
      <c r="M189" s="180"/>
      <c r="N189" s="180"/>
      <c r="O189" s="180"/>
      <c r="P189" s="180"/>
      <c r="Q189" s="180"/>
      <c r="R189" s="180"/>
      <c r="S189" s="180"/>
      <c r="T189" s="180"/>
      <c r="U189" s="180"/>
    </row>
    <row r="190" spans="3:21">
      <c r="C190" s="180"/>
      <c r="D190" s="180"/>
      <c r="E190" s="180"/>
      <c r="F190" s="180"/>
      <c r="G190" s="180"/>
      <c r="H190" s="180"/>
      <c r="I190" s="180"/>
      <c r="J190" s="180"/>
      <c r="K190" s="180"/>
      <c r="L190" s="180"/>
      <c r="M190" s="180"/>
      <c r="N190" s="180"/>
      <c r="O190" s="180"/>
      <c r="P190" s="180"/>
      <c r="Q190" s="180"/>
      <c r="R190" s="180"/>
      <c r="S190" s="180"/>
      <c r="T190" s="180"/>
      <c r="U190" s="180"/>
    </row>
    <row r="191" spans="3:21">
      <c r="C191" s="180"/>
      <c r="D191" s="180"/>
      <c r="E191" s="180"/>
      <c r="F191" s="180"/>
      <c r="G191" s="180"/>
      <c r="H191" s="180"/>
      <c r="I191" s="180"/>
      <c r="J191" s="180"/>
      <c r="K191" s="180"/>
      <c r="L191" s="180"/>
      <c r="M191" s="180"/>
      <c r="N191" s="180"/>
      <c r="O191" s="180"/>
      <c r="P191" s="180"/>
      <c r="Q191" s="180"/>
      <c r="R191" s="180"/>
      <c r="S191" s="180"/>
      <c r="T191" s="180"/>
      <c r="U191" s="180"/>
    </row>
    <row r="192" spans="3:21">
      <c r="C192" s="180"/>
      <c r="D192" s="180"/>
      <c r="E192" s="180"/>
      <c r="F192" s="180"/>
      <c r="G192" s="180"/>
      <c r="H192" s="180"/>
      <c r="I192" s="180"/>
      <c r="J192" s="180"/>
      <c r="K192" s="180"/>
      <c r="L192" s="180"/>
      <c r="M192" s="180"/>
      <c r="N192" s="180"/>
      <c r="O192" s="180"/>
      <c r="P192" s="180"/>
      <c r="Q192" s="180"/>
      <c r="R192" s="180"/>
      <c r="S192" s="180"/>
      <c r="T192" s="180"/>
      <c r="U192" s="180"/>
    </row>
    <row r="193" spans="3:21">
      <c r="C193" s="180"/>
      <c r="D193" s="180"/>
      <c r="E193" s="180"/>
      <c r="F193" s="180"/>
      <c r="G193" s="180"/>
      <c r="H193" s="180"/>
      <c r="I193" s="180"/>
      <c r="J193" s="180"/>
      <c r="K193" s="180"/>
      <c r="L193" s="180"/>
      <c r="M193" s="180"/>
      <c r="N193" s="180"/>
      <c r="O193" s="180"/>
      <c r="P193" s="180"/>
      <c r="Q193" s="180"/>
      <c r="R193" s="180"/>
      <c r="S193" s="180"/>
      <c r="T193" s="180"/>
      <c r="U193" s="180"/>
    </row>
    <row r="194" spans="3:21">
      <c r="C194" s="180"/>
      <c r="D194" s="180"/>
      <c r="E194" s="180"/>
      <c r="F194" s="180"/>
      <c r="G194" s="180"/>
      <c r="H194" s="180"/>
      <c r="I194" s="180"/>
      <c r="J194" s="180"/>
      <c r="K194" s="180"/>
      <c r="L194" s="180"/>
      <c r="M194" s="180"/>
      <c r="N194" s="180"/>
      <c r="O194" s="180"/>
      <c r="P194" s="180"/>
      <c r="Q194" s="180"/>
      <c r="R194" s="180"/>
      <c r="S194" s="180"/>
      <c r="T194" s="180"/>
      <c r="U194" s="180"/>
    </row>
    <row r="195" spans="3:21">
      <c r="C195" s="180"/>
      <c r="D195" s="180"/>
      <c r="E195" s="180"/>
      <c r="F195" s="180"/>
      <c r="G195" s="180"/>
      <c r="H195" s="180"/>
      <c r="I195" s="180"/>
      <c r="J195" s="180"/>
      <c r="K195" s="180"/>
      <c r="L195" s="180"/>
      <c r="M195" s="180"/>
      <c r="N195" s="180"/>
      <c r="O195" s="180"/>
      <c r="P195" s="180"/>
      <c r="Q195" s="180"/>
      <c r="R195" s="180"/>
      <c r="S195" s="180"/>
      <c r="T195" s="180"/>
      <c r="U195" s="180"/>
    </row>
    <row r="196" spans="3:21">
      <c r="C196" s="180"/>
      <c r="D196" s="180"/>
      <c r="E196" s="180"/>
      <c r="F196" s="180"/>
      <c r="G196" s="180"/>
      <c r="H196" s="180"/>
      <c r="I196" s="180"/>
      <c r="J196" s="180"/>
      <c r="K196" s="180"/>
      <c r="L196" s="180"/>
      <c r="M196" s="180"/>
      <c r="N196" s="180"/>
      <c r="O196" s="180"/>
      <c r="P196" s="180"/>
      <c r="Q196" s="180"/>
      <c r="R196" s="180"/>
      <c r="S196" s="180"/>
      <c r="T196" s="180"/>
      <c r="U196" s="180"/>
    </row>
    <row r="197" spans="3:21">
      <c r="C197" s="180"/>
      <c r="D197" s="180"/>
      <c r="E197" s="180"/>
      <c r="F197" s="180"/>
      <c r="G197" s="180"/>
      <c r="H197" s="180"/>
      <c r="I197" s="180"/>
      <c r="J197" s="180"/>
      <c r="K197" s="180"/>
      <c r="L197" s="180"/>
      <c r="M197" s="180"/>
      <c r="N197" s="180"/>
      <c r="O197" s="180"/>
      <c r="P197" s="180"/>
      <c r="Q197" s="180"/>
      <c r="R197" s="180"/>
      <c r="S197" s="180"/>
      <c r="T197" s="180"/>
      <c r="U197" s="180"/>
    </row>
    <row r="198" spans="3:21">
      <c r="C198" s="180"/>
      <c r="D198" s="180"/>
      <c r="E198" s="180"/>
      <c r="F198" s="180"/>
      <c r="G198" s="180"/>
      <c r="H198" s="180"/>
      <c r="I198" s="180"/>
      <c r="J198" s="180"/>
      <c r="K198" s="180"/>
      <c r="L198" s="180"/>
      <c r="M198" s="180"/>
      <c r="N198" s="180"/>
      <c r="O198" s="180"/>
      <c r="P198" s="180"/>
      <c r="Q198" s="180"/>
      <c r="R198" s="180"/>
      <c r="S198" s="180"/>
      <c r="T198" s="180"/>
      <c r="U198" s="180"/>
    </row>
    <row r="199" spans="3:21">
      <c r="C199" s="180"/>
      <c r="D199" s="180"/>
      <c r="E199" s="180"/>
      <c r="F199" s="180"/>
      <c r="G199" s="180"/>
      <c r="H199" s="180"/>
      <c r="I199" s="180"/>
      <c r="J199" s="180"/>
      <c r="K199" s="180"/>
      <c r="L199" s="180"/>
      <c r="M199" s="180"/>
      <c r="N199" s="180"/>
      <c r="O199" s="180"/>
      <c r="P199" s="180"/>
      <c r="Q199" s="180"/>
      <c r="R199" s="180"/>
      <c r="S199" s="180"/>
      <c r="T199" s="180"/>
      <c r="U199" s="180"/>
    </row>
    <row r="200" spans="3:21">
      <c r="C200" s="180"/>
      <c r="D200" s="180"/>
      <c r="E200" s="180"/>
      <c r="F200" s="180"/>
      <c r="G200" s="180"/>
      <c r="H200" s="180"/>
      <c r="I200" s="180"/>
      <c r="J200" s="180"/>
      <c r="K200" s="180"/>
      <c r="L200" s="180"/>
      <c r="M200" s="180"/>
      <c r="N200" s="180"/>
      <c r="O200" s="180"/>
      <c r="P200" s="180"/>
      <c r="Q200" s="180"/>
      <c r="R200" s="180"/>
      <c r="S200" s="180"/>
      <c r="T200" s="180"/>
      <c r="U200" s="180"/>
    </row>
    <row r="201" spans="3:21">
      <c r="C201" s="180"/>
      <c r="D201" s="180"/>
      <c r="E201" s="180"/>
      <c r="F201" s="180"/>
      <c r="G201" s="180"/>
      <c r="H201" s="180"/>
      <c r="I201" s="180"/>
      <c r="J201" s="180"/>
      <c r="K201" s="180"/>
      <c r="L201" s="180"/>
      <c r="M201" s="180"/>
      <c r="N201" s="180"/>
      <c r="O201" s="180"/>
      <c r="P201" s="180"/>
      <c r="Q201" s="180"/>
      <c r="R201" s="180"/>
      <c r="S201" s="180"/>
      <c r="T201" s="180"/>
      <c r="U201" s="180"/>
    </row>
    <row r="202" spans="3:21">
      <c r="C202" s="180"/>
      <c r="D202" s="180"/>
      <c r="E202" s="180"/>
      <c r="F202" s="180"/>
      <c r="G202" s="180"/>
      <c r="H202" s="180"/>
      <c r="I202" s="180"/>
      <c r="J202" s="180"/>
      <c r="K202" s="180"/>
      <c r="L202" s="180"/>
      <c r="M202" s="180"/>
      <c r="N202" s="180"/>
      <c r="O202" s="180"/>
      <c r="P202" s="180"/>
      <c r="Q202" s="180"/>
      <c r="R202" s="180"/>
      <c r="S202" s="180"/>
      <c r="T202" s="180"/>
      <c r="U202" s="180"/>
    </row>
    <row r="203" spans="3:21">
      <c r="C203" s="180"/>
      <c r="D203" s="180"/>
      <c r="E203" s="180"/>
      <c r="F203" s="180"/>
      <c r="G203" s="180"/>
      <c r="H203" s="180"/>
      <c r="I203" s="180"/>
      <c r="J203" s="180"/>
      <c r="K203" s="180"/>
      <c r="L203" s="180"/>
      <c r="M203" s="180"/>
      <c r="N203" s="180"/>
      <c r="O203" s="180"/>
      <c r="P203" s="180"/>
      <c r="Q203" s="180"/>
      <c r="R203" s="180"/>
      <c r="S203" s="180"/>
      <c r="T203" s="180"/>
      <c r="U203" s="180"/>
    </row>
    <row r="204" spans="3:21">
      <c r="C204" s="180"/>
      <c r="D204" s="180"/>
      <c r="E204" s="180"/>
      <c r="F204" s="180"/>
      <c r="G204" s="180"/>
      <c r="H204" s="180"/>
      <c r="I204" s="180"/>
      <c r="J204" s="180"/>
      <c r="K204" s="180"/>
      <c r="L204" s="180"/>
      <c r="M204" s="180"/>
      <c r="N204" s="180"/>
      <c r="O204" s="180"/>
      <c r="P204" s="180"/>
      <c r="Q204" s="180"/>
      <c r="R204" s="180"/>
      <c r="S204" s="180"/>
      <c r="T204" s="180"/>
      <c r="U204" s="180"/>
    </row>
    <row r="205" spans="3:21">
      <c r="C205" s="180"/>
      <c r="D205" s="180"/>
      <c r="E205" s="180"/>
      <c r="F205" s="180"/>
      <c r="G205" s="180"/>
      <c r="H205" s="180"/>
      <c r="I205" s="180"/>
      <c r="J205" s="180"/>
      <c r="K205" s="180"/>
      <c r="L205" s="180"/>
      <c r="M205" s="180"/>
      <c r="N205" s="180"/>
      <c r="O205" s="180"/>
      <c r="P205" s="180"/>
      <c r="Q205" s="180"/>
      <c r="R205" s="180"/>
      <c r="S205" s="180"/>
      <c r="T205" s="180"/>
      <c r="U205" s="180"/>
    </row>
    <row r="206" spans="3:21">
      <c r="C206" s="180"/>
      <c r="D206" s="180"/>
      <c r="E206" s="180"/>
      <c r="F206" s="180"/>
      <c r="G206" s="180"/>
      <c r="H206" s="180"/>
      <c r="I206" s="180"/>
      <c r="J206" s="180"/>
      <c r="K206" s="180"/>
      <c r="L206" s="180"/>
      <c r="M206" s="180"/>
      <c r="N206" s="180"/>
      <c r="O206" s="180"/>
      <c r="P206" s="180"/>
      <c r="Q206" s="180"/>
      <c r="R206" s="180"/>
      <c r="S206" s="180"/>
      <c r="T206" s="180"/>
      <c r="U206" s="180"/>
    </row>
    <row r="207" spans="3:21">
      <c r="C207" s="180"/>
      <c r="D207" s="180"/>
      <c r="E207" s="180"/>
      <c r="F207" s="180"/>
      <c r="G207" s="180"/>
      <c r="H207" s="180"/>
      <c r="I207" s="180"/>
      <c r="J207" s="180"/>
      <c r="K207" s="180"/>
      <c r="L207" s="180"/>
      <c r="M207" s="180"/>
      <c r="N207" s="180"/>
      <c r="O207" s="180"/>
      <c r="P207" s="180"/>
      <c r="Q207" s="180"/>
      <c r="R207" s="180"/>
      <c r="S207" s="180"/>
      <c r="T207" s="180"/>
      <c r="U207" s="180"/>
    </row>
    <row r="208" spans="3:21">
      <c r="C208" s="180"/>
      <c r="D208" s="180"/>
      <c r="E208" s="180"/>
      <c r="F208" s="180"/>
      <c r="G208" s="180"/>
      <c r="H208" s="180"/>
      <c r="I208" s="180"/>
      <c r="J208" s="180"/>
      <c r="K208" s="180"/>
      <c r="L208" s="180"/>
      <c r="M208" s="180"/>
      <c r="N208" s="180"/>
      <c r="O208" s="180"/>
      <c r="P208" s="180"/>
      <c r="Q208" s="180"/>
      <c r="R208" s="180"/>
      <c r="S208" s="180"/>
      <c r="T208" s="180"/>
      <c r="U208" s="180"/>
    </row>
    <row r="209" spans="3:21">
      <c r="C209" s="180"/>
      <c r="D209" s="180"/>
      <c r="E209" s="180"/>
      <c r="F209" s="180"/>
      <c r="G209" s="180"/>
      <c r="H209" s="180"/>
      <c r="I209" s="180"/>
      <c r="J209" s="180"/>
      <c r="K209" s="180"/>
      <c r="L209" s="180"/>
      <c r="M209" s="180"/>
      <c r="N209" s="180"/>
      <c r="O209" s="180"/>
      <c r="P209" s="180"/>
      <c r="Q209" s="180"/>
      <c r="R209" s="180"/>
      <c r="S209" s="180"/>
      <c r="T209" s="180"/>
      <c r="U209" s="180"/>
    </row>
    <row r="210" spans="3:21">
      <c r="C210" s="180"/>
      <c r="D210" s="180"/>
      <c r="E210" s="180"/>
      <c r="F210" s="180"/>
      <c r="G210" s="180"/>
      <c r="H210" s="180"/>
      <c r="I210" s="180"/>
      <c r="J210" s="180"/>
      <c r="K210" s="180"/>
      <c r="L210" s="180"/>
      <c r="M210" s="180"/>
      <c r="N210" s="180"/>
      <c r="O210" s="180"/>
      <c r="P210" s="180"/>
      <c r="Q210" s="180"/>
      <c r="R210" s="180"/>
      <c r="S210" s="180"/>
      <c r="T210" s="180"/>
      <c r="U210" s="180"/>
    </row>
    <row r="211" spans="3:21">
      <c r="C211" s="180"/>
      <c r="D211" s="180"/>
      <c r="E211" s="180"/>
      <c r="F211" s="180"/>
      <c r="G211" s="180"/>
      <c r="H211" s="180"/>
      <c r="I211" s="180"/>
      <c r="J211" s="180"/>
      <c r="K211" s="180"/>
      <c r="L211" s="180"/>
      <c r="M211" s="180"/>
      <c r="N211" s="180"/>
      <c r="O211" s="180"/>
      <c r="P211" s="180"/>
      <c r="Q211" s="180"/>
      <c r="R211" s="180"/>
      <c r="S211" s="180"/>
      <c r="T211" s="180"/>
      <c r="U211" s="180"/>
    </row>
    <row r="212" spans="3:21">
      <c r="C212" s="180"/>
      <c r="D212" s="180"/>
      <c r="E212" s="180"/>
      <c r="F212" s="180"/>
      <c r="G212" s="180"/>
      <c r="H212" s="180"/>
      <c r="I212" s="180"/>
      <c r="J212" s="180"/>
      <c r="K212" s="180"/>
      <c r="L212" s="180"/>
      <c r="M212" s="180"/>
      <c r="N212" s="180"/>
      <c r="O212" s="180"/>
      <c r="P212" s="180"/>
      <c r="Q212" s="180"/>
      <c r="R212" s="180"/>
      <c r="S212" s="180"/>
      <c r="T212" s="180"/>
      <c r="U212" s="180"/>
    </row>
    <row r="213" spans="3:21">
      <c r="C213" s="180"/>
      <c r="D213" s="180"/>
      <c r="E213" s="180"/>
      <c r="F213" s="180"/>
      <c r="G213" s="180"/>
      <c r="H213" s="180"/>
      <c r="I213" s="180"/>
      <c r="J213" s="180"/>
      <c r="K213" s="180"/>
      <c r="L213" s="180"/>
      <c r="M213" s="180"/>
      <c r="N213" s="180"/>
      <c r="O213" s="180"/>
      <c r="P213" s="180"/>
      <c r="Q213" s="180"/>
      <c r="R213" s="180"/>
      <c r="S213" s="180"/>
      <c r="T213" s="180"/>
      <c r="U213" s="180"/>
    </row>
    <row r="214" spans="3:21">
      <c r="C214" s="180"/>
      <c r="D214" s="180"/>
      <c r="E214" s="180"/>
      <c r="F214" s="180"/>
      <c r="G214" s="180"/>
      <c r="H214" s="180"/>
      <c r="I214" s="180"/>
      <c r="J214" s="180"/>
      <c r="K214" s="180"/>
      <c r="L214" s="180"/>
      <c r="M214" s="180"/>
      <c r="N214" s="180"/>
      <c r="O214" s="180"/>
      <c r="P214" s="180"/>
      <c r="Q214" s="180"/>
      <c r="R214" s="180"/>
      <c r="S214" s="180"/>
      <c r="T214" s="180"/>
      <c r="U214" s="180"/>
    </row>
    <row r="215" spans="3:21">
      <c r="C215" s="180"/>
      <c r="D215" s="180"/>
      <c r="E215" s="180"/>
      <c r="F215" s="180"/>
      <c r="G215" s="180"/>
      <c r="H215" s="180"/>
      <c r="I215" s="180"/>
      <c r="J215" s="180"/>
      <c r="K215" s="180"/>
      <c r="L215" s="180"/>
      <c r="M215" s="180"/>
      <c r="N215" s="180"/>
      <c r="O215" s="180"/>
      <c r="P215" s="180"/>
      <c r="Q215" s="180"/>
      <c r="R215" s="180"/>
      <c r="S215" s="180"/>
      <c r="T215" s="180"/>
      <c r="U215" s="180"/>
    </row>
    <row r="216" spans="3:21">
      <c r="C216" s="180"/>
      <c r="D216" s="180"/>
      <c r="E216" s="180"/>
      <c r="F216" s="180"/>
      <c r="G216" s="180"/>
      <c r="H216" s="180"/>
      <c r="I216" s="180"/>
      <c r="J216" s="180"/>
      <c r="K216" s="180"/>
      <c r="L216" s="180"/>
      <c r="M216" s="180"/>
      <c r="N216" s="180"/>
      <c r="O216" s="180"/>
      <c r="P216" s="180"/>
      <c r="Q216" s="180"/>
      <c r="R216" s="180"/>
      <c r="S216" s="180"/>
      <c r="T216" s="180"/>
      <c r="U216" s="180"/>
    </row>
    <row r="217" spans="3:21">
      <c r="C217" s="180"/>
      <c r="D217" s="180"/>
      <c r="E217" s="180"/>
      <c r="F217" s="180"/>
      <c r="G217" s="180"/>
      <c r="H217" s="180"/>
      <c r="I217" s="180"/>
      <c r="J217" s="180"/>
      <c r="K217" s="180"/>
      <c r="L217" s="180"/>
      <c r="M217" s="180"/>
      <c r="N217" s="180"/>
      <c r="O217" s="180"/>
      <c r="P217" s="180"/>
      <c r="Q217" s="180"/>
      <c r="R217" s="180"/>
      <c r="S217" s="180"/>
      <c r="T217" s="180"/>
      <c r="U217" s="180"/>
    </row>
    <row r="218" spans="3:21">
      <c r="C218" s="180"/>
      <c r="D218" s="180"/>
      <c r="E218" s="180"/>
      <c r="F218" s="180"/>
      <c r="G218" s="180"/>
      <c r="H218" s="180"/>
      <c r="I218" s="180"/>
      <c r="J218" s="180"/>
      <c r="K218" s="180"/>
      <c r="L218" s="180"/>
      <c r="M218" s="180"/>
      <c r="N218" s="180"/>
      <c r="O218" s="180"/>
      <c r="P218" s="180"/>
      <c r="Q218" s="180"/>
      <c r="R218" s="180"/>
      <c r="S218" s="180"/>
      <c r="T218" s="180"/>
      <c r="U218" s="180"/>
    </row>
    <row r="219" spans="3:21">
      <c r="C219" s="180"/>
      <c r="D219" s="180"/>
      <c r="E219" s="180"/>
      <c r="F219" s="180"/>
      <c r="G219" s="180"/>
      <c r="H219" s="180"/>
      <c r="I219" s="180"/>
      <c r="J219" s="180"/>
      <c r="K219" s="180"/>
      <c r="L219" s="180"/>
      <c r="M219" s="180"/>
      <c r="N219" s="180"/>
      <c r="O219" s="180"/>
      <c r="P219" s="180"/>
      <c r="Q219" s="180"/>
      <c r="R219" s="180"/>
      <c r="S219" s="180"/>
      <c r="T219" s="180"/>
      <c r="U219" s="180"/>
    </row>
    <row r="220" spans="3:21">
      <c r="C220" s="180"/>
      <c r="D220" s="180"/>
      <c r="E220" s="180"/>
      <c r="F220" s="180"/>
      <c r="G220" s="180"/>
      <c r="H220" s="180"/>
      <c r="I220" s="180"/>
      <c r="J220" s="180"/>
      <c r="K220" s="180"/>
      <c r="L220" s="180"/>
      <c r="M220" s="180"/>
      <c r="N220" s="180"/>
      <c r="O220" s="180"/>
      <c r="P220" s="180"/>
      <c r="Q220" s="180"/>
      <c r="R220" s="180"/>
      <c r="S220" s="180"/>
      <c r="T220" s="180"/>
      <c r="U220" s="180"/>
    </row>
    <row r="221" spans="3:21">
      <c r="C221" s="180"/>
      <c r="D221" s="180"/>
      <c r="E221" s="180"/>
      <c r="F221" s="180"/>
      <c r="G221" s="180"/>
      <c r="H221" s="180"/>
      <c r="I221" s="180"/>
      <c r="J221" s="180"/>
      <c r="K221" s="180"/>
      <c r="L221" s="180"/>
      <c r="M221" s="180"/>
      <c r="N221" s="180"/>
      <c r="O221" s="180"/>
      <c r="P221" s="180"/>
      <c r="Q221" s="180"/>
      <c r="R221" s="180"/>
      <c r="S221" s="180"/>
      <c r="T221" s="180"/>
      <c r="U221" s="180"/>
    </row>
    <row r="222" spans="3:21">
      <c r="C222" s="180"/>
      <c r="D222" s="180"/>
      <c r="E222" s="180"/>
      <c r="F222" s="180"/>
      <c r="G222" s="180"/>
      <c r="H222" s="180"/>
      <c r="I222" s="180"/>
      <c r="J222" s="180"/>
      <c r="K222" s="180"/>
      <c r="L222" s="180"/>
      <c r="M222" s="180"/>
      <c r="N222" s="180"/>
      <c r="O222" s="180"/>
      <c r="P222" s="180"/>
      <c r="Q222" s="180"/>
      <c r="R222" s="180"/>
      <c r="S222" s="180"/>
      <c r="T222" s="180"/>
      <c r="U222" s="180"/>
    </row>
    <row r="223" spans="3:21">
      <c r="C223" s="180"/>
      <c r="D223" s="180"/>
      <c r="E223" s="180"/>
      <c r="F223" s="180"/>
      <c r="G223" s="180"/>
      <c r="H223" s="180"/>
      <c r="I223" s="180"/>
      <c r="J223" s="180"/>
      <c r="K223" s="180"/>
      <c r="L223" s="180"/>
      <c r="M223" s="180"/>
      <c r="N223" s="180"/>
      <c r="O223" s="180"/>
      <c r="P223" s="180"/>
      <c r="Q223" s="180"/>
      <c r="R223" s="180"/>
      <c r="S223" s="180"/>
      <c r="T223" s="180"/>
      <c r="U223" s="180"/>
    </row>
    <row r="224" spans="3:21">
      <c r="C224" s="180"/>
      <c r="D224" s="180"/>
      <c r="E224" s="180"/>
      <c r="F224" s="180"/>
      <c r="G224" s="180"/>
      <c r="H224" s="180"/>
      <c r="I224" s="180"/>
      <c r="J224" s="180"/>
      <c r="K224" s="180"/>
      <c r="L224" s="180"/>
      <c r="M224" s="180"/>
      <c r="N224" s="180"/>
      <c r="O224" s="180"/>
      <c r="P224" s="180"/>
      <c r="Q224" s="180"/>
      <c r="R224" s="180"/>
      <c r="S224" s="180"/>
      <c r="T224" s="180"/>
      <c r="U224" s="180"/>
    </row>
    <row r="225" spans="3:21">
      <c r="C225" s="180"/>
      <c r="D225" s="180"/>
      <c r="E225" s="180"/>
      <c r="F225" s="180"/>
      <c r="G225" s="180"/>
      <c r="H225" s="180"/>
      <c r="I225" s="180"/>
      <c r="J225" s="180"/>
      <c r="K225" s="180"/>
      <c r="L225" s="180"/>
      <c r="M225" s="180"/>
      <c r="N225" s="180"/>
      <c r="O225" s="180"/>
      <c r="P225" s="180"/>
      <c r="Q225" s="180"/>
      <c r="R225" s="180"/>
      <c r="S225" s="180"/>
      <c r="T225" s="180"/>
      <c r="U225" s="180"/>
    </row>
    <row r="226" spans="3:21">
      <c r="C226" s="180"/>
      <c r="D226" s="180"/>
      <c r="E226" s="180"/>
      <c r="F226" s="180"/>
      <c r="G226" s="180"/>
      <c r="H226" s="180"/>
      <c r="I226" s="180"/>
      <c r="J226" s="180"/>
      <c r="K226" s="180"/>
      <c r="L226" s="180"/>
      <c r="M226" s="180"/>
      <c r="N226" s="180"/>
      <c r="O226" s="180"/>
      <c r="P226" s="180"/>
      <c r="Q226" s="180"/>
      <c r="R226" s="180"/>
      <c r="S226" s="180"/>
      <c r="T226" s="180"/>
      <c r="U226" s="180"/>
    </row>
    <row r="227" spans="3:21">
      <c r="C227" s="180"/>
      <c r="D227" s="180"/>
      <c r="E227" s="180"/>
      <c r="F227" s="180"/>
      <c r="G227" s="180"/>
      <c r="H227" s="180"/>
      <c r="I227" s="180"/>
      <c r="J227" s="180"/>
      <c r="K227" s="180"/>
      <c r="L227" s="180"/>
      <c r="M227" s="180"/>
      <c r="N227" s="180"/>
      <c r="O227" s="180"/>
      <c r="P227" s="180"/>
      <c r="Q227" s="180"/>
      <c r="R227" s="180"/>
      <c r="S227" s="180"/>
      <c r="T227" s="180"/>
      <c r="U227" s="180"/>
    </row>
    <row r="228" spans="3:21">
      <c r="C228" s="180"/>
      <c r="D228" s="180"/>
      <c r="E228" s="180"/>
      <c r="F228" s="180"/>
      <c r="G228" s="180"/>
      <c r="H228" s="180"/>
      <c r="I228" s="180"/>
      <c r="J228" s="180"/>
      <c r="K228" s="180"/>
      <c r="L228" s="180"/>
      <c r="M228" s="180"/>
      <c r="N228" s="180"/>
      <c r="O228" s="180"/>
      <c r="P228" s="180"/>
      <c r="Q228" s="180"/>
      <c r="R228" s="180"/>
      <c r="S228" s="180"/>
      <c r="T228" s="180"/>
      <c r="U228" s="180"/>
    </row>
    <row r="229" spans="3:21">
      <c r="C229" s="180"/>
      <c r="D229" s="180"/>
      <c r="E229" s="180"/>
      <c r="F229" s="180"/>
      <c r="G229" s="180"/>
      <c r="H229" s="180"/>
      <c r="I229" s="180"/>
      <c r="J229" s="180"/>
      <c r="K229" s="180"/>
      <c r="L229" s="180"/>
      <c r="M229" s="180"/>
      <c r="N229" s="180"/>
      <c r="O229" s="180"/>
      <c r="P229" s="180"/>
      <c r="Q229" s="180"/>
      <c r="R229" s="180"/>
      <c r="S229" s="180"/>
      <c r="T229" s="180"/>
      <c r="U229" s="180"/>
    </row>
    <row r="230" spans="3:21">
      <c r="C230" s="180"/>
      <c r="D230" s="180"/>
      <c r="E230" s="180"/>
      <c r="F230" s="180"/>
      <c r="G230" s="180"/>
      <c r="H230" s="180"/>
      <c r="I230" s="180"/>
      <c r="J230" s="180"/>
      <c r="K230" s="180"/>
      <c r="L230" s="180"/>
      <c r="M230" s="180"/>
      <c r="N230" s="180"/>
      <c r="O230" s="180"/>
      <c r="P230" s="180"/>
      <c r="Q230" s="180"/>
      <c r="R230" s="180"/>
      <c r="S230" s="180"/>
      <c r="T230" s="180"/>
      <c r="U230" s="180"/>
    </row>
    <row r="231" spans="3:21">
      <c r="C231" s="180"/>
      <c r="D231" s="180"/>
      <c r="E231" s="180"/>
      <c r="F231" s="180"/>
      <c r="G231" s="180"/>
      <c r="H231" s="180"/>
      <c r="I231" s="180"/>
      <c r="J231" s="180"/>
      <c r="K231" s="180"/>
      <c r="L231" s="180"/>
      <c r="M231" s="180"/>
      <c r="N231" s="180"/>
      <c r="O231" s="180"/>
      <c r="P231" s="180"/>
      <c r="Q231" s="180"/>
      <c r="R231" s="180"/>
      <c r="S231" s="180"/>
      <c r="T231" s="180"/>
      <c r="U231" s="180"/>
    </row>
    <row r="232" spans="3:21">
      <c r="C232" s="180"/>
      <c r="D232" s="180"/>
      <c r="E232" s="180"/>
      <c r="F232" s="180"/>
      <c r="G232" s="180"/>
      <c r="H232" s="180"/>
      <c r="I232" s="180"/>
      <c r="J232" s="180"/>
      <c r="K232" s="180"/>
      <c r="L232" s="180"/>
      <c r="M232" s="180"/>
      <c r="N232" s="180"/>
      <c r="O232" s="180"/>
      <c r="P232" s="180"/>
      <c r="Q232" s="180"/>
      <c r="R232" s="180"/>
      <c r="S232" s="180"/>
      <c r="T232" s="180"/>
      <c r="U232" s="180"/>
    </row>
    <row r="233" spans="3:21">
      <c r="C233" s="180"/>
      <c r="D233" s="180"/>
      <c r="E233" s="180"/>
      <c r="F233" s="180"/>
      <c r="G233" s="180"/>
      <c r="H233" s="180"/>
      <c r="I233" s="180"/>
      <c r="J233" s="180"/>
      <c r="K233" s="180"/>
      <c r="L233" s="180"/>
      <c r="M233" s="180"/>
      <c r="N233" s="180"/>
      <c r="O233" s="180"/>
      <c r="P233" s="180"/>
      <c r="Q233" s="180"/>
      <c r="R233" s="180"/>
      <c r="S233" s="180"/>
      <c r="T233" s="180"/>
      <c r="U233" s="180"/>
    </row>
    <row r="234" spans="3:21">
      <c r="C234" s="180"/>
      <c r="D234" s="180"/>
      <c r="E234" s="180"/>
      <c r="F234" s="180"/>
      <c r="G234" s="180"/>
      <c r="H234" s="180"/>
      <c r="I234" s="180"/>
      <c r="J234" s="180"/>
      <c r="K234" s="180"/>
      <c r="L234" s="180"/>
      <c r="M234" s="180"/>
      <c r="N234" s="180"/>
      <c r="O234" s="180"/>
      <c r="P234" s="180"/>
      <c r="Q234" s="180"/>
      <c r="R234" s="180"/>
      <c r="S234" s="180"/>
      <c r="T234" s="180"/>
      <c r="U234" s="180"/>
    </row>
    <row r="235" spans="3:21">
      <c r="C235" s="180"/>
      <c r="D235" s="180"/>
      <c r="E235" s="180"/>
      <c r="F235" s="180"/>
      <c r="G235" s="180"/>
      <c r="H235" s="180"/>
      <c r="I235" s="180"/>
      <c r="J235" s="180"/>
      <c r="K235" s="180"/>
      <c r="L235" s="180"/>
      <c r="M235" s="180"/>
      <c r="N235" s="180"/>
      <c r="O235" s="180"/>
      <c r="P235" s="180"/>
      <c r="Q235" s="180"/>
      <c r="R235" s="180"/>
      <c r="S235" s="180"/>
      <c r="T235" s="180"/>
      <c r="U235" s="180"/>
    </row>
    <row r="236" spans="3:21">
      <c r="C236" s="180"/>
      <c r="D236" s="180"/>
      <c r="E236" s="180"/>
      <c r="F236" s="180"/>
      <c r="G236" s="180"/>
      <c r="H236" s="180"/>
      <c r="I236" s="180"/>
      <c r="J236" s="180"/>
      <c r="K236" s="180"/>
      <c r="L236" s="180"/>
      <c r="M236" s="180"/>
      <c r="N236" s="180"/>
      <c r="O236" s="180"/>
      <c r="P236" s="180"/>
      <c r="Q236" s="180"/>
      <c r="R236" s="180"/>
      <c r="S236" s="180"/>
      <c r="T236" s="180"/>
      <c r="U236" s="180"/>
    </row>
    <row r="237" spans="3:21">
      <c r="C237" s="180"/>
      <c r="D237" s="180"/>
      <c r="E237" s="180"/>
      <c r="F237" s="180"/>
      <c r="G237" s="180"/>
      <c r="H237" s="180"/>
      <c r="I237" s="180"/>
      <c r="J237" s="180"/>
      <c r="K237" s="180"/>
      <c r="L237" s="180"/>
      <c r="M237" s="180"/>
      <c r="N237" s="180"/>
      <c r="O237" s="180"/>
      <c r="P237" s="180"/>
      <c r="Q237" s="180"/>
      <c r="R237" s="180"/>
      <c r="S237" s="180"/>
      <c r="T237" s="180"/>
      <c r="U237" s="180"/>
    </row>
    <row r="238" spans="3:21">
      <c r="C238" s="180"/>
      <c r="D238" s="180"/>
      <c r="E238" s="180"/>
      <c r="F238" s="180"/>
      <c r="G238" s="180"/>
      <c r="H238" s="180"/>
      <c r="I238" s="180"/>
      <c r="J238" s="180"/>
      <c r="K238" s="180"/>
      <c r="L238" s="180"/>
      <c r="M238" s="180"/>
      <c r="N238" s="180"/>
      <c r="O238" s="180"/>
      <c r="P238" s="180"/>
      <c r="Q238" s="180"/>
      <c r="R238" s="180"/>
      <c r="S238" s="180"/>
      <c r="T238" s="180"/>
      <c r="U238" s="180"/>
    </row>
    <row r="239" spans="3:21">
      <c r="C239" s="180"/>
      <c r="D239" s="180"/>
      <c r="E239" s="180"/>
      <c r="F239" s="180"/>
      <c r="G239" s="180"/>
      <c r="H239" s="180"/>
      <c r="I239" s="180"/>
      <c r="J239" s="180"/>
      <c r="K239" s="180"/>
      <c r="L239" s="180"/>
      <c r="M239" s="180"/>
      <c r="N239" s="180"/>
      <c r="O239" s="180"/>
      <c r="P239" s="180"/>
      <c r="Q239" s="180"/>
      <c r="R239" s="180"/>
      <c r="S239" s="180"/>
      <c r="T239" s="180"/>
      <c r="U239" s="180"/>
    </row>
    <row r="240" spans="3:21">
      <c r="C240" s="180"/>
      <c r="D240" s="180"/>
      <c r="E240" s="180"/>
      <c r="F240" s="180"/>
      <c r="G240" s="180"/>
      <c r="H240" s="180"/>
      <c r="I240" s="180"/>
      <c r="J240" s="180"/>
      <c r="K240" s="180"/>
      <c r="L240" s="180"/>
      <c r="M240" s="180"/>
      <c r="N240" s="180"/>
      <c r="O240" s="180"/>
      <c r="P240" s="180"/>
      <c r="Q240" s="180"/>
      <c r="R240" s="180"/>
      <c r="S240" s="180"/>
      <c r="T240" s="180"/>
      <c r="U240" s="180"/>
    </row>
    <row r="241" spans="3:21">
      <c r="C241" s="180"/>
      <c r="D241" s="180"/>
      <c r="E241" s="180"/>
      <c r="F241" s="180"/>
      <c r="G241" s="180"/>
      <c r="H241" s="180"/>
      <c r="I241" s="180"/>
      <c r="J241" s="180"/>
      <c r="K241" s="180"/>
      <c r="L241" s="180"/>
      <c r="M241" s="180"/>
      <c r="N241" s="180"/>
      <c r="O241" s="180"/>
      <c r="P241" s="180"/>
      <c r="Q241" s="180"/>
      <c r="R241" s="180"/>
      <c r="S241" s="180"/>
      <c r="T241" s="180"/>
      <c r="U241" s="180"/>
    </row>
    <row r="242" spans="3:21">
      <c r="C242" s="180"/>
      <c r="D242" s="180"/>
      <c r="E242" s="180"/>
      <c r="F242" s="180"/>
      <c r="G242" s="180"/>
      <c r="H242" s="180"/>
      <c r="I242" s="180"/>
      <c r="J242" s="180"/>
      <c r="K242" s="180"/>
      <c r="L242" s="180"/>
      <c r="M242" s="180"/>
      <c r="N242" s="180"/>
      <c r="O242" s="180"/>
      <c r="P242" s="180"/>
      <c r="Q242" s="180"/>
      <c r="R242" s="180"/>
      <c r="S242" s="180"/>
      <c r="T242" s="180"/>
      <c r="U242" s="180"/>
    </row>
    <row r="243" spans="3:21">
      <c r="C243" s="180"/>
      <c r="D243" s="180"/>
      <c r="E243" s="180"/>
      <c r="F243" s="180"/>
      <c r="G243" s="180"/>
      <c r="H243" s="180"/>
      <c r="I243" s="180"/>
      <c r="J243" s="180"/>
      <c r="K243" s="180"/>
      <c r="L243" s="180"/>
      <c r="M243" s="180"/>
      <c r="N243" s="180"/>
      <c r="O243" s="180"/>
      <c r="P243" s="180"/>
      <c r="Q243" s="180"/>
      <c r="R243" s="180"/>
      <c r="S243" s="180"/>
      <c r="T243" s="180"/>
      <c r="U243" s="180"/>
    </row>
    <row r="244" spans="3:21">
      <c r="C244" s="180"/>
      <c r="D244" s="180"/>
      <c r="E244" s="180"/>
      <c r="F244" s="180"/>
      <c r="G244" s="180"/>
      <c r="H244" s="180"/>
      <c r="I244" s="180"/>
      <c r="J244" s="180"/>
      <c r="K244" s="180"/>
      <c r="L244" s="180"/>
      <c r="M244" s="180"/>
      <c r="N244" s="180"/>
      <c r="O244" s="180"/>
      <c r="P244" s="180"/>
      <c r="Q244" s="180"/>
      <c r="R244" s="180"/>
      <c r="S244" s="180"/>
      <c r="T244" s="180"/>
      <c r="U244" s="180"/>
    </row>
    <row r="245" spans="3:21">
      <c r="C245" s="180"/>
      <c r="D245" s="180"/>
      <c r="E245" s="180"/>
      <c r="F245" s="180"/>
      <c r="G245" s="180"/>
      <c r="H245" s="180"/>
      <c r="I245" s="180"/>
      <c r="J245" s="180"/>
      <c r="K245" s="180"/>
      <c r="L245" s="180"/>
      <c r="M245" s="180"/>
      <c r="N245" s="180"/>
      <c r="O245" s="180"/>
      <c r="P245" s="180"/>
      <c r="Q245" s="180"/>
      <c r="R245" s="180"/>
      <c r="S245" s="180"/>
      <c r="T245" s="180"/>
      <c r="U245" s="180"/>
    </row>
    <row r="246" spans="3:21">
      <c r="C246" s="180"/>
      <c r="D246" s="180"/>
      <c r="E246" s="180"/>
      <c r="F246" s="180"/>
      <c r="G246" s="180"/>
      <c r="H246" s="180"/>
      <c r="I246" s="180"/>
      <c r="J246" s="180"/>
      <c r="K246" s="180"/>
      <c r="L246" s="180"/>
      <c r="M246" s="180"/>
      <c r="N246" s="180"/>
      <c r="O246" s="180"/>
      <c r="P246" s="180"/>
      <c r="Q246" s="180"/>
      <c r="R246" s="180"/>
      <c r="S246" s="180"/>
      <c r="T246" s="180"/>
      <c r="U246" s="180"/>
    </row>
    <row r="247" spans="3:21">
      <c r="C247" s="180"/>
      <c r="D247" s="180"/>
      <c r="E247" s="180"/>
      <c r="F247" s="180"/>
      <c r="G247" s="180"/>
      <c r="H247" s="180"/>
      <c r="I247" s="180"/>
      <c r="J247" s="180"/>
      <c r="K247" s="180"/>
      <c r="L247" s="180"/>
      <c r="M247" s="180"/>
      <c r="N247" s="180"/>
      <c r="O247" s="180"/>
      <c r="P247" s="180"/>
      <c r="Q247" s="180"/>
      <c r="R247" s="180"/>
      <c r="S247" s="180"/>
      <c r="T247" s="180"/>
      <c r="U247" s="180"/>
    </row>
    <row r="248" spans="3:21">
      <c r="C248" s="180"/>
      <c r="D248" s="180"/>
      <c r="E248" s="180"/>
      <c r="F248" s="180"/>
      <c r="G248" s="180"/>
      <c r="H248" s="180"/>
      <c r="I248" s="180"/>
      <c r="J248" s="180"/>
      <c r="K248" s="180"/>
      <c r="L248" s="180"/>
      <c r="M248" s="180"/>
      <c r="N248" s="180"/>
      <c r="O248" s="180"/>
      <c r="P248" s="180"/>
      <c r="Q248" s="180"/>
      <c r="R248" s="180"/>
      <c r="S248" s="180"/>
      <c r="T248" s="180"/>
      <c r="U248" s="180"/>
    </row>
    <row r="249" spans="3:21">
      <c r="C249" s="180"/>
      <c r="D249" s="180"/>
      <c r="E249" s="180"/>
      <c r="F249" s="180"/>
      <c r="G249" s="180"/>
      <c r="H249" s="180"/>
      <c r="I249" s="180"/>
      <c r="J249" s="180"/>
      <c r="K249" s="180"/>
      <c r="L249" s="180"/>
      <c r="M249" s="180"/>
      <c r="N249" s="180"/>
      <c r="O249" s="180"/>
      <c r="P249" s="180"/>
      <c r="Q249" s="180"/>
      <c r="R249" s="180"/>
      <c r="S249" s="180"/>
      <c r="T249" s="180"/>
      <c r="U249" s="180"/>
    </row>
    <row r="250" spans="3:21">
      <c r="C250" s="180"/>
      <c r="D250" s="180"/>
      <c r="E250" s="180"/>
      <c r="F250" s="180"/>
      <c r="G250" s="180"/>
      <c r="H250" s="180"/>
      <c r="I250" s="180"/>
      <c r="J250" s="180"/>
      <c r="K250" s="180"/>
      <c r="L250" s="180"/>
      <c r="M250" s="180"/>
      <c r="N250" s="180"/>
      <c r="O250" s="180"/>
      <c r="P250" s="180"/>
      <c r="Q250" s="180"/>
      <c r="R250" s="180"/>
      <c r="S250" s="180"/>
      <c r="T250" s="180"/>
      <c r="U250" s="180"/>
    </row>
    <row r="251" spans="3:21">
      <c r="C251" s="180"/>
      <c r="D251" s="180"/>
      <c r="E251" s="180"/>
      <c r="F251" s="180"/>
      <c r="G251" s="180"/>
      <c r="H251" s="180"/>
      <c r="I251" s="180"/>
      <c r="J251" s="180"/>
      <c r="K251" s="180"/>
      <c r="L251" s="180"/>
      <c r="M251" s="180"/>
      <c r="N251" s="180"/>
      <c r="O251" s="180"/>
      <c r="P251" s="180"/>
      <c r="Q251" s="180"/>
      <c r="R251" s="180"/>
      <c r="S251" s="180"/>
      <c r="T251" s="180"/>
      <c r="U251" s="180"/>
    </row>
    <row r="252" spans="3:21">
      <c r="C252" s="180"/>
      <c r="D252" s="180"/>
      <c r="E252" s="180"/>
      <c r="F252" s="180"/>
      <c r="G252" s="180"/>
      <c r="H252" s="180"/>
      <c r="I252" s="180"/>
      <c r="J252" s="180"/>
      <c r="K252" s="180"/>
      <c r="L252" s="180"/>
      <c r="M252" s="180"/>
      <c r="N252" s="180"/>
      <c r="O252" s="180"/>
      <c r="P252" s="180"/>
      <c r="Q252" s="180"/>
      <c r="R252" s="180"/>
      <c r="S252" s="180"/>
      <c r="T252" s="180"/>
      <c r="U252" s="180"/>
    </row>
    <row r="253" spans="3:21">
      <c r="C253" s="180"/>
      <c r="D253" s="180"/>
      <c r="E253" s="180"/>
      <c r="F253" s="180"/>
      <c r="G253" s="180"/>
      <c r="H253" s="180"/>
      <c r="I253" s="180"/>
      <c r="J253" s="180"/>
      <c r="K253" s="180"/>
      <c r="L253" s="180"/>
      <c r="M253" s="180"/>
      <c r="N253" s="180"/>
      <c r="O253" s="180"/>
      <c r="P253" s="180"/>
      <c r="Q253" s="180"/>
      <c r="R253" s="180"/>
      <c r="S253" s="180"/>
      <c r="T253" s="180"/>
      <c r="U253" s="180"/>
    </row>
    <row r="254" spans="3:21">
      <c r="C254" s="180"/>
      <c r="D254" s="180"/>
      <c r="E254" s="180"/>
      <c r="F254" s="180"/>
      <c r="G254" s="180"/>
      <c r="H254" s="180"/>
      <c r="I254" s="180"/>
      <c r="J254" s="180"/>
      <c r="K254" s="180"/>
      <c r="L254" s="180"/>
      <c r="M254" s="180"/>
      <c r="N254" s="180"/>
      <c r="O254" s="180"/>
      <c r="P254" s="180"/>
      <c r="Q254" s="180"/>
      <c r="R254" s="180"/>
      <c r="S254" s="180"/>
      <c r="T254" s="180"/>
      <c r="U254" s="180"/>
    </row>
    <row r="255" spans="3:21">
      <c r="C255" s="180"/>
      <c r="D255" s="180"/>
      <c r="E255" s="180"/>
      <c r="F255" s="180"/>
      <c r="G255" s="180"/>
      <c r="H255" s="180"/>
      <c r="I255" s="180"/>
      <c r="J255" s="180"/>
      <c r="K255" s="180"/>
      <c r="L255" s="180"/>
      <c r="M255" s="180"/>
      <c r="N255" s="180"/>
      <c r="O255" s="180"/>
      <c r="P255" s="180"/>
      <c r="Q255" s="180"/>
      <c r="R255" s="180"/>
      <c r="S255" s="180"/>
      <c r="T255" s="180"/>
      <c r="U255" s="180"/>
    </row>
    <row r="256" spans="3:21">
      <c r="C256" s="180"/>
      <c r="D256" s="180"/>
      <c r="E256" s="180"/>
      <c r="F256" s="180"/>
      <c r="G256" s="180"/>
      <c r="H256" s="180"/>
      <c r="I256" s="180"/>
      <c r="J256" s="180"/>
      <c r="K256" s="180"/>
      <c r="L256" s="180"/>
      <c r="M256" s="180"/>
      <c r="N256" s="180"/>
      <c r="O256" s="180"/>
      <c r="P256" s="180"/>
      <c r="Q256" s="180"/>
      <c r="R256" s="180"/>
      <c r="S256" s="180"/>
      <c r="T256" s="180"/>
      <c r="U256" s="180"/>
    </row>
    <row r="257" spans="3:21">
      <c r="C257" s="180"/>
      <c r="D257" s="180"/>
      <c r="E257" s="180"/>
      <c r="F257" s="180"/>
      <c r="G257" s="180"/>
      <c r="H257" s="180"/>
      <c r="I257" s="180"/>
      <c r="J257" s="180"/>
      <c r="K257" s="180"/>
      <c r="L257" s="180"/>
      <c r="M257" s="180"/>
      <c r="N257" s="180"/>
      <c r="O257" s="180"/>
      <c r="P257" s="180"/>
      <c r="Q257" s="180"/>
      <c r="R257" s="180"/>
      <c r="S257" s="180"/>
      <c r="T257" s="180"/>
      <c r="U257" s="180"/>
    </row>
    <row r="258" spans="3:21">
      <c r="C258" s="180"/>
      <c r="D258" s="180"/>
      <c r="E258" s="180"/>
      <c r="F258" s="180"/>
      <c r="G258" s="180"/>
      <c r="H258" s="180"/>
      <c r="I258" s="180"/>
      <c r="J258" s="180"/>
      <c r="K258" s="180"/>
      <c r="L258" s="180"/>
      <c r="M258" s="180"/>
      <c r="N258" s="180"/>
      <c r="O258" s="180"/>
      <c r="P258" s="180"/>
      <c r="Q258" s="180"/>
      <c r="R258" s="180"/>
      <c r="S258" s="180"/>
      <c r="T258" s="180"/>
      <c r="U258" s="180"/>
    </row>
    <row r="259" spans="3:21">
      <c r="C259" s="180"/>
      <c r="D259" s="180"/>
      <c r="E259" s="180"/>
      <c r="F259" s="180"/>
      <c r="G259" s="180"/>
      <c r="H259" s="180"/>
      <c r="I259" s="180"/>
      <c r="J259" s="180"/>
      <c r="K259" s="180"/>
      <c r="L259" s="180"/>
      <c r="M259" s="180"/>
      <c r="N259" s="180"/>
      <c r="O259" s="180"/>
      <c r="P259" s="180"/>
      <c r="Q259" s="180"/>
      <c r="R259" s="180"/>
      <c r="S259" s="180"/>
      <c r="T259" s="180"/>
      <c r="U259" s="180"/>
    </row>
    <row r="260" spans="3:21">
      <c r="C260" s="180"/>
      <c r="D260" s="180"/>
      <c r="E260" s="180"/>
      <c r="F260" s="180"/>
      <c r="G260" s="180"/>
      <c r="H260" s="180"/>
      <c r="I260" s="180"/>
      <c r="J260" s="180"/>
      <c r="K260" s="180"/>
      <c r="L260" s="180"/>
      <c r="M260" s="180"/>
      <c r="N260" s="180"/>
      <c r="O260" s="180"/>
      <c r="P260" s="180"/>
      <c r="Q260" s="180"/>
      <c r="R260" s="180"/>
      <c r="S260" s="180"/>
      <c r="T260" s="180"/>
      <c r="U260" s="180"/>
    </row>
    <row r="261" spans="3:21">
      <c r="C261" s="180"/>
      <c r="D261" s="180"/>
      <c r="E261" s="180"/>
      <c r="F261" s="180"/>
      <c r="G261" s="180"/>
      <c r="H261" s="180"/>
      <c r="I261" s="180"/>
      <c r="J261" s="180"/>
      <c r="K261" s="180"/>
      <c r="L261" s="180"/>
      <c r="M261" s="180"/>
      <c r="N261" s="180"/>
      <c r="O261" s="180"/>
      <c r="P261" s="180"/>
      <c r="Q261" s="180"/>
      <c r="R261" s="180"/>
      <c r="S261" s="180"/>
      <c r="T261" s="180"/>
      <c r="U261" s="180"/>
    </row>
    <row r="262" spans="3:21">
      <c r="C262" s="180"/>
      <c r="D262" s="180"/>
      <c r="E262" s="180"/>
      <c r="F262" s="180"/>
      <c r="G262" s="180"/>
      <c r="H262" s="180"/>
      <c r="I262" s="180"/>
      <c r="J262" s="180"/>
      <c r="K262" s="180"/>
      <c r="L262" s="180"/>
      <c r="M262" s="180"/>
      <c r="N262" s="180"/>
      <c r="O262" s="180"/>
      <c r="P262" s="180"/>
      <c r="Q262" s="180"/>
      <c r="R262" s="180"/>
      <c r="S262" s="180"/>
      <c r="T262" s="180"/>
      <c r="U262" s="180"/>
    </row>
    <row r="263" spans="3:21">
      <c r="C263" s="180"/>
      <c r="D263" s="180"/>
      <c r="E263" s="180"/>
      <c r="F263" s="180"/>
      <c r="G263" s="180"/>
      <c r="H263" s="180"/>
      <c r="I263" s="180"/>
      <c r="J263" s="180"/>
      <c r="K263" s="180"/>
      <c r="L263" s="180"/>
      <c r="M263" s="180"/>
      <c r="N263" s="180"/>
      <c r="O263" s="180"/>
      <c r="P263" s="180"/>
      <c r="Q263" s="180"/>
      <c r="R263" s="180"/>
      <c r="S263" s="180"/>
      <c r="T263" s="180"/>
      <c r="U263" s="180"/>
    </row>
    <row r="264" spans="3:21">
      <c r="C264" s="180"/>
      <c r="D264" s="180"/>
      <c r="E264" s="180"/>
      <c r="F264" s="180"/>
      <c r="G264" s="180"/>
      <c r="H264" s="180"/>
      <c r="I264" s="180"/>
      <c r="J264" s="180"/>
      <c r="K264" s="180"/>
      <c r="L264" s="180"/>
      <c r="M264" s="180"/>
      <c r="N264" s="180"/>
      <c r="O264" s="180"/>
      <c r="P264" s="180"/>
      <c r="Q264" s="180"/>
      <c r="R264" s="180"/>
      <c r="S264" s="180"/>
      <c r="T264" s="180"/>
      <c r="U264" s="180"/>
    </row>
    <row r="265" spans="3:21">
      <c r="C265" s="180"/>
      <c r="D265" s="180"/>
      <c r="E265" s="180"/>
      <c r="F265" s="180"/>
      <c r="G265" s="180"/>
      <c r="H265" s="180"/>
      <c r="I265" s="180"/>
      <c r="J265" s="180"/>
      <c r="K265" s="180"/>
      <c r="L265" s="180"/>
      <c r="M265" s="180"/>
      <c r="N265" s="180"/>
      <c r="O265" s="180"/>
      <c r="P265" s="180"/>
      <c r="Q265" s="180"/>
      <c r="R265" s="180"/>
      <c r="S265" s="180"/>
      <c r="T265" s="180"/>
      <c r="U265" s="180"/>
    </row>
    <row r="266" spans="3:21">
      <c r="C266" s="180"/>
      <c r="D266" s="180"/>
      <c r="E266" s="180"/>
      <c r="F266" s="180"/>
      <c r="G266" s="180"/>
      <c r="H266" s="180"/>
      <c r="I266" s="180"/>
      <c r="J266" s="180"/>
      <c r="K266" s="180"/>
      <c r="L266" s="180"/>
      <c r="M266" s="180"/>
      <c r="N266" s="180"/>
      <c r="O266" s="180"/>
      <c r="P266" s="180"/>
      <c r="Q266" s="180"/>
      <c r="R266" s="180"/>
      <c r="S266" s="180"/>
      <c r="T266" s="180"/>
      <c r="U266" s="180"/>
    </row>
    <row r="267" spans="3:21">
      <c r="C267" s="180"/>
      <c r="D267" s="180"/>
      <c r="E267" s="180"/>
      <c r="F267" s="180"/>
      <c r="G267" s="180"/>
      <c r="H267" s="180"/>
      <c r="I267" s="180"/>
      <c r="J267" s="180"/>
      <c r="K267" s="180"/>
      <c r="L267" s="180"/>
      <c r="M267" s="180"/>
      <c r="N267" s="180"/>
      <c r="O267" s="180"/>
      <c r="P267" s="180"/>
      <c r="Q267" s="180"/>
      <c r="R267" s="180"/>
      <c r="S267" s="180"/>
      <c r="T267" s="180"/>
      <c r="U267" s="180"/>
    </row>
    <row r="268" spans="3:21">
      <c r="C268" s="180"/>
      <c r="D268" s="180"/>
      <c r="E268" s="180"/>
      <c r="F268" s="180"/>
      <c r="G268" s="180"/>
      <c r="H268" s="180"/>
      <c r="I268" s="180"/>
      <c r="J268" s="180"/>
      <c r="K268" s="180"/>
      <c r="L268" s="180"/>
      <c r="M268" s="180"/>
      <c r="N268" s="180"/>
      <c r="O268" s="180"/>
      <c r="P268" s="180"/>
      <c r="Q268" s="180"/>
      <c r="R268" s="180"/>
      <c r="S268" s="180"/>
      <c r="T268" s="180"/>
      <c r="U268" s="180"/>
    </row>
    <row r="269" spans="3:21">
      <c r="C269" s="180"/>
      <c r="D269" s="180"/>
      <c r="E269" s="180"/>
      <c r="F269" s="180"/>
      <c r="G269" s="180"/>
      <c r="H269" s="180"/>
      <c r="I269" s="180"/>
      <c r="J269" s="180"/>
      <c r="K269" s="180"/>
      <c r="L269" s="180"/>
      <c r="M269" s="180"/>
      <c r="N269" s="180"/>
      <c r="O269" s="180"/>
      <c r="P269" s="180"/>
      <c r="Q269" s="180"/>
      <c r="R269" s="180"/>
      <c r="S269" s="180"/>
      <c r="T269" s="180"/>
      <c r="U269" s="180"/>
    </row>
    <row r="270" spans="3:21">
      <c r="C270" s="180"/>
      <c r="D270" s="180"/>
      <c r="E270" s="180"/>
      <c r="F270" s="180"/>
      <c r="G270" s="180"/>
      <c r="H270" s="180"/>
      <c r="I270" s="180"/>
      <c r="J270" s="180"/>
      <c r="K270" s="180"/>
      <c r="L270" s="180"/>
      <c r="M270" s="180"/>
      <c r="N270" s="180"/>
      <c r="O270" s="180"/>
      <c r="P270" s="180"/>
      <c r="Q270" s="180"/>
      <c r="R270" s="180"/>
      <c r="S270" s="180"/>
      <c r="T270" s="180"/>
      <c r="U270" s="180"/>
    </row>
    <row r="271" spans="3:21">
      <c r="C271" s="180"/>
      <c r="D271" s="180"/>
      <c r="E271" s="180"/>
      <c r="F271" s="180"/>
      <c r="G271" s="180"/>
      <c r="H271" s="180"/>
      <c r="I271" s="180"/>
      <c r="J271" s="180"/>
      <c r="K271" s="180"/>
      <c r="L271" s="180"/>
      <c r="M271" s="180"/>
      <c r="N271" s="180"/>
      <c r="O271" s="180"/>
      <c r="P271" s="180"/>
      <c r="Q271" s="180"/>
      <c r="R271" s="180"/>
      <c r="S271" s="180"/>
      <c r="T271" s="180"/>
      <c r="U271" s="180"/>
    </row>
    <row r="272" spans="3:21">
      <c r="C272" s="180"/>
      <c r="D272" s="180"/>
      <c r="E272" s="180"/>
      <c r="F272" s="180"/>
      <c r="G272" s="180"/>
      <c r="H272" s="180"/>
      <c r="I272" s="180"/>
      <c r="J272" s="180"/>
      <c r="K272" s="180"/>
      <c r="L272" s="180"/>
      <c r="M272" s="180"/>
      <c r="N272" s="180"/>
      <c r="O272" s="180"/>
      <c r="P272" s="180"/>
      <c r="Q272" s="180"/>
      <c r="R272" s="180"/>
      <c r="S272" s="180"/>
      <c r="T272" s="180"/>
      <c r="U272" s="180"/>
    </row>
    <row r="273" spans="3:21">
      <c r="C273" s="180"/>
      <c r="D273" s="180"/>
      <c r="E273" s="180"/>
      <c r="F273" s="180"/>
      <c r="G273" s="180"/>
      <c r="H273" s="180"/>
      <c r="I273" s="180"/>
      <c r="J273" s="180"/>
      <c r="K273" s="180"/>
      <c r="L273" s="180"/>
      <c r="M273" s="180"/>
      <c r="N273" s="180"/>
      <c r="O273" s="180"/>
      <c r="P273" s="180"/>
      <c r="Q273" s="180"/>
      <c r="R273" s="180"/>
      <c r="S273" s="180"/>
      <c r="T273" s="180"/>
      <c r="U273" s="180"/>
    </row>
    <row r="274" spans="3:21">
      <c r="C274" s="180"/>
      <c r="D274" s="180"/>
      <c r="E274" s="180"/>
      <c r="F274" s="180"/>
      <c r="G274" s="180"/>
      <c r="H274" s="180"/>
      <c r="I274" s="180"/>
      <c r="J274" s="180"/>
      <c r="K274" s="180"/>
      <c r="L274" s="180"/>
      <c r="M274" s="180"/>
      <c r="N274" s="180"/>
      <c r="O274" s="180"/>
      <c r="P274" s="180"/>
      <c r="Q274" s="180"/>
      <c r="R274" s="180"/>
      <c r="S274" s="180"/>
      <c r="T274" s="180"/>
      <c r="U274" s="180"/>
    </row>
    <row r="275" spans="3:21">
      <c r="C275" s="180"/>
      <c r="D275" s="180"/>
      <c r="E275" s="180"/>
      <c r="F275" s="180"/>
      <c r="G275" s="180"/>
      <c r="H275" s="180"/>
      <c r="I275" s="180"/>
      <c r="J275" s="180"/>
      <c r="K275" s="180"/>
      <c r="L275" s="180"/>
      <c r="M275" s="180"/>
      <c r="N275" s="180"/>
      <c r="O275" s="180"/>
      <c r="P275" s="180"/>
      <c r="Q275" s="180"/>
      <c r="R275" s="180"/>
      <c r="S275" s="180"/>
      <c r="T275" s="180"/>
      <c r="U275" s="180"/>
    </row>
    <row r="276" spans="3:21">
      <c r="C276" s="180"/>
      <c r="D276" s="180"/>
      <c r="E276" s="180"/>
      <c r="F276" s="180"/>
      <c r="G276" s="180"/>
      <c r="H276" s="180"/>
      <c r="I276" s="180"/>
      <c r="J276" s="180"/>
      <c r="K276" s="180"/>
      <c r="L276" s="180"/>
      <c r="M276" s="180"/>
      <c r="N276" s="180"/>
      <c r="O276" s="180"/>
      <c r="P276" s="180"/>
      <c r="Q276" s="180"/>
      <c r="R276" s="180"/>
      <c r="S276" s="180"/>
      <c r="T276" s="180"/>
      <c r="U276" s="180"/>
    </row>
    <row r="277" spans="3:21">
      <c r="C277" s="180"/>
      <c r="D277" s="180"/>
      <c r="E277" s="180"/>
      <c r="F277" s="180"/>
      <c r="G277" s="180"/>
      <c r="H277" s="180"/>
      <c r="I277" s="180"/>
      <c r="J277" s="180"/>
      <c r="K277" s="180"/>
      <c r="L277" s="180"/>
      <c r="M277" s="180"/>
      <c r="N277" s="180"/>
      <c r="O277" s="180"/>
      <c r="P277" s="180"/>
      <c r="Q277" s="180"/>
      <c r="R277" s="180"/>
      <c r="S277" s="180"/>
      <c r="T277" s="180"/>
      <c r="U277" s="180"/>
    </row>
    <row r="278" spans="3:21">
      <c r="C278" s="180"/>
      <c r="D278" s="180"/>
      <c r="E278" s="180"/>
      <c r="F278" s="180"/>
      <c r="G278" s="180"/>
      <c r="H278" s="180"/>
      <c r="I278" s="180"/>
      <c r="J278" s="180"/>
      <c r="K278" s="180"/>
      <c r="L278" s="180"/>
      <c r="M278" s="180"/>
      <c r="N278" s="180"/>
      <c r="O278" s="180"/>
      <c r="P278" s="180"/>
      <c r="Q278" s="180"/>
      <c r="R278" s="180"/>
      <c r="S278" s="180"/>
      <c r="T278" s="180"/>
      <c r="U278" s="180"/>
    </row>
    <row r="279" spans="3:21">
      <c r="C279" s="180"/>
      <c r="D279" s="180"/>
      <c r="E279" s="180"/>
      <c r="F279" s="180"/>
      <c r="G279" s="180"/>
      <c r="H279" s="180"/>
      <c r="I279" s="180"/>
      <c r="J279" s="180"/>
      <c r="K279" s="180"/>
      <c r="L279" s="180"/>
      <c r="M279" s="180"/>
      <c r="N279" s="180"/>
      <c r="O279" s="180"/>
      <c r="P279" s="180"/>
      <c r="Q279" s="180"/>
      <c r="R279" s="180"/>
      <c r="S279" s="180"/>
      <c r="T279" s="180"/>
      <c r="U279" s="180"/>
    </row>
    <row r="280" spans="3:21">
      <c r="C280" s="180"/>
      <c r="D280" s="180"/>
      <c r="E280" s="180"/>
      <c r="F280" s="180"/>
      <c r="G280" s="180"/>
      <c r="H280" s="180"/>
      <c r="I280" s="180"/>
      <c r="J280" s="180"/>
      <c r="K280" s="180"/>
      <c r="L280" s="180"/>
      <c r="M280" s="180"/>
      <c r="N280" s="180"/>
      <c r="O280" s="180"/>
      <c r="P280" s="180"/>
      <c r="Q280" s="180"/>
      <c r="R280" s="180"/>
      <c r="S280" s="180"/>
      <c r="T280" s="180"/>
      <c r="U280" s="180"/>
    </row>
    <row r="281" spans="3:21">
      <c r="C281" s="180"/>
      <c r="D281" s="180"/>
      <c r="E281" s="180"/>
      <c r="F281" s="180"/>
      <c r="G281" s="180"/>
      <c r="H281" s="180"/>
      <c r="I281" s="180"/>
      <c r="J281" s="180"/>
      <c r="K281" s="180"/>
      <c r="L281" s="180"/>
      <c r="M281" s="180"/>
      <c r="N281" s="180"/>
      <c r="O281" s="180"/>
      <c r="P281" s="180"/>
      <c r="Q281" s="180"/>
      <c r="R281" s="180"/>
      <c r="S281" s="180"/>
      <c r="T281" s="180"/>
      <c r="U281" s="180"/>
    </row>
    <row r="282" spans="3:21">
      <c r="C282" s="180"/>
      <c r="D282" s="180"/>
      <c r="E282" s="180"/>
      <c r="F282" s="180"/>
      <c r="G282" s="180"/>
      <c r="H282" s="180"/>
      <c r="I282" s="180"/>
      <c r="J282" s="180"/>
      <c r="K282" s="180"/>
      <c r="L282" s="180"/>
      <c r="M282" s="180"/>
      <c r="N282" s="180"/>
      <c r="O282" s="180"/>
      <c r="P282" s="180"/>
      <c r="Q282" s="180"/>
      <c r="R282" s="180"/>
      <c r="S282" s="180"/>
      <c r="T282" s="180"/>
      <c r="U282" s="180"/>
    </row>
    <row r="283" spans="3:21">
      <c r="C283" s="180"/>
      <c r="D283" s="180"/>
      <c r="E283" s="180"/>
      <c r="F283" s="180"/>
      <c r="G283" s="180"/>
      <c r="H283" s="180"/>
      <c r="I283" s="180"/>
      <c r="J283" s="180"/>
      <c r="K283" s="180"/>
      <c r="L283" s="180"/>
      <c r="M283" s="180"/>
      <c r="N283" s="180"/>
      <c r="O283" s="180"/>
      <c r="P283" s="180"/>
      <c r="Q283" s="180"/>
      <c r="R283" s="180"/>
      <c r="S283" s="180"/>
      <c r="T283" s="180"/>
      <c r="U283" s="180"/>
    </row>
    <row r="284" spans="3:21">
      <c r="C284" s="180"/>
      <c r="D284" s="180"/>
      <c r="E284" s="180"/>
      <c r="F284" s="180"/>
      <c r="G284" s="180"/>
      <c r="H284" s="180"/>
      <c r="I284" s="180"/>
      <c r="J284" s="180"/>
      <c r="K284" s="180"/>
      <c r="L284" s="180"/>
      <c r="M284" s="180"/>
      <c r="N284" s="180"/>
      <c r="O284" s="180"/>
      <c r="P284" s="180"/>
      <c r="Q284" s="180"/>
      <c r="R284" s="180"/>
      <c r="S284" s="180"/>
      <c r="T284" s="180"/>
      <c r="U284" s="180"/>
    </row>
    <row r="285" spans="3:21">
      <c r="C285" s="180"/>
      <c r="D285" s="180"/>
      <c r="E285" s="180"/>
      <c r="F285" s="180"/>
      <c r="G285" s="180"/>
      <c r="H285" s="180"/>
      <c r="I285" s="180"/>
      <c r="J285" s="180"/>
      <c r="K285" s="180"/>
      <c r="L285" s="180"/>
      <c r="M285" s="180"/>
      <c r="N285" s="180"/>
      <c r="O285" s="180"/>
      <c r="P285" s="180"/>
      <c r="Q285" s="180"/>
      <c r="R285" s="180"/>
      <c r="S285" s="180"/>
      <c r="T285" s="180"/>
      <c r="U285" s="180"/>
    </row>
    <row r="286" spans="3:21">
      <c r="C286" s="180"/>
      <c r="D286" s="180"/>
      <c r="E286" s="180"/>
      <c r="F286" s="180"/>
      <c r="G286" s="180"/>
      <c r="H286" s="180"/>
      <c r="I286" s="180"/>
      <c r="J286" s="180"/>
      <c r="K286" s="180"/>
      <c r="L286" s="180"/>
      <c r="M286" s="180"/>
      <c r="N286" s="180"/>
      <c r="O286" s="180"/>
      <c r="P286" s="180"/>
      <c r="Q286" s="180"/>
      <c r="R286" s="180"/>
      <c r="S286" s="180"/>
      <c r="T286" s="180"/>
      <c r="U286" s="180"/>
    </row>
    <row r="287" spans="3:21">
      <c r="C287" s="180"/>
      <c r="D287" s="180"/>
      <c r="E287" s="180"/>
      <c r="F287" s="180"/>
      <c r="G287" s="180"/>
      <c r="H287" s="180"/>
      <c r="I287" s="180"/>
      <c r="J287" s="180"/>
      <c r="K287" s="180"/>
      <c r="L287" s="180"/>
      <c r="M287" s="180"/>
      <c r="N287" s="180"/>
      <c r="O287" s="180"/>
      <c r="P287" s="180"/>
      <c r="Q287" s="180"/>
      <c r="R287" s="180"/>
      <c r="S287" s="180"/>
      <c r="T287" s="180"/>
      <c r="U287" s="180"/>
    </row>
    <row r="288" spans="3:21">
      <c r="C288" s="180"/>
      <c r="D288" s="180"/>
      <c r="E288" s="180"/>
      <c r="F288" s="180"/>
      <c r="G288" s="180"/>
      <c r="H288" s="180"/>
      <c r="I288" s="180"/>
      <c r="J288" s="180"/>
      <c r="K288" s="180"/>
      <c r="L288" s="180"/>
      <c r="M288" s="180"/>
      <c r="N288" s="180"/>
      <c r="O288" s="180"/>
      <c r="P288" s="180"/>
      <c r="Q288" s="180"/>
      <c r="R288" s="180"/>
      <c r="S288" s="180"/>
      <c r="T288" s="180"/>
      <c r="U288" s="180"/>
    </row>
    <row r="289" spans="3:21">
      <c r="C289" s="180"/>
      <c r="D289" s="180"/>
      <c r="E289" s="180"/>
      <c r="F289" s="180"/>
      <c r="G289" s="180"/>
      <c r="H289" s="180"/>
      <c r="I289" s="180"/>
      <c r="J289" s="180"/>
      <c r="K289" s="180"/>
      <c r="L289" s="180"/>
      <c r="M289" s="180"/>
      <c r="N289" s="180"/>
      <c r="O289" s="180"/>
      <c r="P289" s="180"/>
      <c r="Q289" s="180"/>
      <c r="R289" s="180"/>
      <c r="S289" s="180"/>
      <c r="T289" s="180"/>
      <c r="U289" s="180"/>
    </row>
    <row r="290" spans="3:21">
      <c r="C290" s="180"/>
      <c r="D290" s="180"/>
      <c r="E290" s="180"/>
      <c r="F290" s="180"/>
      <c r="G290" s="180"/>
      <c r="H290" s="180"/>
      <c r="I290" s="180"/>
      <c r="J290" s="180"/>
      <c r="K290" s="180"/>
      <c r="L290" s="180"/>
      <c r="M290" s="180"/>
      <c r="N290" s="180"/>
      <c r="O290" s="180"/>
      <c r="P290" s="180"/>
      <c r="Q290" s="180"/>
      <c r="R290" s="180"/>
      <c r="S290" s="180"/>
      <c r="T290" s="180"/>
      <c r="U290" s="180"/>
    </row>
    <row r="291" spans="3:21">
      <c r="C291" s="180"/>
      <c r="D291" s="180"/>
      <c r="E291" s="180"/>
      <c r="F291" s="180"/>
      <c r="G291" s="180"/>
      <c r="H291" s="180"/>
      <c r="I291" s="180"/>
      <c r="J291" s="180"/>
      <c r="K291" s="180"/>
      <c r="L291" s="180"/>
      <c r="M291" s="180"/>
      <c r="N291" s="180"/>
      <c r="O291" s="180"/>
      <c r="P291" s="180"/>
      <c r="Q291" s="180"/>
      <c r="R291" s="180"/>
      <c r="S291" s="180"/>
      <c r="T291" s="180"/>
      <c r="U291" s="180"/>
    </row>
    <row r="292" spans="3:21">
      <c r="C292" s="180"/>
      <c r="D292" s="180"/>
      <c r="E292" s="180"/>
      <c r="F292" s="180"/>
      <c r="G292" s="180"/>
      <c r="H292" s="180"/>
      <c r="I292" s="180"/>
      <c r="J292" s="180"/>
      <c r="K292" s="180"/>
      <c r="L292" s="180"/>
      <c r="M292" s="180"/>
      <c r="N292" s="180"/>
      <c r="O292" s="180"/>
      <c r="P292" s="180"/>
      <c r="Q292" s="180"/>
      <c r="R292" s="180"/>
      <c r="S292" s="180"/>
      <c r="T292" s="180"/>
      <c r="U292" s="180"/>
    </row>
    <row r="293" spans="3:21">
      <c r="C293" s="180"/>
      <c r="D293" s="180"/>
      <c r="E293" s="180"/>
      <c r="F293" s="180"/>
      <c r="G293" s="180"/>
      <c r="H293" s="180"/>
      <c r="I293" s="180"/>
      <c r="J293" s="180"/>
      <c r="K293" s="180"/>
      <c r="L293" s="180"/>
      <c r="M293" s="180"/>
      <c r="N293" s="180"/>
      <c r="O293" s="180"/>
      <c r="P293" s="180"/>
      <c r="Q293" s="180"/>
      <c r="R293" s="180"/>
      <c r="S293" s="180"/>
      <c r="T293" s="180"/>
      <c r="U293" s="180"/>
    </row>
    <row r="294" spans="3:21">
      <c r="C294" s="180"/>
      <c r="D294" s="180"/>
      <c r="E294" s="180"/>
      <c r="F294" s="180"/>
      <c r="G294" s="180"/>
      <c r="H294" s="180"/>
      <c r="I294" s="180"/>
      <c r="J294" s="180"/>
      <c r="K294" s="180"/>
      <c r="L294" s="180"/>
      <c r="M294" s="180"/>
      <c r="N294" s="180"/>
      <c r="O294" s="180"/>
      <c r="P294" s="180"/>
      <c r="Q294" s="180"/>
      <c r="R294" s="180"/>
      <c r="S294" s="180"/>
      <c r="T294" s="180"/>
      <c r="U294" s="180"/>
    </row>
    <row r="295" spans="3:21">
      <c r="C295" s="180"/>
      <c r="D295" s="180"/>
      <c r="E295" s="180"/>
      <c r="F295" s="180"/>
      <c r="G295" s="180"/>
      <c r="H295" s="180"/>
      <c r="I295" s="180"/>
      <c r="J295" s="180"/>
      <c r="K295" s="180"/>
      <c r="L295" s="180"/>
      <c r="M295" s="180"/>
      <c r="N295" s="180"/>
      <c r="O295" s="180"/>
      <c r="P295" s="180"/>
      <c r="Q295" s="180"/>
      <c r="R295" s="180"/>
      <c r="S295" s="180"/>
      <c r="T295" s="180"/>
      <c r="U295" s="180"/>
    </row>
    <row r="296" spans="3:21">
      <c r="C296" s="180"/>
      <c r="D296" s="180"/>
      <c r="E296" s="180"/>
      <c r="F296" s="180"/>
      <c r="G296" s="180"/>
      <c r="H296" s="180"/>
      <c r="I296" s="180"/>
      <c r="J296" s="180"/>
      <c r="K296" s="180"/>
      <c r="L296" s="180"/>
      <c r="M296" s="180"/>
      <c r="N296" s="180"/>
      <c r="O296" s="180"/>
      <c r="P296" s="180"/>
      <c r="Q296" s="180"/>
      <c r="R296" s="180"/>
      <c r="S296" s="180"/>
      <c r="T296" s="180"/>
      <c r="U296" s="180"/>
    </row>
    <row r="297" spans="3:21">
      <c r="C297" s="180"/>
      <c r="D297" s="180"/>
      <c r="E297" s="180"/>
      <c r="F297" s="180"/>
      <c r="G297" s="180"/>
      <c r="H297" s="180"/>
      <c r="I297" s="180"/>
      <c r="J297" s="180"/>
      <c r="K297" s="180"/>
      <c r="L297" s="180"/>
      <c r="M297" s="180"/>
      <c r="N297" s="180"/>
      <c r="O297" s="180"/>
      <c r="P297" s="180"/>
      <c r="Q297" s="180"/>
      <c r="R297" s="180"/>
      <c r="S297" s="180"/>
      <c r="T297" s="180"/>
      <c r="U297" s="180"/>
    </row>
    <row r="298" spans="3:21">
      <c r="C298" s="180"/>
      <c r="D298" s="180"/>
      <c r="E298" s="180"/>
      <c r="F298" s="180"/>
      <c r="G298" s="180"/>
      <c r="H298" s="180"/>
      <c r="I298" s="180"/>
      <c r="J298" s="180"/>
      <c r="K298" s="180"/>
      <c r="L298" s="180"/>
      <c r="M298" s="180"/>
      <c r="N298" s="180"/>
      <c r="O298" s="180"/>
      <c r="P298" s="180"/>
      <c r="Q298" s="180"/>
      <c r="R298" s="180"/>
      <c r="S298" s="180"/>
      <c r="T298" s="180"/>
      <c r="U298" s="180"/>
    </row>
    <row r="299" spans="3:21">
      <c r="C299" s="180"/>
      <c r="D299" s="180"/>
      <c r="E299" s="180"/>
      <c r="F299" s="180"/>
      <c r="G299" s="180"/>
      <c r="H299" s="180"/>
      <c r="I299" s="180"/>
      <c r="J299" s="180"/>
      <c r="K299" s="180"/>
      <c r="L299" s="180"/>
      <c r="M299" s="180"/>
      <c r="N299" s="180"/>
      <c r="O299" s="180"/>
      <c r="P299" s="180"/>
      <c r="Q299" s="180"/>
      <c r="R299" s="180"/>
      <c r="S299" s="180"/>
      <c r="T299" s="180"/>
      <c r="U299" s="180"/>
    </row>
    <row r="300" spans="3:21">
      <c r="C300" s="180"/>
      <c r="D300" s="180"/>
      <c r="E300" s="180"/>
      <c r="F300" s="180"/>
      <c r="G300" s="180"/>
      <c r="H300" s="180"/>
      <c r="I300" s="180"/>
      <c r="J300" s="180"/>
      <c r="K300" s="180"/>
      <c r="L300" s="180"/>
      <c r="M300" s="180"/>
      <c r="N300" s="180"/>
      <c r="O300" s="180"/>
      <c r="P300" s="180"/>
      <c r="Q300" s="180"/>
      <c r="R300" s="180"/>
      <c r="S300" s="180"/>
      <c r="T300" s="180"/>
      <c r="U300" s="180"/>
    </row>
    <row r="301" spans="3:21">
      <c r="C301" s="180"/>
      <c r="D301" s="180"/>
      <c r="E301" s="180"/>
      <c r="F301" s="180"/>
      <c r="G301" s="180"/>
      <c r="H301" s="180"/>
      <c r="I301" s="180"/>
      <c r="J301" s="180"/>
      <c r="K301" s="180"/>
      <c r="L301" s="180"/>
      <c r="M301" s="180"/>
      <c r="N301" s="180"/>
      <c r="O301" s="180"/>
      <c r="P301" s="180"/>
      <c r="Q301" s="180"/>
      <c r="R301" s="180"/>
      <c r="S301" s="180"/>
      <c r="T301" s="180"/>
      <c r="U301" s="180"/>
    </row>
    <row r="302" spans="3:21">
      <c r="C302" s="180"/>
      <c r="D302" s="180"/>
      <c r="E302" s="180"/>
      <c r="F302" s="180"/>
      <c r="G302" s="180"/>
      <c r="H302" s="180"/>
      <c r="I302" s="180"/>
      <c r="J302" s="180"/>
      <c r="K302" s="180"/>
      <c r="L302" s="180"/>
      <c r="M302" s="180"/>
      <c r="N302" s="180"/>
      <c r="O302" s="180"/>
      <c r="P302" s="180"/>
      <c r="Q302" s="180"/>
      <c r="R302" s="180"/>
      <c r="S302" s="180"/>
      <c r="T302" s="180"/>
      <c r="U302" s="180"/>
    </row>
    <row r="303" spans="3:21">
      <c r="C303" s="180"/>
      <c r="D303" s="180"/>
      <c r="E303" s="180"/>
      <c r="F303" s="180"/>
      <c r="G303" s="180"/>
      <c r="H303" s="180"/>
      <c r="I303" s="180"/>
      <c r="J303" s="180"/>
      <c r="K303" s="180"/>
      <c r="L303" s="180"/>
      <c r="M303" s="180"/>
      <c r="N303" s="180"/>
      <c r="O303" s="180"/>
      <c r="P303" s="180"/>
      <c r="Q303" s="180"/>
      <c r="R303" s="180"/>
      <c r="S303" s="180"/>
      <c r="T303" s="180"/>
      <c r="U303" s="180"/>
    </row>
    <row r="304" spans="3:21">
      <c r="C304" s="180"/>
      <c r="D304" s="180"/>
      <c r="E304" s="180"/>
      <c r="F304" s="180"/>
      <c r="G304" s="180"/>
      <c r="H304" s="180"/>
      <c r="I304" s="180"/>
      <c r="J304" s="180"/>
      <c r="K304" s="180"/>
      <c r="L304" s="180"/>
      <c r="M304" s="180"/>
      <c r="N304" s="180"/>
      <c r="O304" s="180"/>
      <c r="P304" s="180"/>
      <c r="Q304" s="180"/>
      <c r="R304" s="180"/>
      <c r="S304" s="180"/>
      <c r="T304" s="180"/>
      <c r="U304" s="180"/>
    </row>
    <row r="305" spans="3:21">
      <c r="C305" s="180"/>
      <c r="D305" s="180"/>
      <c r="E305" s="180"/>
      <c r="F305" s="180"/>
      <c r="G305" s="180"/>
      <c r="H305" s="180"/>
      <c r="I305" s="180"/>
      <c r="J305" s="180"/>
      <c r="K305" s="180"/>
      <c r="L305" s="180"/>
      <c r="M305" s="180"/>
      <c r="N305" s="180"/>
      <c r="O305" s="180"/>
      <c r="P305" s="180"/>
      <c r="Q305" s="180"/>
      <c r="R305" s="180"/>
      <c r="S305" s="180"/>
      <c r="T305" s="180"/>
      <c r="U305" s="180"/>
    </row>
    <row r="306" spans="3:21">
      <c r="C306" s="180"/>
      <c r="D306" s="180"/>
      <c r="E306" s="180"/>
      <c r="F306" s="180"/>
      <c r="G306" s="180"/>
      <c r="H306" s="180"/>
      <c r="I306" s="180"/>
      <c r="J306" s="180"/>
      <c r="K306" s="180"/>
      <c r="L306" s="180"/>
      <c r="M306" s="180"/>
      <c r="N306" s="180"/>
      <c r="O306" s="180"/>
      <c r="P306" s="180"/>
      <c r="Q306" s="180"/>
      <c r="R306" s="180"/>
      <c r="S306" s="180"/>
      <c r="T306" s="180"/>
      <c r="U306" s="180"/>
    </row>
    <row r="307" spans="3:21">
      <c r="C307" s="180"/>
      <c r="D307" s="180"/>
      <c r="E307" s="180"/>
      <c r="F307" s="180"/>
      <c r="G307" s="180"/>
      <c r="H307" s="180"/>
      <c r="I307" s="180"/>
      <c r="J307" s="180"/>
      <c r="K307" s="180"/>
      <c r="L307" s="180"/>
      <c r="M307" s="180"/>
      <c r="N307" s="180"/>
      <c r="O307" s="180"/>
      <c r="P307" s="180"/>
      <c r="Q307" s="180"/>
      <c r="R307" s="180"/>
      <c r="S307" s="180"/>
      <c r="T307" s="180"/>
      <c r="U307" s="180"/>
    </row>
    <row r="308" spans="3:21">
      <c r="C308" s="180"/>
      <c r="D308" s="180"/>
      <c r="E308" s="180"/>
      <c r="F308" s="180"/>
      <c r="G308" s="180"/>
      <c r="H308" s="180"/>
      <c r="I308" s="180"/>
      <c r="J308" s="180"/>
      <c r="K308" s="180"/>
      <c r="L308" s="180"/>
      <c r="M308" s="180"/>
      <c r="N308" s="180"/>
      <c r="O308" s="180"/>
    </row>
    <row r="309" spans="3:21">
      <c r="C309" s="180"/>
      <c r="D309" s="180"/>
      <c r="E309" s="180"/>
      <c r="F309" s="180"/>
      <c r="G309" s="180"/>
      <c r="H309" s="180"/>
      <c r="I309" s="180"/>
      <c r="J309" s="180"/>
      <c r="K309" s="180"/>
      <c r="L309" s="180"/>
      <c r="M309" s="180"/>
      <c r="N309" s="180"/>
      <c r="O309" s="180"/>
    </row>
    <row r="310" spans="3:21">
      <c r="C310" s="180"/>
      <c r="D310" s="180"/>
      <c r="E310" s="180"/>
      <c r="F310" s="180"/>
      <c r="G310" s="180"/>
      <c r="H310" s="180"/>
      <c r="I310" s="180"/>
      <c r="J310" s="180"/>
      <c r="K310" s="180"/>
      <c r="L310" s="180"/>
      <c r="M310" s="180"/>
      <c r="N310" s="180"/>
      <c r="O310" s="180"/>
    </row>
    <row r="311" spans="3:21">
      <c r="C311" s="180"/>
      <c r="D311" s="180"/>
      <c r="E311" s="180"/>
      <c r="F311" s="180"/>
      <c r="G311" s="180"/>
      <c r="H311" s="180"/>
      <c r="I311" s="180"/>
      <c r="J311" s="180"/>
      <c r="K311" s="180"/>
      <c r="L311" s="180"/>
      <c r="M311" s="180"/>
      <c r="N311" s="180"/>
      <c r="O311" s="180"/>
    </row>
    <row r="312" spans="3:21">
      <c r="C312" s="180"/>
      <c r="D312" s="180"/>
      <c r="E312" s="180"/>
      <c r="F312" s="180"/>
      <c r="G312" s="180"/>
      <c r="H312" s="180"/>
      <c r="I312" s="180"/>
      <c r="J312" s="180"/>
      <c r="K312" s="180"/>
      <c r="L312" s="180"/>
      <c r="M312" s="180"/>
      <c r="N312" s="180"/>
      <c r="O312" s="180"/>
    </row>
    <row r="313" spans="3:21">
      <c r="C313" s="180"/>
      <c r="D313" s="180"/>
      <c r="E313" s="180"/>
      <c r="F313" s="180"/>
      <c r="G313" s="180"/>
      <c r="H313" s="180"/>
      <c r="I313" s="180"/>
      <c r="J313" s="180"/>
      <c r="K313" s="180"/>
      <c r="L313" s="180"/>
      <c r="M313" s="180"/>
      <c r="N313" s="180"/>
      <c r="O313" s="180"/>
    </row>
    <row r="314" spans="3:21">
      <c r="C314" s="180"/>
      <c r="D314" s="180"/>
      <c r="E314" s="180"/>
      <c r="F314" s="180"/>
      <c r="G314" s="180"/>
      <c r="H314" s="180"/>
      <c r="I314" s="180"/>
      <c r="J314" s="180"/>
      <c r="K314" s="180"/>
      <c r="L314" s="180"/>
      <c r="M314" s="180"/>
      <c r="N314" s="180"/>
      <c r="O314" s="180"/>
    </row>
    <row r="315" spans="3:21">
      <c r="C315" s="180"/>
      <c r="D315" s="180"/>
      <c r="E315" s="180"/>
      <c r="F315" s="180"/>
      <c r="G315" s="180"/>
      <c r="H315" s="180"/>
      <c r="I315" s="180"/>
      <c r="J315" s="180"/>
      <c r="K315" s="180"/>
      <c r="L315" s="180"/>
      <c r="M315" s="180"/>
      <c r="N315" s="180"/>
      <c r="O315" s="180"/>
    </row>
  </sheetData>
  <mergeCells count="8">
    <mergeCell ref="C106:N106"/>
    <mergeCell ref="C108:N108"/>
    <mergeCell ref="C100:N100"/>
    <mergeCell ref="C101:N101"/>
    <mergeCell ref="C102:N102"/>
    <mergeCell ref="C103:N103"/>
    <mergeCell ref="C104:N104"/>
    <mergeCell ref="C105:N105"/>
  </mergeCells>
  <printOptions horizontalCentered="1"/>
  <pageMargins left="0.32" right="0.3" top="0.77" bottom="0.75" header="0.5" footer="0.5"/>
  <pageSetup scale="45" fitToHeight="0" orientation="landscape" r:id="rId1"/>
  <headerFooter alignWithMargins="0"/>
  <rowBreaks count="1" manualBreakCount="1">
    <brk id="5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15"/>
  <sheetViews>
    <sheetView topLeftCell="A46" zoomScale="70" zoomScaleNormal="70" zoomScaleSheetLayoutView="55" workbookViewId="0">
      <selection activeCell="N73" sqref="N73:N84"/>
    </sheetView>
  </sheetViews>
  <sheetFormatPr defaultColWidth="9.140625" defaultRowHeight="15"/>
  <cols>
    <col min="1" max="1" width="7.7109375" style="84" customWidth="1"/>
    <col min="2" max="2" width="1.85546875" style="84" customWidth="1"/>
    <col min="3" max="3" width="49.28515625" style="84" customWidth="1"/>
    <col min="4" max="4" width="15.7109375" style="84" bestFit="1" customWidth="1"/>
    <col min="5" max="5" width="18.5703125" style="84" customWidth="1"/>
    <col min="6" max="6" width="16.7109375" style="84" customWidth="1"/>
    <col min="7" max="7" width="18.140625" style="84" customWidth="1"/>
    <col min="8" max="8" width="17.85546875" style="84" customWidth="1"/>
    <col min="9" max="10" width="16.42578125" style="84" customWidth="1"/>
    <col min="11" max="11" width="18.28515625" style="84" customWidth="1"/>
    <col min="12" max="12" width="19.140625" style="84" customWidth="1"/>
    <col min="13" max="13" width="16.42578125" style="84" customWidth="1"/>
    <col min="14" max="14" width="17.85546875" style="84" customWidth="1"/>
    <col min="15" max="15" width="22" style="84" customWidth="1"/>
    <col min="16" max="16" width="19.85546875" style="84" bestFit="1" customWidth="1"/>
    <col min="17" max="17" width="18.42578125" style="84" customWidth="1"/>
    <col min="18" max="16384" width="9.140625" style="84"/>
  </cols>
  <sheetData>
    <row r="1" spans="1:65" ht="15.75">
      <c r="A1" s="83"/>
      <c r="N1" s="85"/>
      <c r="O1" s="86"/>
    </row>
    <row r="2" spans="1:65" ht="15.75">
      <c r="A2" s="83"/>
      <c r="N2" s="85"/>
      <c r="O2" s="86"/>
    </row>
    <row r="4" spans="1:65">
      <c r="N4" s="86" t="s">
        <v>93</v>
      </c>
      <c r="O4" s="86"/>
    </row>
    <row r="5" spans="1:65">
      <c r="C5" s="87" t="s">
        <v>94</v>
      </c>
      <c r="D5" s="87"/>
      <c r="E5" s="87"/>
      <c r="F5" s="87"/>
      <c r="G5" s="88" t="s">
        <v>95</v>
      </c>
      <c r="H5" s="87"/>
      <c r="I5" s="87"/>
      <c r="J5" s="87"/>
      <c r="K5" s="89"/>
      <c r="M5" s="90"/>
      <c r="N5" s="91" t="s">
        <v>96</v>
      </c>
      <c r="O5" s="91"/>
      <c r="P5" s="92"/>
      <c r="Q5" s="93"/>
      <c r="R5" s="92"/>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row>
    <row r="6" spans="1:65">
      <c r="C6" s="87"/>
      <c r="D6" s="87"/>
      <c r="E6" s="95" t="s">
        <v>97</v>
      </c>
      <c r="F6" s="95"/>
      <c r="G6" s="95" t="s">
        <v>98</v>
      </c>
      <c r="H6" s="95"/>
      <c r="I6" s="95"/>
      <c r="J6" s="95"/>
      <c r="K6" s="89"/>
      <c r="M6" s="90"/>
      <c r="N6" s="89"/>
      <c r="O6" s="89"/>
      <c r="P6" s="92"/>
      <c r="Q6" s="96"/>
      <c r="R6" s="92"/>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row>
    <row r="7" spans="1:65">
      <c r="C7" s="90"/>
      <c r="D7" s="90"/>
      <c r="E7" s="90"/>
      <c r="F7" s="90"/>
      <c r="G7" s="90"/>
      <c r="H7" s="90"/>
      <c r="I7" s="90"/>
      <c r="J7" s="90"/>
      <c r="K7" s="90"/>
      <c r="M7" s="90"/>
      <c r="N7" s="90" t="s">
        <v>99</v>
      </c>
      <c r="O7" s="90"/>
      <c r="P7" s="92"/>
      <c r="Q7" s="93"/>
      <c r="R7" s="92"/>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row>
    <row r="8" spans="1:65">
      <c r="A8" s="97"/>
      <c r="C8" s="90"/>
      <c r="D8" s="90"/>
      <c r="E8" s="90"/>
      <c r="F8" s="90"/>
      <c r="G8" s="98" t="s">
        <v>10</v>
      </c>
      <c r="H8" s="90"/>
      <c r="I8" s="90"/>
      <c r="J8" s="90"/>
      <c r="K8" s="90"/>
      <c r="L8" s="90"/>
      <c r="M8" s="90"/>
      <c r="N8" s="90"/>
      <c r="O8" s="90"/>
      <c r="P8" s="92"/>
      <c r="Q8" s="93"/>
      <c r="R8" s="92"/>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row>
    <row r="9" spans="1:65">
      <c r="A9" s="97"/>
      <c r="C9" s="90"/>
      <c r="D9" s="90"/>
      <c r="E9" s="90"/>
      <c r="F9" s="90"/>
      <c r="G9" s="99"/>
      <c r="H9" s="90"/>
      <c r="I9" s="90"/>
      <c r="J9" s="90"/>
      <c r="K9" s="90"/>
      <c r="L9" s="90"/>
      <c r="M9" s="90"/>
      <c r="N9" s="90"/>
      <c r="O9" s="90"/>
      <c r="P9" s="92"/>
      <c r="Q9" s="93"/>
      <c r="R9" s="92"/>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row>
    <row r="10" spans="1:65">
      <c r="A10" s="97"/>
      <c r="C10" s="90" t="s">
        <v>100</v>
      </c>
      <c r="D10" s="90"/>
      <c r="E10" s="90"/>
      <c r="F10" s="90"/>
      <c r="G10" s="99"/>
      <c r="H10" s="90"/>
      <c r="I10" s="90"/>
      <c r="J10" s="90"/>
      <c r="K10" s="90"/>
      <c r="L10" s="90"/>
      <c r="M10" s="90"/>
      <c r="N10" s="90"/>
      <c r="O10" s="90"/>
      <c r="P10" s="92"/>
      <c r="Q10" s="93"/>
      <c r="R10" s="92"/>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row>
    <row r="11" spans="1:65">
      <c r="A11" s="97"/>
      <c r="C11" s="90"/>
      <c r="D11" s="90"/>
      <c r="E11" s="90"/>
      <c r="F11" s="90"/>
      <c r="G11" s="99"/>
      <c r="L11" s="90"/>
      <c r="M11" s="90"/>
      <c r="N11" s="90"/>
      <c r="O11" s="90"/>
      <c r="P11" s="92"/>
      <c r="Q11" s="92"/>
      <c r="R11" s="92"/>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row>
    <row r="12" spans="1:65">
      <c r="A12" s="97"/>
      <c r="C12" s="90"/>
      <c r="D12" s="90"/>
      <c r="E12" s="90"/>
      <c r="F12" s="90"/>
      <c r="G12" s="90"/>
      <c r="L12" s="100"/>
      <c r="M12" s="90"/>
      <c r="N12" s="90"/>
      <c r="O12" s="90"/>
      <c r="P12" s="92"/>
      <c r="Q12" s="92"/>
      <c r="R12" s="92"/>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row>
    <row r="13" spans="1:65">
      <c r="C13" s="101" t="s">
        <v>101</v>
      </c>
      <c r="D13" s="101"/>
      <c r="E13" s="101" t="s">
        <v>102</v>
      </c>
      <c r="F13" s="101"/>
      <c r="G13" s="101" t="s">
        <v>103</v>
      </c>
      <c r="L13" s="102" t="s">
        <v>104</v>
      </c>
      <c r="M13" s="95"/>
      <c r="N13" s="102"/>
      <c r="O13" s="102"/>
      <c r="P13" s="103"/>
      <c r="Q13" s="102"/>
      <c r="R13" s="10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row>
    <row r="14" spans="1:65" ht="15.75">
      <c r="C14" s="105"/>
      <c r="D14" s="105"/>
      <c r="E14" s="106" t="s">
        <v>105</v>
      </c>
      <c r="F14" s="106"/>
      <c r="G14" s="95"/>
      <c r="M14" s="95"/>
      <c r="P14" s="103"/>
      <c r="Q14" s="107"/>
      <c r="R14" s="10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row>
    <row r="15" spans="1:65" ht="15.75">
      <c r="A15" s="97" t="s">
        <v>80</v>
      </c>
      <c r="C15" s="105"/>
      <c r="D15" s="105"/>
      <c r="E15" s="108" t="s">
        <v>106</v>
      </c>
      <c r="F15" s="108"/>
      <c r="G15" s="109" t="s">
        <v>107</v>
      </c>
      <c r="L15" s="109" t="s">
        <v>108</v>
      </c>
      <c r="M15" s="95"/>
      <c r="P15" s="92"/>
      <c r="Q15" s="110"/>
      <c r="R15" s="10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row>
    <row r="16" spans="1:65" ht="15.75">
      <c r="A16" s="97" t="s">
        <v>81</v>
      </c>
      <c r="C16" s="111"/>
      <c r="D16" s="111"/>
      <c r="E16" s="95"/>
      <c r="F16" s="95"/>
      <c r="G16" s="95"/>
      <c r="L16" s="95"/>
      <c r="M16" s="95"/>
      <c r="N16" s="95"/>
      <c r="O16" s="95"/>
      <c r="P16" s="92"/>
      <c r="Q16" s="103"/>
      <c r="R16" s="10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row>
    <row r="17" spans="1:65" ht="15.75">
      <c r="A17" s="112"/>
      <c r="C17" s="105"/>
      <c r="D17" s="105"/>
      <c r="E17" s="95"/>
      <c r="F17" s="95"/>
      <c r="G17" s="95"/>
      <c r="L17" s="95"/>
      <c r="M17" s="95"/>
      <c r="N17" s="95"/>
      <c r="O17" s="95"/>
      <c r="P17" s="92"/>
      <c r="Q17" s="103"/>
      <c r="R17" s="10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row>
    <row r="18" spans="1:65">
      <c r="A18" s="113">
        <v>1</v>
      </c>
      <c r="C18" s="105" t="s">
        <v>109</v>
      </c>
      <c r="D18" s="105"/>
      <c r="E18" s="114" t="s">
        <v>110</v>
      </c>
      <c r="F18" s="114"/>
      <c r="G18" s="115">
        <f>1111368468+3510902-17886736</f>
        <v>1096992634</v>
      </c>
      <c r="M18" s="95"/>
      <c r="N18" s="95"/>
      <c r="O18" s="95"/>
      <c r="P18" s="92"/>
      <c r="Q18" s="103"/>
      <c r="R18" s="10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row>
    <row r="19" spans="1:65">
      <c r="A19" s="113">
        <v>2</v>
      </c>
      <c r="C19" s="105" t="s">
        <v>111</v>
      </c>
      <c r="D19" s="105"/>
      <c r="E19" s="114" t="s">
        <v>112</v>
      </c>
      <c r="F19" s="114"/>
      <c r="G19" s="115">
        <f>777903874+3510902-17886736+1413890</f>
        <v>764941930</v>
      </c>
      <c r="M19" s="95"/>
      <c r="N19" s="95"/>
      <c r="O19" s="95"/>
      <c r="P19" s="92"/>
      <c r="Q19" s="103"/>
      <c r="R19" s="10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row>
    <row r="20" spans="1:65">
      <c r="A20" s="113"/>
      <c r="E20" s="114"/>
      <c r="F20" s="114"/>
      <c r="M20" s="95"/>
      <c r="N20" s="95"/>
      <c r="O20" s="95"/>
      <c r="P20" s="92"/>
      <c r="Q20" s="103"/>
      <c r="R20" s="10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row>
    <row r="21" spans="1:65">
      <c r="A21" s="113"/>
      <c r="C21" s="105" t="s">
        <v>113</v>
      </c>
      <c r="D21" s="105"/>
      <c r="E21" s="114"/>
      <c r="F21" s="114"/>
      <c r="G21" s="95"/>
      <c r="L21" s="95"/>
      <c r="M21" s="95"/>
      <c r="N21" s="95"/>
      <c r="O21" s="95"/>
      <c r="P21" s="103"/>
      <c r="Q21" s="103"/>
      <c r="R21" s="10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row>
    <row r="22" spans="1:65">
      <c r="A22" s="113">
        <v>3</v>
      </c>
      <c r="C22" s="105" t="s">
        <v>114</v>
      </c>
      <c r="D22" s="105"/>
      <c r="E22" s="114" t="s">
        <v>115</v>
      </c>
      <c r="F22" s="114"/>
      <c r="G22" s="115">
        <v>58806130</v>
      </c>
      <c r="M22" s="95"/>
      <c r="N22" s="95"/>
      <c r="O22" s="95"/>
      <c r="P22" s="103"/>
      <c r="Q22" s="103"/>
      <c r="R22" s="10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row>
    <row r="23" spans="1:65" ht="15.75">
      <c r="A23" s="113">
        <v>4</v>
      </c>
      <c r="C23" s="105" t="s">
        <v>116</v>
      </c>
      <c r="D23" s="105"/>
      <c r="E23" s="114" t="s">
        <v>117</v>
      </c>
      <c r="F23" s="114"/>
      <c r="G23" s="116">
        <f>IF(G22=0,0,G22/G18)</f>
        <v>5.3606677180295451E-2</v>
      </c>
      <c r="L23" s="117">
        <f>G23</f>
        <v>5.3606677180295451E-2</v>
      </c>
      <c r="M23" s="95"/>
      <c r="N23" s="118"/>
      <c r="O23" s="118"/>
      <c r="P23" s="119"/>
      <c r="Q23" s="120"/>
      <c r="R23" s="10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row>
    <row r="24" spans="1:65" ht="15.75">
      <c r="A24" s="113"/>
      <c r="C24" s="105"/>
      <c r="D24" s="105"/>
      <c r="E24" s="114"/>
      <c r="F24" s="114"/>
      <c r="G24" s="116"/>
      <c r="L24" s="117"/>
      <c r="M24" s="95"/>
      <c r="N24" s="118"/>
      <c r="O24" s="118"/>
      <c r="P24" s="119"/>
      <c r="Q24" s="120"/>
      <c r="R24" s="10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row>
    <row r="25" spans="1:65" ht="15.75">
      <c r="A25" s="121"/>
      <c r="B25" s="94"/>
      <c r="C25" s="105" t="s">
        <v>118</v>
      </c>
      <c r="D25" s="105"/>
      <c r="E25" s="122"/>
      <c r="F25" s="122"/>
      <c r="G25" s="95"/>
      <c r="H25" s="94"/>
      <c r="I25" s="94"/>
      <c r="J25" s="94"/>
      <c r="K25" s="94"/>
      <c r="L25" s="95"/>
      <c r="M25" s="95"/>
      <c r="N25" s="118"/>
      <c r="O25" s="118"/>
      <c r="P25" s="119"/>
      <c r="Q25" s="120"/>
      <c r="R25" s="10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row>
    <row r="26" spans="1:65" ht="15.75">
      <c r="A26" s="121" t="s">
        <v>119</v>
      </c>
      <c r="B26" s="94"/>
      <c r="C26" s="105" t="s">
        <v>120</v>
      </c>
      <c r="D26" s="105"/>
      <c r="E26" s="114" t="s">
        <v>121</v>
      </c>
      <c r="F26" s="114"/>
      <c r="G26" s="115">
        <v>3531781</v>
      </c>
      <c r="H26" s="94"/>
      <c r="I26" s="94"/>
      <c r="J26" s="94"/>
      <c r="K26" s="94"/>
      <c r="L26" s="94"/>
      <c r="M26" s="95"/>
      <c r="N26" s="118"/>
      <c r="O26" s="118"/>
      <c r="P26" s="119"/>
      <c r="Q26" s="120"/>
      <c r="R26" s="10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row>
    <row r="27" spans="1:65" ht="15.75">
      <c r="A27" s="121" t="s">
        <v>122</v>
      </c>
      <c r="B27" s="94"/>
      <c r="C27" s="105" t="s">
        <v>123</v>
      </c>
      <c r="D27" s="105"/>
      <c r="E27" s="114" t="s">
        <v>124</v>
      </c>
      <c r="F27" s="114"/>
      <c r="G27" s="116">
        <f>IF(G26=0,0,G26/G18)</f>
        <v>3.2195120464227293E-3</v>
      </c>
      <c r="H27" s="94"/>
      <c r="I27" s="94"/>
      <c r="J27" s="94"/>
      <c r="K27" s="94"/>
      <c r="L27" s="117">
        <f>G27</f>
        <v>3.2195120464227293E-3</v>
      </c>
      <c r="M27" s="95"/>
      <c r="N27" s="118"/>
      <c r="O27" s="118"/>
      <c r="P27" s="119"/>
      <c r="Q27" s="120"/>
      <c r="R27" s="10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row>
    <row r="28" spans="1:65" ht="15.75">
      <c r="A28" s="113"/>
      <c r="C28" s="105"/>
      <c r="D28" s="105"/>
      <c r="E28" s="114"/>
      <c r="F28" s="114"/>
      <c r="G28" s="116"/>
      <c r="L28" s="117"/>
      <c r="M28" s="95"/>
      <c r="N28" s="118"/>
      <c r="O28" s="118"/>
      <c r="P28" s="119"/>
      <c r="Q28" s="120"/>
      <c r="R28" s="10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row>
    <row r="29" spans="1:65">
      <c r="A29" s="123"/>
      <c r="C29" s="105" t="s">
        <v>125</v>
      </c>
      <c r="D29" s="105"/>
      <c r="E29" s="122"/>
      <c r="F29" s="122"/>
      <c r="G29" s="95"/>
      <c r="L29" s="95"/>
      <c r="M29" s="95"/>
      <c r="N29" s="95"/>
      <c r="O29" s="95"/>
      <c r="P29" s="103"/>
      <c r="Q29" s="95"/>
      <c r="R29" s="10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row>
    <row r="30" spans="1:65" ht="15.75">
      <c r="A30" s="123" t="s">
        <v>126</v>
      </c>
      <c r="C30" s="105" t="s">
        <v>127</v>
      </c>
      <c r="D30" s="105"/>
      <c r="E30" s="114" t="s">
        <v>128</v>
      </c>
      <c r="F30" s="114"/>
      <c r="G30" s="115">
        <v>2139162</v>
      </c>
      <c r="M30" s="95"/>
      <c r="N30" s="124"/>
      <c r="O30" s="124"/>
      <c r="P30" s="103"/>
      <c r="Q30" s="125"/>
      <c r="R30" s="10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row>
    <row r="31" spans="1:65" ht="15.75">
      <c r="A31" s="123" t="s">
        <v>129</v>
      </c>
      <c r="C31" s="105" t="s">
        <v>130</v>
      </c>
      <c r="D31" s="105"/>
      <c r="E31" s="114" t="s">
        <v>131</v>
      </c>
      <c r="F31" s="114"/>
      <c r="G31" s="116">
        <f>IF(G30=0,0,G30/G18)</f>
        <v>1.9500240327046717E-3</v>
      </c>
      <c r="L31" s="117">
        <f>G31</f>
        <v>1.9500240327046717E-3</v>
      </c>
      <c r="M31" s="95"/>
      <c r="N31" s="118"/>
      <c r="O31" s="118"/>
      <c r="P31" s="103"/>
      <c r="Q31" s="120"/>
      <c r="R31" s="10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row>
    <row r="32" spans="1:65">
      <c r="A32" s="123"/>
      <c r="C32" s="105"/>
      <c r="D32" s="105"/>
      <c r="E32" s="114"/>
      <c r="F32" s="114"/>
      <c r="G32" s="95"/>
      <c r="L32" s="95"/>
      <c r="M32" s="95"/>
      <c r="R32" s="10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row>
    <row r="33" spans="1:65" ht="15.75">
      <c r="A33" s="126" t="s">
        <v>132</v>
      </c>
      <c r="B33" s="127"/>
      <c r="C33" s="111" t="s">
        <v>133</v>
      </c>
      <c r="D33" s="111"/>
      <c r="E33" s="106" t="s">
        <v>134</v>
      </c>
      <c r="F33" s="106"/>
      <c r="G33" s="128"/>
      <c r="L33" s="129">
        <f>L23+L27+L31</f>
        <v>5.8776213259422852E-2</v>
      </c>
      <c r="M33" s="95"/>
      <c r="R33" s="10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row>
    <row r="34" spans="1:65">
      <c r="A34" s="123"/>
      <c r="C34" s="105"/>
      <c r="D34" s="105"/>
      <c r="E34" s="114"/>
      <c r="F34" s="114"/>
      <c r="G34" s="95"/>
      <c r="L34" s="95"/>
      <c r="M34" s="95"/>
      <c r="N34" s="95"/>
      <c r="O34" s="95"/>
      <c r="P34" s="103"/>
      <c r="Q34" s="130"/>
      <c r="R34" s="10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row>
    <row r="35" spans="1:65">
      <c r="A35" s="121"/>
      <c r="B35" s="131"/>
      <c r="C35" s="95" t="s">
        <v>135</v>
      </c>
      <c r="D35" s="95"/>
      <c r="E35" s="114"/>
      <c r="F35" s="114"/>
      <c r="G35" s="95"/>
      <c r="L35" s="95"/>
      <c r="M35" s="132"/>
      <c r="N35" s="131"/>
      <c r="O35" s="131"/>
      <c r="R35" s="103" t="s">
        <v>97</v>
      </c>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row>
    <row r="36" spans="1:65">
      <c r="A36" s="123" t="s">
        <v>136</v>
      </c>
      <c r="B36" s="131"/>
      <c r="C36" s="95" t="s">
        <v>137</v>
      </c>
      <c r="D36" s="95"/>
      <c r="E36" s="114" t="s">
        <v>138</v>
      </c>
      <c r="F36" s="114"/>
      <c r="G36" s="115">
        <v>11176170</v>
      </c>
      <c r="L36" s="95"/>
      <c r="M36" s="132"/>
      <c r="N36" s="131"/>
      <c r="O36" s="131"/>
      <c r="R36" s="103"/>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row>
    <row r="37" spans="1:65" ht="15.75">
      <c r="A37" s="123" t="s">
        <v>139</v>
      </c>
      <c r="B37" s="131"/>
      <c r="C37" s="95" t="s">
        <v>140</v>
      </c>
      <c r="D37" s="95"/>
      <c r="E37" s="114" t="s">
        <v>141</v>
      </c>
      <c r="F37" s="114"/>
      <c r="G37" s="116">
        <f>G36/G19</f>
        <v>1.4610481608715056E-2</v>
      </c>
      <c r="L37" s="117">
        <f>G37</f>
        <v>1.4610481608715056E-2</v>
      </c>
      <c r="M37" s="132"/>
      <c r="N37" s="131"/>
      <c r="O37" s="131"/>
      <c r="P37" s="103"/>
      <c r="Q37" s="103"/>
      <c r="R37" s="103"/>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row>
    <row r="38" spans="1:65">
      <c r="A38" s="123"/>
      <c r="C38" s="95"/>
      <c r="D38" s="95"/>
      <c r="E38" s="114"/>
      <c r="F38" s="114"/>
      <c r="G38" s="95"/>
      <c r="L38" s="95"/>
      <c r="M38" s="95"/>
      <c r="P38" s="92"/>
      <c r="Q38" s="103"/>
      <c r="R38" s="10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row>
    <row r="39" spans="1:65">
      <c r="A39" s="123"/>
      <c r="C39" s="105" t="s">
        <v>142</v>
      </c>
      <c r="D39" s="105"/>
      <c r="E39" s="133"/>
      <c r="F39" s="133"/>
      <c r="M39" s="95"/>
      <c r="P39" s="103"/>
      <c r="Q39" s="103"/>
      <c r="R39" s="10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row>
    <row r="40" spans="1:65">
      <c r="A40" s="123" t="s">
        <v>143</v>
      </c>
      <c r="C40" s="105" t="s">
        <v>144</v>
      </c>
      <c r="D40" s="105"/>
      <c r="E40" s="114" t="s">
        <v>145</v>
      </c>
      <c r="F40" s="114"/>
      <c r="G40" s="115">
        <v>53794411</v>
      </c>
      <c r="L40" s="95"/>
      <c r="M40" s="95"/>
      <c r="P40" s="103"/>
      <c r="Q40" s="103"/>
      <c r="R40" s="10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row>
    <row r="41" spans="1:65" ht="15.75">
      <c r="A41" s="123" t="s">
        <v>146</v>
      </c>
      <c r="B41" s="131"/>
      <c r="C41" s="95" t="s">
        <v>147</v>
      </c>
      <c r="D41" s="95"/>
      <c r="E41" s="114" t="s">
        <v>148</v>
      </c>
      <c r="F41" s="114"/>
      <c r="G41" s="134">
        <f>G40/G19</f>
        <v>7.0324829755377641E-2</v>
      </c>
      <c r="L41" s="117">
        <f>G41</f>
        <v>7.0324829755377641E-2</v>
      </c>
      <c r="M41" s="95"/>
      <c r="Q41" s="135"/>
      <c r="R41" s="103"/>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row>
    <row r="42" spans="1:65">
      <c r="A42" s="123"/>
      <c r="C42" s="105"/>
      <c r="D42" s="105"/>
      <c r="E42" s="114"/>
      <c r="F42" s="114"/>
      <c r="G42" s="95"/>
      <c r="L42" s="95"/>
      <c r="M42" s="95"/>
      <c r="N42" s="133"/>
      <c r="O42" s="133"/>
      <c r="P42" s="103"/>
      <c r="Q42" s="103"/>
      <c r="R42" s="10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row>
    <row r="43" spans="1:65" ht="15.75">
      <c r="A43" s="126" t="s">
        <v>149</v>
      </c>
      <c r="B43" s="127"/>
      <c r="C43" s="111" t="s">
        <v>150</v>
      </c>
      <c r="D43" s="111"/>
      <c r="E43" s="106" t="s">
        <v>151</v>
      </c>
      <c r="F43" s="106"/>
      <c r="G43" s="128"/>
      <c r="L43" s="129">
        <f>L37+L41</f>
        <v>8.49353113640927E-2</v>
      </c>
      <c r="M43" s="95"/>
      <c r="N43" s="133"/>
      <c r="O43" s="133"/>
      <c r="P43" s="103"/>
      <c r="Q43" s="103"/>
      <c r="R43" s="10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row>
    <row r="44" spans="1:65">
      <c r="M44" s="136"/>
      <c r="N44" s="136"/>
      <c r="O44" s="136"/>
      <c r="P44" s="103"/>
      <c r="Q44" s="103"/>
      <c r="R44" s="10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row>
    <row r="45" spans="1:65" ht="15.75">
      <c r="A45" s="137" t="s">
        <v>152</v>
      </c>
      <c r="B45" s="127"/>
      <c r="C45" s="128" t="s">
        <v>153</v>
      </c>
      <c r="D45" s="94"/>
      <c r="E45" s="114" t="s">
        <v>154</v>
      </c>
      <c r="G45" s="138">
        <v>6.4999999999999997E-4</v>
      </c>
      <c r="L45" s="139">
        <f>G45</f>
        <v>6.4999999999999997E-4</v>
      </c>
      <c r="M45" s="136"/>
      <c r="N45" s="136"/>
      <c r="O45" s="136"/>
      <c r="P45" s="103"/>
      <c r="Q45" s="103"/>
      <c r="R45" s="10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row>
    <row r="46" spans="1:65" ht="15.75">
      <c r="A46" s="127"/>
      <c r="B46" s="127"/>
      <c r="C46" s="140"/>
      <c r="M46" s="136"/>
      <c r="N46" s="136"/>
      <c r="O46" s="136"/>
      <c r="P46" s="103"/>
      <c r="Q46" s="103"/>
      <c r="R46" s="10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row>
    <row r="47" spans="1:65">
      <c r="M47" s="90"/>
      <c r="N47" s="90"/>
      <c r="O47" s="90"/>
      <c r="P47" s="104"/>
      <c r="Q47" s="104"/>
      <c r="R47" s="10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row>
    <row r="48" spans="1:65">
      <c r="M48" s="95"/>
      <c r="N48" s="95"/>
      <c r="O48" s="95"/>
      <c r="P48" s="103"/>
      <c r="Q48" s="92"/>
      <c r="R48" s="10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row>
    <row r="49" spans="1:65" ht="15.75">
      <c r="M49" s="95"/>
      <c r="N49" s="118"/>
      <c r="O49" s="118"/>
      <c r="P49" s="103"/>
      <c r="Q49" s="103"/>
      <c r="R49" s="103"/>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row>
    <row r="50" spans="1:65" ht="15.75">
      <c r="M50" s="95"/>
      <c r="N50" s="118"/>
      <c r="O50" s="118"/>
      <c r="P50" s="103"/>
      <c r="Q50" s="103"/>
      <c r="R50" s="103"/>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row>
    <row r="51" spans="1:65" ht="15.75">
      <c r="M51" s="95"/>
      <c r="N51" s="118"/>
      <c r="O51" s="118"/>
      <c r="P51" s="103"/>
      <c r="Q51" s="103"/>
      <c r="R51" s="103"/>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row>
    <row r="52" spans="1:65" ht="15.75">
      <c r="A52" s="121"/>
      <c r="B52" s="131"/>
      <c r="C52" s="141"/>
      <c r="D52" s="141"/>
      <c r="E52" s="122"/>
      <c r="F52" s="122"/>
      <c r="G52" s="95"/>
      <c r="H52" s="141"/>
      <c r="I52" s="141"/>
      <c r="J52" s="116"/>
      <c r="K52" s="141"/>
      <c r="L52" s="95"/>
      <c r="M52" s="95"/>
      <c r="N52" s="118"/>
      <c r="O52" s="118"/>
      <c r="P52" s="103"/>
      <c r="Q52" s="103"/>
      <c r="R52" s="103"/>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row>
    <row r="53" spans="1:65" ht="15.75">
      <c r="A53" s="121"/>
      <c r="B53" s="131"/>
      <c r="C53" s="141"/>
      <c r="D53" s="141"/>
      <c r="E53" s="122"/>
      <c r="F53" s="122"/>
      <c r="G53" s="95"/>
      <c r="H53" s="141"/>
      <c r="I53" s="141"/>
      <c r="J53" s="116"/>
      <c r="K53" s="141"/>
      <c r="L53" s="95"/>
      <c r="M53" s="95"/>
      <c r="N53" s="118"/>
      <c r="O53" s="118"/>
      <c r="P53" s="103"/>
      <c r="Q53" s="103"/>
      <c r="R53" s="103"/>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row>
    <row r="54" spans="1:65" ht="15.75">
      <c r="A54" s="142"/>
      <c r="B54" s="94"/>
      <c r="C54" s="121"/>
      <c r="D54" s="121"/>
      <c r="E54" s="122"/>
      <c r="F54" s="122"/>
      <c r="G54" s="95"/>
      <c r="H54" s="141"/>
      <c r="I54" s="141"/>
      <c r="J54" s="116"/>
      <c r="K54" s="141"/>
      <c r="M54" s="95"/>
      <c r="N54" s="143"/>
      <c r="O54" s="144"/>
      <c r="P54" s="145"/>
      <c r="Q54" s="103"/>
      <c r="R54" s="103"/>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row>
    <row r="55" spans="1:65" ht="15.75">
      <c r="A55" s="142"/>
      <c r="B55" s="94"/>
      <c r="C55" s="121"/>
      <c r="D55" s="121"/>
      <c r="E55" s="122"/>
      <c r="F55" s="122"/>
      <c r="G55" s="95"/>
      <c r="H55" s="141"/>
      <c r="I55" s="141"/>
      <c r="J55" s="116"/>
      <c r="K55" s="141"/>
      <c r="M55" s="95"/>
      <c r="N55" s="118"/>
      <c r="O55" s="118"/>
      <c r="P55" s="145"/>
      <c r="Q55" s="103"/>
      <c r="R55" s="103"/>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row>
    <row r="56" spans="1:65" ht="15.75">
      <c r="A56" s="146"/>
      <c r="B56" s="94"/>
      <c r="C56" s="121"/>
      <c r="D56" s="121"/>
      <c r="E56" s="122"/>
      <c r="F56" s="122"/>
      <c r="G56" s="95"/>
      <c r="H56" s="141"/>
      <c r="I56" s="141"/>
      <c r="J56" s="116"/>
      <c r="K56" s="141"/>
      <c r="M56" s="95"/>
      <c r="N56" s="118"/>
      <c r="O56" s="118"/>
      <c r="P56" s="145"/>
      <c r="Q56" s="103"/>
      <c r="R56" s="103"/>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row>
    <row r="57" spans="1:65">
      <c r="A57" s="97"/>
      <c r="C57" s="141"/>
      <c r="D57" s="141"/>
      <c r="E57" s="141"/>
      <c r="F57" s="141"/>
      <c r="G57" s="95"/>
      <c r="H57" s="141"/>
      <c r="I57" s="141"/>
      <c r="J57" s="141"/>
      <c r="K57" s="141"/>
      <c r="M57" s="95"/>
      <c r="N57" s="95"/>
      <c r="O57" s="95"/>
      <c r="P57" s="103"/>
      <c r="Q57" s="103"/>
      <c r="R57" s="103" t="s">
        <v>97</v>
      </c>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row>
    <row r="58" spans="1:65" ht="15.75">
      <c r="A58" s="83"/>
      <c r="N58" s="85"/>
      <c r="O58" s="86"/>
    </row>
    <row r="59" spans="1:65" ht="15.75">
      <c r="A59" s="83"/>
      <c r="N59" s="85"/>
      <c r="O59" s="86"/>
    </row>
    <row r="61" spans="1:65">
      <c r="A61" s="97"/>
      <c r="C61" s="141"/>
      <c r="D61" s="141"/>
      <c r="E61" s="141"/>
      <c r="F61" s="141"/>
      <c r="G61" s="95"/>
      <c r="H61" s="141"/>
      <c r="I61" s="141"/>
      <c r="J61" s="141"/>
      <c r="K61" s="141"/>
      <c r="M61" s="95"/>
      <c r="O61" s="86"/>
      <c r="P61" s="103"/>
      <c r="Q61" s="86" t="str">
        <f>N4</f>
        <v>Attachment GG - GRE</v>
      </c>
      <c r="R61" s="10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row>
    <row r="62" spans="1:65">
      <c r="A62" s="97"/>
      <c r="C62" s="105" t="str">
        <f>C5</f>
        <v>Formula Rate calculation</v>
      </c>
      <c r="D62" s="105"/>
      <c r="E62" s="141"/>
      <c r="F62" s="141"/>
      <c r="G62" s="141" t="str">
        <f>G5</f>
        <v xml:space="preserve">     Rate Formula Template</v>
      </c>
      <c r="H62" s="141"/>
      <c r="I62" s="141"/>
      <c r="J62" s="141"/>
      <c r="K62" s="141"/>
      <c r="M62" s="95"/>
      <c r="O62" s="147"/>
      <c r="P62" s="103"/>
      <c r="Q62" s="147" t="str">
        <f>N5</f>
        <v>For the 12 months ended 12/31/17</v>
      </c>
      <c r="R62" s="10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row>
    <row r="63" spans="1:65">
      <c r="A63" s="97"/>
      <c r="C63" s="105"/>
      <c r="D63" s="105"/>
      <c r="E63" s="141"/>
      <c r="F63" s="141"/>
      <c r="G63" s="141" t="str">
        <f>G6</f>
        <v xml:space="preserve"> Utilizing Attachment O-GRE Data</v>
      </c>
      <c r="H63" s="141"/>
      <c r="I63" s="141"/>
      <c r="J63" s="141"/>
      <c r="K63" s="141"/>
      <c r="L63" s="95"/>
      <c r="M63" s="95"/>
      <c r="P63" s="103"/>
      <c r="R63" s="10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row>
    <row r="64" spans="1:65" ht="14.25" customHeight="1">
      <c r="A64" s="97"/>
      <c r="C64" s="141"/>
      <c r="D64" s="141"/>
      <c r="E64" s="141"/>
      <c r="F64" s="141"/>
      <c r="G64" s="141"/>
      <c r="H64" s="141"/>
      <c r="I64" s="141"/>
      <c r="J64" s="141"/>
      <c r="K64" s="141"/>
      <c r="M64" s="95"/>
      <c r="O64" s="141"/>
      <c r="P64" s="103"/>
      <c r="Q64" s="141" t="s">
        <v>155</v>
      </c>
      <c r="R64" s="10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row>
    <row r="65" spans="1:67">
      <c r="A65" s="97"/>
      <c r="E65" s="141"/>
      <c r="F65" s="141"/>
      <c r="G65" s="141" t="str">
        <f>G8</f>
        <v>Great River Energy</v>
      </c>
      <c r="H65" s="141"/>
      <c r="I65" s="141"/>
      <c r="J65" s="141"/>
      <c r="K65" s="141"/>
      <c r="L65" s="141"/>
      <c r="M65" s="95"/>
      <c r="N65" s="95"/>
      <c r="O65" s="95"/>
      <c r="P65" s="103"/>
      <c r="Q65" s="92"/>
      <c r="R65" s="10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row>
    <row r="66" spans="1:67">
      <c r="A66" s="97"/>
      <c r="E66" s="105"/>
      <c r="F66" s="105"/>
      <c r="G66" s="105"/>
      <c r="H66" s="105"/>
      <c r="I66" s="105"/>
      <c r="J66" s="105"/>
      <c r="K66" s="105"/>
      <c r="L66" s="105"/>
      <c r="M66" s="105"/>
      <c r="N66" s="105"/>
      <c r="O66" s="105"/>
      <c r="P66" s="103"/>
      <c r="Q66" s="92"/>
      <c r="R66" s="10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row>
    <row r="67" spans="1:67" ht="15.75">
      <c r="A67" s="97"/>
      <c r="C67" s="141"/>
      <c r="D67" s="141"/>
      <c r="E67" s="111" t="s">
        <v>156</v>
      </c>
      <c r="F67" s="111"/>
      <c r="H67" s="90"/>
      <c r="I67" s="90"/>
      <c r="J67" s="90"/>
      <c r="K67" s="90"/>
      <c r="L67" s="90"/>
      <c r="M67" s="95"/>
      <c r="N67" s="95"/>
      <c r="O67" s="95"/>
      <c r="P67" s="103"/>
      <c r="Q67" s="92"/>
      <c r="R67" s="10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row>
    <row r="68" spans="1:67" ht="15.75">
      <c r="A68" s="97"/>
      <c r="C68" s="141"/>
      <c r="D68" s="141"/>
      <c r="E68" s="111"/>
      <c r="F68" s="111"/>
      <c r="H68" s="90"/>
      <c r="I68" s="90"/>
      <c r="J68" s="90"/>
      <c r="K68" s="90"/>
      <c r="L68" s="90"/>
      <c r="M68" s="95"/>
      <c r="N68" s="95"/>
      <c r="O68" s="95"/>
      <c r="P68" s="103"/>
      <c r="Q68" s="92"/>
      <c r="R68" s="10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row>
    <row r="69" spans="1:67" ht="15.75">
      <c r="A69" s="97"/>
      <c r="C69" s="148">
        <v>-1</v>
      </c>
      <c r="D69" s="148">
        <v>-2</v>
      </c>
      <c r="E69" s="148">
        <v>-3</v>
      </c>
      <c r="F69" s="148">
        <v>-4</v>
      </c>
      <c r="G69" s="148">
        <v>-5</v>
      </c>
      <c r="H69" s="148">
        <v>-6</v>
      </c>
      <c r="I69" s="148">
        <v>-7</v>
      </c>
      <c r="J69" s="148">
        <v>-8</v>
      </c>
      <c r="K69" s="148" t="s">
        <v>157</v>
      </c>
      <c r="L69" s="148" t="s">
        <v>158</v>
      </c>
      <c r="M69" s="148">
        <v>-9</v>
      </c>
      <c r="N69" s="148">
        <v>-10</v>
      </c>
      <c r="O69" s="148" t="s">
        <v>159</v>
      </c>
      <c r="P69" s="148">
        <v>-11</v>
      </c>
      <c r="Q69" s="148">
        <v>-12</v>
      </c>
      <c r="R69" s="92"/>
      <c r="S69" s="103"/>
      <c r="T69" s="10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row>
    <row r="70" spans="1:67" ht="119.25" customHeight="1">
      <c r="A70" s="149" t="s">
        <v>4</v>
      </c>
      <c r="B70" s="150"/>
      <c r="C70" s="150" t="s">
        <v>11</v>
      </c>
      <c r="D70" s="151" t="s">
        <v>12</v>
      </c>
      <c r="E70" s="152" t="s">
        <v>160</v>
      </c>
      <c r="F70" s="152" t="s">
        <v>133</v>
      </c>
      <c r="G70" s="153" t="s">
        <v>161</v>
      </c>
      <c r="H70" s="152" t="s">
        <v>162</v>
      </c>
      <c r="I70" s="152" t="s">
        <v>150</v>
      </c>
      <c r="J70" s="153" t="s">
        <v>163</v>
      </c>
      <c r="K70" s="154" t="s">
        <v>153</v>
      </c>
      <c r="L70" s="153" t="s">
        <v>164</v>
      </c>
      <c r="M70" s="152" t="s">
        <v>165</v>
      </c>
      <c r="N70" s="154" t="s">
        <v>166</v>
      </c>
      <c r="O70" s="154" t="s">
        <v>167</v>
      </c>
      <c r="P70" s="155" t="s">
        <v>168</v>
      </c>
      <c r="Q70" s="154" t="s">
        <v>169</v>
      </c>
      <c r="R70" s="92"/>
      <c r="S70" s="103"/>
      <c r="T70" s="10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row>
    <row r="71" spans="1:67" s="166" customFormat="1" ht="48" customHeight="1">
      <c r="A71" s="156"/>
      <c r="B71" s="157"/>
      <c r="C71" s="157"/>
      <c r="D71" s="157"/>
      <c r="E71" s="158" t="s">
        <v>170</v>
      </c>
      <c r="F71" s="158" t="s">
        <v>171</v>
      </c>
      <c r="G71" s="159" t="s">
        <v>172</v>
      </c>
      <c r="H71" s="158" t="s">
        <v>173</v>
      </c>
      <c r="I71" s="158" t="s">
        <v>174</v>
      </c>
      <c r="J71" s="159" t="s">
        <v>175</v>
      </c>
      <c r="K71" s="160" t="s">
        <v>176</v>
      </c>
      <c r="L71" s="159" t="s">
        <v>177</v>
      </c>
      <c r="M71" s="158" t="s">
        <v>178</v>
      </c>
      <c r="N71" s="159" t="s">
        <v>179</v>
      </c>
      <c r="O71" s="159" t="s">
        <v>180</v>
      </c>
      <c r="P71" s="161" t="s">
        <v>181</v>
      </c>
      <c r="Q71" s="162" t="s">
        <v>182</v>
      </c>
      <c r="R71" s="163"/>
      <c r="S71" s="164"/>
      <c r="T71" s="163"/>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row>
    <row r="72" spans="1:67">
      <c r="A72" s="167"/>
      <c r="B72" s="90"/>
      <c r="C72" s="90"/>
      <c r="D72" s="90"/>
      <c r="E72" s="90"/>
      <c r="F72" s="90"/>
      <c r="G72" s="168"/>
      <c r="H72" s="90"/>
      <c r="I72" s="90"/>
      <c r="J72" s="168"/>
      <c r="K72" s="168"/>
      <c r="L72" s="168"/>
      <c r="M72" s="90"/>
      <c r="N72" s="168"/>
      <c r="O72" s="168"/>
      <c r="P72" s="95"/>
      <c r="Q72" s="169"/>
      <c r="R72" s="92"/>
      <c r="S72" s="103"/>
      <c r="T72" s="10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row>
    <row r="73" spans="1:67" ht="15.75">
      <c r="A73" s="170" t="s">
        <v>183</v>
      </c>
      <c r="C73" s="171" t="s">
        <v>13</v>
      </c>
      <c r="D73" s="172">
        <v>279</v>
      </c>
      <c r="E73" s="173">
        <v>15095072</v>
      </c>
      <c r="F73" s="117">
        <f>$L$33</f>
        <v>5.8776213259422852E-2</v>
      </c>
      <c r="G73" s="174">
        <f>E73*F73</f>
        <v>887231.17103834264</v>
      </c>
      <c r="H73" s="173">
        <v>13214481</v>
      </c>
      <c r="I73" s="117">
        <f>$L$43</f>
        <v>8.49353113640927E-2</v>
      </c>
      <c r="J73" s="175">
        <f>H73*I73</f>
        <v>1122376.0582498871</v>
      </c>
      <c r="K73" s="176">
        <f>G$45</f>
        <v>6.4999999999999997E-4</v>
      </c>
      <c r="L73" s="177">
        <f>K73*H73</f>
        <v>8589.4126500000002</v>
      </c>
      <c r="M73" s="173">
        <v>392310</v>
      </c>
      <c r="N73" s="177">
        <f>G73+J73+L73+M73</f>
        <v>2410506.64193823</v>
      </c>
      <c r="O73" s="177">
        <f>+N73-L73</f>
        <v>2401917.2292882302</v>
      </c>
      <c r="P73" s="178">
        <v>-142335</v>
      </c>
      <c r="Q73" s="179">
        <f>N73+P73</f>
        <v>2268171.64193823</v>
      </c>
      <c r="R73" s="180"/>
      <c r="S73" s="180"/>
      <c r="T73" s="180"/>
      <c r="U73" s="180"/>
      <c r="V73" s="180"/>
      <c r="W73" s="180"/>
    </row>
    <row r="74" spans="1:67" ht="30.75">
      <c r="A74" s="170" t="s">
        <v>184</v>
      </c>
      <c r="C74" s="181" t="s">
        <v>14</v>
      </c>
      <c r="D74" s="172">
        <v>286</v>
      </c>
      <c r="E74" s="173">
        <v>155192838</v>
      </c>
      <c r="F74" s="117">
        <f t="shared" ref="F74:F84" si="0">$L$33</f>
        <v>5.8776213259422852E-2</v>
      </c>
      <c r="G74" s="174">
        <f>E74*F74</f>
        <v>9121647.3426230624</v>
      </c>
      <c r="H74" s="173">
        <v>142796541</v>
      </c>
      <c r="I74" s="117">
        <f>$L$43</f>
        <v>8.49353113640927E-2</v>
      </c>
      <c r="J74" s="175">
        <f>H74*I74</f>
        <v>12128468.671550428</v>
      </c>
      <c r="K74" s="176">
        <f>G$45</f>
        <v>6.4999999999999997E-4</v>
      </c>
      <c r="L74" s="177">
        <f>K74*H74</f>
        <v>92817.751649999991</v>
      </c>
      <c r="M74" s="173">
        <v>4211817</v>
      </c>
      <c r="N74" s="177">
        <f>G74+J74+L74+M74</f>
        <v>25554750.765823491</v>
      </c>
      <c r="O74" s="177">
        <f>+N74-L74</f>
        <v>25461933.014173493</v>
      </c>
      <c r="P74" s="178">
        <v>-2494200</v>
      </c>
      <c r="Q74" s="179">
        <f>N74+P74</f>
        <v>23060550.765823491</v>
      </c>
      <c r="R74" s="180"/>
      <c r="S74" s="180"/>
      <c r="T74" s="180"/>
      <c r="U74" s="180"/>
      <c r="V74" s="180"/>
      <c r="W74" s="180"/>
    </row>
    <row r="75" spans="1:67" ht="15.75">
      <c r="A75" s="170" t="s">
        <v>185</v>
      </c>
      <c r="C75" s="171" t="s">
        <v>15</v>
      </c>
      <c r="D75" s="172">
        <v>1022</v>
      </c>
      <c r="E75" s="173">
        <v>6818430</v>
      </c>
      <c r="F75" s="117">
        <f t="shared" si="0"/>
        <v>5.8776213259422852E-2</v>
      </c>
      <c r="G75" s="174">
        <f>E75*F75</f>
        <v>400761.49577444658</v>
      </c>
      <c r="H75" s="173">
        <v>5431398</v>
      </c>
      <c r="I75" s="117">
        <f>$L$43</f>
        <v>8.49353113640927E-2</v>
      </c>
      <c r="J75" s="175">
        <f>H75*I75</f>
        <v>461317.48027231038</v>
      </c>
      <c r="K75" s="176"/>
      <c r="L75" s="177">
        <f>K75*H75</f>
        <v>0</v>
      </c>
      <c r="M75" s="173">
        <v>181459</v>
      </c>
      <c r="N75" s="177">
        <f>G75+J75+L75+M75</f>
        <v>1043537.976046757</v>
      </c>
      <c r="O75" s="177">
        <f>+N75-L75</f>
        <v>1043537.976046757</v>
      </c>
      <c r="P75" s="182">
        <v>-20830</v>
      </c>
      <c r="Q75" s="179">
        <f>N75+P75</f>
        <v>1022707.976046757</v>
      </c>
      <c r="R75" s="180"/>
      <c r="S75" s="180"/>
      <c r="T75" s="180"/>
      <c r="U75" s="180"/>
      <c r="V75" s="180"/>
      <c r="W75" s="180"/>
    </row>
    <row r="76" spans="1:67" ht="15.75">
      <c r="A76" s="170" t="s">
        <v>186</v>
      </c>
      <c r="C76" s="171" t="s">
        <v>16</v>
      </c>
      <c r="D76" s="172">
        <v>1471</v>
      </c>
      <c r="E76" s="173">
        <v>37830</v>
      </c>
      <c r="F76" s="117">
        <f t="shared" si="0"/>
        <v>5.8776213259422852E-2</v>
      </c>
      <c r="G76" s="174">
        <f t="shared" ref="G76:G84" si="1">E76*F76</f>
        <v>2223.5041476039664</v>
      </c>
      <c r="H76" s="173">
        <v>28285</v>
      </c>
      <c r="I76" s="117">
        <f t="shared" ref="I76:I84" si="2">$L$43</f>
        <v>8.49353113640927E-2</v>
      </c>
      <c r="J76" s="175">
        <f t="shared" ref="J76:J84" si="3">H76*I76</f>
        <v>2402.3952819333622</v>
      </c>
      <c r="K76" s="176"/>
      <c r="L76" s="177">
        <f t="shared" ref="L76:L84" si="4">K76*H76</f>
        <v>0</v>
      </c>
      <c r="M76" s="173">
        <v>1051</v>
      </c>
      <c r="N76" s="177">
        <f t="shared" ref="N76:N84" si="5">G76+J76+L76+M76</f>
        <v>5676.8994295373286</v>
      </c>
      <c r="O76" s="177">
        <f t="shared" ref="O76:O84" si="6">+N76-L76</f>
        <v>5676.8994295373286</v>
      </c>
      <c r="P76" s="182">
        <v>-297</v>
      </c>
      <c r="Q76" s="179">
        <f t="shared" ref="Q76:Q83" si="7">N76+P76</f>
        <v>5379.8994295373286</v>
      </c>
      <c r="R76" s="180"/>
      <c r="S76" s="180"/>
      <c r="T76" s="180"/>
      <c r="U76" s="180"/>
      <c r="V76" s="180"/>
      <c r="W76" s="180"/>
    </row>
    <row r="77" spans="1:67" ht="15.75">
      <c r="A77" s="170" t="s">
        <v>187</v>
      </c>
      <c r="C77" s="171" t="s">
        <v>17</v>
      </c>
      <c r="D77" s="172">
        <v>1472</v>
      </c>
      <c r="E77" s="173">
        <v>41615</v>
      </c>
      <c r="F77" s="117">
        <f t="shared" si="0"/>
        <v>5.8776213259422852E-2</v>
      </c>
      <c r="G77" s="174">
        <f t="shared" si="1"/>
        <v>2445.9721147908822</v>
      </c>
      <c r="H77" s="173">
        <v>31115</v>
      </c>
      <c r="I77" s="117">
        <f t="shared" si="2"/>
        <v>8.49353113640927E-2</v>
      </c>
      <c r="J77" s="175">
        <f t="shared" si="3"/>
        <v>2642.7622130937443</v>
      </c>
      <c r="K77" s="176"/>
      <c r="L77" s="177">
        <f t="shared" si="4"/>
        <v>0</v>
      </c>
      <c r="M77" s="173">
        <v>1156</v>
      </c>
      <c r="N77" s="177">
        <f t="shared" si="5"/>
        <v>6244.7343278846265</v>
      </c>
      <c r="O77" s="177">
        <f t="shared" si="6"/>
        <v>6244.7343278846265</v>
      </c>
      <c r="P77" s="182">
        <v>-326</v>
      </c>
      <c r="Q77" s="179">
        <f t="shared" si="7"/>
        <v>5918.7343278846265</v>
      </c>
      <c r="R77" s="180"/>
      <c r="S77" s="180"/>
      <c r="T77" s="180"/>
      <c r="U77" s="180"/>
      <c r="V77" s="180"/>
      <c r="W77" s="180"/>
    </row>
    <row r="78" spans="1:67" ht="15.75">
      <c r="A78" s="170" t="s">
        <v>188</v>
      </c>
      <c r="C78" s="183" t="s">
        <v>18</v>
      </c>
      <c r="D78" s="172">
        <v>1542</v>
      </c>
      <c r="E78" s="173">
        <v>88942</v>
      </c>
      <c r="F78" s="117">
        <f t="shared" si="0"/>
        <v>5.8776213259422852E-2</v>
      </c>
      <c r="G78" s="174">
        <f t="shared" si="1"/>
        <v>5227.6739597195874</v>
      </c>
      <c r="H78" s="173">
        <v>70000</v>
      </c>
      <c r="I78" s="117">
        <f t="shared" si="2"/>
        <v>8.49353113640927E-2</v>
      </c>
      <c r="J78" s="175">
        <f t="shared" si="3"/>
        <v>5945.4717954864891</v>
      </c>
      <c r="K78" s="176"/>
      <c r="L78" s="177">
        <f t="shared" si="4"/>
        <v>0</v>
      </c>
      <c r="M78" s="173">
        <v>2471</v>
      </c>
      <c r="N78" s="177">
        <f t="shared" si="5"/>
        <v>13644.145755206077</v>
      </c>
      <c r="O78" s="177">
        <f t="shared" si="6"/>
        <v>13644.145755206077</v>
      </c>
      <c r="P78" s="182">
        <v>-703</v>
      </c>
      <c r="Q78" s="179">
        <f t="shared" si="7"/>
        <v>12941.145755206077</v>
      </c>
      <c r="R78" s="180"/>
      <c r="S78" s="180"/>
      <c r="T78" s="180"/>
      <c r="U78" s="180"/>
      <c r="V78" s="180"/>
      <c r="W78" s="180"/>
    </row>
    <row r="79" spans="1:67" ht="15.75">
      <c r="A79" s="170" t="s">
        <v>189</v>
      </c>
      <c r="C79" s="184" t="s">
        <v>19</v>
      </c>
      <c r="D79" s="172">
        <v>2097</v>
      </c>
      <c r="E79" s="173">
        <v>2057111</v>
      </c>
      <c r="F79" s="117">
        <f t="shared" si="0"/>
        <v>5.8776213259422852E-2</v>
      </c>
      <c r="G79" s="174">
        <f t="shared" si="1"/>
        <v>120909.19483430461</v>
      </c>
      <c r="H79" s="173">
        <v>1587347</v>
      </c>
      <c r="I79" s="117">
        <f t="shared" si="2"/>
        <v>8.49353113640927E-2</v>
      </c>
      <c r="J79" s="175">
        <f t="shared" si="3"/>
        <v>134821.81168785846</v>
      </c>
      <c r="K79" s="176"/>
      <c r="L79" s="177">
        <f t="shared" si="4"/>
        <v>0</v>
      </c>
      <c r="M79" s="173">
        <v>58766</v>
      </c>
      <c r="N79" s="177">
        <f t="shared" si="5"/>
        <v>314497.00652216305</v>
      </c>
      <c r="O79" s="177">
        <f t="shared" si="6"/>
        <v>314497.00652216305</v>
      </c>
      <c r="P79" s="182">
        <v>-51247</v>
      </c>
      <c r="Q79" s="179">
        <f t="shared" si="7"/>
        <v>263250.00652216305</v>
      </c>
      <c r="R79" s="180"/>
      <c r="S79" s="180"/>
      <c r="T79" s="180"/>
      <c r="U79" s="180"/>
      <c r="V79" s="180"/>
      <c r="W79" s="180"/>
    </row>
    <row r="80" spans="1:67" ht="15.75">
      <c r="A80" s="170" t="s">
        <v>190</v>
      </c>
      <c r="C80" s="181" t="s">
        <v>20</v>
      </c>
      <c r="D80" s="172">
        <v>2562</v>
      </c>
      <c r="E80" s="173">
        <v>4890470</v>
      </c>
      <c r="F80" s="117">
        <f t="shared" si="0"/>
        <v>5.8776213259422852E-2</v>
      </c>
      <c r="G80" s="174">
        <f t="shared" si="1"/>
        <v>287443.3076588097</v>
      </c>
      <c r="H80" s="173">
        <v>4035847</v>
      </c>
      <c r="I80" s="117">
        <f t="shared" si="2"/>
        <v>8.49353113640927E-2</v>
      </c>
      <c r="J80" s="175">
        <f t="shared" si="3"/>
        <v>342785.92156283942</v>
      </c>
      <c r="K80" s="176"/>
      <c r="L80" s="177">
        <f t="shared" si="4"/>
        <v>0</v>
      </c>
      <c r="M80" s="173">
        <v>135846</v>
      </c>
      <c r="N80" s="177">
        <f t="shared" si="5"/>
        <v>766075.22922164912</v>
      </c>
      <c r="O80" s="177">
        <f t="shared" si="6"/>
        <v>766075.22922164912</v>
      </c>
      <c r="P80" s="182">
        <v>-37590</v>
      </c>
      <c r="Q80" s="179">
        <f t="shared" si="7"/>
        <v>728485.22922164912</v>
      </c>
      <c r="R80" s="180"/>
      <c r="S80" s="180"/>
      <c r="T80" s="180"/>
      <c r="U80" s="180"/>
      <c r="V80" s="180"/>
      <c r="W80" s="180"/>
    </row>
    <row r="81" spans="1:23" ht="15.75">
      <c r="A81" s="170" t="s">
        <v>191</v>
      </c>
      <c r="C81" s="181" t="s">
        <v>21</v>
      </c>
      <c r="D81" s="172">
        <v>2634</v>
      </c>
      <c r="E81" s="173">
        <v>17257173</v>
      </c>
      <c r="F81" s="117">
        <f t="shared" si="0"/>
        <v>5.8776213259422852E-2</v>
      </c>
      <c r="G81" s="174">
        <f t="shared" si="1"/>
        <v>1014311.280502754</v>
      </c>
      <c r="H81" s="173">
        <v>16830218</v>
      </c>
      <c r="I81" s="117">
        <f t="shared" si="2"/>
        <v>8.49353113640927E-2</v>
      </c>
      <c r="J81" s="175">
        <f t="shared" si="3"/>
        <v>1429479.8061555575</v>
      </c>
      <c r="K81" s="176"/>
      <c r="L81" s="177">
        <f t="shared" si="4"/>
        <v>0</v>
      </c>
      <c r="M81" s="173">
        <v>491031</v>
      </c>
      <c r="N81" s="177">
        <f t="shared" si="5"/>
        <v>2934822.0866583115</v>
      </c>
      <c r="O81" s="177">
        <f t="shared" si="6"/>
        <v>2934822.0866583115</v>
      </c>
      <c r="P81" s="182">
        <v>-480861</v>
      </c>
      <c r="Q81" s="179">
        <f t="shared" si="7"/>
        <v>2453961.0866583115</v>
      </c>
      <c r="R81" s="180"/>
      <c r="S81" s="180"/>
      <c r="T81" s="180"/>
      <c r="U81" s="180"/>
      <c r="V81" s="180"/>
      <c r="W81" s="180"/>
    </row>
    <row r="82" spans="1:23" ht="15.75">
      <c r="A82" s="170" t="s">
        <v>192</v>
      </c>
      <c r="C82" s="171" t="s">
        <v>22</v>
      </c>
      <c r="D82" s="172">
        <v>3104</v>
      </c>
      <c r="E82" s="173">
        <v>0</v>
      </c>
      <c r="F82" s="117">
        <f t="shared" si="0"/>
        <v>5.8776213259422852E-2</v>
      </c>
      <c r="G82" s="174">
        <f t="shared" si="1"/>
        <v>0</v>
      </c>
      <c r="H82" s="173">
        <v>0</v>
      </c>
      <c r="I82" s="117">
        <f t="shared" si="2"/>
        <v>8.49353113640927E-2</v>
      </c>
      <c r="J82" s="175">
        <f t="shared" si="3"/>
        <v>0</v>
      </c>
      <c r="K82" s="176"/>
      <c r="L82" s="177">
        <f t="shared" si="4"/>
        <v>0</v>
      </c>
      <c r="M82" s="173">
        <v>0</v>
      </c>
      <c r="N82" s="177">
        <f t="shared" si="5"/>
        <v>0</v>
      </c>
      <c r="O82" s="177">
        <f t="shared" si="6"/>
        <v>0</v>
      </c>
      <c r="P82" s="182">
        <v>238</v>
      </c>
      <c r="Q82" s="179">
        <f t="shared" si="7"/>
        <v>238</v>
      </c>
      <c r="R82" s="180"/>
      <c r="S82" s="180"/>
      <c r="T82" s="180"/>
      <c r="U82" s="180"/>
      <c r="V82" s="180"/>
      <c r="W82" s="180"/>
    </row>
    <row r="83" spans="1:23" ht="15.75">
      <c r="A83" s="170" t="s">
        <v>193</v>
      </c>
      <c r="C83" s="171" t="s">
        <v>23</v>
      </c>
      <c r="D83" s="172">
        <v>3105</v>
      </c>
      <c r="E83" s="173">
        <v>79584</v>
      </c>
      <c r="F83" s="117">
        <f t="shared" si="0"/>
        <v>5.8776213259422852E-2</v>
      </c>
      <c r="G83" s="174">
        <f t="shared" si="1"/>
        <v>4677.6461560379084</v>
      </c>
      <c r="H83" s="173">
        <v>70339</v>
      </c>
      <c r="I83" s="117">
        <f t="shared" si="2"/>
        <v>8.49353113640927E-2</v>
      </c>
      <c r="J83" s="175">
        <f t="shared" si="3"/>
        <v>5974.2648660389168</v>
      </c>
      <c r="K83" s="176"/>
      <c r="L83" s="177">
        <f t="shared" si="4"/>
        <v>0</v>
      </c>
      <c r="M83" s="173">
        <v>2401</v>
      </c>
      <c r="N83" s="177">
        <f t="shared" si="5"/>
        <v>13052.911022076825</v>
      </c>
      <c r="O83" s="177">
        <f t="shared" si="6"/>
        <v>13052.911022076825</v>
      </c>
      <c r="P83" s="182">
        <v>-642</v>
      </c>
      <c r="Q83" s="179">
        <f t="shared" si="7"/>
        <v>12410.911022076825</v>
      </c>
      <c r="R83" s="180"/>
      <c r="S83" s="180"/>
      <c r="T83" s="180"/>
      <c r="U83" s="180"/>
      <c r="V83" s="180"/>
      <c r="W83" s="180"/>
    </row>
    <row r="84" spans="1:23" ht="15.75">
      <c r="A84" s="170" t="s">
        <v>194</v>
      </c>
      <c r="C84" s="180"/>
      <c r="D84" s="172">
        <v>3106</v>
      </c>
      <c r="E84" s="173">
        <v>0</v>
      </c>
      <c r="F84" s="117">
        <f t="shared" si="0"/>
        <v>5.8776213259422852E-2</v>
      </c>
      <c r="G84" s="174">
        <f t="shared" si="1"/>
        <v>0</v>
      </c>
      <c r="H84" s="173">
        <v>0</v>
      </c>
      <c r="I84" s="117">
        <f t="shared" si="2"/>
        <v>8.49353113640927E-2</v>
      </c>
      <c r="J84" s="175">
        <f t="shared" si="3"/>
        <v>0</v>
      </c>
      <c r="K84" s="185"/>
      <c r="L84" s="177">
        <f t="shared" si="4"/>
        <v>0</v>
      </c>
      <c r="M84" s="173">
        <v>0</v>
      </c>
      <c r="N84" s="177">
        <f t="shared" si="5"/>
        <v>0</v>
      </c>
      <c r="O84" s="177">
        <f t="shared" si="6"/>
        <v>0</v>
      </c>
      <c r="P84" s="182">
        <v>-227</v>
      </c>
      <c r="Q84" s="186"/>
      <c r="R84" s="180"/>
      <c r="S84" s="180"/>
      <c r="T84" s="180"/>
      <c r="U84" s="180"/>
      <c r="V84" s="180"/>
      <c r="W84" s="180"/>
    </row>
    <row r="85" spans="1:23">
      <c r="A85" s="170"/>
      <c r="C85" s="180"/>
      <c r="D85" s="180"/>
      <c r="E85" s="180"/>
      <c r="F85" s="180"/>
      <c r="G85" s="187"/>
      <c r="H85" s="180"/>
      <c r="I85" s="180"/>
      <c r="J85" s="186"/>
      <c r="K85" s="185"/>
      <c r="L85" s="188"/>
      <c r="M85" s="189"/>
      <c r="N85" s="186"/>
      <c r="O85" s="188"/>
      <c r="P85" s="189"/>
      <c r="Q85" s="186"/>
      <c r="R85" s="180"/>
      <c r="S85" s="180"/>
      <c r="T85" s="180"/>
      <c r="U85" s="180"/>
      <c r="V85" s="180"/>
      <c r="W85" s="180"/>
    </row>
    <row r="86" spans="1:23">
      <c r="A86" s="170"/>
      <c r="C86" s="180"/>
      <c r="D86" s="180"/>
      <c r="E86" s="180"/>
      <c r="F86" s="180"/>
      <c r="G86" s="187"/>
      <c r="H86" s="180"/>
      <c r="I86" s="180"/>
      <c r="J86" s="186"/>
      <c r="K86" s="185"/>
      <c r="L86" s="188"/>
      <c r="M86" s="189"/>
      <c r="N86" s="186"/>
      <c r="O86" s="188"/>
      <c r="P86" s="189"/>
      <c r="Q86" s="186"/>
      <c r="R86" s="180"/>
      <c r="S86" s="180"/>
      <c r="T86" s="180"/>
      <c r="U86" s="180"/>
      <c r="V86" s="180"/>
      <c r="W86" s="180"/>
    </row>
    <row r="87" spans="1:23">
      <c r="A87" s="170"/>
      <c r="C87" s="180"/>
      <c r="D87" s="180"/>
      <c r="E87" s="180"/>
      <c r="F87" s="180"/>
      <c r="G87" s="187"/>
      <c r="H87" s="180"/>
      <c r="I87" s="180"/>
      <c r="J87" s="186"/>
      <c r="K87" s="185"/>
      <c r="L87" s="188"/>
      <c r="M87" s="189"/>
      <c r="N87" s="186"/>
      <c r="O87" s="188"/>
      <c r="P87" s="189"/>
      <c r="Q87" s="186"/>
      <c r="R87" s="180"/>
      <c r="S87" s="180"/>
      <c r="T87" s="180"/>
      <c r="U87" s="180"/>
      <c r="V87" s="180"/>
      <c r="W87" s="180"/>
    </row>
    <row r="88" spans="1:23">
      <c r="A88" s="170"/>
      <c r="C88" s="180"/>
      <c r="D88" s="180"/>
      <c r="E88" s="180"/>
      <c r="F88" s="180"/>
      <c r="G88" s="187"/>
      <c r="H88" s="180"/>
      <c r="I88" s="180"/>
      <c r="J88" s="186"/>
      <c r="K88" s="185"/>
      <c r="L88" s="188"/>
      <c r="M88" s="189"/>
      <c r="N88" s="186"/>
      <c r="O88" s="188"/>
      <c r="P88" s="189"/>
      <c r="Q88" s="186"/>
      <c r="R88" s="180"/>
      <c r="S88" s="180"/>
      <c r="T88" s="180"/>
      <c r="U88" s="180"/>
      <c r="V88" s="180"/>
      <c r="W88" s="180"/>
    </row>
    <row r="89" spans="1:23">
      <c r="A89" s="170"/>
      <c r="C89" s="180"/>
      <c r="D89" s="180"/>
      <c r="E89" s="180"/>
      <c r="F89" s="180"/>
      <c r="G89" s="187"/>
      <c r="H89" s="180"/>
      <c r="I89" s="180"/>
      <c r="J89" s="186"/>
      <c r="K89" s="185"/>
      <c r="L89" s="188"/>
      <c r="M89" s="189"/>
      <c r="N89" s="186"/>
      <c r="O89" s="188"/>
      <c r="P89" s="189"/>
      <c r="Q89" s="186"/>
      <c r="R89" s="180"/>
      <c r="S89" s="180"/>
      <c r="T89" s="180"/>
      <c r="U89" s="180"/>
      <c r="V89" s="180"/>
      <c r="W89" s="180"/>
    </row>
    <row r="90" spans="1:23">
      <c r="A90" s="170"/>
      <c r="C90" s="180"/>
      <c r="D90" s="180"/>
      <c r="E90" s="180"/>
      <c r="F90" s="180"/>
      <c r="G90" s="187"/>
      <c r="H90" s="180"/>
      <c r="I90" s="180"/>
      <c r="J90" s="186"/>
      <c r="K90" s="185"/>
      <c r="L90" s="188"/>
      <c r="M90" s="189"/>
      <c r="N90" s="186"/>
      <c r="O90" s="188"/>
      <c r="P90" s="189"/>
      <c r="Q90" s="186"/>
      <c r="R90" s="180"/>
      <c r="S90" s="180"/>
      <c r="T90" s="180"/>
      <c r="U90" s="180"/>
      <c r="V90" s="180"/>
      <c r="W90" s="180"/>
    </row>
    <row r="91" spans="1:23">
      <c r="A91" s="170"/>
      <c r="C91" s="180"/>
      <c r="D91" s="180"/>
      <c r="E91" s="180"/>
      <c r="F91" s="180"/>
      <c r="G91" s="187"/>
      <c r="H91" s="180"/>
      <c r="I91" s="180"/>
      <c r="J91" s="186"/>
      <c r="K91" s="185"/>
      <c r="L91" s="188"/>
      <c r="M91" s="189"/>
      <c r="N91" s="186"/>
      <c r="O91" s="188"/>
      <c r="P91" s="189"/>
      <c r="Q91" s="186"/>
      <c r="R91" s="180"/>
      <c r="S91" s="180"/>
      <c r="T91" s="180"/>
      <c r="U91" s="180"/>
      <c r="V91" s="180"/>
      <c r="W91" s="180"/>
    </row>
    <row r="92" spans="1:23">
      <c r="A92" s="190"/>
      <c r="B92" s="191"/>
      <c r="C92" s="192"/>
      <c r="D92" s="192"/>
      <c r="E92" s="192"/>
      <c r="F92" s="192"/>
      <c r="G92" s="193"/>
      <c r="H92" s="192"/>
      <c r="I92" s="192"/>
      <c r="J92" s="194"/>
      <c r="K92" s="195"/>
      <c r="L92" s="196"/>
      <c r="M92" s="197"/>
      <c r="N92" s="194"/>
      <c r="O92" s="196"/>
      <c r="P92" s="197"/>
      <c r="Q92" s="194"/>
      <c r="R92" s="180"/>
      <c r="S92" s="180"/>
      <c r="T92" s="180"/>
      <c r="U92" s="180"/>
      <c r="V92" s="180"/>
      <c r="W92" s="180"/>
    </row>
    <row r="93" spans="1:23">
      <c r="A93" s="123" t="s">
        <v>195</v>
      </c>
      <c r="B93" s="131"/>
      <c r="C93" s="105" t="s">
        <v>196</v>
      </c>
      <c r="D93" s="105"/>
      <c r="E93" s="122"/>
      <c r="F93" s="122"/>
      <c r="G93" s="95"/>
      <c r="H93" s="95"/>
      <c r="I93" s="95"/>
      <c r="J93" s="95"/>
      <c r="K93" s="95"/>
      <c r="L93" s="198">
        <f>SUM(L73:L92)</f>
        <v>101407.16429999999</v>
      </c>
      <c r="M93" s="95"/>
      <c r="N93" s="199">
        <f>SUM(N73:N92)</f>
        <v>33062808.396745309</v>
      </c>
      <c r="O93" s="199">
        <f>SUM(O73:O92)</f>
        <v>32961401.232445311</v>
      </c>
      <c r="P93" s="199">
        <f>SUM(P73:P92)</f>
        <v>-3229020</v>
      </c>
      <c r="Q93" s="199">
        <f>SUM(Q73:Q92)</f>
        <v>29834015.396745309</v>
      </c>
      <c r="R93" s="180"/>
      <c r="S93" s="180"/>
      <c r="T93" s="180"/>
      <c r="U93" s="180"/>
      <c r="V93" s="180"/>
      <c r="W93" s="180"/>
    </row>
    <row r="94" spans="1:23">
      <c r="A94" s="180"/>
      <c r="B94" s="180"/>
      <c r="C94" s="180"/>
      <c r="D94" s="180"/>
      <c r="E94" s="180"/>
      <c r="F94" s="180"/>
      <c r="G94" s="180"/>
      <c r="H94" s="180"/>
      <c r="I94" s="180"/>
      <c r="J94" s="180"/>
      <c r="K94" s="180"/>
      <c r="L94" s="180"/>
      <c r="M94" s="180"/>
      <c r="N94" s="180"/>
      <c r="O94" s="180"/>
      <c r="P94" s="180"/>
      <c r="Q94" s="180"/>
      <c r="R94" s="180"/>
      <c r="S94" s="180"/>
      <c r="T94" s="180"/>
      <c r="U94" s="180"/>
      <c r="V94" s="180"/>
      <c r="W94" s="180"/>
    </row>
    <row r="95" spans="1:23">
      <c r="A95" s="200">
        <v>3</v>
      </c>
      <c r="B95" s="141"/>
      <c r="C95" s="141" t="s">
        <v>197</v>
      </c>
      <c r="D95" s="180"/>
      <c r="E95" s="180"/>
      <c r="F95" s="180"/>
      <c r="G95" s="180"/>
      <c r="H95" s="180"/>
      <c r="I95" s="180"/>
      <c r="J95" s="180"/>
      <c r="K95" s="180"/>
      <c r="L95" s="180"/>
      <c r="M95" s="180"/>
      <c r="N95" s="198"/>
      <c r="O95" s="198">
        <f>O93</f>
        <v>32961401.232445311</v>
      </c>
      <c r="P95" s="180"/>
      <c r="Q95" s="180"/>
      <c r="R95" s="180"/>
      <c r="S95" s="180"/>
      <c r="T95" s="180"/>
      <c r="U95" s="180"/>
      <c r="V95" s="180"/>
      <c r="W95" s="180"/>
    </row>
    <row r="96" spans="1:23">
      <c r="A96" s="180"/>
      <c r="B96" s="180"/>
      <c r="C96" s="180"/>
      <c r="D96" s="180"/>
      <c r="E96" s="180"/>
      <c r="F96" s="180"/>
      <c r="G96" s="180"/>
      <c r="H96" s="180"/>
      <c r="I96" s="180"/>
      <c r="J96" s="180"/>
      <c r="K96" s="180"/>
      <c r="L96" s="180"/>
      <c r="M96" s="180"/>
      <c r="N96" s="180"/>
      <c r="O96" s="180"/>
      <c r="P96" s="180"/>
      <c r="Q96" s="180"/>
      <c r="R96" s="180"/>
      <c r="S96" s="180"/>
      <c r="T96" s="180"/>
      <c r="U96" s="180"/>
      <c r="V96" s="180"/>
    </row>
    <row r="97" spans="1:21">
      <c r="A97" s="180"/>
      <c r="B97" s="180"/>
      <c r="C97" s="180"/>
      <c r="D97" s="180"/>
      <c r="E97" s="180"/>
      <c r="F97" s="180"/>
      <c r="G97" s="180"/>
      <c r="H97" s="180"/>
      <c r="I97" s="180"/>
      <c r="J97" s="180"/>
      <c r="K97" s="180"/>
      <c r="L97" s="180"/>
      <c r="M97" s="180"/>
      <c r="N97" s="180"/>
      <c r="O97" s="180"/>
      <c r="P97" s="180"/>
      <c r="Q97" s="180"/>
      <c r="R97" s="180"/>
      <c r="S97" s="180"/>
      <c r="T97" s="180"/>
      <c r="U97" s="180"/>
    </row>
    <row r="98" spans="1:21">
      <c r="A98" s="180" t="s">
        <v>198</v>
      </c>
      <c r="B98" s="180"/>
      <c r="C98" s="180"/>
      <c r="D98" s="180"/>
      <c r="E98" s="180"/>
      <c r="F98" s="180"/>
      <c r="G98" s="180"/>
      <c r="H98" s="180"/>
      <c r="I98" s="180"/>
      <c r="J98" s="180"/>
      <c r="K98" s="180"/>
      <c r="L98" s="180"/>
      <c r="M98" s="180"/>
      <c r="N98" s="180"/>
      <c r="O98" s="180"/>
      <c r="P98" s="180"/>
      <c r="Q98" s="180"/>
      <c r="R98" s="180"/>
      <c r="S98" s="180"/>
      <c r="T98" s="180"/>
      <c r="U98" s="180"/>
    </row>
    <row r="99" spans="1:21" ht="15.75" thickBot="1">
      <c r="A99" s="201" t="s">
        <v>199</v>
      </c>
      <c r="B99" s="180"/>
      <c r="C99" s="180"/>
      <c r="D99" s="180"/>
      <c r="E99" s="180"/>
      <c r="F99" s="180"/>
      <c r="G99" s="180"/>
      <c r="H99" s="180"/>
      <c r="I99" s="180"/>
      <c r="J99" s="180"/>
      <c r="K99" s="180"/>
      <c r="L99" s="180"/>
      <c r="M99" s="180"/>
      <c r="N99" s="180"/>
      <c r="O99" s="180"/>
      <c r="P99" s="180"/>
      <c r="Q99" s="180"/>
      <c r="R99" s="180"/>
      <c r="S99" s="180"/>
      <c r="T99" s="180"/>
      <c r="U99" s="180"/>
    </row>
    <row r="100" spans="1:21" ht="32.25" customHeight="1">
      <c r="A100" s="202" t="s">
        <v>200</v>
      </c>
      <c r="B100" s="94"/>
      <c r="C100" s="222" t="s">
        <v>201</v>
      </c>
      <c r="D100" s="222"/>
      <c r="E100" s="222"/>
      <c r="F100" s="222"/>
      <c r="G100" s="222"/>
      <c r="H100" s="222"/>
      <c r="I100" s="222"/>
      <c r="J100" s="222"/>
      <c r="K100" s="222"/>
      <c r="L100" s="222"/>
      <c r="M100" s="222"/>
      <c r="N100" s="222"/>
      <c r="O100" s="203"/>
      <c r="P100" s="180"/>
      <c r="Q100" s="180"/>
      <c r="R100" s="180"/>
      <c r="S100" s="180"/>
      <c r="T100" s="180"/>
      <c r="U100" s="180"/>
    </row>
    <row r="101" spans="1:21" ht="30" customHeight="1">
      <c r="A101" s="202" t="s">
        <v>202</v>
      </c>
      <c r="B101" s="94"/>
      <c r="C101" s="222" t="s">
        <v>203</v>
      </c>
      <c r="D101" s="222"/>
      <c r="E101" s="222"/>
      <c r="F101" s="222"/>
      <c r="G101" s="222"/>
      <c r="H101" s="222"/>
      <c r="I101" s="222"/>
      <c r="J101" s="222"/>
      <c r="K101" s="222"/>
      <c r="L101" s="222"/>
      <c r="M101" s="222"/>
      <c r="N101" s="222"/>
      <c r="O101" s="203"/>
      <c r="P101" s="180"/>
      <c r="Q101" s="180"/>
      <c r="R101" s="180"/>
      <c r="S101" s="180"/>
      <c r="T101" s="180"/>
      <c r="U101" s="180"/>
    </row>
    <row r="102" spans="1:21" ht="33" customHeight="1">
      <c r="A102" s="202" t="s">
        <v>204</v>
      </c>
      <c r="B102" s="94"/>
      <c r="C102" s="222" t="s">
        <v>205</v>
      </c>
      <c r="D102" s="222"/>
      <c r="E102" s="222"/>
      <c r="F102" s="222"/>
      <c r="G102" s="222"/>
      <c r="H102" s="222"/>
      <c r="I102" s="222"/>
      <c r="J102" s="222"/>
      <c r="K102" s="222"/>
      <c r="L102" s="222"/>
      <c r="M102" s="222"/>
      <c r="N102" s="222"/>
      <c r="O102" s="204"/>
      <c r="P102" s="180"/>
      <c r="Q102" s="180"/>
      <c r="R102" s="180"/>
      <c r="S102" s="180"/>
      <c r="T102" s="180"/>
      <c r="U102" s="180"/>
    </row>
    <row r="103" spans="1:21" ht="30" customHeight="1">
      <c r="A103" s="202" t="s">
        <v>206</v>
      </c>
      <c r="B103" s="94"/>
      <c r="C103" s="222" t="s">
        <v>207</v>
      </c>
      <c r="D103" s="222"/>
      <c r="E103" s="222"/>
      <c r="F103" s="222"/>
      <c r="G103" s="222"/>
      <c r="H103" s="222"/>
      <c r="I103" s="222"/>
      <c r="J103" s="222"/>
      <c r="K103" s="222"/>
      <c r="L103" s="222"/>
      <c r="M103" s="222"/>
      <c r="N103" s="222"/>
      <c r="O103" s="204"/>
      <c r="P103" s="180"/>
      <c r="Q103" s="180"/>
      <c r="R103" s="180"/>
      <c r="S103" s="180"/>
      <c r="T103" s="180"/>
      <c r="U103" s="180"/>
    </row>
    <row r="104" spans="1:21" ht="15.75">
      <c r="A104" s="205" t="s">
        <v>208</v>
      </c>
      <c r="B104" s="94"/>
      <c r="C104" s="221" t="s">
        <v>209</v>
      </c>
      <c r="D104" s="221"/>
      <c r="E104" s="221"/>
      <c r="F104" s="221"/>
      <c r="G104" s="221"/>
      <c r="H104" s="221"/>
      <c r="I104" s="221"/>
      <c r="J104" s="221"/>
      <c r="K104" s="221"/>
      <c r="L104" s="221"/>
      <c r="M104" s="221"/>
      <c r="N104" s="221"/>
      <c r="O104" s="203"/>
      <c r="P104" s="180"/>
      <c r="Q104" s="180"/>
      <c r="R104" s="180"/>
      <c r="S104" s="180"/>
      <c r="T104" s="180"/>
      <c r="U104" s="180"/>
    </row>
    <row r="105" spans="1:21">
      <c r="A105" s="205" t="s">
        <v>210</v>
      </c>
      <c r="B105" s="94"/>
      <c r="C105" s="221" t="s">
        <v>211</v>
      </c>
      <c r="D105" s="221"/>
      <c r="E105" s="221"/>
      <c r="F105" s="221"/>
      <c r="G105" s="221"/>
      <c r="H105" s="221"/>
      <c r="I105" s="221"/>
      <c r="J105" s="221"/>
      <c r="K105" s="221"/>
      <c r="L105" s="221"/>
      <c r="M105" s="221"/>
      <c r="N105" s="221"/>
      <c r="O105" s="203"/>
      <c r="P105" s="180"/>
      <c r="Q105" s="180"/>
      <c r="R105" s="180"/>
      <c r="S105" s="180"/>
      <c r="T105" s="180"/>
      <c r="U105" s="180"/>
    </row>
    <row r="106" spans="1:21" ht="15.75">
      <c r="A106" s="205" t="s">
        <v>212</v>
      </c>
      <c r="B106" s="94"/>
      <c r="C106" s="221" t="s">
        <v>213</v>
      </c>
      <c r="D106" s="221"/>
      <c r="E106" s="221"/>
      <c r="F106" s="221"/>
      <c r="G106" s="221"/>
      <c r="H106" s="221"/>
      <c r="I106" s="221"/>
      <c r="J106" s="221"/>
      <c r="K106" s="221"/>
      <c r="L106" s="221"/>
      <c r="M106" s="221"/>
      <c r="N106" s="221"/>
      <c r="O106" s="203"/>
      <c r="P106" s="180"/>
      <c r="Q106" s="180"/>
      <c r="R106" s="180"/>
      <c r="S106" s="180"/>
      <c r="T106" s="180"/>
      <c r="U106" s="180"/>
    </row>
    <row r="107" spans="1:21" ht="15.75">
      <c r="A107" s="205" t="s">
        <v>214</v>
      </c>
      <c r="B107" s="94"/>
      <c r="C107" s="206" t="s">
        <v>215</v>
      </c>
      <c r="D107" s="94"/>
      <c r="E107" s="94"/>
      <c r="F107" s="94"/>
      <c r="G107" s="94"/>
      <c r="H107" s="94"/>
      <c r="I107" s="94"/>
      <c r="J107" s="94"/>
      <c r="K107" s="94"/>
      <c r="L107" s="94"/>
      <c r="M107" s="94"/>
      <c r="N107" s="94"/>
      <c r="O107" s="180"/>
      <c r="P107" s="180"/>
      <c r="Q107" s="180"/>
      <c r="R107" s="180"/>
      <c r="S107" s="180"/>
      <c r="T107" s="180"/>
      <c r="U107" s="180"/>
    </row>
    <row r="108" spans="1:21">
      <c r="A108" s="205" t="s">
        <v>216</v>
      </c>
      <c r="B108" s="94"/>
      <c r="C108" s="221" t="s">
        <v>217</v>
      </c>
      <c r="D108" s="221"/>
      <c r="E108" s="221"/>
      <c r="F108" s="221"/>
      <c r="G108" s="221"/>
      <c r="H108" s="221"/>
      <c r="I108" s="221"/>
      <c r="J108" s="221"/>
      <c r="K108" s="221"/>
      <c r="L108" s="221"/>
      <c r="M108" s="221"/>
      <c r="N108" s="221"/>
      <c r="O108" s="144"/>
      <c r="P108" s="180"/>
      <c r="Q108" s="180"/>
      <c r="R108" s="180"/>
      <c r="S108" s="180"/>
      <c r="T108" s="180"/>
      <c r="U108" s="180"/>
    </row>
    <row r="109" spans="1:21">
      <c r="B109" s="94"/>
      <c r="C109" s="121"/>
      <c r="D109" s="121"/>
      <c r="E109" s="122"/>
      <c r="F109" s="122"/>
      <c r="G109" s="95"/>
      <c r="H109" s="141"/>
      <c r="I109" s="141"/>
      <c r="J109" s="116"/>
      <c r="K109" s="141"/>
      <c r="L109" s="94"/>
      <c r="M109" s="95"/>
      <c r="N109" s="145"/>
      <c r="O109" s="144"/>
      <c r="P109" s="180"/>
      <c r="Q109" s="180"/>
      <c r="R109" s="180"/>
      <c r="S109" s="180"/>
      <c r="T109" s="180"/>
      <c r="U109" s="180"/>
    </row>
    <row r="110" spans="1:21">
      <c r="B110" s="94"/>
      <c r="C110" s="121"/>
      <c r="D110" s="121"/>
      <c r="E110" s="122"/>
      <c r="F110" s="122"/>
      <c r="G110" s="95"/>
      <c r="H110" s="141"/>
      <c r="I110" s="141"/>
      <c r="J110" s="116"/>
      <c r="K110" s="141"/>
      <c r="L110" s="94"/>
      <c r="M110" s="95"/>
      <c r="N110" s="145"/>
      <c r="O110" s="144"/>
      <c r="P110" s="180"/>
      <c r="Q110" s="180"/>
      <c r="R110" s="180"/>
      <c r="S110" s="180"/>
      <c r="T110" s="180"/>
      <c r="U110" s="180"/>
    </row>
    <row r="111" spans="1:21">
      <c r="B111" s="94"/>
      <c r="C111" s="121"/>
      <c r="D111" s="121"/>
      <c r="E111" s="122"/>
      <c r="F111" s="122"/>
      <c r="G111" s="95"/>
      <c r="H111" s="141"/>
      <c r="I111" s="141"/>
      <c r="J111" s="116"/>
      <c r="K111" s="141"/>
      <c r="L111" s="94"/>
      <c r="M111" s="95"/>
      <c r="N111" s="145"/>
      <c r="O111" s="144"/>
      <c r="P111" s="180"/>
      <c r="Q111" s="180"/>
      <c r="R111" s="180"/>
      <c r="S111" s="180"/>
      <c r="T111" s="180"/>
      <c r="U111" s="180"/>
    </row>
    <row r="112" spans="1:21">
      <c r="B112" s="94"/>
      <c r="C112" s="121"/>
      <c r="D112" s="121"/>
      <c r="E112" s="122"/>
      <c r="F112" s="122"/>
      <c r="G112" s="95"/>
      <c r="H112" s="141"/>
      <c r="I112" s="141"/>
      <c r="J112" s="116"/>
      <c r="K112" s="141"/>
      <c r="L112" s="94"/>
      <c r="M112" s="95"/>
      <c r="N112" s="145"/>
      <c r="O112" s="144"/>
      <c r="P112" s="180"/>
      <c r="Q112" s="180"/>
      <c r="R112" s="180"/>
      <c r="S112" s="180"/>
      <c r="T112" s="180"/>
      <c r="U112" s="180"/>
    </row>
    <row r="113" spans="1:21">
      <c r="B113" s="94"/>
      <c r="C113" s="121"/>
      <c r="D113" s="121"/>
      <c r="E113" s="122"/>
      <c r="F113" s="122"/>
      <c r="G113" s="95"/>
      <c r="H113" s="141"/>
      <c r="I113" s="141"/>
      <c r="J113" s="116"/>
      <c r="K113" s="141"/>
      <c r="M113" s="95"/>
      <c r="N113" s="144"/>
      <c r="O113" s="144"/>
      <c r="P113" s="180"/>
      <c r="Q113" s="180"/>
      <c r="R113" s="180"/>
      <c r="S113" s="180"/>
      <c r="T113" s="180"/>
      <c r="U113" s="180"/>
    </row>
    <row r="114" spans="1:21">
      <c r="B114" s="94"/>
      <c r="C114" s="121"/>
      <c r="D114" s="121"/>
      <c r="E114" s="122"/>
      <c r="F114" s="122"/>
      <c r="G114" s="95"/>
      <c r="H114" s="141"/>
      <c r="I114" s="141"/>
      <c r="J114" s="116"/>
      <c r="K114" s="141"/>
      <c r="M114" s="95"/>
      <c r="N114" s="144"/>
      <c r="O114" s="144"/>
      <c r="P114" s="180"/>
      <c r="Q114" s="180"/>
      <c r="R114" s="180"/>
      <c r="S114" s="180"/>
      <c r="T114" s="180"/>
      <c r="U114" s="180"/>
    </row>
    <row r="115" spans="1:21">
      <c r="B115" s="94"/>
      <c r="C115" s="121"/>
      <c r="D115" s="121"/>
      <c r="E115" s="122"/>
      <c r="F115" s="122"/>
      <c r="G115" s="95"/>
      <c r="H115" s="141"/>
      <c r="I115" s="141"/>
      <c r="J115" s="116"/>
      <c r="K115" s="141"/>
      <c r="M115" s="95"/>
      <c r="N115" s="144"/>
      <c r="O115" s="144"/>
      <c r="P115" s="180"/>
      <c r="Q115" s="180"/>
      <c r="R115" s="180"/>
      <c r="S115" s="180"/>
      <c r="T115" s="180"/>
      <c r="U115" s="180"/>
    </row>
    <row r="116" spans="1:21">
      <c r="B116" s="94"/>
      <c r="C116" s="121"/>
      <c r="D116" s="121"/>
      <c r="E116" s="122"/>
      <c r="F116" s="122"/>
      <c r="G116" s="95"/>
      <c r="H116" s="141"/>
      <c r="I116" s="141"/>
      <c r="J116" s="116"/>
      <c r="K116" s="141"/>
      <c r="M116" s="95"/>
      <c r="N116" s="144"/>
      <c r="O116" s="144"/>
      <c r="P116" s="180"/>
      <c r="Q116" s="180"/>
      <c r="R116" s="180"/>
      <c r="S116" s="180"/>
      <c r="T116" s="180"/>
      <c r="U116" s="180"/>
    </row>
    <row r="117" spans="1:21">
      <c r="B117" s="94"/>
      <c r="C117" s="121"/>
      <c r="D117" s="121"/>
      <c r="E117" s="122"/>
      <c r="F117" s="122"/>
      <c r="G117" s="95"/>
      <c r="H117" s="141"/>
      <c r="I117" s="141"/>
      <c r="J117" s="116"/>
      <c r="K117" s="141"/>
      <c r="M117" s="95"/>
      <c r="N117" s="144"/>
      <c r="O117" s="144"/>
      <c r="P117" s="180"/>
      <c r="Q117" s="180"/>
      <c r="R117" s="180"/>
      <c r="S117" s="180"/>
      <c r="T117" s="180"/>
      <c r="U117" s="180"/>
    </row>
    <row r="118" spans="1:21">
      <c r="B118" s="94"/>
      <c r="C118" s="121"/>
      <c r="D118" s="121"/>
      <c r="E118" s="122"/>
      <c r="F118" s="122"/>
      <c r="G118" s="95"/>
      <c r="H118" s="141"/>
      <c r="I118" s="141"/>
      <c r="J118" s="116"/>
      <c r="K118" s="141"/>
      <c r="M118" s="95"/>
      <c r="N118" s="144"/>
      <c r="O118" s="144"/>
      <c r="P118" s="180"/>
      <c r="Q118" s="180"/>
      <c r="R118" s="180"/>
      <c r="S118" s="180"/>
      <c r="T118" s="180"/>
      <c r="U118" s="180"/>
    </row>
    <row r="119" spans="1:21" ht="15.75">
      <c r="A119" s="142"/>
      <c r="B119" s="94"/>
      <c r="C119" s="121"/>
      <c r="D119" s="121"/>
      <c r="E119" s="122"/>
      <c r="F119" s="122"/>
      <c r="G119" s="95"/>
      <c r="H119" s="141"/>
      <c r="I119" s="141"/>
      <c r="J119" s="116"/>
      <c r="K119" s="141"/>
      <c r="M119" s="95"/>
      <c r="N119" s="143"/>
      <c r="O119" s="118"/>
      <c r="P119" s="180"/>
      <c r="Q119" s="180"/>
      <c r="R119" s="180"/>
      <c r="S119" s="180"/>
      <c r="T119" s="180"/>
      <c r="U119" s="180"/>
    </row>
    <row r="120" spans="1:21" ht="15.75">
      <c r="A120" s="142"/>
      <c r="C120" s="180"/>
      <c r="D120" s="180"/>
      <c r="E120" s="180"/>
      <c r="F120" s="180"/>
      <c r="G120" s="180"/>
      <c r="H120" s="180"/>
      <c r="I120" s="180"/>
      <c r="J120" s="180"/>
      <c r="K120" s="180"/>
      <c r="L120" s="180"/>
      <c r="M120" s="180"/>
      <c r="N120" s="180"/>
      <c r="O120" s="180"/>
      <c r="P120" s="180"/>
      <c r="Q120" s="180"/>
      <c r="R120" s="180"/>
      <c r="S120" s="180"/>
      <c r="T120" s="180"/>
      <c r="U120" s="180"/>
    </row>
    <row r="121" spans="1:21">
      <c r="C121" s="180"/>
      <c r="D121" s="180"/>
      <c r="E121" s="180"/>
      <c r="F121" s="180"/>
      <c r="G121" s="180"/>
      <c r="H121" s="180"/>
      <c r="I121" s="180"/>
      <c r="J121" s="180"/>
      <c r="K121" s="180"/>
      <c r="L121" s="180"/>
      <c r="M121" s="180"/>
      <c r="N121" s="180"/>
      <c r="O121" s="180"/>
      <c r="P121" s="180"/>
      <c r="Q121" s="180"/>
      <c r="R121" s="180"/>
      <c r="S121" s="180"/>
      <c r="T121" s="180"/>
      <c r="U121" s="180"/>
    </row>
    <row r="122" spans="1:21">
      <c r="C122" s="180"/>
      <c r="D122" s="180"/>
      <c r="E122" s="180"/>
      <c r="F122" s="180"/>
      <c r="G122" s="180"/>
      <c r="H122" s="180"/>
      <c r="I122" s="180"/>
      <c r="J122" s="180"/>
      <c r="K122" s="180"/>
      <c r="L122" s="180"/>
      <c r="M122" s="180"/>
      <c r="N122" s="180"/>
      <c r="O122" s="180"/>
      <c r="P122" s="180"/>
      <c r="Q122" s="180"/>
      <c r="R122" s="180"/>
      <c r="S122" s="180"/>
      <c r="T122" s="180"/>
      <c r="U122" s="180"/>
    </row>
    <row r="123" spans="1:21">
      <c r="C123" s="180"/>
      <c r="D123" s="180"/>
      <c r="E123" s="180"/>
      <c r="F123" s="180"/>
      <c r="G123" s="180"/>
      <c r="H123" s="180"/>
      <c r="I123" s="180"/>
      <c r="J123" s="180"/>
      <c r="K123" s="180"/>
      <c r="L123" s="180"/>
      <c r="M123" s="180"/>
      <c r="N123" s="180"/>
      <c r="O123" s="180"/>
      <c r="P123" s="180"/>
      <c r="Q123" s="180"/>
      <c r="R123" s="180"/>
      <c r="S123" s="180"/>
      <c r="T123" s="180"/>
      <c r="U123" s="180"/>
    </row>
    <row r="124" spans="1:21">
      <c r="C124" s="180"/>
      <c r="D124" s="180"/>
      <c r="E124" s="180"/>
      <c r="F124" s="180"/>
      <c r="G124" s="180"/>
      <c r="H124" s="180"/>
      <c r="I124" s="180"/>
      <c r="J124" s="180"/>
      <c r="K124" s="180"/>
      <c r="L124" s="180"/>
      <c r="M124" s="180"/>
      <c r="N124" s="180"/>
      <c r="O124" s="180"/>
      <c r="P124" s="180"/>
      <c r="Q124" s="180"/>
      <c r="R124" s="180"/>
      <c r="S124" s="180"/>
      <c r="T124" s="180"/>
      <c r="U124" s="180"/>
    </row>
    <row r="125" spans="1:21">
      <c r="C125" s="180"/>
      <c r="D125" s="180"/>
      <c r="E125" s="180"/>
      <c r="F125" s="180"/>
      <c r="G125" s="180"/>
      <c r="H125" s="180"/>
      <c r="I125" s="180"/>
      <c r="J125" s="180"/>
      <c r="K125" s="180"/>
      <c r="L125" s="180"/>
      <c r="M125" s="180"/>
      <c r="N125" s="180"/>
      <c r="O125" s="180"/>
      <c r="P125" s="180"/>
      <c r="Q125" s="180"/>
      <c r="R125" s="180"/>
      <c r="S125" s="180"/>
      <c r="T125" s="180"/>
      <c r="U125" s="180"/>
    </row>
    <row r="126" spans="1:21">
      <c r="C126" s="180"/>
      <c r="D126" s="180"/>
      <c r="E126" s="180"/>
      <c r="F126" s="180"/>
      <c r="G126" s="180"/>
      <c r="H126" s="180"/>
      <c r="I126" s="180"/>
      <c r="J126" s="180"/>
      <c r="K126" s="180"/>
      <c r="L126" s="180"/>
      <c r="M126" s="180"/>
      <c r="N126" s="180"/>
      <c r="O126" s="180"/>
      <c r="P126" s="180"/>
      <c r="Q126" s="180"/>
      <c r="R126" s="180"/>
      <c r="S126" s="180"/>
      <c r="T126" s="180"/>
      <c r="U126" s="180"/>
    </row>
    <row r="127" spans="1:21">
      <c r="C127" s="180"/>
      <c r="D127" s="180"/>
      <c r="E127" s="180"/>
      <c r="F127" s="180"/>
      <c r="G127" s="180"/>
      <c r="H127" s="180"/>
      <c r="I127" s="180"/>
      <c r="J127" s="180"/>
      <c r="K127" s="180"/>
      <c r="L127" s="180"/>
      <c r="M127" s="180"/>
      <c r="N127" s="180"/>
      <c r="O127" s="180"/>
      <c r="P127" s="180"/>
      <c r="Q127" s="180"/>
      <c r="R127" s="180"/>
      <c r="S127" s="180"/>
      <c r="T127" s="180"/>
      <c r="U127" s="180"/>
    </row>
    <row r="128" spans="1:21">
      <c r="C128" s="180"/>
      <c r="D128" s="180"/>
      <c r="E128" s="180"/>
      <c r="F128" s="180"/>
      <c r="G128" s="180"/>
      <c r="H128" s="180"/>
      <c r="I128" s="180"/>
      <c r="J128" s="180"/>
      <c r="K128" s="180"/>
      <c r="L128" s="180"/>
      <c r="M128" s="180"/>
      <c r="N128" s="180"/>
      <c r="O128" s="180"/>
      <c r="P128" s="180"/>
      <c r="Q128" s="180"/>
      <c r="R128" s="180"/>
      <c r="S128" s="180"/>
      <c r="T128" s="180"/>
      <c r="U128" s="180"/>
    </row>
    <row r="129" spans="3:21">
      <c r="C129" s="180"/>
      <c r="D129" s="180"/>
      <c r="E129" s="180"/>
      <c r="F129" s="180"/>
      <c r="G129" s="180"/>
      <c r="H129" s="180"/>
      <c r="I129" s="180"/>
      <c r="J129" s="180"/>
      <c r="K129" s="180"/>
      <c r="L129" s="180"/>
      <c r="M129" s="180"/>
      <c r="N129" s="180"/>
      <c r="O129" s="180"/>
      <c r="P129" s="180"/>
      <c r="Q129" s="180"/>
      <c r="R129" s="180"/>
      <c r="S129" s="180"/>
      <c r="T129" s="180"/>
      <c r="U129" s="180"/>
    </row>
    <row r="130" spans="3:21">
      <c r="C130" s="180"/>
      <c r="D130" s="180"/>
      <c r="E130" s="180"/>
      <c r="F130" s="180"/>
      <c r="G130" s="180"/>
      <c r="H130" s="180"/>
      <c r="I130" s="180"/>
      <c r="J130" s="180"/>
      <c r="K130" s="180"/>
      <c r="L130" s="180"/>
      <c r="M130" s="180"/>
      <c r="N130" s="180"/>
      <c r="O130" s="180"/>
      <c r="P130" s="180"/>
      <c r="Q130" s="180"/>
      <c r="R130" s="180"/>
      <c r="S130" s="180"/>
      <c r="T130" s="180"/>
      <c r="U130" s="180"/>
    </row>
    <row r="131" spans="3:21">
      <c r="C131" s="180"/>
      <c r="D131" s="180"/>
      <c r="E131" s="180"/>
      <c r="F131" s="180"/>
      <c r="G131" s="180"/>
      <c r="H131" s="180"/>
      <c r="I131" s="180"/>
      <c r="J131" s="180"/>
      <c r="K131" s="180"/>
      <c r="L131" s="180"/>
      <c r="M131" s="180"/>
      <c r="N131" s="180"/>
      <c r="O131" s="180"/>
      <c r="P131" s="180"/>
      <c r="Q131" s="180"/>
      <c r="R131" s="180"/>
      <c r="S131" s="180"/>
      <c r="T131" s="180"/>
      <c r="U131" s="180"/>
    </row>
    <row r="132" spans="3:21">
      <c r="C132" s="180"/>
      <c r="D132" s="180"/>
      <c r="E132" s="180"/>
      <c r="F132" s="180"/>
      <c r="G132" s="180"/>
      <c r="H132" s="180"/>
      <c r="I132" s="180"/>
      <c r="J132" s="180"/>
      <c r="K132" s="180"/>
      <c r="L132" s="180"/>
      <c r="M132" s="180"/>
      <c r="N132" s="180"/>
      <c r="O132" s="180"/>
      <c r="P132" s="180"/>
      <c r="Q132" s="180"/>
      <c r="R132" s="180"/>
      <c r="S132" s="180"/>
      <c r="T132" s="180"/>
      <c r="U132" s="180"/>
    </row>
    <row r="133" spans="3:21">
      <c r="C133" s="180"/>
      <c r="D133" s="180"/>
      <c r="E133" s="180"/>
      <c r="F133" s="180"/>
      <c r="G133" s="180"/>
      <c r="H133" s="180"/>
      <c r="I133" s="180"/>
      <c r="J133" s="180"/>
      <c r="K133" s="180"/>
      <c r="L133" s="180"/>
      <c r="M133" s="180"/>
      <c r="N133" s="180"/>
      <c r="O133" s="180"/>
      <c r="P133" s="180"/>
      <c r="Q133" s="180"/>
      <c r="R133" s="180"/>
      <c r="S133" s="180"/>
      <c r="T133" s="180"/>
      <c r="U133" s="180"/>
    </row>
    <row r="134" spans="3:21">
      <c r="C134" s="180"/>
      <c r="D134" s="180"/>
      <c r="E134" s="180"/>
      <c r="F134" s="180"/>
      <c r="G134" s="180"/>
      <c r="H134" s="180"/>
      <c r="I134" s="180"/>
      <c r="J134" s="180"/>
      <c r="K134" s="180"/>
      <c r="L134" s="180"/>
      <c r="M134" s="180"/>
      <c r="N134" s="180"/>
      <c r="O134" s="180"/>
      <c r="P134" s="180"/>
      <c r="Q134" s="180"/>
      <c r="R134" s="180"/>
      <c r="S134" s="180"/>
      <c r="T134" s="180"/>
      <c r="U134" s="180"/>
    </row>
    <row r="135" spans="3:21">
      <c r="C135" s="180"/>
      <c r="D135" s="180"/>
      <c r="E135" s="180"/>
      <c r="F135" s="180"/>
      <c r="G135" s="180"/>
      <c r="H135" s="180"/>
      <c r="I135" s="180"/>
      <c r="J135" s="180"/>
      <c r="K135" s="180"/>
      <c r="L135" s="180"/>
      <c r="M135" s="180"/>
      <c r="N135" s="180"/>
      <c r="O135" s="180"/>
      <c r="P135" s="180"/>
      <c r="Q135" s="180"/>
      <c r="R135" s="180"/>
      <c r="S135" s="180"/>
      <c r="T135" s="180"/>
      <c r="U135" s="180"/>
    </row>
    <row r="136" spans="3:21">
      <c r="C136" s="180"/>
      <c r="D136" s="180"/>
      <c r="E136" s="180"/>
      <c r="F136" s="180"/>
      <c r="G136" s="180"/>
      <c r="H136" s="180"/>
      <c r="I136" s="180"/>
      <c r="J136" s="180"/>
      <c r="K136" s="180"/>
      <c r="L136" s="180"/>
      <c r="M136" s="180"/>
      <c r="N136" s="180"/>
      <c r="O136" s="180"/>
      <c r="P136" s="180"/>
      <c r="Q136" s="180"/>
      <c r="R136" s="180"/>
      <c r="S136" s="180"/>
      <c r="T136" s="180"/>
      <c r="U136" s="180"/>
    </row>
    <row r="137" spans="3:21">
      <c r="C137" s="180"/>
      <c r="D137" s="180"/>
      <c r="E137" s="180"/>
      <c r="F137" s="180"/>
      <c r="G137" s="180"/>
      <c r="H137" s="180"/>
      <c r="I137" s="180"/>
      <c r="J137" s="180"/>
      <c r="K137" s="180"/>
      <c r="L137" s="180"/>
      <c r="M137" s="180"/>
      <c r="N137" s="180"/>
      <c r="O137" s="180"/>
      <c r="P137" s="180"/>
      <c r="Q137" s="180"/>
      <c r="R137" s="180"/>
      <c r="S137" s="180"/>
      <c r="T137" s="180"/>
      <c r="U137" s="180"/>
    </row>
    <row r="138" spans="3:21">
      <c r="C138" s="180"/>
      <c r="D138" s="180"/>
      <c r="E138" s="180"/>
      <c r="F138" s="180"/>
      <c r="G138" s="180"/>
      <c r="H138" s="180"/>
      <c r="I138" s="180"/>
      <c r="J138" s="180"/>
      <c r="K138" s="180"/>
      <c r="L138" s="180"/>
      <c r="M138" s="180"/>
      <c r="N138" s="180"/>
      <c r="O138" s="180"/>
      <c r="P138" s="180"/>
      <c r="Q138" s="180"/>
      <c r="R138" s="180"/>
      <c r="S138" s="180"/>
      <c r="T138" s="180"/>
      <c r="U138" s="180"/>
    </row>
    <row r="139" spans="3:21">
      <c r="C139" s="180"/>
      <c r="D139" s="180"/>
      <c r="E139" s="180"/>
      <c r="F139" s="180"/>
      <c r="G139" s="180"/>
      <c r="H139" s="180"/>
      <c r="I139" s="180"/>
      <c r="J139" s="180"/>
      <c r="K139" s="180"/>
      <c r="L139" s="180"/>
      <c r="M139" s="180"/>
      <c r="N139" s="180"/>
      <c r="O139" s="180"/>
      <c r="P139" s="180"/>
      <c r="Q139" s="180"/>
      <c r="R139" s="180"/>
      <c r="S139" s="180"/>
      <c r="T139" s="180"/>
      <c r="U139" s="180"/>
    </row>
    <row r="140" spans="3:21">
      <c r="C140" s="180"/>
      <c r="D140" s="180"/>
      <c r="E140" s="180"/>
      <c r="F140" s="180"/>
      <c r="G140" s="180"/>
      <c r="H140" s="180"/>
      <c r="I140" s="180"/>
      <c r="J140" s="180"/>
      <c r="K140" s="180"/>
      <c r="L140" s="180"/>
      <c r="M140" s="180"/>
      <c r="N140" s="180"/>
      <c r="O140" s="180"/>
      <c r="P140" s="180"/>
      <c r="Q140" s="180"/>
      <c r="R140" s="180"/>
      <c r="S140" s="180"/>
      <c r="T140" s="180"/>
      <c r="U140" s="180"/>
    </row>
    <row r="141" spans="3:21">
      <c r="C141" s="180"/>
      <c r="D141" s="180"/>
      <c r="E141" s="180"/>
      <c r="F141" s="180"/>
      <c r="G141" s="180"/>
      <c r="H141" s="180"/>
      <c r="I141" s="180"/>
      <c r="J141" s="180"/>
      <c r="K141" s="180"/>
      <c r="L141" s="180"/>
      <c r="M141" s="180"/>
      <c r="N141" s="180"/>
      <c r="O141" s="180"/>
      <c r="P141" s="180"/>
      <c r="Q141" s="180"/>
      <c r="R141" s="180"/>
      <c r="S141" s="180"/>
      <c r="T141" s="180"/>
      <c r="U141" s="180"/>
    </row>
    <row r="142" spans="3:21">
      <c r="C142" s="180"/>
      <c r="D142" s="180"/>
      <c r="E142" s="180"/>
      <c r="F142" s="180"/>
      <c r="G142" s="180"/>
      <c r="H142" s="180"/>
      <c r="I142" s="180"/>
      <c r="J142" s="180"/>
      <c r="K142" s="180"/>
      <c r="L142" s="180"/>
      <c r="M142" s="180"/>
      <c r="N142" s="180"/>
      <c r="O142" s="180"/>
      <c r="P142" s="180"/>
      <c r="Q142" s="180"/>
      <c r="R142" s="180"/>
      <c r="S142" s="180"/>
      <c r="T142" s="180"/>
      <c r="U142" s="180"/>
    </row>
    <row r="143" spans="3:21">
      <c r="C143" s="180"/>
      <c r="D143" s="180"/>
      <c r="E143" s="180"/>
      <c r="F143" s="180"/>
      <c r="G143" s="180"/>
      <c r="H143" s="180"/>
      <c r="I143" s="180"/>
      <c r="J143" s="180"/>
      <c r="K143" s="180"/>
      <c r="L143" s="180"/>
      <c r="M143" s="180"/>
      <c r="N143" s="180"/>
      <c r="O143" s="180"/>
      <c r="P143" s="180"/>
      <c r="Q143" s="180"/>
      <c r="R143" s="180"/>
      <c r="S143" s="180"/>
      <c r="T143" s="180"/>
      <c r="U143" s="180"/>
    </row>
    <row r="144" spans="3:21">
      <c r="C144" s="180"/>
      <c r="D144" s="180"/>
      <c r="E144" s="180"/>
      <c r="F144" s="180"/>
      <c r="G144" s="180"/>
      <c r="H144" s="180"/>
      <c r="I144" s="180"/>
      <c r="J144" s="180"/>
      <c r="K144" s="180"/>
      <c r="L144" s="180"/>
      <c r="M144" s="180"/>
      <c r="N144" s="180"/>
      <c r="O144" s="180"/>
      <c r="P144" s="180"/>
      <c r="Q144" s="180"/>
      <c r="R144" s="180"/>
      <c r="S144" s="180"/>
      <c r="T144" s="180"/>
      <c r="U144" s="180"/>
    </row>
    <row r="145" spans="3:21">
      <c r="C145" s="180"/>
      <c r="D145" s="180"/>
      <c r="E145" s="180"/>
      <c r="F145" s="180"/>
      <c r="G145" s="180"/>
      <c r="H145" s="180"/>
      <c r="I145" s="180"/>
      <c r="J145" s="180"/>
      <c r="K145" s="180"/>
      <c r="L145" s="180"/>
      <c r="M145" s="180"/>
      <c r="N145" s="180"/>
      <c r="O145" s="180"/>
      <c r="P145" s="180"/>
      <c r="Q145" s="180"/>
      <c r="R145" s="180"/>
      <c r="S145" s="180"/>
      <c r="T145" s="180"/>
      <c r="U145" s="180"/>
    </row>
    <row r="146" spans="3:21">
      <c r="C146" s="180"/>
      <c r="D146" s="180"/>
      <c r="E146" s="180"/>
      <c r="F146" s="180"/>
      <c r="G146" s="180"/>
      <c r="H146" s="180"/>
      <c r="I146" s="180"/>
      <c r="J146" s="180"/>
      <c r="K146" s="180"/>
      <c r="L146" s="180"/>
      <c r="M146" s="180"/>
      <c r="N146" s="180"/>
      <c r="O146" s="180"/>
      <c r="P146" s="180"/>
      <c r="Q146" s="180"/>
      <c r="R146" s="180"/>
      <c r="S146" s="180"/>
      <c r="T146" s="180"/>
      <c r="U146" s="180"/>
    </row>
    <row r="147" spans="3:21">
      <c r="C147" s="180"/>
      <c r="D147" s="180"/>
      <c r="E147" s="180"/>
      <c r="F147" s="180"/>
      <c r="G147" s="180"/>
      <c r="H147" s="180"/>
      <c r="I147" s="180"/>
      <c r="J147" s="180"/>
      <c r="K147" s="180"/>
      <c r="L147" s="180"/>
      <c r="M147" s="180"/>
      <c r="N147" s="180"/>
      <c r="O147" s="180"/>
      <c r="P147" s="180"/>
      <c r="Q147" s="180"/>
      <c r="R147" s="180"/>
      <c r="S147" s="180"/>
      <c r="T147" s="180"/>
      <c r="U147" s="180"/>
    </row>
    <row r="148" spans="3:21">
      <c r="C148" s="180"/>
      <c r="D148" s="180"/>
      <c r="E148" s="180"/>
      <c r="F148" s="180"/>
      <c r="G148" s="180"/>
      <c r="H148" s="180"/>
      <c r="I148" s="180"/>
      <c r="J148" s="180"/>
      <c r="K148" s="180"/>
      <c r="L148" s="180"/>
      <c r="M148" s="180"/>
      <c r="N148" s="180"/>
      <c r="O148" s="180"/>
      <c r="P148" s="180"/>
      <c r="Q148" s="180"/>
      <c r="R148" s="180"/>
      <c r="S148" s="180"/>
      <c r="T148" s="180"/>
      <c r="U148" s="180"/>
    </row>
    <row r="149" spans="3:21">
      <c r="C149" s="180"/>
      <c r="D149" s="180"/>
      <c r="E149" s="180"/>
      <c r="F149" s="180"/>
      <c r="G149" s="180"/>
      <c r="H149" s="180"/>
      <c r="I149" s="180"/>
      <c r="J149" s="180"/>
      <c r="K149" s="180"/>
      <c r="L149" s="180"/>
      <c r="M149" s="180"/>
      <c r="N149" s="180"/>
      <c r="O149" s="180"/>
      <c r="P149" s="180"/>
      <c r="Q149" s="180"/>
      <c r="R149" s="180"/>
      <c r="S149" s="180"/>
      <c r="T149" s="180"/>
      <c r="U149" s="180"/>
    </row>
    <row r="150" spans="3:21">
      <c r="C150" s="180"/>
      <c r="D150" s="180"/>
      <c r="E150" s="180"/>
      <c r="F150" s="180"/>
      <c r="G150" s="180"/>
      <c r="H150" s="180"/>
      <c r="I150" s="180"/>
      <c r="J150" s="180"/>
      <c r="K150" s="180"/>
      <c r="L150" s="180"/>
      <c r="M150" s="180"/>
      <c r="N150" s="180"/>
      <c r="O150" s="180"/>
      <c r="P150" s="180"/>
      <c r="Q150" s="180"/>
      <c r="R150" s="180"/>
      <c r="S150" s="180"/>
      <c r="T150" s="180"/>
      <c r="U150" s="180"/>
    </row>
    <row r="151" spans="3:21">
      <c r="C151" s="180"/>
      <c r="D151" s="180"/>
      <c r="E151" s="180"/>
      <c r="F151" s="180"/>
      <c r="G151" s="180"/>
      <c r="H151" s="180"/>
      <c r="I151" s="180"/>
      <c r="J151" s="180"/>
      <c r="K151" s="180"/>
      <c r="L151" s="180"/>
      <c r="M151" s="180"/>
      <c r="N151" s="180"/>
      <c r="O151" s="180"/>
      <c r="P151" s="180"/>
      <c r="Q151" s="180"/>
      <c r="R151" s="180"/>
      <c r="S151" s="180"/>
      <c r="T151" s="180"/>
      <c r="U151" s="180"/>
    </row>
    <row r="152" spans="3:21">
      <c r="C152" s="180"/>
      <c r="D152" s="180"/>
      <c r="E152" s="180"/>
      <c r="F152" s="180"/>
      <c r="G152" s="180"/>
      <c r="H152" s="180"/>
      <c r="I152" s="180"/>
      <c r="J152" s="180"/>
      <c r="K152" s="180"/>
      <c r="L152" s="180"/>
      <c r="M152" s="180"/>
      <c r="N152" s="180"/>
      <c r="O152" s="180"/>
      <c r="P152" s="180"/>
      <c r="Q152" s="180"/>
      <c r="R152" s="180"/>
      <c r="S152" s="180"/>
      <c r="T152" s="180"/>
      <c r="U152" s="180"/>
    </row>
    <row r="153" spans="3:21">
      <c r="C153" s="180"/>
      <c r="D153" s="180"/>
      <c r="E153" s="180"/>
      <c r="F153" s="180"/>
      <c r="G153" s="180"/>
      <c r="H153" s="180"/>
      <c r="I153" s="180"/>
      <c r="J153" s="180"/>
      <c r="K153" s="180"/>
      <c r="L153" s="180"/>
      <c r="M153" s="180"/>
      <c r="N153" s="180"/>
      <c r="O153" s="180"/>
      <c r="P153" s="180"/>
      <c r="Q153" s="180"/>
      <c r="R153" s="180"/>
      <c r="S153" s="180"/>
      <c r="T153" s="180"/>
      <c r="U153" s="180"/>
    </row>
    <row r="154" spans="3:21">
      <c r="C154" s="180"/>
      <c r="D154" s="180"/>
      <c r="E154" s="180"/>
      <c r="F154" s="180"/>
      <c r="G154" s="180"/>
      <c r="H154" s="180"/>
      <c r="I154" s="180"/>
      <c r="J154" s="180"/>
      <c r="K154" s="180"/>
      <c r="L154" s="180"/>
      <c r="M154" s="180"/>
      <c r="N154" s="180"/>
      <c r="O154" s="180"/>
      <c r="P154" s="180"/>
      <c r="Q154" s="180"/>
      <c r="R154" s="180"/>
      <c r="S154" s="180"/>
      <c r="T154" s="180"/>
      <c r="U154" s="180"/>
    </row>
    <row r="155" spans="3:21">
      <c r="C155" s="180"/>
      <c r="D155" s="180"/>
      <c r="E155" s="180"/>
      <c r="F155" s="180"/>
      <c r="G155" s="180"/>
      <c r="H155" s="180"/>
      <c r="I155" s="180"/>
      <c r="J155" s="180"/>
      <c r="K155" s="180"/>
      <c r="L155" s="180"/>
      <c r="M155" s="180"/>
      <c r="N155" s="180"/>
      <c r="O155" s="180"/>
      <c r="P155" s="180"/>
      <c r="Q155" s="180"/>
      <c r="R155" s="180"/>
      <c r="S155" s="180"/>
      <c r="T155" s="180"/>
      <c r="U155" s="180"/>
    </row>
    <row r="156" spans="3:21">
      <c r="C156" s="180"/>
      <c r="D156" s="180"/>
      <c r="E156" s="180"/>
      <c r="F156" s="180"/>
      <c r="G156" s="180"/>
      <c r="H156" s="180"/>
      <c r="I156" s="180"/>
      <c r="J156" s="180"/>
      <c r="K156" s="180"/>
      <c r="L156" s="180"/>
      <c r="M156" s="180"/>
      <c r="N156" s="180"/>
      <c r="O156" s="180"/>
      <c r="P156" s="180"/>
      <c r="Q156" s="180"/>
      <c r="R156" s="180"/>
      <c r="S156" s="180"/>
      <c r="T156" s="180"/>
      <c r="U156" s="180"/>
    </row>
    <row r="157" spans="3:21">
      <c r="C157" s="180"/>
      <c r="D157" s="180"/>
      <c r="E157" s="180"/>
      <c r="F157" s="180"/>
      <c r="G157" s="180"/>
      <c r="H157" s="180"/>
      <c r="I157" s="180"/>
      <c r="J157" s="180"/>
      <c r="K157" s="180"/>
      <c r="L157" s="180"/>
      <c r="M157" s="180"/>
      <c r="N157" s="180"/>
      <c r="O157" s="180"/>
      <c r="P157" s="180"/>
      <c r="Q157" s="180"/>
      <c r="R157" s="180"/>
      <c r="S157" s="180"/>
      <c r="T157" s="180"/>
      <c r="U157" s="180"/>
    </row>
    <row r="158" spans="3:21">
      <c r="C158" s="180"/>
      <c r="D158" s="180"/>
      <c r="E158" s="180"/>
      <c r="F158" s="180"/>
      <c r="G158" s="180"/>
      <c r="H158" s="180"/>
      <c r="I158" s="180"/>
      <c r="J158" s="180"/>
      <c r="K158" s="180"/>
      <c r="L158" s="180"/>
      <c r="M158" s="180"/>
      <c r="N158" s="180"/>
      <c r="O158" s="180"/>
      <c r="P158" s="180"/>
      <c r="Q158" s="180"/>
      <c r="R158" s="180"/>
      <c r="S158" s="180"/>
      <c r="T158" s="180"/>
      <c r="U158" s="180"/>
    </row>
    <row r="159" spans="3:21">
      <c r="C159" s="180"/>
      <c r="D159" s="180"/>
      <c r="E159" s="180"/>
      <c r="F159" s="180"/>
      <c r="G159" s="180"/>
      <c r="H159" s="180"/>
      <c r="I159" s="180"/>
      <c r="J159" s="180"/>
      <c r="K159" s="180"/>
      <c r="L159" s="180"/>
      <c r="M159" s="180"/>
      <c r="N159" s="180"/>
      <c r="O159" s="180"/>
      <c r="P159" s="180"/>
      <c r="Q159" s="180"/>
      <c r="R159" s="180"/>
      <c r="S159" s="180"/>
      <c r="T159" s="180"/>
      <c r="U159" s="180"/>
    </row>
    <row r="160" spans="3:21">
      <c r="C160" s="180"/>
      <c r="D160" s="180"/>
      <c r="E160" s="180"/>
      <c r="F160" s="180"/>
      <c r="G160" s="180"/>
      <c r="H160" s="180"/>
      <c r="I160" s="180"/>
      <c r="J160" s="180"/>
      <c r="K160" s="180"/>
      <c r="L160" s="180"/>
      <c r="M160" s="180"/>
      <c r="N160" s="180"/>
      <c r="O160" s="180"/>
      <c r="P160" s="180"/>
      <c r="Q160" s="180"/>
      <c r="R160" s="180"/>
      <c r="S160" s="180"/>
      <c r="T160" s="180"/>
      <c r="U160" s="180"/>
    </row>
    <row r="161" spans="3:21">
      <c r="C161" s="180"/>
      <c r="D161" s="180"/>
      <c r="E161" s="180"/>
      <c r="F161" s="180"/>
      <c r="G161" s="180"/>
      <c r="H161" s="180"/>
      <c r="I161" s="180"/>
      <c r="J161" s="180"/>
      <c r="K161" s="180"/>
      <c r="L161" s="180"/>
      <c r="M161" s="180"/>
      <c r="N161" s="180"/>
      <c r="O161" s="180"/>
      <c r="P161" s="180"/>
      <c r="Q161" s="180"/>
      <c r="R161" s="180"/>
      <c r="S161" s="180"/>
      <c r="T161" s="180"/>
      <c r="U161" s="180"/>
    </row>
    <row r="162" spans="3:21">
      <c r="C162" s="180"/>
      <c r="D162" s="180"/>
      <c r="E162" s="180"/>
      <c r="F162" s="180"/>
      <c r="G162" s="180"/>
      <c r="H162" s="180"/>
      <c r="I162" s="180"/>
      <c r="J162" s="180"/>
      <c r="K162" s="180"/>
      <c r="L162" s="180"/>
      <c r="M162" s="180"/>
      <c r="N162" s="180"/>
      <c r="O162" s="180"/>
      <c r="P162" s="180"/>
      <c r="Q162" s="180"/>
      <c r="R162" s="180"/>
      <c r="S162" s="180"/>
      <c r="T162" s="180"/>
      <c r="U162" s="180"/>
    </row>
    <row r="163" spans="3:21">
      <c r="C163" s="180"/>
      <c r="D163" s="180"/>
      <c r="E163" s="180"/>
      <c r="F163" s="180"/>
      <c r="G163" s="180"/>
      <c r="H163" s="180"/>
      <c r="I163" s="180"/>
      <c r="J163" s="180"/>
      <c r="K163" s="180"/>
      <c r="L163" s="180"/>
      <c r="M163" s="180"/>
      <c r="N163" s="180"/>
      <c r="O163" s="180"/>
      <c r="P163" s="180"/>
      <c r="Q163" s="180"/>
      <c r="R163" s="180"/>
      <c r="S163" s="180"/>
      <c r="T163" s="180"/>
      <c r="U163" s="180"/>
    </row>
    <row r="164" spans="3:21">
      <c r="C164" s="180"/>
      <c r="D164" s="180"/>
      <c r="E164" s="180"/>
      <c r="F164" s="180"/>
      <c r="G164" s="180"/>
      <c r="H164" s="180"/>
      <c r="I164" s="180"/>
      <c r="J164" s="180"/>
      <c r="K164" s="180"/>
      <c r="L164" s="180"/>
      <c r="M164" s="180"/>
      <c r="N164" s="180"/>
      <c r="O164" s="180"/>
      <c r="P164" s="180"/>
      <c r="Q164" s="180"/>
      <c r="R164" s="180"/>
      <c r="S164" s="180"/>
      <c r="T164" s="180"/>
      <c r="U164" s="180"/>
    </row>
    <row r="165" spans="3:21">
      <c r="C165" s="180"/>
      <c r="D165" s="180"/>
      <c r="E165" s="180"/>
      <c r="F165" s="180"/>
      <c r="G165" s="180"/>
      <c r="H165" s="180"/>
      <c r="I165" s="180"/>
      <c r="J165" s="180"/>
      <c r="K165" s="180"/>
      <c r="L165" s="180"/>
      <c r="M165" s="180"/>
      <c r="N165" s="180"/>
      <c r="O165" s="180"/>
      <c r="P165" s="180"/>
      <c r="Q165" s="180"/>
      <c r="R165" s="180"/>
      <c r="S165" s="180"/>
      <c r="T165" s="180"/>
      <c r="U165" s="180"/>
    </row>
    <row r="166" spans="3:21">
      <c r="C166" s="180"/>
      <c r="D166" s="180"/>
      <c r="E166" s="180"/>
      <c r="F166" s="180"/>
      <c r="G166" s="180"/>
      <c r="H166" s="180"/>
      <c r="I166" s="180"/>
      <c r="J166" s="180"/>
      <c r="K166" s="180"/>
      <c r="L166" s="180"/>
      <c r="M166" s="180"/>
      <c r="N166" s="180"/>
      <c r="O166" s="180"/>
      <c r="P166" s="180"/>
      <c r="Q166" s="180"/>
      <c r="R166" s="180"/>
      <c r="S166" s="180"/>
      <c r="T166" s="180"/>
      <c r="U166" s="180"/>
    </row>
    <row r="167" spans="3:21">
      <c r="C167" s="180"/>
      <c r="D167" s="180"/>
      <c r="E167" s="180"/>
      <c r="F167" s="180"/>
      <c r="G167" s="180"/>
      <c r="H167" s="180"/>
      <c r="I167" s="180"/>
      <c r="J167" s="180"/>
      <c r="K167" s="180"/>
      <c r="L167" s="180"/>
      <c r="M167" s="180"/>
      <c r="N167" s="180"/>
      <c r="O167" s="180"/>
      <c r="P167" s="180"/>
      <c r="Q167" s="180"/>
      <c r="R167" s="180"/>
      <c r="S167" s="180"/>
      <c r="T167" s="180"/>
      <c r="U167" s="180"/>
    </row>
    <row r="168" spans="3:21">
      <c r="C168" s="180"/>
      <c r="D168" s="180"/>
      <c r="E168" s="180"/>
      <c r="F168" s="180"/>
      <c r="G168" s="180"/>
      <c r="H168" s="180"/>
      <c r="I168" s="180"/>
      <c r="J168" s="180"/>
      <c r="K168" s="180"/>
      <c r="L168" s="180"/>
      <c r="M168" s="180"/>
      <c r="N168" s="180"/>
      <c r="O168" s="180"/>
      <c r="P168" s="180"/>
      <c r="Q168" s="180"/>
      <c r="R168" s="180"/>
      <c r="S168" s="180"/>
      <c r="T168" s="180"/>
      <c r="U168" s="180"/>
    </row>
    <row r="169" spans="3:21">
      <c r="C169" s="180"/>
      <c r="D169" s="180"/>
      <c r="E169" s="180"/>
      <c r="F169" s="180"/>
      <c r="G169" s="180"/>
      <c r="H169" s="180"/>
      <c r="I169" s="180"/>
      <c r="J169" s="180"/>
      <c r="K169" s="180"/>
      <c r="L169" s="180"/>
      <c r="M169" s="180"/>
      <c r="N169" s="180"/>
      <c r="O169" s="180"/>
      <c r="P169" s="180"/>
      <c r="Q169" s="180"/>
      <c r="R169" s="180"/>
      <c r="S169" s="180"/>
      <c r="T169" s="180"/>
      <c r="U169" s="180"/>
    </row>
    <row r="170" spans="3:21">
      <c r="C170" s="180"/>
      <c r="D170" s="180"/>
      <c r="E170" s="180"/>
      <c r="F170" s="180"/>
      <c r="G170" s="180"/>
      <c r="H170" s="180"/>
      <c r="I170" s="180"/>
      <c r="J170" s="180"/>
      <c r="K170" s="180"/>
      <c r="L170" s="180"/>
      <c r="M170" s="180"/>
      <c r="N170" s="180"/>
      <c r="O170" s="180"/>
      <c r="P170" s="180"/>
      <c r="Q170" s="180"/>
      <c r="R170" s="180"/>
      <c r="S170" s="180"/>
      <c r="T170" s="180"/>
      <c r="U170" s="180"/>
    </row>
    <row r="171" spans="3:21">
      <c r="C171" s="180"/>
      <c r="D171" s="180"/>
      <c r="E171" s="180"/>
      <c r="F171" s="180"/>
      <c r="G171" s="180"/>
      <c r="H171" s="180"/>
      <c r="I171" s="180"/>
      <c r="J171" s="180"/>
      <c r="K171" s="180"/>
      <c r="L171" s="180"/>
      <c r="M171" s="180"/>
      <c r="N171" s="180"/>
      <c r="O171" s="180"/>
      <c r="P171" s="180"/>
      <c r="Q171" s="180"/>
      <c r="R171" s="180"/>
      <c r="S171" s="180"/>
      <c r="T171" s="180"/>
      <c r="U171" s="180"/>
    </row>
    <row r="172" spans="3:21">
      <c r="C172" s="180"/>
      <c r="D172" s="180"/>
      <c r="E172" s="180"/>
      <c r="F172" s="180"/>
      <c r="G172" s="180"/>
      <c r="H172" s="180"/>
      <c r="I172" s="180"/>
      <c r="J172" s="180"/>
      <c r="K172" s="180"/>
      <c r="L172" s="180"/>
      <c r="M172" s="180"/>
      <c r="N172" s="180"/>
      <c r="O172" s="180"/>
      <c r="P172" s="180"/>
      <c r="Q172" s="180"/>
      <c r="R172" s="180"/>
      <c r="S172" s="180"/>
      <c r="T172" s="180"/>
      <c r="U172" s="180"/>
    </row>
    <row r="173" spans="3:21">
      <c r="C173" s="180"/>
      <c r="D173" s="180"/>
      <c r="E173" s="180"/>
      <c r="F173" s="180"/>
      <c r="G173" s="180"/>
      <c r="H173" s="180"/>
      <c r="I173" s="180"/>
      <c r="J173" s="180"/>
      <c r="K173" s="180"/>
      <c r="L173" s="180"/>
      <c r="M173" s="180"/>
      <c r="N173" s="180"/>
      <c r="O173" s="180"/>
      <c r="P173" s="180"/>
      <c r="Q173" s="180"/>
      <c r="R173" s="180"/>
      <c r="S173" s="180"/>
      <c r="T173" s="180"/>
      <c r="U173" s="180"/>
    </row>
    <row r="174" spans="3:21">
      <c r="C174" s="180"/>
      <c r="D174" s="180"/>
      <c r="E174" s="180"/>
      <c r="F174" s="180"/>
      <c r="G174" s="180"/>
      <c r="H174" s="180"/>
      <c r="I174" s="180"/>
      <c r="J174" s="180"/>
      <c r="K174" s="180"/>
      <c r="L174" s="180"/>
      <c r="M174" s="180"/>
      <c r="N174" s="180"/>
      <c r="O174" s="180"/>
      <c r="P174" s="180"/>
      <c r="Q174" s="180"/>
      <c r="R174" s="180"/>
      <c r="S174" s="180"/>
      <c r="T174" s="180"/>
      <c r="U174" s="180"/>
    </row>
    <row r="175" spans="3:21">
      <c r="C175" s="180"/>
      <c r="D175" s="180"/>
      <c r="E175" s="180"/>
      <c r="F175" s="180"/>
      <c r="G175" s="180"/>
      <c r="H175" s="180"/>
      <c r="I175" s="180"/>
      <c r="J175" s="180"/>
      <c r="K175" s="180"/>
      <c r="L175" s="180"/>
      <c r="M175" s="180"/>
      <c r="N175" s="180"/>
      <c r="O175" s="180"/>
      <c r="P175" s="180"/>
      <c r="Q175" s="180"/>
      <c r="R175" s="180"/>
      <c r="S175" s="180"/>
      <c r="T175" s="180"/>
      <c r="U175" s="180"/>
    </row>
    <row r="176" spans="3:21">
      <c r="C176" s="180"/>
      <c r="D176" s="180"/>
      <c r="E176" s="180"/>
      <c r="F176" s="180"/>
      <c r="G176" s="180"/>
      <c r="H176" s="180"/>
      <c r="I176" s="180"/>
      <c r="J176" s="180"/>
      <c r="K176" s="180"/>
      <c r="L176" s="180"/>
      <c r="M176" s="180"/>
      <c r="N176" s="180"/>
      <c r="O176" s="180"/>
      <c r="P176" s="180"/>
      <c r="Q176" s="180"/>
      <c r="R176" s="180"/>
      <c r="S176" s="180"/>
      <c r="T176" s="180"/>
      <c r="U176" s="180"/>
    </row>
    <row r="177" spans="3:21">
      <c r="C177" s="180"/>
      <c r="D177" s="180"/>
      <c r="E177" s="180"/>
      <c r="F177" s="180"/>
      <c r="G177" s="180"/>
      <c r="H177" s="180"/>
      <c r="I177" s="180"/>
      <c r="J177" s="180"/>
      <c r="K177" s="180"/>
      <c r="L177" s="180"/>
      <c r="M177" s="180"/>
      <c r="N177" s="180"/>
      <c r="O177" s="180"/>
      <c r="P177" s="180"/>
      <c r="Q177" s="180"/>
      <c r="R177" s="180"/>
      <c r="S177" s="180"/>
      <c r="T177" s="180"/>
      <c r="U177" s="180"/>
    </row>
    <row r="178" spans="3:21">
      <c r="C178" s="180"/>
      <c r="D178" s="180"/>
      <c r="E178" s="180"/>
      <c r="F178" s="180"/>
      <c r="G178" s="180"/>
      <c r="H178" s="180"/>
      <c r="I178" s="180"/>
      <c r="J178" s="180"/>
      <c r="K178" s="180"/>
      <c r="L178" s="180"/>
      <c r="M178" s="180"/>
      <c r="N178" s="180"/>
      <c r="O178" s="180"/>
      <c r="P178" s="180"/>
      <c r="Q178" s="180"/>
      <c r="R178" s="180"/>
      <c r="S178" s="180"/>
      <c r="T178" s="180"/>
      <c r="U178" s="180"/>
    </row>
    <row r="179" spans="3:21">
      <c r="C179" s="180"/>
      <c r="D179" s="180"/>
      <c r="E179" s="180"/>
      <c r="F179" s="180"/>
      <c r="G179" s="180"/>
      <c r="H179" s="180"/>
      <c r="I179" s="180"/>
      <c r="J179" s="180"/>
      <c r="K179" s="180"/>
      <c r="L179" s="180"/>
      <c r="M179" s="180"/>
      <c r="N179" s="180"/>
      <c r="O179" s="180"/>
      <c r="P179" s="180"/>
      <c r="Q179" s="180"/>
      <c r="R179" s="180"/>
      <c r="S179" s="180"/>
      <c r="T179" s="180"/>
      <c r="U179" s="180"/>
    </row>
    <row r="180" spans="3:21">
      <c r="C180" s="180"/>
      <c r="D180" s="180"/>
      <c r="E180" s="180"/>
      <c r="F180" s="180"/>
      <c r="G180" s="180"/>
      <c r="H180" s="180"/>
      <c r="I180" s="180"/>
      <c r="J180" s="180"/>
      <c r="K180" s="180"/>
      <c r="L180" s="180"/>
      <c r="M180" s="180"/>
      <c r="N180" s="180"/>
      <c r="O180" s="180"/>
      <c r="P180" s="180"/>
      <c r="Q180" s="180"/>
      <c r="R180" s="180"/>
      <c r="S180" s="180"/>
      <c r="T180" s="180"/>
      <c r="U180" s="180"/>
    </row>
    <row r="181" spans="3:21">
      <c r="C181" s="180"/>
      <c r="D181" s="180"/>
      <c r="E181" s="180"/>
      <c r="F181" s="180"/>
      <c r="G181" s="180"/>
      <c r="H181" s="180"/>
      <c r="I181" s="180"/>
      <c r="J181" s="180"/>
      <c r="K181" s="180"/>
      <c r="L181" s="180"/>
      <c r="M181" s="180"/>
      <c r="N181" s="180"/>
      <c r="O181" s="180"/>
      <c r="P181" s="180"/>
      <c r="Q181" s="180"/>
      <c r="R181" s="180"/>
      <c r="S181" s="180"/>
      <c r="T181" s="180"/>
      <c r="U181" s="180"/>
    </row>
    <row r="182" spans="3:21">
      <c r="C182" s="180"/>
      <c r="D182" s="180"/>
      <c r="E182" s="180"/>
      <c r="F182" s="180"/>
      <c r="G182" s="180"/>
      <c r="H182" s="180"/>
      <c r="I182" s="180"/>
      <c r="J182" s="180"/>
      <c r="K182" s="180"/>
      <c r="L182" s="180"/>
      <c r="M182" s="180"/>
      <c r="N182" s="180"/>
      <c r="O182" s="180"/>
      <c r="P182" s="180"/>
      <c r="Q182" s="180"/>
      <c r="R182" s="180"/>
      <c r="S182" s="180"/>
      <c r="T182" s="180"/>
      <c r="U182" s="180"/>
    </row>
    <row r="183" spans="3:21">
      <c r="C183" s="180"/>
      <c r="D183" s="180"/>
      <c r="E183" s="180"/>
      <c r="F183" s="180"/>
      <c r="G183" s="180"/>
      <c r="H183" s="180"/>
      <c r="I183" s="180"/>
      <c r="J183" s="180"/>
      <c r="K183" s="180"/>
      <c r="L183" s="180"/>
      <c r="M183" s="180"/>
      <c r="N183" s="180"/>
      <c r="O183" s="180"/>
      <c r="P183" s="180"/>
      <c r="Q183" s="180"/>
      <c r="R183" s="180"/>
      <c r="S183" s="180"/>
      <c r="T183" s="180"/>
      <c r="U183" s="180"/>
    </row>
    <row r="184" spans="3:21">
      <c r="C184" s="180"/>
      <c r="D184" s="180"/>
      <c r="E184" s="180"/>
      <c r="F184" s="180"/>
      <c r="G184" s="180"/>
      <c r="H184" s="180"/>
      <c r="I184" s="180"/>
      <c r="J184" s="180"/>
      <c r="K184" s="180"/>
      <c r="L184" s="180"/>
      <c r="M184" s="180"/>
      <c r="N184" s="180"/>
      <c r="O184" s="180"/>
      <c r="P184" s="180"/>
      <c r="Q184" s="180"/>
      <c r="R184" s="180"/>
      <c r="S184" s="180"/>
      <c r="T184" s="180"/>
      <c r="U184" s="180"/>
    </row>
    <row r="185" spans="3:21">
      <c r="C185" s="180"/>
      <c r="D185" s="180"/>
      <c r="E185" s="180"/>
      <c r="F185" s="180"/>
      <c r="G185" s="180"/>
      <c r="H185" s="180"/>
      <c r="I185" s="180"/>
      <c r="J185" s="180"/>
      <c r="K185" s="180"/>
      <c r="L185" s="180"/>
      <c r="M185" s="180"/>
      <c r="N185" s="180"/>
      <c r="O185" s="180"/>
      <c r="P185" s="180"/>
      <c r="Q185" s="180"/>
      <c r="R185" s="180"/>
      <c r="S185" s="180"/>
      <c r="T185" s="180"/>
      <c r="U185" s="180"/>
    </row>
    <row r="186" spans="3:21">
      <c r="C186" s="180"/>
      <c r="D186" s="180"/>
      <c r="E186" s="180"/>
      <c r="F186" s="180"/>
      <c r="G186" s="180"/>
      <c r="H186" s="180"/>
      <c r="I186" s="180"/>
      <c r="J186" s="180"/>
      <c r="K186" s="180"/>
      <c r="L186" s="180"/>
      <c r="M186" s="180"/>
      <c r="N186" s="180"/>
      <c r="O186" s="180"/>
      <c r="P186" s="180"/>
      <c r="Q186" s="180"/>
      <c r="R186" s="180"/>
      <c r="S186" s="180"/>
      <c r="T186" s="180"/>
      <c r="U186" s="180"/>
    </row>
    <row r="187" spans="3:21">
      <c r="C187" s="180"/>
      <c r="D187" s="180"/>
      <c r="E187" s="180"/>
      <c r="F187" s="180"/>
      <c r="G187" s="180"/>
      <c r="H187" s="180"/>
      <c r="I187" s="180"/>
      <c r="J187" s="180"/>
      <c r="K187" s="180"/>
      <c r="L187" s="180"/>
      <c r="M187" s="180"/>
      <c r="N187" s="180"/>
      <c r="O187" s="180"/>
      <c r="P187" s="180"/>
      <c r="Q187" s="180"/>
      <c r="R187" s="180"/>
      <c r="S187" s="180"/>
      <c r="T187" s="180"/>
      <c r="U187" s="180"/>
    </row>
    <row r="188" spans="3:21">
      <c r="C188" s="180"/>
      <c r="D188" s="180"/>
      <c r="E188" s="180"/>
      <c r="F188" s="180"/>
      <c r="G188" s="180"/>
      <c r="H188" s="180"/>
      <c r="I188" s="180"/>
      <c r="J188" s="180"/>
      <c r="K188" s="180"/>
      <c r="L188" s="180"/>
      <c r="M188" s="180"/>
      <c r="N188" s="180"/>
      <c r="O188" s="180"/>
      <c r="P188" s="180"/>
      <c r="Q188" s="180"/>
      <c r="R188" s="180"/>
      <c r="S188" s="180"/>
      <c r="T188" s="180"/>
      <c r="U188" s="180"/>
    </row>
    <row r="189" spans="3:21">
      <c r="C189" s="180"/>
      <c r="D189" s="180"/>
      <c r="E189" s="180"/>
      <c r="F189" s="180"/>
      <c r="G189" s="180"/>
      <c r="H189" s="180"/>
      <c r="I189" s="180"/>
      <c r="J189" s="180"/>
      <c r="K189" s="180"/>
      <c r="L189" s="180"/>
      <c r="M189" s="180"/>
      <c r="N189" s="180"/>
      <c r="O189" s="180"/>
      <c r="P189" s="180"/>
      <c r="Q189" s="180"/>
      <c r="R189" s="180"/>
      <c r="S189" s="180"/>
      <c r="T189" s="180"/>
      <c r="U189" s="180"/>
    </row>
    <row r="190" spans="3:21">
      <c r="C190" s="180"/>
      <c r="D190" s="180"/>
      <c r="E190" s="180"/>
      <c r="F190" s="180"/>
      <c r="G190" s="180"/>
      <c r="H190" s="180"/>
      <c r="I190" s="180"/>
      <c r="J190" s="180"/>
      <c r="K190" s="180"/>
      <c r="L190" s="180"/>
      <c r="M190" s="180"/>
      <c r="N190" s="180"/>
      <c r="O190" s="180"/>
      <c r="P190" s="180"/>
      <c r="Q190" s="180"/>
      <c r="R190" s="180"/>
      <c r="S190" s="180"/>
      <c r="T190" s="180"/>
      <c r="U190" s="180"/>
    </row>
    <row r="191" spans="3:21">
      <c r="C191" s="180"/>
      <c r="D191" s="180"/>
      <c r="E191" s="180"/>
      <c r="F191" s="180"/>
      <c r="G191" s="180"/>
      <c r="H191" s="180"/>
      <c r="I191" s="180"/>
      <c r="J191" s="180"/>
      <c r="K191" s="180"/>
      <c r="L191" s="180"/>
      <c r="M191" s="180"/>
      <c r="N191" s="180"/>
      <c r="O191" s="180"/>
      <c r="P191" s="180"/>
      <c r="Q191" s="180"/>
      <c r="R191" s="180"/>
      <c r="S191" s="180"/>
      <c r="T191" s="180"/>
      <c r="U191" s="180"/>
    </row>
    <row r="192" spans="3:21">
      <c r="C192" s="180"/>
      <c r="D192" s="180"/>
      <c r="E192" s="180"/>
      <c r="F192" s="180"/>
      <c r="G192" s="180"/>
      <c r="H192" s="180"/>
      <c r="I192" s="180"/>
      <c r="J192" s="180"/>
      <c r="K192" s="180"/>
      <c r="L192" s="180"/>
      <c r="M192" s="180"/>
      <c r="N192" s="180"/>
      <c r="O192" s="180"/>
      <c r="P192" s="180"/>
      <c r="Q192" s="180"/>
      <c r="R192" s="180"/>
      <c r="S192" s="180"/>
      <c r="T192" s="180"/>
      <c r="U192" s="180"/>
    </row>
    <row r="193" spans="3:21">
      <c r="C193" s="180"/>
      <c r="D193" s="180"/>
      <c r="E193" s="180"/>
      <c r="F193" s="180"/>
      <c r="G193" s="180"/>
      <c r="H193" s="180"/>
      <c r="I193" s="180"/>
      <c r="J193" s="180"/>
      <c r="K193" s="180"/>
      <c r="L193" s="180"/>
      <c r="M193" s="180"/>
      <c r="N193" s="180"/>
      <c r="O193" s="180"/>
      <c r="P193" s="180"/>
      <c r="Q193" s="180"/>
      <c r="R193" s="180"/>
      <c r="S193" s="180"/>
      <c r="T193" s="180"/>
      <c r="U193" s="180"/>
    </row>
    <row r="194" spans="3:21">
      <c r="C194" s="180"/>
      <c r="D194" s="180"/>
      <c r="E194" s="180"/>
      <c r="F194" s="180"/>
      <c r="G194" s="180"/>
      <c r="H194" s="180"/>
      <c r="I194" s="180"/>
      <c r="J194" s="180"/>
      <c r="K194" s="180"/>
      <c r="L194" s="180"/>
      <c r="M194" s="180"/>
      <c r="N194" s="180"/>
      <c r="O194" s="180"/>
      <c r="P194" s="180"/>
      <c r="Q194" s="180"/>
      <c r="R194" s="180"/>
      <c r="S194" s="180"/>
      <c r="T194" s="180"/>
      <c r="U194" s="180"/>
    </row>
    <row r="195" spans="3:21">
      <c r="C195" s="180"/>
      <c r="D195" s="180"/>
      <c r="E195" s="180"/>
      <c r="F195" s="180"/>
      <c r="G195" s="180"/>
      <c r="H195" s="180"/>
      <c r="I195" s="180"/>
      <c r="J195" s="180"/>
      <c r="K195" s="180"/>
      <c r="L195" s="180"/>
      <c r="M195" s="180"/>
      <c r="N195" s="180"/>
      <c r="O195" s="180"/>
      <c r="P195" s="180"/>
      <c r="Q195" s="180"/>
      <c r="R195" s="180"/>
      <c r="S195" s="180"/>
      <c r="T195" s="180"/>
      <c r="U195" s="180"/>
    </row>
    <row r="196" spans="3:21">
      <c r="C196" s="180"/>
      <c r="D196" s="180"/>
      <c r="E196" s="180"/>
      <c r="F196" s="180"/>
      <c r="G196" s="180"/>
      <c r="H196" s="180"/>
      <c r="I196" s="180"/>
      <c r="J196" s="180"/>
      <c r="K196" s="180"/>
      <c r="L196" s="180"/>
      <c r="M196" s="180"/>
      <c r="N196" s="180"/>
      <c r="O196" s="180"/>
      <c r="P196" s="180"/>
      <c r="Q196" s="180"/>
      <c r="R196" s="180"/>
      <c r="S196" s="180"/>
      <c r="T196" s="180"/>
      <c r="U196" s="180"/>
    </row>
    <row r="197" spans="3:21">
      <c r="C197" s="180"/>
      <c r="D197" s="180"/>
      <c r="E197" s="180"/>
      <c r="F197" s="180"/>
      <c r="G197" s="180"/>
      <c r="H197" s="180"/>
      <c r="I197" s="180"/>
      <c r="J197" s="180"/>
      <c r="K197" s="180"/>
      <c r="L197" s="180"/>
      <c r="M197" s="180"/>
      <c r="N197" s="180"/>
      <c r="O197" s="180"/>
      <c r="P197" s="180"/>
      <c r="Q197" s="180"/>
      <c r="R197" s="180"/>
      <c r="S197" s="180"/>
      <c r="T197" s="180"/>
      <c r="U197" s="180"/>
    </row>
    <row r="198" spans="3:21">
      <c r="C198" s="180"/>
      <c r="D198" s="180"/>
      <c r="E198" s="180"/>
      <c r="F198" s="180"/>
      <c r="G198" s="180"/>
      <c r="H198" s="180"/>
      <c r="I198" s="180"/>
      <c r="J198" s="180"/>
      <c r="K198" s="180"/>
      <c r="L198" s="180"/>
      <c r="M198" s="180"/>
      <c r="N198" s="180"/>
      <c r="O198" s="180"/>
      <c r="P198" s="180"/>
      <c r="Q198" s="180"/>
      <c r="R198" s="180"/>
      <c r="S198" s="180"/>
      <c r="T198" s="180"/>
      <c r="U198" s="180"/>
    </row>
    <row r="199" spans="3:21">
      <c r="C199" s="180"/>
      <c r="D199" s="180"/>
      <c r="E199" s="180"/>
      <c r="F199" s="180"/>
      <c r="G199" s="180"/>
      <c r="H199" s="180"/>
      <c r="I199" s="180"/>
      <c r="J199" s="180"/>
      <c r="K199" s="180"/>
      <c r="L199" s="180"/>
      <c r="M199" s="180"/>
      <c r="N199" s="180"/>
      <c r="O199" s="180"/>
      <c r="P199" s="180"/>
      <c r="Q199" s="180"/>
      <c r="R199" s="180"/>
      <c r="S199" s="180"/>
      <c r="T199" s="180"/>
      <c r="U199" s="180"/>
    </row>
    <row r="200" spans="3:21">
      <c r="C200" s="180"/>
      <c r="D200" s="180"/>
      <c r="E200" s="180"/>
      <c r="F200" s="180"/>
      <c r="G200" s="180"/>
      <c r="H200" s="180"/>
      <c r="I200" s="180"/>
      <c r="J200" s="180"/>
      <c r="K200" s="180"/>
      <c r="L200" s="180"/>
      <c r="M200" s="180"/>
      <c r="N200" s="180"/>
      <c r="O200" s="180"/>
      <c r="P200" s="180"/>
      <c r="Q200" s="180"/>
      <c r="R200" s="180"/>
      <c r="S200" s="180"/>
      <c r="T200" s="180"/>
      <c r="U200" s="180"/>
    </row>
    <row r="201" spans="3:21">
      <c r="C201" s="180"/>
      <c r="D201" s="180"/>
      <c r="E201" s="180"/>
      <c r="F201" s="180"/>
      <c r="G201" s="180"/>
      <c r="H201" s="180"/>
      <c r="I201" s="180"/>
      <c r="J201" s="180"/>
      <c r="K201" s="180"/>
      <c r="L201" s="180"/>
      <c r="M201" s="180"/>
      <c r="N201" s="180"/>
      <c r="O201" s="180"/>
      <c r="P201" s="180"/>
      <c r="Q201" s="180"/>
      <c r="R201" s="180"/>
      <c r="S201" s="180"/>
      <c r="T201" s="180"/>
      <c r="U201" s="180"/>
    </row>
    <row r="202" spans="3:21">
      <c r="C202" s="180"/>
      <c r="D202" s="180"/>
      <c r="E202" s="180"/>
      <c r="F202" s="180"/>
      <c r="G202" s="180"/>
      <c r="H202" s="180"/>
      <c r="I202" s="180"/>
      <c r="J202" s="180"/>
      <c r="K202" s="180"/>
      <c r="L202" s="180"/>
      <c r="M202" s="180"/>
      <c r="N202" s="180"/>
      <c r="O202" s="180"/>
      <c r="P202" s="180"/>
      <c r="Q202" s="180"/>
      <c r="R202" s="180"/>
      <c r="S202" s="180"/>
      <c r="T202" s="180"/>
      <c r="U202" s="180"/>
    </row>
    <row r="203" spans="3:21">
      <c r="C203" s="180"/>
      <c r="D203" s="180"/>
      <c r="E203" s="180"/>
      <c r="F203" s="180"/>
      <c r="G203" s="180"/>
      <c r="H203" s="180"/>
      <c r="I203" s="180"/>
      <c r="J203" s="180"/>
      <c r="K203" s="180"/>
      <c r="L203" s="180"/>
      <c r="M203" s="180"/>
      <c r="N203" s="180"/>
      <c r="O203" s="180"/>
      <c r="P203" s="180"/>
      <c r="Q203" s="180"/>
      <c r="R203" s="180"/>
      <c r="S203" s="180"/>
      <c r="T203" s="180"/>
      <c r="U203" s="180"/>
    </row>
    <row r="204" spans="3:21">
      <c r="C204" s="180"/>
      <c r="D204" s="180"/>
      <c r="E204" s="180"/>
      <c r="F204" s="180"/>
      <c r="G204" s="180"/>
      <c r="H204" s="180"/>
      <c r="I204" s="180"/>
      <c r="J204" s="180"/>
      <c r="K204" s="180"/>
      <c r="L204" s="180"/>
      <c r="M204" s="180"/>
      <c r="N204" s="180"/>
      <c r="O204" s="180"/>
      <c r="P204" s="180"/>
      <c r="Q204" s="180"/>
      <c r="R204" s="180"/>
      <c r="S204" s="180"/>
      <c r="T204" s="180"/>
      <c r="U204" s="180"/>
    </row>
    <row r="205" spans="3:21">
      <c r="C205" s="180"/>
      <c r="D205" s="180"/>
      <c r="E205" s="180"/>
      <c r="F205" s="180"/>
      <c r="G205" s="180"/>
      <c r="H205" s="180"/>
      <c r="I205" s="180"/>
      <c r="J205" s="180"/>
      <c r="K205" s="180"/>
      <c r="L205" s="180"/>
      <c r="M205" s="180"/>
      <c r="N205" s="180"/>
      <c r="O205" s="180"/>
      <c r="P205" s="180"/>
      <c r="Q205" s="180"/>
      <c r="R205" s="180"/>
      <c r="S205" s="180"/>
      <c r="T205" s="180"/>
      <c r="U205" s="180"/>
    </row>
    <row r="206" spans="3:21">
      <c r="C206" s="180"/>
      <c r="D206" s="180"/>
      <c r="E206" s="180"/>
      <c r="F206" s="180"/>
      <c r="G206" s="180"/>
      <c r="H206" s="180"/>
      <c r="I206" s="180"/>
      <c r="J206" s="180"/>
      <c r="K206" s="180"/>
      <c r="L206" s="180"/>
      <c r="M206" s="180"/>
      <c r="N206" s="180"/>
      <c r="O206" s="180"/>
      <c r="P206" s="180"/>
      <c r="Q206" s="180"/>
      <c r="R206" s="180"/>
      <c r="S206" s="180"/>
      <c r="T206" s="180"/>
      <c r="U206" s="180"/>
    </row>
    <row r="207" spans="3:21">
      <c r="C207" s="180"/>
      <c r="D207" s="180"/>
      <c r="E207" s="180"/>
      <c r="F207" s="180"/>
      <c r="G207" s="180"/>
      <c r="H207" s="180"/>
      <c r="I207" s="180"/>
      <c r="J207" s="180"/>
      <c r="K207" s="180"/>
      <c r="L207" s="180"/>
      <c r="M207" s="180"/>
      <c r="N207" s="180"/>
      <c r="O207" s="180"/>
      <c r="P207" s="180"/>
      <c r="Q207" s="180"/>
      <c r="R207" s="180"/>
      <c r="S207" s="180"/>
      <c r="T207" s="180"/>
      <c r="U207" s="180"/>
    </row>
    <row r="208" spans="3:21">
      <c r="C208" s="180"/>
      <c r="D208" s="180"/>
      <c r="E208" s="180"/>
      <c r="F208" s="180"/>
      <c r="G208" s="180"/>
      <c r="H208" s="180"/>
      <c r="I208" s="180"/>
      <c r="J208" s="180"/>
      <c r="K208" s="180"/>
      <c r="L208" s="180"/>
      <c r="M208" s="180"/>
      <c r="N208" s="180"/>
      <c r="O208" s="180"/>
      <c r="P208" s="180"/>
      <c r="Q208" s="180"/>
      <c r="R208" s="180"/>
      <c r="S208" s="180"/>
      <c r="T208" s="180"/>
      <c r="U208" s="180"/>
    </row>
    <row r="209" spans="3:21">
      <c r="C209" s="180"/>
      <c r="D209" s="180"/>
      <c r="E209" s="180"/>
      <c r="F209" s="180"/>
      <c r="G209" s="180"/>
      <c r="H209" s="180"/>
      <c r="I209" s="180"/>
      <c r="J209" s="180"/>
      <c r="K209" s="180"/>
      <c r="L209" s="180"/>
      <c r="M209" s="180"/>
      <c r="N209" s="180"/>
      <c r="O209" s="180"/>
      <c r="P209" s="180"/>
      <c r="Q209" s="180"/>
      <c r="R209" s="180"/>
      <c r="S209" s="180"/>
      <c r="T209" s="180"/>
      <c r="U209" s="180"/>
    </row>
    <row r="210" spans="3:21">
      <c r="C210" s="180"/>
      <c r="D210" s="180"/>
      <c r="E210" s="180"/>
      <c r="F210" s="180"/>
      <c r="G210" s="180"/>
      <c r="H210" s="180"/>
      <c r="I210" s="180"/>
      <c r="J210" s="180"/>
      <c r="K210" s="180"/>
      <c r="L210" s="180"/>
      <c r="M210" s="180"/>
      <c r="N210" s="180"/>
      <c r="O210" s="180"/>
      <c r="P210" s="180"/>
      <c r="Q210" s="180"/>
      <c r="R210" s="180"/>
      <c r="S210" s="180"/>
      <c r="T210" s="180"/>
      <c r="U210" s="180"/>
    </row>
    <row r="211" spans="3:21">
      <c r="C211" s="180"/>
      <c r="D211" s="180"/>
      <c r="E211" s="180"/>
      <c r="F211" s="180"/>
      <c r="G211" s="180"/>
      <c r="H211" s="180"/>
      <c r="I211" s="180"/>
      <c r="J211" s="180"/>
      <c r="K211" s="180"/>
      <c r="L211" s="180"/>
      <c r="M211" s="180"/>
      <c r="N211" s="180"/>
      <c r="O211" s="180"/>
      <c r="P211" s="180"/>
      <c r="Q211" s="180"/>
      <c r="R211" s="180"/>
      <c r="S211" s="180"/>
      <c r="T211" s="180"/>
      <c r="U211" s="180"/>
    </row>
    <row r="212" spans="3:21">
      <c r="C212" s="180"/>
      <c r="D212" s="180"/>
      <c r="E212" s="180"/>
      <c r="F212" s="180"/>
      <c r="G212" s="180"/>
      <c r="H212" s="180"/>
      <c r="I212" s="180"/>
      <c r="J212" s="180"/>
      <c r="K212" s="180"/>
      <c r="L212" s="180"/>
      <c r="M212" s="180"/>
      <c r="N212" s="180"/>
      <c r="O212" s="180"/>
      <c r="P212" s="180"/>
      <c r="Q212" s="180"/>
      <c r="R212" s="180"/>
      <c r="S212" s="180"/>
      <c r="T212" s="180"/>
      <c r="U212" s="180"/>
    </row>
    <row r="213" spans="3:21">
      <c r="C213" s="180"/>
      <c r="D213" s="180"/>
      <c r="E213" s="180"/>
      <c r="F213" s="180"/>
      <c r="G213" s="180"/>
      <c r="H213" s="180"/>
      <c r="I213" s="180"/>
      <c r="J213" s="180"/>
      <c r="K213" s="180"/>
      <c r="L213" s="180"/>
      <c r="M213" s="180"/>
      <c r="N213" s="180"/>
      <c r="O213" s="180"/>
      <c r="P213" s="180"/>
      <c r="Q213" s="180"/>
      <c r="R213" s="180"/>
      <c r="S213" s="180"/>
      <c r="T213" s="180"/>
      <c r="U213" s="180"/>
    </row>
    <row r="214" spans="3:21">
      <c r="C214" s="180"/>
      <c r="D214" s="180"/>
      <c r="E214" s="180"/>
      <c r="F214" s="180"/>
      <c r="G214" s="180"/>
      <c r="H214" s="180"/>
      <c r="I214" s="180"/>
      <c r="J214" s="180"/>
      <c r="K214" s="180"/>
      <c r="L214" s="180"/>
      <c r="M214" s="180"/>
      <c r="N214" s="180"/>
      <c r="O214" s="180"/>
      <c r="P214" s="180"/>
      <c r="Q214" s="180"/>
      <c r="R214" s="180"/>
      <c r="S214" s="180"/>
      <c r="T214" s="180"/>
      <c r="U214" s="180"/>
    </row>
    <row r="215" spans="3:21">
      <c r="C215" s="180"/>
      <c r="D215" s="180"/>
      <c r="E215" s="180"/>
      <c r="F215" s="180"/>
      <c r="G215" s="180"/>
      <c r="H215" s="180"/>
      <c r="I215" s="180"/>
      <c r="J215" s="180"/>
      <c r="K215" s="180"/>
      <c r="L215" s="180"/>
      <c r="M215" s="180"/>
      <c r="N215" s="180"/>
      <c r="O215" s="180"/>
      <c r="P215" s="180"/>
      <c r="Q215" s="180"/>
      <c r="R215" s="180"/>
      <c r="S215" s="180"/>
      <c r="T215" s="180"/>
      <c r="U215" s="180"/>
    </row>
    <row r="216" spans="3:21">
      <c r="C216" s="180"/>
      <c r="D216" s="180"/>
      <c r="E216" s="180"/>
      <c r="F216" s="180"/>
      <c r="G216" s="180"/>
      <c r="H216" s="180"/>
      <c r="I216" s="180"/>
      <c r="J216" s="180"/>
      <c r="K216" s="180"/>
      <c r="L216" s="180"/>
      <c r="M216" s="180"/>
      <c r="N216" s="180"/>
      <c r="O216" s="180"/>
      <c r="P216" s="180"/>
      <c r="Q216" s="180"/>
      <c r="R216" s="180"/>
      <c r="S216" s="180"/>
      <c r="T216" s="180"/>
      <c r="U216" s="180"/>
    </row>
    <row r="217" spans="3:21">
      <c r="C217" s="180"/>
      <c r="D217" s="180"/>
      <c r="E217" s="180"/>
      <c r="F217" s="180"/>
      <c r="G217" s="180"/>
      <c r="H217" s="180"/>
      <c r="I217" s="180"/>
      <c r="J217" s="180"/>
      <c r="K217" s="180"/>
      <c r="L217" s="180"/>
      <c r="M217" s="180"/>
      <c r="N217" s="180"/>
      <c r="O217" s="180"/>
      <c r="P217" s="180"/>
      <c r="Q217" s="180"/>
      <c r="R217" s="180"/>
      <c r="S217" s="180"/>
      <c r="T217" s="180"/>
      <c r="U217" s="180"/>
    </row>
    <row r="218" spans="3:21">
      <c r="C218" s="180"/>
      <c r="D218" s="180"/>
      <c r="E218" s="180"/>
      <c r="F218" s="180"/>
      <c r="G218" s="180"/>
      <c r="H218" s="180"/>
      <c r="I218" s="180"/>
      <c r="J218" s="180"/>
      <c r="K218" s="180"/>
      <c r="L218" s="180"/>
      <c r="M218" s="180"/>
      <c r="N218" s="180"/>
      <c r="O218" s="180"/>
      <c r="P218" s="180"/>
      <c r="Q218" s="180"/>
      <c r="R218" s="180"/>
      <c r="S218" s="180"/>
      <c r="T218" s="180"/>
      <c r="U218" s="180"/>
    </row>
    <row r="219" spans="3:21">
      <c r="C219" s="180"/>
      <c r="D219" s="180"/>
      <c r="E219" s="180"/>
      <c r="F219" s="180"/>
      <c r="G219" s="180"/>
      <c r="H219" s="180"/>
      <c r="I219" s="180"/>
      <c r="J219" s="180"/>
      <c r="K219" s="180"/>
      <c r="L219" s="180"/>
      <c r="M219" s="180"/>
      <c r="N219" s="180"/>
      <c r="O219" s="180"/>
      <c r="P219" s="180"/>
      <c r="Q219" s="180"/>
      <c r="R219" s="180"/>
      <c r="S219" s="180"/>
      <c r="T219" s="180"/>
      <c r="U219" s="180"/>
    </row>
    <row r="220" spans="3:21">
      <c r="C220" s="180"/>
      <c r="D220" s="180"/>
      <c r="E220" s="180"/>
      <c r="F220" s="180"/>
      <c r="G220" s="180"/>
      <c r="H220" s="180"/>
      <c r="I220" s="180"/>
      <c r="J220" s="180"/>
      <c r="K220" s="180"/>
      <c r="L220" s="180"/>
      <c r="M220" s="180"/>
      <c r="N220" s="180"/>
      <c r="O220" s="180"/>
      <c r="P220" s="180"/>
      <c r="Q220" s="180"/>
      <c r="R220" s="180"/>
      <c r="S220" s="180"/>
      <c r="T220" s="180"/>
      <c r="U220" s="180"/>
    </row>
    <row r="221" spans="3:21">
      <c r="C221" s="180"/>
      <c r="D221" s="180"/>
      <c r="E221" s="180"/>
      <c r="F221" s="180"/>
      <c r="G221" s="180"/>
      <c r="H221" s="180"/>
      <c r="I221" s="180"/>
      <c r="J221" s="180"/>
      <c r="K221" s="180"/>
      <c r="L221" s="180"/>
      <c r="M221" s="180"/>
      <c r="N221" s="180"/>
      <c r="O221" s="180"/>
      <c r="P221" s="180"/>
      <c r="Q221" s="180"/>
      <c r="R221" s="180"/>
      <c r="S221" s="180"/>
      <c r="T221" s="180"/>
      <c r="U221" s="180"/>
    </row>
    <row r="222" spans="3:21">
      <c r="C222" s="180"/>
      <c r="D222" s="180"/>
      <c r="E222" s="180"/>
      <c r="F222" s="180"/>
      <c r="G222" s="180"/>
      <c r="H222" s="180"/>
      <c r="I222" s="180"/>
      <c r="J222" s="180"/>
      <c r="K222" s="180"/>
      <c r="L222" s="180"/>
      <c r="M222" s="180"/>
      <c r="N222" s="180"/>
      <c r="O222" s="180"/>
      <c r="P222" s="180"/>
      <c r="Q222" s="180"/>
      <c r="R222" s="180"/>
      <c r="S222" s="180"/>
      <c r="T222" s="180"/>
      <c r="U222" s="180"/>
    </row>
    <row r="223" spans="3:21">
      <c r="C223" s="180"/>
      <c r="D223" s="180"/>
      <c r="E223" s="180"/>
      <c r="F223" s="180"/>
      <c r="G223" s="180"/>
      <c r="H223" s="180"/>
      <c r="I223" s="180"/>
      <c r="J223" s="180"/>
      <c r="K223" s="180"/>
      <c r="L223" s="180"/>
      <c r="M223" s="180"/>
      <c r="N223" s="180"/>
      <c r="O223" s="180"/>
      <c r="P223" s="180"/>
      <c r="Q223" s="180"/>
      <c r="R223" s="180"/>
      <c r="S223" s="180"/>
      <c r="T223" s="180"/>
      <c r="U223" s="180"/>
    </row>
    <row r="224" spans="3:21">
      <c r="C224" s="180"/>
      <c r="D224" s="180"/>
      <c r="E224" s="180"/>
      <c r="F224" s="180"/>
      <c r="G224" s="180"/>
      <c r="H224" s="180"/>
      <c r="I224" s="180"/>
      <c r="J224" s="180"/>
      <c r="K224" s="180"/>
      <c r="L224" s="180"/>
      <c r="M224" s="180"/>
      <c r="N224" s="180"/>
      <c r="O224" s="180"/>
      <c r="P224" s="180"/>
      <c r="Q224" s="180"/>
      <c r="R224" s="180"/>
      <c r="S224" s="180"/>
      <c r="T224" s="180"/>
      <c r="U224" s="180"/>
    </row>
    <row r="225" spans="3:21">
      <c r="C225" s="180"/>
      <c r="D225" s="180"/>
      <c r="E225" s="180"/>
      <c r="F225" s="180"/>
      <c r="G225" s="180"/>
      <c r="H225" s="180"/>
      <c r="I225" s="180"/>
      <c r="J225" s="180"/>
      <c r="K225" s="180"/>
      <c r="L225" s="180"/>
      <c r="M225" s="180"/>
      <c r="N225" s="180"/>
      <c r="O225" s="180"/>
      <c r="P225" s="180"/>
      <c r="Q225" s="180"/>
      <c r="R225" s="180"/>
      <c r="S225" s="180"/>
      <c r="T225" s="180"/>
      <c r="U225" s="180"/>
    </row>
    <row r="226" spans="3:21">
      <c r="C226" s="180"/>
      <c r="D226" s="180"/>
      <c r="E226" s="180"/>
      <c r="F226" s="180"/>
      <c r="G226" s="180"/>
      <c r="H226" s="180"/>
      <c r="I226" s="180"/>
      <c r="J226" s="180"/>
      <c r="K226" s="180"/>
      <c r="L226" s="180"/>
      <c r="M226" s="180"/>
      <c r="N226" s="180"/>
      <c r="O226" s="180"/>
      <c r="P226" s="180"/>
      <c r="Q226" s="180"/>
      <c r="R226" s="180"/>
      <c r="S226" s="180"/>
      <c r="T226" s="180"/>
      <c r="U226" s="180"/>
    </row>
    <row r="227" spans="3:21">
      <c r="C227" s="180"/>
      <c r="D227" s="180"/>
      <c r="E227" s="180"/>
      <c r="F227" s="180"/>
      <c r="G227" s="180"/>
      <c r="H227" s="180"/>
      <c r="I227" s="180"/>
      <c r="J227" s="180"/>
      <c r="K227" s="180"/>
      <c r="L227" s="180"/>
      <c r="M227" s="180"/>
      <c r="N227" s="180"/>
      <c r="O227" s="180"/>
      <c r="P227" s="180"/>
      <c r="Q227" s="180"/>
      <c r="R227" s="180"/>
      <c r="S227" s="180"/>
      <c r="T227" s="180"/>
      <c r="U227" s="180"/>
    </row>
    <row r="228" spans="3:21">
      <c r="C228" s="180"/>
      <c r="D228" s="180"/>
      <c r="E228" s="180"/>
      <c r="F228" s="180"/>
      <c r="G228" s="180"/>
      <c r="H228" s="180"/>
      <c r="I228" s="180"/>
      <c r="J228" s="180"/>
      <c r="K228" s="180"/>
      <c r="L228" s="180"/>
      <c r="M228" s="180"/>
      <c r="N228" s="180"/>
      <c r="O228" s="180"/>
      <c r="P228" s="180"/>
      <c r="Q228" s="180"/>
      <c r="R228" s="180"/>
      <c r="S228" s="180"/>
      <c r="T228" s="180"/>
      <c r="U228" s="180"/>
    </row>
    <row r="229" spans="3:21">
      <c r="C229" s="180"/>
      <c r="D229" s="180"/>
      <c r="E229" s="180"/>
      <c r="F229" s="180"/>
      <c r="G229" s="180"/>
      <c r="H229" s="180"/>
      <c r="I229" s="180"/>
      <c r="J229" s="180"/>
      <c r="K229" s="180"/>
      <c r="L229" s="180"/>
      <c r="M229" s="180"/>
      <c r="N229" s="180"/>
      <c r="O229" s="180"/>
      <c r="P229" s="180"/>
      <c r="Q229" s="180"/>
      <c r="R229" s="180"/>
      <c r="S229" s="180"/>
      <c r="T229" s="180"/>
      <c r="U229" s="180"/>
    </row>
    <row r="230" spans="3:21">
      <c r="C230" s="180"/>
      <c r="D230" s="180"/>
      <c r="E230" s="180"/>
      <c r="F230" s="180"/>
      <c r="G230" s="180"/>
      <c r="H230" s="180"/>
      <c r="I230" s="180"/>
      <c r="J230" s="180"/>
      <c r="K230" s="180"/>
      <c r="L230" s="180"/>
      <c r="M230" s="180"/>
      <c r="N230" s="180"/>
      <c r="O230" s="180"/>
      <c r="P230" s="180"/>
      <c r="Q230" s="180"/>
      <c r="R230" s="180"/>
      <c r="S230" s="180"/>
      <c r="T230" s="180"/>
      <c r="U230" s="180"/>
    </row>
    <row r="231" spans="3:21">
      <c r="C231" s="180"/>
      <c r="D231" s="180"/>
      <c r="E231" s="180"/>
      <c r="F231" s="180"/>
      <c r="G231" s="180"/>
      <c r="H231" s="180"/>
      <c r="I231" s="180"/>
      <c r="J231" s="180"/>
      <c r="K231" s="180"/>
      <c r="L231" s="180"/>
      <c r="M231" s="180"/>
      <c r="N231" s="180"/>
      <c r="O231" s="180"/>
      <c r="P231" s="180"/>
      <c r="Q231" s="180"/>
      <c r="R231" s="180"/>
      <c r="S231" s="180"/>
      <c r="T231" s="180"/>
      <c r="U231" s="180"/>
    </row>
    <row r="232" spans="3:21">
      <c r="C232" s="180"/>
      <c r="D232" s="180"/>
      <c r="E232" s="180"/>
      <c r="F232" s="180"/>
      <c r="G232" s="180"/>
      <c r="H232" s="180"/>
      <c r="I232" s="180"/>
      <c r="J232" s="180"/>
      <c r="K232" s="180"/>
      <c r="L232" s="180"/>
      <c r="M232" s="180"/>
      <c r="N232" s="180"/>
      <c r="O232" s="180"/>
      <c r="P232" s="180"/>
      <c r="Q232" s="180"/>
      <c r="R232" s="180"/>
      <c r="S232" s="180"/>
      <c r="T232" s="180"/>
      <c r="U232" s="180"/>
    </row>
    <row r="233" spans="3:21">
      <c r="C233" s="180"/>
      <c r="D233" s="180"/>
      <c r="E233" s="180"/>
      <c r="F233" s="180"/>
      <c r="G233" s="180"/>
      <c r="H233" s="180"/>
      <c r="I233" s="180"/>
      <c r="J233" s="180"/>
      <c r="K233" s="180"/>
      <c r="L233" s="180"/>
      <c r="M233" s="180"/>
      <c r="N233" s="180"/>
      <c r="O233" s="180"/>
      <c r="P233" s="180"/>
      <c r="Q233" s="180"/>
      <c r="R233" s="180"/>
      <c r="S233" s="180"/>
      <c r="T233" s="180"/>
      <c r="U233" s="180"/>
    </row>
    <row r="234" spans="3:21">
      <c r="C234" s="180"/>
      <c r="D234" s="180"/>
      <c r="E234" s="180"/>
      <c r="F234" s="180"/>
      <c r="G234" s="180"/>
      <c r="H234" s="180"/>
      <c r="I234" s="180"/>
      <c r="J234" s="180"/>
      <c r="K234" s="180"/>
      <c r="L234" s="180"/>
      <c r="M234" s="180"/>
      <c r="N234" s="180"/>
      <c r="O234" s="180"/>
      <c r="P234" s="180"/>
      <c r="Q234" s="180"/>
      <c r="R234" s="180"/>
      <c r="S234" s="180"/>
      <c r="T234" s="180"/>
      <c r="U234" s="180"/>
    </row>
    <row r="235" spans="3:21">
      <c r="C235" s="180"/>
      <c r="D235" s="180"/>
      <c r="E235" s="180"/>
      <c r="F235" s="180"/>
      <c r="G235" s="180"/>
      <c r="H235" s="180"/>
      <c r="I235" s="180"/>
      <c r="J235" s="180"/>
      <c r="K235" s="180"/>
      <c r="L235" s="180"/>
      <c r="M235" s="180"/>
      <c r="N235" s="180"/>
      <c r="O235" s="180"/>
      <c r="P235" s="180"/>
      <c r="Q235" s="180"/>
      <c r="R235" s="180"/>
      <c r="S235" s="180"/>
      <c r="T235" s="180"/>
      <c r="U235" s="180"/>
    </row>
    <row r="236" spans="3:21">
      <c r="C236" s="180"/>
      <c r="D236" s="180"/>
      <c r="E236" s="180"/>
      <c r="F236" s="180"/>
      <c r="G236" s="180"/>
      <c r="H236" s="180"/>
      <c r="I236" s="180"/>
      <c r="J236" s="180"/>
      <c r="K236" s="180"/>
      <c r="L236" s="180"/>
      <c r="M236" s="180"/>
      <c r="N236" s="180"/>
      <c r="O236" s="180"/>
      <c r="P236" s="180"/>
      <c r="Q236" s="180"/>
      <c r="R236" s="180"/>
      <c r="S236" s="180"/>
      <c r="T236" s="180"/>
      <c r="U236" s="180"/>
    </row>
    <row r="237" spans="3:21">
      <c r="C237" s="180"/>
      <c r="D237" s="180"/>
      <c r="E237" s="180"/>
      <c r="F237" s="180"/>
      <c r="G237" s="180"/>
      <c r="H237" s="180"/>
      <c r="I237" s="180"/>
      <c r="J237" s="180"/>
      <c r="K237" s="180"/>
      <c r="L237" s="180"/>
      <c r="M237" s="180"/>
      <c r="N237" s="180"/>
      <c r="O237" s="180"/>
      <c r="P237" s="180"/>
      <c r="Q237" s="180"/>
      <c r="R237" s="180"/>
      <c r="S237" s="180"/>
      <c r="T237" s="180"/>
      <c r="U237" s="180"/>
    </row>
    <row r="238" spans="3:21">
      <c r="C238" s="180"/>
      <c r="D238" s="180"/>
      <c r="E238" s="180"/>
      <c r="F238" s="180"/>
      <c r="G238" s="180"/>
      <c r="H238" s="180"/>
      <c r="I238" s="180"/>
      <c r="J238" s="180"/>
      <c r="K238" s="180"/>
      <c r="L238" s="180"/>
      <c r="M238" s="180"/>
      <c r="N238" s="180"/>
      <c r="O238" s="180"/>
      <c r="P238" s="180"/>
      <c r="Q238" s="180"/>
      <c r="R238" s="180"/>
      <c r="S238" s="180"/>
      <c r="T238" s="180"/>
      <c r="U238" s="180"/>
    </row>
    <row r="239" spans="3:21">
      <c r="C239" s="180"/>
      <c r="D239" s="180"/>
      <c r="E239" s="180"/>
      <c r="F239" s="180"/>
      <c r="G239" s="180"/>
      <c r="H239" s="180"/>
      <c r="I239" s="180"/>
      <c r="J239" s="180"/>
      <c r="K239" s="180"/>
      <c r="L239" s="180"/>
      <c r="M239" s="180"/>
      <c r="N239" s="180"/>
      <c r="O239" s="180"/>
      <c r="P239" s="180"/>
      <c r="Q239" s="180"/>
      <c r="R239" s="180"/>
      <c r="S239" s="180"/>
      <c r="T239" s="180"/>
      <c r="U239" s="180"/>
    </row>
    <row r="240" spans="3:21">
      <c r="C240" s="180"/>
      <c r="D240" s="180"/>
      <c r="E240" s="180"/>
      <c r="F240" s="180"/>
      <c r="G240" s="180"/>
      <c r="H240" s="180"/>
      <c r="I240" s="180"/>
      <c r="J240" s="180"/>
      <c r="K240" s="180"/>
      <c r="L240" s="180"/>
      <c r="M240" s="180"/>
      <c r="N240" s="180"/>
      <c r="O240" s="180"/>
      <c r="P240" s="180"/>
      <c r="Q240" s="180"/>
      <c r="R240" s="180"/>
      <c r="S240" s="180"/>
      <c r="T240" s="180"/>
      <c r="U240" s="180"/>
    </row>
    <row r="241" spans="3:21">
      <c r="C241" s="180"/>
      <c r="D241" s="180"/>
      <c r="E241" s="180"/>
      <c r="F241" s="180"/>
      <c r="G241" s="180"/>
      <c r="H241" s="180"/>
      <c r="I241" s="180"/>
      <c r="J241" s="180"/>
      <c r="K241" s="180"/>
      <c r="L241" s="180"/>
      <c r="M241" s="180"/>
      <c r="N241" s="180"/>
      <c r="O241" s="180"/>
      <c r="P241" s="180"/>
      <c r="Q241" s="180"/>
      <c r="R241" s="180"/>
      <c r="S241" s="180"/>
      <c r="T241" s="180"/>
      <c r="U241" s="180"/>
    </row>
    <row r="242" spans="3:21">
      <c r="C242" s="180"/>
      <c r="D242" s="180"/>
      <c r="E242" s="180"/>
      <c r="F242" s="180"/>
      <c r="G242" s="180"/>
      <c r="H242" s="180"/>
      <c r="I242" s="180"/>
      <c r="J242" s="180"/>
      <c r="K242" s="180"/>
      <c r="L242" s="180"/>
      <c r="M242" s="180"/>
      <c r="N242" s="180"/>
      <c r="O242" s="180"/>
      <c r="P242" s="180"/>
      <c r="Q242" s="180"/>
      <c r="R242" s="180"/>
      <c r="S242" s="180"/>
      <c r="T242" s="180"/>
      <c r="U242" s="180"/>
    </row>
    <row r="243" spans="3:21">
      <c r="C243" s="180"/>
      <c r="D243" s="180"/>
      <c r="E243" s="180"/>
      <c r="F243" s="180"/>
      <c r="G243" s="180"/>
      <c r="H243" s="180"/>
      <c r="I243" s="180"/>
      <c r="J243" s="180"/>
      <c r="K243" s="180"/>
      <c r="L243" s="180"/>
      <c r="M243" s="180"/>
      <c r="N243" s="180"/>
      <c r="O243" s="180"/>
      <c r="P243" s="180"/>
      <c r="Q243" s="180"/>
      <c r="R243" s="180"/>
      <c r="S243" s="180"/>
      <c r="T243" s="180"/>
      <c r="U243" s="180"/>
    </row>
    <row r="244" spans="3:21">
      <c r="C244" s="180"/>
      <c r="D244" s="180"/>
      <c r="E244" s="180"/>
      <c r="F244" s="180"/>
      <c r="G244" s="180"/>
      <c r="H244" s="180"/>
      <c r="I244" s="180"/>
      <c r="J244" s="180"/>
      <c r="K244" s="180"/>
      <c r="L244" s="180"/>
      <c r="M244" s="180"/>
      <c r="N244" s="180"/>
      <c r="O244" s="180"/>
      <c r="P244" s="180"/>
      <c r="Q244" s="180"/>
      <c r="R244" s="180"/>
      <c r="S244" s="180"/>
      <c r="T244" s="180"/>
      <c r="U244" s="180"/>
    </row>
    <row r="245" spans="3:21">
      <c r="C245" s="180"/>
      <c r="D245" s="180"/>
      <c r="E245" s="180"/>
      <c r="F245" s="180"/>
      <c r="G245" s="180"/>
      <c r="H245" s="180"/>
      <c r="I245" s="180"/>
      <c r="J245" s="180"/>
      <c r="K245" s="180"/>
      <c r="L245" s="180"/>
      <c r="M245" s="180"/>
      <c r="N245" s="180"/>
      <c r="O245" s="180"/>
      <c r="P245" s="180"/>
      <c r="Q245" s="180"/>
      <c r="R245" s="180"/>
      <c r="S245" s="180"/>
      <c r="T245" s="180"/>
      <c r="U245" s="180"/>
    </row>
    <row r="246" spans="3:21">
      <c r="C246" s="180"/>
      <c r="D246" s="180"/>
      <c r="E246" s="180"/>
      <c r="F246" s="180"/>
      <c r="G246" s="180"/>
      <c r="H246" s="180"/>
      <c r="I246" s="180"/>
      <c r="J246" s="180"/>
      <c r="K246" s="180"/>
      <c r="L246" s="180"/>
      <c r="M246" s="180"/>
      <c r="N246" s="180"/>
      <c r="O246" s="180"/>
      <c r="P246" s="180"/>
      <c r="Q246" s="180"/>
      <c r="R246" s="180"/>
      <c r="S246" s="180"/>
      <c r="T246" s="180"/>
      <c r="U246" s="180"/>
    </row>
    <row r="247" spans="3:21">
      <c r="C247" s="180"/>
      <c r="D247" s="180"/>
      <c r="E247" s="180"/>
      <c r="F247" s="180"/>
      <c r="G247" s="180"/>
      <c r="H247" s="180"/>
      <c r="I247" s="180"/>
      <c r="J247" s="180"/>
      <c r="K247" s="180"/>
      <c r="L247" s="180"/>
      <c r="M247" s="180"/>
      <c r="N247" s="180"/>
      <c r="O247" s="180"/>
      <c r="P247" s="180"/>
      <c r="Q247" s="180"/>
      <c r="R247" s="180"/>
      <c r="S247" s="180"/>
      <c r="T247" s="180"/>
      <c r="U247" s="180"/>
    </row>
    <row r="248" spans="3:21">
      <c r="C248" s="180"/>
      <c r="D248" s="180"/>
      <c r="E248" s="180"/>
      <c r="F248" s="180"/>
      <c r="G248" s="180"/>
      <c r="H248" s="180"/>
      <c r="I248" s="180"/>
      <c r="J248" s="180"/>
      <c r="K248" s="180"/>
      <c r="L248" s="180"/>
      <c r="M248" s="180"/>
      <c r="N248" s="180"/>
      <c r="O248" s="180"/>
      <c r="P248" s="180"/>
      <c r="Q248" s="180"/>
      <c r="R248" s="180"/>
      <c r="S248" s="180"/>
      <c r="T248" s="180"/>
      <c r="U248" s="180"/>
    </row>
    <row r="249" spans="3:21">
      <c r="C249" s="180"/>
      <c r="D249" s="180"/>
      <c r="E249" s="180"/>
      <c r="F249" s="180"/>
      <c r="G249" s="180"/>
      <c r="H249" s="180"/>
      <c r="I249" s="180"/>
      <c r="J249" s="180"/>
      <c r="K249" s="180"/>
      <c r="L249" s="180"/>
      <c r="M249" s="180"/>
      <c r="N249" s="180"/>
      <c r="O249" s="180"/>
      <c r="P249" s="180"/>
      <c r="Q249" s="180"/>
      <c r="R249" s="180"/>
      <c r="S249" s="180"/>
      <c r="T249" s="180"/>
      <c r="U249" s="180"/>
    </row>
    <row r="250" spans="3:21">
      <c r="C250" s="180"/>
      <c r="D250" s="180"/>
      <c r="E250" s="180"/>
      <c r="F250" s="180"/>
      <c r="G250" s="180"/>
      <c r="H250" s="180"/>
      <c r="I250" s="180"/>
      <c r="J250" s="180"/>
      <c r="K250" s="180"/>
      <c r="L250" s="180"/>
      <c r="M250" s="180"/>
      <c r="N250" s="180"/>
      <c r="O250" s="180"/>
      <c r="P250" s="180"/>
      <c r="Q250" s="180"/>
      <c r="R250" s="180"/>
      <c r="S250" s="180"/>
      <c r="T250" s="180"/>
      <c r="U250" s="180"/>
    </row>
    <row r="251" spans="3:21">
      <c r="C251" s="180"/>
      <c r="D251" s="180"/>
      <c r="E251" s="180"/>
      <c r="F251" s="180"/>
      <c r="G251" s="180"/>
      <c r="H251" s="180"/>
      <c r="I251" s="180"/>
      <c r="J251" s="180"/>
      <c r="K251" s="180"/>
      <c r="L251" s="180"/>
      <c r="M251" s="180"/>
      <c r="N251" s="180"/>
      <c r="O251" s="180"/>
      <c r="P251" s="180"/>
      <c r="Q251" s="180"/>
      <c r="R251" s="180"/>
      <c r="S251" s="180"/>
      <c r="T251" s="180"/>
      <c r="U251" s="180"/>
    </row>
    <row r="252" spans="3:21">
      <c r="C252" s="180"/>
      <c r="D252" s="180"/>
      <c r="E252" s="180"/>
      <c r="F252" s="180"/>
      <c r="G252" s="180"/>
      <c r="H252" s="180"/>
      <c r="I252" s="180"/>
      <c r="J252" s="180"/>
      <c r="K252" s="180"/>
      <c r="L252" s="180"/>
      <c r="M252" s="180"/>
      <c r="N252" s="180"/>
      <c r="O252" s="180"/>
      <c r="P252" s="180"/>
      <c r="Q252" s="180"/>
      <c r="R252" s="180"/>
      <c r="S252" s="180"/>
      <c r="T252" s="180"/>
      <c r="U252" s="180"/>
    </row>
    <row r="253" spans="3:21">
      <c r="C253" s="180"/>
      <c r="D253" s="180"/>
      <c r="E253" s="180"/>
      <c r="F253" s="180"/>
      <c r="G253" s="180"/>
      <c r="H253" s="180"/>
      <c r="I253" s="180"/>
      <c r="J253" s="180"/>
      <c r="K253" s="180"/>
      <c r="L253" s="180"/>
      <c r="M253" s="180"/>
      <c r="N253" s="180"/>
      <c r="O253" s="180"/>
      <c r="P253" s="180"/>
      <c r="Q253" s="180"/>
      <c r="R253" s="180"/>
      <c r="S253" s="180"/>
      <c r="T253" s="180"/>
      <c r="U253" s="180"/>
    </row>
    <row r="254" spans="3:21">
      <c r="C254" s="180"/>
      <c r="D254" s="180"/>
      <c r="E254" s="180"/>
      <c r="F254" s="180"/>
      <c r="G254" s="180"/>
      <c r="H254" s="180"/>
      <c r="I254" s="180"/>
      <c r="J254" s="180"/>
      <c r="K254" s="180"/>
      <c r="L254" s="180"/>
      <c r="M254" s="180"/>
      <c r="N254" s="180"/>
      <c r="O254" s="180"/>
      <c r="P254" s="180"/>
      <c r="Q254" s="180"/>
      <c r="R254" s="180"/>
      <c r="S254" s="180"/>
      <c r="T254" s="180"/>
      <c r="U254" s="180"/>
    </row>
    <row r="255" spans="3:21">
      <c r="C255" s="180"/>
      <c r="D255" s="180"/>
      <c r="E255" s="180"/>
      <c r="F255" s="180"/>
      <c r="G255" s="180"/>
      <c r="H255" s="180"/>
      <c r="I255" s="180"/>
      <c r="J255" s="180"/>
      <c r="K255" s="180"/>
      <c r="L255" s="180"/>
      <c r="M255" s="180"/>
      <c r="N255" s="180"/>
      <c r="O255" s="180"/>
      <c r="P255" s="180"/>
      <c r="Q255" s="180"/>
      <c r="R255" s="180"/>
      <c r="S255" s="180"/>
      <c r="T255" s="180"/>
      <c r="U255" s="180"/>
    </row>
    <row r="256" spans="3:21">
      <c r="C256" s="180"/>
      <c r="D256" s="180"/>
      <c r="E256" s="180"/>
      <c r="F256" s="180"/>
      <c r="G256" s="180"/>
      <c r="H256" s="180"/>
      <c r="I256" s="180"/>
      <c r="J256" s="180"/>
      <c r="K256" s="180"/>
      <c r="L256" s="180"/>
      <c r="M256" s="180"/>
      <c r="N256" s="180"/>
      <c r="O256" s="180"/>
      <c r="P256" s="180"/>
      <c r="Q256" s="180"/>
      <c r="R256" s="180"/>
      <c r="S256" s="180"/>
      <c r="T256" s="180"/>
      <c r="U256" s="180"/>
    </row>
    <row r="257" spans="3:21">
      <c r="C257" s="180"/>
      <c r="D257" s="180"/>
      <c r="E257" s="180"/>
      <c r="F257" s="180"/>
      <c r="G257" s="180"/>
      <c r="H257" s="180"/>
      <c r="I257" s="180"/>
      <c r="J257" s="180"/>
      <c r="K257" s="180"/>
      <c r="L257" s="180"/>
      <c r="M257" s="180"/>
      <c r="N257" s="180"/>
      <c r="O257" s="180"/>
      <c r="P257" s="180"/>
      <c r="Q257" s="180"/>
      <c r="R257" s="180"/>
      <c r="S257" s="180"/>
      <c r="T257" s="180"/>
      <c r="U257" s="180"/>
    </row>
    <row r="258" spans="3:21">
      <c r="C258" s="180"/>
      <c r="D258" s="180"/>
      <c r="E258" s="180"/>
      <c r="F258" s="180"/>
      <c r="G258" s="180"/>
      <c r="H258" s="180"/>
      <c r="I258" s="180"/>
      <c r="J258" s="180"/>
      <c r="K258" s="180"/>
      <c r="L258" s="180"/>
      <c r="M258" s="180"/>
      <c r="N258" s="180"/>
      <c r="O258" s="180"/>
      <c r="P258" s="180"/>
      <c r="Q258" s="180"/>
      <c r="R258" s="180"/>
      <c r="S258" s="180"/>
      <c r="T258" s="180"/>
      <c r="U258" s="180"/>
    </row>
    <row r="259" spans="3:21">
      <c r="C259" s="180"/>
      <c r="D259" s="180"/>
      <c r="E259" s="180"/>
      <c r="F259" s="180"/>
      <c r="G259" s="180"/>
      <c r="H259" s="180"/>
      <c r="I259" s="180"/>
      <c r="J259" s="180"/>
      <c r="K259" s="180"/>
      <c r="L259" s="180"/>
      <c r="M259" s="180"/>
      <c r="N259" s="180"/>
      <c r="O259" s="180"/>
      <c r="P259" s="180"/>
      <c r="Q259" s="180"/>
      <c r="R259" s="180"/>
      <c r="S259" s="180"/>
      <c r="T259" s="180"/>
      <c r="U259" s="180"/>
    </row>
    <row r="260" spans="3:21">
      <c r="C260" s="180"/>
      <c r="D260" s="180"/>
      <c r="E260" s="180"/>
      <c r="F260" s="180"/>
      <c r="G260" s="180"/>
      <c r="H260" s="180"/>
      <c r="I260" s="180"/>
      <c r="J260" s="180"/>
      <c r="K260" s="180"/>
      <c r="L260" s="180"/>
      <c r="M260" s="180"/>
      <c r="N260" s="180"/>
      <c r="O260" s="180"/>
      <c r="P260" s="180"/>
      <c r="Q260" s="180"/>
      <c r="R260" s="180"/>
      <c r="S260" s="180"/>
      <c r="T260" s="180"/>
      <c r="U260" s="180"/>
    </row>
    <row r="261" spans="3:21">
      <c r="C261" s="180"/>
      <c r="D261" s="180"/>
      <c r="E261" s="180"/>
      <c r="F261" s="180"/>
      <c r="G261" s="180"/>
      <c r="H261" s="180"/>
      <c r="I261" s="180"/>
      <c r="J261" s="180"/>
      <c r="K261" s="180"/>
      <c r="L261" s="180"/>
      <c r="M261" s="180"/>
      <c r="N261" s="180"/>
      <c r="O261" s="180"/>
      <c r="P261" s="180"/>
      <c r="Q261" s="180"/>
      <c r="R261" s="180"/>
      <c r="S261" s="180"/>
      <c r="T261" s="180"/>
      <c r="U261" s="180"/>
    </row>
    <row r="262" spans="3:21">
      <c r="C262" s="180"/>
      <c r="D262" s="180"/>
      <c r="E262" s="180"/>
      <c r="F262" s="180"/>
      <c r="G262" s="180"/>
      <c r="H262" s="180"/>
      <c r="I262" s="180"/>
      <c r="J262" s="180"/>
      <c r="K262" s="180"/>
      <c r="L262" s="180"/>
      <c r="M262" s="180"/>
      <c r="N262" s="180"/>
      <c r="O262" s="180"/>
      <c r="P262" s="180"/>
      <c r="Q262" s="180"/>
      <c r="R262" s="180"/>
      <c r="S262" s="180"/>
      <c r="T262" s="180"/>
      <c r="U262" s="180"/>
    </row>
    <row r="263" spans="3:21">
      <c r="C263" s="180"/>
      <c r="D263" s="180"/>
      <c r="E263" s="180"/>
      <c r="F263" s="180"/>
      <c r="G263" s="180"/>
      <c r="H263" s="180"/>
      <c r="I263" s="180"/>
      <c r="J263" s="180"/>
      <c r="K263" s="180"/>
      <c r="L263" s="180"/>
      <c r="M263" s="180"/>
      <c r="N263" s="180"/>
      <c r="O263" s="180"/>
      <c r="P263" s="180"/>
      <c r="Q263" s="180"/>
      <c r="R263" s="180"/>
      <c r="S263" s="180"/>
      <c r="T263" s="180"/>
      <c r="U263" s="180"/>
    </row>
    <row r="264" spans="3:21">
      <c r="C264" s="180"/>
      <c r="D264" s="180"/>
      <c r="E264" s="180"/>
      <c r="F264" s="180"/>
      <c r="G264" s="180"/>
      <c r="H264" s="180"/>
      <c r="I264" s="180"/>
      <c r="J264" s="180"/>
      <c r="K264" s="180"/>
      <c r="L264" s="180"/>
      <c r="M264" s="180"/>
      <c r="N264" s="180"/>
      <c r="O264" s="180"/>
      <c r="P264" s="180"/>
      <c r="Q264" s="180"/>
      <c r="R264" s="180"/>
      <c r="S264" s="180"/>
      <c r="T264" s="180"/>
      <c r="U264" s="180"/>
    </row>
    <row r="265" spans="3:21">
      <c r="C265" s="180"/>
      <c r="D265" s="180"/>
      <c r="E265" s="180"/>
      <c r="F265" s="180"/>
      <c r="G265" s="180"/>
      <c r="H265" s="180"/>
      <c r="I265" s="180"/>
      <c r="J265" s="180"/>
      <c r="K265" s="180"/>
      <c r="L265" s="180"/>
      <c r="M265" s="180"/>
      <c r="N265" s="180"/>
      <c r="O265" s="180"/>
      <c r="P265" s="180"/>
      <c r="Q265" s="180"/>
      <c r="R265" s="180"/>
      <c r="S265" s="180"/>
      <c r="T265" s="180"/>
      <c r="U265" s="180"/>
    </row>
    <row r="266" spans="3:21">
      <c r="C266" s="180"/>
      <c r="D266" s="180"/>
      <c r="E266" s="180"/>
      <c r="F266" s="180"/>
      <c r="G266" s="180"/>
      <c r="H266" s="180"/>
      <c r="I266" s="180"/>
      <c r="J266" s="180"/>
      <c r="K266" s="180"/>
      <c r="L266" s="180"/>
      <c r="M266" s="180"/>
      <c r="N266" s="180"/>
      <c r="O266" s="180"/>
      <c r="P266" s="180"/>
      <c r="Q266" s="180"/>
      <c r="R266" s="180"/>
      <c r="S266" s="180"/>
      <c r="T266" s="180"/>
      <c r="U266" s="180"/>
    </row>
    <row r="267" spans="3:21">
      <c r="C267" s="180"/>
      <c r="D267" s="180"/>
      <c r="E267" s="180"/>
      <c r="F267" s="180"/>
      <c r="G267" s="180"/>
      <c r="H267" s="180"/>
      <c r="I267" s="180"/>
      <c r="J267" s="180"/>
      <c r="K267" s="180"/>
      <c r="L267" s="180"/>
      <c r="M267" s="180"/>
      <c r="N267" s="180"/>
      <c r="O267" s="180"/>
      <c r="P267" s="180"/>
      <c r="Q267" s="180"/>
      <c r="R267" s="180"/>
      <c r="S267" s="180"/>
      <c r="T267" s="180"/>
      <c r="U267" s="180"/>
    </row>
    <row r="268" spans="3:21">
      <c r="C268" s="180"/>
      <c r="D268" s="180"/>
      <c r="E268" s="180"/>
      <c r="F268" s="180"/>
      <c r="G268" s="180"/>
      <c r="H268" s="180"/>
      <c r="I268" s="180"/>
      <c r="J268" s="180"/>
      <c r="K268" s="180"/>
      <c r="L268" s="180"/>
      <c r="M268" s="180"/>
      <c r="N268" s="180"/>
      <c r="O268" s="180"/>
      <c r="P268" s="180"/>
      <c r="Q268" s="180"/>
      <c r="R268" s="180"/>
      <c r="S268" s="180"/>
      <c r="T268" s="180"/>
      <c r="U268" s="180"/>
    </row>
    <row r="269" spans="3:21">
      <c r="C269" s="180"/>
      <c r="D269" s="180"/>
      <c r="E269" s="180"/>
      <c r="F269" s="180"/>
      <c r="G269" s="180"/>
      <c r="H269" s="180"/>
      <c r="I269" s="180"/>
      <c r="J269" s="180"/>
      <c r="K269" s="180"/>
      <c r="L269" s="180"/>
      <c r="M269" s="180"/>
      <c r="N269" s="180"/>
      <c r="O269" s="180"/>
      <c r="P269" s="180"/>
      <c r="Q269" s="180"/>
      <c r="R269" s="180"/>
      <c r="S269" s="180"/>
      <c r="T269" s="180"/>
      <c r="U269" s="180"/>
    </row>
    <row r="270" spans="3:21">
      <c r="C270" s="180"/>
      <c r="D270" s="180"/>
      <c r="E270" s="180"/>
      <c r="F270" s="180"/>
      <c r="G270" s="180"/>
      <c r="H270" s="180"/>
      <c r="I270" s="180"/>
      <c r="J270" s="180"/>
      <c r="K270" s="180"/>
      <c r="L270" s="180"/>
      <c r="M270" s="180"/>
      <c r="N270" s="180"/>
      <c r="O270" s="180"/>
      <c r="P270" s="180"/>
      <c r="Q270" s="180"/>
      <c r="R270" s="180"/>
      <c r="S270" s="180"/>
      <c r="T270" s="180"/>
      <c r="U270" s="180"/>
    </row>
    <row r="271" spans="3:21">
      <c r="C271" s="180"/>
      <c r="D271" s="180"/>
      <c r="E271" s="180"/>
      <c r="F271" s="180"/>
      <c r="G271" s="180"/>
      <c r="H271" s="180"/>
      <c r="I271" s="180"/>
      <c r="J271" s="180"/>
      <c r="K271" s="180"/>
      <c r="L271" s="180"/>
      <c r="M271" s="180"/>
      <c r="N271" s="180"/>
      <c r="O271" s="180"/>
      <c r="P271" s="180"/>
      <c r="Q271" s="180"/>
      <c r="R271" s="180"/>
      <c r="S271" s="180"/>
      <c r="T271" s="180"/>
      <c r="U271" s="180"/>
    </row>
    <row r="272" spans="3:21">
      <c r="C272" s="180"/>
      <c r="D272" s="180"/>
      <c r="E272" s="180"/>
      <c r="F272" s="180"/>
      <c r="G272" s="180"/>
      <c r="H272" s="180"/>
      <c r="I272" s="180"/>
      <c r="J272" s="180"/>
      <c r="K272" s="180"/>
      <c r="L272" s="180"/>
      <c r="M272" s="180"/>
      <c r="N272" s="180"/>
      <c r="O272" s="180"/>
      <c r="P272" s="180"/>
      <c r="Q272" s="180"/>
      <c r="R272" s="180"/>
      <c r="S272" s="180"/>
      <c r="T272" s="180"/>
      <c r="U272" s="180"/>
    </row>
    <row r="273" spans="3:21">
      <c r="C273" s="180"/>
      <c r="D273" s="180"/>
      <c r="E273" s="180"/>
      <c r="F273" s="180"/>
      <c r="G273" s="180"/>
      <c r="H273" s="180"/>
      <c r="I273" s="180"/>
      <c r="J273" s="180"/>
      <c r="K273" s="180"/>
      <c r="L273" s="180"/>
      <c r="M273" s="180"/>
      <c r="N273" s="180"/>
      <c r="O273" s="180"/>
      <c r="P273" s="180"/>
      <c r="Q273" s="180"/>
      <c r="R273" s="180"/>
      <c r="S273" s="180"/>
      <c r="T273" s="180"/>
      <c r="U273" s="180"/>
    </row>
    <row r="274" spans="3:21">
      <c r="C274" s="180"/>
      <c r="D274" s="180"/>
      <c r="E274" s="180"/>
      <c r="F274" s="180"/>
      <c r="G274" s="180"/>
      <c r="H274" s="180"/>
      <c r="I274" s="180"/>
      <c r="J274" s="180"/>
      <c r="K274" s="180"/>
      <c r="L274" s="180"/>
      <c r="M274" s="180"/>
      <c r="N274" s="180"/>
      <c r="O274" s="180"/>
      <c r="P274" s="180"/>
      <c r="Q274" s="180"/>
      <c r="R274" s="180"/>
      <c r="S274" s="180"/>
      <c r="T274" s="180"/>
      <c r="U274" s="180"/>
    </row>
    <row r="275" spans="3:21">
      <c r="C275" s="180"/>
      <c r="D275" s="180"/>
      <c r="E275" s="180"/>
      <c r="F275" s="180"/>
      <c r="G275" s="180"/>
      <c r="H275" s="180"/>
      <c r="I275" s="180"/>
      <c r="J275" s="180"/>
      <c r="K275" s="180"/>
      <c r="L275" s="180"/>
      <c r="M275" s="180"/>
      <c r="N275" s="180"/>
      <c r="O275" s="180"/>
      <c r="P275" s="180"/>
      <c r="Q275" s="180"/>
      <c r="R275" s="180"/>
      <c r="S275" s="180"/>
      <c r="T275" s="180"/>
      <c r="U275" s="180"/>
    </row>
    <row r="276" spans="3:21">
      <c r="C276" s="180"/>
      <c r="D276" s="180"/>
      <c r="E276" s="180"/>
      <c r="F276" s="180"/>
      <c r="G276" s="180"/>
      <c r="H276" s="180"/>
      <c r="I276" s="180"/>
      <c r="J276" s="180"/>
      <c r="K276" s="180"/>
      <c r="L276" s="180"/>
      <c r="M276" s="180"/>
      <c r="N276" s="180"/>
      <c r="O276" s="180"/>
      <c r="P276" s="180"/>
      <c r="Q276" s="180"/>
      <c r="R276" s="180"/>
      <c r="S276" s="180"/>
      <c r="T276" s="180"/>
      <c r="U276" s="180"/>
    </row>
    <row r="277" spans="3:21">
      <c r="C277" s="180"/>
      <c r="D277" s="180"/>
      <c r="E277" s="180"/>
      <c r="F277" s="180"/>
      <c r="G277" s="180"/>
      <c r="H277" s="180"/>
      <c r="I277" s="180"/>
      <c r="J277" s="180"/>
      <c r="K277" s="180"/>
      <c r="L277" s="180"/>
      <c r="M277" s="180"/>
      <c r="N277" s="180"/>
      <c r="O277" s="180"/>
      <c r="P277" s="180"/>
      <c r="Q277" s="180"/>
      <c r="R277" s="180"/>
      <c r="S277" s="180"/>
      <c r="T277" s="180"/>
      <c r="U277" s="180"/>
    </row>
    <row r="278" spans="3:21">
      <c r="C278" s="180"/>
      <c r="D278" s="180"/>
      <c r="E278" s="180"/>
      <c r="F278" s="180"/>
      <c r="G278" s="180"/>
      <c r="H278" s="180"/>
      <c r="I278" s="180"/>
      <c r="J278" s="180"/>
      <c r="K278" s="180"/>
      <c r="L278" s="180"/>
      <c r="M278" s="180"/>
      <c r="N278" s="180"/>
      <c r="O278" s="180"/>
      <c r="P278" s="180"/>
      <c r="Q278" s="180"/>
      <c r="R278" s="180"/>
      <c r="S278" s="180"/>
      <c r="T278" s="180"/>
      <c r="U278" s="180"/>
    </row>
    <row r="279" spans="3:21">
      <c r="C279" s="180"/>
      <c r="D279" s="180"/>
      <c r="E279" s="180"/>
      <c r="F279" s="180"/>
      <c r="G279" s="180"/>
      <c r="H279" s="180"/>
      <c r="I279" s="180"/>
      <c r="J279" s="180"/>
      <c r="K279" s="180"/>
      <c r="L279" s="180"/>
      <c r="M279" s="180"/>
      <c r="N279" s="180"/>
      <c r="O279" s="180"/>
      <c r="P279" s="180"/>
      <c r="Q279" s="180"/>
      <c r="R279" s="180"/>
      <c r="S279" s="180"/>
      <c r="T279" s="180"/>
      <c r="U279" s="180"/>
    </row>
    <row r="280" spans="3:21">
      <c r="C280" s="180"/>
      <c r="D280" s="180"/>
      <c r="E280" s="180"/>
      <c r="F280" s="180"/>
      <c r="G280" s="180"/>
      <c r="H280" s="180"/>
      <c r="I280" s="180"/>
      <c r="J280" s="180"/>
      <c r="K280" s="180"/>
      <c r="L280" s="180"/>
      <c r="M280" s="180"/>
      <c r="N280" s="180"/>
      <c r="O280" s="180"/>
      <c r="P280" s="180"/>
      <c r="Q280" s="180"/>
      <c r="R280" s="180"/>
      <c r="S280" s="180"/>
      <c r="T280" s="180"/>
      <c r="U280" s="180"/>
    </row>
    <row r="281" spans="3:21">
      <c r="C281" s="180"/>
      <c r="D281" s="180"/>
      <c r="E281" s="180"/>
      <c r="F281" s="180"/>
      <c r="G281" s="180"/>
      <c r="H281" s="180"/>
      <c r="I281" s="180"/>
      <c r="J281" s="180"/>
      <c r="K281" s="180"/>
      <c r="L281" s="180"/>
      <c r="M281" s="180"/>
      <c r="N281" s="180"/>
      <c r="O281" s="180"/>
      <c r="P281" s="180"/>
      <c r="Q281" s="180"/>
      <c r="R281" s="180"/>
      <c r="S281" s="180"/>
      <c r="T281" s="180"/>
      <c r="U281" s="180"/>
    </row>
    <row r="282" spans="3:21">
      <c r="C282" s="180"/>
      <c r="D282" s="180"/>
      <c r="E282" s="180"/>
      <c r="F282" s="180"/>
      <c r="G282" s="180"/>
      <c r="H282" s="180"/>
      <c r="I282" s="180"/>
      <c r="J282" s="180"/>
      <c r="K282" s="180"/>
      <c r="L282" s="180"/>
      <c r="M282" s="180"/>
      <c r="N282" s="180"/>
      <c r="O282" s="180"/>
      <c r="P282" s="180"/>
      <c r="Q282" s="180"/>
      <c r="R282" s="180"/>
      <c r="S282" s="180"/>
      <c r="T282" s="180"/>
      <c r="U282" s="180"/>
    </row>
    <row r="283" spans="3:21">
      <c r="C283" s="180"/>
      <c r="D283" s="180"/>
      <c r="E283" s="180"/>
      <c r="F283" s="180"/>
      <c r="G283" s="180"/>
      <c r="H283" s="180"/>
      <c r="I283" s="180"/>
      <c r="J283" s="180"/>
      <c r="K283" s="180"/>
      <c r="L283" s="180"/>
      <c r="M283" s="180"/>
      <c r="N283" s="180"/>
      <c r="O283" s="180"/>
      <c r="P283" s="180"/>
      <c r="Q283" s="180"/>
      <c r="R283" s="180"/>
      <c r="S283" s="180"/>
      <c r="T283" s="180"/>
      <c r="U283" s="180"/>
    </row>
    <row r="284" spans="3:21">
      <c r="C284" s="180"/>
      <c r="D284" s="180"/>
      <c r="E284" s="180"/>
      <c r="F284" s="180"/>
      <c r="G284" s="180"/>
      <c r="H284" s="180"/>
      <c r="I284" s="180"/>
      <c r="J284" s="180"/>
      <c r="K284" s="180"/>
      <c r="L284" s="180"/>
      <c r="M284" s="180"/>
      <c r="N284" s="180"/>
      <c r="O284" s="180"/>
      <c r="P284" s="180"/>
      <c r="Q284" s="180"/>
      <c r="R284" s="180"/>
      <c r="S284" s="180"/>
      <c r="T284" s="180"/>
      <c r="U284" s="180"/>
    </row>
    <row r="285" spans="3:21">
      <c r="C285" s="180"/>
      <c r="D285" s="180"/>
      <c r="E285" s="180"/>
      <c r="F285" s="180"/>
      <c r="G285" s="180"/>
      <c r="H285" s="180"/>
      <c r="I285" s="180"/>
      <c r="J285" s="180"/>
      <c r="K285" s="180"/>
      <c r="L285" s="180"/>
      <c r="M285" s="180"/>
      <c r="N285" s="180"/>
      <c r="O285" s="180"/>
      <c r="P285" s="180"/>
      <c r="Q285" s="180"/>
      <c r="R285" s="180"/>
      <c r="S285" s="180"/>
      <c r="T285" s="180"/>
      <c r="U285" s="180"/>
    </row>
    <row r="286" spans="3:21">
      <c r="C286" s="180"/>
      <c r="D286" s="180"/>
      <c r="E286" s="180"/>
      <c r="F286" s="180"/>
      <c r="G286" s="180"/>
      <c r="H286" s="180"/>
      <c r="I286" s="180"/>
      <c r="J286" s="180"/>
      <c r="K286" s="180"/>
      <c r="L286" s="180"/>
      <c r="M286" s="180"/>
      <c r="N286" s="180"/>
      <c r="O286" s="180"/>
      <c r="P286" s="180"/>
      <c r="Q286" s="180"/>
      <c r="R286" s="180"/>
      <c r="S286" s="180"/>
      <c r="T286" s="180"/>
      <c r="U286" s="180"/>
    </row>
    <row r="287" spans="3:21">
      <c r="C287" s="180"/>
      <c r="D287" s="180"/>
      <c r="E287" s="180"/>
      <c r="F287" s="180"/>
      <c r="G287" s="180"/>
      <c r="H287" s="180"/>
      <c r="I287" s="180"/>
      <c r="J287" s="180"/>
      <c r="K287" s="180"/>
      <c r="L287" s="180"/>
      <c r="M287" s="180"/>
      <c r="N287" s="180"/>
      <c r="O287" s="180"/>
      <c r="P287" s="180"/>
      <c r="Q287" s="180"/>
      <c r="R287" s="180"/>
      <c r="S287" s="180"/>
      <c r="T287" s="180"/>
      <c r="U287" s="180"/>
    </row>
    <row r="288" spans="3:21">
      <c r="C288" s="180"/>
      <c r="D288" s="180"/>
      <c r="E288" s="180"/>
      <c r="F288" s="180"/>
      <c r="G288" s="180"/>
      <c r="H288" s="180"/>
      <c r="I288" s="180"/>
      <c r="J288" s="180"/>
      <c r="K288" s="180"/>
      <c r="L288" s="180"/>
      <c r="M288" s="180"/>
      <c r="N288" s="180"/>
      <c r="O288" s="180"/>
      <c r="P288" s="180"/>
      <c r="Q288" s="180"/>
      <c r="R288" s="180"/>
      <c r="S288" s="180"/>
      <c r="T288" s="180"/>
      <c r="U288" s="180"/>
    </row>
    <row r="289" spans="3:21">
      <c r="C289" s="180"/>
      <c r="D289" s="180"/>
      <c r="E289" s="180"/>
      <c r="F289" s="180"/>
      <c r="G289" s="180"/>
      <c r="H289" s="180"/>
      <c r="I289" s="180"/>
      <c r="J289" s="180"/>
      <c r="K289" s="180"/>
      <c r="L289" s="180"/>
      <c r="M289" s="180"/>
      <c r="N289" s="180"/>
      <c r="O289" s="180"/>
      <c r="P289" s="180"/>
      <c r="Q289" s="180"/>
      <c r="R289" s="180"/>
      <c r="S289" s="180"/>
      <c r="T289" s="180"/>
      <c r="U289" s="180"/>
    </row>
    <row r="290" spans="3:21">
      <c r="C290" s="180"/>
      <c r="D290" s="180"/>
      <c r="E290" s="180"/>
      <c r="F290" s="180"/>
      <c r="G290" s="180"/>
      <c r="H290" s="180"/>
      <c r="I290" s="180"/>
      <c r="J290" s="180"/>
      <c r="K290" s="180"/>
      <c r="L290" s="180"/>
      <c r="M290" s="180"/>
      <c r="N290" s="180"/>
      <c r="O290" s="180"/>
      <c r="P290" s="180"/>
      <c r="Q290" s="180"/>
      <c r="R290" s="180"/>
      <c r="S290" s="180"/>
      <c r="T290" s="180"/>
      <c r="U290" s="180"/>
    </row>
    <row r="291" spans="3:21">
      <c r="C291" s="180"/>
      <c r="D291" s="180"/>
      <c r="E291" s="180"/>
      <c r="F291" s="180"/>
      <c r="G291" s="180"/>
      <c r="H291" s="180"/>
      <c r="I291" s="180"/>
      <c r="J291" s="180"/>
      <c r="K291" s="180"/>
      <c r="L291" s="180"/>
      <c r="M291" s="180"/>
      <c r="N291" s="180"/>
      <c r="O291" s="180"/>
      <c r="P291" s="180"/>
      <c r="Q291" s="180"/>
      <c r="R291" s="180"/>
      <c r="S291" s="180"/>
      <c r="T291" s="180"/>
      <c r="U291" s="180"/>
    </row>
    <row r="292" spans="3:21">
      <c r="C292" s="180"/>
      <c r="D292" s="180"/>
      <c r="E292" s="180"/>
      <c r="F292" s="180"/>
      <c r="G292" s="180"/>
      <c r="H292" s="180"/>
      <c r="I292" s="180"/>
      <c r="J292" s="180"/>
      <c r="K292" s="180"/>
      <c r="L292" s="180"/>
      <c r="M292" s="180"/>
      <c r="N292" s="180"/>
      <c r="O292" s="180"/>
      <c r="P292" s="180"/>
      <c r="Q292" s="180"/>
      <c r="R292" s="180"/>
      <c r="S292" s="180"/>
      <c r="T292" s="180"/>
      <c r="U292" s="180"/>
    </row>
    <row r="293" spans="3:21">
      <c r="C293" s="180"/>
      <c r="D293" s="180"/>
      <c r="E293" s="180"/>
      <c r="F293" s="180"/>
      <c r="G293" s="180"/>
      <c r="H293" s="180"/>
      <c r="I293" s="180"/>
      <c r="J293" s="180"/>
      <c r="K293" s="180"/>
      <c r="L293" s="180"/>
      <c r="M293" s="180"/>
      <c r="N293" s="180"/>
      <c r="O293" s="180"/>
      <c r="P293" s="180"/>
      <c r="Q293" s="180"/>
      <c r="R293" s="180"/>
      <c r="S293" s="180"/>
      <c r="T293" s="180"/>
      <c r="U293" s="180"/>
    </row>
    <row r="294" spans="3:21">
      <c r="C294" s="180"/>
      <c r="D294" s="180"/>
      <c r="E294" s="180"/>
      <c r="F294" s="180"/>
      <c r="G294" s="180"/>
      <c r="H294" s="180"/>
      <c r="I294" s="180"/>
      <c r="J294" s="180"/>
      <c r="K294" s="180"/>
      <c r="L294" s="180"/>
      <c r="M294" s="180"/>
      <c r="N294" s="180"/>
      <c r="O294" s="180"/>
      <c r="P294" s="180"/>
      <c r="Q294" s="180"/>
      <c r="R294" s="180"/>
      <c r="S294" s="180"/>
      <c r="T294" s="180"/>
      <c r="U294" s="180"/>
    </row>
    <row r="295" spans="3:21">
      <c r="C295" s="180"/>
      <c r="D295" s="180"/>
      <c r="E295" s="180"/>
      <c r="F295" s="180"/>
      <c r="G295" s="180"/>
      <c r="H295" s="180"/>
      <c r="I295" s="180"/>
      <c r="J295" s="180"/>
      <c r="K295" s="180"/>
      <c r="L295" s="180"/>
      <c r="M295" s="180"/>
      <c r="N295" s="180"/>
      <c r="O295" s="180"/>
      <c r="P295" s="180"/>
      <c r="Q295" s="180"/>
      <c r="R295" s="180"/>
      <c r="S295" s="180"/>
      <c r="T295" s="180"/>
      <c r="U295" s="180"/>
    </row>
    <row r="296" spans="3:21">
      <c r="C296" s="180"/>
      <c r="D296" s="180"/>
      <c r="E296" s="180"/>
      <c r="F296" s="180"/>
      <c r="G296" s="180"/>
      <c r="H296" s="180"/>
      <c r="I296" s="180"/>
      <c r="J296" s="180"/>
      <c r="K296" s="180"/>
      <c r="L296" s="180"/>
      <c r="M296" s="180"/>
      <c r="N296" s="180"/>
      <c r="O296" s="180"/>
      <c r="P296" s="180"/>
      <c r="Q296" s="180"/>
      <c r="R296" s="180"/>
      <c r="S296" s="180"/>
      <c r="T296" s="180"/>
      <c r="U296" s="180"/>
    </row>
    <row r="297" spans="3:21">
      <c r="C297" s="180"/>
      <c r="D297" s="180"/>
      <c r="E297" s="180"/>
      <c r="F297" s="180"/>
      <c r="G297" s="180"/>
      <c r="H297" s="180"/>
      <c r="I297" s="180"/>
      <c r="J297" s="180"/>
      <c r="K297" s="180"/>
      <c r="L297" s="180"/>
      <c r="M297" s="180"/>
      <c r="N297" s="180"/>
      <c r="O297" s="180"/>
      <c r="P297" s="180"/>
      <c r="Q297" s="180"/>
      <c r="R297" s="180"/>
      <c r="S297" s="180"/>
      <c r="T297" s="180"/>
      <c r="U297" s="180"/>
    </row>
    <row r="298" spans="3:21">
      <c r="C298" s="180"/>
      <c r="D298" s="180"/>
      <c r="E298" s="180"/>
      <c r="F298" s="180"/>
      <c r="G298" s="180"/>
      <c r="H298" s="180"/>
      <c r="I298" s="180"/>
      <c r="J298" s="180"/>
      <c r="K298" s="180"/>
      <c r="L298" s="180"/>
      <c r="M298" s="180"/>
      <c r="N298" s="180"/>
      <c r="O298" s="180"/>
      <c r="P298" s="180"/>
      <c r="Q298" s="180"/>
      <c r="R298" s="180"/>
      <c r="S298" s="180"/>
      <c r="T298" s="180"/>
      <c r="U298" s="180"/>
    </row>
    <row r="299" spans="3:21">
      <c r="C299" s="180"/>
      <c r="D299" s="180"/>
      <c r="E299" s="180"/>
      <c r="F299" s="180"/>
      <c r="G299" s="180"/>
      <c r="H299" s="180"/>
      <c r="I299" s="180"/>
      <c r="J299" s="180"/>
      <c r="K299" s="180"/>
      <c r="L299" s="180"/>
      <c r="M299" s="180"/>
      <c r="N299" s="180"/>
      <c r="O299" s="180"/>
      <c r="P299" s="180"/>
      <c r="Q299" s="180"/>
      <c r="R299" s="180"/>
      <c r="S299" s="180"/>
      <c r="T299" s="180"/>
      <c r="U299" s="180"/>
    </row>
    <row r="300" spans="3:21">
      <c r="C300" s="180"/>
      <c r="D300" s="180"/>
      <c r="E300" s="180"/>
      <c r="F300" s="180"/>
      <c r="G300" s="180"/>
      <c r="H300" s="180"/>
      <c r="I300" s="180"/>
      <c r="J300" s="180"/>
      <c r="K300" s="180"/>
      <c r="L300" s="180"/>
      <c r="M300" s="180"/>
      <c r="N300" s="180"/>
      <c r="O300" s="180"/>
      <c r="P300" s="180"/>
      <c r="Q300" s="180"/>
      <c r="R300" s="180"/>
      <c r="S300" s="180"/>
      <c r="T300" s="180"/>
      <c r="U300" s="180"/>
    </row>
    <row r="301" spans="3:21">
      <c r="C301" s="180"/>
      <c r="D301" s="180"/>
      <c r="E301" s="180"/>
      <c r="F301" s="180"/>
      <c r="G301" s="180"/>
      <c r="H301" s="180"/>
      <c r="I301" s="180"/>
      <c r="J301" s="180"/>
      <c r="K301" s="180"/>
      <c r="L301" s="180"/>
      <c r="M301" s="180"/>
      <c r="N301" s="180"/>
      <c r="O301" s="180"/>
      <c r="P301" s="180"/>
      <c r="Q301" s="180"/>
      <c r="R301" s="180"/>
      <c r="S301" s="180"/>
      <c r="T301" s="180"/>
      <c r="U301" s="180"/>
    </row>
    <row r="302" spans="3:21">
      <c r="C302" s="180"/>
      <c r="D302" s="180"/>
      <c r="E302" s="180"/>
      <c r="F302" s="180"/>
      <c r="G302" s="180"/>
      <c r="H302" s="180"/>
      <c r="I302" s="180"/>
      <c r="J302" s="180"/>
      <c r="K302" s="180"/>
      <c r="L302" s="180"/>
      <c r="M302" s="180"/>
      <c r="N302" s="180"/>
      <c r="O302" s="180"/>
      <c r="P302" s="180"/>
      <c r="Q302" s="180"/>
      <c r="R302" s="180"/>
      <c r="S302" s="180"/>
      <c r="T302" s="180"/>
      <c r="U302" s="180"/>
    </row>
    <row r="303" spans="3:21">
      <c r="C303" s="180"/>
      <c r="D303" s="180"/>
      <c r="E303" s="180"/>
      <c r="F303" s="180"/>
      <c r="G303" s="180"/>
      <c r="H303" s="180"/>
      <c r="I303" s="180"/>
      <c r="J303" s="180"/>
      <c r="K303" s="180"/>
      <c r="L303" s="180"/>
      <c r="M303" s="180"/>
      <c r="N303" s="180"/>
      <c r="O303" s="180"/>
      <c r="P303" s="180"/>
      <c r="Q303" s="180"/>
      <c r="R303" s="180"/>
      <c r="S303" s="180"/>
      <c r="T303" s="180"/>
      <c r="U303" s="180"/>
    </row>
    <row r="304" spans="3:21">
      <c r="C304" s="180"/>
      <c r="D304" s="180"/>
      <c r="E304" s="180"/>
      <c r="F304" s="180"/>
      <c r="G304" s="180"/>
      <c r="H304" s="180"/>
      <c r="I304" s="180"/>
      <c r="J304" s="180"/>
      <c r="K304" s="180"/>
      <c r="L304" s="180"/>
      <c r="M304" s="180"/>
      <c r="N304" s="180"/>
      <c r="O304" s="180"/>
      <c r="P304" s="180"/>
      <c r="Q304" s="180"/>
      <c r="R304" s="180"/>
      <c r="S304" s="180"/>
      <c r="T304" s="180"/>
      <c r="U304" s="180"/>
    </row>
    <row r="305" spans="3:21">
      <c r="C305" s="180"/>
      <c r="D305" s="180"/>
      <c r="E305" s="180"/>
      <c r="F305" s="180"/>
      <c r="G305" s="180"/>
      <c r="H305" s="180"/>
      <c r="I305" s="180"/>
      <c r="J305" s="180"/>
      <c r="K305" s="180"/>
      <c r="L305" s="180"/>
      <c r="M305" s="180"/>
      <c r="N305" s="180"/>
      <c r="O305" s="180"/>
      <c r="P305" s="180"/>
      <c r="Q305" s="180"/>
      <c r="R305" s="180"/>
      <c r="S305" s="180"/>
      <c r="T305" s="180"/>
      <c r="U305" s="180"/>
    </row>
    <row r="306" spans="3:21">
      <c r="C306" s="180"/>
      <c r="D306" s="180"/>
      <c r="E306" s="180"/>
      <c r="F306" s="180"/>
      <c r="G306" s="180"/>
      <c r="H306" s="180"/>
      <c r="I306" s="180"/>
      <c r="J306" s="180"/>
      <c r="K306" s="180"/>
      <c r="L306" s="180"/>
      <c r="M306" s="180"/>
      <c r="N306" s="180"/>
      <c r="O306" s="180"/>
      <c r="P306" s="180"/>
      <c r="Q306" s="180"/>
      <c r="R306" s="180"/>
      <c r="S306" s="180"/>
      <c r="T306" s="180"/>
      <c r="U306" s="180"/>
    </row>
    <row r="307" spans="3:21">
      <c r="C307" s="180"/>
      <c r="D307" s="180"/>
      <c r="E307" s="180"/>
      <c r="F307" s="180"/>
      <c r="G307" s="180"/>
      <c r="H307" s="180"/>
      <c r="I307" s="180"/>
      <c r="J307" s="180"/>
      <c r="K307" s="180"/>
      <c r="L307" s="180"/>
      <c r="M307" s="180"/>
      <c r="N307" s="180"/>
      <c r="O307" s="180"/>
      <c r="P307" s="180"/>
      <c r="Q307" s="180"/>
      <c r="R307" s="180"/>
      <c r="S307" s="180"/>
      <c r="T307" s="180"/>
      <c r="U307" s="180"/>
    </row>
    <row r="308" spans="3:21">
      <c r="C308" s="180"/>
      <c r="D308" s="180"/>
      <c r="E308" s="180"/>
      <c r="F308" s="180"/>
      <c r="G308" s="180"/>
      <c r="H308" s="180"/>
      <c r="I308" s="180"/>
      <c r="J308" s="180"/>
      <c r="K308" s="180"/>
      <c r="L308" s="180"/>
      <c r="M308" s="180"/>
      <c r="N308" s="180"/>
      <c r="O308" s="180"/>
    </row>
    <row r="309" spans="3:21">
      <c r="C309" s="180"/>
      <c r="D309" s="180"/>
      <c r="E309" s="180"/>
      <c r="F309" s="180"/>
      <c r="G309" s="180"/>
      <c r="H309" s="180"/>
      <c r="I309" s="180"/>
      <c r="J309" s="180"/>
      <c r="K309" s="180"/>
      <c r="L309" s="180"/>
      <c r="M309" s="180"/>
      <c r="N309" s="180"/>
      <c r="O309" s="180"/>
    </row>
    <row r="310" spans="3:21">
      <c r="C310" s="180"/>
      <c r="D310" s="180"/>
      <c r="E310" s="180"/>
      <c r="F310" s="180"/>
      <c r="G310" s="180"/>
      <c r="H310" s="180"/>
      <c r="I310" s="180"/>
      <c r="J310" s="180"/>
      <c r="K310" s="180"/>
      <c r="L310" s="180"/>
      <c r="M310" s="180"/>
      <c r="N310" s="180"/>
      <c r="O310" s="180"/>
    </row>
    <row r="311" spans="3:21">
      <c r="C311" s="180"/>
      <c r="D311" s="180"/>
      <c r="E311" s="180"/>
      <c r="F311" s="180"/>
      <c r="G311" s="180"/>
      <c r="H311" s="180"/>
      <c r="I311" s="180"/>
      <c r="J311" s="180"/>
      <c r="K311" s="180"/>
      <c r="L311" s="180"/>
      <c r="M311" s="180"/>
      <c r="N311" s="180"/>
      <c r="O311" s="180"/>
    </row>
    <row r="312" spans="3:21">
      <c r="C312" s="180"/>
      <c r="D312" s="180"/>
      <c r="E312" s="180"/>
      <c r="F312" s="180"/>
      <c r="G312" s="180"/>
      <c r="H312" s="180"/>
      <c r="I312" s="180"/>
      <c r="J312" s="180"/>
      <c r="K312" s="180"/>
      <c r="L312" s="180"/>
      <c r="M312" s="180"/>
      <c r="N312" s="180"/>
      <c r="O312" s="180"/>
    </row>
    <row r="313" spans="3:21">
      <c r="C313" s="180"/>
      <c r="D313" s="180"/>
      <c r="E313" s="180"/>
      <c r="F313" s="180"/>
      <c r="G313" s="180"/>
      <c r="H313" s="180"/>
      <c r="I313" s="180"/>
      <c r="J313" s="180"/>
      <c r="K313" s="180"/>
      <c r="L313" s="180"/>
      <c r="M313" s="180"/>
      <c r="N313" s="180"/>
      <c r="O313" s="180"/>
    </row>
    <row r="314" spans="3:21">
      <c r="C314" s="180"/>
      <c r="D314" s="180"/>
      <c r="E314" s="180"/>
      <c r="F314" s="180"/>
      <c r="G314" s="180"/>
      <c r="H314" s="180"/>
      <c r="I314" s="180"/>
      <c r="J314" s="180"/>
      <c r="K314" s="180"/>
      <c r="L314" s="180"/>
      <c r="M314" s="180"/>
      <c r="N314" s="180"/>
      <c r="O314" s="180"/>
    </row>
    <row r="315" spans="3:21">
      <c r="C315" s="180"/>
      <c r="D315" s="180"/>
      <c r="E315" s="180"/>
      <c r="F315" s="180"/>
      <c r="G315" s="180"/>
      <c r="H315" s="180"/>
      <c r="I315" s="180"/>
      <c r="J315" s="180"/>
      <c r="K315" s="180"/>
      <c r="L315" s="180"/>
      <c r="M315" s="180"/>
      <c r="N315" s="180"/>
      <c r="O315" s="180"/>
    </row>
  </sheetData>
  <mergeCells count="8">
    <mergeCell ref="C106:N106"/>
    <mergeCell ref="C108:N108"/>
    <mergeCell ref="C100:N100"/>
    <mergeCell ref="C101:N101"/>
    <mergeCell ref="C102:N102"/>
    <mergeCell ref="C103:N103"/>
    <mergeCell ref="C104:N104"/>
    <mergeCell ref="C105:N105"/>
  </mergeCells>
  <pageMargins left="0.32" right="0.3" top="0.77" bottom="0.75" header="0.5" footer="0.5"/>
  <pageSetup scale="45" fitToHeight="0" orientation="landscape" r:id="rId1"/>
  <headerFooter alignWithMargins="0">
    <oddFooter>&amp;RV31
EFF 10.18.14</oddFooter>
  </headerFooter>
  <rowBreaks count="1" manualBreakCount="1">
    <brk id="5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workbookViewId="0">
      <selection activeCell="E28" sqref="E28"/>
    </sheetView>
  </sheetViews>
  <sheetFormatPr defaultRowHeight="15"/>
  <cols>
    <col min="1" max="1" width="10.5703125" customWidth="1"/>
    <col min="2" max="2" width="15.7109375" customWidth="1"/>
    <col min="3" max="3" width="22.85546875" customWidth="1"/>
    <col min="4" max="4" width="16.140625" customWidth="1"/>
    <col min="5" max="5" width="13.7109375" bestFit="1" customWidth="1"/>
  </cols>
  <sheetData>
    <row r="1" spans="1:5">
      <c r="A1" s="24" t="s">
        <v>25</v>
      </c>
    </row>
    <row r="2" spans="1:5">
      <c r="D2" s="25"/>
    </row>
    <row r="3" spans="1:5" ht="45.75" thickBot="1">
      <c r="A3" s="26" t="s">
        <v>26</v>
      </c>
      <c r="B3" s="26" t="s">
        <v>27</v>
      </c>
      <c r="C3" s="27" t="s">
        <v>28</v>
      </c>
      <c r="D3" s="28" t="s">
        <v>29</v>
      </c>
    </row>
    <row r="4" spans="1:5">
      <c r="A4" t="s">
        <v>30</v>
      </c>
      <c r="B4">
        <v>2017</v>
      </c>
      <c r="C4" s="23">
        <v>3.0000000000000001E-3</v>
      </c>
      <c r="D4" s="29">
        <v>2.0200000000000001E-3</v>
      </c>
      <c r="E4" s="30"/>
    </row>
    <row r="5" spans="1:5">
      <c r="A5" t="s">
        <v>31</v>
      </c>
      <c r="B5">
        <v>2017</v>
      </c>
      <c r="C5" s="23">
        <v>2.7000000000000001E-3</v>
      </c>
      <c r="D5" s="29">
        <v>2.0300000000000001E-3</v>
      </c>
      <c r="E5" s="30"/>
    </row>
    <row r="6" spans="1:5">
      <c r="A6" t="s">
        <v>7</v>
      </c>
      <c r="B6">
        <v>2017</v>
      </c>
      <c r="C6" s="23">
        <v>3.0000000000000001E-3</v>
      </c>
      <c r="D6" s="29">
        <v>2.0400000000000001E-3</v>
      </c>
      <c r="E6" s="30"/>
    </row>
    <row r="7" spans="1:5">
      <c r="A7" t="s">
        <v>6</v>
      </c>
      <c r="B7">
        <v>2017</v>
      </c>
      <c r="C7" s="23">
        <v>3.0000000000000001E-3</v>
      </c>
      <c r="D7" s="29">
        <v>2.2399999999999998E-3</v>
      </c>
      <c r="E7" s="30"/>
    </row>
    <row r="8" spans="1:5">
      <c r="A8" t="s">
        <v>5</v>
      </c>
      <c r="B8">
        <v>2017</v>
      </c>
      <c r="C8" s="23">
        <v>3.2000000000000002E-3</v>
      </c>
      <c r="D8" s="29">
        <v>2.2499999999999998E-3</v>
      </c>
      <c r="E8" s="30"/>
    </row>
    <row r="9" spans="1:5">
      <c r="A9" t="s">
        <v>9</v>
      </c>
      <c r="B9">
        <v>2017</v>
      </c>
      <c r="C9" s="23">
        <v>3.0000000000000001E-3</v>
      </c>
      <c r="D9" s="29">
        <v>2.3E-3</v>
      </c>
      <c r="E9" s="30"/>
    </row>
    <row r="10" spans="1:5">
      <c r="A10" t="s">
        <v>8</v>
      </c>
      <c r="B10">
        <v>2017</v>
      </c>
      <c r="C10" s="23">
        <v>3.3999999999999998E-3</v>
      </c>
      <c r="D10" s="29">
        <v>2.48E-3</v>
      </c>
      <c r="E10" s="30"/>
    </row>
    <row r="11" spans="1:5">
      <c r="A11" t="s">
        <v>32</v>
      </c>
      <c r="B11">
        <v>2017</v>
      </c>
      <c r="C11" s="23">
        <v>3.3999999999999998E-3</v>
      </c>
      <c r="D11" s="29">
        <v>2.49E-3</v>
      </c>
      <c r="E11" s="30"/>
    </row>
    <row r="12" spans="1:5">
      <c r="A12" t="s">
        <v>33</v>
      </c>
      <c r="B12">
        <v>2017</v>
      </c>
      <c r="C12" s="23">
        <v>3.3E-3</v>
      </c>
      <c r="D12" s="29">
        <v>2.48E-3</v>
      </c>
      <c r="E12" s="30"/>
    </row>
    <row r="13" spans="1:5">
      <c r="A13" t="s">
        <v>34</v>
      </c>
      <c r="B13">
        <v>2017</v>
      </c>
      <c r="C13" s="23">
        <v>3.5999999999999999E-3</v>
      </c>
      <c r="D13" s="29">
        <v>2.48E-3</v>
      </c>
      <c r="E13" s="30"/>
    </row>
    <row r="14" spans="1:5">
      <c r="A14" t="s">
        <v>35</v>
      </c>
      <c r="B14">
        <v>2017</v>
      </c>
      <c r="C14" s="23">
        <v>3.5000000000000001E-3</v>
      </c>
      <c r="D14" s="29">
        <v>2.49E-3</v>
      </c>
      <c r="E14" s="30"/>
    </row>
    <row r="15" spans="1:5">
      <c r="A15" t="s">
        <v>36</v>
      </c>
      <c r="B15">
        <v>2017</v>
      </c>
      <c r="C15" s="23">
        <v>3.5999999999999999E-3</v>
      </c>
      <c r="D15" s="29">
        <v>2.6199999999999999E-3</v>
      </c>
      <c r="E15" s="30"/>
    </row>
    <row r="16" spans="1:5">
      <c r="A16" t="s">
        <v>30</v>
      </c>
      <c r="B16">
        <v>2018</v>
      </c>
      <c r="C16" s="23">
        <v>3.5999999999999999E-3</v>
      </c>
      <c r="D16" s="29">
        <v>2.81E-3</v>
      </c>
      <c r="E16" s="30"/>
    </row>
    <row r="17" spans="1:5">
      <c r="A17" t="s">
        <v>31</v>
      </c>
      <c r="B17">
        <v>2018</v>
      </c>
      <c r="C17" s="23">
        <v>3.3E-3</v>
      </c>
      <c r="D17" s="29">
        <v>2.8300000000000001E-3</v>
      </c>
      <c r="E17" s="30"/>
    </row>
    <row r="18" spans="1:5">
      <c r="A18" t="s">
        <v>7</v>
      </c>
      <c r="B18">
        <v>2018</v>
      </c>
      <c r="C18" s="23">
        <v>3.5999999999999999E-3</v>
      </c>
      <c r="D18" s="29">
        <v>2.9199999999999999E-3</v>
      </c>
      <c r="E18" s="30"/>
    </row>
    <row r="19" spans="1:5">
      <c r="A19" t="s">
        <v>6</v>
      </c>
      <c r="B19">
        <v>2018</v>
      </c>
      <c r="C19" s="23">
        <v>3.7000000000000002E-3</v>
      </c>
      <c r="D19" s="29">
        <v>3.13E-3</v>
      </c>
      <c r="E19" s="30"/>
    </row>
    <row r="20" spans="1:5">
      <c r="A20" s="31" t="s">
        <v>5</v>
      </c>
      <c r="B20" s="31">
        <v>2018</v>
      </c>
      <c r="C20" s="219">
        <v>3.8E-3</v>
      </c>
      <c r="D20" s="32">
        <v>3.1900000000000001E-3</v>
      </c>
      <c r="E20" s="30"/>
    </row>
    <row r="21" spans="1:5">
      <c r="B21" s="33" t="s">
        <v>37</v>
      </c>
      <c r="C21" s="34">
        <f>AVERAGE(C4:C20)</f>
        <v>3.3352941176470587E-3</v>
      </c>
      <c r="D21" s="34">
        <f>AVERAGE(D4:D20)</f>
        <v>2.5176470588235294E-3</v>
      </c>
    </row>
    <row r="22" spans="1:5">
      <c r="B22" s="33" t="s">
        <v>38</v>
      </c>
      <c r="C22" s="35">
        <v>12</v>
      </c>
      <c r="D22" s="36">
        <v>12</v>
      </c>
    </row>
    <row r="23" spans="1:5">
      <c r="B23" s="33" t="s">
        <v>39</v>
      </c>
      <c r="C23" s="34">
        <f>C21*C22</f>
        <v>4.0023529411764708E-2</v>
      </c>
      <c r="D23" s="34">
        <f>D21*D22</f>
        <v>3.0211764705882355E-2</v>
      </c>
    </row>
    <row r="24" spans="1:5">
      <c r="C24" s="22" t="s">
        <v>91</v>
      </c>
      <c r="D24" s="37" t="s">
        <v>92</v>
      </c>
    </row>
    <row r="25" spans="1:5">
      <c r="D25" s="25"/>
    </row>
  </sheetData>
  <pageMargins left="0.7" right="0.7" top="0.75" bottom="0.75" header="0.3" footer="0.3"/>
  <pageSetup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F9B2DBB093EA43A5D64860B5BF6B9E" ma:contentTypeVersion="" ma:contentTypeDescription="Create a new document." ma:contentTypeScope="" ma:versionID="e4cdbf82538e4b8536a0cbff33ab8193">
  <xsd:schema xmlns:xsd="http://www.w3.org/2001/XMLSchema" xmlns:xs="http://www.w3.org/2001/XMLSchema" xmlns:p="http://schemas.microsoft.com/office/2006/metadata/properties" xmlns:ns2="$ListId:Library;" targetNamespace="http://schemas.microsoft.com/office/2006/metadata/properties" ma:root="true" ma:fieldsID="f0a7ed3631af1f39076cc3123727656e" ns2:_="">
    <xsd:import namespace="$ListId:Library;"/>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ments xmlns="$ListId:Library;" xsi:nil="true"/>
  </documentManagement>
</p:properties>
</file>

<file path=customXml/itemProps1.xml><?xml version="1.0" encoding="utf-8"?>
<ds:datastoreItem xmlns:ds="http://schemas.openxmlformats.org/officeDocument/2006/customXml" ds:itemID="{0714CF17-6282-4772-B2E5-B1586F9976DC}">
  <ds:schemaRefs>
    <ds:schemaRef ds:uri="http://schemas.microsoft.com/sharepoint/v3/contenttype/forms"/>
  </ds:schemaRefs>
</ds:datastoreItem>
</file>

<file path=customXml/itemProps2.xml><?xml version="1.0" encoding="utf-8"?>
<ds:datastoreItem xmlns:ds="http://schemas.openxmlformats.org/officeDocument/2006/customXml" ds:itemID="{84638EA0-AF49-4308-8391-03B17DFB5C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brary;"/>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E843D6-FABE-48D7-BE86-E2C97A1DD123}">
  <ds:schemaRefs>
    <ds:schemaRef ds:uri="$ListId:Library;"/>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2017 Attachment GG True-Up</vt:lpstr>
      <vt:lpstr>2017 Attachment GG Projected</vt:lpstr>
      <vt:lpstr>2017 Attachment GG Actuals </vt:lpstr>
      <vt:lpstr>Interest</vt:lpstr>
      <vt:lpstr>'2017 Attachment GG Actuals '!Print_Area</vt:lpstr>
      <vt:lpstr>'2017 Attachment GG Projected'!Print_Area</vt:lpstr>
    </vt:vector>
  </TitlesOfParts>
  <Company>Otter Tail Power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Kyle Sem</dc:creator>
  <cp:lastModifiedBy>Butkowski, Todd GRE-MG</cp:lastModifiedBy>
  <cp:lastPrinted>2018-07-31T18:55:10Z</cp:lastPrinted>
  <dcterms:created xsi:type="dcterms:W3CDTF">2011-06-03T15:28:33Z</dcterms:created>
  <dcterms:modified xsi:type="dcterms:W3CDTF">2018-07-31T19:33:27Z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0x010100ECF9B2DBB093EA43A5D64860B5BF6B9E</vt:lpwstr>
  </property>
</Properties>
</file>